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C:\Users\mylan\Documents\R\unitedway\"/>
    </mc:Choice>
  </mc:AlternateContent>
  <bookViews>
    <workbookView xWindow="0" yWindow="0" windowWidth="15576" windowHeight="3984" activeTab="5" xr2:uid="{00000000-000D-0000-FFFF-FFFF00000000}"/>
  </bookViews>
  <sheets>
    <sheet name="Dashboard" sheetId="4" r:id="rId1"/>
    <sheet name="Results" sheetId="3" r:id="rId2"/>
    <sheet name="Improved Data" sheetId="5" r:id="rId3"/>
    <sheet name="Quartiles" sheetId="7" r:id="rId4"/>
    <sheet name="Original Data" sheetId="6" r:id="rId5"/>
    <sheet name="dfindex and more" sheetId="8" r:id="rId6"/>
  </sheets>
  <definedNames>
    <definedName name="_xlnm._FilterDatabase" localSheetId="2" hidden="1">'Improved Data'!$A$30:$Q$1588</definedName>
    <definedName name="_xlnm._FilterDatabase" localSheetId="4" hidden="1">'Original Data'!$D$6:$Q$782</definedName>
    <definedName name="Range1">Dashboard!$A$3:$F$25</definedName>
  </definedNames>
  <calcPr calcId="17102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7" i="6" l="1"/>
  <c r="B24" i="5" l="1"/>
  <c r="F24" i="5"/>
  <c r="C24" i="5"/>
  <c r="Q14" i="5" l="1"/>
  <c r="P14" i="5"/>
  <c r="O14" i="5"/>
  <c r="M14" i="5"/>
  <c r="L14" i="5"/>
  <c r="K14" i="5"/>
  <c r="J14" i="5"/>
  <c r="I14" i="5"/>
  <c r="H14" i="5"/>
  <c r="Q13" i="5"/>
  <c r="P13" i="5"/>
  <c r="O13" i="5"/>
  <c r="M13" i="5"/>
  <c r="L13" i="5"/>
  <c r="K13" i="5"/>
  <c r="J13" i="5"/>
  <c r="I13" i="5"/>
  <c r="H13" i="5"/>
  <c r="Q12" i="5"/>
  <c r="P12" i="5"/>
  <c r="O12" i="5"/>
  <c r="M12" i="5"/>
  <c r="L12" i="5"/>
  <c r="K12" i="5"/>
  <c r="J12" i="5"/>
  <c r="I12" i="5"/>
  <c r="H12" i="5"/>
  <c r="Q11" i="5"/>
  <c r="P11" i="5"/>
  <c r="O11" i="5"/>
  <c r="M11" i="5"/>
  <c r="L11" i="5"/>
  <c r="K11" i="5"/>
  <c r="J11" i="5"/>
  <c r="I11" i="5"/>
  <c r="H11" i="5"/>
  <c r="Q10" i="5"/>
  <c r="P10" i="5"/>
  <c r="O10" i="5"/>
  <c r="M10" i="5"/>
  <c r="L10" i="5"/>
  <c r="K10" i="5"/>
  <c r="J10" i="5"/>
  <c r="I10" i="5"/>
  <c r="H10" i="5"/>
  <c r="Q9" i="5"/>
  <c r="P9" i="5"/>
  <c r="O9" i="5"/>
  <c r="M9" i="5"/>
  <c r="L9" i="5"/>
  <c r="K9" i="5"/>
  <c r="J9" i="5"/>
  <c r="I9" i="5"/>
  <c r="H9" i="5"/>
  <c r="Q8" i="5"/>
  <c r="P8" i="5"/>
  <c r="O8" i="5"/>
  <c r="M8" i="5"/>
  <c r="L8" i="5"/>
  <c r="K8" i="5"/>
  <c r="J8" i="5"/>
  <c r="I8" i="5"/>
  <c r="H8" i="5"/>
  <c r="Q7" i="5"/>
  <c r="P7" i="5"/>
  <c r="O7" i="5"/>
  <c r="M7" i="5"/>
  <c r="L7" i="5"/>
  <c r="K7" i="5"/>
  <c r="J7" i="5"/>
  <c r="I7" i="5"/>
  <c r="H7" i="5"/>
  <c r="Q6" i="5"/>
  <c r="P6" i="5"/>
  <c r="O6" i="5"/>
  <c r="M6" i="5"/>
  <c r="L6" i="5"/>
  <c r="K6" i="5"/>
  <c r="J6" i="5"/>
  <c r="I6" i="5"/>
  <c r="H6" i="5"/>
  <c r="Q5" i="5"/>
  <c r="P5" i="5"/>
  <c r="O5" i="5"/>
  <c r="M5" i="5"/>
  <c r="L5" i="5"/>
  <c r="K5" i="5"/>
  <c r="J5" i="5"/>
  <c r="I5" i="5"/>
  <c r="H5" i="5"/>
  <c r="Q4" i="5"/>
  <c r="P4" i="5"/>
  <c r="O4" i="5"/>
  <c r="M4" i="5"/>
  <c r="L4" i="5"/>
  <c r="K4" i="5"/>
  <c r="J4" i="5"/>
  <c r="I4" i="5"/>
  <c r="H4" i="5"/>
  <c r="Q3" i="5"/>
  <c r="P3" i="5"/>
  <c r="O3" i="5"/>
  <c r="M3" i="5"/>
  <c r="L3" i="5"/>
  <c r="K3" i="5"/>
  <c r="J3" i="5"/>
  <c r="I3" i="5"/>
  <c r="H3" i="5"/>
  <c r="Q2" i="5"/>
  <c r="P2" i="5"/>
  <c r="O2" i="5"/>
  <c r="M2" i="5"/>
  <c r="L2" i="5"/>
  <c r="K2" i="5"/>
  <c r="J2" i="5"/>
  <c r="I2" i="5"/>
  <c r="H2" i="5"/>
  <c r="H25" i="5" l="1"/>
  <c r="S1592" i="5"/>
  <c r="W1415" i="5" s="1"/>
  <c r="T1592" i="5"/>
  <c r="X1415" i="5" s="1"/>
  <c r="U1592" i="5"/>
  <c r="Y1415" i="5" s="1"/>
  <c r="S1593" i="5"/>
  <c r="T1593" i="5"/>
  <c r="U1593" i="5"/>
  <c r="S1594" i="5"/>
  <c r="T1594" i="5"/>
  <c r="U1594" i="5"/>
  <c r="S1595" i="5"/>
  <c r="T1595" i="5"/>
  <c r="U1595" i="5"/>
  <c r="S1596" i="5"/>
  <c r="T1596" i="5"/>
  <c r="U1596" i="5"/>
  <c r="R1596" i="5"/>
  <c r="R1595" i="5"/>
  <c r="R1594" i="5"/>
  <c r="R1593" i="5"/>
  <c r="R1592" i="5"/>
  <c r="S1591" i="5"/>
  <c r="T1591" i="5"/>
  <c r="U1591" i="5"/>
  <c r="R1591" i="5"/>
  <c r="V813" i="5" l="1"/>
  <c r="V814" i="5"/>
  <c r="V815" i="5"/>
  <c r="V816" i="5"/>
  <c r="V817" i="5"/>
  <c r="V818" i="5"/>
  <c r="V819" i="5"/>
  <c r="V820" i="5"/>
  <c r="V821" i="5"/>
  <c r="V822" i="5"/>
  <c r="V823" i="5"/>
  <c r="V824" i="5"/>
  <c r="V825" i="5"/>
  <c r="V826" i="5"/>
  <c r="V827" i="5"/>
  <c r="V828" i="5"/>
  <c r="V829" i="5"/>
  <c r="V830" i="5"/>
  <c r="V831" i="5"/>
  <c r="V832" i="5"/>
  <c r="V833" i="5"/>
  <c r="V834" i="5"/>
  <c r="V835" i="5"/>
  <c r="V836" i="5"/>
  <c r="V837" i="5"/>
  <c r="V838" i="5"/>
  <c r="V839" i="5"/>
  <c r="V840" i="5"/>
  <c r="V841" i="5"/>
  <c r="V842" i="5"/>
  <c r="V843" i="5"/>
  <c r="V844" i="5"/>
  <c r="V845" i="5"/>
  <c r="V846" i="5"/>
  <c r="V847" i="5"/>
  <c r="V848" i="5"/>
  <c r="V849" i="5"/>
  <c r="V850" i="5"/>
  <c r="V851" i="5"/>
  <c r="V852" i="5"/>
  <c r="V853" i="5"/>
  <c r="V854" i="5"/>
  <c r="V855" i="5"/>
  <c r="V856" i="5"/>
  <c r="V857" i="5"/>
  <c r="V858" i="5"/>
  <c r="V859" i="5"/>
  <c r="V860" i="5"/>
  <c r="V861" i="5"/>
  <c r="V862" i="5"/>
  <c r="V863" i="5"/>
  <c r="V864" i="5"/>
  <c r="V865" i="5"/>
  <c r="V866" i="5"/>
  <c r="V867" i="5"/>
  <c r="V868" i="5"/>
  <c r="V869" i="5"/>
  <c r="V870" i="5"/>
  <c r="V871" i="5"/>
  <c r="V872" i="5"/>
  <c r="V873" i="5"/>
  <c r="V874" i="5"/>
  <c r="V875" i="5"/>
  <c r="V876" i="5"/>
  <c r="V877" i="5"/>
  <c r="V878" i="5"/>
  <c r="V879" i="5"/>
  <c r="V880" i="5"/>
  <c r="V881" i="5"/>
  <c r="V882" i="5"/>
  <c r="V883" i="5"/>
  <c r="V884" i="5"/>
  <c r="V885" i="5"/>
  <c r="V886" i="5"/>
  <c r="V887" i="5"/>
  <c r="V888" i="5"/>
  <c r="V889" i="5"/>
  <c r="V890" i="5"/>
  <c r="V891" i="5"/>
  <c r="V892" i="5"/>
  <c r="V893" i="5"/>
  <c r="V894" i="5"/>
  <c r="V895" i="5"/>
  <c r="V896" i="5"/>
  <c r="V897" i="5"/>
  <c r="V898" i="5"/>
  <c r="V899" i="5"/>
  <c r="V900" i="5"/>
  <c r="V901" i="5"/>
  <c r="V902" i="5"/>
  <c r="V903" i="5"/>
  <c r="V904" i="5"/>
  <c r="V905" i="5"/>
  <c r="V906" i="5"/>
  <c r="V907" i="5"/>
  <c r="V908" i="5"/>
  <c r="V909" i="5"/>
  <c r="V910" i="5"/>
  <c r="V911" i="5"/>
  <c r="V912" i="5"/>
  <c r="V913" i="5"/>
  <c r="V914" i="5"/>
  <c r="V915" i="5"/>
  <c r="V916" i="5"/>
  <c r="V917" i="5"/>
  <c r="V918" i="5"/>
  <c r="V919" i="5"/>
  <c r="V920" i="5"/>
  <c r="V921" i="5"/>
  <c r="V922" i="5"/>
  <c r="V923" i="5"/>
  <c r="V924" i="5"/>
  <c r="V925" i="5"/>
  <c r="V926" i="5"/>
  <c r="V927" i="5"/>
  <c r="V928" i="5"/>
  <c r="V929" i="5"/>
  <c r="V930" i="5"/>
  <c r="V931" i="5"/>
  <c r="V932" i="5"/>
  <c r="V933" i="5"/>
  <c r="V934" i="5"/>
  <c r="V935" i="5"/>
  <c r="V936" i="5"/>
  <c r="V937" i="5"/>
  <c r="V938" i="5"/>
  <c r="V939" i="5"/>
  <c r="V940" i="5"/>
  <c r="V941" i="5"/>
  <c r="V942" i="5"/>
  <c r="V943" i="5"/>
  <c r="V944" i="5"/>
  <c r="V945" i="5"/>
  <c r="V946" i="5"/>
  <c r="V947" i="5"/>
  <c r="V948" i="5"/>
  <c r="V949" i="5"/>
  <c r="V950" i="5"/>
  <c r="V951" i="5"/>
  <c r="V952" i="5"/>
  <c r="V953" i="5"/>
  <c r="V954" i="5"/>
  <c r="V955" i="5"/>
  <c r="V956" i="5"/>
  <c r="V957" i="5"/>
  <c r="V958" i="5"/>
  <c r="V959" i="5"/>
  <c r="V960" i="5"/>
  <c r="V961" i="5"/>
  <c r="V962" i="5"/>
  <c r="V963" i="5"/>
  <c r="V964" i="5"/>
  <c r="V965" i="5"/>
  <c r="V966" i="5"/>
  <c r="V967" i="5"/>
  <c r="V968" i="5"/>
  <c r="V969" i="5"/>
  <c r="V970" i="5"/>
  <c r="V971" i="5"/>
  <c r="V972" i="5"/>
  <c r="V973" i="5"/>
  <c r="V974" i="5"/>
  <c r="V975" i="5"/>
  <c r="V976" i="5"/>
  <c r="V977" i="5"/>
  <c r="V978" i="5"/>
  <c r="V979" i="5"/>
  <c r="V980" i="5"/>
  <c r="V981" i="5"/>
  <c r="V982" i="5"/>
  <c r="V983" i="5"/>
  <c r="V984" i="5"/>
  <c r="V985" i="5"/>
  <c r="V986" i="5"/>
  <c r="V987" i="5"/>
  <c r="V988" i="5"/>
  <c r="V989" i="5"/>
  <c r="V990" i="5"/>
  <c r="V991" i="5"/>
  <c r="V992" i="5"/>
  <c r="V993" i="5"/>
  <c r="V994" i="5"/>
  <c r="V995" i="5"/>
  <c r="V996" i="5"/>
  <c r="V997" i="5"/>
  <c r="V998" i="5"/>
  <c r="V999" i="5"/>
  <c r="V1000" i="5"/>
  <c r="V1001" i="5"/>
  <c r="V1002" i="5"/>
  <c r="V1003" i="5"/>
  <c r="V1004" i="5"/>
  <c r="V1005" i="5"/>
  <c r="V1006" i="5"/>
  <c r="V1007" i="5"/>
  <c r="V1008" i="5"/>
  <c r="V1009" i="5"/>
  <c r="V1010" i="5"/>
  <c r="V1011" i="5"/>
  <c r="V1012" i="5"/>
  <c r="V1013" i="5"/>
  <c r="V1014" i="5"/>
  <c r="V1015" i="5"/>
  <c r="V1016" i="5"/>
  <c r="V1017" i="5"/>
  <c r="V1018" i="5"/>
  <c r="V1019" i="5"/>
  <c r="V1020" i="5"/>
  <c r="V1021" i="5"/>
  <c r="V1022" i="5"/>
  <c r="V1023" i="5"/>
  <c r="V1024" i="5"/>
  <c r="V1025" i="5"/>
  <c r="V1026" i="5"/>
  <c r="V1027" i="5"/>
  <c r="V1028" i="5"/>
  <c r="V1029" i="5"/>
  <c r="V1030" i="5"/>
  <c r="V1031" i="5"/>
  <c r="V1032" i="5"/>
  <c r="V1033" i="5"/>
  <c r="V1034" i="5"/>
  <c r="V1035" i="5"/>
  <c r="V1036" i="5"/>
  <c r="V1037" i="5"/>
  <c r="V1038" i="5"/>
  <c r="V1039" i="5"/>
  <c r="V1040" i="5"/>
  <c r="V1041" i="5"/>
  <c r="V1042" i="5"/>
  <c r="V1043" i="5"/>
  <c r="V1044" i="5"/>
  <c r="V1045" i="5"/>
  <c r="V1046" i="5"/>
  <c r="V1047" i="5"/>
  <c r="V1048" i="5"/>
  <c r="V1049" i="5"/>
  <c r="V1050" i="5"/>
  <c r="V1051" i="5"/>
  <c r="V1052" i="5"/>
  <c r="V1053" i="5"/>
  <c r="V1054" i="5"/>
  <c r="V1055" i="5"/>
  <c r="V1056" i="5"/>
  <c r="V1057" i="5"/>
  <c r="V1058" i="5"/>
  <c r="V1059" i="5"/>
  <c r="V1060" i="5"/>
  <c r="V1061" i="5"/>
  <c r="V1062" i="5"/>
  <c r="V1063" i="5"/>
  <c r="V1064" i="5"/>
  <c r="V1065" i="5"/>
  <c r="V1066" i="5"/>
  <c r="V1067" i="5"/>
  <c r="V1068" i="5"/>
  <c r="V1069" i="5"/>
  <c r="V1070" i="5"/>
  <c r="V1071" i="5"/>
  <c r="V1072" i="5"/>
  <c r="V1073" i="5"/>
  <c r="V1074" i="5"/>
  <c r="V1075" i="5"/>
  <c r="V1076" i="5"/>
  <c r="V1077" i="5"/>
  <c r="V1078" i="5"/>
  <c r="V1079" i="5"/>
  <c r="V1080" i="5"/>
  <c r="V1081" i="5"/>
  <c r="V1082" i="5"/>
  <c r="V1083" i="5"/>
  <c r="V1084" i="5"/>
  <c r="V1085" i="5"/>
  <c r="V1086" i="5"/>
  <c r="V1087" i="5"/>
  <c r="V1088" i="5"/>
  <c r="V1089" i="5"/>
  <c r="V1090" i="5"/>
  <c r="V1091" i="5"/>
  <c r="V1092" i="5"/>
  <c r="V1093" i="5"/>
  <c r="V1094" i="5"/>
  <c r="V1095" i="5"/>
  <c r="V1096" i="5"/>
  <c r="V1097" i="5"/>
  <c r="V1098" i="5"/>
  <c r="V1099" i="5"/>
  <c r="V1100" i="5"/>
  <c r="V1101" i="5"/>
  <c r="V1102" i="5"/>
  <c r="V1103" i="5"/>
  <c r="V1104" i="5"/>
  <c r="V1105" i="5"/>
  <c r="V1106" i="5"/>
  <c r="V1107" i="5"/>
  <c r="V1108" i="5"/>
  <c r="V1109" i="5"/>
  <c r="V1110" i="5"/>
  <c r="V1111" i="5"/>
  <c r="V1112" i="5"/>
  <c r="V1113" i="5"/>
  <c r="V1114" i="5"/>
  <c r="V1115" i="5"/>
  <c r="V1116" i="5"/>
  <c r="V1117" i="5"/>
  <c r="V1118" i="5"/>
  <c r="V1119" i="5"/>
  <c r="V1120" i="5"/>
  <c r="V1121" i="5"/>
  <c r="V1122" i="5"/>
  <c r="V1123" i="5"/>
  <c r="V1124" i="5"/>
  <c r="V1125" i="5"/>
  <c r="V1126" i="5"/>
  <c r="V1127" i="5"/>
  <c r="V1128" i="5"/>
  <c r="V1129" i="5"/>
  <c r="V1130" i="5"/>
  <c r="V1131" i="5"/>
  <c r="V1132" i="5"/>
  <c r="V1133" i="5"/>
  <c r="V1134" i="5"/>
  <c r="V1135" i="5"/>
  <c r="V1136" i="5"/>
  <c r="V1137" i="5"/>
  <c r="V1138" i="5"/>
  <c r="V1139" i="5"/>
  <c r="V1140" i="5"/>
  <c r="V1141" i="5"/>
  <c r="V1142" i="5"/>
  <c r="V1143" i="5"/>
  <c r="V1144" i="5"/>
  <c r="V1145" i="5"/>
  <c r="V1146" i="5"/>
  <c r="V1147" i="5"/>
  <c r="V1148" i="5"/>
  <c r="V1149" i="5"/>
  <c r="V1150" i="5"/>
  <c r="V1151" i="5"/>
  <c r="V1152" i="5"/>
  <c r="V1153" i="5"/>
  <c r="V1154" i="5"/>
  <c r="V1155" i="5"/>
  <c r="V1156" i="5"/>
  <c r="V1157" i="5"/>
  <c r="V1158" i="5"/>
  <c r="V1159" i="5"/>
  <c r="V1160" i="5"/>
  <c r="V1161" i="5"/>
  <c r="V1162" i="5"/>
  <c r="V1163" i="5"/>
  <c r="V1164" i="5"/>
  <c r="V1165" i="5"/>
  <c r="V1166" i="5"/>
  <c r="V1167" i="5"/>
  <c r="V1168" i="5"/>
  <c r="V1169" i="5"/>
  <c r="V1170" i="5"/>
  <c r="V1171" i="5"/>
  <c r="V1172" i="5"/>
  <c r="V1173" i="5"/>
  <c r="V1174" i="5"/>
  <c r="V1175" i="5"/>
  <c r="V1176" i="5"/>
  <c r="V1177" i="5"/>
  <c r="V1178" i="5"/>
  <c r="V1179" i="5"/>
  <c r="V1180" i="5"/>
  <c r="V1181" i="5"/>
  <c r="V1182" i="5"/>
  <c r="V1183" i="5"/>
  <c r="V1184" i="5"/>
  <c r="V1185" i="5"/>
  <c r="V1186" i="5"/>
  <c r="V1187" i="5"/>
  <c r="V1188" i="5"/>
  <c r="V1189" i="5"/>
  <c r="V1190" i="5"/>
  <c r="V1191" i="5"/>
  <c r="V1192" i="5"/>
  <c r="V1193" i="5"/>
  <c r="V1194" i="5"/>
  <c r="V1195" i="5"/>
  <c r="V1196" i="5"/>
  <c r="V1197" i="5"/>
  <c r="V1198" i="5"/>
  <c r="V1199" i="5"/>
  <c r="V1200" i="5"/>
  <c r="V1201" i="5"/>
  <c r="V1202" i="5"/>
  <c r="V1203" i="5"/>
  <c r="V1204" i="5"/>
  <c r="V1205" i="5"/>
  <c r="V1206" i="5"/>
  <c r="V1207" i="5"/>
  <c r="V1208" i="5"/>
  <c r="V1209" i="5"/>
  <c r="V1210" i="5"/>
  <c r="V1211" i="5"/>
  <c r="V1212" i="5"/>
  <c r="V1213" i="5"/>
  <c r="V1214" i="5"/>
  <c r="V1215" i="5"/>
  <c r="V1216" i="5"/>
  <c r="V1217" i="5"/>
  <c r="V1218" i="5"/>
  <c r="V1219" i="5"/>
  <c r="V1220" i="5"/>
  <c r="V1221" i="5"/>
  <c r="V1222" i="5"/>
  <c r="V1223" i="5"/>
  <c r="V1224" i="5"/>
  <c r="V1225" i="5"/>
  <c r="V1226" i="5"/>
  <c r="V1227" i="5"/>
  <c r="V1228" i="5"/>
  <c r="V1229" i="5"/>
  <c r="V1230" i="5"/>
  <c r="V1231" i="5"/>
  <c r="V1232" i="5"/>
  <c r="V1233" i="5"/>
  <c r="V1234" i="5"/>
  <c r="V1235" i="5"/>
  <c r="V1236" i="5"/>
  <c r="V1237" i="5"/>
  <c r="V1238" i="5"/>
  <c r="V1239" i="5"/>
  <c r="V1240" i="5"/>
  <c r="V1241" i="5"/>
  <c r="V1242" i="5"/>
  <c r="V1243" i="5"/>
  <c r="V1244" i="5"/>
  <c r="V1245" i="5"/>
  <c r="V1246" i="5"/>
  <c r="V1247" i="5"/>
  <c r="V1248" i="5"/>
  <c r="V1249" i="5"/>
  <c r="V1250" i="5"/>
  <c r="V1251" i="5"/>
  <c r="V1252" i="5"/>
  <c r="V1253" i="5"/>
  <c r="V1254" i="5"/>
  <c r="V1255" i="5"/>
  <c r="V1256" i="5"/>
  <c r="V1257" i="5"/>
  <c r="V1258" i="5"/>
  <c r="V1259" i="5"/>
  <c r="V1260" i="5"/>
  <c r="V1261" i="5"/>
  <c r="V1262" i="5"/>
  <c r="V1263" i="5"/>
  <c r="V1264" i="5"/>
  <c r="V1265" i="5"/>
  <c r="V1266" i="5"/>
  <c r="V1267" i="5"/>
  <c r="V1268" i="5"/>
  <c r="V1269" i="5"/>
  <c r="V1270" i="5"/>
  <c r="V1271" i="5"/>
  <c r="V1272" i="5"/>
  <c r="V1273" i="5"/>
  <c r="V1274" i="5"/>
  <c r="V1275" i="5"/>
  <c r="V1276" i="5"/>
  <c r="V1277" i="5"/>
  <c r="V1278" i="5"/>
  <c r="V1279" i="5"/>
  <c r="V1280" i="5"/>
  <c r="V1281" i="5"/>
  <c r="V1282" i="5"/>
  <c r="V1283" i="5"/>
  <c r="V1284" i="5"/>
  <c r="V1285" i="5"/>
  <c r="V1286" i="5"/>
  <c r="V1287" i="5"/>
  <c r="V1288" i="5"/>
  <c r="V1289" i="5"/>
  <c r="V1290" i="5"/>
  <c r="V1291" i="5"/>
  <c r="V1292" i="5"/>
  <c r="V1293" i="5"/>
  <c r="V1294" i="5"/>
  <c r="V1295" i="5"/>
  <c r="V1296" i="5"/>
  <c r="V1297" i="5"/>
  <c r="V1298" i="5"/>
  <c r="V1299" i="5"/>
  <c r="V1300" i="5"/>
  <c r="V1301" i="5"/>
  <c r="V1302" i="5"/>
  <c r="V1303" i="5"/>
  <c r="V1304" i="5"/>
  <c r="V1305" i="5"/>
  <c r="V1306" i="5"/>
  <c r="V1307" i="5"/>
  <c r="V1308" i="5"/>
  <c r="V1309" i="5"/>
  <c r="V1310" i="5"/>
  <c r="V1311" i="5"/>
  <c r="V1312" i="5"/>
  <c r="V1313" i="5"/>
  <c r="V1314" i="5"/>
  <c r="V1315" i="5"/>
  <c r="V1316" i="5"/>
  <c r="V1317" i="5"/>
  <c r="V1318" i="5"/>
  <c r="V1319" i="5"/>
  <c r="V1320" i="5"/>
  <c r="V1321" i="5"/>
  <c r="V1322" i="5"/>
  <c r="V1323" i="5"/>
  <c r="V1324" i="5"/>
  <c r="V1325" i="5"/>
  <c r="V1326" i="5"/>
  <c r="V1327" i="5"/>
  <c r="V1328" i="5"/>
  <c r="V1329" i="5"/>
  <c r="V1330" i="5"/>
  <c r="V1331" i="5"/>
  <c r="V1332" i="5"/>
  <c r="V1333" i="5"/>
  <c r="V1334" i="5"/>
  <c r="V1335" i="5"/>
  <c r="V1336" i="5"/>
  <c r="V1337" i="5"/>
  <c r="V1338" i="5"/>
  <c r="V1339" i="5"/>
  <c r="V1340" i="5"/>
  <c r="V1341" i="5"/>
  <c r="V1342" i="5"/>
  <c r="V1343" i="5"/>
  <c r="V1344" i="5"/>
  <c r="V1345" i="5"/>
  <c r="V1346" i="5"/>
  <c r="V1347" i="5"/>
  <c r="V1348" i="5"/>
  <c r="V1349" i="5"/>
  <c r="V1350" i="5"/>
  <c r="V1351" i="5"/>
  <c r="V1352" i="5"/>
  <c r="V1353" i="5"/>
  <c r="V1354" i="5"/>
  <c r="V1355" i="5"/>
  <c r="V1356" i="5"/>
  <c r="V1357" i="5"/>
  <c r="V1358" i="5"/>
  <c r="V1359" i="5"/>
  <c r="V1360" i="5"/>
  <c r="V1361" i="5"/>
  <c r="V1362" i="5"/>
  <c r="V1363" i="5"/>
  <c r="V1364" i="5"/>
  <c r="V1365" i="5"/>
  <c r="V1366" i="5"/>
  <c r="V1367" i="5"/>
  <c r="V1368" i="5"/>
  <c r="V1369" i="5"/>
  <c r="V1370" i="5"/>
  <c r="V1371" i="5"/>
  <c r="V1372" i="5"/>
  <c r="V1373" i="5"/>
  <c r="V1374" i="5"/>
  <c r="V1375" i="5"/>
  <c r="V1376" i="5"/>
  <c r="V1377" i="5"/>
  <c r="V1378" i="5"/>
  <c r="V1379" i="5"/>
  <c r="V1380" i="5"/>
  <c r="V1381" i="5"/>
  <c r="V1382" i="5"/>
  <c r="V1383" i="5"/>
  <c r="V1384" i="5"/>
  <c r="V1385" i="5"/>
  <c r="V1386" i="5"/>
  <c r="V1387" i="5"/>
  <c r="V1388" i="5"/>
  <c r="V1389" i="5"/>
  <c r="V1390" i="5"/>
  <c r="V1391" i="5"/>
  <c r="V1392" i="5"/>
  <c r="V1393" i="5"/>
  <c r="V1394" i="5"/>
  <c r="V1395" i="5"/>
  <c r="V1396" i="5"/>
  <c r="V1397" i="5"/>
  <c r="V1398" i="5"/>
  <c r="V1399" i="5"/>
  <c r="V1400" i="5"/>
  <c r="V1401" i="5"/>
  <c r="V1402" i="5"/>
  <c r="V1403" i="5"/>
  <c r="V1404" i="5"/>
  <c r="V1405" i="5"/>
  <c r="V1406" i="5"/>
  <c r="V1407" i="5"/>
  <c r="V1408" i="5"/>
  <c r="V1409" i="5"/>
  <c r="V1410" i="5"/>
  <c r="V1411" i="5"/>
  <c r="V1412" i="5"/>
  <c r="V1588" i="5"/>
  <c r="Y1587" i="5"/>
  <c r="Y1586" i="5"/>
  <c r="Y1585" i="5"/>
  <c r="Y1584" i="5"/>
  <c r="Y1583" i="5"/>
  <c r="Y1582" i="5"/>
  <c r="Y1581" i="5"/>
  <c r="Y1580" i="5"/>
  <c r="Y1579" i="5"/>
  <c r="Y1578" i="5"/>
  <c r="Y1577" i="5"/>
  <c r="Y1576" i="5"/>
  <c r="Y1575" i="5"/>
  <c r="Y1574" i="5"/>
  <c r="Y1573" i="5"/>
  <c r="Y1572" i="5"/>
  <c r="Y1571" i="5"/>
  <c r="Y1570" i="5"/>
  <c r="Y1569" i="5"/>
  <c r="Y1568" i="5"/>
  <c r="Y1567" i="5"/>
  <c r="Y1566" i="5"/>
  <c r="Y1565" i="5"/>
  <c r="Y1564" i="5"/>
  <c r="Y1563" i="5"/>
  <c r="Y1562" i="5"/>
  <c r="Y1561" i="5"/>
  <c r="Y1560" i="5"/>
  <c r="Y1559" i="5"/>
  <c r="Y1558" i="5"/>
  <c r="Y1557" i="5"/>
  <c r="Y1556" i="5"/>
  <c r="Y1555" i="5"/>
  <c r="Y1554" i="5"/>
  <c r="Y1553" i="5"/>
  <c r="Y1552" i="5"/>
  <c r="Y1551" i="5"/>
  <c r="Y1550" i="5"/>
  <c r="Y1549" i="5"/>
  <c r="Y1548" i="5"/>
  <c r="Y1547" i="5"/>
  <c r="Y1546" i="5"/>
  <c r="Y1545" i="5"/>
  <c r="Y1544" i="5"/>
  <c r="Y1543" i="5"/>
  <c r="Y1542" i="5"/>
  <c r="Y1541" i="5"/>
  <c r="Y1540" i="5"/>
  <c r="Y1539" i="5"/>
  <c r="Y1538" i="5"/>
  <c r="Y1537" i="5"/>
  <c r="Y1536" i="5"/>
  <c r="Y1535" i="5"/>
  <c r="Y1534" i="5"/>
  <c r="Y1533" i="5"/>
  <c r="Y1532" i="5"/>
  <c r="Y1531" i="5"/>
  <c r="Y1530" i="5"/>
  <c r="Y1529" i="5"/>
  <c r="Y1528" i="5"/>
  <c r="Y1527" i="5"/>
  <c r="Y1526" i="5"/>
  <c r="Y1525" i="5"/>
  <c r="Y1524" i="5"/>
  <c r="Y1523" i="5"/>
  <c r="Y1522" i="5"/>
  <c r="Y1521" i="5"/>
  <c r="Y1520" i="5"/>
  <c r="Y1519" i="5"/>
  <c r="Y1518" i="5"/>
  <c r="Y1517" i="5"/>
  <c r="Y1516" i="5"/>
  <c r="Y1515" i="5"/>
  <c r="Y1514" i="5"/>
  <c r="Y1513" i="5"/>
  <c r="Y1512" i="5"/>
  <c r="Y1511" i="5"/>
  <c r="Y1510" i="5"/>
  <c r="Y1509" i="5"/>
  <c r="Y1508" i="5"/>
  <c r="Y1507" i="5"/>
  <c r="Y1506" i="5"/>
  <c r="Y1505" i="5"/>
  <c r="Y1504" i="5"/>
  <c r="Y1503" i="5"/>
  <c r="Y1502" i="5"/>
  <c r="Y1501" i="5"/>
  <c r="Y1500" i="5"/>
  <c r="Y1499" i="5"/>
  <c r="Y1498" i="5"/>
  <c r="Y1497" i="5"/>
  <c r="Y1496" i="5"/>
  <c r="Y1495" i="5"/>
  <c r="Y1494" i="5"/>
  <c r="Y1493" i="5"/>
  <c r="Y1492" i="5"/>
  <c r="Y1491" i="5"/>
  <c r="Y1490" i="5"/>
  <c r="Y1489" i="5"/>
  <c r="Y1488" i="5"/>
  <c r="Y1487" i="5"/>
  <c r="Y1486" i="5"/>
  <c r="Y1485" i="5"/>
  <c r="Y1484" i="5"/>
  <c r="Y1483" i="5"/>
  <c r="Y1482" i="5"/>
  <c r="Y1481" i="5"/>
  <c r="Y1480" i="5"/>
  <c r="Y1479" i="5"/>
  <c r="Y1478" i="5"/>
  <c r="Y1477" i="5"/>
  <c r="Y1476" i="5"/>
  <c r="Y1475" i="5"/>
  <c r="Y1474" i="5"/>
  <c r="Y1473" i="5"/>
  <c r="Y1472" i="5"/>
  <c r="Y1471" i="5"/>
  <c r="Y1470" i="5"/>
  <c r="Y1469" i="5"/>
  <c r="Y1468" i="5"/>
  <c r="Y1467" i="5"/>
  <c r="Y1466" i="5"/>
  <c r="Y1465" i="5"/>
  <c r="Y1464" i="5"/>
  <c r="Y1463" i="5"/>
  <c r="Y1462" i="5"/>
  <c r="Y1461" i="5"/>
  <c r="Y1460" i="5"/>
  <c r="Y1459" i="5"/>
  <c r="Y1458" i="5"/>
  <c r="Y1457" i="5"/>
  <c r="Y1456" i="5"/>
  <c r="Y1455" i="5"/>
  <c r="Y1454" i="5"/>
  <c r="Y1453" i="5"/>
  <c r="Y1452" i="5"/>
  <c r="Y1451" i="5"/>
  <c r="Y1450" i="5"/>
  <c r="Y1449" i="5"/>
  <c r="Y1448" i="5"/>
  <c r="Y1447" i="5"/>
  <c r="Y1446" i="5"/>
  <c r="Y1445" i="5"/>
  <c r="Y1444" i="5"/>
  <c r="Y1443" i="5"/>
  <c r="Y1442" i="5"/>
  <c r="Y1441" i="5"/>
  <c r="Y1440" i="5"/>
  <c r="Y1439" i="5"/>
  <c r="Y1438" i="5"/>
  <c r="Y1437" i="5"/>
  <c r="Y1436" i="5"/>
  <c r="Y1435" i="5"/>
  <c r="Y1434" i="5"/>
  <c r="Y1433" i="5"/>
  <c r="Y1432" i="5"/>
  <c r="Y1431" i="5"/>
  <c r="Y1430" i="5"/>
  <c r="Y1429" i="5"/>
  <c r="Y1428" i="5"/>
  <c r="Y1427" i="5"/>
  <c r="Y1426" i="5"/>
  <c r="Y1425" i="5"/>
  <c r="Y1424" i="5"/>
  <c r="Y1423" i="5"/>
  <c r="Y1422" i="5"/>
  <c r="Y1421" i="5"/>
  <c r="Y1420" i="5"/>
  <c r="Y1419" i="5"/>
  <c r="Y1418" i="5"/>
  <c r="Y1417" i="5"/>
  <c r="Y1416" i="5"/>
  <c r="X1414" i="5"/>
  <c r="W1413" i="5"/>
  <c r="Y813" i="5"/>
  <c r="Y814" i="5"/>
  <c r="Y815" i="5"/>
  <c r="Y816" i="5"/>
  <c r="Y817" i="5"/>
  <c r="Y818" i="5"/>
  <c r="Y819" i="5"/>
  <c r="Y820" i="5"/>
  <c r="Y821" i="5"/>
  <c r="Y822" i="5"/>
  <c r="Y823" i="5"/>
  <c r="Y824" i="5"/>
  <c r="Y825" i="5"/>
  <c r="Y826" i="5"/>
  <c r="Y827" i="5"/>
  <c r="Y828" i="5"/>
  <c r="Y829" i="5"/>
  <c r="Y830" i="5"/>
  <c r="Y831" i="5"/>
  <c r="Y832" i="5"/>
  <c r="Y833" i="5"/>
  <c r="Y834" i="5"/>
  <c r="Y835" i="5"/>
  <c r="Y836" i="5"/>
  <c r="Y837" i="5"/>
  <c r="Y838" i="5"/>
  <c r="Y839" i="5"/>
  <c r="Y840" i="5"/>
  <c r="Y841" i="5"/>
  <c r="Y842" i="5"/>
  <c r="Y843" i="5"/>
  <c r="Y844" i="5"/>
  <c r="Y845" i="5"/>
  <c r="Y846" i="5"/>
  <c r="Y847" i="5"/>
  <c r="Y848" i="5"/>
  <c r="Y849" i="5"/>
  <c r="Y850" i="5"/>
  <c r="Y851" i="5"/>
  <c r="Y852" i="5"/>
  <c r="Y853" i="5"/>
  <c r="Y854" i="5"/>
  <c r="Y855" i="5"/>
  <c r="Y856" i="5"/>
  <c r="Y857" i="5"/>
  <c r="Y858" i="5"/>
  <c r="Y859" i="5"/>
  <c r="Y860" i="5"/>
  <c r="Y861" i="5"/>
  <c r="Y862" i="5"/>
  <c r="Y863" i="5"/>
  <c r="Y864" i="5"/>
  <c r="Y865" i="5"/>
  <c r="Y866" i="5"/>
  <c r="Y867" i="5"/>
  <c r="Y868" i="5"/>
  <c r="Y869" i="5"/>
  <c r="Y870" i="5"/>
  <c r="Y871" i="5"/>
  <c r="Y872" i="5"/>
  <c r="Y873" i="5"/>
  <c r="Y874" i="5"/>
  <c r="Y875" i="5"/>
  <c r="Y876" i="5"/>
  <c r="Y877" i="5"/>
  <c r="Y878" i="5"/>
  <c r="Y879" i="5"/>
  <c r="Y880" i="5"/>
  <c r="Y881" i="5"/>
  <c r="Y882" i="5"/>
  <c r="Y883" i="5"/>
  <c r="Y884" i="5"/>
  <c r="Y885" i="5"/>
  <c r="Y886" i="5"/>
  <c r="Y887" i="5"/>
  <c r="Y888" i="5"/>
  <c r="Y889" i="5"/>
  <c r="Y890" i="5"/>
  <c r="Y891" i="5"/>
  <c r="Y892" i="5"/>
  <c r="Y893" i="5"/>
  <c r="Y894" i="5"/>
  <c r="Y895" i="5"/>
  <c r="Y896" i="5"/>
  <c r="Y897" i="5"/>
  <c r="Y898" i="5"/>
  <c r="Y899" i="5"/>
  <c r="Y900" i="5"/>
  <c r="Y901" i="5"/>
  <c r="Y902" i="5"/>
  <c r="Y903" i="5"/>
  <c r="Y904" i="5"/>
  <c r="Y905" i="5"/>
  <c r="Y906" i="5"/>
  <c r="Y907" i="5"/>
  <c r="Y908" i="5"/>
  <c r="Y909" i="5"/>
  <c r="Y910" i="5"/>
  <c r="Y911" i="5"/>
  <c r="Y912" i="5"/>
  <c r="Y913" i="5"/>
  <c r="Y914" i="5"/>
  <c r="Y915" i="5"/>
  <c r="Y916" i="5"/>
  <c r="Y917" i="5"/>
  <c r="Y918" i="5"/>
  <c r="Y919" i="5"/>
  <c r="Y920" i="5"/>
  <c r="Y921" i="5"/>
  <c r="Y922" i="5"/>
  <c r="Y923" i="5"/>
  <c r="Y924" i="5"/>
  <c r="Y925" i="5"/>
  <c r="Y926" i="5"/>
  <c r="Y927" i="5"/>
  <c r="Y928" i="5"/>
  <c r="Y929" i="5"/>
  <c r="Y930" i="5"/>
  <c r="Y931" i="5"/>
  <c r="Y932" i="5"/>
  <c r="Y933" i="5"/>
  <c r="Y934" i="5"/>
  <c r="Y935" i="5"/>
  <c r="Y936" i="5"/>
  <c r="Y937" i="5"/>
  <c r="Y938" i="5"/>
  <c r="Y939" i="5"/>
  <c r="Y940" i="5"/>
  <c r="Y941" i="5"/>
  <c r="Y942" i="5"/>
  <c r="Y943" i="5"/>
  <c r="Y944" i="5"/>
  <c r="Y945" i="5"/>
  <c r="Y946" i="5"/>
  <c r="Y947" i="5"/>
  <c r="Y948" i="5"/>
  <c r="Y949" i="5"/>
  <c r="Y950" i="5"/>
  <c r="Y951" i="5"/>
  <c r="Y952" i="5"/>
  <c r="Y953" i="5"/>
  <c r="Y954" i="5"/>
  <c r="Y955" i="5"/>
  <c r="Y956" i="5"/>
  <c r="Y957" i="5"/>
  <c r="Y958" i="5"/>
  <c r="Y959" i="5"/>
  <c r="Y960" i="5"/>
  <c r="Y961" i="5"/>
  <c r="Y962" i="5"/>
  <c r="Y963" i="5"/>
  <c r="Y964" i="5"/>
  <c r="Y965" i="5"/>
  <c r="Y966" i="5"/>
  <c r="Y967" i="5"/>
  <c r="Y968" i="5"/>
  <c r="Y969" i="5"/>
  <c r="Y970" i="5"/>
  <c r="Y971" i="5"/>
  <c r="Y972" i="5"/>
  <c r="Y973" i="5"/>
  <c r="Y974" i="5"/>
  <c r="Y975" i="5"/>
  <c r="Y976" i="5"/>
  <c r="Y977" i="5"/>
  <c r="Y978" i="5"/>
  <c r="Y979" i="5"/>
  <c r="Y980" i="5"/>
  <c r="Y981" i="5"/>
  <c r="Y982" i="5"/>
  <c r="Y983" i="5"/>
  <c r="Y984" i="5"/>
  <c r="Y985" i="5"/>
  <c r="Y986" i="5"/>
  <c r="Y987" i="5"/>
  <c r="Y988" i="5"/>
  <c r="Y989" i="5"/>
  <c r="Y990" i="5"/>
  <c r="Y991" i="5"/>
  <c r="Y992" i="5"/>
  <c r="Y993" i="5"/>
  <c r="Y994" i="5"/>
  <c r="Y995" i="5"/>
  <c r="Y996" i="5"/>
  <c r="Y997" i="5"/>
  <c r="Y998" i="5"/>
  <c r="Y999" i="5"/>
  <c r="Y1000" i="5"/>
  <c r="Y1001" i="5"/>
  <c r="Y1002" i="5"/>
  <c r="Y1003" i="5"/>
  <c r="Y1004" i="5"/>
  <c r="Y1005" i="5"/>
  <c r="Y1006" i="5"/>
  <c r="Y1007" i="5"/>
  <c r="Y1008" i="5"/>
  <c r="Y1009" i="5"/>
  <c r="Y1010" i="5"/>
  <c r="Y1011" i="5"/>
  <c r="Y1012" i="5"/>
  <c r="Y1013" i="5"/>
  <c r="Y1014" i="5"/>
  <c r="Y1015" i="5"/>
  <c r="Y1016" i="5"/>
  <c r="Y1017" i="5"/>
  <c r="Y1018" i="5"/>
  <c r="Y1019" i="5"/>
  <c r="Y1020" i="5"/>
  <c r="Y1021" i="5"/>
  <c r="Y1022" i="5"/>
  <c r="Y1023" i="5"/>
  <c r="Y1024" i="5"/>
  <c r="Y1025" i="5"/>
  <c r="Y1026" i="5"/>
  <c r="Y1027" i="5"/>
  <c r="Y1028" i="5"/>
  <c r="Y1029" i="5"/>
  <c r="Y1030" i="5"/>
  <c r="Y1031" i="5"/>
  <c r="Y1032" i="5"/>
  <c r="Y1033" i="5"/>
  <c r="Y1034" i="5"/>
  <c r="Y1035" i="5"/>
  <c r="Y1036" i="5"/>
  <c r="Y1037" i="5"/>
  <c r="Y1038" i="5"/>
  <c r="Y1039" i="5"/>
  <c r="Y1040" i="5"/>
  <c r="Y1041" i="5"/>
  <c r="Y1042" i="5"/>
  <c r="Y1043" i="5"/>
  <c r="Y1044" i="5"/>
  <c r="Y1045" i="5"/>
  <c r="Y1046" i="5"/>
  <c r="Y1047" i="5"/>
  <c r="Y1048" i="5"/>
  <c r="Y1049" i="5"/>
  <c r="Y1050" i="5"/>
  <c r="Y1051" i="5"/>
  <c r="Y1052" i="5"/>
  <c r="Y1053" i="5"/>
  <c r="Y1054" i="5"/>
  <c r="Y1055" i="5"/>
  <c r="Y1056" i="5"/>
  <c r="Y1057" i="5"/>
  <c r="Y1058" i="5"/>
  <c r="Y1059" i="5"/>
  <c r="Y1060" i="5"/>
  <c r="Y1061" i="5"/>
  <c r="Y1062" i="5"/>
  <c r="Y1063" i="5"/>
  <c r="Y1064" i="5"/>
  <c r="Y1065" i="5"/>
  <c r="Y1066" i="5"/>
  <c r="Y1067" i="5"/>
  <c r="Y1068" i="5"/>
  <c r="Y1069" i="5"/>
  <c r="Y1070" i="5"/>
  <c r="Y1071" i="5"/>
  <c r="Y1072" i="5"/>
  <c r="Y1073" i="5"/>
  <c r="Y1074" i="5"/>
  <c r="Y1075" i="5"/>
  <c r="Y1076" i="5"/>
  <c r="Y1077" i="5"/>
  <c r="Y1078" i="5"/>
  <c r="Y1079" i="5"/>
  <c r="Y1080" i="5"/>
  <c r="Y1081" i="5"/>
  <c r="Y1082" i="5"/>
  <c r="Y1083" i="5"/>
  <c r="Y1084" i="5"/>
  <c r="Y1085" i="5"/>
  <c r="Y1086" i="5"/>
  <c r="Y1087" i="5"/>
  <c r="Y1088" i="5"/>
  <c r="Y1089" i="5"/>
  <c r="Y1090" i="5"/>
  <c r="Y1091" i="5"/>
  <c r="Y1092" i="5"/>
  <c r="Y1093" i="5"/>
  <c r="Y1094" i="5"/>
  <c r="Y1095" i="5"/>
  <c r="Y1096" i="5"/>
  <c r="Y1097" i="5"/>
  <c r="Y1098" i="5"/>
  <c r="Y1099" i="5"/>
  <c r="Y1100" i="5"/>
  <c r="Y1101" i="5"/>
  <c r="Y1102" i="5"/>
  <c r="Y1103" i="5"/>
  <c r="Y1104" i="5"/>
  <c r="Y1105" i="5"/>
  <c r="Y1106" i="5"/>
  <c r="Y1107" i="5"/>
  <c r="Y1108" i="5"/>
  <c r="Y1109" i="5"/>
  <c r="Y1110" i="5"/>
  <c r="Y1111" i="5"/>
  <c r="Y1112" i="5"/>
  <c r="Y1113" i="5"/>
  <c r="Y1114" i="5"/>
  <c r="Y1115" i="5"/>
  <c r="Y1116" i="5"/>
  <c r="Y1117" i="5"/>
  <c r="Y1118" i="5"/>
  <c r="Y1119" i="5"/>
  <c r="Y1120" i="5"/>
  <c r="Y1121" i="5"/>
  <c r="Y1122" i="5"/>
  <c r="Y1123" i="5"/>
  <c r="Y1124" i="5"/>
  <c r="Y1125" i="5"/>
  <c r="Y1126" i="5"/>
  <c r="Y1127" i="5"/>
  <c r="Y1128" i="5"/>
  <c r="Y1129" i="5"/>
  <c r="Y1130" i="5"/>
  <c r="Y1131" i="5"/>
  <c r="Y1132" i="5"/>
  <c r="Y1133" i="5"/>
  <c r="Y1134" i="5"/>
  <c r="Y1135" i="5"/>
  <c r="Y1136" i="5"/>
  <c r="Y1137" i="5"/>
  <c r="Y1138" i="5"/>
  <c r="Y1139" i="5"/>
  <c r="Y1140" i="5"/>
  <c r="Y1141" i="5"/>
  <c r="Y1142" i="5"/>
  <c r="Y1143" i="5"/>
  <c r="Y1144" i="5"/>
  <c r="Y1145" i="5"/>
  <c r="Y1146" i="5"/>
  <c r="Y1147" i="5"/>
  <c r="Y1148" i="5"/>
  <c r="Y1149" i="5"/>
  <c r="Y1150" i="5"/>
  <c r="Y1151" i="5"/>
  <c r="Y1152" i="5"/>
  <c r="Y1153" i="5"/>
  <c r="Y1154" i="5"/>
  <c r="Y1155" i="5"/>
  <c r="Y1156" i="5"/>
  <c r="Y1157" i="5"/>
  <c r="Y1158" i="5"/>
  <c r="Y1159" i="5"/>
  <c r="Y1160" i="5"/>
  <c r="Y1161" i="5"/>
  <c r="Y1162" i="5"/>
  <c r="Y1163" i="5"/>
  <c r="Y1164" i="5"/>
  <c r="Y1165" i="5"/>
  <c r="Y1166" i="5"/>
  <c r="Y1167" i="5"/>
  <c r="Y1168" i="5"/>
  <c r="Y1169" i="5"/>
  <c r="Y1170" i="5"/>
  <c r="Y1171" i="5"/>
  <c r="Y1172" i="5"/>
  <c r="Y1173" i="5"/>
  <c r="Y1174" i="5"/>
  <c r="Y1175" i="5"/>
  <c r="Y1176" i="5"/>
  <c r="Y1177" i="5"/>
  <c r="Y1178" i="5"/>
  <c r="Y1179" i="5"/>
  <c r="Y1180" i="5"/>
  <c r="Y1181" i="5"/>
  <c r="Y1182" i="5"/>
  <c r="Y1183" i="5"/>
  <c r="Y1184" i="5"/>
  <c r="Y1185" i="5"/>
  <c r="Y1186" i="5"/>
  <c r="Y1187" i="5"/>
  <c r="Y1188" i="5"/>
  <c r="Y1189" i="5"/>
  <c r="Y1190" i="5"/>
  <c r="Y1191" i="5"/>
  <c r="Y1192" i="5"/>
  <c r="Y1193" i="5"/>
  <c r="Y1194" i="5"/>
  <c r="Y1195" i="5"/>
  <c r="Y1196" i="5"/>
  <c r="Y1197" i="5"/>
  <c r="Y1198" i="5"/>
  <c r="Y1199" i="5"/>
  <c r="Y1200" i="5"/>
  <c r="Y1201" i="5"/>
  <c r="Y1202" i="5"/>
  <c r="Y1203" i="5"/>
  <c r="Y1204" i="5"/>
  <c r="Y1205" i="5"/>
  <c r="Y1206" i="5"/>
  <c r="Y1207" i="5"/>
  <c r="Y1208" i="5"/>
  <c r="Y1209" i="5"/>
  <c r="Y1210" i="5"/>
  <c r="Y1211" i="5"/>
  <c r="Y1212" i="5"/>
  <c r="Y1213" i="5"/>
  <c r="Y1214" i="5"/>
  <c r="Y1215" i="5"/>
  <c r="Y1216" i="5"/>
  <c r="Y1217" i="5"/>
  <c r="Y1218" i="5"/>
  <c r="Y1219" i="5"/>
  <c r="Y1220" i="5"/>
  <c r="Y1221" i="5"/>
  <c r="Y1222" i="5"/>
  <c r="Y1223" i="5"/>
  <c r="Y1224" i="5"/>
  <c r="Y1225" i="5"/>
  <c r="Y1226" i="5"/>
  <c r="Y1227" i="5"/>
  <c r="Y1228" i="5"/>
  <c r="Y1229" i="5"/>
  <c r="Y1230" i="5"/>
  <c r="Y1231" i="5"/>
  <c r="Y1232" i="5"/>
  <c r="Y1233" i="5"/>
  <c r="Y1234" i="5"/>
  <c r="Y1235" i="5"/>
  <c r="Y1236" i="5"/>
  <c r="Y1237" i="5"/>
  <c r="Y1238" i="5"/>
  <c r="Y1239" i="5"/>
  <c r="Y1240" i="5"/>
  <c r="Y1241" i="5"/>
  <c r="Y1242" i="5"/>
  <c r="Y1243" i="5"/>
  <c r="Y1244" i="5"/>
  <c r="Y1245" i="5"/>
  <c r="Y1246" i="5"/>
  <c r="Y1247" i="5"/>
  <c r="Y1248" i="5"/>
  <c r="Y1249" i="5"/>
  <c r="Y1250" i="5"/>
  <c r="Y1251" i="5"/>
  <c r="Y1252" i="5"/>
  <c r="Y1253" i="5"/>
  <c r="Y1254" i="5"/>
  <c r="Y1255" i="5"/>
  <c r="Y1256" i="5"/>
  <c r="Y1257" i="5"/>
  <c r="Y1258" i="5"/>
  <c r="Y1259" i="5"/>
  <c r="Y1260" i="5"/>
  <c r="Y1261" i="5"/>
  <c r="Y1262" i="5"/>
  <c r="Y1263" i="5"/>
  <c r="Y1264" i="5"/>
  <c r="Y1265" i="5"/>
  <c r="Y1266" i="5"/>
  <c r="Y1267" i="5"/>
  <c r="Y1268" i="5"/>
  <c r="Y1269" i="5"/>
  <c r="Y1270" i="5"/>
  <c r="Y1271" i="5"/>
  <c r="Y1272" i="5"/>
  <c r="Y1273" i="5"/>
  <c r="Y1274" i="5"/>
  <c r="Y1275" i="5"/>
  <c r="Y1276" i="5"/>
  <c r="Y1277" i="5"/>
  <c r="Y1278" i="5"/>
  <c r="Y1279" i="5"/>
  <c r="Y1280" i="5"/>
  <c r="Y1281" i="5"/>
  <c r="Y1282" i="5"/>
  <c r="Y1283" i="5"/>
  <c r="Y1284" i="5"/>
  <c r="Y1285" i="5"/>
  <c r="Y1286" i="5"/>
  <c r="Y1287" i="5"/>
  <c r="Y1288" i="5"/>
  <c r="Y1289" i="5"/>
  <c r="Y1290" i="5"/>
  <c r="Y1291" i="5"/>
  <c r="Y1292" i="5"/>
  <c r="Y1293" i="5"/>
  <c r="Y1294" i="5"/>
  <c r="Y1295" i="5"/>
  <c r="Y1296" i="5"/>
  <c r="Y1297" i="5"/>
  <c r="Y1298" i="5"/>
  <c r="Y1299" i="5"/>
  <c r="Y1300" i="5"/>
  <c r="Y1301" i="5"/>
  <c r="Y1302" i="5"/>
  <c r="Y1303" i="5"/>
  <c r="Y1304" i="5"/>
  <c r="Y1305" i="5"/>
  <c r="Y1306" i="5"/>
  <c r="Y1307" i="5"/>
  <c r="Y1308" i="5"/>
  <c r="Y1309" i="5"/>
  <c r="Y1310" i="5"/>
  <c r="Y1311" i="5"/>
  <c r="Y1312" i="5"/>
  <c r="Y1313" i="5"/>
  <c r="Y1314" i="5"/>
  <c r="Y1315" i="5"/>
  <c r="Y1316" i="5"/>
  <c r="Y1317" i="5"/>
  <c r="Y1318" i="5"/>
  <c r="Y1319" i="5"/>
  <c r="Y1320" i="5"/>
  <c r="Y1321" i="5"/>
  <c r="Y1322" i="5"/>
  <c r="Y1323" i="5"/>
  <c r="Y1324" i="5"/>
  <c r="Y1325" i="5"/>
  <c r="Y1326" i="5"/>
  <c r="Y1327" i="5"/>
  <c r="Y1328" i="5"/>
  <c r="Y1329" i="5"/>
  <c r="Y1330" i="5"/>
  <c r="Y1331" i="5"/>
  <c r="Y1332" i="5"/>
  <c r="Y1333" i="5"/>
  <c r="Y1334" i="5"/>
  <c r="Y1335" i="5"/>
  <c r="Y1336" i="5"/>
  <c r="Y1337" i="5"/>
  <c r="Y1338" i="5"/>
  <c r="Y1339" i="5"/>
  <c r="Y1340" i="5"/>
  <c r="Y1341" i="5"/>
  <c r="Y1342" i="5"/>
  <c r="Y1343" i="5"/>
  <c r="Y1344" i="5"/>
  <c r="Y1345" i="5"/>
  <c r="Y1346" i="5"/>
  <c r="Y1347" i="5"/>
  <c r="Y1348" i="5"/>
  <c r="Y1349" i="5"/>
  <c r="Y1350" i="5"/>
  <c r="Y1351" i="5"/>
  <c r="Y1352" i="5"/>
  <c r="Y1353" i="5"/>
  <c r="Y1354" i="5"/>
  <c r="Y1355" i="5"/>
  <c r="Y1356" i="5"/>
  <c r="Y1357" i="5"/>
  <c r="Y1358" i="5"/>
  <c r="Y1359" i="5"/>
  <c r="Y1360" i="5"/>
  <c r="Y1361" i="5"/>
  <c r="Y1362" i="5"/>
  <c r="Y1363" i="5"/>
  <c r="Y1364" i="5"/>
  <c r="Y1365" i="5"/>
  <c r="Y1366" i="5"/>
  <c r="Y1367" i="5"/>
  <c r="Y1368" i="5"/>
  <c r="Y1369" i="5"/>
  <c r="Y1370" i="5"/>
  <c r="Y1371" i="5"/>
  <c r="Y1372" i="5"/>
  <c r="Y1373" i="5"/>
  <c r="Y1374" i="5"/>
  <c r="Y1375" i="5"/>
  <c r="Y1376" i="5"/>
  <c r="Y1377" i="5"/>
  <c r="Y1378" i="5"/>
  <c r="Y1379" i="5"/>
  <c r="Y1380" i="5"/>
  <c r="Y1381" i="5"/>
  <c r="Y1382" i="5"/>
  <c r="Y1383" i="5"/>
  <c r="Y1384" i="5"/>
  <c r="Y1385" i="5"/>
  <c r="Y1386" i="5"/>
  <c r="Y1387" i="5"/>
  <c r="Y1388" i="5"/>
  <c r="Y1389" i="5"/>
  <c r="Y1390" i="5"/>
  <c r="Y1391" i="5"/>
  <c r="Y1392" i="5"/>
  <c r="Y1393" i="5"/>
  <c r="Y1394" i="5"/>
  <c r="Y1395" i="5"/>
  <c r="Y1396" i="5"/>
  <c r="Y1397" i="5"/>
  <c r="Y1398" i="5"/>
  <c r="Y1399" i="5"/>
  <c r="Y1400" i="5"/>
  <c r="Y1401" i="5"/>
  <c r="Y1402" i="5"/>
  <c r="Y1403" i="5"/>
  <c r="Y1404" i="5"/>
  <c r="Y1405" i="5"/>
  <c r="Y1406" i="5"/>
  <c r="Y1407" i="5"/>
  <c r="Y1408" i="5"/>
  <c r="Y1409" i="5"/>
  <c r="Y1410" i="5"/>
  <c r="Y1411" i="5"/>
  <c r="Y1412" i="5"/>
  <c r="Y1413" i="5"/>
  <c r="Y1414" i="5"/>
  <c r="Y1588" i="5"/>
  <c r="X1587" i="5"/>
  <c r="X1586" i="5"/>
  <c r="X1585" i="5"/>
  <c r="X1584" i="5"/>
  <c r="X1583" i="5"/>
  <c r="X1582" i="5"/>
  <c r="X1581" i="5"/>
  <c r="X1580" i="5"/>
  <c r="X1579" i="5"/>
  <c r="X1578" i="5"/>
  <c r="X1577" i="5"/>
  <c r="X1576" i="5"/>
  <c r="X1575" i="5"/>
  <c r="X1574" i="5"/>
  <c r="X1573" i="5"/>
  <c r="X1572" i="5"/>
  <c r="X1571" i="5"/>
  <c r="X1570" i="5"/>
  <c r="X1569" i="5"/>
  <c r="X1568" i="5"/>
  <c r="X1567" i="5"/>
  <c r="X1566" i="5"/>
  <c r="X1565" i="5"/>
  <c r="X1564" i="5"/>
  <c r="X1563" i="5"/>
  <c r="X1562" i="5"/>
  <c r="X1561" i="5"/>
  <c r="X1560" i="5"/>
  <c r="X1559" i="5"/>
  <c r="X1558" i="5"/>
  <c r="X1557" i="5"/>
  <c r="X1556" i="5"/>
  <c r="X1555" i="5"/>
  <c r="X1554" i="5"/>
  <c r="X1553" i="5"/>
  <c r="X1552" i="5"/>
  <c r="X1551" i="5"/>
  <c r="X1550" i="5"/>
  <c r="X1549" i="5"/>
  <c r="X1548" i="5"/>
  <c r="X1547" i="5"/>
  <c r="X1546" i="5"/>
  <c r="X1545" i="5"/>
  <c r="X1544" i="5"/>
  <c r="X1543" i="5"/>
  <c r="X1542" i="5"/>
  <c r="X1541" i="5"/>
  <c r="X1540" i="5"/>
  <c r="X1539" i="5"/>
  <c r="X1538" i="5"/>
  <c r="X1537" i="5"/>
  <c r="X1536" i="5"/>
  <c r="X1535" i="5"/>
  <c r="X1534" i="5"/>
  <c r="X1533" i="5"/>
  <c r="X1532" i="5"/>
  <c r="X1531" i="5"/>
  <c r="X1530" i="5"/>
  <c r="X1529" i="5"/>
  <c r="X1528" i="5"/>
  <c r="X1527" i="5"/>
  <c r="X1526" i="5"/>
  <c r="X1525" i="5"/>
  <c r="X1524" i="5"/>
  <c r="X1523" i="5"/>
  <c r="X1522" i="5"/>
  <c r="X1521" i="5"/>
  <c r="X1520" i="5"/>
  <c r="X1519" i="5"/>
  <c r="X1518" i="5"/>
  <c r="X1517" i="5"/>
  <c r="X1516" i="5"/>
  <c r="X1515" i="5"/>
  <c r="X1514" i="5"/>
  <c r="X1513" i="5"/>
  <c r="X1512" i="5"/>
  <c r="X1511" i="5"/>
  <c r="X1510" i="5"/>
  <c r="X1509" i="5"/>
  <c r="X1508" i="5"/>
  <c r="X1507" i="5"/>
  <c r="X1506" i="5"/>
  <c r="X1505" i="5"/>
  <c r="X1504" i="5"/>
  <c r="X1503" i="5"/>
  <c r="X1502" i="5"/>
  <c r="X1501" i="5"/>
  <c r="X1500" i="5"/>
  <c r="X1499" i="5"/>
  <c r="X1498" i="5"/>
  <c r="X1497" i="5"/>
  <c r="X1496" i="5"/>
  <c r="X1495" i="5"/>
  <c r="X1494" i="5"/>
  <c r="X1493" i="5"/>
  <c r="X1492" i="5"/>
  <c r="X1491" i="5"/>
  <c r="X1490" i="5"/>
  <c r="X1489" i="5"/>
  <c r="X1488" i="5"/>
  <c r="X1487" i="5"/>
  <c r="X1486" i="5"/>
  <c r="X1485" i="5"/>
  <c r="X1484" i="5"/>
  <c r="X1483" i="5"/>
  <c r="X1482" i="5"/>
  <c r="X1481" i="5"/>
  <c r="X1480" i="5"/>
  <c r="X1479" i="5"/>
  <c r="X1478" i="5"/>
  <c r="X1477" i="5"/>
  <c r="X1476" i="5"/>
  <c r="X1475" i="5"/>
  <c r="X1474" i="5"/>
  <c r="X1473" i="5"/>
  <c r="X1472" i="5"/>
  <c r="X1471" i="5"/>
  <c r="X1470" i="5"/>
  <c r="X1469" i="5"/>
  <c r="X1468" i="5"/>
  <c r="X1467" i="5"/>
  <c r="X1466" i="5"/>
  <c r="X1465" i="5"/>
  <c r="X1464" i="5"/>
  <c r="X1463" i="5"/>
  <c r="X1462" i="5"/>
  <c r="X1461" i="5"/>
  <c r="X1460" i="5"/>
  <c r="X1459" i="5"/>
  <c r="X1458" i="5"/>
  <c r="X1457" i="5"/>
  <c r="X1456" i="5"/>
  <c r="X1455" i="5"/>
  <c r="X1454" i="5"/>
  <c r="X1453" i="5"/>
  <c r="X1452" i="5"/>
  <c r="X1451" i="5"/>
  <c r="X1450" i="5"/>
  <c r="X1449" i="5"/>
  <c r="X1448" i="5"/>
  <c r="X1447" i="5"/>
  <c r="X1446" i="5"/>
  <c r="X1445" i="5"/>
  <c r="X1444" i="5"/>
  <c r="X1443" i="5"/>
  <c r="X1442" i="5"/>
  <c r="X1441" i="5"/>
  <c r="X1440" i="5"/>
  <c r="X1439" i="5"/>
  <c r="X1438" i="5"/>
  <c r="X1437" i="5"/>
  <c r="X1436" i="5"/>
  <c r="X1435" i="5"/>
  <c r="X1434" i="5"/>
  <c r="X1433" i="5"/>
  <c r="X1432" i="5"/>
  <c r="X1431" i="5"/>
  <c r="X1430" i="5"/>
  <c r="X1429" i="5"/>
  <c r="X1428" i="5"/>
  <c r="X1427" i="5"/>
  <c r="X1426" i="5"/>
  <c r="X1425" i="5"/>
  <c r="X1424" i="5"/>
  <c r="X1423" i="5"/>
  <c r="X1422" i="5"/>
  <c r="X1421" i="5"/>
  <c r="X1420" i="5"/>
  <c r="X1419" i="5"/>
  <c r="X1418" i="5"/>
  <c r="X1417" i="5"/>
  <c r="X1416" i="5"/>
  <c r="W1414" i="5"/>
  <c r="V1413" i="5"/>
  <c r="X813" i="5"/>
  <c r="X814" i="5"/>
  <c r="X815" i="5"/>
  <c r="X816" i="5"/>
  <c r="X817" i="5"/>
  <c r="X818" i="5"/>
  <c r="X819" i="5"/>
  <c r="X820" i="5"/>
  <c r="X821" i="5"/>
  <c r="X822" i="5"/>
  <c r="X823" i="5"/>
  <c r="X824" i="5"/>
  <c r="X825" i="5"/>
  <c r="X826" i="5"/>
  <c r="X827" i="5"/>
  <c r="X828" i="5"/>
  <c r="X829" i="5"/>
  <c r="X830" i="5"/>
  <c r="X831" i="5"/>
  <c r="X832" i="5"/>
  <c r="X833" i="5"/>
  <c r="X834" i="5"/>
  <c r="X835" i="5"/>
  <c r="X836" i="5"/>
  <c r="X837" i="5"/>
  <c r="X838" i="5"/>
  <c r="X839" i="5"/>
  <c r="X840" i="5"/>
  <c r="X841" i="5"/>
  <c r="X842" i="5"/>
  <c r="X843" i="5"/>
  <c r="X844" i="5"/>
  <c r="X845" i="5"/>
  <c r="X846" i="5"/>
  <c r="X847" i="5"/>
  <c r="X848" i="5"/>
  <c r="X849" i="5"/>
  <c r="X850" i="5"/>
  <c r="X851" i="5"/>
  <c r="X852" i="5"/>
  <c r="X853" i="5"/>
  <c r="X854" i="5"/>
  <c r="X855" i="5"/>
  <c r="X856" i="5"/>
  <c r="X857" i="5"/>
  <c r="X858" i="5"/>
  <c r="X859" i="5"/>
  <c r="X860" i="5"/>
  <c r="X861" i="5"/>
  <c r="X862" i="5"/>
  <c r="X863" i="5"/>
  <c r="X864" i="5"/>
  <c r="X865" i="5"/>
  <c r="X866" i="5"/>
  <c r="X867" i="5"/>
  <c r="X868" i="5"/>
  <c r="X869" i="5"/>
  <c r="X870" i="5"/>
  <c r="X871" i="5"/>
  <c r="X872" i="5"/>
  <c r="X873" i="5"/>
  <c r="X874" i="5"/>
  <c r="X875" i="5"/>
  <c r="X876" i="5"/>
  <c r="X877" i="5"/>
  <c r="X878" i="5"/>
  <c r="X879" i="5"/>
  <c r="X880" i="5"/>
  <c r="X881" i="5"/>
  <c r="X882" i="5"/>
  <c r="X883" i="5"/>
  <c r="X884" i="5"/>
  <c r="X885" i="5"/>
  <c r="X886" i="5"/>
  <c r="X887" i="5"/>
  <c r="X888" i="5"/>
  <c r="X889" i="5"/>
  <c r="X890" i="5"/>
  <c r="X891" i="5"/>
  <c r="X892" i="5"/>
  <c r="X893" i="5"/>
  <c r="X894" i="5"/>
  <c r="X895" i="5"/>
  <c r="X896" i="5"/>
  <c r="X897" i="5"/>
  <c r="X898" i="5"/>
  <c r="X899" i="5"/>
  <c r="X900" i="5"/>
  <c r="X901" i="5"/>
  <c r="X902" i="5"/>
  <c r="X903" i="5"/>
  <c r="X904" i="5"/>
  <c r="X905" i="5"/>
  <c r="X906" i="5"/>
  <c r="X907" i="5"/>
  <c r="X908" i="5"/>
  <c r="X909" i="5"/>
  <c r="X910" i="5"/>
  <c r="X911" i="5"/>
  <c r="X912" i="5"/>
  <c r="X913" i="5"/>
  <c r="X914" i="5"/>
  <c r="X915" i="5"/>
  <c r="X916" i="5"/>
  <c r="X917" i="5"/>
  <c r="X918" i="5"/>
  <c r="X919" i="5"/>
  <c r="X920" i="5"/>
  <c r="X921" i="5"/>
  <c r="X922" i="5"/>
  <c r="X923" i="5"/>
  <c r="X924" i="5"/>
  <c r="X925" i="5"/>
  <c r="X926" i="5"/>
  <c r="X927" i="5"/>
  <c r="X928" i="5"/>
  <c r="X929" i="5"/>
  <c r="X930" i="5"/>
  <c r="X931" i="5"/>
  <c r="X932" i="5"/>
  <c r="X933" i="5"/>
  <c r="X934" i="5"/>
  <c r="X935" i="5"/>
  <c r="X936" i="5"/>
  <c r="X937" i="5"/>
  <c r="X938" i="5"/>
  <c r="X939" i="5"/>
  <c r="X940" i="5"/>
  <c r="X941" i="5"/>
  <c r="X942" i="5"/>
  <c r="X943" i="5"/>
  <c r="X944" i="5"/>
  <c r="X945" i="5"/>
  <c r="X946" i="5"/>
  <c r="X947" i="5"/>
  <c r="X948" i="5"/>
  <c r="X949" i="5"/>
  <c r="X950" i="5"/>
  <c r="X951" i="5"/>
  <c r="X952" i="5"/>
  <c r="X953" i="5"/>
  <c r="X954" i="5"/>
  <c r="X955" i="5"/>
  <c r="X956" i="5"/>
  <c r="X957" i="5"/>
  <c r="X958" i="5"/>
  <c r="X959" i="5"/>
  <c r="X960" i="5"/>
  <c r="X961" i="5"/>
  <c r="X962" i="5"/>
  <c r="X963" i="5"/>
  <c r="X964" i="5"/>
  <c r="X965" i="5"/>
  <c r="X966" i="5"/>
  <c r="X967" i="5"/>
  <c r="X968" i="5"/>
  <c r="X969" i="5"/>
  <c r="X970" i="5"/>
  <c r="X971" i="5"/>
  <c r="X972" i="5"/>
  <c r="X973" i="5"/>
  <c r="X974" i="5"/>
  <c r="X975" i="5"/>
  <c r="X976" i="5"/>
  <c r="X977" i="5"/>
  <c r="X978" i="5"/>
  <c r="X979" i="5"/>
  <c r="X980" i="5"/>
  <c r="X981" i="5"/>
  <c r="X982" i="5"/>
  <c r="X983" i="5"/>
  <c r="X984" i="5"/>
  <c r="X985" i="5"/>
  <c r="X986" i="5"/>
  <c r="X987" i="5"/>
  <c r="X988" i="5"/>
  <c r="X989" i="5"/>
  <c r="X990" i="5"/>
  <c r="X991" i="5"/>
  <c r="X992" i="5"/>
  <c r="X993" i="5"/>
  <c r="X994" i="5"/>
  <c r="X995" i="5"/>
  <c r="X996" i="5"/>
  <c r="X997" i="5"/>
  <c r="X998" i="5"/>
  <c r="X999" i="5"/>
  <c r="X1000" i="5"/>
  <c r="X1001" i="5"/>
  <c r="X1002" i="5"/>
  <c r="X1003" i="5"/>
  <c r="X1004" i="5"/>
  <c r="X1005" i="5"/>
  <c r="X1006" i="5"/>
  <c r="X1007" i="5"/>
  <c r="X1008" i="5"/>
  <c r="X1009" i="5"/>
  <c r="X1010" i="5"/>
  <c r="X1011" i="5"/>
  <c r="X1012" i="5"/>
  <c r="X1013" i="5"/>
  <c r="X1014" i="5"/>
  <c r="X1015" i="5"/>
  <c r="X1016" i="5"/>
  <c r="X1017" i="5"/>
  <c r="X1018" i="5"/>
  <c r="X1019" i="5"/>
  <c r="X1020" i="5"/>
  <c r="X1021" i="5"/>
  <c r="X1022" i="5"/>
  <c r="X1023" i="5"/>
  <c r="X1024" i="5"/>
  <c r="X1025" i="5"/>
  <c r="X1026" i="5"/>
  <c r="X1027" i="5"/>
  <c r="X1028" i="5"/>
  <c r="X1029" i="5"/>
  <c r="X1030" i="5"/>
  <c r="X1031" i="5"/>
  <c r="X1032" i="5"/>
  <c r="X1033" i="5"/>
  <c r="X1034" i="5"/>
  <c r="X1035" i="5"/>
  <c r="X1036" i="5"/>
  <c r="X1037" i="5"/>
  <c r="X1038" i="5"/>
  <c r="X1039" i="5"/>
  <c r="X1040" i="5"/>
  <c r="X1041" i="5"/>
  <c r="X1042" i="5"/>
  <c r="X1043" i="5"/>
  <c r="X1044" i="5"/>
  <c r="X1045" i="5"/>
  <c r="X1046" i="5"/>
  <c r="X1047" i="5"/>
  <c r="X1048" i="5"/>
  <c r="X1049" i="5"/>
  <c r="X1050" i="5"/>
  <c r="X1051" i="5"/>
  <c r="X1052" i="5"/>
  <c r="X1053" i="5"/>
  <c r="X1054" i="5"/>
  <c r="X1055" i="5"/>
  <c r="X1056" i="5"/>
  <c r="X1057" i="5"/>
  <c r="X1058" i="5"/>
  <c r="X1059" i="5"/>
  <c r="X1060" i="5"/>
  <c r="X1061" i="5"/>
  <c r="X1062" i="5"/>
  <c r="X1063" i="5"/>
  <c r="X1064" i="5"/>
  <c r="X1065" i="5"/>
  <c r="X1066" i="5"/>
  <c r="X1067" i="5"/>
  <c r="X1068" i="5"/>
  <c r="X1069" i="5"/>
  <c r="X1070" i="5"/>
  <c r="X1071" i="5"/>
  <c r="X1072" i="5"/>
  <c r="X1073" i="5"/>
  <c r="X1074" i="5"/>
  <c r="X1075" i="5"/>
  <c r="X1076" i="5"/>
  <c r="X1077" i="5"/>
  <c r="X1078" i="5"/>
  <c r="X1079" i="5"/>
  <c r="X1080" i="5"/>
  <c r="X1081" i="5"/>
  <c r="X1082" i="5"/>
  <c r="X1083" i="5"/>
  <c r="X1084" i="5"/>
  <c r="X1085" i="5"/>
  <c r="X1086" i="5"/>
  <c r="X1087" i="5"/>
  <c r="X1088" i="5"/>
  <c r="X1089" i="5"/>
  <c r="X1090" i="5"/>
  <c r="X1091" i="5"/>
  <c r="X1092" i="5"/>
  <c r="X1093" i="5"/>
  <c r="X1094" i="5"/>
  <c r="X1095" i="5"/>
  <c r="X1096" i="5"/>
  <c r="X1097" i="5"/>
  <c r="X1098" i="5"/>
  <c r="X1099" i="5"/>
  <c r="X1100" i="5"/>
  <c r="X1101" i="5"/>
  <c r="X1102" i="5"/>
  <c r="X1103" i="5"/>
  <c r="X1104" i="5"/>
  <c r="X1105" i="5"/>
  <c r="X1106" i="5"/>
  <c r="X1107" i="5"/>
  <c r="X1108" i="5"/>
  <c r="X1109" i="5"/>
  <c r="X1110" i="5"/>
  <c r="X1111" i="5"/>
  <c r="X1112" i="5"/>
  <c r="X1113" i="5"/>
  <c r="X1114" i="5"/>
  <c r="X1115" i="5"/>
  <c r="X1116" i="5"/>
  <c r="X1117" i="5"/>
  <c r="X1118" i="5"/>
  <c r="X1119" i="5"/>
  <c r="X1120" i="5"/>
  <c r="X1121" i="5"/>
  <c r="X1122" i="5"/>
  <c r="X1123" i="5"/>
  <c r="X1124" i="5"/>
  <c r="X1125" i="5"/>
  <c r="X1126" i="5"/>
  <c r="X1127" i="5"/>
  <c r="X1128" i="5"/>
  <c r="X1129" i="5"/>
  <c r="X1130" i="5"/>
  <c r="X1131" i="5"/>
  <c r="X1132" i="5"/>
  <c r="X1133" i="5"/>
  <c r="X1134" i="5"/>
  <c r="X1135" i="5"/>
  <c r="X1136" i="5"/>
  <c r="X1137" i="5"/>
  <c r="X1138" i="5"/>
  <c r="X1139" i="5"/>
  <c r="X1140" i="5"/>
  <c r="X1141" i="5"/>
  <c r="X1142" i="5"/>
  <c r="X1143" i="5"/>
  <c r="X1144" i="5"/>
  <c r="X1145" i="5"/>
  <c r="X1146" i="5"/>
  <c r="X1147" i="5"/>
  <c r="X1148" i="5"/>
  <c r="X1149" i="5"/>
  <c r="X1150" i="5"/>
  <c r="X1151" i="5"/>
  <c r="X1152" i="5"/>
  <c r="X1153" i="5"/>
  <c r="X1154" i="5"/>
  <c r="X1155" i="5"/>
  <c r="X1156" i="5"/>
  <c r="X1157" i="5"/>
  <c r="X1158" i="5"/>
  <c r="X1159" i="5"/>
  <c r="X1160" i="5"/>
  <c r="X1161" i="5"/>
  <c r="X1162" i="5"/>
  <c r="X1163" i="5"/>
  <c r="X1164" i="5"/>
  <c r="X1165" i="5"/>
  <c r="X1166" i="5"/>
  <c r="X1167" i="5"/>
  <c r="X1168" i="5"/>
  <c r="X1169" i="5"/>
  <c r="X1170" i="5"/>
  <c r="X1171" i="5"/>
  <c r="X1172" i="5"/>
  <c r="X1173" i="5"/>
  <c r="X1174" i="5"/>
  <c r="X1175" i="5"/>
  <c r="X1176" i="5"/>
  <c r="X1177" i="5"/>
  <c r="X1178" i="5"/>
  <c r="X1179" i="5"/>
  <c r="X1180" i="5"/>
  <c r="X1181" i="5"/>
  <c r="X1182" i="5"/>
  <c r="X1183" i="5"/>
  <c r="X1184" i="5"/>
  <c r="X1185" i="5"/>
  <c r="X1186" i="5"/>
  <c r="X1187" i="5"/>
  <c r="X1188" i="5"/>
  <c r="X1189" i="5"/>
  <c r="X1190" i="5"/>
  <c r="X1191" i="5"/>
  <c r="X1192" i="5"/>
  <c r="X1193" i="5"/>
  <c r="X1194" i="5"/>
  <c r="X1195" i="5"/>
  <c r="X1196" i="5"/>
  <c r="X1197" i="5"/>
  <c r="X1198" i="5"/>
  <c r="X1199" i="5"/>
  <c r="X1200" i="5"/>
  <c r="X1201" i="5"/>
  <c r="X1202" i="5"/>
  <c r="X1203" i="5"/>
  <c r="X1204" i="5"/>
  <c r="X1205" i="5"/>
  <c r="X1206" i="5"/>
  <c r="X1207" i="5"/>
  <c r="X1208" i="5"/>
  <c r="X1209" i="5"/>
  <c r="X1210" i="5"/>
  <c r="X1211" i="5"/>
  <c r="X1212" i="5"/>
  <c r="X1213" i="5"/>
  <c r="X1214" i="5"/>
  <c r="X1215" i="5"/>
  <c r="X1216" i="5"/>
  <c r="X1217" i="5"/>
  <c r="X1218" i="5"/>
  <c r="X1219" i="5"/>
  <c r="X1220" i="5"/>
  <c r="X1221" i="5"/>
  <c r="X1222" i="5"/>
  <c r="X1223" i="5"/>
  <c r="X1224" i="5"/>
  <c r="X1225" i="5"/>
  <c r="X1226" i="5"/>
  <c r="X1227" i="5"/>
  <c r="X1228" i="5"/>
  <c r="X1229" i="5"/>
  <c r="X1230" i="5"/>
  <c r="X1231" i="5"/>
  <c r="X1232" i="5"/>
  <c r="X1233" i="5"/>
  <c r="X1234" i="5"/>
  <c r="X1235" i="5"/>
  <c r="X1236" i="5"/>
  <c r="X1237" i="5"/>
  <c r="X1238" i="5"/>
  <c r="X1239" i="5"/>
  <c r="X1240" i="5"/>
  <c r="X1241" i="5"/>
  <c r="X1242" i="5"/>
  <c r="X1243" i="5"/>
  <c r="X1244" i="5"/>
  <c r="X1245" i="5"/>
  <c r="X1246" i="5"/>
  <c r="X1247" i="5"/>
  <c r="X1248" i="5"/>
  <c r="X1249" i="5"/>
  <c r="X1250" i="5"/>
  <c r="X1251" i="5"/>
  <c r="X1252" i="5"/>
  <c r="X1253" i="5"/>
  <c r="X1254" i="5"/>
  <c r="X1255" i="5"/>
  <c r="X1256" i="5"/>
  <c r="X1257" i="5"/>
  <c r="X1258" i="5"/>
  <c r="X1259" i="5"/>
  <c r="X1260" i="5"/>
  <c r="X1261" i="5"/>
  <c r="X1262" i="5"/>
  <c r="X1263" i="5"/>
  <c r="X1264" i="5"/>
  <c r="X1265" i="5"/>
  <c r="X1266" i="5"/>
  <c r="X1267" i="5"/>
  <c r="X1268" i="5"/>
  <c r="X1269" i="5"/>
  <c r="X1270" i="5"/>
  <c r="X1271" i="5"/>
  <c r="X1272" i="5"/>
  <c r="X1273" i="5"/>
  <c r="X1274" i="5"/>
  <c r="X1275" i="5"/>
  <c r="X1276" i="5"/>
  <c r="X1277" i="5"/>
  <c r="X1278" i="5"/>
  <c r="X1279" i="5"/>
  <c r="X1280" i="5"/>
  <c r="X1281" i="5"/>
  <c r="X1282" i="5"/>
  <c r="X1283" i="5"/>
  <c r="X1284" i="5"/>
  <c r="X1285" i="5"/>
  <c r="X1286" i="5"/>
  <c r="X1287" i="5"/>
  <c r="X1288" i="5"/>
  <c r="X1289" i="5"/>
  <c r="X1290" i="5"/>
  <c r="X1291" i="5"/>
  <c r="X1292" i="5"/>
  <c r="X1293" i="5"/>
  <c r="X1294" i="5"/>
  <c r="X1295" i="5"/>
  <c r="X1296" i="5"/>
  <c r="X1297" i="5"/>
  <c r="X1298" i="5"/>
  <c r="X1299" i="5"/>
  <c r="X1300" i="5"/>
  <c r="X1301" i="5"/>
  <c r="X1302" i="5"/>
  <c r="X1303" i="5"/>
  <c r="X1304" i="5"/>
  <c r="X1305" i="5"/>
  <c r="X1306" i="5"/>
  <c r="X1307" i="5"/>
  <c r="X1308" i="5"/>
  <c r="X1309" i="5"/>
  <c r="X1310" i="5"/>
  <c r="X1311" i="5"/>
  <c r="X1312" i="5"/>
  <c r="X1313" i="5"/>
  <c r="X1314" i="5"/>
  <c r="X1315" i="5"/>
  <c r="X1316" i="5"/>
  <c r="X1317" i="5"/>
  <c r="X1318" i="5"/>
  <c r="X1319" i="5"/>
  <c r="X1320" i="5"/>
  <c r="X1321" i="5"/>
  <c r="X1322" i="5"/>
  <c r="X1323" i="5"/>
  <c r="X1324" i="5"/>
  <c r="X1325" i="5"/>
  <c r="X1326" i="5"/>
  <c r="X1327" i="5"/>
  <c r="X1328" i="5"/>
  <c r="X1329" i="5"/>
  <c r="X1330" i="5"/>
  <c r="X1331" i="5"/>
  <c r="X1332" i="5"/>
  <c r="X1333" i="5"/>
  <c r="X1334" i="5"/>
  <c r="X1335" i="5"/>
  <c r="X1336" i="5"/>
  <c r="X1337" i="5"/>
  <c r="X1338" i="5"/>
  <c r="X1339" i="5"/>
  <c r="X1340" i="5"/>
  <c r="X1341" i="5"/>
  <c r="X1342" i="5"/>
  <c r="X1343" i="5"/>
  <c r="X1344" i="5"/>
  <c r="X1345" i="5"/>
  <c r="X1346" i="5"/>
  <c r="X1347" i="5"/>
  <c r="X1348" i="5"/>
  <c r="X1349" i="5"/>
  <c r="X1350" i="5"/>
  <c r="X1351" i="5"/>
  <c r="X1352" i="5"/>
  <c r="X1353" i="5"/>
  <c r="X1354" i="5"/>
  <c r="X1355" i="5"/>
  <c r="X1356" i="5"/>
  <c r="X1357" i="5"/>
  <c r="X1358" i="5"/>
  <c r="X1359" i="5"/>
  <c r="X1360" i="5"/>
  <c r="X1361" i="5"/>
  <c r="X1362" i="5"/>
  <c r="X1363" i="5"/>
  <c r="X1364" i="5"/>
  <c r="X1365" i="5"/>
  <c r="X1366" i="5"/>
  <c r="X1367" i="5"/>
  <c r="X1368" i="5"/>
  <c r="X1369" i="5"/>
  <c r="X1370" i="5"/>
  <c r="X1371" i="5"/>
  <c r="X1372" i="5"/>
  <c r="X1373" i="5"/>
  <c r="X1374" i="5"/>
  <c r="X1375" i="5"/>
  <c r="X1376" i="5"/>
  <c r="X1377" i="5"/>
  <c r="X1378" i="5"/>
  <c r="X1379" i="5"/>
  <c r="X1380" i="5"/>
  <c r="X1381" i="5"/>
  <c r="X1382" i="5"/>
  <c r="X1383" i="5"/>
  <c r="X1384" i="5"/>
  <c r="X1385" i="5"/>
  <c r="X1386" i="5"/>
  <c r="X1387" i="5"/>
  <c r="X1388" i="5"/>
  <c r="X1389" i="5"/>
  <c r="X1390" i="5"/>
  <c r="X1391" i="5"/>
  <c r="X1392" i="5"/>
  <c r="X1393" i="5"/>
  <c r="X1394" i="5"/>
  <c r="X1395" i="5"/>
  <c r="X1396" i="5"/>
  <c r="X1397" i="5"/>
  <c r="X1398" i="5"/>
  <c r="X1399" i="5"/>
  <c r="X1400" i="5"/>
  <c r="X1401" i="5"/>
  <c r="X1402" i="5"/>
  <c r="X1403" i="5"/>
  <c r="X1404" i="5"/>
  <c r="X1405" i="5"/>
  <c r="X1406" i="5"/>
  <c r="X1407" i="5"/>
  <c r="X1408" i="5"/>
  <c r="X1409" i="5"/>
  <c r="X1410" i="5"/>
  <c r="X1411" i="5"/>
  <c r="X1588" i="5"/>
  <c r="W1587" i="5"/>
  <c r="W1586" i="5"/>
  <c r="W1585" i="5"/>
  <c r="W1584" i="5"/>
  <c r="W1583" i="5"/>
  <c r="W1582" i="5"/>
  <c r="W1581" i="5"/>
  <c r="W1580" i="5"/>
  <c r="W1579" i="5"/>
  <c r="W1578" i="5"/>
  <c r="W1577" i="5"/>
  <c r="W1576" i="5"/>
  <c r="W1575" i="5"/>
  <c r="W1574" i="5"/>
  <c r="W1573" i="5"/>
  <c r="W1572" i="5"/>
  <c r="W1571" i="5"/>
  <c r="W1570" i="5"/>
  <c r="W1569" i="5"/>
  <c r="W1568" i="5"/>
  <c r="W1567" i="5"/>
  <c r="W1566" i="5"/>
  <c r="W1565" i="5"/>
  <c r="W1564" i="5"/>
  <c r="W1563" i="5"/>
  <c r="W1562" i="5"/>
  <c r="W1561" i="5"/>
  <c r="W1560" i="5"/>
  <c r="W1559" i="5"/>
  <c r="W1558" i="5"/>
  <c r="W1557" i="5"/>
  <c r="W1556" i="5"/>
  <c r="W1555" i="5"/>
  <c r="W1554" i="5"/>
  <c r="W1553" i="5"/>
  <c r="W1552" i="5"/>
  <c r="W1551" i="5"/>
  <c r="W1550" i="5"/>
  <c r="W1549" i="5"/>
  <c r="W1548" i="5"/>
  <c r="W1547" i="5"/>
  <c r="W1546" i="5"/>
  <c r="W1545" i="5"/>
  <c r="W1544" i="5"/>
  <c r="W1543" i="5"/>
  <c r="W1542" i="5"/>
  <c r="W1541" i="5"/>
  <c r="W1540" i="5"/>
  <c r="W1539" i="5"/>
  <c r="W1538" i="5"/>
  <c r="W1537" i="5"/>
  <c r="W1536" i="5"/>
  <c r="W1535" i="5"/>
  <c r="W1534" i="5"/>
  <c r="W1533" i="5"/>
  <c r="W1532" i="5"/>
  <c r="W1531" i="5"/>
  <c r="W1530" i="5"/>
  <c r="W1529" i="5"/>
  <c r="W1528" i="5"/>
  <c r="W1527" i="5"/>
  <c r="W1526" i="5"/>
  <c r="W1525" i="5"/>
  <c r="W1524" i="5"/>
  <c r="W1523" i="5"/>
  <c r="W1522" i="5"/>
  <c r="W1521" i="5"/>
  <c r="W1520" i="5"/>
  <c r="W1519" i="5"/>
  <c r="W1518" i="5"/>
  <c r="W1517" i="5"/>
  <c r="W1516" i="5"/>
  <c r="W1515" i="5"/>
  <c r="W1514" i="5"/>
  <c r="W1513" i="5"/>
  <c r="W1512" i="5"/>
  <c r="W1511" i="5"/>
  <c r="W1510" i="5"/>
  <c r="W1509" i="5"/>
  <c r="W1508" i="5"/>
  <c r="W1507" i="5"/>
  <c r="W1506" i="5"/>
  <c r="W1505" i="5"/>
  <c r="W1504" i="5"/>
  <c r="W1503" i="5"/>
  <c r="W1502" i="5"/>
  <c r="W1501" i="5"/>
  <c r="W1500" i="5"/>
  <c r="W1499" i="5"/>
  <c r="W1498" i="5"/>
  <c r="W1497" i="5"/>
  <c r="W1496" i="5"/>
  <c r="W1495" i="5"/>
  <c r="W1494" i="5"/>
  <c r="W1493" i="5"/>
  <c r="W1492" i="5"/>
  <c r="W1491" i="5"/>
  <c r="W1490" i="5"/>
  <c r="W1489" i="5"/>
  <c r="W1488" i="5"/>
  <c r="W1487" i="5"/>
  <c r="W1486" i="5"/>
  <c r="W1485" i="5"/>
  <c r="W1484" i="5"/>
  <c r="W1483" i="5"/>
  <c r="W1482" i="5"/>
  <c r="W1481" i="5"/>
  <c r="W1480" i="5"/>
  <c r="W1479" i="5"/>
  <c r="W1478" i="5"/>
  <c r="W1477" i="5"/>
  <c r="W1476" i="5"/>
  <c r="W1475" i="5"/>
  <c r="W1474" i="5"/>
  <c r="W1473" i="5"/>
  <c r="W1472" i="5"/>
  <c r="W1471" i="5"/>
  <c r="W1470" i="5"/>
  <c r="W1469" i="5"/>
  <c r="W1468" i="5"/>
  <c r="W1467" i="5"/>
  <c r="W1466" i="5"/>
  <c r="W1465" i="5"/>
  <c r="W1464" i="5"/>
  <c r="W1463" i="5"/>
  <c r="W1462" i="5"/>
  <c r="W1461" i="5"/>
  <c r="W1460" i="5"/>
  <c r="W1459" i="5"/>
  <c r="W1458" i="5"/>
  <c r="W1457" i="5"/>
  <c r="W1456" i="5"/>
  <c r="W1455" i="5"/>
  <c r="W1454" i="5"/>
  <c r="W1453" i="5"/>
  <c r="W1452" i="5"/>
  <c r="W1451" i="5"/>
  <c r="W1450" i="5"/>
  <c r="W1449" i="5"/>
  <c r="W1448" i="5"/>
  <c r="W1447" i="5"/>
  <c r="W1446" i="5"/>
  <c r="W1445" i="5"/>
  <c r="W1444" i="5"/>
  <c r="W1443" i="5"/>
  <c r="W1442" i="5"/>
  <c r="W1441" i="5"/>
  <c r="W1440" i="5"/>
  <c r="W1439" i="5"/>
  <c r="W1438" i="5"/>
  <c r="W1437" i="5"/>
  <c r="W1436" i="5"/>
  <c r="W1435" i="5"/>
  <c r="W1434" i="5"/>
  <c r="W1433" i="5"/>
  <c r="W1432" i="5"/>
  <c r="W1431" i="5"/>
  <c r="W1430" i="5"/>
  <c r="W1429" i="5"/>
  <c r="W1428" i="5"/>
  <c r="W1427" i="5"/>
  <c r="W1426" i="5"/>
  <c r="W1425" i="5"/>
  <c r="W1424" i="5"/>
  <c r="W1423" i="5"/>
  <c r="W1422" i="5"/>
  <c r="W1421" i="5"/>
  <c r="W1420" i="5"/>
  <c r="W1419" i="5"/>
  <c r="W1418" i="5"/>
  <c r="W1417" i="5"/>
  <c r="W1416" i="5"/>
  <c r="V1414" i="5"/>
  <c r="X1412" i="5"/>
  <c r="W813" i="5"/>
  <c r="W814" i="5"/>
  <c r="W815" i="5"/>
  <c r="W816" i="5"/>
  <c r="W817" i="5"/>
  <c r="W818" i="5"/>
  <c r="W819" i="5"/>
  <c r="W820" i="5"/>
  <c r="W821" i="5"/>
  <c r="W822" i="5"/>
  <c r="W823" i="5"/>
  <c r="W824" i="5"/>
  <c r="W825" i="5"/>
  <c r="W826" i="5"/>
  <c r="W827" i="5"/>
  <c r="W828" i="5"/>
  <c r="W829" i="5"/>
  <c r="W830" i="5"/>
  <c r="W831" i="5"/>
  <c r="W832" i="5"/>
  <c r="W833" i="5"/>
  <c r="W834" i="5"/>
  <c r="W835" i="5"/>
  <c r="W836" i="5"/>
  <c r="W837" i="5"/>
  <c r="W838" i="5"/>
  <c r="W839" i="5"/>
  <c r="W840" i="5"/>
  <c r="W841" i="5"/>
  <c r="W842" i="5"/>
  <c r="W843" i="5"/>
  <c r="W844" i="5"/>
  <c r="W845" i="5"/>
  <c r="W846" i="5"/>
  <c r="W847" i="5"/>
  <c r="W848" i="5"/>
  <c r="W849" i="5"/>
  <c r="W850" i="5"/>
  <c r="W851" i="5"/>
  <c r="W852" i="5"/>
  <c r="W853" i="5"/>
  <c r="W854" i="5"/>
  <c r="W855" i="5"/>
  <c r="W856" i="5"/>
  <c r="W857" i="5"/>
  <c r="W858" i="5"/>
  <c r="W859" i="5"/>
  <c r="W860" i="5"/>
  <c r="W861" i="5"/>
  <c r="W862" i="5"/>
  <c r="W863" i="5"/>
  <c r="W864" i="5"/>
  <c r="W865" i="5"/>
  <c r="W866" i="5"/>
  <c r="W867" i="5"/>
  <c r="W868" i="5"/>
  <c r="W869" i="5"/>
  <c r="W870" i="5"/>
  <c r="W871" i="5"/>
  <c r="W872" i="5"/>
  <c r="W873" i="5"/>
  <c r="W874" i="5"/>
  <c r="W875" i="5"/>
  <c r="W876" i="5"/>
  <c r="W877" i="5"/>
  <c r="W878" i="5"/>
  <c r="W879" i="5"/>
  <c r="W880" i="5"/>
  <c r="W881" i="5"/>
  <c r="W882" i="5"/>
  <c r="W883" i="5"/>
  <c r="W884" i="5"/>
  <c r="W885" i="5"/>
  <c r="W886" i="5"/>
  <c r="W887" i="5"/>
  <c r="W888" i="5"/>
  <c r="W889" i="5"/>
  <c r="W890" i="5"/>
  <c r="W891" i="5"/>
  <c r="W892" i="5"/>
  <c r="W893" i="5"/>
  <c r="W894" i="5"/>
  <c r="W895" i="5"/>
  <c r="W896" i="5"/>
  <c r="W897" i="5"/>
  <c r="W898" i="5"/>
  <c r="W899" i="5"/>
  <c r="W900" i="5"/>
  <c r="W901" i="5"/>
  <c r="W902" i="5"/>
  <c r="W903" i="5"/>
  <c r="W904" i="5"/>
  <c r="W905" i="5"/>
  <c r="W906" i="5"/>
  <c r="W907" i="5"/>
  <c r="W908" i="5"/>
  <c r="W909" i="5"/>
  <c r="W910" i="5"/>
  <c r="W911" i="5"/>
  <c r="W912" i="5"/>
  <c r="W913" i="5"/>
  <c r="W914" i="5"/>
  <c r="W915" i="5"/>
  <c r="W916" i="5"/>
  <c r="W917" i="5"/>
  <c r="W918" i="5"/>
  <c r="W919" i="5"/>
  <c r="W920" i="5"/>
  <c r="W921" i="5"/>
  <c r="W922" i="5"/>
  <c r="W923" i="5"/>
  <c r="W924" i="5"/>
  <c r="W925" i="5"/>
  <c r="W926" i="5"/>
  <c r="W927" i="5"/>
  <c r="W928" i="5"/>
  <c r="W929" i="5"/>
  <c r="W930" i="5"/>
  <c r="W931" i="5"/>
  <c r="W932" i="5"/>
  <c r="W933" i="5"/>
  <c r="W934" i="5"/>
  <c r="W935" i="5"/>
  <c r="W936" i="5"/>
  <c r="W937" i="5"/>
  <c r="W938" i="5"/>
  <c r="W939" i="5"/>
  <c r="W940" i="5"/>
  <c r="W941" i="5"/>
  <c r="W942" i="5"/>
  <c r="W943" i="5"/>
  <c r="W944" i="5"/>
  <c r="W945" i="5"/>
  <c r="W946" i="5"/>
  <c r="W947" i="5"/>
  <c r="W948" i="5"/>
  <c r="W949" i="5"/>
  <c r="W950" i="5"/>
  <c r="W951" i="5"/>
  <c r="W952" i="5"/>
  <c r="W953" i="5"/>
  <c r="W954" i="5"/>
  <c r="W955" i="5"/>
  <c r="W956" i="5"/>
  <c r="W957" i="5"/>
  <c r="W958" i="5"/>
  <c r="W959" i="5"/>
  <c r="W960" i="5"/>
  <c r="W961" i="5"/>
  <c r="W962" i="5"/>
  <c r="W963" i="5"/>
  <c r="W964" i="5"/>
  <c r="W965" i="5"/>
  <c r="W966" i="5"/>
  <c r="W967" i="5"/>
  <c r="W968" i="5"/>
  <c r="W969" i="5"/>
  <c r="W970" i="5"/>
  <c r="W971" i="5"/>
  <c r="W972" i="5"/>
  <c r="W973" i="5"/>
  <c r="W974" i="5"/>
  <c r="W975" i="5"/>
  <c r="W976" i="5"/>
  <c r="W977" i="5"/>
  <c r="W978" i="5"/>
  <c r="W979" i="5"/>
  <c r="W980" i="5"/>
  <c r="W981" i="5"/>
  <c r="W982" i="5"/>
  <c r="W983" i="5"/>
  <c r="W984" i="5"/>
  <c r="W985" i="5"/>
  <c r="W986" i="5"/>
  <c r="W987" i="5"/>
  <c r="W988" i="5"/>
  <c r="W989" i="5"/>
  <c r="W990" i="5"/>
  <c r="W991" i="5"/>
  <c r="W992" i="5"/>
  <c r="W993" i="5"/>
  <c r="W994" i="5"/>
  <c r="W995" i="5"/>
  <c r="W996" i="5"/>
  <c r="W997" i="5"/>
  <c r="W998" i="5"/>
  <c r="W999" i="5"/>
  <c r="W1000" i="5"/>
  <c r="W1001" i="5"/>
  <c r="W1002" i="5"/>
  <c r="W1003" i="5"/>
  <c r="W1004" i="5"/>
  <c r="W1005" i="5"/>
  <c r="W1006" i="5"/>
  <c r="W1007" i="5"/>
  <c r="W1008" i="5"/>
  <c r="W1009" i="5"/>
  <c r="W1010" i="5"/>
  <c r="W1011" i="5"/>
  <c r="W1012" i="5"/>
  <c r="W1013" i="5"/>
  <c r="W1014" i="5"/>
  <c r="W1015" i="5"/>
  <c r="W1016" i="5"/>
  <c r="W1017" i="5"/>
  <c r="W1018" i="5"/>
  <c r="W1019" i="5"/>
  <c r="W1020" i="5"/>
  <c r="W1021" i="5"/>
  <c r="W1022" i="5"/>
  <c r="W1023" i="5"/>
  <c r="W1024" i="5"/>
  <c r="W1025" i="5"/>
  <c r="W1026" i="5"/>
  <c r="W1027" i="5"/>
  <c r="W1028" i="5"/>
  <c r="W1029" i="5"/>
  <c r="W1030" i="5"/>
  <c r="W1031" i="5"/>
  <c r="W1032" i="5"/>
  <c r="W1033" i="5"/>
  <c r="W1034" i="5"/>
  <c r="W1035" i="5"/>
  <c r="W1036" i="5"/>
  <c r="W1037" i="5"/>
  <c r="W1038" i="5"/>
  <c r="W1039" i="5"/>
  <c r="W1040" i="5"/>
  <c r="W1041" i="5"/>
  <c r="W1042" i="5"/>
  <c r="W1043" i="5"/>
  <c r="W1044" i="5"/>
  <c r="W1045" i="5"/>
  <c r="W1046" i="5"/>
  <c r="W1047" i="5"/>
  <c r="W1048" i="5"/>
  <c r="W1049" i="5"/>
  <c r="W1050" i="5"/>
  <c r="W1051" i="5"/>
  <c r="W1052" i="5"/>
  <c r="W1053" i="5"/>
  <c r="W1054" i="5"/>
  <c r="W1055" i="5"/>
  <c r="W1056" i="5"/>
  <c r="W1057" i="5"/>
  <c r="W1058" i="5"/>
  <c r="W1059" i="5"/>
  <c r="W1060" i="5"/>
  <c r="W1061" i="5"/>
  <c r="W1062" i="5"/>
  <c r="W1063" i="5"/>
  <c r="W1064" i="5"/>
  <c r="W1065" i="5"/>
  <c r="W1066" i="5"/>
  <c r="W1067" i="5"/>
  <c r="W1068" i="5"/>
  <c r="W1069" i="5"/>
  <c r="W1070" i="5"/>
  <c r="W1071" i="5"/>
  <c r="W1072" i="5"/>
  <c r="W1073" i="5"/>
  <c r="W1074" i="5"/>
  <c r="W1075" i="5"/>
  <c r="W1076" i="5"/>
  <c r="W1077" i="5"/>
  <c r="W1078" i="5"/>
  <c r="W1079" i="5"/>
  <c r="W1080" i="5"/>
  <c r="W1081" i="5"/>
  <c r="W1082" i="5"/>
  <c r="W1083" i="5"/>
  <c r="W1084" i="5"/>
  <c r="W1085" i="5"/>
  <c r="W1086" i="5"/>
  <c r="W1087" i="5"/>
  <c r="W1088" i="5"/>
  <c r="W1089" i="5"/>
  <c r="W1090" i="5"/>
  <c r="W1091" i="5"/>
  <c r="W1092" i="5"/>
  <c r="W1093" i="5"/>
  <c r="W1094" i="5"/>
  <c r="W1095" i="5"/>
  <c r="W1096" i="5"/>
  <c r="W1097" i="5"/>
  <c r="W1098" i="5"/>
  <c r="W1099" i="5"/>
  <c r="W1100" i="5"/>
  <c r="W1101" i="5"/>
  <c r="W1102" i="5"/>
  <c r="W1103" i="5"/>
  <c r="W1104" i="5"/>
  <c r="W1105" i="5"/>
  <c r="W1106" i="5"/>
  <c r="W1107" i="5"/>
  <c r="W1108" i="5"/>
  <c r="W1109" i="5"/>
  <c r="W1110" i="5"/>
  <c r="W1111" i="5"/>
  <c r="W1112" i="5"/>
  <c r="W1113" i="5"/>
  <c r="W1114" i="5"/>
  <c r="W1115" i="5"/>
  <c r="W1116" i="5"/>
  <c r="W1117" i="5"/>
  <c r="W1118" i="5"/>
  <c r="W1119" i="5"/>
  <c r="W1120" i="5"/>
  <c r="W1121" i="5"/>
  <c r="W1122" i="5"/>
  <c r="W1123" i="5"/>
  <c r="W1124" i="5"/>
  <c r="W1125" i="5"/>
  <c r="W1126" i="5"/>
  <c r="W1127" i="5"/>
  <c r="W1128" i="5"/>
  <c r="W1129" i="5"/>
  <c r="W1130" i="5"/>
  <c r="W1131" i="5"/>
  <c r="W1132" i="5"/>
  <c r="W1133" i="5"/>
  <c r="W1134" i="5"/>
  <c r="W1135" i="5"/>
  <c r="W1136" i="5"/>
  <c r="W1137" i="5"/>
  <c r="W1138" i="5"/>
  <c r="W1139" i="5"/>
  <c r="W1140" i="5"/>
  <c r="W1141" i="5"/>
  <c r="W1142" i="5"/>
  <c r="W1143" i="5"/>
  <c r="W1144" i="5"/>
  <c r="W1145" i="5"/>
  <c r="W1146" i="5"/>
  <c r="W1147" i="5"/>
  <c r="W1148" i="5"/>
  <c r="W1149" i="5"/>
  <c r="W1150" i="5"/>
  <c r="W1151" i="5"/>
  <c r="W1152" i="5"/>
  <c r="W1153" i="5"/>
  <c r="W1154" i="5"/>
  <c r="W1155" i="5"/>
  <c r="W1156" i="5"/>
  <c r="W1157" i="5"/>
  <c r="W1158" i="5"/>
  <c r="W1159" i="5"/>
  <c r="W1160" i="5"/>
  <c r="W1161" i="5"/>
  <c r="W1162" i="5"/>
  <c r="W1163" i="5"/>
  <c r="W1164" i="5"/>
  <c r="W1165" i="5"/>
  <c r="W1166" i="5"/>
  <c r="W1167" i="5"/>
  <c r="W1168" i="5"/>
  <c r="W1169" i="5"/>
  <c r="W1170" i="5"/>
  <c r="W1171" i="5"/>
  <c r="W1172" i="5"/>
  <c r="W1173" i="5"/>
  <c r="W1174" i="5"/>
  <c r="W1175" i="5"/>
  <c r="W1176" i="5"/>
  <c r="W1177" i="5"/>
  <c r="W1178" i="5"/>
  <c r="W1179" i="5"/>
  <c r="W1180" i="5"/>
  <c r="W1181" i="5"/>
  <c r="W1182" i="5"/>
  <c r="W1183" i="5"/>
  <c r="W1184" i="5"/>
  <c r="W1185" i="5"/>
  <c r="W1186" i="5"/>
  <c r="W1187" i="5"/>
  <c r="W1188" i="5"/>
  <c r="W1189" i="5"/>
  <c r="W1190" i="5"/>
  <c r="W1191" i="5"/>
  <c r="W1192" i="5"/>
  <c r="W1193" i="5"/>
  <c r="W1194" i="5"/>
  <c r="W1195" i="5"/>
  <c r="W1196" i="5"/>
  <c r="W1197" i="5"/>
  <c r="W1198" i="5"/>
  <c r="W1199" i="5"/>
  <c r="W1200" i="5"/>
  <c r="W1201" i="5"/>
  <c r="W1202" i="5"/>
  <c r="W1203" i="5"/>
  <c r="W1204" i="5"/>
  <c r="W1205" i="5"/>
  <c r="W1206" i="5"/>
  <c r="W1207" i="5"/>
  <c r="W1208" i="5"/>
  <c r="W1209" i="5"/>
  <c r="W1210" i="5"/>
  <c r="W1211" i="5"/>
  <c r="W1212" i="5"/>
  <c r="W1213" i="5"/>
  <c r="W1214" i="5"/>
  <c r="W1215" i="5"/>
  <c r="W1216" i="5"/>
  <c r="W1217" i="5"/>
  <c r="W1218" i="5"/>
  <c r="W1219" i="5"/>
  <c r="W1220" i="5"/>
  <c r="W1221" i="5"/>
  <c r="W1222" i="5"/>
  <c r="W1223" i="5"/>
  <c r="W1224" i="5"/>
  <c r="W1225" i="5"/>
  <c r="W1226" i="5"/>
  <c r="W1227" i="5"/>
  <c r="W1228" i="5"/>
  <c r="W1229" i="5"/>
  <c r="W1230" i="5"/>
  <c r="W1231" i="5"/>
  <c r="W1232" i="5"/>
  <c r="W1233" i="5"/>
  <c r="W1234" i="5"/>
  <c r="W1235" i="5"/>
  <c r="W1236" i="5"/>
  <c r="W1237" i="5"/>
  <c r="W1238" i="5"/>
  <c r="W1239" i="5"/>
  <c r="W1240" i="5"/>
  <c r="W1241" i="5"/>
  <c r="W1242" i="5"/>
  <c r="W1243" i="5"/>
  <c r="W1244" i="5"/>
  <c r="W1245" i="5"/>
  <c r="W1246" i="5"/>
  <c r="W1247" i="5"/>
  <c r="W1248" i="5"/>
  <c r="W1249" i="5"/>
  <c r="W1250" i="5"/>
  <c r="W1251" i="5"/>
  <c r="W1252" i="5"/>
  <c r="W1253" i="5"/>
  <c r="W1254" i="5"/>
  <c r="W1255" i="5"/>
  <c r="W1256" i="5"/>
  <c r="W1257" i="5"/>
  <c r="W1258" i="5"/>
  <c r="W1259" i="5"/>
  <c r="W1260" i="5"/>
  <c r="W1261" i="5"/>
  <c r="W1262" i="5"/>
  <c r="W1263" i="5"/>
  <c r="W1264" i="5"/>
  <c r="W1265" i="5"/>
  <c r="W1266" i="5"/>
  <c r="W1267" i="5"/>
  <c r="W1268" i="5"/>
  <c r="W1269" i="5"/>
  <c r="W1270" i="5"/>
  <c r="W1271" i="5"/>
  <c r="W1272" i="5"/>
  <c r="W1273" i="5"/>
  <c r="W1274" i="5"/>
  <c r="W1275" i="5"/>
  <c r="W1276" i="5"/>
  <c r="W1277" i="5"/>
  <c r="W1278" i="5"/>
  <c r="W1279" i="5"/>
  <c r="W1280" i="5"/>
  <c r="W1281" i="5"/>
  <c r="W1282" i="5"/>
  <c r="W1283" i="5"/>
  <c r="W1284" i="5"/>
  <c r="W1285" i="5"/>
  <c r="W1286" i="5"/>
  <c r="W1287" i="5"/>
  <c r="W1288" i="5"/>
  <c r="W1289" i="5"/>
  <c r="W1290" i="5"/>
  <c r="W1291" i="5"/>
  <c r="W1292" i="5"/>
  <c r="W1293" i="5"/>
  <c r="W1294" i="5"/>
  <c r="W1295" i="5"/>
  <c r="W1296" i="5"/>
  <c r="W1297" i="5"/>
  <c r="W1298" i="5"/>
  <c r="W1299" i="5"/>
  <c r="W1300" i="5"/>
  <c r="W1301" i="5"/>
  <c r="W1302" i="5"/>
  <c r="W1303" i="5"/>
  <c r="W1304" i="5"/>
  <c r="W1305" i="5"/>
  <c r="W1306" i="5"/>
  <c r="W1307" i="5"/>
  <c r="W1308" i="5"/>
  <c r="W1309" i="5"/>
  <c r="W1310" i="5"/>
  <c r="W1311" i="5"/>
  <c r="W1312" i="5"/>
  <c r="W1313" i="5"/>
  <c r="W1314" i="5"/>
  <c r="W1315" i="5"/>
  <c r="W1316" i="5"/>
  <c r="W1317" i="5"/>
  <c r="W1318" i="5"/>
  <c r="W1319" i="5"/>
  <c r="W1320" i="5"/>
  <c r="W1321" i="5"/>
  <c r="W1322" i="5"/>
  <c r="W1323" i="5"/>
  <c r="W1324" i="5"/>
  <c r="W1325" i="5"/>
  <c r="W1326" i="5"/>
  <c r="W1327" i="5"/>
  <c r="W1328" i="5"/>
  <c r="W1329" i="5"/>
  <c r="W1330" i="5"/>
  <c r="W1331" i="5"/>
  <c r="W1332" i="5"/>
  <c r="W1333" i="5"/>
  <c r="W1334" i="5"/>
  <c r="W1335" i="5"/>
  <c r="W1336" i="5"/>
  <c r="W1337" i="5"/>
  <c r="W1338" i="5"/>
  <c r="W1339" i="5"/>
  <c r="W1340" i="5"/>
  <c r="W1341" i="5"/>
  <c r="W1342" i="5"/>
  <c r="W1343" i="5"/>
  <c r="W1344" i="5"/>
  <c r="W1345" i="5"/>
  <c r="W1346" i="5"/>
  <c r="W1347" i="5"/>
  <c r="W1348" i="5"/>
  <c r="W1349" i="5"/>
  <c r="W1350" i="5"/>
  <c r="W1351" i="5"/>
  <c r="W1352" i="5"/>
  <c r="W1353" i="5"/>
  <c r="W1354" i="5"/>
  <c r="W1355" i="5"/>
  <c r="W1356" i="5"/>
  <c r="W1357" i="5"/>
  <c r="W1358" i="5"/>
  <c r="W1359" i="5"/>
  <c r="W1360" i="5"/>
  <c r="W1361" i="5"/>
  <c r="W1362" i="5"/>
  <c r="W1363" i="5"/>
  <c r="W1364" i="5"/>
  <c r="W1365" i="5"/>
  <c r="W1366" i="5"/>
  <c r="W1367" i="5"/>
  <c r="W1368" i="5"/>
  <c r="W1369" i="5"/>
  <c r="W1370" i="5"/>
  <c r="W1371" i="5"/>
  <c r="W1372" i="5"/>
  <c r="W1373" i="5"/>
  <c r="W1374" i="5"/>
  <c r="W1375" i="5"/>
  <c r="W1376" i="5"/>
  <c r="W1377" i="5"/>
  <c r="W1378" i="5"/>
  <c r="W1379" i="5"/>
  <c r="W1380" i="5"/>
  <c r="W1381" i="5"/>
  <c r="W1382" i="5"/>
  <c r="W1383" i="5"/>
  <c r="W1384" i="5"/>
  <c r="W1385" i="5"/>
  <c r="W1386" i="5"/>
  <c r="W1387" i="5"/>
  <c r="W1388" i="5"/>
  <c r="W1389" i="5"/>
  <c r="W1390" i="5"/>
  <c r="W1391" i="5"/>
  <c r="W1392" i="5"/>
  <c r="W1393" i="5"/>
  <c r="W1394" i="5"/>
  <c r="W1395" i="5"/>
  <c r="W1396" i="5"/>
  <c r="W1397" i="5"/>
  <c r="W1398" i="5"/>
  <c r="W1399" i="5"/>
  <c r="W1400" i="5"/>
  <c r="W1401" i="5"/>
  <c r="W1402" i="5"/>
  <c r="W1403" i="5"/>
  <c r="W1404" i="5"/>
  <c r="W1405" i="5"/>
  <c r="W1406" i="5"/>
  <c r="W1407" i="5"/>
  <c r="W1408" i="5"/>
  <c r="W1409" i="5"/>
  <c r="W1410" i="5"/>
  <c r="W1411" i="5"/>
  <c r="W1412" i="5"/>
  <c r="W1588" i="5"/>
  <c r="V1587" i="5"/>
  <c r="V1586" i="5"/>
  <c r="V1585" i="5"/>
  <c r="V1584" i="5"/>
  <c r="V1583" i="5"/>
  <c r="V1582" i="5"/>
  <c r="V1581" i="5"/>
  <c r="V1580" i="5"/>
  <c r="V1579" i="5"/>
  <c r="V1578" i="5"/>
  <c r="V1577" i="5"/>
  <c r="V1576" i="5"/>
  <c r="V1575" i="5"/>
  <c r="V1574" i="5"/>
  <c r="V1573" i="5"/>
  <c r="V1572" i="5"/>
  <c r="V1571" i="5"/>
  <c r="V1570" i="5"/>
  <c r="V1569" i="5"/>
  <c r="V1568" i="5"/>
  <c r="V1567" i="5"/>
  <c r="V1566" i="5"/>
  <c r="V1565" i="5"/>
  <c r="V1564" i="5"/>
  <c r="V1563" i="5"/>
  <c r="V1562" i="5"/>
  <c r="V1561" i="5"/>
  <c r="V1560" i="5"/>
  <c r="V1559" i="5"/>
  <c r="V1558" i="5"/>
  <c r="V1557" i="5"/>
  <c r="V1556" i="5"/>
  <c r="V1555" i="5"/>
  <c r="V1554" i="5"/>
  <c r="V1553" i="5"/>
  <c r="V1552" i="5"/>
  <c r="V1551" i="5"/>
  <c r="V1550" i="5"/>
  <c r="V1549" i="5"/>
  <c r="V1548" i="5"/>
  <c r="V1547" i="5"/>
  <c r="V1546" i="5"/>
  <c r="V1545" i="5"/>
  <c r="V1544" i="5"/>
  <c r="V1543" i="5"/>
  <c r="V1542" i="5"/>
  <c r="V1541" i="5"/>
  <c r="V1540" i="5"/>
  <c r="V1539" i="5"/>
  <c r="V1538" i="5"/>
  <c r="V1537" i="5"/>
  <c r="V1536" i="5"/>
  <c r="V1535" i="5"/>
  <c r="V1534" i="5"/>
  <c r="V1533" i="5"/>
  <c r="V1532" i="5"/>
  <c r="V1531" i="5"/>
  <c r="V1530" i="5"/>
  <c r="V1529" i="5"/>
  <c r="V1528" i="5"/>
  <c r="V1527" i="5"/>
  <c r="V1526" i="5"/>
  <c r="V1525" i="5"/>
  <c r="V1524" i="5"/>
  <c r="V1523" i="5"/>
  <c r="V1522" i="5"/>
  <c r="V1521" i="5"/>
  <c r="V1520" i="5"/>
  <c r="V1519" i="5"/>
  <c r="V1518" i="5"/>
  <c r="V1517" i="5"/>
  <c r="V1516" i="5"/>
  <c r="V1515" i="5"/>
  <c r="V1514" i="5"/>
  <c r="V1513" i="5"/>
  <c r="V1512" i="5"/>
  <c r="V1511" i="5"/>
  <c r="V1510" i="5"/>
  <c r="V1509" i="5"/>
  <c r="V1508" i="5"/>
  <c r="V1507" i="5"/>
  <c r="V1506" i="5"/>
  <c r="V1505" i="5"/>
  <c r="V1504" i="5"/>
  <c r="V1503" i="5"/>
  <c r="V1502" i="5"/>
  <c r="V1501" i="5"/>
  <c r="V1500" i="5"/>
  <c r="V1499" i="5"/>
  <c r="V1498" i="5"/>
  <c r="V1497" i="5"/>
  <c r="V1496" i="5"/>
  <c r="V1495" i="5"/>
  <c r="V1494" i="5"/>
  <c r="V1493" i="5"/>
  <c r="V1492" i="5"/>
  <c r="V1491" i="5"/>
  <c r="V1490" i="5"/>
  <c r="V1489" i="5"/>
  <c r="V1488" i="5"/>
  <c r="V1487" i="5"/>
  <c r="V1486" i="5"/>
  <c r="V1485" i="5"/>
  <c r="V1484" i="5"/>
  <c r="V1483" i="5"/>
  <c r="V1482" i="5"/>
  <c r="V1481" i="5"/>
  <c r="V1480" i="5"/>
  <c r="V1479" i="5"/>
  <c r="V1478" i="5"/>
  <c r="V1477" i="5"/>
  <c r="V1476" i="5"/>
  <c r="V1475" i="5"/>
  <c r="V1474" i="5"/>
  <c r="V1473" i="5"/>
  <c r="V1472" i="5"/>
  <c r="V1471" i="5"/>
  <c r="V1470" i="5"/>
  <c r="V1469" i="5"/>
  <c r="V1468" i="5"/>
  <c r="V1467" i="5"/>
  <c r="V1466" i="5"/>
  <c r="V1465" i="5"/>
  <c r="V1464" i="5"/>
  <c r="V1463" i="5"/>
  <c r="V1462" i="5"/>
  <c r="V1461" i="5"/>
  <c r="V1460" i="5"/>
  <c r="V1459" i="5"/>
  <c r="V1458" i="5"/>
  <c r="V1457" i="5"/>
  <c r="V1456" i="5"/>
  <c r="V1455" i="5"/>
  <c r="V1454" i="5"/>
  <c r="V1453" i="5"/>
  <c r="V1452" i="5"/>
  <c r="V1451" i="5"/>
  <c r="V1450" i="5"/>
  <c r="V1449" i="5"/>
  <c r="V1448" i="5"/>
  <c r="V1447" i="5"/>
  <c r="V1446" i="5"/>
  <c r="V1445" i="5"/>
  <c r="V1444" i="5"/>
  <c r="V1443" i="5"/>
  <c r="V1442" i="5"/>
  <c r="V1441" i="5"/>
  <c r="V1440" i="5"/>
  <c r="V1439" i="5"/>
  <c r="V1438" i="5"/>
  <c r="V1437" i="5"/>
  <c r="V1436" i="5"/>
  <c r="V1435" i="5"/>
  <c r="V1434" i="5"/>
  <c r="V1433" i="5"/>
  <c r="V1432" i="5"/>
  <c r="V1431" i="5"/>
  <c r="V1430" i="5"/>
  <c r="V1429" i="5"/>
  <c r="V1428" i="5"/>
  <c r="V1427" i="5"/>
  <c r="V1426" i="5"/>
  <c r="V1425" i="5"/>
  <c r="V1424" i="5"/>
  <c r="V1423" i="5"/>
  <c r="V1422" i="5"/>
  <c r="V1421" i="5"/>
  <c r="V1420" i="5"/>
  <c r="V1419" i="5"/>
  <c r="V1418" i="5"/>
  <c r="V1417" i="5"/>
  <c r="V1416" i="5"/>
  <c r="V1415" i="5"/>
  <c r="X1413" i="5"/>
  <c r="E783" i="6"/>
  <c r="F783" i="6"/>
  <c r="G783" i="6"/>
  <c r="H783" i="6"/>
  <c r="I783" i="6"/>
  <c r="J783" i="6"/>
  <c r="K783" i="6"/>
  <c r="L783" i="6"/>
  <c r="M783" i="6"/>
  <c r="N783" i="6"/>
  <c r="O783" i="6"/>
  <c r="P783" i="6"/>
  <c r="Q783" i="6"/>
  <c r="D783" i="6"/>
  <c r="G3" i="5"/>
  <c r="G4" i="5"/>
  <c r="G5" i="5"/>
  <c r="G6" i="5"/>
  <c r="G7" i="5"/>
  <c r="G8" i="5"/>
  <c r="G9" i="5"/>
  <c r="G10" i="5"/>
  <c r="G11" i="5"/>
  <c r="G12" i="5"/>
  <c r="G13" i="5"/>
  <c r="G14" i="5"/>
  <c r="G2" i="5"/>
  <c r="F3" i="5"/>
  <c r="F4" i="5"/>
  <c r="F5" i="5"/>
  <c r="F6" i="5"/>
  <c r="F7" i="5"/>
  <c r="F8" i="5"/>
  <c r="F9" i="5"/>
  <c r="F10" i="5"/>
  <c r="F11" i="5"/>
  <c r="F12" i="5"/>
  <c r="F13" i="5"/>
  <c r="F14" i="5"/>
  <c r="F2" i="5"/>
  <c r="E3" i="5"/>
  <c r="E4" i="5"/>
  <c r="E5" i="5"/>
  <c r="E6" i="5"/>
  <c r="E7" i="5"/>
  <c r="E8" i="5"/>
  <c r="E9" i="5"/>
  <c r="E10" i="5"/>
  <c r="E11" i="5"/>
  <c r="E12" i="5"/>
  <c r="E13" i="5"/>
  <c r="E14" i="5"/>
  <c r="E2" i="5"/>
  <c r="D3" i="5"/>
  <c r="D4" i="5"/>
  <c r="D5" i="5"/>
  <c r="D6" i="5"/>
  <c r="D7" i="5"/>
  <c r="D8" i="5"/>
  <c r="D9" i="5"/>
  <c r="D10" i="5"/>
  <c r="D11" i="5"/>
  <c r="D12" i="5"/>
  <c r="D13" i="5"/>
  <c r="D14" i="5"/>
  <c r="D2" i="5"/>
  <c r="N3" i="5"/>
  <c r="N4" i="5"/>
  <c r="N5" i="5"/>
  <c r="N6" i="5"/>
  <c r="N7" i="5"/>
  <c r="N8" i="5"/>
  <c r="N9" i="5"/>
  <c r="N10" i="5"/>
  <c r="N11" i="5"/>
  <c r="N12" i="5"/>
  <c r="N13" i="5"/>
  <c r="N14" i="5"/>
  <c r="N2" i="5"/>
  <c r="Q633" i="5" l="1"/>
  <c r="O633" i="5"/>
  <c r="L633" i="5"/>
  <c r="K633" i="5"/>
  <c r="P633" i="5"/>
  <c r="M633" i="5"/>
  <c r="H633" i="5"/>
  <c r="J633" i="5"/>
  <c r="I633" i="5"/>
  <c r="K637" i="5"/>
  <c r="I637" i="5"/>
  <c r="O637" i="5"/>
  <c r="Q637" i="5"/>
  <c r="L637" i="5"/>
  <c r="M637" i="5"/>
  <c r="P637" i="5"/>
  <c r="J637" i="5"/>
  <c r="H637" i="5"/>
  <c r="P641" i="5"/>
  <c r="I641" i="5"/>
  <c r="L641" i="5"/>
  <c r="Q641" i="5"/>
  <c r="K641" i="5"/>
  <c r="O641" i="5"/>
  <c r="M641" i="5"/>
  <c r="J641" i="5"/>
  <c r="H641" i="5"/>
  <c r="K645" i="5"/>
  <c r="L645" i="5"/>
  <c r="Q645" i="5"/>
  <c r="O645" i="5"/>
  <c r="P645" i="5"/>
  <c r="M645" i="5"/>
  <c r="I645" i="5"/>
  <c r="H645" i="5"/>
  <c r="J645" i="5"/>
  <c r="J649" i="5"/>
  <c r="K649" i="5"/>
  <c r="O649" i="5"/>
  <c r="I649" i="5"/>
  <c r="Q649" i="5"/>
  <c r="L649" i="5"/>
  <c r="M649" i="5"/>
  <c r="P649" i="5"/>
  <c r="H649" i="5"/>
  <c r="P653" i="5"/>
  <c r="M653" i="5"/>
  <c r="J653" i="5"/>
  <c r="I653" i="5"/>
  <c r="Q653" i="5"/>
  <c r="K653" i="5"/>
  <c r="O653" i="5"/>
  <c r="L653" i="5"/>
  <c r="H653" i="5"/>
  <c r="O657" i="5"/>
  <c r="L657" i="5"/>
  <c r="I657" i="5"/>
  <c r="J657" i="5"/>
  <c r="Q657" i="5"/>
  <c r="M657" i="5"/>
  <c r="K657" i="5"/>
  <c r="P657" i="5"/>
  <c r="H657" i="5"/>
  <c r="M661" i="5"/>
  <c r="Q661" i="5"/>
  <c r="O661" i="5"/>
  <c r="J661" i="5"/>
  <c r="I661" i="5"/>
  <c r="P661" i="5"/>
  <c r="L661" i="5"/>
  <c r="K661" i="5"/>
  <c r="H661" i="5"/>
  <c r="P665" i="5"/>
  <c r="K665" i="5"/>
  <c r="Q665" i="5"/>
  <c r="M665" i="5"/>
  <c r="O665" i="5"/>
  <c r="L665" i="5"/>
  <c r="J665" i="5"/>
  <c r="I665" i="5"/>
  <c r="H665" i="5"/>
  <c r="Q669" i="5"/>
  <c r="L669" i="5"/>
  <c r="O669" i="5"/>
  <c r="I669" i="5"/>
  <c r="P669" i="5"/>
  <c r="J669" i="5"/>
  <c r="K669" i="5"/>
  <c r="M669" i="5"/>
  <c r="H669" i="5"/>
  <c r="Q673" i="5"/>
  <c r="J673" i="5"/>
  <c r="O673" i="5"/>
  <c r="M673" i="5"/>
  <c r="K673" i="5"/>
  <c r="I673" i="5"/>
  <c r="P673" i="5"/>
  <c r="L673" i="5"/>
  <c r="H673" i="5"/>
  <c r="P677" i="5"/>
  <c r="J677" i="5"/>
  <c r="Q677" i="5"/>
  <c r="L677" i="5"/>
  <c r="K677" i="5"/>
  <c r="I677" i="5"/>
  <c r="O677" i="5"/>
  <c r="M677" i="5"/>
  <c r="H677" i="5"/>
  <c r="L681" i="5"/>
  <c r="M681" i="5"/>
  <c r="I681" i="5"/>
  <c r="K681" i="5"/>
  <c r="Q681" i="5"/>
  <c r="O681" i="5"/>
  <c r="J681" i="5"/>
  <c r="P681" i="5"/>
  <c r="H681" i="5"/>
  <c r="K685" i="5"/>
  <c r="P685" i="5"/>
  <c r="O685" i="5"/>
  <c r="Q685" i="5"/>
  <c r="M685" i="5"/>
  <c r="L685" i="5"/>
  <c r="J685" i="5"/>
  <c r="I685" i="5"/>
  <c r="H685" i="5"/>
  <c r="L689" i="5"/>
  <c r="M689" i="5"/>
  <c r="P689" i="5"/>
  <c r="Q689" i="5"/>
  <c r="O689" i="5"/>
  <c r="K689" i="5"/>
  <c r="I689" i="5"/>
  <c r="H689" i="5"/>
  <c r="J689" i="5"/>
  <c r="P693" i="5"/>
  <c r="J693" i="5"/>
  <c r="Q693" i="5"/>
  <c r="I693" i="5"/>
  <c r="L693" i="5"/>
  <c r="M693" i="5"/>
  <c r="K693" i="5"/>
  <c r="O693" i="5"/>
  <c r="H693" i="5"/>
  <c r="O697" i="5"/>
  <c r="M697" i="5"/>
  <c r="J697" i="5"/>
  <c r="P697" i="5"/>
  <c r="Q697" i="5"/>
  <c r="K697" i="5"/>
  <c r="I697" i="5"/>
  <c r="L697" i="5"/>
  <c r="H697" i="5"/>
  <c r="I701" i="5"/>
  <c r="L701" i="5"/>
  <c r="M701" i="5"/>
  <c r="O701" i="5"/>
  <c r="P701" i="5"/>
  <c r="J701" i="5"/>
  <c r="K701" i="5"/>
  <c r="Q701" i="5"/>
  <c r="H701" i="5"/>
  <c r="L705" i="5"/>
  <c r="J705" i="5"/>
  <c r="I705" i="5"/>
  <c r="Q705" i="5"/>
  <c r="M705" i="5"/>
  <c r="O705" i="5"/>
  <c r="K705" i="5"/>
  <c r="P705" i="5"/>
  <c r="H705" i="5"/>
  <c r="I709" i="5"/>
  <c r="O709" i="5"/>
  <c r="L709" i="5"/>
  <c r="J709" i="5"/>
  <c r="Q709" i="5"/>
  <c r="P709" i="5"/>
  <c r="M709" i="5"/>
  <c r="K709" i="5"/>
  <c r="H709" i="5"/>
  <c r="I713" i="5"/>
  <c r="P713" i="5"/>
  <c r="O713" i="5"/>
  <c r="L713" i="5"/>
  <c r="J713" i="5"/>
  <c r="M713" i="5"/>
  <c r="K713" i="5"/>
  <c r="Q713" i="5"/>
  <c r="H27" i="5"/>
  <c r="H713" i="5"/>
  <c r="P717" i="5"/>
  <c r="O717" i="5"/>
  <c r="H717" i="5"/>
  <c r="M717" i="5"/>
  <c r="I717" i="5"/>
  <c r="J717" i="5"/>
  <c r="K717" i="5"/>
  <c r="Q717" i="5"/>
  <c r="L717" i="5"/>
  <c r="I721" i="5"/>
  <c r="Q721" i="5"/>
  <c r="J721" i="5"/>
  <c r="O721" i="5"/>
  <c r="M721" i="5"/>
  <c r="L721" i="5"/>
  <c r="P721" i="5"/>
  <c r="K721" i="5"/>
  <c r="H721" i="5"/>
  <c r="M725" i="5"/>
  <c r="I725" i="5"/>
  <c r="O725" i="5"/>
  <c r="L725" i="5"/>
  <c r="K725" i="5"/>
  <c r="P725" i="5"/>
  <c r="J725" i="5"/>
  <c r="H725" i="5"/>
  <c r="Q725" i="5"/>
  <c r="I729" i="5"/>
  <c r="O729" i="5"/>
  <c r="J729" i="5"/>
  <c r="P729" i="5"/>
  <c r="L729" i="5"/>
  <c r="K729" i="5"/>
  <c r="Q729" i="5"/>
  <c r="M729" i="5"/>
  <c r="H729" i="5"/>
  <c r="P733" i="5"/>
  <c r="O733" i="5"/>
  <c r="M733" i="5"/>
  <c r="J733" i="5"/>
  <c r="L733" i="5"/>
  <c r="I733" i="5"/>
  <c r="Q733" i="5"/>
  <c r="K733" i="5"/>
  <c r="H733" i="5"/>
  <c r="I737" i="5"/>
  <c r="J737" i="5"/>
  <c r="Q737" i="5"/>
  <c r="L737" i="5"/>
  <c r="K737" i="5"/>
  <c r="P737" i="5"/>
  <c r="M737" i="5"/>
  <c r="O737" i="5"/>
  <c r="H737" i="5"/>
  <c r="K741" i="5"/>
  <c r="M741" i="5"/>
  <c r="Q741" i="5"/>
  <c r="O741" i="5"/>
  <c r="L741" i="5"/>
  <c r="P741" i="5"/>
  <c r="I741" i="5"/>
  <c r="J741" i="5"/>
  <c r="H741" i="5"/>
  <c r="J745" i="5"/>
  <c r="M745" i="5"/>
  <c r="L745" i="5"/>
  <c r="P745" i="5"/>
  <c r="O745" i="5"/>
  <c r="I745" i="5"/>
  <c r="Q745" i="5"/>
  <c r="K745" i="5"/>
  <c r="H745" i="5"/>
  <c r="P749" i="5"/>
  <c r="L749" i="5"/>
  <c r="H749" i="5"/>
  <c r="Q749" i="5"/>
  <c r="M749" i="5"/>
  <c r="I749" i="5"/>
  <c r="J749" i="5"/>
  <c r="O749" i="5"/>
  <c r="K749" i="5"/>
  <c r="P753" i="5"/>
  <c r="L753" i="5"/>
  <c r="Q753" i="5"/>
  <c r="M753" i="5"/>
  <c r="I753" i="5"/>
  <c r="H753" i="5"/>
  <c r="J753" i="5"/>
  <c r="O753" i="5"/>
  <c r="K753" i="5"/>
  <c r="O757" i="5"/>
  <c r="P757" i="5"/>
  <c r="H757" i="5"/>
  <c r="L757" i="5"/>
  <c r="Q757" i="5"/>
  <c r="M757" i="5"/>
  <c r="I757" i="5"/>
  <c r="J757" i="5"/>
  <c r="K757" i="5"/>
  <c r="P761" i="5"/>
  <c r="L761" i="5"/>
  <c r="I761" i="5"/>
  <c r="M761" i="5"/>
  <c r="Q761" i="5"/>
  <c r="O761" i="5"/>
  <c r="H761" i="5"/>
  <c r="K761" i="5"/>
  <c r="J761" i="5"/>
  <c r="P765" i="5"/>
  <c r="L765" i="5"/>
  <c r="Q765" i="5"/>
  <c r="H765" i="5"/>
  <c r="M765" i="5"/>
  <c r="I765" i="5"/>
  <c r="J765" i="5"/>
  <c r="K765" i="5"/>
  <c r="O765" i="5"/>
  <c r="P769" i="5"/>
  <c r="Q769" i="5"/>
  <c r="L769" i="5"/>
  <c r="I769" i="5"/>
  <c r="M769" i="5"/>
  <c r="O769" i="5"/>
  <c r="H769" i="5"/>
  <c r="J769" i="5"/>
  <c r="K769" i="5"/>
  <c r="K773" i="5"/>
  <c r="P773" i="5"/>
  <c r="J773" i="5"/>
  <c r="H773" i="5"/>
  <c r="L773" i="5"/>
  <c r="Q773" i="5"/>
  <c r="O773" i="5"/>
  <c r="I773" i="5"/>
  <c r="M773" i="5"/>
  <c r="K777" i="5"/>
  <c r="P777" i="5"/>
  <c r="J777" i="5"/>
  <c r="Q777" i="5"/>
  <c r="L777" i="5"/>
  <c r="O777" i="5"/>
  <c r="I777" i="5"/>
  <c r="M777" i="5"/>
  <c r="H777" i="5"/>
  <c r="K781" i="5"/>
  <c r="J781" i="5"/>
  <c r="Q781" i="5"/>
  <c r="H781" i="5"/>
  <c r="L781" i="5"/>
  <c r="O781" i="5"/>
  <c r="I781" i="5"/>
  <c r="M781" i="5"/>
  <c r="P781" i="5"/>
  <c r="P785" i="5"/>
  <c r="K785" i="5"/>
  <c r="J785" i="5"/>
  <c r="Q785" i="5"/>
  <c r="L785" i="5"/>
  <c r="O785" i="5"/>
  <c r="M785" i="5"/>
  <c r="I785" i="5"/>
  <c r="H785" i="5"/>
  <c r="K789" i="5"/>
  <c r="P789" i="5"/>
  <c r="J789" i="5"/>
  <c r="L789" i="5"/>
  <c r="Q789" i="5"/>
  <c r="H789" i="5"/>
  <c r="O789" i="5"/>
  <c r="M789" i="5"/>
  <c r="I789" i="5"/>
  <c r="I793" i="5"/>
  <c r="O793" i="5"/>
  <c r="K793" i="5"/>
  <c r="P793" i="5"/>
  <c r="H793" i="5"/>
  <c r="M793" i="5"/>
  <c r="Q793" i="5"/>
  <c r="J793" i="5"/>
  <c r="L793" i="5"/>
  <c r="P797" i="5"/>
  <c r="I797" i="5"/>
  <c r="O797" i="5"/>
  <c r="J797" i="5"/>
  <c r="K797" i="5"/>
  <c r="H797" i="5"/>
  <c r="L797" i="5"/>
  <c r="Q797" i="5"/>
  <c r="M797" i="5"/>
  <c r="H801" i="5"/>
  <c r="I801" i="5"/>
  <c r="O801" i="5"/>
  <c r="J801" i="5"/>
  <c r="K801" i="5"/>
  <c r="P801" i="5"/>
  <c r="Q801" i="5"/>
  <c r="L801" i="5"/>
  <c r="M801" i="5"/>
  <c r="I805" i="5"/>
  <c r="O805" i="5"/>
  <c r="J805" i="5"/>
  <c r="K805" i="5"/>
  <c r="P805" i="5"/>
  <c r="Q805" i="5"/>
  <c r="H805" i="5"/>
  <c r="L805" i="5"/>
  <c r="M805" i="5"/>
  <c r="M631" i="5"/>
  <c r="H631" i="5"/>
  <c r="O631" i="5"/>
  <c r="P631" i="5"/>
  <c r="Q631" i="5"/>
  <c r="L631" i="5"/>
  <c r="K631" i="5"/>
  <c r="I631" i="5"/>
  <c r="J631" i="5"/>
  <c r="I630" i="5"/>
  <c r="J630" i="5"/>
  <c r="O630" i="5"/>
  <c r="P630" i="5"/>
  <c r="K630" i="5"/>
  <c r="M630" i="5"/>
  <c r="L630" i="5"/>
  <c r="Q630" i="5"/>
  <c r="H630" i="5"/>
  <c r="I626" i="5"/>
  <c r="J626" i="5"/>
  <c r="O626" i="5"/>
  <c r="K626" i="5"/>
  <c r="P626" i="5"/>
  <c r="M626" i="5"/>
  <c r="H626" i="5"/>
  <c r="L626" i="5"/>
  <c r="Q626" i="5"/>
  <c r="I622" i="5"/>
  <c r="J622" i="5"/>
  <c r="O622" i="5"/>
  <c r="K622" i="5"/>
  <c r="P622" i="5"/>
  <c r="M622" i="5"/>
  <c r="H622" i="5"/>
  <c r="L622" i="5"/>
  <c r="Q622" i="5"/>
  <c r="I618" i="5"/>
  <c r="J618" i="5"/>
  <c r="O618" i="5"/>
  <c r="K618" i="5"/>
  <c r="P618" i="5"/>
  <c r="M618" i="5"/>
  <c r="H618" i="5"/>
  <c r="Q618" i="5"/>
  <c r="L618" i="5"/>
  <c r="I614" i="5"/>
  <c r="O614" i="5"/>
  <c r="J614" i="5"/>
  <c r="K614" i="5"/>
  <c r="P614" i="5"/>
  <c r="M614" i="5"/>
  <c r="H614" i="5"/>
  <c r="L614" i="5"/>
  <c r="Q614" i="5"/>
  <c r="I610" i="5"/>
  <c r="J610" i="5"/>
  <c r="O610" i="5"/>
  <c r="K610" i="5"/>
  <c r="P610" i="5"/>
  <c r="M610" i="5"/>
  <c r="Q610" i="5"/>
  <c r="L610" i="5"/>
  <c r="H610" i="5"/>
  <c r="I606" i="5"/>
  <c r="O606" i="5"/>
  <c r="J606" i="5"/>
  <c r="P606" i="5"/>
  <c r="K606" i="5"/>
  <c r="M606" i="5"/>
  <c r="Q606" i="5"/>
  <c r="H606" i="5"/>
  <c r="L606" i="5"/>
  <c r="H602" i="5"/>
  <c r="L602" i="5"/>
  <c r="O602" i="5"/>
  <c r="P602" i="5"/>
  <c r="M602" i="5"/>
  <c r="Q602" i="5"/>
  <c r="K602" i="5"/>
  <c r="I602" i="5"/>
  <c r="J602" i="5"/>
  <c r="I598" i="5"/>
  <c r="O598" i="5"/>
  <c r="J598" i="5"/>
  <c r="K598" i="5"/>
  <c r="P598" i="5"/>
  <c r="M598" i="5"/>
  <c r="H598" i="5"/>
  <c r="L598" i="5"/>
  <c r="Q598" i="5"/>
  <c r="I594" i="5"/>
  <c r="J594" i="5"/>
  <c r="O594" i="5"/>
  <c r="K594" i="5"/>
  <c r="P594" i="5"/>
  <c r="M594" i="5"/>
  <c r="L594" i="5"/>
  <c r="H594" i="5"/>
  <c r="Q594" i="5"/>
  <c r="O590" i="5"/>
  <c r="K590" i="5"/>
  <c r="P590" i="5"/>
  <c r="L590" i="5"/>
  <c r="Q590" i="5"/>
  <c r="H590" i="5"/>
  <c r="M590" i="5"/>
  <c r="I590" i="5"/>
  <c r="J590" i="5"/>
  <c r="I586" i="5"/>
  <c r="J586" i="5"/>
  <c r="O586" i="5"/>
  <c r="K586" i="5"/>
  <c r="P586" i="5"/>
  <c r="M586" i="5"/>
  <c r="L586" i="5"/>
  <c r="Q586" i="5"/>
  <c r="H586" i="5"/>
  <c r="O582" i="5"/>
  <c r="H582" i="5"/>
  <c r="P582" i="5"/>
  <c r="Q582" i="5"/>
  <c r="L582" i="5"/>
  <c r="K582" i="5"/>
  <c r="M582" i="5"/>
  <c r="I582" i="5"/>
  <c r="J582" i="5"/>
  <c r="I578" i="5"/>
  <c r="J578" i="5"/>
  <c r="O578" i="5"/>
  <c r="P578" i="5"/>
  <c r="K578" i="5"/>
  <c r="M578" i="5"/>
  <c r="L578" i="5"/>
  <c r="Q578" i="5"/>
  <c r="H578" i="5"/>
  <c r="I574" i="5"/>
  <c r="J574" i="5"/>
  <c r="O574" i="5"/>
  <c r="K574" i="5"/>
  <c r="P574" i="5"/>
  <c r="M574" i="5"/>
  <c r="L574" i="5"/>
  <c r="Q574" i="5"/>
  <c r="H574" i="5"/>
  <c r="I570" i="5"/>
  <c r="J570" i="5"/>
  <c r="O570" i="5"/>
  <c r="K570" i="5"/>
  <c r="P570" i="5"/>
  <c r="M570" i="5"/>
  <c r="H570" i="5"/>
  <c r="Q570" i="5"/>
  <c r="L570" i="5"/>
  <c r="I566" i="5"/>
  <c r="J566" i="5"/>
  <c r="O566" i="5"/>
  <c r="K566" i="5"/>
  <c r="P566" i="5"/>
  <c r="M566" i="5"/>
  <c r="L566" i="5"/>
  <c r="Q566" i="5"/>
  <c r="H566" i="5"/>
  <c r="I562" i="5"/>
  <c r="J562" i="5"/>
  <c r="O562" i="5"/>
  <c r="K562" i="5"/>
  <c r="P562" i="5"/>
  <c r="M562" i="5"/>
  <c r="H562" i="5"/>
  <c r="L562" i="5"/>
  <c r="Q562" i="5"/>
  <c r="I558" i="5"/>
  <c r="J558" i="5"/>
  <c r="O558" i="5"/>
  <c r="K558" i="5"/>
  <c r="P558" i="5"/>
  <c r="M558" i="5"/>
  <c r="H558" i="5"/>
  <c r="L558" i="5"/>
  <c r="Q558" i="5"/>
  <c r="I554" i="5"/>
  <c r="J554" i="5"/>
  <c r="O554" i="5"/>
  <c r="P554" i="5"/>
  <c r="K554" i="5"/>
  <c r="M554" i="5"/>
  <c r="H554" i="5"/>
  <c r="Q554" i="5"/>
  <c r="L554" i="5"/>
  <c r="I550" i="5"/>
  <c r="J550" i="5"/>
  <c r="O550" i="5"/>
  <c r="K550" i="5"/>
  <c r="P550" i="5"/>
  <c r="M550" i="5"/>
  <c r="H550" i="5"/>
  <c r="Q550" i="5"/>
  <c r="L550" i="5"/>
  <c r="I546" i="5"/>
  <c r="J546" i="5"/>
  <c r="O546" i="5"/>
  <c r="K546" i="5"/>
  <c r="P546" i="5"/>
  <c r="M546" i="5"/>
  <c r="Q546" i="5"/>
  <c r="L546" i="5"/>
  <c r="H546" i="5"/>
  <c r="I542" i="5"/>
  <c r="J542" i="5"/>
  <c r="O542" i="5"/>
  <c r="P542" i="5"/>
  <c r="K542" i="5"/>
  <c r="M542" i="5"/>
  <c r="H542" i="5"/>
  <c r="L542" i="5"/>
  <c r="Q542" i="5"/>
  <c r="I538" i="5"/>
  <c r="J538" i="5"/>
  <c r="O538" i="5"/>
  <c r="P538" i="5"/>
  <c r="K538" i="5"/>
  <c r="M538" i="5"/>
  <c r="H538" i="5"/>
  <c r="L538" i="5"/>
  <c r="Q538" i="5"/>
  <c r="I534" i="5"/>
  <c r="J534" i="5"/>
  <c r="O534" i="5"/>
  <c r="K534" i="5"/>
  <c r="P534" i="5"/>
  <c r="M534" i="5"/>
  <c r="Q534" i="5"/>
  <c r="H534" i="5"/>
  <c r="L534" i="5"/>
  <c r="I530" i="5"/>
  <c r="J530" i="5"/>
  <c r="O530" i="5"/>
  <c r="P530" i="5"/>
  <c r="K530" i="5"/>
  <c r="M530" i="5"/>
  <c r="Q530" i="5"/>
  <c r="L530" i="5"/>
  <c r="H530" i="5"/>
  <c r="I526" i="5"/>
  <c r="J526" i="5"/>
  <c r="O526" i="5"/>
  <c r="K526" i="5"/>
  <c r="P526" i="5"/>
  <c r="M526" i="5"/>
  <c r="Q526" i="5"/>
  <c r="L526" i="5"/>
  <c r="H526" i="5"/>
  <c r="H522" i="5"/>
  <c r="L522" i="5"/>
  <c r="P522" i="5"/>
  <c r="M522" i="5"/>
  <c r="Q522" i="5"/>
  <c r="O522" i="5"/>
  <c r="K522" i="5"/>
  <c r="I522" i="5"/>
  <c r="J522" i="5"/>
  <c r="L518" i="5"/>
  <c r="H518" i="5"/>
  <c r="M518" i="5"/>
  <c r="O518" i="5"/>
  <c r="P518" i="5"/>
  <c r="Q518" i="5"/>
  <c r="K518" i="5"/>
  <c r="J518" i="5"/>
  <c r="I518" i="5"/>
  <c r="M514" i="5"/>
  <c r="O514" i="5"/>
  <c r="H514" i="5"/>
  <c r="P514" i="5"/>
  <c r="Q514" i="5"/>
  <c r="L514" i="5"/>
  <c r="K514" i="5"/>
  <c r="I514" i="5"/>
  <c r="J514" i="5"/>
  <c r="I510" i="5"/>
  <c r="J510" i="5"/>
  <c r="O510" i="5"/>
  <c r="K510" i="5"/>
  <c r="P510" i="5"/>
  <c r="M510" i="5"/>
  <c r="Q510" i="5"/>
  <c r="H510" i="5"/>
  <c r="L510" i="5"/>
  <c r="I506" i="5"/>
  <c r="J506" i="5"/>
  <c r="O506" i="5"/>
  <c r="P506" i="5"/>
  <c r="K506" i="5"/>
  <c r="M506" i="5"/>
  <c r="H506" i="5"/>
  <c r="L506" i="5"/>
  <c r="Q506" i="5"/>
  <c r="I502" i="5"/>
  <c r="J502" i="5"/>
  <c r="O502" i="5"/>
  <c r="P502" i="5"/>
  <c r="K502" i="5"/>
  <c r="M502" i="5"/>
  <c r="L502" i="5"/>
  <c r="H502" i="5"/>
  <c r="Q502" i="5"/>
  <c r="O498" i="5"/>
  <c r="K498" i="5"/>
  <c r="Q498" i="5"/>
  <c r="P498" i="5"/>
  <c r="H498" i="5"/>
  <c r="M498" i="5"/>
  <c r="L498" i="5"/>
  <c r="I498" i="5"/>
  <c r="J498" i="5"/>
  <c r="Q494" i="5"/>
  <c r="O494" i="5"/>
  <c r="K494" i="5"/>
  <c r="P494" i="5"/>
  <c r="L494" i="5"/>
  <c r="M494" i="5"/>
  <c r="H494" i="5"/>
  <c r="J494" i="5"/>
  <c r="I494" i="5"/>
  <c r="O490" i="5"/>
  <c r="M490" i="5"/>
  <c r="K490" i="5"/>
  <c r="P490" i="5"/>
  <c r="H490" i="5"/>
  <c r="L490" i="5"/>
  <c r="Q490" i="5"/>
  <c r="I490" i="5"/>
  <c r="J490" i="5"/>
  <c r="O486" i="5"/>
  <c r="K486" i="5"/>
  <c r="P486" i="5"/>
  <c r="L486" i="5"/>
  <c r="Q486" i="5"/>
  <c r="H486" i="5"/>
  <c r="M486" i="5"/>
  <c r="J486" i="5"/>
  <c r="I486" i="5"/>
  <c r="Q482" i="5"/>
  <c r="H482" i="5"/>
  <c r="M482" i="5"/>
  <c r="L482" i="5"/>
  <c r="O482" i="5"/>
  <c r="K482" i="5"/>
  <c r="P482" i="5"/>
  <c r="J482" i="5"/>
  <c r="I482" i="5"/>
  <c r="H478" i="5"/>
  <c r="L478" i="5"/>
  <c r="O478" i="5"/>
  <c r="K478" i="5"/>
  <c r="Q478" i="5"/>
  <c r="P478" i="5"/>
  <c r="M478" i="5"/>
  <c r="I478" i="5"/>
  <c r="J478" i="5"/>
  <c r="I474" i="5"/>
  <c r="J474" i="5"/>
  <c r="O474" i="5"/>
  <c r="K474" i="5"/>
  <c r="P474" i="5"/>
  <c r="M474" i="5"/>
  <c r="H474" i="5"/>
  <c r="Q474" i="5"/>
  <c r="L474" i="5"/>
  <c r="H470" i="5"/>
  <c r="Q470" i="5"/>
  <c r="O470" i="5"/>
  <c r="M470" i="5"/>
  <c r="K470" i="5"/>
  <c r="P470" i="5"/>
  <c r="L470" i="5"/>
  <c r="J470" i="5"/>
  <c r="I470" i="5"/>
  <c r="O466" i="5"/>
  <c r="L466" i="5"/>
  <c r="M466" i="5"/>
  <c r="K466" i="5"/>
  <c r="P466" i="5"/>
  <c r="H466" i="5"/>
  <c r="Q466" i="5"/>
  <c r="I466" i="5"/>
  <c r="J466" i="5"/>
  <c r="I462" i="5"/>
  <c r="J462" i="5"/>
  <c r="O462" i="5"/>
  <c r="K462" i="5"/>
  <c r="P462" i="5"/>
  <c r="M462" i="5"/>
  <c r="L462" i="5"/>
  <c r="H462" i="5"/>
  <c r="Q462" i="5"/>
  <c r="I458" i="5"/>
  <c r="J458" i="5"/>
  <c r="O458" i="5"/>
  <c r="K458" i="5"/>
  <c r="P458" i="5"/>
  <c r="M458" i="5"/>
  <c r="H458" i="5"/>
  <c r="L458" i="5"/>
  <c r="Q458" i="5"/>
  <c r="O454" i="5"/>
  <c r="L454" i="5"/>
  <c r="K454" i="5"/>
  <c r="P454" i="5"/>
  <c r="Q454" i="5"/>
  <c r="H454" i="5"/>
  <c r="M454" i="5"/>
  <c r="I454" i="5"/>
  <c r="J454" i="5"/>
  <c r="I450" i="5"/>
  <c r="J450" i="5"/>
  <c r="O450" i="5"/>
  <c r="P450" i="5"/>
  <c r="K450" i="5"/>
  <c r="M450" i="5"/>
  <c r="H450" i="5"/>
  <c r="L450" i="5"/>
  <c r="Q450" i="5"/>
  <c r="I446" i="5"/>
  <c r="J446" i="5"/>
  <c r="O446" i="5"/>
  <c r="K446" i="5"/>
  <c r="P446" i="5"/>
  <c r="M446" i="5"/>
  <c r="Q446" i="5"/>
  <c r="H446" i="5"/>
  <c r="L446" i="5"/>
  <c r="I442" i="5"/>
  <c r="J442" i="5"/>
  <c r="O442" i="5"/>
  <c r="P442" i="5"/>
  <c r="K442" i="5"/>
  <c r="M442" i="5"/>
  <c r="Q442" i="5"/>
  <c r="H442" i="5"/>
  <c r="L442" i="5"/>
  <c r="I438" i="5"/>
  <c r="J438" i="5"/>
  <c r="O438" i="5"/>
  <c r="P438" i="5"/>
  <c r="K438" i="5"/>
  <c r="M438" i="5"/>
  <c r="H438" i="5"/>
  <c r="L438" i="5"/>
  <c r="Q438" i="5"/>
  <c r="I434" i="5"/>
  <c r="J434" i="5"/>
  <c r="O434" i="5"/>
  <c r="K434" i="5"/>
  <c r="P434" i="5"/>
  <c r="M434" i="5"/>
  <c r="L434" i="5"/>
  <c r="H434" i="5"/>
  <c r="Q434" i="5"/>
  <c r="K430" i="5"/>
  <c r="P430" i="5"/>
  <c r="H430" i="5"/>
  <c r="Q430" i="5"/>
  <c r="L430" i="5"/>
  <c r="J430" i="5"/>
  <c r="O430" i="5"/>
  <c r="I430" i="5"/>
  <c r="M430" i="5"/>
  <c r="K426" i="5"/>
  <c r="P426" i="5"/>
  <c r="Q426" i="5"/>
  <c r="H426" i="5"/>
  <c r="L426" i="5"/>
  <c r="J426" i="5"/>
  <c r="M426" i="5"/>
  <c r="O426" i="5"/>
  <c r="I426" i="5"/>
  <c r="P422" i="5"/>
  <c r="K422" i="5"/>
  <c r="H422" i="5"/>
  <c r="L422" i="5"/>
  <c r="Q422" i="5"/>
  <c r="J422" i="5"/>
  <c r="I422" i="5"/>
  <c r="M422" i="5"/>
  <c r="O422" i="5"/>
  <c r="P418" i="5"/>
  <c r="K418" i="5"/>
  <c r="H418" i="5"/>
  <c r="L418" i="5"/>
  <c r="Q418" i="5"/>
  <c r="J418" i="5"/>
  <c r="I418" i="5"/>
  <c r="M418" i="5"/>
  <c r="O418" i="5"/>
  <c r="P414" i="5"/>
  <c r="K414" i="5"/>
  <c r="H414" i="5"/>
  <c r="L414" i="5"/>
  <c r="Q414" i="5"/>
  <c r="J414" i="5"/>
  <c r="I414" i="5"/>
  <c r="M414" i="5"/>
  <c r="O414" i="5"/>
  <c r="K410" i="5"/>
  <c r="L410" i="5"/>
  <c r="H410" i="5"/>
  <c r="Q410" i="5"/>
  <c r="M410" i="5"/>
  <c r="I410" i="5"/>
  <c r="P410" i="5"/>
  <c r="O410" i="5"/>
  <c r="J410" i="5"/>
  <c r="K406" i="5"/>
  <c r="L406" i="5"/>
  <c r="Q406" i="5"/>
  <c r="H406" i="5"/>
  <c r="I406" i="5"/>
  <c r="M406" i="5"/>
  <c r="J406" i="5"/>
  <c r="O406" i="5"/>
  <c r="P406" i="5"/>
  <c r="K402" i="5"/>
  <c r="H402" i="5"/>
  <c r="L402" i="5"/>
  <c r="Q402" i="5"/>
  <c r="I402" i="5"/>
  <c r="M402" i="5"/>
  <c r="J402" i="5"/>
  <c r="O402" i="5"/>
  <c r="P402" i="5"/>
  <c r="K398" i="5"/>
  <c r="H398" i="5"/>
  <c r="Q398" i="5"/>
  <c r="L398" i="5"/>
  <c r="I398" i="5"/>
  <c r="M398" i="5"/>
  <c r="J398" i="5"/>
  <c r="P398" i="5"/>
  <c r="O398" i="5"/>
  <c r="K394" i="5"/>
  <c r="Q394" i="5"/>
  <c r="H394" i="5"/>
  <c r="L394" i="5"/>
  <c r="M394" i="5"/>
  <c r="I394" i="5"/>
  <c r="O394" i="5"/>
  <c r="J394" i="5"/>
  <c r="P394" i="5"/>
  <c r="H390" i="5"/>
  <c r="I390" i="5"/>
  <c r="M390" i="5"/>
  <c r="J390" i="5"/>
  <c r="Q390" i="5"/>
  <c r="K390" i="5"/>
  <c r="P390" i="5"/>
  <c r="L390" i="5"/>
  <c r="H386" i="5"/>
  <c r="M386" i="5"/>
  <c r="I386" i="5"/>
  <c r="J386" i="5"/>
  <c r="Q386" i="5"/>
  <c r="P386" i="5"/>
  <c r="L386" i="5"/>
  <c r="K386" i="5"/>
  <c r="P382" i="5"/>
  <c r="H382" i="5"/>
  <c r="M382" i="5"/>
  <c r="K382" i="5"/>
  <c r="Q382" i="5"/>
  <c r="L382" i="5"/>
  <c r="J382" i="5"/>
  <c r="I382" i="5"/>
  <c r="H378" i="5"/>
  <c r="I378" i="5"/>
  <c r="M378" i="5"/>
  <c r="J378" i="5"/>
  <c r="Q378" i="5"/>
  <c r="K378" i="5"/>
  <c r="L378" i="5"/>
  <c r="P378" i="5"/>
  <c r="H374" i="5"/>
  <c r="I374" i="5"/>
  <c r="M374" i="5"/>
  <c r="J374" i="5"/>
  <c r="Q374" i="5"/>
  <c r="L374" i="5"/>
  <c r="K374" i="5"/>
  <c r="P374" i="5"/>
  <c r="H370" i="5"/>
  <c r="I370" i="5"/>
  <c r="M370" i="5"/>
  <c r="J370" i="5"/>
  <c r="Q370" i="5"/>
  <c r="P370" i="5"/>
  <c r="K370" i="5"/>
  <c r="L370" i="5"/>
  <c r="M366" i="5"/>
  <c r="K366" i="5"/>
  <c r="P366" i="5"/>
  <c r="Q366" i="5"/>
  <c r="L366" i="5"/>
  <c r="H366" i="5"/>
  <c r="J366" i="5"/>
  <c r="I366" i="5"/>
  <c r="H362" i="5"/>
  <c r="I362" i="5"/>
  <c r="M362" i="5"/>
  <c r="J362" i="5"/>
  <c r="Q362" i="5"/>
  <c r="K362" i="5"/>
  <c r="P362" i="5"/>
  <c r="L362" i="5"/>
  <c r="P358" i="5"/>
  <c r="Q358" i="5"/>
  <c r="H358" i="5"/>
  <c r="M358" i="5"/>
  <c r="K358" i="5"/>
  <c r="L358" i="5"/>
  <c r="J358" i="5"/>
  <c r="I358" i="5"/>
  <c r="H354" i="5"/>
  <c r="M354" i="5"/>
  <c r="I354" i="5"/>
  <c r="J354" i="5"/>
  <c r="Q354" i="5"/>
  <c r="L354" i="5"/>
  <c r="K354" i="5"/>
  <c r="P354" i="5"/>
  <c r="H350" i="5"/>
  <c r="I350" i="5"/>
  <c r="M350" i="5"/>
  <c r="J350" i="5"/>
  <c r="Q350" i="5"/>
  <c r="P350" i="5"/>
  <c r="K350" i="5"/>
  <c r="L350" i="5"/>
  <c r="H346" i="5"/>
  <c r="I346" i="5"/>
  <c r="M346" i="5"/>
  <c r="J346" i="5"/>
  <c r="Q346" i="5"/>
  <c r="P346" i="5"/>
  <c r="K346" i="5"/>
  <c r="L346" i="5"/>
  <c r="H342" i="5"/>
  <c r="M342" i="5"/>
  <c r="L342" i="5"/>
  <c r="K342" i="5"/>
  <c r="P342" i="5"/>
  <c r="Q342" i="5"/>
  <c r="J342" i="5"/>
  <c r="I342" i="5"/>
  <c r="H338" i="5"/>
  <c r="M338" i="5"/>
  <c r="I338" i="5"/>
  <c r="J338" i="5"/>
  <c r="Q338" i="5"/>
  <c r="P338" i="5"/>
  <c r="K338" i="5"/>
  <c r="L338" i="5"/>
  <c r="H334" i="5"/>
  <c r="I334" i="5"/>
  <c r="M334" i="5"/>
  <c r="J334" i="5"/>
  <c r="Q334" i="5"/>
  <c r="P334" i="5"/>
  <c r="K334" i="5"/>
  <c r="L334" i="5"/>
  <c r="H330" i="5"/>
  <c r="I330" i="5"/>
  <c r="M330" i="5"/>
  <c r="J330" i="5"/>
  <c r="Q330" i="5"/>
  <c r="L330" i="5"/>
  <c r="K330" i="5"/>
  <c r="P330" i="5"/>
  <c r="H326" i="5"/>
  <c r="I326" i="5"/>
  <c r="M326" i="5"/>
  <c r="J326" i="5"/>
  <c r="Q326" i="5"/>
  <c r="K326" i="5"/>
  <c r="P326" i="5"/>
  <c r="L326" i="5"/>
  <c r="M322" i="5"/>
  <c r="L322" i="5"/>
  <c r="H322" i="5"/>
  <c r="K322" i="5"/>
  <c r="P322" i="5"/>
  <c r="Q322" i="5"/>
  <c r="J322" i="5"/>
  <c r="I322" i="5"/>
  <c r="M318" i="5"/>
  <c r="L318" i="5"/>
  <c r="H318" i="5"/>
  <c r="P318" i="5"/>
  <c r="Q318" i="5"/>
  <c r="K318" i="5"/>
  <c r="J318" i="5"/>
  <c r="I318" i="5"/>
  <c r="H314" i="5"/>
  <c r="I314" i="5"/>
  <c r="M314" i="5"/>
  <c r="J314" i="5"/>
  <c r="Q314" i="5"/>
  <c r="K314" i="5"/>
  <c r="P314" i="5"/>
  <c r="L314" i="5"/>
  <c r="H310" i="5"/>
  <c r="I310" i="5"/>
  <c r="M310" i="5"/>
  <c r="J310" i="5"/>
  <c r="Q310" i="5"/>
  <c r="L310" i="5"/>
  <c r="K310" i="5"/>
  <c r="P310" i="5"/>
  <c r="H306" i="5"/>
  <c r="K306" i="5"/>
  <c r="P306" i="5"/>
  <c r="Q306" i="5"/>
  <c r="M306" i="5"/>
  <c r="L306" i="5"/>
  <c r="I306" i="5"/>
  <c r="J306" i="5"/>
  <c r="H302" i="5"/>
  <c r="I302" i="5"/>
  <c r="M302" i="5"/>
  <c r="J302" i="5"/>
  <c r="Q302" i="5"/>
  <c r="P302" i="5"/>
  <c r="L302" i="5"/>
  <c r="K302" i="5"/>
  <c r="H298" i="5"/>
  <c r="M298" i="5"/>
  <c r="I298" i="5"/>
  <c r="J298" i="5"/>
  <c r="Q298" i="5"/>
  <c r="P298" i="5"/>
  <c r="L298" i="5"/>
  <c r="K298" i="5"/>
  <c r="H294" i="5"/>
  <c r="I294" i="5"/>
  <c r="M294" i="5"/>
  <c r="J294" i="5"/>
  <c r="Q294" i="5"/>
  <c r="K294" i="5"/>
  <c r="P294" i="5"/>
  <c r="L294" i="5"/>
  <c r="H290" i="5"/>
  <c r="I290" i="5"/>
  <c r="M290" i="5"/>
  <c r="J290" i="5"/>
  <c r="Q290" i="5"/>
  <c r="P290" i="5"/>
  <c r="L290" i="5"/>
  <c r="K290" i="5"/>
  <c r="H286" i="5"/>
  <c r="I286" i="5"/>
  <c r="M286" i="5"/>
  <c r="J286" i="5"/>
  <c r="Q286" i="5"/>
  <c r="K286" i="5"/>
  <c r="P286" i="5"/>
  <c r="L286" i="5"/>
  <c r="H282" i="5"/>
  <c r="I282" i="5"/>
  <c r="M282" i="5"/>
  <c r="J282" i="5"/>
  <c r="Q282" i="5"/>
  <c r="P282" i="5"/>
  <c r="K282" i="5"/>
  <c r="L282" i="5"/>
  <c r="H278" i="5"/>
  <c r="M278" i="5"/>
  <c r="P278" i="5"/>
  <c r="L278" i="5"/>
  <c r="K278" i="5"/>
  <c r="Q278" i="5"/>
  <c r="I278" i="5"/>
  <c r="J278" i="5"/>
  <c r="H274" i="5"/>
  <c r="L274" i="5"/>
  <c r="K274" i="5"/>
  <c r="P274" i="5"/>
  <c r="Q274" i="5"/>
  <c r="M274" i="5"/>
  <c r="J274" i="5"/>
  <c r="I274" i="5"/>
  <c r="H270" i="5"/>
  <c r="I270" i="5"/>
  <c r="M270" i="5"/>
  <c r="J270" i="5"/>
  <c r="Q270" i="5"/>
  <c r="P270" i="5"/>
  <c r="L270" i="5"/>
  <c r="K270" i="5"/>
  <c r="H266" i="5"/>
  <c r="I266" i="5"/>
  <c r="M266" i="5"/>
  <c r="J266" i="5"/>
  <c r="Q266" i="5"/>
  <c r="P266" i="5"/>
  <c r="L266" i="5"/>
  <c r="K266" i="5"/>
  <c r="P262" i="5"/>
  <c r="Q262" i="5"/>
  <c r="L262" i="5"/>
  <c r="H262" i="5"/>
  <c r="M262" i="5"/>
  <c r="K262" i="5"/>
  <c r="J262" i="5"/>
  <c r="I262" i="5"/>
  <c r="H258" i="5"/>
  <c r="I258" i="5"/>
  <c r="M258" i="5"/>
  <c r="J258" i="5"/>
  <c r="Q258" i="5"/>
  <c r="P258" i="5"/>
  <c r="K258" i="5"/>
  <c r="L258" i="5"/>
  <c r="H254" i="5"/>
  <c r="I254" i="5"/>
  <c r="M254" i="5"/>
  <c r="J254" i="5"/>
  <c r="Q254" i="5"/>
  <c r="K254" i="5"/>
  <c r="P254" i="5"/>
  <c r="L254" i="5"/>
  <c r="H250" i="5"/>
  <c r="I250" i="5"/>
  <c r="M250" i="5"/>
  <c r="J250" i="5"/>
  <c r="Q250" i="5"/>
  <c r="K250" i="5"/>
  <c r="L250" i="5"/>
  <c r="P250" i="5"/>
  <c r="O246" i="5"/>
  <c r="J246" i="5"/>
  <c r="P246" i="5"/>
  <c r="K246" i="5"/>
  <c r="M246" i="5"/>
  <c r="H246" i="5"/>
  <c r="I246" i="5"/>
  <c r="Q246" i="5"/>
  <c r="L246" i="5"/>
  <c r="O242" i="5"/>
  <c r="J242" i="5"/>
  <c r="P242" i="5"/>
  <c r="K242" i="5"/>
  <c r="M242" i="5"/>
  <c r="H242" i="5"/>
  <c r="I242" i="5"/>
  <c r="Q242" i="5"/>
  <c r="L242" i="5"/>
  <c r="J238" i="5"/>
  <c r="O238" i="5"/>
  <c r="K238" i="5"/>
  <c r="P238" i="5"/>
  <c r="M238" i="5"/>
  <c r="I238" i="5"/>
  <c r="L238" i="5"/>
  <c r="Q238" i="5"/>
  <c r="H238" i="5"/>
  <c r="O234" i="5"/>
  <c r="J234" i="5"/>
  <c r="P234" i="5"/>
  <c r="K234" i="5"/>
  <c r="M234" i="5"/>
  <c r="Q234" i="5"/>
  <c r="L234" i="5"/>
  <c r="H234" i="5"/>
  <c r="I234" i="5"/>
  <c r="J230" i="5"/>
  <c r="O230" i="5"/>
  <c r="K230" i="5"/>
  <c r="P230" i="5"/>
  <c r="M230" i="5"/>
  <c r="L230" i="5"/>
  <c r="Q230" i="5"/>
  <c r="H230" i="5"/>
  <c r="I230" i="5"/>
  <c r="O226" i="5"/>
  <c r="K226" i="5"/>
  <c r="P226" i="5"/>
  <c r="J226" i="5"/>
  <c r="H226" i="5"/>
  <c r="L226" i="5"/>
  <c r="Q226" i="5"/>
  <c r="I226" i="5"/>
  <c r="M226" i="5"/>
  <c r="O222" i="5"/>
  <c r="K222" i="5"/>
  <c r="P222" i="5"/>
  <c r="J222" i="5"/>
  <c r="L222" i="5"/>
  <c r="Q222" i="5"/>
  <c r="H222" i="5"/>
  <c r="I222" i="5"/>
  <c r="M222" i="5"/>
  <c r="O218" i="5"/>
  <c r="P218" i="5"/>
  <c r="K218" i="5"/>
  <c r="J218" i="5"/>
  <c r="Q218" i="5"/>
  <c r="H218" i="5"/>
  <c r="L218" i="5"/>
  <c r="M218" i="5"/>
  <c r="I218" i="5"/>
  <c r="P214" i="5"/>
  <c r="H214" i="5"/>
  <c r="Q214" i="5"/>
  <c r="M214" i="5"/>
  <c r="K214" i="5"/>
  <c r="I214" i="5"/>
  <c r="O214" i="5"/>
  <c r="L214" i="5"/>
  <c r="J214" i="5"/>
  <c r="O210" i="5"/>
  <c r="K210" i="5"/>
  <c r="P210" i="5"/>
  <c r="J210" i="5"/>
  <c r="L210" i="5"/>
  <c r="H210" i="5"/>
  <c r="Q210" i="5"/>
  <c r="I210" i="5"/>
  <c r="M210" i="5"/>
  <c r="O206" i="5"/>
  <c r="K206" i="5"/>
  <c r="P206" i="5"/>
  <c r="J206" i="5"/>
  <c r="H206" i="5"/>
  <c r="L206" i="5"/>
  <c r="Q206" i="5"/>
  <c r="M206" i="5"/>
  <c r="I206" i="5"/>
  <c r="O202" i="5"/>
  <c r="K202" i="5"/>
  <c r="P202" i="5"/>
  <c r="J202" i="5"/>
  <c r="H202" i="5"/>
  <c r="Q202" i="5"/>
  <c r="L202" i="5"/>
  <c r="I202" i="5"/>
  <c r="M202" i="5"/>
  <c r="O198" i="5"/>
  <c r="K198" i="5"/>
  <c r="P198" i="5"/>
  <c r="J198" i="5"/>
  <c r="H198" i="5"/>
  <c r="L198" i="5"/>
  <c r="Q198" i="5"/>
  <c r="I198" i="5"/>
  <c r="M198" i="5"/>
  <c r="O194" i="5"/>
  <c r="K194" i="5"/>
  <c r="P194" i="5"/>
  <c r="J194" i="5"/>
  <c r="L194" i="5"/>
  <c r="H194" i="5"/>
  <c r="Q194" i="5"/>
  <c r="M194" i="5"/>
  <c r="I194" i="5"/>
  <c r="M190" i="5"/>
  <c r="K190" i="5"/>
  <c r="J190" i="5"/>
  <c r="P190" i="5"/>
  <c r="Q190" i="5"/>
  <c r="L190" i="5"/>
  <c r="I190" i="5"/>
  <c r="O190" i="5"/>
  <c r="H190" i="5"/>
  <c r="O186" i="5"/>
  <c r="K186" i="5"/>
  <c r="P186" i="5"/>
  <c r="J186" i="5"/>
  <c r="L186" i="5"/>
  <c r="H186" i="5"/>
  <c r="Q186" i="5"/>
  <c r="I186" i="5"/>
  <c r="M186" i="5"/>
  <c r="M182" i="5"/>
  <c r="H182" i="5"/>
  <c r="L182" i="5"/>
  <c r="K182" i="5"/>
  <c r="J182" i="5"/>
  <c r="P182" i="5"/>
  <c r="Q182" i="5"/>
  <c r="O182" i="5"/>
  <c r="I182" i="5"/>
  <c r="O178" i="5"/>
  <c r="K178" i="5"/>
  <c r="P178" i="5"/>
  <c r="J178" i="5"/>
  <c r="H178" i="5"/>
  <c r="Q178" i="5"/>
  <c r="L178" i="5"/>
  <c r="I178" i="5"/>
  <c r="M178" i="5"/>
  <c r="O174" i="5"/>
  <c r="P174" i="5"/>
  <c r="K174" i="5"/>
  <c r="J174" i="5"/>
  <c r="H174" i="5"/>
  <c r="L174" i="5"/>
  <c r="Q174" i="5"/>
  <c r="M174" i="5"/>
  <c r="I174" i="5"/>
  <c r="P170" i="5"/>
  <c r="Q170" i="5"/>
  <c r="J170" i="5"/>
  <c r="O170" i="5"/>
  <c r="M170" i="5"/>
  <c r="K170" i="5"/>
  <c r="H170" i="5"/>
  <c r="I170" i="5"/>
  <c r="L170" i="5"/>
  <c r="O166" i="5"/>
  <c r="K166" i="5"/>
  <c r="P166" i="5"/>
  <c r="J166" i="5"/>
  <c r="H166" i="5"/>
  <c r="Q166" i="5"/>
  <c r="L166" i="5"/>
  <c r="M166" i="5"/>
  <c r="I166" i="5"/>
  <c r="O162" i="5"/>
  <c r="K162" i="5"/>
  <c r="P162" i="5"/>
  <c r="J162" i="5"/>
  <c r="Q162" i="5"/>
  <c r="H162" i="5"/>
  <c r="L162" i="5"/>
  <c r="M162" i="5"/>
  <c r="I162" i="5"/>
  <c r="O158" i="5"/>
  <c r="K158" i="5"/>
  <c r="P158" i="5"/>
  <c r="J158" i="5"/>
  <c r="L158" i="5"/>
  <c r="Q158" i="5"/>
  <c r="H158" i="5"/>
  <c r="I158" i="5"/>
  <c r="M158" i="5"/>
  <c r="O154" i="5"/>
  <c r="P154" i="5"/>
  <c r="K154" i="5"/>
  <c r="J154" i="5"/>
  <c r="Q154" i="5"/>
  <c r="H154" i="5"/>
  <c r="L154" i="5"/>
  <c r="M154" i="5"/>
  <c r="I154" i="5"/>
  <c r="O150" i="5"/>
  <c r="P150" i="5"/>
  <c r="K150" i="5"/>
  <c r="J150" i="5"/>
  <c r="H150" i="5"/>
  <c r="Q150" i="5"/>
  <c r="L150" i="5"/>
  <c r="I150" i="5"/>
  <c r="M150" i="5"/>
  <c r="O146" i="5"/>
  <c r="K146" i="5"/>
  <c r="P146" i="5"/>
  <c r="J146" i="5"/>
  <c r="H146" i="5"/>
  <c r="L146" i="5"/>
  <c r="Q146" i="5"/>
  <c r="I146" i="5"/>
  <c r="M146" i="5"/>
  <c r="O142" i="5"/>
  <c r="K142" i="5"/>
  <c r="P142" i="5"/>
  <c r="J142" i="5"/>
  <c r="Q142" i="5"/>
  <c r="H142" i="5"/>
  <c r="L142" i="5"/>
  <c r="I142" i="5"/>
  <c r="M142" i="5"/>
  <c r="O138" i="5"/>
  <c r="P138" i="5"/>
  <c r="K138" i="5"/>
  <c r="J138" i="5"/>
  <c r="H138" i="5"/>
  <c r="Q138" i="5"/>
  <c r="L138" i="5"/>
  <c r="I138" i="5"/>
  <c r="M138" i="5"/>
  <c r="O134" i="5"/>
  <c r="P134" i="5"/>
  <c r="K134" i="5"/>
  <c r="J134" i="5"/>
  <c r="Q134" i="5"/>
  <c r="H134" i="5"/>
  <c r="L134" i="5"/>
  <c r="I134" i="5"/>
  <c r="M134" i="5"/>
  <c r="O130" i="5"/>
  <c r="P130" i="5"/>
  <c r="K130" i="5"/>
  <c r="J130" i="5"/>
  <c r="Q130" i="5"/>
  <c r="L130" i="5"/>
  <c r="H130" i="5"/>
  <c r="I130" i="5"/>
  <c r="M130" i="5"/>
  <c r="O126" i="5"/>
  <c r="P126" i="5"/>
  <c r="K126" i="5"/>
  <c r="J126" i="5"/>
  <c r="Q126" i="5"/>
  <c r="H126" i="5"/>
  <c r="L126" i="5"/>
  <c r="I126" i="5"/>
  <c r="M126" i="5"/>
  <c r="O122" i="5"/>
  <c r="K122" i="5"/>
  <c r="P122" i="5"/>
  <c r="J122" i="5"/>
  <c r="L122" i="5"/>
  <c r="Q122" i="5"/>
  <c r="H122" i="5"/>
  <c r="M122" i="5"/>
  <c r="I122" i="5"/>
  <c r="O118" i="5"/>
  <c r="K118" i="5"/>
  <c r="P118" i="5"/>
  <c r="J118" i="5"/>
  <c r="H118" i="5"/>
  <c r="L118" i="5"/>
  <c r="Q118" i="5"/>
  <c r="I118" i="5"/>
  <c r="M118" i="5"/>
  <c r="O114" i="5"/>
  <c r="K114" i="5"/>
  <c r="P114" i="5"/>
  <c r="J114" i="5"/>
  <c r="H114" i="5"/>
  <c r="L114" i="5"/>
  <c r="Q114" i="5"/>
  <c r="I114" i="5"/>
  <c r="M114" i="5"/>
  <c r="O110" i="5"/>
  <c r="K110" i="5"/>
  <c r="P110" i="5"/>
  <c r="J110" i="5"/>
  <c r="H110" i="5"/>
  <c r="L110" i="5"/>
  <c r="Q110" i="5"/>
  <c r="I110" i="5"/>
  <c r="M110" i="5"/>
  <c r="K106" i="5"/>
  <c r="L106" i="5"/>
  <c r="Q106" i="5"/>
  <c r="I106" i="5"/>
  <c r="M106" i="5"/>
  <c r="J106" i="5"/>
  <c r="O106" i="5"/>
  <c r="P106" i="5"/>
  <c r="K102" i="5"/>
  <c r="Q102" i="5"/>
  <c r="L102" i="5"/>
  <c r="I102" i="5"/>
  <c r="M102" i="5"/>
  <c r="O102" i="5"/>
  <c r="P102" i="5"/>
  <c r="J102" i="5"/>
  <c r="J98" i="5"/>
  <c r="O98" i="5"/>
  <c r="L98" i="5"/>
  <c r="K98" i="5"/>
  <c r="P98" i="5"/>
  <c r="Q98" i="5"/>
  <c r="M98" i="5"/>
  <c r="I98" i="5"/>
  <c r="K94" i="5"/>
  <c r="L94" i="5"/>
  <c r="Q94" i="5"/>
  <c r="M94" i="5"/>
  <c r="I94" i="5"/>
  <c r="P94" i="5"/>
  <c r="J94" i="5"/>
  <c r="O94" i="5"/>
  <c r="L90" i="5"/>
  <c r="J90" i="5"/>
  <c r="Q90" i="5"/>
  <c r="P90" i="5"/>
  <c r="O90" i="5"/>
  <c r="I90" i="5"/>
  <c r="M90" i="5"/>
  <c r="K90" i="5"/>
  <c r="I86" i="5"/>
  <c r="P86" i="5"/>
  <c r="Q86" i="5"/>
  <c r="K86" i="5"/>
  <c r="O86" i="5"/>
  <c r="L86" i="5"/>
  <c r="M86" i="5"/>
  <c r="J86" i="5"/>
  <c r="K82" i="5"/>
  <c r="Q82" i="5"/>
  <c r="L82" i="5"/>
  <c r="I82" i="5"/>
  <c r="M82" i="5"/>
  <c r="O82" i="5"/>
  <c r="P82" i="5"/>
  <c r="J82" i="5"/>
  <c r="O78" i="5"/>
  <c r="K78" i="5"/>
  <c r="L78" i="5"/>
  <c r="M78" i="5"/>
  <c r="J78" i="5"/>
  <c r="I78" i="5"/>
  <c r="P78" i="5"/>
  <c r="Q78" i="5"/>
  <c r="K74" i="5"/>
  <c r="L74" i="5"/>
  <c r="Q74" i="5"/>
  <c r="I74" i="5"/>
  <c r="M74" i="5"/>
  <c r="J74" i="5"/>
  <c r="P74" i="5"/>
  <c r="O74" i="5"/>
  <c r="K70" i="5"/>
  <c r="L70" i="5"/>
  <c r="Q70" i="5"/>
  <c r="M70" i="5"/>
  <c r="I70" i="5"/>
  <c r="O70" i="5"/>
  <c r="J70" i="5"/>
  <c r="P70" i="5"/>
  <c r="I66" i="5"/>
  <c r="M66" i="5"/>
  <c r="P66" i="5"/>
  <c r="Q66" i="5"/>
  <c r="K66" i="5"/>
  <c r="O66" i="5"/>
  <c r="L66" i="5"/>
  <c r="J66" i="5"/>
  <c r="M62" i="5"/>
  <c r="P62" i="5"/>
  <c r="Q62" i="5"/>
  <c r="L62" i="5"/>
  <c r="I62" i="5"/>
  <c r="J62" i="5"/>
  <c r="O62" i="5"/>
  <c r="K62" i="5"/>
  <c r="M58" i="5"/>
  <c r="I58" i="5"/>
  <c r="H58" i="5"/>
  <c r="O58" i="5"/>
  <c r="J58" i="5"/>
  <c r="P58" i="5"/>
  <c r="K58" i="5"/>
  <c r="L58" i="5"/>
  <c r="Q58" i="5"/>
  <c r="I54" i="5"/>
  <c r="M54" i="5"/>
  <c r="H54" i="5"/>
  <c r="O54" i="5"/>
  <c r="J54" i="5"/>
  <c r="K54" i="5"/>
  <c r="P54" i="5"/>
  <c r="L54" i="5"/>
  <c r="Q54" i="5"/>
  <c r="M50" i="5"/>
  <c r="I50" i="5"/>
  <c r="H50" i="5"/>
  <c r="O50" i="5"/>
  <c r="J50" i="5"/>
  <c r="K50" i="5"/>
  <c r="L50" i="5"/>
  <c r="P50" i="5"/>
  <c r="Q50" i="5"/>
  <c r="I46" i="5"/>
  <c r="M46" i="5"/>
  <c r="H46" i="5"/>
  <c r="O46" i="5"/>
  <c r="J46" i="5"/>
  <c r="K46" i="5"/>
  <c r="L46" i="5"/>
  <c r="P46" i="5"/>
  <c r="Q46" i="5"/>
  <c r="I42" i="5"/>
  <c r="M42" i="5"/>
  <c r="H42" i="5"/>
  <c r="H75" i="5" s="1"/>
  <c r="J42" i="5"/>
  <c r="O42" i="5"/>
  <c r="L42" i="5"/>
  <c r="K42" i="5"/>
  <c r="P42" i="5"/>
  <c r="Q42" i="5"/>
  <c r="P38" i="5"/>
  <c r="I38" i="5"/>
  <c r="M38" i="5"/>
  <c r="H38" i="5"/>
  <c r="J38" i="5"/>
  <c r="O38" i="5"/>
  <c r="K38" i="5"/>
  <c r="L38" i="5"/>
  <c r="Q38" i="5"/>
  <c r="M34" i="5"/>
  <c r="I34" i="5"/>
  <c r="H34" i="5"/>
  <c r="J34" i="5"/>
  <c r="O34" i="5"/>
  <c r="L34" i="5"/>
  <c r="K34" i="5"/>
  <c r="P34" i="5"/>
  <c r="Q34" i="5"/>
  <c r="I634" i="5"/>
  <c r="O634" i="5"/>
  <c r="J634" i="5"/>
  <c r="K634" i="5"/>
  <c r="P634" i="5"/>
  <c r="M634" i="5"/>
  <c r="Q634" i="5"/>
  <c r="H634" i="5"/>
  <c r="L634" i="5"/>
  <c r="P638" i="5"/>
  <c r="I638" i="5"/>
  <c r="L638" i="5"/>
  <c r="M638" i="5"/>
  <c r="Q638" i="5"/>
  <c r="K638" i="5"/>
  <c r="O638" i="5"/>
  <c r="J638" i="5"/>
  <c r="H638" i="5"/>
  <c r="M642" i="5"/>
  <c r="P642" i="5"/>
  <c r="J642" i="5"/>
  <c r="O642" i="5"/>
  <c r="K642" i="5"/>
  <c r="I642" i="5"/>
  <c r="Q642" i="5"/>
  <c r="L642" i="5"/>
  <c r="H642" i="5"/>
  <c r="M646" i="5"/>
  <c r="J646" i="5"/>
  <c r="Q646" i="5"/>
  <c r="L646" i="5"/>
  <c r="O646" i="5"/>
  <c r="K646" i="5"/>
  <c r="P646" i="5"/>
  <c r="I646" i="5"/>
  <c r="H646" i="5"/>
  <c r="P650" i="5"/>
  <c r="J650" i="5"/>
  <c r="L650" i="5"/>
  <c r="I650" i="5"/>
  <c r="O650" i="5"/>
  <c r="M650" i="5"/>
  <c r="Q650" i="5"/>
  <c r="K650" i="5"/>
  <c r="H650" i="5"/>
  <c r="K654" i="5"/>
  <c r="M654" i="5"/>
  <c r="J654" i="5"/>
  <c r="P654" i="5"/>
  <c r="L654" i="5"/>
  <c r="O654" i="5"/>
  <c r="Q654" i="5"/>
  <c r="I654" i="5"/>
  <c r="H654" i="5"/>
  <c r="J658" i="5"/>
  <c r="Q658" i="5"/>
  <c r="H658" i="5"/>
  <c r="O658" i="5"/>
  <c r="M658" i="5"/>
  <c r="I658" i="5"/>
  <c r="K658" i="5"/>
  <c r="L658" i="5"/>
  <c r="P658" i="5"/>
  <c r="P662" i="5"/>
  <c r="O662" i="5"/>
  <c r="M662" i="5"/>
  <c r="I662" i="5"/>
  <c r="J662" i="5"/>
  <c r="L662" i="5"/>
  <c r="Q662" i="5"/>
  <c r="K662" i="5"/>
  <c r="H662" i="5"/>
  <c r="P666" i="5"/>
  <c r="Q666" i="5"/>
  <c r="L666" i="5"/>
  <c r="M666" i="5"/>
  <c r="K666" i="5"/>
  <c r="O666" i="5"/>
  <c r="I666" i="5"/>
  <c r="J666" i="5"/>
  <c r="H666" i="5"/>
  <c r="O670" i="5"/>
  <c r="M670" i="5"/>
  <c r="I670" i="5"/>
  <c r="K670" i="5"/>
  <c r="P670" i="5"/>
  <c r="L670" i="5"/>
  <c r="Q670" i="5"/>
  <c r="J670" i="5"/>
  <c r="H670" i="5"/>
  <c r="O674" i="5"/>
  <c r="P674" i="5"/>
  <c r="L674" i="5"/>
  <c r="K674" i="5"/>
  <c r="I674" i="5"/>
  <c r="Q674" i="5"/>
  <c r="M674" i="5"/>
  <c r="J674" i="5"/>
  <c r="H674" i="5"/>
  <c r="P678" i="5"/>
  <c r="M678" i="5"/>
  <c r="O678" i="5"/>
  <c r="Q678" i="5"/>
  <c r="J678" i="5"/>
  <c r="L678" i="5"/>
  <c r="K678" i="5"/>
  <c r="I678" i="5"/>
  <c r="H678" i="5"/>
  <c r="O682" i="5"/>
  <c r="M682" i="5"/>
  <c r="I682" i="5"/>
  <c r="Q682" i="5"/>
  <c r="P682" i="5"/>
  <c r="L682" i="5"/>
  <c r="K682" i="5"/>
  <c r="J682" i="5"/>
  <c r="H682" i="5"/>
  <c r="L686" i="5"/>
  <c r="M686" i="5"/>
  <c r="K686" i="5"/>
  <c r="P686" i="5"/>
  <c r="O686" i="5"/>
  <c r="Q686" i="5"/>
  <c r="J686" i="5"/>
  <c r="I686" i="5"/>
  <c r="H686" i="5"/>
  <c r="M690" i="5"/>
  <c r="K690" i="5"/>
  <c r="L690" i="5"/>
  <c r="P690" i="5"/>
  <c r="O690" i="5"/>
  <c r="Q690" i="5"/>
  <c r="I690" i="5"/>
  <c r="J690" i="5"/>
  <c r="H690" i="5"/>
  <c r="M694" i="5"/>
  <c r="L694" i="5"/>
  <c r="P694" i="5"/>
  <c r="I694" i="5"/>
  <c r="J694" i="5"/>
  <c r="Q694" i="5"/>
  <c r="K694" i="5"/>
  <c r="O694" i="5"/>
  <c r="H694" i="5"/>
  <c r="J698" i="5"/>
  <c r="I698" i="5"/>
  <c r="K698" i="5"/>
  <c r="Q698" i="5"/>
  <c r="L698" i="5"/>
  <c r="M698" i="5"/>
  <c r="O698" i="5"/>
  <c r="P698" i="5"/>
  <c r="H698" i="5"/>
  <c r="P702" i="5"/>
  <c r="M702" i="5"/>
  <c r="Q702" i="5"/>
  <c r="K702" i="5"/>
  <c r="O702" i="5"/>
  <c r="L702" i="5"/>
  <c r="J702" i="5"/>
  <c r="I702" i="5"/>
  <c r="H702" i="5"/>
  <c r="M706" i="5"/>
  <c r="I706" i="5"/>
  <c r="P706" i="5"/>
  <c r="J706" i="5"/>
  <c r="K706" i="5"/>
  <c r="Q706" i="5"/>
  <c r="O706" i="5"/>
  <c r="L706" i="5"/>
  <c r="H706" i="5"/>
  <c r="I710" i="5"/>
  <c r="O710" i="5"/>
  <c r="J710" i="5"/>
  <c r="L710" i="5"/>
  <c r="M710" i="5"/>
  <c r="Q710" i="5"/>
  <c r="K710" i="5"/>
  <c r="P710" i="5"/>
  <c r="H710" i="5"/>
  <c r="I714" i="5"/>
  <c r="L714" i="5"/>
  <c r="K714" i="5"/>
  <c r="Q714" i="5"/>
  <c r="P714" i="5"/>
  <c r="J714" i="5"/>
  <c r="M714" i="5"/>
  <c r="O714" i="5"/>
  <c r="H714" i="5"/>
  <c r="K718" i="5"/>
  <c r="M718" i="5"/>
  <c r="Q718" i="5"/>
  <c r="P718" i="5"/>
  <c r="J718" i="5"/>
  <c r="O718" i="5"/>
  <c r="L718" i="5"/>
  <c r="I718" i="5"/>
  <c r="H718" i="5"/>
  <c r="M722" i="5"/>
  <c r="P722" i="5"/>
  <c r="O722" i="5"/>
  <c r="Q722" i="5"/>
  <c r="K722" i="5"/>
  <c r="I722" i="5"/>
  <c r="J722" i="5"/>
  <c r="L722" i="5"/>
  <c r="H722" i="5"/>
  <c r="K726" i="5"/>
  <c r="O726" i="5"/>
  <c r="J726" i="5"/>
  <c r="I726" i="5"/>
  <c r="M726" i="5"/>
  <c r="P726" i="5"/>
  <c r="L726" i="5"/>
  <c r="Q726" i="5"/>
  <c r="H726" i="5"/>
  <c r="I730" i="5"/>
  <c r="M730" i="5"/>
  <c r="J730" i="5"/>
  <c r="Q730" i="5"/>
  <c r="P730" i="5"/>
  <c r="K730" i="5"/>
  <c r="L730" i="5"/>
  <c r="O730" i="5"/>
  <c r="H730" i="5"/>
  <c r="M734" i="5"/>
  <c r="K734" i="5"/>
  <c r="L734" i="5"/>
  <c r="Q734" i="5"/>
  <c r="P734" i="5"/>
  <c r="J734" i="5"/>
  <c r="O734" i="5"/>
  <c r="I734" i="5"/>
  <c r="H734" i="5"/>
  <c r="P738" i="5"/>
  <c r="Q738" i="5"/>
  <c r="J738" i="5"/>
  <c r="L738" i="5"/>
  <c r="O738" i="5"/>
  <c r="K738" i="5"/>
  <c r="M738" i="5"/>
  <c r="I738" i="5"/>
  <c r="H738" i="5"/>
  <c r="K742" i="5"/>
  <c r="I742" i="5"/>
  <c r="O742" i="5"/>
  <c r="M742" i="5"/>
  <c r="L742" i="5"/>
  <c r="P742" i="5"/>
  <c r="J742" i="5"/>
  <c r="Q742" i="5"/>
  <c r="H742" i="5"/>
  <c r="I746" i="5"/>
  <c r="K746" i="5"/>
  <c r="J746" i="5"/>
  <c r="P746" i="5"/>
  <c r="Q746" i="5"/>
  <c r="M746" i="5"/>
  <c r="O746" i="5"/>
  <c r="L746" i="5"/>
  <c r="H746" i="5"/>
  <c r="P750" i="5"/>
  <c r="Q750" i="5"/>
  <c r="H750" i="5"/>
  <c r="L750" i="5"/>
  <c r="M750" i="5"/>
  <c r="O750" i="5"/>
  <c r="K750" i="5"/>
  <c r="I750" i="5"/>
  <c r="J750" i="5"/>
  <c r="P754" i="5"/>
  <c r="Q754" i="5"/>
  <c r="L754" i="5"/>
  <c r="M754" i="5"/>
  <c r="I754" i="5"/>
  <c r="J754" i="5"/>
  <c r="O754" i="5"/>
  <c r="K754" i="5"/>
  <c r="H754" i="5"/>
  <c r="P758" i="5"/>
  <c r="H758" i="5"/>
  <c r="L758" i="5"/>
  <c r="Q758" i="5"/>
  <c r="M758" i="5"/>
  <c r="O758" i="5"/>
  <c r="K758" i="5"/>
  <c r="J758" i="5"/>
  <c r="I758" i="5"/>
  <c r="H762" i="5"/>
  <c r="L762" i="5"/>
  <c r="Q762" i="5"/>
  <c r="I762" i="5"/>
  <c r="M762" i="5"/>
  <c r="K762" i="5"/>
  <c r="J762" i="5"/>
  <c r="O762" i="5"/>
  <c r="P762" i="5"/>
  <c r="I766" i="5"/>
  <c r="J766" i="5"/>
  <c r="P766" i="5"/>
  <c r="H766" i="5"/>
  <c r="Q766" i="5"/>
  <c r="L766" i="5"/>
  <c r="M766" i="5"/>
  <c r="K766" i="5"/>
  <c r="O766" i="5"/>
  <c r="P770" i="5"/>
  <c r="L770" i="5"/>
  <c r="H770" i="5"/>
  <c r="Q770" i="5"/>
  <c r="M770" i="5"/>
  <c r="I770" i="5"/>
  <c r="J770" i="5"/>
  <c r="O770" i="5"/>
  <c r="K770" i="5"/>
  <c r="K774" i="5"/>
  <c r="P774" i="5"/>
  <c r="H774" i="5"/>
  <c r="L774" i="5"/>
  <c r="Q774" i="5"/>
  <c r="O774" i="5"/>
  <c r="I774" i="5"/>
  <c r="J774" i="5"/>
  <c r="M774" i="5"/>
  <c r="P778" i="5"/>
  <c r="K778" i="5"/>
  <c r="J778" i="5"/>
  <c r="L778" i="5"/>
  <c r="Q778" i="5"/>
  <c r="H778" i="5"/>
  <c r="O778" i="5"/>
  <c r="I778" i="5"/>
  <c r="M778" i="5"/>
  <c r="J782" i="5"/>
  <c r="K782" i="5"/>
  <c r="P782" i="5"/>
  <c r="H782" i="5"/>
  <c r="Q782" i="5"/>
  <c r="L782" i="5"/>
  <c r="O782" i="5"/>
  <c r="M782" i="5"/>
  <c r="I782" i="5"/>
  <c r="K786" i="5"/>
  <c r="P786" i="5"/>
  <c r="J786" i="5"/>
  <c r="L786" i="5"/>
  <c r="H786" i="5"/>
  <c r="O786" i="5"/>
  <c r="Q786" i="5"/>
  <c r="M786" i="5"/>
  <c r="I786" i="5"/>
  <c r="K790" i="5"/>
  <c r="P790" i="5"/>
  <c r="Q790" i="5"/>
  <c r="H790" i="5"/>
  <c r="L790" i="5"/>
  <c r="O790" i="5"/>
  <c r="J790" i="5"/>
  <c r="M790" i="5"/>
  <c r="I790" i="5"/>
  <c r="I794" i="5"/>
  <c r="O794" i="5"/>
  <c r="J794" i="5"/>
  <c r="P794" i="5"/>
  <c r="K794" i="5"/>
  <c r="L794" i="5"/>
  <c r="Q794" i="5"/>
  <c r="H794" i="5"/>
  <c r="M794" i="5"/>
  <c r="I798" i="5"/>
  <c r="J798" i="5"/>
  <c r="O798" i="5"/>
  <c r="K798" i="5"/>
  <c r="P798" i="5"/>
  <c r="Q798" i="5"/>
  <c r="H798" i="5"/>
  <c r="L798" i="5"/>
  <c r="M798" i="5"/>
  <c r="I802" i="5"/>
  <c r="O802" i="5"/>
  <c r="J802" i="5"/>
  <c r="K802" i="5"/>
  <c r="P802" i="5"/>
  <c r="L802" i="5"/>
  <c r="Q802" i="5"/>
  <c r="M802" i="5"/>
  <c r="H802" i="5"/>
  <c r="I629" i="5"/>
  <c r="O629" i="5"/>
  <c r="J629" i="5"/>
  <c r="K629" i="5"/>
  <c r="P629" i="5"/>
  <c r="M629" i="5"/>
  <c r="Q629" i="5"/>
  <c r="H629" i="5"/>
  <c r="L629" i="5"/>
  <c r="I625" i="5"/>
  <c r="O625" i="5"/>
  <c r="J625" i="5"/>
  <c r="K625" i="5"/>
  <c r="P625" i="5"/>
  <c r="M625" i="5"/>
  <c r="H625" i="5"/>
  <c r="L625" i="5"/>
  <c r="Q625" i="5"/>
  <c r="I621" i="5"/>
  <c r="O621" i="5"/>
  <c r="J621" i="5"/>
  <c r="P621" i="5"/>
  <c r="K621" i="5"/>
  <c r="M621" i="5"/>
  <c r="H621" i="5"/>
  <c r="L621" i="5"/>
  <c r="Q621" i="5"/>
  <c r="I617" i="5"/>
  <c r="J617" i="5"/>
  <c r="O617" i="5"/>
  <c r="K617" i="5"/>
  <c r="P617" i="5"/>
  <c r="M617" i="5"/>
  <c r="H617" i="5"/>
  <c r="L617" i="5"/>
  <c r="Q617" i="5"/>
  <c r="I613" i="5"/>
  <c r="J613" i="5"/>
  <c r="O613" i="5"/>
  <c r="P613" i="5"/>
  <c r="K613" i="5"/>
  <c r="M613" i="5"/>
  <c r="L613" i="5"/>
  <c r="Q613" i="5"/>
  <c r="H613" i="5"/>
  <c r="I609" i="5"/>
  <c r="J609" i="5"/>
  <c r="O609" i="5"/>
  <c r="K609" i="5"/>
  <c r="P609" i="5"/>
  <c r="M609" i="5"/>
  <c r="L609" i="5"/>
  <c r="H609" i="5"/>
  <c r="Q609" i="5"/>
  <c r="I605" i="5"/>
  <c r="O605" i="5"/>
  <c r="J605" i="5"/>
  <c r="K605" i="5"/>
  <c r="P605" i="5"/>
  <c r="M605" i="5"/>
  <c r="H605" i="5"/>
  <c r="Q605" i="5"/>
  <c r="L605" i="5"/>
  <c r="I601" i="5"/>
  <c r="J601" i="5"/>
  <c r="O601" i="5"/>
  <c r="K601" i="5"/>
  <c r="P601" i="5"/>
  <c r="M601" i="5"/>
  <c r="H601" i="5"/>
  <c r="L601" i="5"/>
  <c r="Q601" i="5"/>
  <c r="I597" i="5"/>
  <c r="O597" i="5"/>
  <c r="J597" i="5"/>
  <c r="P597" i="5"/>
  <c r="K597" i="5"/>
  <c r="M597" i="5"/>
  <c r="Q597" i="5"/>
  <c r="L597" i="5"/>
  <c r="H597" i="5"/>
  <c r="I593" i="5"/>
  <c r="O593" i="5"/>
  <c r="J593" i="5"/>
  <c r="K593" i="5"/>
  <c r="P593" i="5"/>
  <c r="M593" i="5"/>
  <c r="L593" i="5"/>
  <c r="Q593" i="5"/>
  <c r="H593" i="5"/>
  <c r="Q589" i="5"/>
  <c r="P589" i="5"/>
  <c r="M589" i="5"/>
  <c r="H589" i="5"/>
  <c r="O589" i="5"/>
  <c r="L589" i="5"/>
  <c r="K589" i="5"/>
  <c r="J589" i="5"/>
  <c r="I589" i="5"/>
  <c r="P585" i="5"/>
  <c r="L585" i="5"/>
  <c r="M585" i="5"/>
  <c r="Q585" i="5"/>
  <c r="K585" i="5"/>
  <c r="O585" i="5"/>
  <c r="H585" i="5"/>
  <c r="J585" i="5"/>
  <c r="I585" i="5"/>
  <c r="P581" i="5"/>
  <c r="Q581" i="5"/>
  <c r="M581" i="5"/>
  <c r="K581" i="5"/>
  <c r="O581" i="5"/>
  <c r="H581" i="5"/>
  <c r="L581" i="5"/>
  <c r="J581" i="5"/>
  <c r="I581" i="5"/>
  <c r="I577" i="5"/>
  <c r="O577" i="5"/>
  <c r="J577" i="5"/>
  <c r="K577" i="5"/>
  <c r="P577" i="5"/>
  <c r="M577" i="5"/>
  <c r="Q577" i="5"/>
  <c r="H577" i="5"/>
  <c r="L577" i="5"/>
  <c r="I573" i="5"/>
  <c r="J573" i="5"/>
  <c r="O573" i="5"/>
  <c r="K573" i="5"/>
  <c r="P573" i="5"/>
  <c r="M573" i="5"/>
  <c r="H573" i="5"/>
  <c r="L573" i="5"/>
  <c r="Q573" i="5"/>
  <c r="I569" i="5"/>
  <c r="J569" i="5"/>
  <c r="O569" i="5"/>
  <c r="P569" i="5"/>
  <c r="K569" i="5"/>
  <c r="M569" i="5"/>
  <c r="H569" i="5"/>
  <c r="L569" i="5"/>
  <c r="Q569" i="5"/>
  <c r="I565" i="5"/>
  <c r="J565" i="5"/>
  <c r="O565" i="5"/>
  <c r="K565" i="5"/>
  <c r="P565" i="5"/>
  <c r="M565" i="5"/>
  <c r="L565" i="5"/>
  <c r="Q565" i="5"/>
  <c r="H565" i="5"/>
  <c r="I561" i="5"/>
  <c r="J561" i="5"/>
  <c r="O561" i="5"/>
  <c r="K561" i="5"/>
  <c r="P561" i="5"/>
  <c r="M561" i="5"/>
  <c r="H561" i="5"/>
  <c r="Q561" i="5"/>
  <c r="L561" i="5"/>
  <c r="I557" i="5"/>
  <c r="J557" i="5"/>
  <c r="O557" i="5"/>
  <c r="K557" i="5"/>
  <c r="P557" i="5"/>
  <c r="M557" i="5"/>
  <c r="H557" i="5"/>
  <c r="L557" i="5"/>
  <c r="Q557" i="5"/>
  <c r="I553" i="5"/>
  <c r="O553" i="5"/>
  <c r="J553" i="5"/>
  <c r="P553" i="5"/>
  <c r="K553" i="5"/>
  <c r="M553" i="5"/>
  <c r="H553" i="5"/>
  <c r="L553" i="5"/>
  <c r="Q553" i="5"/>
  <c r="I549" i="5"/>
  <c r="J549" i="5"/>
  <c r="O549" i="5"/>
  <c r="K549" i="5"/>
  <c r="P549" i="5"/>
  <c r="M549" i="5"/>
  <c r="Q549" i="5"/>
  <c r="L549" i="5"/>
  <c r="H549" i="5"/>
  <c r="I545" i="5"/>
  <c r="J545" i="5"/>
  <c r="O545" i="5"/>
  <c r="K545" i="5"/>
  <c r="P545" i="5"/>
  <c r="M545" i="5"/>
  <c r="H545" i="5"/>
  <c r="L545" i="5"/>
  <c r="Q545" i="5"/>
  <c r="I541" i="5"/>
  <c r="J541" i="5"/>
  <c r="O541" i="5"/>
  <c r="P541" i="5"/>
  <c r="K541" i="5"/>
  <c r="M541" i="5"/>
  <c r="L541" i="5"/>
  <c r="Q541" i="5"/>
  <c r="H541" i="5"/>
  <c r="I537" i="5"/>
  <c r="J537" i="5"/>
  <c r="O537" i="5"/>
  <c r="P537" i="5"/>
  <c r="K537" i="5"/>
  <c r="M537" i="5"/>
  <c r="H537" i="5"/>
  <c r="L537" i="5"/>
  <c r="Q537" i="5"/>
  <c r="I533" i="5"/>
  <c r="J533" i="5"/>
  <c r="O533" i="5"/>
  <c r="P533" i="5"/>
  <c r="K533" i="5"/>
  <c r="M533" i="5"/>
  <c r="L533" i="5"/>
  <c r="H533" i="5"/>
  <c r="Q533" i="5"/>
  <c r="I529" i="5"/>
  <c r="J529" i="5"/>
  <c r="O529" i="5"/>
  <c r="K529" i="5"/>
  <c r="P529" i="5"/>
  <c r="M529" i="5"/>
  <c r="Q529" i="5"/>
  <c r="H529" i="5"/>
  <c r="L529" i="5"/>
  <c r="I525" i="5"/>
  <c r="J525" i="5"/>
  <c r="O525" i="5"/>
  <c r="K525" i="5"/>
  <c r="P525" i="5"/>
  <c r="M525" i="5"/>
  <c r="H525" i="5"/>
  <c r="Q525" i="5"/>
  <c r="L525" i="5"/>
  <c r="H521" i="5"/>
  <c r="M521" i="5"/>
  <c r="O521" i="5"/>
  <c r="P521" i="5"/>
  <c r="L521" i="5"/>
  <c r="Q521" i="5"/>
  <c r="K521" i="5"/>
  <c r="I521" i="5"/>
  <c r="J521" i="5"/>
  <c r="O517" i="5"/>
  <c r="H517" i="5"/>
  <c r="L517" i="5"/>
  <c r="P517" i="5"/>
  <c r="M517" i="5"/>
  <c r="Q517" i="5"/>
  <c r="K517" i="5"/>
  <c r="I517" i="5"/>
  <c r="J517" i="5"/>
  <c r="H513" i="5"/>
  <c r="M513" i="5"/>
  <c r="P513" i="5"/>
  <c r="Q513" i="5"/>
  <c r="K513" i="5"/>
  <c r="O513" i="5"/>
  <c r="L513" i="5"/>
  <c r="I513" i="5"/>
  <c r="J513" i="5"/>
  <c r="Q509" i="5"/>
  <c r="K509" i="5"/>
  <c r="O509" i="5"/>
  <c r="H509" i="5"/>
  <c r="L509" i="5"/>
  <c r="P509" i="5"/>
  <c r="M509" i="5"/>
  <c r="I509" i="5"/>
  <c r="J509" i="5"/>
  <c r="I505" i="5"/>
  <c r="J505" i="5"/>
  <c r="O505" i="5"/>
  <c r="K505" i="5"/>
  <c r="P505" i="5"/>
  <c r="M505" i="5"/>
  <c r="H505" i="5"/>
  <c r="Q505" i="5"/>
  <c r="L505" i="5"/>
  <c r="I501" i="5"/>
  <c r="J501" i="5"/>
  <c r="O501" i="5"/>
  <c r="K501" i="5"/>
  <c r="P501" i="5"/>
  <c r="M501" i="5"/>
  <c r="L501" i="5"/>
  <c r="H501" i="5"/>
  <c r="Q501" i="5"/>
  <c r="P497" i="5"/>
  <c r="L497" i="5"/>
  <c r="H497" i="5"/>
  <c r="M497" i="5"/>
  <c r="Q497" i="5"/>
  <c r="O497" i="5"/>
  <c r="K497" i="5"/>
  <c r="I497" i="5"/>
  <c r="J497" i="5"/>
  <c r="P493" i="5"/>
  <c r="M493" i="5"/>
  <c r="Q493" i="5"/>
  <c r="H493" i="5"/>
  <c r="O493" i="5"/>
  <c r="L493" i="5"/>
  <c r="K493" i="5"/>
  <c r="J493" i="5"/>
  <c r="I493" i="5"/>
  <c r="Q489" i="5"/>
  <c r="P489" i="5"/>
  <c r="H489" i="5"/>
  <c r="L489" i="5"/>
  <c r="O489" i="5"/>
  <c r="M489" i="5"/>
  <c r="K489" i="5"/>
  <c r="J489" i="5"/>
  <c r="I489" i="5"/>
  <c r="I485" i="5"/>
  <c r="J485" i="5"/>
  <c r="O485" i="5"/>
  <c r="P485" i="5"/>
  <c r="K485" i="5"/>
  <c r="M485" i="5"/>
  <c r="L485" i="5"/>
  <c r="H485" i="5"/>
  <c r="Q485" i="5"/>
  <c r="L481" i="5"/>
  <c r="O481" i="5"/>
  <c r="K481" i="5"/>
  <c r="Q481" i="5"/>
  <c r="P481" i="5"/>
  <c r="M481" i="5"/>
  <c r="H481" i="5"/>
  <c r="I481" i="5"/>
  <c r="J481" i="5"/>
  <c r="Q477" i="5"/>
  <c r="O477" i="5"/>
  <c r="K477" i="5"/>
  <c r="P477" i="5"/>
  <c r="H477" i="5"/>
  <c r="L477" i="5"/>
  <c r="M477" i="5"/>
  <c r="J477" i="5"/>
  <c r="I477" i="5"/>
  <c r="I473" i="5"/>
  <c r="O473" i="5"/>
  <c r="J473" i="5"/>
  <c r="K473" i="5"/>
  <c r="P473" i="5"/>
  <c r="M473" i="5"/>
  <c r="H473" i="5"/>
  <c r="Q473" i="5"/>
  <c r="L473" i="5"/>
  <c r="Q469" i="5"/>
  <c r="O469" i="5"/>
  <c r="M469" i="5"/>
  <c r="K469" i="5"/>
  <c r="P469" i="5"/>
  <c r="L469" i="5"/>
  <c r="H469" i="5"/>
  <c r="I469" i="5"/>
  <c r="J469" i="5"/>
  <c r="Q465" i="5"/>
  <c r="P465" i="5"/>
  <c r="H465" i="5"/>
  <c r="L465" i="5"/>
  <c r="O465" i="5"/>
  <c r="M465" i="5"/>
  <c r="K465" i="5"/>
  <c r="I465" i="5"/>
  <c r="J465" i="5"/>
  <c r="I461" i="5"/>
  <c r="J461" i="5"/>
  <c r="O461" i="5"/>
  <c r="P461" i="5"/>
  <c r="K461" i="5"/>
  <c r="M461" i="5"/>
  <c r="L461" i="5"/>
  <c r="H461" i="5"/>
  <c r="Q461" i="5"/>
  <c r="I457" i="5"/>
  <c r="J457" i="5"/>
  <c r="O457" i="5"/>
  <c r="K457" i="5"/>
  <c r="P457" i="5"/>
  <c r="M457" i="5"/>
  <c r="Q457" i="5"/>
  <c r="H457" i="5"/>
  <c r="L457" i="5"/>
  <c r="P453" i="5"/>
  <c r="H453" i="5"/>
  <c r="L453" i="5"/>
  <c r="M453" i="5"/>
  <c r="Q453" i="5"/>
  <c r="O453" i="5"/>
  <c r="K453" i="5"/>
  <c r="I453" i="5"/>
  <c r="J453" i="5"/>
  <c r="I449" i="5"/>
  <c r="J449" i="5"/>
  <c r="O449" i="5"/>
  <c r="K449" i="5"/>
  <c r="P449" i="5"/>
  <c r="M449" i="5"/>
  <c r="H449" i="5"/>
  <c r="Q449" i="5"/>
  <c r="L449" i="5"/>
  <c r="I445" i="5"/>
  <c r="O445" i="5"/>
  <c r="J445" i="5"/>
  <c r="P445" i="5"/>
  <c r="K445" i="5"/>
  <c r="M445" i="5"/>
  <c r="L445" i="5"/>
  <c r="H445" i="5"/>
  <c r="Q445" i="5"/>
  <c r="I441" i="5"/>
  <c r="J441" i="5"/>
  <c r="O441" i="5"/>
  <c r="K441" i="5"/>
  <c r="P441" i="5"/>
  <c r="M441" i="5"/>
  <c r="L441" i="5"/>
  <c r="H441" i="5"/>
  <c r="Q441" i="5"/>
  <c r="I437" i="5"/>
  <c r="J437" i="5"/>
  <c r="O437" i="5"/>
  <c r="P437" i="5"/>
  <c r="K437" i="5"/>
  <c r="M437" i="5"/>
  <c r="H437" i="5"/>
  <c r="Q437" i="5"/>
  <c r="L437" i="5"/>
  <c r="I433" i="5"/>
  <c r="J433" i="5"/>
  <c r="O433" i="5"/>
  <c r="K433" i="5"/>
  <c r="P433" i="5"/>
  <c r="M433" i="5"/>
  <c r="H433" i="5"/>
  <c r="L433" i="5"/>
  <c r="Q433" i="5"/>
  <c r="K429" i="5"/>
  <c r="P429" i="5"/>
  <c r="L429" i="5"/>
  <c r="Q429" i="5"/>
  <c r="H429" i="5"/>
  <c r="J429" i="5"/>
  <c r="M429" i="5"/>
  <c r="O429" i="5"/>
  <c r="I429" i="5"/>
  <c r="K425" i="5"/>
  <c r="P425" i="5"/>
  <c r="Q425" i="5"/>
  <c r="H425" i="5"/>
  <c r="L425" i="5"/>
  <c r="J425" i="5"/>
  <c r="M425" i="5"/>
  <c r="O425" i="5"/>
  <c r="I425" i="5"/>
  <c r="P421" i="5"/>
  <c r="K421" i="5"/>
  <c r="Q421" i="5"/>
  <c r="H421" i="5"/>
  <c r="L421" i="5"/>
  <c r="J421" i="5"/>
  <c r="I421" i="5"/>
  <c r="M421" i="5"/>
  <c r="O421" i="5"/>
  <c r="K417" i="5"/>
  <c r="P417" i="5"/>
  <c r="L417" i="5"/>
  <c r="H417" i="5"/>
  <c r="Q417" i="5"/>
  <c r="J417" i="5"/>
  <c r="I417" i="5"/>
  <c r="O417" i="5"/>
  <c r="M417" i="5"/>
  <c r="P413" i="5"/>
  <c r="K413" i="5"/>
  <c r="H413" i="5"/>
  <c r="L413" i="5"/>
  <c r="Q413" i="5"/>
  <c r="J413" i="5"/>
  <c r="O413" i="5"/>
  <c r="I413" i="5"/>
  <c r="M413" i="5"/>
  <c r="K409" i="5"/>
  <c r="H409" i="5"/>
  <c r="L409" i="5"/>
  <c r="Q409" i="5"/>
  <c r="I409" i="5"/>
  <c r="M409" i="5"/>
  <c r="J409" i="5"/>
  <c r="O409" i="5"/>
  <c r="P409" i="5"/>
  <c r="K405" i="5"/>
  <c r="L405" i="5"/>
  <c r="H405" i="5"/>
  <c r="Q405" i="5"/>
  <c r="M405" i="5"/>
  <c r="I405" i="5"/>
  <c r="P405" i="5"/>
  <c r="J405" i="5"/>
  <c r="O405" i="5"/>
  <c r="K401" i="5"/>
  <c r="L401" i="5"/>
  <c r="Q401" i="5"/>
  <c r="H401" i="5"/>
  <c r="I401" i="5"/>
  <c r="M401" i="5"/>
  <c r="O401" i="5"/>
  <c r="J401" i="5"/>
  <c r="P401" i="5"/>
  <c r="K397" i="5"/>
  <c r="H397" i="5"/>
  <c r="L397" i="5"/>
  <c r="Q397" i="5"/>
  <c r="I397" i="5"/>
  <c r="M397" i="5"/>
  <c r="O397" i="5"/>
  <c r="P397" i="5"/>
  <c r="J397" i="5"/>
  <c r="K393" i="5"/>
  <c r="L393" i="5"/>
  <c r="H393" i="5"/>
  <c r="Q393" i="5"/>
  <c r="I393" i="5"/>
  <c r="M393" i="5"/>
  <c r="J393" i="5"/>
  <c r="P393" i="5"/>
  <c r="O393" i="5"/>
  <c r="P389" i="5"/>
  <c r="Q389" i="5"/>
  <c r="M389" i="5"/>
  <c r="H389" i="5"/>
  <c r="L389" i="5"/>
  <c r="K389" i="5"/>
  <c r="J389" i="5"/>
  <c r="I389" i="5"/>
  <c r="P385" i="5"/>
  <c r="Q385" i="5"/>
  <c r="L385" i="5"/>
  <c r="H385" i="5"/>
  <c r="M385" i="5"/>
  <c r="K385" i="5"/>
  <c r="J385" i="5"/>
  <c r="I385" i="5"/>
  <c r="P381" i="5"/>
  <c r="H381" i="5"/>
  <c r="Q381" i="5"/>
  <c r="M381" i="5"/>
  <c r="K381" i="5"/>
  <c r="L381" i="5"/>
  <c r="I381" i="5"/>
  <c r="J381" i="5"/>
  <c r="H377" i="5"/>
  <c r="M377" i="5"/>
  <c r="I377" i="5"/>
  <c r="J377" i="5"/>
  <c r="Q377" i="5"/>
  <c r="K377" i="5"/>
  <c r="P377" i="5"/>
  <c r="L377" i="5"/>
  <c r="H373" i="5"/>
  <c r="I373" i="5"/>
  <c r="M373" i="5"/>
  <c r="J373" i="5"/>
  <c r="Q373" i="5"/>
  <c r="P373" i="5"/>
  <c r="K373" i="5"/>
  <c r="L373" i="5"/>
  <c r="H369" i="5"/>
  <c r="I369" i="5"/>
  <c r="M369" i="5"/>
  <c r="J369" i="5"/>
  <c r="Q369" i="5"/>
  <c r="P369" i="5"/>
  <c r="L369" i="5"/>
  <c r="K369" i="5"/>
  <c r="M365" i="5"/>
  <c r="L365" i="5"/>
  <c r="P365" i="5"/>
  <c r="H365" i="5"/>
  <c r="Q365" i="5"/>
  <c r="K365" i="5"/>
  <c r="I365" i="5"/>
  <c r="J365" i="5"/>
  <c r="H361" i="5"/>
  <c r="I361" i="5"/>
  <c r="M361" i="5"/>
  <c r="J361" i="5"/>
  <c r="Q361" i="5"/>
  <c r="P361" i="5"/>
  <c r="L361" i="5"/>
  <c r="K361" i="5"/>
  <c r="H357" i="5"/>
  <c r="M357" i="5"/>
  <c r="I357" i="5"/>
  <c r="J357" i="5"/>
  <c r="Q357" i="5"/>
  <c r="P357" i="5"/>
  <c r="L357" i="5"/>
  <c r="K357" i="5"/>
  <c r="H353" i="5"/>
  <c r="I353" i="5"/>
  <c r="M353" i="5"/>
  <c r="J353" i="5"/>
  <c r="Q353" i="5"/>
  <c r="P353" i="5"/>
  <c r="L353" i="5"/>
  <c r="K353" i="5"/>
  <c r="H349" i="5"/>
  <c r="M349" i="5"/>
  <c r="I349" i="5"/>
  <c r="J349" i="5"/>
  <c r="Q349" i="5"/>
  <c r="K349" i="5"/>
  <c r="P349" i="5"/>
  <c r="L349" i="5"/>
  <c r="Q345" i="5"/>
  <c r="L345" i="5"/>
  <c r="K345" i="5"/>
  <c r="M345" i="5"/>
  <c r="H345" i="5"/>
  <c r="P345" i="5"/>
  <c r="J345" i="5"/>
  <c r="I345" i="5"/>
  <c r="L341" i="5"/>
  <c r="K341" i="5"/>
  <c r="P341" i="5"/>
  <c r="H341" i="5"/>
  <c r="Q341" i="5"/>
  <c r="M341" i="5"/>
  <c r="I341" i="5"/>
  <c r="J341" i="5"/>
  <c r="H337" i="5"/>
  <c r="Q337" i="5"/>
  <c r="L337" i="5"/>
  <c r="P337" i="5"/>
  <c r="M337" i="5"/>
  <c r="K337" i="5"/>
  <c r="J337" i="5"/>
  <c r="I337" i="5"/>
  <c r="H333" i="5"/>
  <c r="I333" i="5"/>
  <c r="M333" i="5"/>
  <c r="J333" i="5"/>
  <c r="Q333" i="5"/>
  <c r="K333" i="5"/>
  <c r="L333" i="5"/>
  <c r="P333" i="5"/>
  <c r="H329" i="5"/>
  <c r="I329" i="5"/>
  <c r="M329" i="5"/>
  <c r="J329" i="5"/>
  <c r="Q329" i="5"/>
  <c r="K329" i="5"/>
  <c r="P329" i="5"/>
  <c r="L329" i="5"/>
  <c r="H325" i="5"/>
  <c r="I325" i="5"/>
  <c r="M325" i="5"/>
  <c r="J325" i="5"/>
  <c r="Q325" i="5"/>
  <c r="K325" i="5"/>
  <c r="P325" i="5"/>
  <c r="L325" i="5"/>
  <c r="M321" i="5"/>
  <c r="Q321" i="5"/>
  <c r="K321" i="5"/>
  <c r="P321" i="5"/>
  <c r="H321" i="5"/>
  <c r="L321" i="5"/>
  <c r="I321" i="5"/>
  <c r="J321" i="5"/>
  <c r="H317" i="5"/>
  <c r="I317" i="5"/>
  <c r="M317" i="5"/>
  <c r="J317" i="5"/>
  <c r="Q317" i="5"/>
  <c r="L317" i="5"/>
  <c r="K317" i="5"/>
  <c r="P317" i="5"/>
  <c r="Q313" i="5"/>
  <c r="M313" i="5"/>
  <c r="P313" i="5"/>
  <c r="H313" i="5"/>
  <c r="L313" i="5"/>
  <c r="K313" i="5"/>
  <c r="I313" i="5"/>
  <c r="J313" i="5"/>
  <c r="H309" i="5"/>
  <c r="M309" i="5"/>
  <c r="I309" i="5"/>
  <c r="J309" i="5"/>
  <c r="Q309" i="5"/>
  <c r="K309" i="5"/>
  <c r="L309" i="5"/>
  <c r="P309" i="5"/>
  <c r="H305" i="5"/>
  <c r="I305" i="5"/>
  <c r="M305" i="5"/>
  <c r="J305" i="5"/>
  <c r="Q305" i="5"/>
  <c r="P305" i="5"/>
  <c r="L305" i="5"/>
  <c r="K305" i="5"/>
  <c r="H301" i="5"/>
  <c r="M301" i="5"/>
  <c r="I301" i="5"/>
  <c r="J301" i="5"/>
  <c r="Q301" i="5"/>
  <c r="K301" i="5"/>
  <c r="L301" i="5"/>
  <c r="P301" i="5"/>
  <c r="H297" i="5"/>
  <c r="I297" i="5"/>
  <c r="M297" i="5"/>
  <c r="J297" i="5"/>
  <c r="Q297" i="5"/>
  <c r="P297" i="5"/>
  <c r="K297" i="5"/>
  <c r="L297" i="5"/>
  <c r="H293" i="5"/>
  <c r="I293" i="5"/>
  <c r="M293" i="5"/>
  <c r="J293" i="5"/>
  <c r="Q293" i="5"/>
  <c r="K293" i="5"/>
  <c r="L293" i="5"/>
  <c r="P293" i="5"/>
  <c r="H289" i="5"/>
  <c r="M289" i="5"/>
  <c r="I289" i="5"/>
  <c r="J289" i="5"/>
  <c r="Q289" i="5"/>
  <c r="P289" i="5"/>
  <c r="K289" i="5"/>
  <c r="L289" i="5"/>
  <c r="L285" i="5"/>
  <c r="H285" i="5"/>
  <c r="Q285" i="5"/>
  <c r="K285" i="5"/>
  <c r="P285" i="5"/>
  <c r="M285" i="5"/>
  <c r="J285" i="5"/>
  <c r="I285" i="5"/>
  <c r="Q281" i="5"/>
  <c r="H281" i="5"/>
  <c r="M281" i="5"/>
  <c r="K281" i="5"/>
  <c r="L281" i="5"/>
  <c r="P281" i="5"/>
  <c r="I281" i="5"/>
  <c r="J281" i="5"/>
  <c r="M277" i="5"/>
  <c r="H277" i="5"/>
  <c r="L277" i="5"/>
  <c r="K277" i="5"/>
  <c r="P277" i="5"/>
  <c r="Q277" i="5"/>
  <c r="J277" i="5"/>
  <c r="I277" i="5"/>
  <c r="H273" i="5"/>
  <c r="I273" i="5"/>
  <c r="M273" i="5"/>
  <c r="J273" i="5"/>
  <c r="Q273" i="5"/>
  <c r="L273" i="5"/>
  <c r="K273" i="5"/>
  <c r="P273" i="5"/>
  <c r="H269" i="5"/>
  <c r="I269" i="5"/>
  <c r="M269" i="5"/>
  <c r="J269" i="5"/>
  <c r="Q269" i="5"/>
  <c r="P269" i="5"/>
  <c r="K269" i="5"/>
  <c r="L269" i="5"/>
  <c r="H265" i="5"/>
  <c r="I265" i="5"/>
  <c r="M265" i="5"/>
  <c r="J265" i="5"/>
  <c r="Q265" i="5"/>
  <c r="P265" i="5"/>
  <c r="L265" i="5"/>
  <c r="K265" i="5"/>
  <c r="H261" i="5"/>
  <c r="I261" i="5"/>
  <c r="M261" i="5"/>
  <c r="J261" i="5"/>
  <c r="Q261" i="5"/>
  <c r="P261" i="5"/>
  <c r="K261" i="5"/>
  <c r="L261" i="5"/>
  <c r="H257" i="5"/>
  <c r="I257" i="5"/>
  <c r="M257" i="5"/>
  <c r="J257" i="5"/>
  <c r="Q257" i="5"/>
  <c r="P257" i="5"/>
  <c r="K257" i="5"/>
  <c r="L257" i="5"/>
  <c r="H253" i="5"/>
  <c r="I253" i="5"/>
  <c r="M253" i="5"/>
  <c r="J253" i="5"/>
  <c r="Q253" i="5"/>
  <c r="K253" i="5"/>
  <c r="P253" i="5"/>
  <c r="L253" i="5"/>
  <c r="H249" i="5"/>
  <c r="I249" i="5"/>
  <c r="M249" i="5"/>
  <c r="J249" i="5"/>
  <c r="Q249" i="5"/>
  <c r="K249" i="5"/>
  <c r="P249" i="5"/>
  <c r="L249" i="5"/>
  <c r="J245" i="5"/>
  <c r="O245" i="5"/>
  <c r="K245" i="5"/>
  <c r="P245" i="5"/>
  <c r="M245" i="5"/>
  <c r="Q245" i="5"/>
  <c r="H245" i="5"/>
  <c r="L245" i="5"/>
  <c r="I245" i="5"/>
  <c r="J241" i="5"/>
  <c r="O241" i="5"/>
  <c r="K241" i="5"/>
  <c r="P241" i="5"/>
  <c r="M241" i="5"/>
  <c r="H241" i="5"/>
  <c r="I241" i="5"/>
  <c r="L241" i="5"/>
  <c r="Q241" i="5"/>
  <c r="J237" i="5"/>
  <c r="O237" i="5"/>
  <c r="P237" i="5"/>
  <c r="K237" i="5"/>
  <c r="M237" i="5"/>
  <c r="H237" i="5"/>
  <c r="L237" i="5"/>
  <c r="I237" i="5"/>
  <c r="Q237" i="5"/>
  <c r="O233" i="5"/>
  <c r="J233" i="5"/>
  <c r="P233" i="5"/>
  <c r="K233" i="5"/>
  <c r="M233" i="5"/>
  <c r="I233" i="5"/>
  <c r="L233" i="5"/>
  <c r="Q233" i="5"/>
  <c r="H233" i="5"/>
  <c r="J229" i="5"/>
  <c r="O229" i="5"/>
  <c r="P229" i="5"/>
  <c r="K229" i="5"/>
  <c r="M229" i="5"/>
  <c r="Q229" i="5"/>
  <c r="H229" i="5"/>
  <c r="L229" i="5"/>
  <c r="I229" i="5"/>
  <c r="O225" i="5"/>
  <c r="K225" i="5"/>
  <c r="P225" i="5"/>
  <c r="J225" i="5"/>
  <c r="H225" i="5"/>
  <c r="L225" i="5"/>
  <c r="Q225" i="5"/>
  <c r="I225" i="5"/>
  <c r="M225" i="5"/>
  <c r="O221" i="5"/>
  <c r="K221" i="5"/>
  <c r="P221" i="5"/>
  <c r="J221" i="5"/>
  <c r="H221" i="5"/>
  <c r="Q221" i="5"/>
  <c r="L221" i="5"/>
  <c r="I221" i="5"/>
  <c r="M221" i="5"/>
  <c r="O217" i="5"/>
  <c r="K217" i="5"/>
  <c r="P217" i="5"/>
  <c r="J217" i="5"/>
  <c r="H217" i="5"/>
  <c r="L217" i="5"/>
  <c r="Q217" i="5"/>
  <c r="I217" i="5"/>
  <c r="M217" i="5"/>
  <c r="O213" i="5"/>
  <c r="K213" i="5"/>
  <c r="P213" i="5"/>
  <c r="J213" i="5"/>
  <c r="H213" i="5"/>
  <c r="Q213" i="5"/>
  <c r="L213" i="5"/>
  <c r="I213" i="5"/>
  <c r="M213" i="5"/>
  <c r="O209" i="5"/>
  <c r="P209" i="5"/>
  <c r="K209" i="5"/>
  <c r="J209" i="5"/>
  <c r="L209" i="5"/>
  <c r="Q209" i="5"/>
  <c r="H209" i="5"/>
  <c r="I209" i="5"/>
  <c r="M209" i="5"/>
  <c r="O205" i="5"/>
  <c r="K205" i="5"/>
  <c r="P205" i="5"/>
  <c r="J205" i="5"/>
  <c r="Q205" i="5"/>
  <c r="L205" i="5"/>
  <c r="H205" i="5"/>
  <c r="I205" i="5"/>
  <c r="M205" i="5"/>
  <c r="O201" i="5"/>
  <c r="K201" i="5"/>
  <c r="P201" i="5"/>
  <c r="J201" i="5"/>
  <c r="Q201" i="5"/>
  <c r="L201" i="5"/>
  <c r="H201" i="5"/>
  <c r="I201" i="5"/>
  <c r="M201" i="5"/>
  <c r="H197" i="5"/>
  <c r="K197" i="5"/>
  <c r="O197" i="5"/>
  <c r="J197" i="5"/>
  <c r="P197" i="5"/>
  <c r="Q197" i="5"/>
  <c r="L197" i="5"/>
  <c r="I197" i="5"/>
  <c r="M197" i="5"/>
  <c r="O193" i="5"/>
  <c r="K193" i="5"/>
  <c r="P193" i="5"/>
  <c r="J193" i="5"/>
  <c r="H193" i="5"/>
  <c r="Q193" i="5"/>
  <c r="L193" i="5"/>
  <c r="I193" i="5"/>
  <c r="M193" i="5"/>
  <c r="L189" i="5"/>
  <c r="I189" i="5"/>
  <c r="J189" i="5"/>
  <c r="P189" i="5"/>
  <c r="Q189" i="5"/>
  <c r="O189" i="5"/>
  <c r="H189" i="5"/>
  <c r="M189" i="5"/>
  <c r="K189" i="5"/>
  <c r="O185" i="5"/>
  <c r="P185" i="5"/>
  <c r="Q185" i="5"/>
  <c r="M185" i="5"/>
  <c r="L185" i="5"/>
  <c r="I185" i="5"/>
  <c r="H185" i="5"/>
  <c r="K185" i="5"/>
  <c r="J185" i="5"/>
  <c r="O181" i="5"/>
  <c r="K181" i="5"/>
  <c r="P181" i="5"/>
  <c r="J181" i="5"/>
  <c r="L181" i="5"/>
  <c r="Q181" i="5"/>
  <c r="H181" i="5"/>
  <c r="I181" i="5"/>
  <c r="M181" i="5"/>
  <c r="O177" i="5"/>
  <c r="K177" i="5"/>
  <c r="P177" i="5"/>
  <c r="J177" i="5"/>
  <c r="H177" i="5"/>
  <c r="Q177" i="5"/>
  <c r="L177" i="5"/>
  <c r="I177" i="5"/>
  <c r="M177" i="5"/>
  <c r="L173" i="5"/>
  <c r="J173" i="5"/>
  <c r="P173" i="5"/>
  <c r="H173" i="5"/>
  <c r="Q173" i="5"/>
  <c r="I173" i="5"/>
  <c r="O173" i="5"/>
  <c r="K173" i="5"/>
  <c r="M173" i="5"/>
  <c r="O169" i="5"/>
  <c r="K169" i="5"/>
  <c r="P169" i="5"/>
  <c r="J169" i="5"/>
  <c r="Q169" i="5"/>
  <c r="L169" i="5"/>
  <c r="H169" i="5"/>
  <c r="I169" i="5"/>
  <c r="M169" i="5"/>
  <c r="O165" i="5"/>
  <c r="P165" i="5"/>
  <c r="K165" i="5"/>
  <c r="J165" i="5"/>
  <c r="H165" i="5"/>
  <c r="Q165" i="5"/>
  <c r="L165" i="5"/>
  <c r="I165" i="5"/>
  <c r="M165" i="5"/>
  <c r="O161" i="5"/>
  <c r="K161" i="5"/>
  <c r="P161" i="5"/>
  <c r="J161" i="5"/>
  <c r="Q161" i="5"/>
  <c r="L161" i="5"/>
  <c r="H161" i="5"/>
  <c r="I161" i="5"/>
  <c r="M161" i="5"/>
  <c r="O157" i="5"/>
  <c r="K157" i="5"/>
  <c r="P157" i="5"/>
  <c r="J157" i="5"/>
  <c r="Q157" i="5"/>
  <c r="L157" i="5"/>
  <c r="H157" i="5"/>
  <c r="I157" i="5"/>
  <c r="M157" i="5"/>
  <c r="O153" i="5"/>
  <c r="K153" i="5"/>
  <c r="P153" i="5"/>
  <c r="J153" i="5"/>
  <c r="L153" i="5"/>
  <c r="H153" i="5"/>
  <c r="Q153" i="5"/>
  <c r="I153" i="5"/>
  <c r="M153" i="5"/>
  <c r="O149" i="5"/>
  <c r="K149" i="5"/>
  <c r="P149" i="5"/>
  <c r="J149" i="5"/>
  <c r="L149" i="5"/>
  <c r="H149" i="5"/>
  <c r="Q149" i="5"/>
  <c r="I149" i="5"/>
  <c r="M149" i="5"/>
  <c r="O145" i="5"/>
  <c r="P145" i="5"/>
  <c r="K145" i="5"/>
  <c r="J145" i="5"/>
  <c r="H145" i="5"/>
  <c r="Q145" i="5"/>
  <c r="L145" i="5"/>
  <c r="I145" i="5"/>
  <c r="M145" i="5"/>
  <c r="O141" i="5"/>
  <c r="K141" i="5"/>
  <c r="P141" i="5"/>
  <c r="J141" i="5"/>
  <c r="H141" i="5"/>
  <c r="Q141" i="5"/>
  <c r="L141" i="5"/>
  <c r="M141" i="5"/>
  <c r="I141" i="5"/>
  <c r="O137" i="5"/>
  <c r="K137" i="5"/>
  <c r="P137" i="5"/>
  <c r="J137" i="5"/>
  <c r="H137" i="5"/>
  <c r="Q137" i="5"/>
  <c r="L137" i="5"/>
  <c r="M137" i="5"/>
  <c r="I137" i="5"/>
  <c r="O133" i="5"/>
  <c r="K133" i="5"/>
  <c r="P133" i="5"/>
  <c r="J133" i="5"/>
  <c r="H133" i="5"/>
  <c r="Q133" i="5"/>
  <c r="L133" i="5"/>
  <c r="I133" i="5"/>
  <c r="M133" i="5"/>
  <c r="O129" i="5"/>
  <c r="P129" i="5"/>
  <c r="K129" i="5"/>
  <c r="J129" i="5"/>
  <c r="L129" i="5"/>
  <c r="H129" i="5"/>
  <c r="Q129" i="5"/>
  <c r="M129" i="5"/>
  <c r="I129" i="5"/>
  <c r="O125" i="5"/>
  <c r="K125" i="5"/>
  <c r="P125" i="5"/>
  <c r="J125" i="5"/>
  <c r="Q125" i="5"/>
  <c r="H125" i="5"/>
  <c r="L125" i="5"/>
  <c r="M125" i="5"/>
  <c r="I125" i="5"/>
  <c r="O121" i="5"/>
  <c r="K121" i="5"/>
  <c r="P121" i="5"/>
  <c r="J121" i="5"/>
  <c r="H121" i="5"/>
  <c r="L121" i="5"/>
  <c r="Q121" i="5"/>
  <c r="I121" i="5"/>
  <c r="M121" i="5"/>
  <c r="O117" i="5"/>
  <c r="P117" i="5"/>
  <c r="K117" i="5"/>
  <c r="J117" i="5"/>
  <c r="H117" i="5"/>
  <c r="L117" i="5"/>
  <c r="Q117" i="5"/>
  <c r="M117" i="5"/>
  <c r="I117" i="5"/>
  <c r="O113" i="5"/>
  <c r="K113" i="5"/>
  <c r="P113" i="5"/>
  <c r="J113" i="5"/>
  <c r="H113" i="5"/>
  <c r="L113" i="5"/>
  <c r="Q113" i="5"/>
  <c r="I113" i="5"/>
  <c r="M113" i="5"/>
  <c r="O109" i="5"/>
  <c r="K109" i="5"/>
  <c r="P109" i="5"/>
  <c r="J109" i="5"/>
  <c r="Q109" i="5"/>
  <c r="H109" i="5"/>
  <c r="L109" i="5"/>
  <c r="I109" i="5"/>
  <c r="M109" i="5"/>
  <c r="K105" i="5"/>
  <c r="Q105" i="5"/>
  <c r="L105" i="5"/>
  <c r="I105" i="5"/>
  <c r="M105" i="5"/>
  <c r="J105" i="5"/>
  <c r="O105" i="5"/>
  <c r="P105" i="5"/>
  <c r="K101" i="5"/>
  <c r="L101" i="5"/>
  <c r="Q101" i="5"/>
  <c r="I101" i="5"/>
  <c r="M101" i="5"/>
  <c r="P101" i="5"/>
  <c r="J101" i="5"/>
  <c r="O101" i="5"/>
  <c r="K97" i="5"/>
  <c r="L97" i="5"/>
  <c r="Q97" i="5"/>
  <c r="I97" i="5"/>
  <c r="M97" i="5"/>
  <c r="J97" i="5"/>
  <c r="P97" i="5"/>
  <c r="O97" i="5"/>
  <c r="K93" i="5"/>
  <c r="L93" i="5"/>
  <c r="Q93" i="5"/>
  <c r="I93" i="5"/>
  <c r="M93" i="5"/>
  <c r="P93" i="5"/>
  <c r="O93" i="5"/>
  <c r="J93" i="5"/>
  <c r="Q89" i="5"/>
  <c r="J89" i="5"/>
  <c r="O89" i="5"/>
  <c r="K89" i="5"/>
  <c r="L89" i="5"/>
  <c r="P89" i="5"/>
  <c r="M89" i="5"/>
  <c r="I89" i="5"/>
  <c r="P85" i="5"/>
  <c r="Q85" i="5"/>
  <c r="K85" i="5"/>
  <c r="O85" i="5"/>
  <c r="L85" i="5"/>
  <c r="I85" i="5"/>
  <c r="M85" i="5"/>
  <c r="J85" i="5"/>
  <c r="K81" i="5"/>
  <c r="L81" i="5"/>
  <c r="Q81" i="5"/>
  <c r="M81" i="5"/>
  <c r="I81" i="5"/>
  <c r="O81" i="5"/>
  <c r="P81" i="5"/>
  <c r="J81" i="5"/>
  <c r="J77" i="5"/>
  <c r="K77" i="5"/>
  <c r="P77" i="5"/>
  <c r="Q77" i="5"/>
  <c r="L77" i="5"/>
  <c r="M77" i="5"/>
  <c r="O77" i="5"/>
  <c r="I77" i="5"/>
  <c r="K73" i="5"/>
  <c r="L73" i="5"/>
  <c r="Q73" i="5"/>
  <c r="I73" i="5"/>
  <c r="M73" i="5"/>
  <c r="P73" i="5"/>
  <c r="O73" i="5"/>
  <c r="J73" i="5"/>
  <c r="K69" i="5"/>
  <c r="L69" i="5"/>
  <c r="Q69" i="5"/>
  <c r="I69" i="5"/>
  <c r="M69" i="5"/>
  <c r="P69" i="5"/>
  <c r="J69" i="5"/>
  <c r="O69" i="5"/>
  <c r="L65" i="5"/>
  <c r="K65" i="5"/>
  <c r="J65" i="5"/>
  <c r="P65" i="5"/>
  <c r="Q65" i="5"/>
  <c r="O65" i="5"/>
  <c r="M65" i="5"/>
  <c r="I65" i="5"/>
  <c r="K61" i="5"/>
  <c r="P61" i="5"/>
  <c r="Q61" i="5"/>
  <c r="M61" i="5"/>
  <c r="I61" i="5"/>
  <c r="O61" i="5"/>
  <c r="J61" i="5"/>
  <c r="L61" i="5"/>
  <c r="L57" i="5"/>
  <c r="I57" i="5"/>
  <c r="M57" i="5"/>
  <c r="H57" i="5"/>
  <c r="O57" i="5"/>
  <c r="J57" i="5"/>
  <c r="K57" i="5"/>
  <c r="P57" i="5"/>
  <c r="Q57" i="5"/>
  <c r="I53" i="5"/>
  <c r="M53" i="5"/>
  <c r="H53" i="5"/>
  <c r="O53" i="5"/>
  <c r="J53" i="5"/>
  <c r="P53" i="5"/>
  <c r="K53" i="5"/>
  <c r="L53" i="5"/>
  <c r="Q53" i="5"/>
  <c r="I49" i="5"/>
  <c r="M49" i="5"/>
  <c r="H49" i="5"/>
  <c r="L49" i="5"/>
  <c r="O49" i="5"/>
  <c r="J49" i="5"/>
  <c r="K49" i="5"/>
  <c r="P49" i="5"/>
  <c r="Q49" i="5"/>
  <c r="I45" i="5"/>
  <c r="M45" i="5"/>
  <c r="H45" i="5"/>
  <c r="J45" i="5"/>
  <c r="O45" i="5"/>
  <c r="L45" i="5"/>
  <c r="K45" i="5"/>
  <c r="P45" i="5"/>
  <c r="Q45" i="5"/>
  <c r="I41" i="5"/>
  <c r="M41" i="5"/>
  <c r="H41" i="5"/>
  <c r="J41" i="5"/>
  <c r="O41" i="5"/>
  <c r="L41" i="5"/>
  <c r="K41" i="5"/>
  <c r="P41" i="5"/>
  <c r="Q41" i="5"/>
  <c r="I37" i="5"/>
  <c r="M37" i="5"/>
  <c r="H37" i="5"/>
  <c r="J37" i="5"/>
  <c r="O37" i="5"/>
  <c r="L37" i="5"/>
  <c r="P37" i="5"/>
  <c r="K37" i="5"/>
  <c r="Q37" i="5"/>
  <c r="I33" i="5"/>
  <c r="M33" i="5"/>
  <c r="J33" i="5"/>
  <c r="O33" i="5"/>
  <c r="P33" i="5"/>
  <c r="K33" i="5"/>
  <c r="L33" i="5"/>
  <c r="H33" i="5"/>
  <c r="Q33" i="5"/>
  <c r="I635" i="5"/>
  <c r="J635" i="5"/>
  <c r="K635" i="5"/>
  <c r="Q635" i="5"/>
  <c r="M635" i="5"/>
  <c r="L635" i="5"/>
  <c r="P635" i="5"/>
  <c r="H635" i="5"/>
  <c r="O635" i="5"/>
  <c r="I639" i="5"/>
  <c r="J639" i="5"/>
  <c r="M639" i="5"/>
  <c r="O639" i="5"/>
  <c r="K639" i="5"/>
  <c r="Q639" i="5"/>
  <c r="P639" i="5"/>
  <c r="L639" i="5"/>
  <c r="H639" i="5"/>
  <c r="P643" i="5"/>
  <c r="O643" i="5"/>
  <c r="J643" i="5"/>
  <c r="M643" i="5"/>
  <c r="K643" i="5"/>
  <c r="I643" i="5"/>
  <c r="L643" i="5"/>
  <c r="Q643" i="5"/>
  <c r="H643" i="5"/>
  <c r="J647" i="5"/>
  <c r="L647" i="5"/>
  <c r="I647" i="5"/>
  <c r="M647" i="5"/>
  <c r="K647" i="5"/>
  <c r="O647" i="5"/>
  <c r="Q647" i="5"/>
  <c r="P647" i="5"/>
  <c r="H647" i="5"/>
  <c r="L651" i="5"/>
  <c r="M651" i="5"/>
  <c r="J651" i="5"/>
  <c r="I651" i="5"/>
  <c r="Q651" i="5"/>
  <c r="K651" i="5"/>
  <c r="P651" i="5"/>
  <c r="O651" i="5"/>
  <c r="H651" i="5"/>
  <c r="Q655" i="5"/>
  <c r="O655" i="5"/>
  <c r="L655" i="5"/>
  <c r="P655" i="5"/>
  <c r="K655" i="5"/>
  <c r="M655" i="5"/>
  <c r="J655" i="5"/>
  <c r="H655" i="5"/>
  <c r="I655" i="5"/>
  <c r="J659" i="5"/>
  <c r="I659" i="5"/>
  <c r="M659" i="5"/>
  <c r="K659" i="5"/>
  <c r="Q659" i="5"/>
  <c r="P659" i="5"/>
  <c r="L659" i="5"/>
  <c r="O659" i="5"/>
  <c r="H659" i="5"/>
  <c r="O663" i="5"/>
  <c r="K663" i="5"/>
  <c r="J663" i="5"/>
  <c r="M663" i="5"/>
  <c r="I663" i="5"/>
  <c r="L663" i="5"/>
  <c r="P663" i="5"/>
  <c r="Q663" i="5"/>
  <c r="H663" i="5"/>
  <c r="K667" i="5"/>
  <c r="Q667" i="5"/>
  <c r="M667" i="5"/>
  <c r="P667" i="5"/>
  <c r="O667" i="5"/>
  <c r="L667" i="5"/>
  <c r="I667" i="5"/>
  <c r="H667" i="5"/>
  <c r="J667" i="5"/>
  <c r="J671" i="5"/>
  <c r="I671" i="5"/>
  <c r="Q671" i="5"/>
  <c r="L671" i="5"/>
  <c r="K671" i="5"/>
  <c r="M671" i="5"/>
  <c r="P671" i="5"/>
  <c r="O671" i="5"/>
  <c r="H671" i="5"/>
  <c r="J675" i="5"/>
  <c r="Q675" i="5"/>
  <c r="K675" i="5"/>
  <c r="P675" i="5"/>
  <c r="O675" i="5"/>
  <c r="M675" i="5"/>
  <c r="L675" i="5"/>
  <c r="H675" i="5"/>
  <c r="I675" i="5"/>
  <c r="Q679" i="5"/>
  <c r="J679" i="5"/>
  <c r="L679" i="5"/>
  <c r="O679" i="5"/>
  <c r="P679" i="5"/>
  <c r="M679" i="5"/>
  <c r="K679" i="5"/>
  <c r="I679" i="5"/>
  <c r="H679" i="5"/>
  <c r="I683" i="5"/>
  <c r="Q683" i="5"/>
  <c r="M683" i="5"/>
  <c r="J683" i="5"/>
  <c r="L683" i="5"/>
  <c r="P683" i="5"/>
  <c r="O683" i="5"/>
  <c r="K683" i="5"/>
  <c r="H683" i="5"/>
  <c r="I687" i="5"/>
  <c r="O687" i="5"/>
  <c r="K687" i="5"/>
  <c r="P687" i="5"/>
  <c r="J687" i="5"/>
  <c r="L687" i="5"/>
  <c r="Q687" i="5"/>
  <c r="M687" i="5"/>
  <c r="H687" i="5"/>
  <c r="J691" i="5"/>
  <c r="P691" i="5"/>
  <c r="Q691" i="5"/>
  <c r="M691" i="5"/>
  <c r="L691" i="5"/>
  <c r="K691" i="5"/>
  <c r="I691" i="5"/>
  <c r="O691" i="5"/>
  <c r="H691" i="5"/>
  <c r="J695" i="5"/>
  <c r="O695" i="5"/>
  <c r="L695" i="5"/>
  <c r="I695" i="5"/>
  <c r="Q695" i="5"/>
  <c r="K695" i="5"/>
  <c r="M695" i="5"/>
  <c r="P695" i="5"/>
  <c r="H695" i="5"/>
  <c r="P699" i="5"/>
  <c r="M699" i="5"/>
  <c r="O699" i="5"/>
  <c r="I699" i="5"/>
  <c r="J699" i="5"/>
  <c r="K699" i="5"/>
  <c r="Q699" i="5"/>
  <c r="L699" i="5"/>
  <c r="H699" i="5"/>
  <c r="P703" i="5"/>
  <c r="L703" i="5"/>
  <c r="M703" i="5"/>
  <c r="I703" i="5"/>
  <c r="O703" i="5"/>
  <c r="J703" i="5"/>
  <c r="Q703" i="5"/>
  <c r="K703" i="5"/>
  <c r="H703" i="5"/>
  <c r="K707" i="5"/>
  <c r="L707" i="5"/>
  <c r="Q707" i="5"/>
  <c r="I707" i="5"/>
  <c r="M707" i="5"/>
  <c r="J707" i="5"/>
  <c r="P707" i="5"/>
  <c r="O707" i="5"/>
  <c r="H707" i="5"/>
  <c r="O711" i="5"/>
  <c r="J711" i="5"/>
  <c r="L711" i="5"/>
  <c r="K711" i="5"/>
  <c r="M711" i="5"/>
  <c r="P711" i="5"/>
  <c r="Q711" i="5"/>
  <c r="I711" i="5"/>
  <c r="H711" i="5"/>
  <c r="P715" i="5"/>
  <c r="M715" i="5"/>
  <c r="J715" i="5"/>
  <c r="O715" i="5"/>
  <c r="I715" i="5"/>
  <c r="K715" i="5"/>
  <c r="L715" i="5"/>
  <c r="Q715" i="5"/>
  <c r="H715" i="5"/>
  <c r="K719" i="5"/>
  <c r="O719" i="5"/>
  <c r="L719" i="5"/>
  <c r="Q719" i="5"/>
  <c r="M719" i="5"/>
  <c r="P719" i="5"/>
  <c r="I719" i="5"/>
  <c r="J719" i="5"/>
  <c r="H719" i="5"/>
  <c r="M723" i="5"/>
  <c r="I723" i="5"/>
  <c r="L723" i="5"/>
  <c r="J723" i="5"/>
  <c r="Q723" i="5"/>
  <c r="P723" i="5"/>
  <c r="O723" i="5"/>
  <c r="K723" i="5"/>
  <c r="H723" i="5"/>
  <c r="O727" i="5"/>
  <c r="P727" i="5"/>
  <c r="L727" i="5"/>
  <c r="M727" i="5"/>
  <c r="K727" i="5"/>
  <c r="J727" i="5"/>
  <c r="I727" i="5"/>
  <c r="Q727" i="5"/>
  <c r="H727" i="5"/>
  <c r="P731" i="5"/>
  <c r="M731" i="5"/>
  <c r="L731" i="5"/>
  <c r="I731" i="5"/>
  <c r="K731" i="5"/>
  <c r="J731" i="5"/>
  <c r="O731" i="5"/>
  <c r="Q731" i="5"/>
  <c r="H731" i="5"/>
  <c r="K735" i="5"/>
  <c r="M735" i="5"/>
  <c r="Q735" i="5"/>
  <c r="O735" i="5"/>
  <c r="I735" i="5"/>
  <c r="J735" i="5"/>
  <c r="L735" i="5"/>
  <c r="P735" i="5"/>
  <c r="H735" i="5"/>
  <c r="M739" i="5"/>
  <c r="J739" i="5"/>
  <c r="I739" i="5"/>
  <c r="Q739" i="5"/>
  <c r="L739" i="5"/>
  <c r="O739" i="5"/>
  <c r="P739" i="5"/>
  <c r="K739" i="5"/>
  <c r="H739" i="5"/>
  <c r="P743" i="5"/>
  <c r="Q743" i="5"/>
  <c r="M743" i="5"/>
  <c r="L743" i="5"/>
  <c r="J743" i="5"/>
  <c r="I743" i="5"/>
  <c r="K743" i="5"/>
  <c r="O743" i="5"/>
  <c r="H743" i="5"/>
  <c r="I747" i="5"/>
  <c r="P747" i="5"/>
  <c r="O747" i="5"/>
  <c r="J747" i="5"/>
  <c r="L747" i="5"/>
  <c r="M747" i="5"/>
  <c r="K747" i="5"/>
  <c r="Q747" i="5"/>
  <c r="H747" i="5"/>
  <c r="H751" i="5"/>
  <c r="L751" i="5"/>
  <c r="I751" i="5"/>
  <c r="M751" i="5"/>
  <c r="Q751" i="5"/>
  <c r="P751" i="5"/>
  <c r="K751" i="5"/>
  <c r="J751" i="5"/>
  <c r="O751" i="5"/>
  <c r="P755" i="5"/>
  <c r="L755" i="5"/>
  <c r="H755" i="5"/>
  <c r="Q755" i="5"/>
  <c r="K755" i="5"/>
  <c r="I755" i="5"/>
  <c r="M755" i="5"/>
  <c r="J755" i="5"/>
  <c r="O755" i="5"/>
  <c r="P759" i="5"/>
  <c r="L759" i="5"/>
  <c r="H759" i="5"/>
  <c r="Q759" i="5"/>
  <c r="M759" i="5"/>
  <c r="I759" i="5"/>
  <c r="K759" i="5"/>
  <c r="O759" i="5"/>
  <c r="J759" i="5"/>
  <c r="P763" i="5"/>
  <c r="H763" i="5"/>
  <c r="Q763" i="5"/>
  <c r="M763" i="5"/>
  <c r="I763" i="5"/>
  <c r="K763" i="5"/>
  <c r="L763" i="5"/>
  <c r="J763" i="5"/>
  <c r="O763" i="5"/>
  <c r="L767" i="5"/>
  <c r="H767" i="5"/>
  <c r="M767" i="5"/>
  <c r="I767" i="5"/>
  <c r="Q767" i="5"/>
  <c r="P767" i="5"/>
  <c r="J767" i="5"/>
  <c r="O767" i="5"/>
  <c r="K767" i="5"/>
  <c r="K771" i="5"/>
  <c r="P771" i="5"/>
  <c r="Q771" i="5"/>
  <c r="H771" i="5"/>
  <c r="M771" i="5"/>
  <c r="I771" i="5"/>
  <c r="L771" i="5"/>
  <c r="J771" i="5"/>
  <c r="O771" i="5"/>
  <c r="K775" i="5"/>
  <c r="P775" i="5"/>
  <c r="J775" i="5"/>
  <c r="H775" i="5"/>
  <c r="L775" i="5"/>
  <c r="Q775" i="5"/>
  <c r="O775" i="5"/>
  <c r="I775" i="5"/>
  <c r="M775" i="5"/>
  <c r="P779" i="5"/>
  <c r="K779" i="5"/>
  <c r="J779" i="5"/>
  <c r="Q779" i="5"/>
  <c r="H779" i="5"/>
  <c r="O779" i="5"/>
  <c r="L779" i="5"/>
  <c r="I779" i="5"/>
  <c r="M779" i="5"/>
  <c r="J783" i="5"/>
  <c r="K783" i="5"/>
  <c r="P783" i="5"/>
  <c r="H783" i="5"/>
  <c r="L783" i="5"/>
  <c r="Q783" i="5"/>
  <c r="O783" i="5"/>
  <c r="M783" i="5"/>
  <c r="I783" i="5"/>
  <c r="K787" i="5"/>
  <c r="P787" i="5"/>
  <c r="J787" i="5"/>
  <c r="H787" i="5"/>
  <c r="Q787" i="5"/>
  <c r="O787" i="5"/>
  <c r="I787" i="5"/>
  <c r="L787" i="5"/>
  <c r="M787" i="5"/>
  <c r="P791" i="5"/>
  <c r="J791" i="5"/>
  <c r="K791" i="5"/>
  <c r="L791" i="5"/>
  <c r="Q791" i="5"/>
  <c r="H791" i="5"/>
  <c r="O791" i="5"/>
  <c r="I791" i="5"/>
  <c r="M791" i="5"/>
  <c r="I795" i="5"/>
  <c r="O795" i="5"/>
  <c r="J795" i="5"/>
  <c r="K795" i="5"/>
  <c r="P795" i="5"/>
  <c r="H795" i="5"/>
  <c r="Q795" i="5"/>
  <c r="L795" i="5"/>
  <c r="M795" i="5"/>
  <c r="I799" i="5"/>
  <c r="J799" i="5"/>
  <c r="O799" i="5"/>
  <c r="P799" i="5"/>
  <c r="K799" i="5"/>
  <c r="H799" i="5"/>
  <c r="L799" i="5"/>
  <c r="Q799" i="5"/>
  <c r="M799" i="5"/>
  <c r="I803" i="5"/>
  <c r="J803" i="5"/>
  <c r="O803" i="5"/>
  <c r="P803" i="5"/>
  <c r="K803" i="5"/>
  <c r="H803" i="5"/>
  <c r="Q803" i="5"/>
  <c r="L803" i="5"/>
  <c r="M803" i="5"/>
  <c r="I628" i="5"/>
  <c r="J628" i="5"/>
  <c r="O628" i="5"/>
  <c r="K628" i="5"/>
  <c r="P628" i="5"/>
  <c r="M628" i="5"/>
  <c r="H628" i="5"/>
  <c r="L628" i="5"/>
  <c r="Q628" i="5"/>
  <c r="I624" i="5"/>
  <c r="J624" i="5"/>
  <c r="O624" i="5"/>
  <c r="P624" i="5"/>
  <c r="K624" i="5"/>
  <c r="M624" i="5"/>
  <c r="H624" i="5"/>
  <c r="L624" i="5"/>
  <c r="Q624" i="5"/>
  <c r="I620" i="5"/>
  <c r="O620" i="5"/>
  <c r="J620" i="5"/>
  <c r="K620" i="5"/>
  <c r="P620" i="5"/>
  <c r="M620" i="5"/>
  <c r="H620" i="5"/>
  <c r="L620" i="5"/>
  <c r="Q620" i="5"/>
  <c r="I616" i="5"/>
  <c r="J616" i="5"/>
  <c r="O616" i="5"/>
  <c r="K616" i="5"/>
  <c r="P616" i="5"/>
  <c r="M616" i="5"/>
  <c r="L616" i="5"/>
  <c r="Q616" i="5"/>
  <c r="H616" i="5"/>
  <c r="I612" i="5"/>
  <c r="J612" i="5"/>
  <c r="O612" i="5"/>
  <c r="K612" i="5"/>
  <c r="P612" i="5"/>
  <c r="M612" i="5"/>
  <c r="H612" i="5"/>
  <c r="L612" i="5"/>
  <c r="Q612" i="5"/>
  <c r="I608" i="5"/>
  <c r="O608" i="5"/>
  <c r="J608" i="5"/>
  <c r="P608" i="5"/>
  <c r="K608" i="5"/>
  <c r="M608" i="5"/>
  <c r="Q608" i="5"/>
  <c r="L608" i="5"/>
  <c r="H608" i="5"/>
  <c r="I604" i="5"/>
  <c r="J604" i="5"/>
  <c r="O604" i="5"/>
  <c r="K604" i="5"/>
  <c r="P604" i="5"/>
  <c r="M604" i="5"/>
  <c r="L604" i="5"/>
  <c r="Q604" i="5"/>
  <c r="H604" i="5"/>
  <c r="I600" i="5"/>
  <c r="O600" i="5"/>
  <c r="J600" i="5"/>
  <c r="P600" i="5"/>
  <c r="K600" i="5"/>
  <c r="M600" i="5"/>
  <c r="Q600" i="5"/>
  <c r="L600" i="5"/>
  <c r="H600" i="5"/>
  <c r="I596" i="5"/>
  <c r="J596" i="5"/>
  <c r="O596" i="5"/>
  <c r="K596" i="5"/>
  <c r="P596" i="5"/>
  <c r="M596" i="5"/>
  <c r="Q596" i="5"/>
  <c r="H596" i="5"/>
  <c r="L596" i="5"/>
  <c r="I592" i="5"/>
  <c r="O592" i="5"/>
  <c r="J592" i="5"/>
  <c r="K592" i="5"/>
  <c r="P592" i="5"/>
  <c r="M592" i="5"/>
  <c r="H592" i="5"/>
  <c r="L592" i="5"/>
  <c r="Q592" i="5"/>
  <c r="H588" i="5"/>
  <c r="M588" i="5"/>
  <c r="L588" i="5"/>
  <c r="Q588" i="5"/>
  <c r="O588" i="5"/>
  <c r="K588" i="5"/>
  <c r="P588" i="5"/>
  <c r="J588" i="5"/>
  <c r="I588" i="5"/>
  <c r="Q584" i="5"/>
  <c r="K584" i="5"/>
  <c r="M584" i="5"/>
  <c r="H584" i="5"/>
  <c r="O584" i="5"/>
  <c r="P584" i="5"/>
  <c r="L584" i="5"/>
  <c r="I584" i="5"/>
  <c r="J584" i="5"/>
  <c r="I580" i="5"/>
  <c r="J580" i="5"/>
  <c r="O580" i="5"/>
  <c r="K580" i="5"/>
  <c r="P580" i="5"/>
  <c r="M580" i="5"/>
  <c r="L580" i="5"/>
  <c r="H580" i="5"/>
  <c r="Q580" i="5"/>
  <c r="Q576" i="5"/>
  <c r="M576" i="5"/>
  <c r="K576" i="5"/>
  <c r="O576" i="5"/>
  <c r="H576" i="5"/>
  <c r="L576" i="5"/>
  <c r="P576" i="5"/>
  <c r="J576" i="5"/>
  <c r="I576" i="5"/>
  <c r="O572" i="5"/>
  <c r="K572" i="5"/>
  <c r="Q572" i="5"/>
  <c r="P572" i="5"/>
  <c r="H572" i="5"/>
  <c r="L572" i="5"/>
  <c r="M572" i="5"/>
  <c r="J572" i="5"/>
  <c r="I572" i="5"/>
  <c r="I568" i="5"/>
  <c r="J568" i="5"/>
  <c r="O568" i="5"/>
  <c r="K568" i="5"/>
  <c r="P568" i="5"/>
  <c r="M568" i="5"/>
  <c r="H568" i="5"/>
  <c r="L568" i="5"/>
  <c r="Q568" i="5"/>
  <c r="I564" i="5"/>
  <c r="J564" i="5"/>
  <c r="O564" i="5"/>
  <c r="K564" i="5"/>
  <c r="P564" i="5"/>
  <c r="M564" i="5"/>
  <c r="Q564" i="5"/>
  <c r="L564" i="5"/>
  <c r="H564" i="5"/>
  <c r="I560" i="5"/>
  <c r="J560" i="5"/>
  <c r="O560" i="5"/>
  <c r="K560" i="5"/>
  <c r="P560" i="5"/>
  <c r="M560" i="5"/>
  <c r="H560" i="5"/>
  <c r="L560" i="5"/>
  <c r="Q560" i="5"/>
  <c r="I556" i="5"/>
  <c r="J556" i="5"/>
  <c r="O556" i="5"/>
  <c r="P556" i="5"/>
  <c r="K556" i="5"/>
  <c r="M556" i="5"/>
  <c r="Q556" i="5"/>
  <c r="H556" i="5"/>
  <c r="L556" i="5"/>
  <c r="I552" i="5"/>
  <c r="J552" i="5"/>
  <c r="O552" i="5"/>
  <c r="P552" i="5"/>
  <c r="K552" i="5"/>
  <c r="M552" i="5"/>
  <c r="H552" i="5"/>
  <c r="L552" i="5"/>
  <c r="Q552" i="5"/>
  <c r="I548" i="5"/>
  <c r="J548" i="5"/>
  <c r="O548" i="5"/>
  <c r="K548" i="5"/>
  <c r="P548" i="5"/>
  <c r="M548" i="5"/>
  <c r="L548" i="5"/>
  <c r="Q548" i="5"/>
  <c r="H548" i="5"/>
  <c r="I544" i="5"/>
  <c r="J544" i="5"/>
  <c r="O544" i="5"/>
  <c r="P544" i="5"/>
  <c r="K544" i="5"/>
  <c r="M544" i="5"/>
  <c r="H544" i="5"/>
  <c r="Q544" i="5"/>
  <c r="L544" i="5"/>
  <c r="I540" i="5"/>
  <c r="J540" i="5"/>
  <c r="O540" i="5"/>
  <c r="K540" i="5"/>
  <c r="P540" i="5"/>
  <c r="M540" i="5"/>
  <c r="L540" i="5"/>
  <c r="Q540" i="5"/>
  <c r="H540" i="5"/>
  <c r="I536" i="5"/>
  <c r="J536" i="5"/>
  <c r="O536" i="5"/>
  <c r="K536" i="5"/>
  <c r="P536" i="5"/>
  <c r="M536" i="5"/>
  <c r="H536" i="5"/>
  <c r="Q536" i="5"/>
  <c r="L536" i="5"/>
  <c r="I532" i="5"/>
  <c r="O532" i="5"/>
  <c r="J532" i="5"/>
  <c r="K532" i="5"/>
  <c r="P532" i="5"/>
  <c r="M532" i="5"/>
  <c r="L532" i="5"/>
  <c r="Q532" i="5"/>
  <c r="H532" i="5"/>
  <c r="I528" i="5"/>
  <c r="J528" i="5"/>
  <c r="O528" i="5"/>
  <c r="P528" i="5"/>
  <c r="K528" i="5"/>
  <c r="M528" i="5"/>
  <c r="H528" i="5"/>
  <c r="Q528" i="5"/>
  <c r="L528" i="5"/>
  <c r="I524" i="5"/>
  <c r="J524" i="5"/>
  <c r="O524" i="5"/>
  <c r="P524" i="5"/>
  <c r="K524" i="5"/>
  <c r="M524" i="5"/>
  <c r="Q524" i="5"/>
  <c r="H524" i="5"/>
  <c r="L524" i="5"/>
  <c r="P520" i="5"/>
  <c r="L520" i="5"/>
  <c r="Q520" i="5"/>
  <c r="O520" i="5"/>
  <c r="K520" i="5"/>
  <c r="H520" i="5"/>
  <c r="M520" i="5"/>
  <c r="I520" i="5"/>
  <c r="J520" i="5"/>
  <c r="O516" i="5"/>
  <c r="P516" i="5"/>
  <c r="Q516" i="5"/>
  <c r="K516" i="5"/>
  <c r="H516" i="5"/>
  <c r="L516" i="5"/>
  <c r="M516" i="5"/>
  <c r="J516" i="5"/>
  <c r="I516" i="5"/>
  <c r="P512" i="5"/>
  <c r="Q512" i="5"/>
  <c r="K512" i="5"/>
  <c r="L512" i="5"/>
  <c r="M512" i="5"/>
  <c r="O512" i="5"/>
  <c r="H512" i="5"/>
  <c r="I512" i="5"/>
  <c r="J512" i="5"/>
  <c r="O508" i="5"/>
  <c r="H508" i="5"/>
  <c r="P508" i="5"/>
  <c r="L508" i="5"/>
  <c r="Q508" i="5"/>
  <c r="M508" i="5"/>
  <c r="K508" i="5"/>
  <c r="J508" i="5"/>
  <c r="I508" i="5"/>
  <c r="I504" i="5"/>
  <c r="O504" i="5"/>
  <c r="J504" i="5"/>
  <c r="P504" i="5"/>
  <c r="K504" i="5"/>
  <c r="M504" i="5"/>
  <c r="L504" i="5"/>
  <c r="H504" i="5"/>
  <c r="Q504" i="5"/>
  <c r="Q500" i="5"/>
  <c r="H500" i="5"/>
  <c r="L500" i="5"/>
  <c r="O500" i="5"/>
  <c r="M500" i="5"/>
  <c r="K500" i="5"/>
  <c r="P500" i="5"/>
  <c r="J500" i="5"/>
  <c r="I500" i="5"/>
  <c r="H496" i="5"/>
  <c r="L496" i="5"/>
  <c r="M496" i="5"/>
  <c r="O496" i="5"/>
  <c r="K496" i="5"/>
  <c r="Q496" i="5"/>
  <c r="P496" i="5"/>
  <c r="I496" i="5"/>
  <c r="J496" i="5"/>
  <c r="H492" i="5"/>
  <c r="M492" i="5"/>
  <c r="Q492" i="5"/>
  <c r="O492" i="5"/>
  <c r="K492" i="5"/>
  <c r="P492" i="5"/>
  <c r="L492" i="5"/>
  <c r="J492" i="5"/>
  <c r="I492" i="5"/>
  <c r="H488" i="5"/>
  <c r="M488" i="5"/>
  <c r="Q488" i="5"/>
  <c r="O488" i="5"/>
  <c r="L488" i="5"/>
  <c r="K488" i="5"/>
  <c r="P488" i="5"/>
  <c r="I488" i="5"/>
  <c r="J488" i="5"/>
  <c r="I484" i="5"/>
  <c r="J484" i="5"/>
  <c r="O484" i="5"/>
  <c r="P484" i="5"/>
  <c r="K484" i="5"/>
  <c r="M484" i="5"/>
  <c r="H484" i="5"/>
  <c r="Q484" i="5"/>
  <c r="L484" i="5"/>
  <c r="O480" i="5"/>
  <c r="K480" i="5"/>
  <c r="Q480" i="5"/>
  <c r="P480" i="5"/>
  <c r="L480" i="5"/>
  <c r="H480" i="5"/>
  <c r="M480" i="5"/>
  <c r="I480" i="5"/>
  <c r="J480" i="5"/>
  <c r="Q476" i="5"/>
  <c r="O476" i="5"/>
  <c r="L476" i="5"/>
  <c r="K476" i="5"/>
  <c r="P476" i="5"/>
  <c r="M476" i="5"/>
  <c r="H476" i="5"/>
  <c r="J476" i="5"/>
  <c r="I476" i="5"/>
  <c r="I472" i="5"/>
  <c r="O472" i="5"/>
  <c r="J472" i="5"/>
  <c r="K472" i="5"/>
  <c r="P472" i="5"/>
  <c r="M472" i="5"/>
  <c r="H472" i="5"/>
  <c r="Q472" i="5"/>
  <c r="L472" i="5"/>
  <c r="I468" i="5"/>
  <c r="J468" i="5"/>
  <c r="O468" i="5"/>
  <c r="P468" i="5"/>
  <c r="K468" i="5"/>
  <c r="M468" i="5"/>
  <c r="Q468" i="5"/>
  <c r="H468" i="5"/>
  <c r="L468" i="5"/>
  <c r="H464" i="5"/>
  <c r="Q464" i="5"/>
  <c r="M464" i="5"/>
  <c r="O464" i="5"/>
  <c r="L464" i="5"/>
  <c r="K464" i="5"/>
  <c r="P464" i="5"/>
  <c r="I464" i="5"/>
  <c r="J464" i="5"/>
  <c r="I460" i="5"/>
  <c r="J460" i="5"/>
  <c r="O460" i="5"/>
  <c r="K460" i="5"/>
  <c r="P460" i="5"/>
  <c r="M460" i="5"/>
  <c r="L460" i="5"/>
  <c r="H460" i="5"/>
  <c r="Q460" i="5"/>
  <c r="I456" i="5"/>
  <c r="J456" i="5"/>
  <c r="O456" i="5"/>
  <c r="P456" i="5"/>
  <c r="K456" i="5"/>
  <c r="M456" i="5"/>
  <c r="Q456" i="5"/>
  <c r="H456" i="5"/>
  <c r="L456" i="5"/>
  <c r="Q452" i="5"/>
  <c r="H452" i="5"/>
  <c r="L452" i="5"/>
  <c r="O452" i="5"/>
  <c r="K452" i="5"/>
  <c r="I452" i="5"/>
  <c r="P452" i="5"/>
  <c r="M452" i="5"/>
  <c r="J452" i="5"/>
  <c r="I448" i="5"/>
  <c r="J448" i="5"/>
  <c r="O448" i="5"/>
  <c r="K448" i="5"/>
  <c r="P448" i="5"/>
  <c r="M448" i="5"/>
  <c r="H448" i="5"/>
  <c r="Q448" i="5"/>
  <c r="L448" i="5"/>
  <c r="I444" i="5"/>
  <c r="J444" i="5"/>
  <c r="O444" i="5"/>
  <c r="K444" i="5"/>
  <c r="P444" i="5"/>
  <c r="M444" i="5"/>
  <c r="H444" i="5"/>
  <c r="L444" i="5"/>
  <c r="Q444" i="5"/>
  <c r="I440" i="5"/>
  <c r="J440" i="5"/>
  <c r="O440" i="5"/>
  <c r="P440" i="5"/>
  <c r="K440" i="5"/>
  <c r="M440" i="5"/>
  <c r="L440" i="5"/>
  <c r="Q440" i="5"/>
  <c r="H440" i="5"/>
  <c r="I436" i="5"/>
  <c r="J436" i="5"/>
  <c r="O436" i="5"/>
  <c r="K436" i="5"/>
  <c r="P436" i="5"/>
  <c r="M436" i="5"/>
  <c r="L436" i="5"/>
  <c r="Q436" i="5"/>
  <c r="H436" i="5"/>
  <c r="P432" i="5"/>
  <c r="K432" i="5"/>
  <c r="Q432" i="5"/>
  <c r="H432" i="5"/>
  <c r="L432" i="5"/>
  <c r="J432" i="5"/>
  <c r="O432" i="5"/>
  <c r="I432" i="5"/>
  <c r="M432" i="5"/>
  <c r="P428" i="5"/>
  <c r="K428" i="5"/>
  <c r="Q428" i="5"/>
  <c r="H428" i="5"/>
  <c r="L428" i="5"/>
  <c r="J428" i="5"/>
  <c r="I428" i="5"/>
  <c r="M428" i="5"/>
  <c r="O428" i="5"/>
  <c r="P424" i="5"/>
  <c r="K424" i="5"/>
  <c r="H424" i="5"/>
  <c r="L424" i="5"/>
  <c r="Q424" i="5"/>
  <c r="J424" i="5"/>
  <c r="I424" i="5"/>
  <c r="M424" i="5"/>
  <c r="O424" i="5"/>
  <c r="K420" i="5"/>
  <c r="P420" i="5"/>
  <c r="Q420" i="5"/>
  <c r="H420" i="5"/>
  <c r="L420" i="5"/>
  <c r="J420" i="5"/>
  <c r="I420" i="5"/>
  <c r="M420" i="5"/>
  <c r="O420" i="5"/>
  <c r="K416" i="5"/>
  <c r="P416" i="5"/>
  <c r="L416" i="5"/>
  <c r="Q416" i="5"/>
  <c r="H416" i="5"/>
  <c r="J416" i="5"/>
  <c r="I416" i="5"/>
  <c r="M416" i="5"/>
  <c r="O416" i="5"/>
  <c r="K412" i="5"/>
  <c r="L412" i="5"/>
  <c r="H412" i="5"/>
  <c r="Q412" i="5"/>
  <c r="I412" i="5"/>
  <c r="M412" i="5"/>
  <c r="J412" i="5"/>
  <c r="O412" i="5"/>
  <c r="P412" i="5"/>
  <c r="K408" i="5"/>
  <c r="H408" i="5"/>
  <c r="L408" i="5"/>
  <c r="Q408" i="5"/>
  <c r="I408" i="5"/>
  <c r="M408" i="5"/>
  <c r="P408" i="5"/>
  <c r="J408" i="5"/>
  <c r="O408" i="5"/>
  <c r="K404" i="5"/>
  <c r="H404" i="5"/>
  <c r="Q404" i="5"/>
  <c r="L404" i="5"/>
  <c r="M404" i="5"/>
  <c r="I404" i="5"/>
  <c r="O404" i="5"/>
  <c r="P404" i="5"/>
  <c r="J404" i="5"/>
  <c r="K400" i="5"/>
  <c r="L400" i="5"/>
  <c r="Q400" i="5"/>
  <c r="H400" i="5"/>
  <c r="I400" i="5"/>
  <c r="M400" i="5"/>
  <c r="J400" i="5"/>
  <c r="O400" i="5"/>
  <c r="P400" i="5"/>
  <c r="K396" i="5"/>
  <c r="Q396" i="5"/>
  <c r="L396" i="5"/>
  <c r="H396" i="5"/>
  <c r="M396" i="5"/>
  <c r="I396" i="5"/>
  <c r="J396" i="5"/>
  <c r="O396" i="5"/>
  <c r="P396" i="5"/>
  <c r="H392" i="5"/>
  <c r="P392" i="5"/>
  <c r="Q392" i="5"/>
  <c r="M392" i="5"/>
  <c r="L392" i="5"/>
  <c r="K392" i="5"/>
  <c r="J392" i="5"/>
  <c r="I392" i="5"/>
  <c r="P388" i="5"/>
  <c r="Q388" i="5"/>
  <c r="H388" i="5"/>
  <c r="M388" i="5"/>
  <c r="K388" i="5"/>
  <c r="L388" i="5"/>
  <c r="J388" i="5"/>
  <c r="I388" i="5"/>
  <c r="H384" i="5"/>
  <c r="M384" i="5"/>
  <c r="I384" i="5"/>
  <c r="J384" i="5"/>
  <c r="Q384" i="5"/>
  <c r="K384" i="5"/>
  <c r="L384" i="5"/>
  <c r="P384" i="5"/>
  <c r="P380" i="5"/>
  <c r="Q380" i="5"/>
  <c r="L380" i="5"/>
  <c r="K380" i="5"/>
  <c r="M380" i="5"/>
  <c r="H380" i="5"/>
  <c r="I380" i="5"/>
  <c r="J380" i="5"/>
  <c r="H376" i="5"/>
  <c r="I376" i="5"/>
  <c r="M376" i="5"/>
  <c r="J376" i="5"/>
  <c r="Q376" i="5"/>
  <c r="K376" i="5"/>
  <c r="L376" i="5"/>
  <c r="P376" i="5"/>
  <c r="H372" i="5"/>
  <c r="I372" i="5"/>
  <c r="M372" i="5"/>
  <c r="J372" i="5"/>
  <c r="Q372" i="5"/>
  <c r="P372" i="5"/>
  <c r="L372" i="5"/>
  <c r="K372" i="5"/>
  <c r="H368" i="5"/>
  <c r="M368" i="5"/>
  <c r="I368" i="5"/>
  <c r="J368" i="5"/>
  <c r="Q368" i="5"/>
  <c r="K368" i="5"/>
  <c r="P368" i="5"/>
  <c r="L368" i="5"/>
  <c r="H364" i="5"/>
  <c r="M364" i="5"/>
  <c r="I364" i="5"/>
  <c r="J364" i="5"/>
  <c r="Q364" i="5"/>
  <c r="L364" i="5"/>
  <c r="K364" i="5"/>
  <c r="P364" i="5"/>
  <c r="H360" i="5"/>
  <c r="M360" i="5"/>
  <c r="I360" i="5"/>
  <c r="J360" i="5"/>
  <c r="Q360" i="5"/>
  <c r="K360" i="5"/>
  <c r="L360" i="5"/>
  <c r="P360" i="5"/>
  <c r="H356" i="5"/>
  <c r="I356" i="5"/>
  <c r="M356" i="5"/>
  <c r="J356" i="5"/>
  <c r="Q356" i="5"/>
  <c r="K356" i="5"/>
  <c r="P356" i="5"/>
  <c r="L356" i="5"/>
  <c r="H352" i="5"/>
  <c r="I352" i="5"/>
  <c r="M352" i="5"/>
  <c r="J352" i="5"/>
  <c r="Q352" i="5"/>
  <c r="P352" i="5"/>
  <c r="L352" i="5"/>
  <c r="K352" i="5"/>
  <c r="H348" i="5"/>
  <c r="M348" i="5"/>
  <c r="I348" i="5"/>
  <c r="J348" i="5"/>
  <c r="Q348" i="5"/>
  <c r="L348" i="5"/>
  <c r="K348" i="5"/>
  <c r="P348" i="5"/>
  <c r="H344" i="5"/>
  <c r="I344" i="5"/>
  <c r="M344" i="5"/>
  <c r="J344" i="5"/>
  <c r="Q344" i="5"/>
  <c r="K344" i="5"/>
  <c r="P344" i="5"/>
  <c r="L344" i="5"/>
  <c r="M340" i="5"/>
  <c r="H340" i="5"/>
  <c r="L340" i="5"/>
  <c r="Q340" i="5"/>
  <c r="K340" i="5"/>
  <c r="P340" i="5"/>
  <c r="I340" i="5"/>
  <c r="J340" i="5"/>
  <c r="H336" i="5"/>
  <c r="I336" i="5"/>
  <c r="M336" i="5"/>
  <c r="J336" i="5"/>
  <c r="Q336" i="5"/>
  <c r="P336" i="5"/>
  <c r="K336" i="5"/>
  <c r="L336" i="5"/>
  <c r="H332" i="5"/>
  <c r="M332" i="5"/>
  <c r="I332" i="5"/>
  <c r="J332" i="5"/>
  <c r="Q332" i="5"/>
  <c r="P332" i="5"/>
  <c r="K332" i="5"/>
  <c r="L332" i="5"/>
  <c r="H328" i="5"/>
  <c r="I328" i="5"/>
  <c r="M328" i="5"/>
  <c r="J328" i="5"/>
  <c r="Q328" i="5"/>
  <c r="P328" i="5"/>
  <c r="L328" i="5"/>
  <c r="K328" i="5"/>
  <c r="H324" i="5"/>
  <c r="M324" i="5"/>
  <c r="I324" i="5"/>
  <c r="J324" i="5"/>
  <c r="Q324" i="5"/>
  <c r="L324" i="5"/>
  <c r="K324" i="5"/>
  <c r="P324" i="5"/>
  <c r="P320" i="5"/>
  <c r="Q320" i="5"/>
  <c r="K320" i="5"/>
  <c r="H320" i="5"/>
  <c r="M320" i="5"/>
  <c r="L320" i="5"/>
  <c r="J320" i="5"/>
  <c r="I320" i="5"/>
  <c r="H316" i="5"/>
  <c r="I316" i="5"/>
  <c r="M316" i="5"/>
  <c r="J316" i="5"/>
  <c r="Q316" i="5"/>
  <c r="K316" i="5"/>
  <c r="P316" i="5"/>
  <c r="L316" i="5"/>
  <c r="H312" i="5"/>
  <c r="I312" i="5"/>
  <c r="M312" i="5"/>
  <c r="J312" i="5"/>
  <c r="Q312" i="5"/>
  <c r="K312" i="5"/>
  <c r="L312" i="5"/>
  <c r="P312" i="5"/>
  <c r="H308" i="5"/>
  <c r="I308" i="5"/>
  <c r="M308" i="5"/>
  <c r="J308" i="5"/>
  <c r="Q308" i="5"/>
  <c r="K308" i="5"/>
  <c r="P308" i="5"/>
  <c r="L308" i="5"/>
  <c r="H304" i="5"/>
  <c r="I304" i="5"/>
  <c r="M304" i="5"/>
  <c r="J304" i="5"/>
  <c r="Q304" i="5"/>
  <c r="K304" i="5"/>
  <c r="L304" i="5"/>
  <c r="P304" i="5"/>
  <c r="H300" i="5"/>
  <c r="I300" i="5"/>
  <c r="M300" i="5"/>
  <c r="J300" i="5"/>
  <c r="Q300" i="5"/>
  <c r="K300" i="5"/>
  <c r="L300" i="5"/>
  <c r="P300" i="5"/>
  <c r="H296" i="5"/>
  <c r="I296" i="5"/>
  <c r="M296" i="5"/>
  <c r="J296" i="5"/>
  <c r="Q296" i="5"/>
  <c r="K296" i="5"/>
  <c r="L296" i="5"/>
  <c r="P296" i="5"/>
  <c r="H292" i="5"/>
  <c r="I292" i="5"/>
  <c r="M292" i="5"/>
  <c r="J292" i="5"/>
  <c r="Q292" i="5"/>
  <c r="K292" i="5"/>
  <c r="P292" i="5"/>
  <c r="L292" i="5"/>
  <c r="M288" i="5"/>
  <c r="P288" i="5"/>
  <c r="Q288" i="5"/>
  <c r="L288" i="5"/>
  <c r="K288" i="5"/>
  <c r="H288" i="5"/>
  <c r="J288" i="5"/>
  <c r="I288" i="5"/>
  <c r="L284" i="5"/>
  <c r="K284" i="5"/>
  <c r="Q284" i="5"/>
  <c r="M284" i="5"/>
  <c r="P284" i="5"/>
  <c r="H284" i="5"/>
  <c r="J284" i="5"/>
  <c r="I284" i="5"/>
  <c r="M280" i="5"/>
  <c r="H280" i="5"/>
  <c r="L280" i="5"/>
  <c r="P280" i="5"/>
  <c r="Q280" i="5"/>
  <c r="K280" i="5"/>
  <c r="J280" i="5"/>
  <c r="I280" i="5"/>
  <c r="Q276" i="5"/>
  <c r="L276" i="5"/>
  <c r="K276" i="5"/>
  <c r="H276" i="5"/>
  <c r="P276" i="5"/>
  <c r="M276" i="5"/>
  <c r="J276" i="5"/>
  <c r="I276" i="5"/>
  <c r="H272" i="5"/>
  <c r="I272" i="5"/>
  <c r="M272" i="5"/>
  <c r="J272" i="5"/>
  <c r="Q272" i="5"/>
  <c r="P272" i="5"/>
  <c r="K272" i="5"/>
  <c r="L272" i="5"/>
  <c r="H268" i="5"/>
  <c r="M268" i="5"/>
  <c r="I268" i="5"/>
  <c r="J268" i="5"/>
  <c r="Q268" i="5"/>
  <c r="P268" i="5"/>
  <c r="K268" i="5"/>
  <c r="L268" i="5"/>
  <c r="H264" i="5"/>
  <c r="I264" i="5"/>
  <c r="M264" i="5"/>
  <c r="J264" i="5"/>
  <c r="Q264" i="5"/>
  <c r="K264" i="5"/>
  <c r="L264" i="5"/>
  <c r="P264" i="5"/>
  <c r="H260" i="5"/>
  <c r="I260" i="5"/>
  <c r="M260" i="5"/>
  <c r="J260" i="5"/>
  <c r="Q260" i="5"/>
  <c r="K260" i="5"/>
  <c r="L260" i="5"/>
  <c r="P260" i="5"/>
  <c r="H256" i="5"/>
  <c r="I256" i="5"/>
  <c r="M256" i="5"/>
  <c r="J256" i="5"/>
  <c r="Q256" i="5"/>
  <c r="K256" i="5"/>
  <c r="P256" i="5"/>
  <c r="L256" i="5"/>
  <c r="H252" i="5"/>
  <c r="I252" i="5"/>
  <c r="M252" i="5"/>
  <c r="J252" i="5"/>
  <c r="Q252" i="5"/>
  <c r="K252" i="5"/>
  <c r="L252" i="5"/>
  <c r="P252" i="5"/>
  <c r="J248" i="5"/>
  <c r="O248" i="5"/>
  <c r="P248" i="5"/>
  <c r="K248" i="5"/>
  <c r="M248" i="5"/>
  <c r="Q248" i="5"/>
  <c r="H248" i="5"/>
  <c r="L248" i="5"/>
  <c r="I248" i="5"/>
  <c r="J244" i="5"/>
  <c r="O244" i="5"/>
  <c r="K244" i="5"/>
  <c r="P244" i="5"/>
  <c r="M244" i="5"/>
  <c r="L244" i="5"/>
  <c r="Q244" i="5"/>
  <c r="I244" i="5"/>
  <c r="H244" i="5"/>
  <c r="J240" i="5"/>
  <c r="O240" i="5"/>
  <c r="P240" i="5"/>
  <c r="K240" i="5"/>
  <c r="M240" i="5"/>
  <c r="H240" i="5"/>
  <c r="Q240" i="5"/>
  <c r="L240" i="5"/>
  <c r="I240" i="5"/>
  <c r="J236" i="5"/>
  <c r="O236" i="5"/>
  <c r="K236" i="5"/>
  <c r="P236" i="5"/>
  <c r="M236" i="5"/>
  <c r="H236" i="5"/>
  <c r="L236" i="5"/>
  <c r="Q236" i="5"/>
  <c r="I236" i="5"/>
  <c r="J232" i="5"/>
  <c r="O232" i="5"/>
  <c r="K232" i="5"/>
  <c r="P232" i="5"/>
  <c r="M232" i="5"/>
  <c r="L232" i="5"/>
  <c r="Q232" i="5"/>
  <c r="I232" i="5"/>
  <c r="H232" i="5"/>
  <c r="O228" i="5"/>
  <c r="P228" i="5"/>
  <c r="K228" i="5"/>
  <c r="J228" i="5"/>
  <c r="Q228" i="5"/>
  <c r="H228" i="5"/>
  <c r="L228" i="5"/>
  <c r="I228" i="5"/>
  <c r="M228" i="5"/>
  <c r="O224" i="5"/>
  <c r="K224" i="5"/>
  <c r="P224" i="5"/>
  <c r="J224" i="5"/>
  <c r="H224" i="5"/>
  <c r="L224" i="5"/>
  <c r="Q224" i="5"/>
  <c r="I224" i="5"/>
  <c r="M224" i="5"/>
  <c r="O220" i="5"/>
  <c r="K220" i="5"/>
  <c r="P220" i="5"/>
  <c r="J220" i="5"/>
  <c r="L220" i="5"/>
  <c r="H220" i="5"/>
  <c r="Q220" i="5"/>
  <c r="I220" i="5"/>
  <c r="M220" i="5"/>
  <c r="O216" i="5"/>
  <c r="P216" i="5"/>
  <c r="K216" i="5"/>
  <c r="J216" i="5"/>
  <c r="L216" i="5"/>
  <c r="H216" i="5"/>
  <c r="Q216" i="5"/>
  <c r="I216" i="5"/>
  <c r="M216" i="5"/>
  <c r="O212" i="5"/>
  <c r="P212" i="5"/>
  <c r="K212" i="5"/>
  <c r="J212" i="5"/>
  <c r="Q212" i="5"/>
  <c r="L212" i="5"/>
  <c r="H212" i="5"/>
  <c r="M212" i="5"/>
  <c r="I212" i="5"/>
  <c r="O208" i="5"/>
  <c r="P208" i="5"/>
  <c r="K208" i="5"/>
  <c r="J208" i="5"/>
  <c r="Q208" i="5"/>
  <c r="H208" i="5"/>
  <c r="L208" i="5"/>
  <c r="M208" i="5"/>
  <c r="I208" i="5"/>
  <c r="O204" i="5"/>
  <c r="P204" i="5"/>
  <c r="K204" i="5"/>
  <c r="J204" i="5"/>
  <c r="Q204" i="5"/>
  <c r="H204" i="5"/>
  <c r="L204" i="5"/>
  <c r="M204" i="5"/>
  <c r="I204" i="5"/>
  <c r="P200" i="5"/>
  <c r="L200" i="5"/>
  <c r="M200" i="5"/>
  <c r="H200" i="5"/>
  <c r="J200" i="5"/>
  <c r="O200" i="5"/>
  <c r="Q200" i="5"/>
  <c r="K200" i="5"/>
  <c r="I200" i="5"/>
  <c r="O196" i="5"/>
  <c r="P196" i="5"/>
  <c r="K196" i="5"/>
  <c r="J196" i="5"/>
  <c r="Q196" i="5"/>
  <c r="H196" i="5"/>
  <c r="L196" i="5"/>
  <c r="M196" i="5"/>
  <c r="I196" i="5"/>
  <c r="O192" i="5"/>
  <c r="K192" i="5"/>
  <c r="P192" i="5"/>
  <c r="J192" i="5"/>
  <c r="Q192" i="5"/>
  <c r="H192" i="5"/>
  <c r="L192" i="5"/>
  <c r="I192" i="5"/>
  <c r="M192" i="5"/>
  <c r="P188" i="5"/>
  <c r="Q188" i="5"/>
  <c r="O188" i="5"/>
  <c r="I188" i="5"/>
  <c r="H188" i="5"/>
  <c r="M188" i="5"/>
  <c r="L188" i="5"/>
  <c r="K188" i="5"/>
  <c r="J188" i="5"/>
  <c r="Q184" i="5"/>
  <c r="I184" i="5"/>
  <c r="L184" i="5"/>
  <c r="H184" i="5"/>
  <c r="M184" i="5"/>
  <c r="K184" i="5"/>
  <c r="J184" i="5"/>
  <c r="O184" i="5"/>
  <c r="P184" i="5"/>
  <c r="O180" i="5"/>
  <c r="K180" i="5"/>
  <c r="P180" i="5"/>
  <c r="J180" i="5"/>
  <c r="H180" i="5"/>
  <c r="L180" i="5"/>
  <c r="Q180" i="5"/>
  <c r="I180" i="5"/>
  <c r="M180" i="5"/>
  <c r="O176" i="5"/>
  <c r="P176" i="5"/>
  <c r="K176" i="5"/>
  <c r="J176" i="5"/>
  <c r="H176" i="5"/>
  <c r="L176" i="5"/>
  <c r="Q176" i="5"/>
  <c r="M176" i="5"/>
  <c r="I176" i="5"/>
  <c r="O172" i="5"/>
  <c r="K172" i="5"/>
  <c r="P172" i="5"/>
  <c r="J172" i="5"/>
  <c r="L172" i="5"/>
  <c r="Q172" i="5"/>
  <c r="H172" i="5"/>
  <c r="I172" i="5"/>
  <c r="M172" i="5"/>
  <c r="O168" i="5"/>
  <c r="P168" i="5"/>
  <c r="K168" i="5"/>
  <c r="J168" i="5"/>
  <c r="L168" i="5"/>
  <c r="Q168" i="5"/>
  <c r="H168" i="5"/>
  <c r="M168" i="5"/>
  <c r="I168" i="5"/>
  <c r="O164" i="5"/>
  <c r="P164" i="5"/>
  <c r="K164" i="5"/>
  <c r="J164" i="5"/>
  <c r="H164" i="5"/>
  <c r="L164" i="5"/>
  <c r="Q164" i="5"/>
  <c r="M164" i="5"/>
  <c r="I164" i="5"/>
  <c r="O160" i="5"/>
  <c r="K160" i="5"/>
  <c r="P160" i="5"/>
  <c r="J160" i="5"/>
  <c r="Q160" i="5"/>
  <c r="H160" i="5"/>
  <c r="L160" i="5"/>
  <c r="M160" i="5"/>
  <c r="I160" i="5"/>
  <c r="O156" i="5"/>
  <c r="K156" i="5"/>
  <c r="P156" i="5"/>
  <c r="J156" i="5"/>
  <c r="L156" i="5"/>
  <c r="Q156" i="5"/>
  <c r="H156" i="5"/>
  <c r="M156" i="5"/>
  <c r="I156" i="5"/>
  <c r="O152" i="5"/>
  <c r="P152" i="5"/>
  <c r="K152" i="5"/>
  <c r="J152" i="5"/>
  <c r="L152" i="5"/>
  <c r="H152" i="5"/>
  <c r="Q152" i="5"/>
  <c r="M152" i="5"/>
  <c r="I152" i="5"/>
  <c r="O148" i="5"/>
  <c r="K148" i="5"/>
  <c r="P148" i="5"/>
  <c r="J148" i="5"/>
  <c r="L148" i="5"/>
  <c r="H148" i="5"/>
  <c r="Q148" i="5"/>
  <c r="I148" i="5"/>
  <c r="M148" i="5"/>
  <c r="O144" i="5"/>
  <c r="P144" i="5"/>
  <c r="K144" i="5"/>
  <c r="J144" i="5"/>
  <c r="L144" i="5"/>
  <c r="H144" i="5"/>
  <c r="Q144" i="5"/>
  <c r="M144" i="5"/>
  <c r="I144" i="5"/>
  <c r="O140" i="5"/>
  <c r="P140" i="5"/>
  <c r="K140" i="5"/>
  <c r="J140" i="5"/>
  <c r="H140" i="5"/>
  <c r="L140" i="5"/>
  <c r="Q140" i="5"/>
  <c r="I140" i="5"/>
  <c r="M140" i="5"/>
  <c r="O136" i="5"/>
  <c r="K136" i="5"/>
  <c r="P136" i="5"/>
  <c r="J136" i="5"/>
  <c r="Q136" i="5"/>
  <c r="H136" i="5"/>
  <c r="L136" i="5"/>
  <c r="M136" i="5"/>
  <c r="I136" i="5"/>
  <c r="O132" i="5"/>
  <c r="P132" i="5"/>
  <c r="K132" i="5"/>
  <c r="J132" i="5"/>
  <c r="L132" i="5"/>
  <c r="H132" i="5"/>
  <c r="Q132" i="5"/>
  <c r="I132" i="5"/>
  <c r="M132" i="5"/>
  <c r="O128" i="5"/>
  <c r="P128" i="5"/>
  <c r="K128" i="5"/>
  <c r="J128" i="5"/>
  <c r="H128" i="5"/>
  <c r="L128" i="5"/>
  <c r="Q128" i="5"/>
  <c r="I128" i="5"/>
  <c r="M128" i="5"/>
  <c r="O124" i="5"/>
  <c r="K124" i="5"/>
  <c r="P124" i="5"/>
  <c r="J124" i="5"/>
  <c r="L124" i="5"/>
  <c r="H124" i="5"/>
  <c r="Q124" i="5"/>
  <c r="I124" i="5"/>
  <c r="M124" i="5"/>
  <c r="O120" i="5"/>
  <c r="P120" i="5"/>
  <c r="K120" i="5"/>
  <c r="J120" i="5"/>
  <c r="L120" i="5"/>
  <c r="Q120" i="5"/>
  <c r="H120" i="5"/>
  <c r="I120" i="5"/>
  <c r="M120" i="5"/>
  <c r="O116" i="5"/>
  <c r="K116" i="5"/>
  <c r="P116" i="5"/>
  <c r="J116" i="5"/>
  <c r="H116" i="5"/>
  <c r="Q116" i="5"/>
  <c r="L116" i="5"/>
  <c r="I116" i="5"/>
  <c r="M116" i="5"/>
  <c r="O112" i="5"/>
  <c r="P112" i="5"/>
  <c r="K112" i="5"/>
  <c r="J112" i="5"/>
  <c r="L112" i="5"/>
  <c r="Q112" i="5"/>
  <c r="H112" i="5"/>
  <c r="M112" i="5"/>
  <c r="I112" i="5"/>
  <c r="K108" i="5"/>
  <c r="L108" i="5"/>
  <c r="Q108" i="5"/>
  <c r="I108" i="5"/>
  <c r="M108" i="5"/>
  <c r="O108" i="5"/>
  <c r="J108" i="5"/>
  <c r="P108" i="5"/>
  <c r="I104" i="5"/>
  <c r="P104" i="5"/>
  <c r="O104" i="5"/>
  <c r="M104" i="5"/>
  <c r="J104" i="5"/>
  <c r="Q104" i="5"/>
  <c r="L104" i="5"/>
  <c r="K104" i="5"/>
  <c r="K100" i="5"/>
  <c r="Q100" i="5"/>
  <c r="L100" i="5"/>
  <c r="I100" i="5"/>
  <c r="M100" i="5"/>
  <c r="J100" i="5"/>
  <c r="P100" i="5"/>
  <c r="O100" i="5"/>
  <c r="K96" i="5"/>
  <c r="L96" i="5"/>
  <c r="Q96" i="5"/>
  <c r="I96" i="5"/>
  <c r="M96" i="5"/>
  <c r="O96" i="5"/>
  <c r="P96" i="5"/>
  <c r="J96" i="5"/>
  <c r="K92" i="5"/>
  <c r="H92" i="5"/>
  <c r="L92" i="5"/>
  <c r="Q92" i="5"/>
  <c r="I92" i="5"/>
  <c r="M92" i="5"/>
  <c r="P92" i="5"/>
  <c r="J92" i="5"/>
  <c r="O92" i="5"/>
  <c r="O88" i="5"/>
  <c r="L88" i="5"/>
  <c r="M88" i="5"/>
  <c r="J88" i="5"/>
  <c r="I88" i="5"/>
  <c r="K88" i="5"/>
  <c r="P88" i="5"/>
  <c r="Q88" i="5"/>
  <c r="K84" i="5"/>
  <c r="Q84" i="5"/>
  <c r="L84" i="5"/>
  <c r="I84" i="5"/>
  <c r="M84" i="5"/>
  <c r="P84" i="5"/>
  <c r="J84" i="5"/>
  <c r="O84" i="5"/>
  <c r="P80" i="5"/>
  <c r="O80" i="5"/>
  <c r="M80" i="5"/>
  <c r="Q80" i="5"/>
  <c r="K80" i="5"/>
  <c r="J80" i="5"/>
  <c r="L80" i="5"/>
  <c r="I80" i="5"/>
  <c r="L76" i="5"/>
  <c r="J76" i="5"/>
  <c r="P76" i="5"/>
  <c r="Q76" i="5"/>
  <c r="I76" i="5"/>
  <c r="O76" i="5"/>
  <c r="M76" i="5"/>
  <c r="K76" i="5"/>
  <c r="K72" i="5"/>
  <c r="Q72" i="5"/>
  <c r="L72" i="5"/>
  <c r="I72" i="5"/>
  <c r="M72" i="5"/>
  <c r="O72" i="5"/>
  <c r="P72" i="5"/>
  <c r="J72" i="5"/>
  <c r="K68" i="5"/>
  <c r="Q68" i="5"/>
  <c r="L68" i="5"/>
  <c r="M68" i="5"/>
  <c r="I68" i="5"/>
  <c r="P68" i="5"/>
  <c r="O68" i="5"/>
  <c r="J68" i="5"/>
  <c r="P64" i="5"/>
  <c r="Q64" i="5"/>
  <c r="L64" i="5"/>
  <c r="M64" i="5"/>
  <c r="O64" i="5"/>
  <c r="K64" i="5"/>
  <c r="I64" i="5"/>
  <c r="J64" i="5"/>
  <c r="P60" i="5"/>
  <c r="O60" i="5"/>
  <c r="M60" i="5"/>
  <c r="K60" i="5"/>
  <c r="I60" i="5"/>
  <c r="J60" i="5"/>
  <c r="Q60" i="5"/>
  <c r="L60" i="5"/>
  <c r="I56" i="5"/>
  <c r="M56" i="5"/>
  <c r="H56" i="5"/>
  <c r="O56" i="5"/>
  <c r="K56" i="5"/>
  <c r="L56" i="5"/>
  <c r="P56" i="5"/>
  <c r="J56" i="5"/>
  <c r="Q56" i="5"/>
  <c r="M52" i="5"/>
  <c r="I52" i="5"/>
  <c r="H52" i="5"/>
  <c r="J52" i="5"/>
  <c r="O52" i="5"/>
  <c r="L52" i="5"/>
  <c r="K52" i="5"/>
  <c r="P52" i="5"/>
  <c r="Q52" i="5"/>
  <c r="I48" i="5"/>
  <c r="M48" i="5"/>
  <c r="H48" i="5"/>
  <c r="J48" i="5"/>
  <c r="O48" i="5"/>
  <c r="K48" i="5"/>
  <c r="L48" i="5"/>
  <c r="P48" i="5"/>
  <c r="Q48" i="5"/>
  <c r="I44" i="5"/>
  <c r="M44" i="5"/>
  <c r="H44" i="5"/>
  <c r="O44" i="5"/>
  <c r="J44" i="5"/>
  <c r="P44" i="5"/>
  <c r="L44" i="5"/>
  <c r="K44" i="5"/>
  <c r="Q44" i="5"/>
  <c r="I40" i="5"/>
  <c r="M40" i="5"/>
  <c r="H40" i="5"/>
  <c r="J40" i="5"/>
  <c r="O40" i="5"/>
  <c r="O372" i="5" s="1"/>
  <c r="L40" i="5"/>
  <c r="P40" i="5"/>
  <c r="K40" i="5"/>
  <c r="Q40" i="5"/>
  <c r="I36" i="5"/>
  <c r="M36" i="5"/>
  <c r="H36" i="5"/>
  <c r="O36" i="5"/>
  <c r="J36" i="5"/>
  <c r="K36" i="5"/>
  <c r="P36" i="5"/>
  <c r="Q36" i="5"/>
  <c r="L36" i="5"/>
  <c r="I32" i="5"/>
  <c r="M32" i="5"/>
  <c r="J32" i="5"/>
  <c r="O32" i="5"/>
  <c r="K32" i="5"/>
  <c r="P32" i="5"/>
  <c r="H32" i="5"/>
  <c r="L32" i="5"/>
  <c r="Q32" i="5"/>
  <c r="O636" i="5"/>
  <c r="P636" i="5"/>
  <c r="L636" i="5"/>
  <c r="I636" i="5"/>
  <c r="Q636" i="5"/>
  <c r="M636" i="5"/>
  <c r="K636" i="5"/>
  <c r="J636" i="5"/>
  <c r="H636" i="5"/>
  <c r="I640" i="5"/>
  <c r="K640" i="5"/>
  <c r="Q640" i="5"/>
  <c r="M640" i="5"/>
  <c r="J640" i="5"/>
  <c r="O640" i="5"/>
  <c r="P640" i="5"/>
  <c r="L640" i="5"/>
  <c r="H640" i="5"/>
  <c r="K644" i="5"/>
  <c r="L644" i="5"/>
  <c r="I644" i="5"/>
  <c r="J644" i="5"/>
  <c r="O644" i="5"/>
  <c r="Q644" i="5"/>
  <c r="M644" i="5"/>
  <c r="P644" i="5"/>
  <c r="H644" i="5"/>
  <c r="K648" i="5"/>
  <c r="O648" i="5"/>
  <c r="Q648" i="5"/>
  <c r="P648" i="5"/>
  <c r="I648" i="5"/>
  <c r="J648" i="5"/>
  <c r="M648" i="5"/>
  <c r="L648" i="5"/>
  <c r="H648" i="5"/>
  <c r="I652" i="5"/>
  <c r="K652" i="5"/>
  <c r="M652" i="5"/>
  <c r="O652" i="5"/>
  <c r="L652" i="5"/>
  <c r="J652" i="5"/>
  <c r="P652" i="5"/>
  <c r="Q652" i="5"/>
  <c r="H652" i="5"/>
  <c r="Q656" i="5"/>
  <c r="P656" i="5"/>
  <c r="M656" i="5"/>
  <c r="L656" i="5"/>
  <c r="K656" i="5"/>
  <c r="J656" i="5"/>
  <c r="O656" i="5"/>
  <c r="I656" i="5"/>
  <c r="H656" i="5"/>
  <c r="O660" i="5"/>
  <c r="L660" i="5"/>
  <c r="M660" i="5"/>
  <c r="I660" i="5"/>
  <c r="Q660" i="5"/>
  <c r="J660" i="5"/>
  <c r="K660" i="5"/>
  <c r="P660" i="5"/>
  <c r="H660" i="5"/>
  <c r="K664" i="5"/>
  <c r="I664" i="5"/>
  <c r="M664" i="5"/>
  <c r="O664" i="5"/>
  <c r="Q664" i="5"/>
  <c r="L664" i="5"/>
  <c r="P664" i="5"/>
  <c r="J664" i="5"/>
  <c r="H664" i="5"/>
  <c r="M668" i="5"/>
  <c r="L668" i="5"/>
  <c r="P668" i="5"/>
  <c r="I668" i="5"/>
  <c r="J668" i="5"/>
  <c r="K668" i="5"/>
  <c r="Q668" i="5"/>
  <c r="O668" i="5"/>
  <c r="H668" i="5"/>
  <c r="L672" i="5"/>
  <c r="J672" i="5"/>
  <c r="M672" i="5"/>
  <c r="Q672" i="5"/>
  <c r="O672" i="5"/>
  <c r="I672" i="5"/>
  <c r="P672" i="5"/>
  <c r="K672" i="5"/>
  <c r="H672" i="5"/>
  <c r="M676" i="5"/>
  <c r="O676" i="5"/>
  <c r="J676" i="5"/>
  <c r="Q676" i="5"/>
  <c r="K676" i="5"/>
  <c r="P676" i="5"/>
  <c r="L676" i="5"/>
  <c r="I676" i="5"/>
  <c r="H676" i="5"/>
  <c r="I680" i="5"/>
  <c r="O680" i="5"/>
  <c r="L680" i="5"/>
  <c r="J680" i="5"/>
  <c r="P680" i="5"/>
  <c r="Q680" i="5"/>
  <c r="K680" i="5"/>
  <c r="M680" i="5"/>
  <c r="H680" i="5"/>
  <c r="Q684" i="5"/>
  <c r="K684" i="5"/>
  <c r="L684" i="5"/>
  <c r="O684" i="5"/>
  <c r="J684" i="5"/>
  <c r="M684" i="5"/>
  <c r="I684" i="5"/>
  <c r="P684" i="5"/>
  <c r="H684" i="5"/>
  <c r="I688" i="5"/>
  <c r="Q688" i="5"/>
  <c r="L688" i="5"/>
  <c r="K688" i="5"/>
  <c r="P688" i="5"/>
  <c r="M688" i="5"/>
  <c r="O688" i="5"/>
  <c r="H688" i="5"/>
  <c r="J688" i="5"/>
  <c r="I692" i="5"/>
  <c r="M692" i="5"/>
  <c r="O692" i="5"/>
  <c r="J692" i="5"/>
  <c r="L692" i="5"/>
  <c r="Q692" i="5"/>
  <c r="P692" i="5"/>
  <c r="K692" i="5"/>
  <c r="H692" i="5"/>
  <c r="L696" i="5"/>
  <c r="Q696" i="5"/>
  <c r="I696" i="5"/>
  <c r="O696" i="5"/>
  <c r="J696" i="5"/>
  <c r="M696" i="5"/>
  <c r="P696" i="5"/>
  <c r="K696" i="5"/>
  <c r="H696" i="5"/>
  <c r="P700" i="5"/>
  <c r="I700" i="5"/>
  <c r="L700" i="5"/>
  <c r="Q700" i="5"/>
  <c r="J700" i="5"/>
  <c r="K700" i="5"/>
  <c r="M700" i="5"/>
  <c r="O700" i="5"/>
  <c r="H700" i="5"/>
  <c r="M704" i="5"/>
  <c r="O704" i="5"/>
  <c r="J704" i="5"/>
  <c r="K704" i="5"/>
  <c r="Q704" i="5"/>
  <c r="P704" i="5"/>
  <c r="I704" i="5"/>
  <c r="L704" i="5"/>
  <c r="H704" i="5"/>
  <c r="K708" i="5"/>
  <c r="I708" i="5"/>
  <c r="M708" i="5"/>
  <c r="J708" i="5"/>
  <c r="O708" i="5"/>
  <c r="Q708" i="5"/>
  <c r="P708" i="5"/>
  <c r="L708" i="5"/>
  <c r="H708" i="5"/>
  <c r="P712" i="5"/>
  <c r="Q712" i="5"/>
  <c r="M712" i="5"/>
  <c r="K712" i="5"/>
  <c r="I712" i="5"/>
  <c r="O712" i="5"/>
  <c r="L712" i="5"/>
  <c r="J712" i="5"/>
  <c r="H712" i="5"/>
  <c r="H26" i="5"/>
  <c r="I716" i="5"/>
  <c r="J716" i="5"/>
  <c r="Q716" i="5"/>
  <c r="M716" i="5"/>
  <c r="L716" i="5"/>
  <c r="O716" i="5"/>
  <c r="P716" i="5"/>
  <c r="K716" i="5"/>
  <c r="H716" i="5"/>
  <c r="J720" i="5"/>
  <c r="M720" i="5"/>
  <c r="K720" i="5"/>
  <c r="P720" i="5"/>
  <c r="I720" i="5"/>
  <c r="L720" i="5"/>
  <c r="O720" i="5"/>
  <c r="Q720" i="5"/>
  <c r="H720" i="5"/>
  <c r="I724" i="5"/>
  <c r="M724" i="5"/>
  <c r="J724" i="5"/>
  <c r="O724" i="5"/>
  <c r="L724" i="5"/>
  <c r="K724" i="5"/>
  <c r="P724" i="5"/>
  <c r="Q724" i="5"/>
  <c r="H724" i="5"/>
  <c r="P728" i="5"/>
  <c r="O728" i="5"/>
  <c r="L728" i="5"/>
  <c r="K728" i="5"/>
  <c r="Q728" i="5"/>
  <c r="J728" i="5"/>
  <c r="M728" i="5"/>
  <c r="I728" i="5"/>
  <c r="H728" i="5"/>
  <c r="I732" i="5"/>
  <c r="Q732" i="5"/>
  <c r="M732" i="5"/>
  <c r="L732" i="5"/>
  <c r="P732" i="5"/>
  <c r="O732" i="5"/>
  <c r="K732" i="5"/>
  <c r="J732" i="5"/>
  <c r="H732" i="5"/>
  <c r="H736" i="5"/>
  <c r="I736" i="5"/>
  <c r="K736" i="5"/>
  <c r="M736" i="5"/>
  <c r="Q736" i="5"/>
  <c r="O736" i="5"/>
  <c r="P736" i="5"/>
  <c r="J736" i="5"/>
  <c r="L736" i="5"/>
  <c r="I740" i="5"/>
  <c r="O740" i="5"/>
  <c r="P740" i="5"/>
  <c r="M740" i="5"/>
  <c r="Q740" i="5"/>
  <c r="J740" i="5"/>
  <c r="K740" i="5"/>
  <c r="L740" i="5"/>
  <c r="H740" i="5"/>
  <c r="M744" i="5"/>
  <c r="O744" i="5"/>
  <c r="I744" i="5"/>
  <c r="L744" i="5"/>
  <c r="J744" i="5"/>
  <c r="H744" i="5"/>
  <c r="Q744" i="5"/>
  <c r="K744" i="5"/>
  <c r="P744" i="5"/>
  <c r="L748" i="5"/>
  <c r="H748" i="5"/>
  <c r="Q748" i="5"/>
  <c r="I748" i="5"/>
  <c r="M748" i="5"/>
  <c r="P748" i="5"/>
  <c r="O748" i="5"/>
  <c r="K748" i="5"/>
  <c r="J748" i="5"/>
  <c r="P752" i="5"/>
  <c r="H752" i="5"/>
  <c r="L752" i="5"/>
  <c r="Q752" i="5"/>
  <c r="I752" i="5"/>
  <c r="M752" i="5"/>
  <c r="J752" i="5"/>
  <c r="O752" i="5"/>
  <c r="K752" i="5"/>
  <c r="P756" i="5"/>
  <c r="Q756" i="5"/>
  <c r="H756" i="5"/>
  <c r="M756" i="5"/>
  <c r="I756" i="5"/>
  <c r="J756" i="5"/>
  <c r="O756" i="5"/>
  <c r="K756" i="5"/>
  <c r="L756" i="5"/>
  <c r="P760" i="5"/>
  <c r="Q760" i="5"/>
  <c r="L760" i="5"/>
  <c r="I760" i="5"/>
  <c r="H760" i="5"/>
  <c r="O760" i="5"/>
  <c r="K760" i="5"/>
  <c r="J760" i="5"/>
  <c r="M760" i="5"/>
  <c r="P764" i="5"/>
  <c r="H764" i="5"/>
  <c r="Q764" i="5"/>
  <c r="L764" i="5"/>
  <c r="M764" i="5"/>
  <c r="I764" i="5"/>
  <c r="K764" i="5"/>
  <c r="J764" i="5"/>
  <c r="O764" i="5"/>
  <c r="P768" i="5"/>
  <c r="L768" i="5"/>
  <c r="Q768" i="5"/>
  <c r="H768" i="5"/>
  <c r="I768" i="5"/>
  <c r="O768" i="5"/>
  <c r="J768" i="5"/>
  <c r="M768" i="5"/>
  <c r="K768" i="5"/>
  <c r="P772" i="5"/>
  <c r="L772" i="5"/>
  <c r="H772" i="5"/>
  <c r="M772" i="5"/>
  <c r="I772" i="5"/>
  <c r="Q772" i="5"/>
  <c r="K772" i="5"/>
  <c r="J772" i="5"/>
  <c r="O772" i="5"/>
  <c r="O776" i="5"/>
  <c r="K776" i="5"/>
  <c r="P776" i="5"/>
  <c r="J776" i="5"/>
  <c r="L776" i="5"/>
  <c r="Q776" i="5"/>
  <c r="H776" i="5"/>
  <c r="M776" i="5"/>
  <c r="I776" i="5"/>
  <c r="P780" i="5"/>
  <c r="J780" i="5"/>
  <c r="K780" i="5"/>
  <c r="H780" i="5"/>
  <c r="Q780" i="5"/>
  <c r="L780" i="5"/>
  <c r="O780" i="5"/>
  <c r="I780" i="5"/>
  <c r="M780" i="5"/>
  <c r="P784" i="5"/>
  <c r="K784" i="5"/>
  <c r="J784" i="5"/>
  <c r="H784" i="5"/>
  <c r="L784" i="5"/>
  <c r="Q784" i="5"/>
  <c r="O784" i="5"/>
  <c r="M784" i="5"/>
  <c r="I784" i="5"/>
  <c r="P788" i="5"/>
  <c r="K788" i="5"/>
  <c r="J788" i="5"/>
  <c r="L788" i="5"/>
  <c r="H788" i="5"/>
  <c r="Q788" i="5"/>
  <c r="O788" i="5"/>
  <c r="I788" i="5"/>
  <c r="M788" i="5"/>
  <c r="I792" i="5"/>
  <c r="J792" i="5"/>
  <c r="O792" i="5"/>
  <c r="K792" i="5"/>
  <c r="P792" i="5"/>
  <c r="L792" i="5"/>
  <c r="Q792" i="5"/>
  <c r="H792" i="5"/>
  <c r="M792" i="5"/>
  <c r="I796" i="5"/>
  <c r="J796" i="5"/>
  <c r="O796" i="5"/>
  <c r="K796" i="5"/>
  <c r="P796" i="5"/>
  <c r="H796" i="5"/>
  <c r="M796" i="5"/>
  <c r="Q796" i="5"/>
  <c r="L796" i="5"/>
  <c r="I800" i="5"/>
  <c r="J800" i="5"/>
  <c r="O800" i="5"/>
  <c r="P800" i="5"/>
  <c r="K800" i="5"/>
  <c r="L800" i="5"/>
  <c r="Q800" i="5"/>
  <c r="H800" i="5"/>
  <c r="M800" i="5"/>
  <c r="I804" i="5"/>
  <c r="O804" i="5"/>
  <c r="J804" i="5"/>
  <c r="P804" i="5"/>
  <c r="K804" i="5"/>
  <c r="L804" i="5"/>
  <c r="Q804" i="5"/>
  <c r="M804" i="5"/>
  <c r="H804" i="5"/>
  <c r="I632" i="5"/>
  <c r="J632" i="5"/>
  <c r="O632" i="5"/>
  <c r="K632" i="5"/>
  <c r="P632" i="5"/>
  <c r="M632" i="5"/>
  <c r="L632" i="5"/>
  <c r="H632" i="5"/>
  <c r="Q632" i="5"/>
  <c r="I806" i="5"/>
  <c r="J806" i="5"/>
  <c r="O806" i="5"/>
  <c r="P806" i="5"/>
  <c r="K806" i="5"/>
  <c r="H806" i="5"/>
  <c r="L806" i="5"/>
  <c r="M806" i="5"/>
  <c r="Q806" i="5"/>
  <c r="I627" i="5"/>
  <c r="J627" i="5"/>
  <c r="O627" i="5"/>
  <c r="K627" i="5"/>
  <c r="P627" i="5"/>
  <c r="M627" i="5"/>
  <c r="Q627" i="5"/>
  <c r="H627" i="5"/>
  <c r="L627" i="5"/>
  <c r="I623" i="5"/>
  <c r="J623" i="5"/>
  <c r="O623" i="5"/>
  <c r="K623" i="5"/>
  <c r="P623" i="5"/>
  <c r="M623" i="5"/>
  <c r="L623" i="5"/>
  <c r="Q623" i="5"/>
  <c r="H623" i="5"/>
  <c r="I619" i="5"/>
  <c r="J619" i="5"/>
  <c r="O619" i="5"/>
  <c r="K619" i="5"/>
  <c r="P619" i="5"/>
  <c r="M619" i="5"/>
  <c r="H619" i="5"/>
  <c r="Q619" i="5"/>
  <c r="L619" i="5"/>
  <c r="I615" i="5"/>
  <c r="J615" i="5"/>
  <c r="O615" i="5"/>
  <c r="K615" i="5"/>
  <c r="P615" i="5"/>
  <c r="M615" i="5"/>
  <c r="H615" i="5"/>
  <c r="Q615" i="5"/>
  <c r="L615" i="5"/>
  <c r="I611" i="5"/>
  <c r="J611" i="5"/>
  <c r="O611" i="5"/>
  <c r="K611" i="5"/>
  <c r="P611" i="5"/>
  <c r="M611" i="5"/>
  <c r="H611" i="5"/>
  <c r="L611" i="5"/>
  <c r="Q611" i="5"/>
  <c r="I607" i="5"/>
  <c r="O607" i="5"/>
  <c r="J607" i="5"/>
  <c r="P607" i="5"/>
  <c r="K607" i="5"/>
  <c r="M607" i="5"/>
  <c r="H607" i="5"/>
  <c r="Q607" i="5"/>
  <c r="L607" i="5"/>
  <c r="I603" i="5"/>
  <c r="J603" i="5"/>
  <c r="O603" i="5"/>
  <c r="K603" i="5"/>
  <c r="P603" i="5"/>
  <c r="M603" i="5"/>
  <c r="L603" i="5"/>
  <c r="Q603" i="5"/>
  <c r="H603" i="5"/>
  <c r="I599" i="5"/>
  <c r="J599" i="5"/>
  <c r="O599" i="5"/>
  <c r="K599" i="5"/>
  <c r="P599" i="5"/>
  <c r="M599" i="5"/>
  <c r="H599" i="5"/>
  <c r="L599" i="5"/>
  <c r="Q599" i="5"/>
  <c r="I595" i="5"/>
  <c r="J595" i="5"/>
  <c r="O595" i="5"/>
  <c r="P595" i="5"/>
  <c r="K595" i="5"/>
  <c r="M595" i="5"/>
  <c r="L595" i="5"/>
  <c r="Q595" i="5"/>
  <c r="H595" i="5"/>
  <c r="I591" i="5"/>
  <c r="J591" i="5"/>
  <c r="O591" i="5"/>
  <c r="P591" i="5"/>
  <c r="K591" i="5"/>
  <c r="M591" i="5"/>
  <c r="H591" i="5"/>
  <c r="Q591" i="5"/>
  <c r="L591" i="5"/>
  <c r="O587" i="5"/>
  <c r="K587" i="5"/>
  <c r="P587" i="5"/>
  <c r="Q587" i="5"/>
  <c r="H587" i="5"/>
  <c r="L587" i="5"/>
  <c r="M587" i="5"/>
  <c r="I587" i="5"/>
  <c r="J587" i="5"/>
  <c r="O583" i="5"/>
  <c r="H583" i="5"/>
  <c r="P583" i="5"/>
  <c r="L583" i="5"/>
  <c r="M583" i="5"/>
  <c r="Q583" i="5"/>
  <c r="K583" i="5"/>
  <c r="J583" i="5"/>
  <c r="I583" i="5"/>
  <c r="I579" i="5"/>
  <c r="J579" i="5"/>
  <c r="O579" i="5"/>
  <c r="P579" i="5"/>
  <c r="K579" i="5"/>
  <c r="M579" i="5"/>
  <c r="L579" i="5"/>
  <c r="H579" i="5"/>
  <c r="Q579" i="5"/>
  <c r="I575" i="5"/>
  <c r="J575" i="5"/>
  <c r="O575" i="5"/>
  <c r="P575" i="5"/>
  <c r="K575" i="5"/>
  <c r="M575" i="5"/>
  <c r="Q575" i="5"/>
  <c r="H575" i="5"/>
  <c r="L575" i="5"/>
  <c r="I571" i="5"/>
  <c r="J571" i="5"/>
  <c r="O571" i="5"/>
  <c r="P571" i="5"/>
  <c r="K571" i="5"/>
  <c r="M571" i="5"/>
  <c r="H571" i="5"/>
  <c r="L571" i="5"/>
  <c r="Q571" i="5"/>
  <c r="I567" i="5"/>
  <c r="J567" i="5"/>
  <c r="O567" i="5"/>
  <c r="K567" i="5"/>
  <c r="P567" i="5"/>
  <c r="M567" i="5"/>
  <c r="L567" i="5"/>
  <c r="H567" i="5"/>
  <c r="Q567" i="5"/>
  <c r="I563" i="5"/>
  <c r="J563" i="5"/>
  <c r="O563" i="5"/>
  <c r="K563" i="5"/>
  <c r="P563" i="5"/>
  <c r="M563" i="5"/>
  <c r="Q563" i="5"/>
  <c r="H563" i="5"/>
  <c r="L563" i="5"/>
  <c r="I559" i="5"/>
  <c r="J559" i="5"/>
  <c r="O559" i="5"/>
  <c r="P559" i="5"/>
  <c r="K559" i="5"/>
  <c r="M559" i="5"/>
  <c r="H559" i="5"/>
  <c r="Q559" i="5"/>
  <c r="L559" i="5"/>
  <c r="I555" i="5"/>
  <c r="J555" i="5"/>
  <c r="O555" i="5"/>
  <c r="P555" i="5"/>
  <c r="K555" i="5"/>
  <c r="M555" i="5"/>
  <c r="H555" i="5"/>
  <c r="L555" i="5"/>
  <c r="Q555" i="5"/>
  <c r="I551" i="5"/>
  <c r="O551" i="5"/>
  <c r="J551" i="5"/>
  <c r="K551" i="5"/>
  <c r="P551" i="5"/>
  <c r="M551" i="5"/>
  <c r="Q551" i="5"/>
  <c r="H551" i="5"/>
  <c r="L551" i="5"/>
  <c r="I547" i="5"/>
  <c r="J547" i="5"/>
  <c r="O547" i="5"/>
  <c r="P547" i="5"/>
  <c r="K547" i="5"/>
  <c r="M547" i="5"/>
  <c r="L547" i="5"/>
  <c r="Q547" i="5"/>
  <c r="H547" i="5"/>
  <c r="I543" i="5"/>
  <c r="O543" i="5"/>
  <c r="J543" i="5"/>
  <c r="K543" i="5"/>
  <c r="P543" i="5"/>
  <c r="M543" i="5"/>
  <c r="H543" i="5"/>
  <c r="L543" i="5"/>
  <c r="Q543" i="5"/>
  <c r="I539" i="5"/>
  <c r="O539" i="5"/>
  <c r="J539" i="5"/>
  <c r="K539" i="5"/>
  <c r="P539" i="5"/>
  <c r="M539" i="5"/>
  <c r="Q539" i="5"/>
  <c r="H539" i="5"/>
  <c r="L539" i="5"/>
  <c r="I535" i="5"/>
  <c r="O535" i="5"/>
  <c r="J535" i="5"/>
  <c r="K535" i="5"/>
  <c r="P535" i="5"/>
  <c r="M535" i="5"/>
  <c r="L535" i="5"/>
  <c r="Q535" i="5"/>
  <c r="H535" i="5"/>
  <c r="I531" i="5"/>
  <c r="J531" i="5"/>
  <c r="O531" i="5"/>
  <c r="P531" i="5"/>
  <c r="K531" i="5"/>
  <c r="M531" i="5"/>
  <c r="H531" i="5"/>
  <c r="L531" i="5"/>
  <c r="Q531" i="5"/>
  <c r="I527" i="5"/>
  <c r="O527" i="5"/>
  <c r="J527" i="5"/>
  <c r="K527" i="5"/>
  <c r="P527" i="5"/>
  <c r="M527" i="5"/>
  <c r="Q527" i="5"/>
  <c r="H527" i="5"/>
  <c r="L527" i="5"/>
  <c r="I523" i="5"/>
  <c r="O523" i="5"/>
  <c r="J523" i="5"/>
  <c r="P523" i="5"/>
  <c r="K523" i="5"/>
  <c r="M523" i="5"/>
  <c r="L523" i="5"/>
  <c r="H523" i="5"/>
  <c r="Q523" i="5"/>
  <c r="Q519" i="5"/>
  <c r="O519" i="5"/>
  <c r="K519" i="5"/>
  <c r="M519" i="5"/>
  <c r="H519" i="5"/>
  <c r="L519" i="5"/>
  <c r="P519" i="5"/>
  <c r="J519" i="5"/>
  <c r="I519" i="5"/>
  <c r="Q515" i="5"/>
  <c r="L515" i="5"/>
  <c r="M515" i="5"/>
  <c r="K515" i="5"/>
  <c r="H515" i="5"/>
  <c r="O515" i="5"/>
  <c r="P515" i="5"/>
  <c r="J515" i="5"/>
  <c r="I515" i="5"/>
  <c r="I511" i="5"/>
  <c r="J511" i="5"/>
  <c r="O511" i="5"/>
  <c r="K511" i="5"/>
  <c r="P511" i="5"/>
  <c r="M511" i="5"/>
  <c r="Q511" i="5"/>
  <c r="H511" i="5"/>
  <c r="L511" i="5"/>
  <c r="H507" i="5"/>
  <c r="P507" i="5"/>
  <c r="Q507" i="5"/>
  <c r="O507" i="5"/>
  <c r="L507" i="5"/>
  <c r="K507" i="5"/>
  <c r="M507" i="5"/>
  <c r="I507" i="5"/>
  <c r="J507" i="5"/>
  <c r="P503" i="5"/>
  <c r="H503" i="5"/>
  <c r="L503" i="5"/>
  <c r="M503" i="5"/>
  <c r="Q503" i="5"/>
  <c r="O503" i="5"/>
  <c r="K503" i="5"/>
  <c r="J503" i="5"/>
  <c r="I503" i="5"/>
  <c r="O499" i="5"/>
  <c r="L499" i="5"/>
  <c r="K499" i="5"/>
  <c r="Q499" i="5"/>
  <c r="P499" i="5"/>
  <c r="M499" i="5"/>
  <c r="H499" i="5"/>
  <c r="I499" i="5"/>
  <c r="J499" i="5"/>
  <c r="L495" i="5"/>
  <c r="Q495" i="5"/>
  <c r="O495" i="5"/>
  <c r="M495" i="5"/>
  <c r="K495" i="5"/>
  <c r="P495" i="5"/>
  <c r="H495" i="5"/>
  <c r="I495" i="5"/>
  <c r="J495" i="5"/>
  <c r="Q491" i="5"/>
  <c r="O491" i="5"/>
  <c r="L491" i="5"/>
  <c r="K491" i="5"/>
  <c r="P491" i="5"/>
  <c r="H491" i="5"/>
  <c r="M491" i="5"/>
  <c r="I491" i="5"/>
  <c r="J491" i="5"/>
  <c r="M487" i="5"/>
  <c r="O487" i="5"/>
  <c r="K487" i="5"/>
  <c r="P487" i="5"/>
  <c r="Q487" i="5"/>
  <c r="H487" i="5"/>
  <c r="L487" i="5"/>
  <c r="I487" i="5"/>
  <c r="J487" i="5"/>
  <c r="P483" i="5"/>
  <c r="H483" i="5"/>
  <c r="L483" i="5"/>
  <c r="M483" i="5"/>
  <c r="Q483" i="5"/>
  <c r="O483" i="5"/>
  <c r="K483" i="5"/>
  <c r="J483" i="5"/>
  <c r="I483" i="5"/>
  <c r="P479" i="5"/>
  <c r="L479" i="5"/>
  <c r="H479" i="5"/>
  <c r="M479" i="5"/>
  <c r="Q479" i="5"/>
  <c r="O479" i="5"/>
  <c r="K479" i="5"/>
  <c r="I479" i="5"/>
  <c r="J479" i="5"/>
  <c r="P475" i="5"/>
  <c r="M475" i="5"/>
  <c r="Q475" i="5"/>
  <c r="H475" i="5"/>
  <c r="O475" i="5"/>
  <c r="L475" i="5"/>
  <c r="K475" i="5"/>
  <c r="I475" i="5"/>
  <c r="J475" i="5"/>
  <c r="I471" i="5"/>
  <c r="J471" i="5"/>
  <c r="O471" i="5"/>
  <c r="P471" i="5"/>
  <c r="K471" i="5"/>
  <c r="M471" i="5"/>
  <c r="L471" i="5"/>
  <c r="Q471" i="5"/>
  <c r="H471" i="5"/>
  <c r="I467" i="5"/>
  <c r="J467" i="5"/>
  <c r="O467" i="5"/>
  <c r="K467" i="5"/>
  <c r="P467" i="5"/>
  <c r="M467" i="5"/>
  <c r="Q467" i="5"/>
  <c r="H467" i="5"/>
  <c r="L467" i="5"/>
  <c r="I463" i="5"/>
  <c r="J463" i="5"/>
  <c r="O463" i="5"/>
  <c r="P463" i="5"/>
  <c r="K463" i="5"/>
  <c r="M463" i="5"/>
  <c r="L463" i="5"/>
  <c r="Q463" i="5"/>
  <c r="H463" i="5"/>
  <c r="I459" i="5"/>
  <c r="J459" i="5"/>
  <c r="O459" i="5"/>
  <c r="K459" i="5"/>
  <c r="P459" i="5"/>
  <c r="M459" i="5"/>
  <c r="H459" i="5"/>
  <c r="Q459" i="5"/>
  <c r="L459" i="5"/>
  <c r="O455" i="5"/>
  <c r="K455" i="5"/>
  <c r="P455" i="5"/>
  <c r="L455" i="5"/>
  <c r="M455" i="5"/>
  <c r="Q455" i="5"/>
  <c r="H455" i="5"/>
  <c r="J455" i="5"/>
  <c r="I455" i="5"/>
  <c r="I451" i="5"/>
  <c r="J451" i="5"/>
  <c r="O451" i="5"/>
  <c r="P451" i="5"/>
  <c r="K451" i="5"/>
  <c r="M451" i="5"/>
  <c r="H451" i="5"/>
  <c r="L451" i="5"/>
  <c r="Q451" i="5"/>
  <c r="I447" i="5"/>
  <c r="J447" i="5"/>
  <c r="O447" i="5"/>
  <c r="K447" i="5"/>
  <c r="P447" i="5"/>
  <c r="M447" i="5"/>
  <c r="H447" i="5"/>
  <c r="Q447" i="5"/>
  <c r="L447" i="5"/>
  <c r="I443" i="5"/>
  <c r="J443" i="5"/>
  <c r="O443" i="5"/>
  <c r="K443" i="5"/>
  <c r="P443" i="5"/>
  <c r="M443" i="5"/>
  <c r="H443" i="5"/>
  <c r="L443" i="5"/>
  <c r="Q443" i="5"/>
  <c r="I439" i="5"/>
  <c r="J439" i="5"/>
  <c r="O439" i="5"/>
  <c r="K439" i="5"/>
  <c r="P439" i="5"/>
  <c r="M439" i="5"/>
  <c r="L439" i="5"/>
  <c r="Q439" i="5"/>
  <c r="H439" i="5"/>
  <c r="I435" i="5"/>
  <c r="J435" i="5"/>
  <c r="O435" i="5"/>
  <c r="K435" i="5"/>
  <c r="P435" i="5"/>
  <c r="M435" i="5"/>
  <c r="L435" i="5"/>
  <c r="Q435" i="5"/>
  <c r="H435" i="5"/>
  <c r="K431" i="5"/>
  <c r="P431" i="5"/>
  <c r="H431" i="5"/>
  <c r="Q431" i="5"/>
  <c r="L431" i="5"/>
  <c r="J431" i="5"/>
  <c r="M431" i="5"/>
  <c r="O431" i="5"/>
  <c r="I431" i="5"/>
  <c r="K427" i="5"/>
  <c r="P427" i="5"/>
  <c r="Q427" i="5"/>
  <c r="H427" i="5"/>
  <c r="L427" i="5"/>
  <c r="J427" i="5"/>
  <c r="I427" i="5"/>
  <c r="M427" i="5"/>
  <c r="O427" i="5"/>
  <c r="K423" i="5"/>
  <c r="P423" i="5"/>
  <c r="L423" i="5"/>
  <c r="H423" i="5"/>
  <c r="Q423" i="5"/>
  <c r="J423" i="5"/>
  <c r="I423" i="5"/>
  <c r="O423" i="5"/>
  <c r="M423" i="5"/>
  <c r="K419" i="5"/>
  <c r="P419" i="5"/>
  <c r="L419" i="5"/>
  <c r="H419" i="5"/>
  <c r="Q419" i="5"/>
  <c r="J419" i="5"/>
  <c r="M419" i="5"/>
  <c r="I419" i="5"/>
  <c r="O419" i="5"/>
  <c r="P415" i="5"/>
  <c r="K415" i="5"/>
  <c r="L415" i="5"/>
  <c r="H415" i="5"/>
  <c r="Q415" i="5"/>
  <c r="J415" i="5"/>
  <c r="O415" i="5"/>
  <c r="M415" i="5"/>
  <c r="I415" i="5"/>
  <c r="K411" i="5"/>
  <c r="L411" i="5"/>
  <c r="H411" i="5"/>
  <c r="Q411" i="5"/>
  <c r="M411" i="5"/>
  <c r="I411" i="5"/>
  <c r="J411" i="5"/>
  <c r="O411" i="5"/>
  <c r="P411" i="5"/>
  <c r="K407" i="5"/>
  <c r="Q407" i="5"/>
  <c r="H407" i="5"/>
  <c r="L407" i="5"/>
  <c r="I407" i="5"/>
  <c r="M407" i="5"/>
  <c r="J407" i="5"/>
  <c r="O407" i="5"/>
  <c r="P407" i="5"/>
  <c r="K403" i="5"/>
  <c r="Q403" i="5"/>
  <c r="H403" i="5"/>
  <c r="L403" i="5"/>
  <c r="I403" i="5"/>
  <c r="M403" i="5"/>
  <c r="O403" i="5"/>
  <c r="P403" i="5"/>
  <c r="J403" i="5"/>
  <c r="K399" i="5"/>
  <c r="L399" i="5"/>
  <c r="H399" i="5"/>
  <c r="Q399" i="5"/>
  <c r="I399" i="5"/>
  <c r="M399" i="5"/>
  <c r="O399" i="5"/>
  <c r="P399" i="5"/>
  <c r="J399" i="5"/>
  <c r="K395" i="5"/>
  <c r="L395" i="5"/>
  <c r="Q395" i="5"/>
  <c r="H395" i="5"/>
  <c r="I395" i="5"/>
  <c r="M395" i="5"/>
  <c r="P395" i="5"/>
  <c r="J395" i="5"/>
  <c r="O395" i="5"/>
  <c r="O391" i="5"/>
  <c r="L391" i="5"/>
  <c r="P391" i="5"/>
  <c r="Q391" i="5"/>
  <c r="K391" i="5"/>
  <c r="H391" i="5"/>
  <c r="M391" i="5"/>
  <c r="I391" i="5"/>
  <c r="J391" i="5"/>
  <c r="H387" i="5"/>
  <c r="L387" i="5"/>
  <c r="M387" i="5"/>
  <c r="K387" i="5"/>
  <c r="P387" i="5"/>
  <c r="Q387" i="5"/>
  <c r="J387" i="5"/>
  <c r="I387" i="5"/>
  <c r="H383" i="5"/>
  <c r="I383" i="5"/>
  <c r="M383" i="5"/>
  <c r="J383" i="5"/>
  <c r="Q383" i="5"/>
  <c r="K383" i="5"/>
  <c r="P383" i="5"/>
  <c r="L383" i="5"/>
  <c r="H379" i="5"/>
  <c r="I379" i="5"/>
  <c r="M379" i="5"/>
  <c r="J379" i="5"/>
  <c r="Q379" i="5"/>
  <c r="L379" i="5"/>
  <c r="K379" i="5"/>
  <c r="P379" i="5"/>
  <c r="H375" i="5"/>
  <c r="M375" i="5"/>
  <c r="I375" i="5"/>
  <c r="J375" i="5"/>
  <c r="O375" i="5"/>
  <c r="Q375" i="5"/>
  <c r="L375" i="5"/>
  <c r="K375" i="5"/>
  <c r="P375" i="5"/>
  <c r="H371" i="5"/>
  <c r="I371" i="5"/>
  <c r="M371" i="5"/>
  <c r="J371" i="5"/>
  <c r="Q371" i="5"/>
  <c r="L371" i="5"/>
  <c r="K371" i="5"/>
  <c r="P371" i="5"/>
  <c r="H367" i="5"/>
  <c r="M367" i="5"/>
  <c r="I367" i="5"/>
  <c r="J367" i="5"/>
  <c r="Q367" i="5"/>
  <c r="K367" i="5"/>
  <c r="L367" i="5"/>
  <c r="P367" i="5"/>
  <c r="H363" i="5"/>
  <c r="I363" i="5"/>
  <c r="M363" i="5"/>
  <c r="J363" i="5"/>
  <c r="Q363" i="5"/>
  <c r="K363" i="5"/>
  <c r="P363" i="5"/>
  <c r="L363" i="5"/>
  <c r="H359" i="5"/>
  <c r="I359" i="5"/>
  <c r="M359" i="5"/>
  <c r="J359" i="5"/>
  <c r="O359" i="5"/>
  <c r="Q359" i="5"/>
  <c r="K359" i="5"/>
  <c r="L359" i="5"/>
  <c r="P359" i="5"/>
  <c r="H355" i="5"/>
  <c r="M355" i="5"/>
  <c r="L355" i="5"/>
  <c r="K355" i="5"/>
  <c r="P355" i="5"/>
  <c r="Q355" i="5"/>
  <c r="I355" i="5"/>
  <c r="J355" i="5"/>
  <c r="H351" i="5"/>
  <c r="I351" i="5"/>
  <c r="M351" i="5"/>
  <c r="J351" i="5"/>
  <c r="Q351" i="5"/>
  <c r="K351" i="5"/>
  <c r="P351" i="5"/>
  <c r="L351" i="5"/>
  <c r="H347" i="5"/>
  <c r="I347" i="5"/>
  <c r="M347" i="5"/>
  <c r="J347" i="5"/>
  <c r="Q347" i="5"/>
  <c r="K347" i="5"/>
  <c r="P347" i="5"/>
  <c r="L347" i="5"/>
  <c r="H343" i="5"/>
  <c r="M343" i="5"/>
  <c r="P343" i="5"/>
  <c r="Q343" i="5"/>
  <c r="O343" i="5"/>
  <c r="L343" i="5"/>
  <c r="K343" i="5"/>
  <c r="I343" i="5"/>
  <c r="J343" i="5"/>
  <c r="P339" i="5"/>
  <c r="Q339" i="5"/>
  <c r="L339" i="5"/>
  <c r="H339" i="5"/>
  <c r="M339" i="5"/>
  <c r="K339" i="5"/>
  <c r="J339" i="5"/>
  <c r="I339" i="5"/>
  <c r="H335" i="5"/>
  <c r="I335" i="5"/>
  <c r="M335" i="5"/>
  <c r="J335" i="5"/>
  <c r="Q335" i="5"/>
  <c r="K335" i="5"/>
  <c r="P335" i="5"/>
  <c r="L335" i="5"/>
  <c r="H331" i="5"/>
  <c r="I331" i="5"/>
  <c r="M331" i="5"/>
  <c r="J331" i="5"/>
  <c r="Q331" i="5"/>
  <c r="K331" i="5"/>
  <c r="L331" i="5"/>
  <c r="P331" i="5"/>
  <c r="H327" i="5"/>
  <c r="I327" i="5"/>
  <c r="M327" i="5"/>
  <c r="J327" i="5"/>
  <c r="O327" i="5"/>
  <c r="Q327" i="5"/>
  <c r="L327" i="5"/>
  <c r="K327" i="5"/>
  <c r="P327" i="5"/>
  <c r="H323" i="5"/>
  <c r="I323" i="5"/>
  <c r="M323" i="5"/>
  <c r="J323" i="5"/>
  <c r="Q323" i="5"/>
  <c r="P323" i="5"/>
  <c r="K323" i="5"/>
  <c r="L323" i="5"/>
  <c r="P319" i="5"/>
  <c r="K319" i="5"/>
  <c r="Q319" i="5"/>
  <c r="M319" i="5"/>
  <c r="H319" i="5"/>
  <c r="L319" i="5"/>
  <c r="I319" i="5"/>
  <c r="J319" i="5"/>
  <c r="H315" i="5"/>
  <c r="I315" i="5"/>
  <c r="M315" i="5"/>
  <c r="J315" i="5"/>
  <c r="Q315" i="5"/>
  <c r="L315" i="5"/>
  <c r="K315" i="5"/>
  <c r="P315" i="5"/>
  <c r="H311" i="5"/>
  <c r="M311" i="5"/>
  <c r="I311" i="5"/>
  <c r="J311" i="5"/>
  <c r="Q311" i="5"/>
  <c r="K311" i="5"/>
  <c r="L311" i="5"/>
  <c r="P311" i="5"/>
  <c r="H307" i="5"/>
  <c r="Q307" i="5"/>
  <c r="K307" i="5"/>
  <c r="P307" i="5"/>
  <c r="M307" i="5"/>
  <c r="L307" i="5"/>
  <c r="J307" i="5"/>
  <c r="I307" i="5"/>
  <c r="H303" i="5"/>
  <c r="I303" i="5"/>
  <c r="M303" i="5"/>
  <c r="J303" i="5"/>
  <c r="Q303" i="5"/>
  <c r="P303" i="5"/>
  <c r="K303" i="5"/>
  <c r="L303" i="5"/>
  <c r="H299" i="5"/>
  <c r="I299" i="5"/>
  <c r="M299" i="5"/>
  <c r="J299" i="5"/>
  <c r="Q299" i="5"/>
  <c r="K299" i="5"/>
  <c r="L299" i="5"/>
  <c r="P299" i="5"/>
  <c r="H295" i="5"/>
  <c r="I295" i="5"/>
  <c r="M295" i="5"/>
  <c r="J295" i="5"/>
  <c r="O295" i="5"/>
  <c r="Q295" i="5"/>
  <c r="L295" i="5"/>
  <c r="P295" i="5"/>
  <c r="K295" i="5"/>
  <c r="H291" i="5"/>
  <c r="I291" i="5"/>
  <c r="M291" i="5"/>
  <c r="J291" i="5"/>
  <c r="Q291" i="5"/>
  <c r="K291" i="5"/>
  <c r="P291" i="5"/>
  <c r="L291" i="5"/>
  <c r="P287" i="5"/>
  <c r="H287" i="5"/>
  <c r="L287" i="5"/>
  <c r="K287" i="5"/>
  <c r="Q287" i="5"/>
  <c r="M287" i="5"/>
  <c r="I287" i="5"/>
  <c r="J287" i="5"/>
  <c r="H283" i="5"/>
  <c r="I283" i="5"/>
  <c r="M283" i="5"/>
  <c r="J283" i="5"/>
  <c r="Q283" i="5"/>
  <c r="L283" i="5"/>
  <c r="P283" i="5"/>
  <c r="K283" i="5"/>
  <c r="H279" i="5"/>
  <c r="I279" i="5"/>
  <c r="M279" i="5"/>
  <c r="J279" i="5"/>
  <c r="Q279" i="5"/>
  <c r="L279" i="5"/>
  <c r="K279" i="5"/>
  <c r="P279" i="5"/>
  <c r="H275" i="5"/>
  <c r="I275" i="5"/>
  <c r="M275" i="5"/>
  <c r="J275" i="5"/>
  <c r="Q275" i="5"/>
  <c r="L275" i="5"/>
  <c r="P275" i="5"/>
  <c r="K275" i="5"/>
  <c r="H271" i="5"/>
  <c r="M271" i="5"/>
  <c r="I271" i="5"/>
  <c r="J271" i="5"/>
  <c r="Q271" i="5"/>
  <c r="P271" i="5"/>
  <c r="L271" i="5"/>
  <c r="K271" i="5"/>
  <c r="H267" i="5"/>
  <c r="I267" i="5"/>
  <c r="M267" i="5"/>
  <c r="J267" i="5"/>
  <c r="Q267" i="5"/>
  <c r="L267" i="5"/>
  <c r="P267" i="5"/>
  <c r="K267" i="5"/>
  <c r="H263" i="5"/>
  <c r="I263" i="5"/>
  <c r="M263" i="5"/>
  <c r="J263" i="5"/>
  <c r="O263" i="5"/>
  <c r="Q263" i="5"/>
  <c r="K263" i="5"/>
  <c r="L263" i="5"/>
  <c r="P263" i="5"/>
  <c r="H259" i="5"/>
  <c r="I259" i="5"/>
  <c r="M259" i="5"/>
  <c r="J259" i="5"/>
  <c r="Q259" i="5"/>
  <c r="K259" i="5"/>
  <c r="L259" i="5"/>
  <c r="P259" i="5"/>
  <c r="H255" i="5"/>
  <c r="I255" i="5"/>
  <c r="M255" i="5"/>
  <c r="J255" i="5"/>
  <c r="Q255" i="5"/>
  <c r="P255" i="5"/>
  <c r="K255" i="5"/>
  <c r="L255" i="5"/>
  <c r="H251" i="5"/>
  <c r="M251" i="5"/>
  <c r="I251" i="5"/>
  <c r="J251" i="5"/>
  <c r="Q251" i="5"/>
  <c r="K251" i="5"/>
  <c r="P251" i="5"/>
  <c r="L251" i="5"/>
  <c r="J247" i="5"/>
  <c r="O247" i="5"/>
  <c r="K247" i="5"/>
  <c r="P247" i="5"/>
  <c r="M247" i="5"/>
  <c r="Q247" i="5"/>
  <c r="I247" i="5"/>
  <c r="L247" i="5"/>
  <c r="H247" i="5"/>
  <c r="O243" i="5"/>
  <c r="J243" i="5"/>
  <c r="K243" i="5"/>
  <c r="P243" i="5"/>
  <c r="M243" i="5"/>
  <c r="L243" i="5"/>
  <c r="H243" i="5"/>
  <c r="I243" i="5"/>
  <c r="Q243" i="5"/>
  <c r="J239" i="5"/>
  <c r="O239" i="5"/>
  <c r="K239" i="5"/>
  <c r="P239" i="5"/>
  <c r="M239" i="5"/>
  <c r="L239" i="5"/>
  <c r="H239" i="5"/>
  <c r="Q239" i="5"/>
  <c r="I239" i="5"/>
  <c r="O235" i="5"/>
  <c r="J235" i="5"/>
  <c r="P235" i="5"/>
  <c r="K235" i="5"/>
  <c r="M235" i="5"/>
  <c r="H235" i="5"/>
  <c r="I235" i="5"/>
  <c r="Q235" i="5"/>
  <c r="L235" i="5"/>
  <c r="O231" i="5"/>
  <c r="J231" i="5"/>
  <c r="K231" i="5"/>
  <c r="P231" i="5"/>
  <c r="M231" i="5"/>
  <c r="H231" i="5"/>
  <c r="Q231" i="5"/>
  <c r="I231" i="5"/>
  <c r="L231" i="5"/>
  <c r="O227" i="5"/>
  <c r="K227" i="5"/>
  <c r="P227" i="5"/>
  <c r="J227" i="5"/>
  <c r="H227" i="5"/>
  <c r="L227" i="5"/>
  <c r="Q227" i="5"/>
  <c r="I227" i="5"/>
  <c r="M227" i="5"/>
  <c r="O223" i="5"/>
  <c r="K223" i="5"/>
  <c r="P223" i="5"/>
  <c r="J223" i="5"/>
  <c r="L223" i="5"/>
  <c r="H223" i="5"/>
  <c r="Q223" i="5"/>
  <c r="I223" i="5"/>
  <c r="M223" i="5"/>
  <c r="O219" i="5"/>
  <c r="K219" i="5"/>
  <c r="P219" i="5"/>
  <c r="J219" i="5"/>
  <c r="L219" i="5"/>
  <c r="Q219" i="5"/>
  <c r="H219" i="5"/>
  <c r="I219" i="5"/>
  <c r="M219" i="5"/>
  <c r="H215" i="5"/>
  <c r="P215" i="5"/>
  <c r="Q215" i="5"/>
  <c r="L215" i="5"/>
  <c r="M215" i="5"/>
  <c r="K215" i="5"/>
  <c r="O215" i="5"/>
  <c r="I215" i="5"/>
  <c r="J215" i="5"/>
  <c r="O211" i="5"/>
  <c r="K211" i="5"/>
  <c r="P211" i="5"/>
  <c r="J211" i="5"/>
  <c r="L211" i="5"/>
  <c r="H211" i="5"/>
  <c r="Q211" i="5"/>
  <c r="I211" i="5"/>
  <c r="M211" i="5"/>
  <c r="O207" i="5"/>
  <c r="K207" i="5"/>
  <c r="P207" i="5"/>
  <c r="J207" i="5"/>
  <c r="Q207" i="5"/>
  <c r="H207" i="5"/>
  <c r="L207" i="5"/>
  <c r="I207" i="5"/>
  <c r="M207" i="5"/>
  <c r="O203" i="5"/>
  <c r="K203" i="5"/>
  <c r="P203" i="5"/>
  <c r="J203" i="5"/>
  <c r="H203" i="5"/>
  <c r="Q203" i="5"/>
  <c r="L203" i="5"/>
  <c r="I203" i="5"/>
  <c r="M203" i="5"/>
  <c r="O199" i="5"/>
  <c r="P199" i="5"/>
  <c r="K199" i="5"/>
  <c r="J199" i="5"/>
  <c r="H199" i="5"/>
  <c r="Q199" i="5"/>
  <c r="L199" i="5"/>
  <c r="M199" i="5"/>
  <c r="I199" i="5"/>
  <c r="O195" i="5"/>
  <c r="K195" i="5"/>
  <c r="P195" i="5"/>
  <c r="J195" i="5"/>
  <c r="L195" i="5"/>
  <c r="H195" i="5"/>
  <c r="Q195" i="5"/>
  <c r="I195" i="5"/>
  <c r="M195" i="5"/>
  <c r="O191" i="5"/>
  <c r="K191" i="5"/>
  <c r="I191" i="5"/>
  <c r="M191" i="5"/>
  <c r="J191" i="5"/>
  <c r="P191" i="5"/>
  <c r="H191" i="5"/>
  <c r="Q191" i="5"/>
  <c r="L191" i="5"/>
  <c r="O187" i="5"/>
  <c r="J187" i="5"/>
  <c r="H187" i="5"/>
  <c r="L187" i="5"/>
  <c r="K187" i="5"/>
  <c r="P187" i="5"/>
  <c r="Q187" i="5"/>
  <c r="M187" i="5"/>
  <c r="I187" i="5"/>
  <c r="O183" i="5"/>
  <c r="K183" i="5"/>
  <c r="P183" i="5"/>
  <c r="J183" i="5"/>
  <c r="L183" i="5"/>
  <c r="H183" i="5"/>
  <c r="Q183" i="5"/>
  <c r="I183" i="5"/>
  <c r="M183" i="5"/>
  <c r="O179" i="5"/>
  <c r="K179" i="5"/>
  <c r="P179" i="5"/>
  <c r="J179" i="5"/>
  <c r="H179" i="5"/>
  <c r="Q179" i="5"/>
  <c r="L179" i="5"/>
  <c r="I179" i="5"/>
  <c r="M179" i="5"/>
  <c r="O175" i="5"/>
  <c r="K175" i="5"/>
  <c r="P175" i="5"/>
  <c r="J175" i="5"/>
  <c r="H175" i="5"/>
  <c r="Q175" i="5"/>
  <c r="L175" i="5"/>
  <c r="I175" i="5"/>
  <c r="M175" i="5"/>
  <c r="O171" i="5"/>
  <c r="K171" i="5"/>
  <c r="P171" i="5"/>
  <c r="J171" i="5"/>
  <c r="H171" i="5"/>
  <c r="Q171" i="5"/>
  <c r="L171" i="5"/>
  <c r="I171" i="5"/>
  <c r="M171" i="5"/>
  <c r="O167" i="5"/>
  <c r="K167" i="5"/>
  <c r="P167" i="5"/>
  <c r="J167" i="5"/>
  <c r="L167" i="5"/>
  <c r="H167" i="5"/>
  <c r="Q167" i="5"/>
  <c r="I167" i="5"/>
  <c r="M167" i="5"/>
  <c r="O163" i="5"/>
  <c r="K163" i="5"/>
  <c r="P163" i="5"/>
  <c r="J163" i="5"/>
  <c r="Q163" i="5"/>
  <c r="H163" i="5"/>
  <c r="L163" i="5"/>
  <c r="I163" i="5"/>
  <c r="M163" i="5"/>
  <c r="O159" i="5"/>
  <c r="K159" i="5"/>
  <c r="P159" i="5"/>
  <c r="J159" i="5"/>
  <c r="L159" i="5"/>
  <c r="H159" i="5"/>
  <c r="Q159" i="5"/>
  <c r="I159" i="5"/>
  <c r="M159" i="5"/>
  <c r="O155" i="5"/>
  <c r="K155" i="5"/>
  <c r="P155" i="5"/>
  <c r="J155" i="5"/>
  <c r="H155" i="5"/>
  <c r="L155" i="5"/>
  <c r="Q155" i="5"/>
  <c r="I155" i="5"/>
  <c r="M155" i="5"/>
  <c r="O151" i="5"/>
  <c r="K151" i="5"/>
  <c r="P151" i="5"/>
  <c r="J151" i="5"/>
  <c r="H151" i="5"/>
  <c r="Q151" i="5"/>
  <c r="L151" i="5"/>
  <c r="I151" i="5"/>
  <c r="M151" i="5"/>
  <c r="O147" i="5"/>
  <c r="K147" i="5"/>
  <c r="P147" i="5"/>
  <c r="J147" i="5"/>
  <c r="L147" i="5"/>
  <c r="Q147" i="5"/>
  <c r="H147" i="5"/>
  <c r="I147" i="5"/>
  <c r="M147" i="5"/>
  <c r="O143" i="5"/>
  <c r="K143" i="5"/>
  <c r="P143" i="5"/>
  <c r="J143" i="5"/>
  <c r="H143" i="5"/>
  <c r="Q143" i="5"/>
  <c r="L143" i="5"/>
  <c r="M143" i="5"/>
  <c r="I143" i="5"/>
  <c r="O139" i="5"/>
  <c r="K139" i="5"/>
  <c r="P139" i="5"/>
  <c r="J139" i="5"/>
  <c r="Q139" i="5"/>
  <c r="H139" i="5"/>
  <c r="L139" i="5"/>
  <c r="M139" i="5"/>
  <c r="I139" i="5"/>
  <c r="O135" i="5"/>
  <c r="P135" i="5"/>
  <c r="K135" i="5"/>
  <c r="J135" i="5"/>
  <c r="Q135" i="5"/>
  <c r="L135" i="5"/>
  <c r="H135" i="5"/>
  <c r="M135" i="5"/>
  <c r="I135" i="5"/>
  <c r="O131" i="5"/>
  <c r="P131" i="5"/>
  <c r="K131" i="5"/>
  <c r="J131" i="5"/>
  <c r="Q131" i="5"/>
  <c r="H131" i="5"/>
  <c r="L131" i="5"/>
  <c r="M131" i="5"/>
  <c r="I131" i="5"/>
  <c r="O127" i="5"/>
  <c r="K127" i="5"/>
  <c r="P127" i="5"/>
  <c r="J127" i="5"/>
  <c r="L127" i="5"/>
  <c r="H127" i="5"/>
  <c r="Q127" i="5"/>
  <c r="M127" i="5"/>
  <c r="I127" i="5"/>
  <c r="O123" i="5"/>
  <c r="K123" i="5"/>
  <c r="P123" i="5"/>
  <c r="J123" i="5"/>
  <c r="H123" i="5"/>
  <c r="L123" i="5"/>
  <c r="Q123" i="5"/>
  <c r="I123" i="5"/>
  <c r="M123" i="5"/>
  <c r="O119" i="5"/>
  <c r="K119" i="5"/>
  <c r="P119" i="5"/>
  <c r="J119" i="5"/>
  <c r="H119" i="5"/>
  <c r="L119" i="5"/>
  <c r="Q119" i="5"/>
  <c r="I119" i="5"/>
  <c r="M119" i="5"/>
  <c r="O115" i="5"/>
  <c r="K115" i="5"/>
  <c r="P115" i="5"/>
  <c r="J115" i="5"/>
  <c r="Q115" i="5"/>
  <c r="H115" i="5"/>
  <c r="L115" i="5"/>
  <c r="M115" i="5"/>
  <c r="I115" i="5"/>
  <c r="O111" i="5"/>
  <c r="P111" i="5"/>
  <c r="K111" i="5"/>
  <c r="J111" i="5"/>
  <c r="Q111" i="5"/>
  <c r="H111" i="5"/>
  <c r="L111" i="5"/>
  <c r="M111" i="5"/>
  <c r="I111" i="5"/>
  <c r="K107" i="5"/>
  <c r="Q107" i="5"/>
  <c r="L107" i="5"/>
  <c r="I107" i="5"/>
  <c r="M107" i="5"/>
  <c r="O107" i="5"/>
  <c r="P107" i="5"/>
  <c r="J107" i="5"/>
  <c r="K103" i="5"/>
  <c r="L103" i="5"/>
  <c r="Q103" i="5"/>
  <c r="I103" i="5"/>
  <c r="M103" i="5"/>
  <c r="P103" i="5"/>
  <c r="J103" i="5"/>
  <c r="O103" i="5"/>
  <c r="P99" i="5"/>
  <c r="Q99" i="5"/>
  <c r="K99" i="5"/>
  <c r="I99" i="5"/>
  <c r="L99" i="5"/>
  <c r="M99" i="5"/>
  <c r="J99" i="5"/>
  <c r="O99" i="5"/>
  <c r="K95" i="5"/>
  <c r="L95" i="5"/>
  <c r="Q95" i="5"/>
  <c r="I95" i="5"/>
  <c r="M95" i="5"/>
  <c r="P95" i="5"/>
  <c r="J95" i="5"/>
  <c r="O95" i="5"/>
  <c r="K91" i="5"/>
  <c r="L91" i="5"/>
  <c r="Q91" i="5"/>
  <c r="M91" i="5"/>
  <c r="I91" i="5"/>
  <c r="P91" i="5"/>
  <c r="O91" i="5"/>
  <c r="J91" i="5"/>
  <c r="M87" i="5"/>
  <c r="P87" i="5"/>
  <c r="Q87" i="5"/>
  <c r="L87" i="5"/>
  <c r="K87" i="5"/>
  <c r="I87" i="5"/>
  <c r="O87" i="5"/>
  <c r="J87" i="5"/>
  <c r="I83" i="5"/>
  <c r="O83" i="5"/>
  <c r="J83" i="5"/>
  <c r="P83" i="5"/>
  <c r="Q83" i="5"/>
  <c r="L83" i="5"/>
  <c r="M83" i="5"/>
  <c r="K83" i="5"/>
  <c r="K79" i="5"/>
  <c r="L79" i="5"/>
  <c r="Q79" i="5"/>
  <c r="M79" i="5"/>
  <c r="I79" i="5"/>
  <c r="P79" i="5"/>
  <c r="J79" i="5"/>
  <c r="O79" i="5"/>
  <c r="P75" i="5"/>
  <c r="Q75" i="5"/>
  <c r="O75" i="5"/>
  <c r="L75" i="5"/>
  <c r="I75" i="5"/>
  <c r="M75" i="5"/>
  <c r="K75" i="5"/>
  <c r="J75" i="5"/>
  <c r="Q71" i="5"/>
  <c r="P71" i="5"/>
  <c r="L71" i="5"/>
  <c r="K71" i="5"/>
  <c r="I71" i="5"/>
  <c r="M71" i="5"/>
  <c r="J71" i="5"/>
  <c r="O71" i="5"/>
  <c r="O67" i="5"/>
  <c r="I67" i="5"/>
  <c r="L67" i="5"/>
  <c r="M67" i="5"/>
  <c r="J67" i="5"/>
  <c r="K67" i="5"/>
  <c r="P67" i="5"/>
  <c r="Q67" i="5"/>
  <c r="O63" i="5"/>
  <c r="L63" i="5"/>
  <c r="K63" i="5"/>
  <c r="M63" i="5"/>
  <c r="I63" i="5"/>
  <c r="P63" i="5"/>
  <c r="Q63" i="5"/>
  <c r="J63" i="5"/>
  <c r="I59" i="5"/>
  <c r="M59" i="5"/>
  <c r="H59" i="5"/>
  <c r="O59" i="5"/>
  <c r="J59" i="5"/>
  <c r="L59" i="5"/>
  <c r="K59" i="5"/>
  <c r="Q59" i="5"/>
  <c r="P59" i="5"/>
  <c r="I55" i="5"/>
  <c r="M55" i="5"/>
  <c r="J55" i="5"/>
  <c r="O55" i="5"/>
  <c r="P55" i="5"/>
  <c r="K55" i="5"/>
  <c r="L55" i="5"/>
  <c r="Q55" i="5"/>
  <c r="H55" i="5"/>
  <c r="I51" i="5"/>
  <c r="M51" i="5"/>
  <c r="H51" i="5"/>
  <c r="J51" i="5"/>
  <c r="O51" i="5"/>
  <c r="L51" i="5"/>
  <c r="K51" i="5"/>
  <c r="P51" i="5"/>
  <c r="Q51" i="5"/>
  <c r="I47" i="5"/>
  <c r="M47" i="5"/>
  <c r="H47" i="5"/>
  <c r="J47" i="5"/>
  <c r="O47" i="5"/>
  <c r="P47" i="5"/>
  <c r="L47" i="5"/>
  <c r="K47" i="5"/>
  <c r="Q47" i="5"/>
  <c r="I43" i="5"/>
  <c r="M43" i="5"/>
  <c r="H43" i="5"/>
  <c r="O43" i="5"/>
  <c r="P43" i="5"/>
  <c r="K43" i="5"/>
  <c r="L43" i="5"/>
  <c r="Q43" i="5"/>
  <c r="J43" i="5"/>
  <c r="M39" i="5"/>
  <c r="I39" i="5"/>
  <c r="H39" i="5"/>
  <c r="J39" i="5"/>
  <c r="O39" i="5"/>
  <c r="L39" i="5"/>
  <c r="K39" i="5"/>
  <c r="P39" i="5"/>
  <c r="Q39" i="5"/>
  <c r="I35" i="5"/>
  <c r="M35" i="5"/>
  <c r="H35" i="5"/>
  <c r="J35" i="5"/>
  <c r="O35" i="5"/>
  <c r="L35" i="5"/>
  <c r="K35" i="5"/>
  <c r="P35" i="5"/>
  <c r="Q35" i="5"/>
  <c r="I31" i="5"/>
  <c r="O31" i="5"/>
  <c r="J31" i="5"/>
  <c r="M31" i="5"/>
  <c r="P31" i="5"/>
  <c r="K31" i="5"/>
  <c r="Q31" i="5"/>
  <c r="H31" i="5"/>
  <c r="L31" i="5"/>
  <c r="N757" i="5"/>
  <c r="N748" i="5"/>
  <c r="N759" i="5"/>
  <c r="N760" i="5"/>
  <c r="N754" i="5"/>
  <c r="N761" i="5"/>
  <c r="N763" i="5"/>
  <c r="N764" i="5"/>
  <c r="N766" i="5"/>
  <c r="N749" i="5"/>
  <c r="N765" i="5"/>
  <c r="N751" i="5"/>
  <c r="N767" i="5"/>
  <c r="N752" i="5"/>
  <c r="N768" i="5"/>
  <c r="N758" i="5"/>
  <c r="N750" i="5"/>
  <c r="N753" i="5"/>
  <c r="N769" i="5"/>
  <c r="N771" i="5"/>
  <c r="N772" i="5"/>
  <c r="N755" i="5"/>
  <c r="N756" i="5"/>
  <c r="N762" i="5"/>
  <c r="N770" i="5"/>
  <c r="D776" i="5"/>
  <c r="D780" i="5"/>
  <c r="D784" i="5"/>
  <c r="D788" i="5"/>
  <c r="D773" i="5"/>
  <c r="D777" i="5"/>
  <c r="D781" i="5"/>
  <c r="D785" i="5"/>
  <c r="D789" i="5"/>
  <c r="D774" i="5"/>
  <c r="D778" i="5"/>
  <c r="D782" i="5"/>
  <c r="D786" i="5"/>
  <c r="D790" i="5"/>
  <c r="D775" i="5"/>
  <c r="D779" i="5"/>
  <c r="D783" i="5"/>
  <c r="D787" i="5"/>
  <c r="D791" i="5"/>
  <c r="E794" i="5"/>
  <c r="E801" i="5"/>
  <c r="E799" i="5"/>
  <c r="E792" i="5"/>
  <c r="E795" i="5"/>
  <c r="E803" i="5"/>
  <c r="E798" i="5"/>
  <c r="E806" i="5"/>
  <c r="E805" i="5"/>
  <c r="E796" i="5"/>
  <c r="E804" i="5"/>
  <c r="E797" i="5"/>
  <c r="E793" i="5"/>
  <c r="E802" i="5"/>
  <c r="E800" i="5"/>
  <c r="F31" i="5"/>
  <c r="F32" i="5"/>
  <c r="F33" i="5"/>
  <c r="F36" i="5"/>
  <c r="F48" i="5"/>
  <c r="F40" i="5"/>
  <c r="F73" i="5" s="1"/>
  <c r="F44" i="5"/>
  <c r="F51" i="5"/>
  <c r="F59" i="5"/>
  <c r="F46" i="5"/>
  <c r="F37" i="5"/>
  <c r="F52" i="5"/>
  <c r="F35" i="5"/>
  <c r="F47" i="5"/>
  <c r="F49" i="5"/>
  <c r="F57" i="5"/>
  <c r="F42" i="5"/>
  <c r="F50" i="5"/>
  <c r="F58" i="5"/>
  <c r="F43" i="5"/>
  <c r="F55" i="5"/>
  <c r="F38" i="5"/>
  <c r="F45" i="5"/>
  <c r="F56" i="5"/>
  <c r="F34" i="5"/>
  <c r="F39" i="5"/>
  <c r="F53" i="5"/>
  <c r="F41" i="5"/>
  <c r="F54" i="5"/>
  <c r="G399" i="5"/>
  <c r="G407" i="5"/>
  <c r="G396" i="5"/>
  <c r="G412" i="5"/>
  <c r="G397" i="5"/>
  <c r="G405" i="5"/>
  <c r="G408" i="5"/>
  <c r="G395" i="5"/>
  <c r="G403" i="5"/>
  <c r="G411" i="5"/>
  <c r="G404" i="5"/>
  <c r="G409" i="5"/>
  <c r="G401" i="5"/>
  <c r="G400" i="5"/>
  <c r="G393" i="5"/>
  <c r="G398" i="5"/>
  <c r="G394" i="5"/>
  <c r="G410" i="5"/>
  <c r="G406" i="5"/>
  <c r="G402" i="5"/>
  <c r="N695" i="5"/>
  <c r="N717" i="5"/>
  <c r="N738" i="5"/>
  <c r="N661" i="5"/>
  <c r="N653" i="5"/>
  <c r="N687" i="5"/>
  <c r="N710" i="5"/>
  <c r="N731" i="5"/>
  <c r="N657" i="5"/>
  <c r="N691" i="5"/>
  <c r="N713" i="5"/>
  <c r="N734" i="5"/>
  <c r="N658" i="5"/>
  <c r="N693" i="5"/>
  <c r="N714" i="5"/>
  <c r="N735" i="5"/>
  <c r="N690" i="5"/>
  <c r="N649" i="5"/>
  <c r="N669" i="5"/>
  <c r="N659" i="5"/>
  <c r="N694" i="5"/>
  <c r="N715" i="5"/>
  <c r="N737" i="5"/>
  <c r="N638" i="5"/>
  <c r="N662" i="5"/>
  <c r="N697" i="5"/>
  <c r="N718" i="5"/>
  <c r="N739" i="5"/>
  <c r="N639" i="5"/>
  <c r="N663" i="5"/>
  <c r="N698" i="5"/>
  <c r="N719" i="5"/>
  <c r="N741" i="5"/>
  <c r="N654" i="5"/>
  <c r="N743" i="5"/>
  <c r="N642" i="5"/>
  <c r="N641" i="5"/>
  <c r="N665" i="5"/>
  <c r="N699" i="5"/>
  <c r="N721" i="5"/>
  <c r="N742" i="5"/>
  <c r="N643" i="5"/>
  <c r="N671" i="5"/>
  <c r="N702" i="5"/>
  <c r="N723" i="5"/>
  <c r="N745" i="5"/>
  <c r="N646" i="5"/>
  <c r="N681" i="5"/>
  <c r="N703" i="5"/>
  <c r="N725" i="5"/>
  <c r="N746" i="5"/>
  <c r="N733" i="5"/>
  <c r="N727" i="5"/>
  <c r="N722" i="5"/>
  <c r="N647" i="5"/>
  <c r="N682" i="5"/>
  <c r="N705" i="5"/>
  <c r="N726" i="5"/>
  <c r="N747" i="5"/>
  <c r="N650" i="5"/>
  <c r="N651" i="5"/>
  <c r="N711" i="5"/>
  <c r="N637" i="5"/>
  <c r="N685" i="5"/>
  <c r="N686" i="5"/>
  <c r="N644" i="5"/>
  <c r="N664" i="5"/>
  <c r="N684" i="5"/>
  <c r="N704" i="5"/>
  <c r="N724" i="5"/>
  <c r="N740" i="5"/>
  <c r="N660" i="5"/>
  <c r="N680" i="5"/>
  <c r="N720" i="5"/>
  <c r="N707" i="5"/>
  <c r="N709" i="5"/>
  <c r="N706" i="5"/>
  <c r="N648" i="5"/>
  <c r="N668" i="5"/>
  <c r="N692" i="5"/>
  <c r="N708" i="5"/>
  <c r="N728" i="5"/>
  <c r="N744" i="5"/>
  <c r="N640" i="5"/>
  <c r="N700" i="5"/>
  <c r="N736" i="5"/>
  <c r="N729" i="5"/>
  <c r="N730" i="5"/>
  <c r="N683" i="5"/>
  <c r="N701" i="5"/>
  <c r="N636" i="5"/>
  <c r="N652" i="5"/>
  <c r="N672" i="5"/>
  <c r="N696" i="5"/>
  <c r="N716" i="5"/>
  <c r="N732" i="5"/>
  <c r="N635" i="5"/>
  <c r="N253" i="5"/>
  <c r="N261" i="5"/>
  <c r="N270" i="5"/>
  <c r="N286" i="5"/>
  <c r="N296" i="5"/>
  <c r="N254" i="5"/>
  <c r="N271" i="5"/>
  <c r="N297" i="5"/>
  <c r="N302" i="5"/>
  <c r="N312" i="5"/>
  <c r="N251" i="5"/>
  <c r="N259" i="5"/>
  <c r="N268" i="5"/>
  <c r="N282" i="5"/>
  <c r="N294" i="5"/>
  <c r="N250" i="5"/>
  <c r="N267" i="5"/>
  <c r="N293" i="5"/>
  <c r="N300" i="5"/>
  <c r="N310" i="5"/>
  <c r="N257" i="5"/>
  <c r="N266" i="5"/>
  <c r="N275" i="5"/>
  <c r="N292" i="5"/>
  <c r="N263" i="5"/>
  <c r="N289" i="5"/>
  <c r="N298" i="5"/>
  <c r="N308" i="5"/>
  <c r="N255" i="5"/>
  <c r="N258" i="5"/>
  <c r="N290" i="5"/>
  <c r="N272" i="5"/>
  <c r="N304" i="5"/>
  <c r="N324" i="5"/>
  <c r="N332" i="5"/>
  <c r="N347" i="5"/>
  <c r="N264" i="5"/>
  <c r="N279" i="5"/>
  <c r="N317" i="5"/>
  <c r="N330" i="5"/>
  <c r="N344" i="5"/>
  <c r="N315" i="5"/>
  <c r="N336" i="5"/>
  <c r="N353" i="5"/>
  <c r="N363" i="5"/>
  <c r="N323" i="5"/>
  <c r="N377" i="5"/>
  <c r="N334" i="5"/>
  <c r="N351" i="5"/>
  <c r="N361" i="5"/>
  <c r="N309" i="5"/>
  <c r="N354" i="5"/>
  <c r="N375" i="5"/>
  <c r="N390" i="5"/>
  <c r="N328" i="5"/>
  <c r="N349" i="5"/>
  <c r="N359" i="5"/>
  <c r="N369" i="5"/>
  <c r="N291" i="5"/>
  <c r="N299" i="5"/>
  <c r="N346" i="5"/>
  <c r="N373" i="5"/>
  <c r="N384" i="5"/>
  <c r="N249" i="5"/>
  <c r="N326" i="5"/>
  <c r="N356" i="5"/>
  <c r="N367" i="5"/>
  <c r="N265" i="5"/>
  <c r="N331" i="5"/>
  <c r="N371" i="5"/>
  <c r="N379" i="5"/>
  <c r="N305" i="5"/>
  <c r="N352" i="5"/>
  <c r="N357" i="5"/>
  <c r="N303" i="5"/>
  <c r="N350" i="5"/>
  <c r="N374" i="5"/>
  <c r="N386" i="5"/>
  <c r="N295" i="5"/>
  <c r="N348" i="5"/>
  <c r="N283" i="5"/>
  <c r="N338" i="5"/>
  <c r="N273" i="5"/>
  <c r="N335" i="5"/>
  <c r="N372" i="5"/>
  <c r="N383" i="5"/>
  <c r="N301" i="5"/>
  <c r="N269" i="5"/>
  <c r="N333" i="5"/>
  <c r="N370" i="5"/>
  <c r="N260" i="5"/>
  <c r="N329" i="5"/>
  <c r="N368" i="5"/>
  <c r="N256" i="5"/>
  <c r="N327" i="5"/>
  <c r="N378" i="5"/>
  <c r="N316" i="5"/>
  <c r="N362" i="5"/>
  <c r="N314" i="5"/>
  <c r="N376" i="5"/>
  <c r="N252" i="5"/>
  <c r="N325" i="5"/>
  <c r="N364" i="5"/>
  <c r="N311" i="5"/>
  <c r="N360" i="5"/>
  <c r="N35" i="5"/>
  <c r="N40" i="5"/>
  <c r="N36" i="5"/>
  <c r="N44" i="5"/>
  <c r="N39" i="5"/>
  <c r="N55" i="5"/>
  <c r="N41" i="5"/>
  <c r="N56" i="5"/>
  <c r="N53" i="5"/>
  <c r="N46" i="5"/>
  <c r="N37" i="5"/>
  <c r="N54" i="5"/>
  <c r="N48" i="5"/>
  <c r="N47" i="5"/>
  <c r="N51" i="5"/>
  <c r="N59" i="5"/>
  <c r="N42" i="5"/>
  <c r="N52" i="5"/>
  <c r="N43" i="5"/>
  <c r="N49" i="5"/>
  <c r="N57" i="5"/>
  <c r="N34" i="5"/>
  <c r="N38" i="5"/>
  <c r="N50" i="5"/>
  <c r="N45" i="5"/>
  <c r="N58" i="5"/>
  <c r="D749" i="5"/>
  <c r="D753" i="5"/>
  <c r="D757" i="5"/>
  <c r="D761" i="5"/>
  <c r="D765" i="5"/>
  <c r="D769" i="5"/>
  <c r="D750" i="5"/>
  <c r="D754" i="5"/>
  <c r="D758" i="5"/>
  <c r="D762" i="5"/>
  <c r="D766" i="5"/>
  <c r="D770" i="5"/>
  <c r="D748" i="5"/>
  <c r="D751" i="5"/>
  <c r="D755" i="5"/>
  <c r="D759" i="5"/>
  <c r="D763" i="5"/>
  <c r="D767" i="5"/>
  <c r="D771" i="5"/>
  <c r="D752" i="5"/>
  <c r="D756" i="5"/>
  <c r="D760" i="5"/>
  <c r="D764" i="5"/>
  <c r="D768" i="5"/>
  <c r="D772" i="5"/>
  <c r="D396" i="5"/>
  <c r="D404" i="5"/>
  <c r="D412" i="5"/>
  <c r="D405" i="5"/>
  <c r="D394" i="5"/>
  <c r="D402" i="5"/>
  <c r="D410" i="5"/>
  <c r="D393" i="5"/>
  <c r="D401" i="5"/>
  <c r="D400" i="5"/>
  <c r="D408" i="5"/>
  <c r="D397" i="5"/>
  <c r="D406" i="5"/>
  <c r="D398" i="5"/>
  <c r="D409" i="5"/>
  <c r="D399" i="5"/>
  <c r="D411" i="5"/>
  <c r="D407" i="5"/>
  <c r="D395" i="5"/>
  <c r="D403" i="5"/>
  <c r="D72" i="5"/>
  <c r="D84" i="5"/>
  <c r="D102" i="5"/>
  <c r="D82" i="5"/>
  <c r="D92" i="5"/>
  <c r="D103" i="5"/>
  <c r="D91" i="5"/>
  <c r="D69" i="5"/>
  <c r="D74" i="5"/>
  <c r="D100" i="5"/>
  <c r="D73" i="5"/>
  <c r="D81" i="5"/>
  <c r="D101" i="5"/>
  <c r="D79" i="5"/>
  <c r="D96" i="5"/>
  <c r="D107" i="5"/>
  <c r="D94" i="5"/>
  <c r="D105" i="5"/>
  <c r="D93" i="5"/>
  <c r="D95" i="5"/>
  <c r="D106" i="5"/>
  <c r="D108" i="5"/>
  <c r="D97" i="5"/>
  <c r="D68" i="5"/>
  <c r="D70" i="5"/>
  <c r="E776" i="5"/>
  <c r="E780" i="5"/>
  <c r="E784" i="5"/>
  <c r="E788" i="5"/>
  <c r="E773" i="5"/>
  <c r="E777" i="5"/>
  <c r="E781" i="5"/>
  <c r="E785" i="5"/>
  <c r="E789" i="5"/>
  <c r="E774" i="5"/>
  <c r="E778" i="5"/>
  <c r="E782" i="5"/>
  <c r="E786" i="5"/>
  <c r="E790" i="5"/>
  <c r="E775" i="5"/>
  <c r="E791" i="5"/>
  <c r="E779" i="5"/>
  <c r="E783" i="5"/>
  <c r="E787" i="5"/>
  <c r="E414" i="5"/>
  <c r="E422" i="5"/>
  <c r="E430" i="5"/>
  <c r="E427" i="5"/>
  <c r="E420" i="5"/>
  <c r="E428" i="5"/>
  <c r="E423" i="5"/>
  <c r="E418" i="5"/>
  <c r="E426" i="5"/>
  <c r="E419" i="5"/>
  <c r="E432" i="5"/>
  <c r="E431" i="5"/>
  <c r="E424" i="5"/>
  <c r="E415" i="5"/>
  <c r="E416" i="5"/>
  <c r="E429" i="5"/>
  <c r="E425" i="5"/>
  <c r="E421" i="5"/>
  <c r="E417" i="5"/>
  <c r="E413" i="5"/>
  <c r="E111" i="5"/>
  <c r="E119" i="5"/>
  <c r="E127" i="5"/>
  <c r="E135" i="5"/>
  <c r="E143" i="5"/>
  <c r="E110" i="5"/>
  <c r="E142" i="5"/>
  <c r="E152" i="5"/>
  <c r="E160" i="5"/>
  <c r="E168" i="5"/>
  <c r="E178" i="5"/>
  <c r="E194" i="5"/>
  <c r="E204" i="5"/>
  <c r="E212" i="5"/>
  <c r="E222" i="5"/>
  <c r="E116" i="5"/>
  <c r="E117" i="5"/>
  <c r="E125" i="5"/>
  <c r="E133" i="5"/>
  <c r="E141" i="5"/>
  <c r="E134" i="5"/>
  <c r="E150" i="5"/>
  <c r="E158" i="5"/>
  <c r="E166" i="5"/>
  <c r="E176" i="5"/>
  <c r="E192" i="5"/>
  <c r="E202" i="5"/>
  <c r="E210" i="5"/>
  <c r="E220" i="5"/>
  <c r="E228" i="5"/>
  <c r="E140" i="5"/>
  <c r="E115" i="5"/>
  <c r="E123" i="5"/>
  <c r="E131" i="5"/>
  <c r="E139" i="5"/>
  <c r="E126" i="5"/>
  <c r="E148" i="5"/>
  <c r="E156" i="5"/>
  <c r="E164" i="5"/>
  <c r="E174" i="5"/>
  <c r="E183" i="5"/>
  <c r="E199" i="5"/>
  <c r="E208" i="5"/>
  <c r="E218" i="5"/>
  <c r="E226" i="5"/>
  <c r="E132" i="5"/>
  <c r="E113" i="5"/>
  <c r="E121" i="5"/>
  <c r="E129" i="5"/>
  <c r="E137" i="5"/>
  <c r="E145" i="5"/>
  <c r="E118" i="5"/>
  <c r="E154" i="5"/>
  <c r="E162" i="5"/>
  <c r="E171" i="5"/>
  <c r="E180" i="5"/>
  <c r="E196" i="5"/>
  <c r="E206" i="5"/>
  <c r="E216" i="5"/>
  <c r="E224" i="5"/>
  <c r="E124" i="5"/>
  <c r="E146" i="5"/>
  <c r="E114" i="5"/>
  <c r="E153" i="5"/>
  <c r="E161" i="5"/>
  <c r="E169" i="5"/>
  <c r="E179" i="5"/>
  <c r="E195" i="5"/>
  <c r="E205" i="5"/>
  <c r="E213" i="5"/>
  <c r="E223" i="5"/>
  <c r="E112" i="5"/>
  <c r="E144" i="5"/>
  <c r="E138" i="5"/>
  <c r="E151" i="5"/>
  <c r="E159" i="5"/>
  <c r="E167" i="5"/>
  <c r="E177" i="5"/>
  <c r="E193" i="5"/>
  <c r="E203" i="5"/>
  <c r="E211" i="5"/>
  <c r="E221" i="5"/>
  <c r="E109" i="5"/>
  <c r="E136" i="5"/>
  <c r="E130" i="5"/>
  <c r="E149" i="5"/>
  <c r="E157" i="5"/>
  <c r="E165" i="5"/>
  <c r="E175" i="5"/>
  <c r="E186" i="5"/>
  <c r="E201" i="5"/>
  <c r="E209" i="5"/>
  <c r="E219" i="5"/>
  <c r="E227" i="5"/>
  <c r="E128" i="5"/>
  <c r="E122" i="5"/>
  <c r="E147" i="5"/>
  <c r="E155" i="5"/>
  <c r="E163" i="5"/>
  <c r="E172" i="5"/>
  <c r="E181" i="5"/>
  <c r="E198" i="5"/>
  <c r="E207" i="5"/>
  <c r="E217" i="5"/>
  <c r="E225" i="5"/>
  <c r="E120" i="5"/>
  <c r="F794" i="5"/>
  <c r="F797" i="5"/>
  <c r="F805" i="5"/>
  <c r="F798" i="5"/>
  <c r="F806" i="5"/>
  <c r="F795" i="5"/>
  <c r="F803" i="5"/>
  <c r="F796" i="5"/>
  <c r="F804" i="5"/>
  <c r="F801" i="5"/>
  <c r="F793" i="5"/>
  <c r="F802" i="5"/>
  <c r="F799" i="5"/>
  <c r="F792" i="5"/>
  <c r="F800" i="5"/>
  <c r="F434" i="5"/>
  <c r="F442" i="5"/>
  <c r="F450" i="5"/>
  <c r="F462" i="5"/>
  <c r="F449" i="5"/>
  <c r="F474" i="5"/>
  <c r="F440" i="5"/>
  <c r="F448" i="5"/>
  <c r="F460" i="5"/>
  <c r="F445" i="5"/>
  <c r="F472" i="5"/>
  <c r="F446" i="5"/>
  <c r="F461" i="5"/>
  <c r="F502" i="5"/>
  <c r="F439" i="5"/>
  <c r="F467" i="5"/>
  <c r="F506" i="5"/>
  <c r="F528" i="5"/>
  <c r="F536" i="5"/>
  <c r="F544" i="5"/>
  <c r="F552" i="5"/>
  <c r="F556" i="5"/>
  <c r="F444" i="5"/>
  <c r="F457" i="5"/>
  <c r="F485" i="5"/>
  <c r="F526" i="5"/>
  <c r="F534" i="5"/>
  <c r="F542" i="5"/>
  <c r="F550" i="5"/>
  <c r="F562" i="5"/>
  <c r="F570" i="5"/>
  <c r="F438" i="5"/>
  <c r="F468" i="5"/>
  <c r="F501" i="5"/>
  <c r="F524" i="5"/>
  <c r="F540" i="5"/>
  <c r="F564" i="5"/>
  <c r="F435" i="5"/>
  <c r="F527" i="5"/>
  <c r="F543" i="5"/>
  <c r="F555" i="5"/>
  <c r="F563" i="5"/>
  <c r="F571" i="5"/>
  <c r="F456" i="5"/>
  <c r="F437" i="5"/>
  <c r="F473" i="5"/>
  <c r="F511" i="5"/>
  <c r="F538" i="5"/>
  <c r="F554" i="5"/>
  <c r="F553" i="5"/>
  <c r="F558" i="5"/>
  <c r="F560" i="5"/>
  <c r="F566" i="5"/>
  <c r="F573" i="5"/>
  <c r="F451" i="5"/>
  <c r="F484" i="5"/>
  <c r="F523" i="5"/>
  <c r="F539" i="5"/>
  <c r="F441" i="5"/>
  <c r="F459" i="5"/>
  <c r="F548" i="5"/>
  <c r="F568" i="5"/>
  <c r="F575" i="5"/>
  <c r="F535" i="5"/>
  <c r="F561" i="5"/>
  <c r="F567" i="5"/>
  <c r="F574" i="5"/>
  <c r="F592" i="5"/>
  <c r="F600" i="5"/>
  <c r="F609" i="5"/>
  <c r="F463" i="5"/>
  <c r="F530" i="5"/>
  <c r="F531" i="5"/>
  <c r="F569" i="5"/>
  <c r="F577" i="5"/>
  <c r="F541" i="5"/>
  <c r="F586" i="5"/>
  <c r="F598" i="5"/>
  <c r="F458" i="5"/>
  <c r="F532" i="5"/>
  <c r="F505" i="5"/>
  <c r="F557" i="5"/>
  <c r="F447" i="5"/>
  <c r="F546" i="5"/>
  <c r="F605" i="5"/>
  <c r="F613" i="5"/>
  <c r="F621" i="5"/>
  <c r="F510" i="5"/>
  <c r="F595" i="5"/>
  <c r="F604" i="5"/>
  <c r="F612" i="5"/>
  <c r="F620" i="5"/>
  <c r="F596" i="5"/>
  <c r="F607" i="5"/>
  <c r="F611" i="5"/>
  <c r="F619" i="5"/>
  <c r="F471" i="5"/>
  <c r="F593" i="5"/>
  <c r="F601" i="5"/>
  <c r="F610" i="5"/>
  <c r="F618" i="5"/>
  <c r="F626" i="5"/>
  <c r="F436" i="5"/>
  <c r="F578" i="5"/>
  <c r="F559" i="5"/>
  <c r="F565" i="5"/>
  <c r="F579" i="5"/>
  <c r="F504" i="5"/>
  <c r="F594" i="5"/>
  <c r="F617" i="5"/>
  <c r="F625" i="5"/>
  <c r="F549" i="5"/>
  <c r="F591" i="5"/>
  <c r="F599" i="5"/>
  <c r="F608" i="5"/>
  <c r="F616" i="5"/>
  <c r="F624" i="5"/>
  <c r="F547" i="5"/>
  <c r="F525" i="5"/>
  <c r="F615" i="5"/>
  <c r="F614" i="5"/>
  <c r="F545" i="5"/>
  <c r="F628" i="5"/>
  <c r="F537" i="5"/>
  <c r="F606" i="5"/>
  <c r="F632" i="5"/>
  <c r="F551" i="5"/>
  <c r="F597" i="5"/>
  <c r="F529" i="5"/>
  <c r="F629" i="5"/>
  <c r="F603" i="5"/>
  <c r="F623" i="5"/>
  <c r="F533" i="5"/>
  <c r="F580" i="5"/>
  <c r="F622" i="5"/>
  <c r="F443" i="5"/>
  <c r="F627" i="5"/>
  <c r="F433" i="5"/>
  <c r="F634" i="5"/>
  <c r="F630" i="5"/>
  <c r="F234" i="5"/>
  <c r="F242" i="5"/>
  <c r="F232" i="5"/>
  <c r="F240" i="5"/>
  <c r="F248" i="5"/>
  <c r="F230" i="5"/>
  <c r="F238" i="5"/>
  <c r="F246" i="5"/>
  <c r="F236" i="5"/>
  <c r="F244" i="5"/>
  <c r="F231" i="5"/>
  <c r="F239" i="5"/>
  <c r="F247" i="5"/>
  <c r="F229" i="5"/>
  <c r="F237" i="5"/>
  <c r="F245" i="5"/>
  <c r="F235" i="5"/>
  <c r="F243" i="5"/>
  <c r="F233" i="5"/>
  <c r="F241" i="5"/>
  <c r="G33" i="5"/>
  <c r="G31" i="5"/>
  <c r="G32" i="5"/>
  <c r="G702" i="5"/>
  <c r="G704" i="5"/>
  <c r="G635" i="5"/>
  <c r="G695" i="5"/>
  <c r="G698" i="5"/>
  <c r="G700" i="5"/>
  <c r="G693" i="5"/>
  <c r="G708" i="5"/>
  <c r="G713" i="5"/>
  <c r="G717" i="5"/>
  <c r="G721" i="5"/>
  <c r="G725" i="5"/>
  <c r="G729" i="5"/>
  <c r="G733" i="5"/>
  <c r="G737" i="5"/>
  <c r="G741" i="5"/>
  <c r="G690" i="5"/>
  <c r="G662" i="5"/>
  <c r="G643" i="5"/>
  <c r="G705" i="5"/>
  <c r="G709" i="5"/>
  <c r="G714" i="5"/>
  <c r="G718" i="5"/>
  <c r="G722" i="5"/>
  <c r="G726" i="5"/>
  <c r="G730" i="5"/>
  <c r="G734" i="5"/>
  <c r="G738" i="5"/>
  <c r="G742" i="5"/>
  <c r="G746" i="5"/>
  <c r="G703" i="5"/>
  <c r="G696" i="5"/>
  <c r="G699" i="5"/>
  <c r="G687" i="5"/>
  <c r="G683" i="5"/>
  <c r="G672" i="5"/>
  <c r="G665" i="5"/>
  <c r="G661" i="5"/>
  <c r="G657" i="5"/>
  <c r="G651" i="5"/>
  <c r="G647" i="5"/>
  <c r="G642" i="5"/>
  <c r="G638" i="5"/>
  <c r="G680" i="5"/>
  <c r="G652" i="5"/>
  <c r="G701" i="5"/>
  <c r="G706" i="5"/>
  <c r="G710" i="5"/>
  <c r="G715" i="5"/>
  <c r="G719" i="5"/>
  <c r="G723" i="5"/>
  <c r="G727" i="5"/>
  <c r="G731" i="5"/>
  <c r="G735" i="5"/>
  <c r="G739" i="5"/>
  <c r="G743" i="5"/>
  <c r="G747" i="5"/>
  <c r="G694" i="5"/>
  <c r="G692" i="5"/>
  <c r="G686" i="5"/>
  <c r="G682" i="5"/>
  <c r="G671" i="5"/>
  <c r="G664" i="5"/>
  <c r="G660" i="5"/>
  <c r="G654" i="5"/>
  <c r="G650" i="5"/>
  <c r="G646" i="5"/>
  <c r="G641" i="5"/>
  <c r="G637" i="5"/>
  <c r="G668" i="5"/>
  <c r="G648" i="5"/>
  <c r="G697" i="5"/>
  <c r="G707" i="5"/>
  <c r="G711" i="5"/>
  <c r="G716" i="5"/>
  <c r="G720" i="5"/>
  <c r="G724" i="5"/>
  <c r="G728" i="5"/>
  <c r="G732" i="5"/>
  <c r="G736" i="5"/>
  <c r="G740" i="5"/>
  <c r="G744" i="5"/>
  <c r="G691" i="5"/>
  <c r="G685" i="5"/>
  <c r="G681" i="5"/>
  <c r="G669" i="5"/>
  <c r="G663" i="5"/>
  <c r="G659" i="5"/>
  <c r="G653" i="5"/>
  <c r="G649" i="5"/>
  <c r="G644" i="5"/>
  <c r="G640" i="5"/>
  <c r="G636" i="5"/>
  <c r="G745" i="5"/>
  <c r="G684" i="5"/>
  <c r="G658" i="5"/>
  <c r="G639" i="5"/>
  <c r="G251" i="5"/>
  <c r="G259" i="5"/>
  <c r="G268" i="5"/>
  <c r="G282" i="5"/>
  <c r="G294" i="5"/>
  <c r="G265" i="5"/>
  <c r="G291" i="5"/>
  <c r="G305" i="5"/>
  <c r="G316" i="5"/>
  <c r="G329" i="5"/>
  <c r="G338" i="5"/>
  <c r="G352" i="5"/>
  <c r="G362" i="5"/>
  <c r="G257" i="5"/>
  <c r="G266" i="5"/>
  <c r="G275" i="5"/>
  <c r="G292" i="5"/>
  <c r="G260" i="5"/>
  <c r="G283" i="5"/>
  <c r="G303" i="5"/>
  <c r="G314" i="5"/>
  <c r="G327" i="5"/>
  <c r="G335" i="5"/>
  <c r="G350" i="5"/>
  <c r="G360" i="5"/>
  <c r="G370" i="5"/>
  <c r="G255" i="5"/>
  <c r="G264" i="5"/>
  <c r="G272" i="5"/>
  <c r="G290" i="5"/>
  <c r="G298" i="5"/>
  <c r="G256" i="5"/>
  <c r="G273" i="5"/>
  <c r="G301" i="5"/>
  <c r="G311" i="5"/>
  <c r="G325" i="5"/>
  <c r="G333" i="5"/>
  <c r="G348" i="5"/>
  <c r="G357" i="5"/>
  <c r="G368" i="5"/>
  <c r="G286" i="5"/>
  <c r="G252" i="5"/>
  <c r="G299" i="5"/>
  <c r="G346" i="5"/>
  <c r="G270" i="5"/>
  <c r="G331" i="5"/>
  <c r="G261" i="5"/>
  <c r="G295" i="5"/>
  <c r="G323" i="5"/>
  <c r="G364" i="5"/>
  <c r="G253" i="5"/>
  <c r="G296" i="5"/>
  <c r="G269" i="5"/>
  <c r="G309" i="5"/>
  <c r="G354" i="5"/>
  <c r="G250" i="5"/>
  <c r="G267" i="5"/>
  <c r="G293" i="5"/>
  <c r="G308" i="5"/>
  <c r="G317" i="5"/>
  <c r="G330" i="5"/>
  <c r="G344" i="5"/>
  <c r="G353" i="5"/>
  <c r="G359" i="5"/>
  <c r="G263" i="5"/>
  <c r="G289" i="5"/>
  <c r="G304" i="5"/>
  <c r="G315" i="5"/>
  <c r="G328" i="5"/>
  <c r="G336" i="5"/>
  <c r="G351" i="5"/>
  <c r="G258" i="5"/>
  <c r="G279" i="5"/>
  <c r="G302" i="5"/>
  <c r="G312" i="5"/>
  <c r="G326" i="5"/>
  <c r="G334" i="5"/>
  <c r="G349" i="5"/>
  <c r="G369" i="5"/>
  <c r="G254" i="5"/>
  <c r="G271" i="5"/>
  <c r="G297" i="5"/>
  <c r="G300" i="5"/>
  <c r="G310" i="5"/>
  <c r="G324" i="5"/>
  <c r="G332" i="5"/>
  <c r="G347" i="5"/>
  <c r="G356" i="5"/>
  <c r="G363" i="5"/>
  <c r="G375" i="5"/>
  <c r="G390" i="5"/>
  <c r="G371" i="5"/>
  <c r="G386" i="5"/>
  <c r="G373" i="5"/>
  <c r="G384" i="5"/>
  <c r="G367" i="5"/>
  <c r="G374" i="5"/>
  <c r="G383" i="5"/>
  <c r="G379" i="5"/>
  <c r="G249" i="5"/>
  <c r="G361" i="5"/>
  <c r="G372" i="5"/>
  <c r="G377" i="5"/>
  <c r="G378" i="5"/>
  <c r="G376" i="5"/>
  <c r="G42" i="5"/>
  <c r="G35" i="5"/>
  <c r="G43" i="5"/>
  <c r="G56" i="5"/>
  <c r="G34" i="5"/>
  <c r="G40" i="5"/>
  <c r="G48" i="5"/>
  <c r="G41" i="5"/>
  <c r="G54" i="5"/>
  <c r="G38" i="5"/>
  <c r="G36" i="5"/>
  <c r="G44" i="5"/>
  <c r="G37" i="5"/>
  <c r="G45" i="5"/>
  <c r="G50" i="5"/>
  <c r="G58" i="5"/>
  <c r="G46" i="5"/>
  <c r="G39" i="5"/>
  <c r="G53" i="5"/>
  <c r="G52" i="5"/>
  <c r="G51" i="5"/>
  <c r="G59" i="5"/>
  <c r="G49" i="5"/>
  <c r="G57" i="5"/>
  <c r="G47" i="5"/>
  <c r="G55" i="5"/>
  <c r="N401" i="5"/>
  <c r="N409" i="5"/>
  <c r="N402" i="5"/>
  <c r="N399" i="5"/>
  <c r="N407" i="5"/>
  <c r="N398" i="5"/>
  <c r="N397" i="5"/>
  <c r="N405" i="5"/>
  <c r="N394" i="5"/>
  <c r="N410" i="5"/>
  <c r="N393" i="5"/>
  <c r="N395" i="5"/>
  <c r="N411" i="5"/>
  <c r="N406" i="5"/>
  <c r="N403" i="5"/>
  <c r="N412" i="5"/>
  <c r="N396" i="5"/>
  <c r="N408" i="5"/>
  <c r="N404" i="5"/>
  <c r="N400" i="5"/>
  <c r="D420" i="5"/>
  <c r="D428" i="5"/>
  <c r="D429" i="5"/>
  <c r="D418" i="5"/>
  <c r="D426" i="5"/>
  <c r="D425" i="5"/>
  <c r="D416" i="5"/>
  <c r="D424" i="5"/>
  <c r="D432" i="5"/>
  <c r="D413" i="5"/>
  <c r="D421" i="5"/>
  <c r="D414" i="5"/>
  <c r="D422" i="5"/>
  <c r="D430" i="5"/>
  <c r="D417" i="5"/>
  <c r="D423" i="5"/>
  <c r="D427" i="5"/>
  <c r="D431" i="5"/>
  <c r="D419" i="5"/>
  <c r="D415" i="5"/>
  <c r="E440" i="5"/>
  <c r="E448" i="5"/>
  <c r="E460" i="5"/>
  <c r="E445" i="5"/>
  <c r="E472" i="5"/>
  <c r="E438" i="5"/>
  <c r="E446" i="5"/>
  <c r="E458" i="5"/>
  <c r="E441" i="5"/>
  <c r="E461" i="5"/>
  <c r="E468" i="5"/>
  <c r="E502" i="5"/>
  <c r="E436" i="5"/>
  <c r="E456" i="5"/>
  <c r="E437" i="5"/>
  <c r="E463" i="5"/>
  <c r="E447" i="5"/>
  <c r="E473" i="5"/>
  <c r="E511" i="5"/>
  <c r="E530" i="5"/>
  <c r="E538" i="5"/>
  <c r="E546" i="5"/>
  <c r="E505" i="5"/>
  <c r="E535" i="5"/>
  <c r="E434" i="5"/>
  <c r="E450" i="5"/>
  <c r="E439" i="5"/>
  <c r="E467" i="5"/>
  <c r="E506" i="5"/>
  <c r="E528" i="5"/>
  <c r="E536" i="5"/>
  <c r="E544" i="5"/>
  <c r="E451" i="5"/>
  <c r="E531" i="5"/>
  <c r="E547" i="5"/>
  <c r="E444" i="5"/>
  <c r="E485" i="5"/>
  <c r="E526" i="5"/>
  <c r="E542" i="5"/>
  <c r="E527" i="5"/>
  <c r="E559" i="5"/>
  <c r="E567" i="5"/>
  <c r="E577" i="5"/>
  <c r="E533" i="5"/>
  <c r="E549" i="5"/>
  <c r="E462" i="5"/>
  <c r="E449" i="5"/>
  <c r="E501" i="5"/>
  <c r="E524" i="5"/>
  <c r="E540" i="5"/>
  <c r="E523" i="5"/>
  <c r="E550" i="5"/>
  <c r="E557" i="5"/>
  <c r="E565" i="5"/>
  <c r="E457" i="5"/>
  <c r="E552" i="5"/>
  <c r="E555" i="5"/>
  <c r="E574" i="5"/>
  <c r="E504" i="5"/>
  <c r="E510" i="5"/>
  <c r="E551" i="5"/>
  <c r="E474" i="5"/>
  <c r="E532" i="5"/>
  <c r="E539" i="5"/>
  <c r="E525" i="5"/>
  <c r="E537" i="5"/>
  <c r="E575" i="5"/>
  <c r="E534" i="5"/>
  <c r="E435" i="5"/>
  <c r="E543" i="5"/>
  <c r="E563" i="5"/>
  <c r="E569" i="5"/>
  <c r="E529" i="5"/>
  <c r="E541" i="5"/>
  <c r="E554" i="5"/>
  <c r="E442" i="5"/>
  <c r="E561" i="5"/>
  <c r="E471" i="5"/>
  <c r="E558" i="5"/>
  <c r="E564" i="5"/>
  <c r="E591" i="5"/>
  <c r="E599" i="5"/>
  <c r="E608" i="5"/>
  <c r="E616" i="5"/>
  <c r="E624" i="5"/>
  <c r="E562" i="5"/>
  <c r="E611" i="5"/>
  <c r="E627" i="5"/>
  <c r="E609" i="5"/>
  <c r="E571" i="5"/>
  <c r="E579" i="5"/>
  <c r="E556" i="5"/>
  <c r="E580" i="5"/>
  <c r="E597" i="5"/>
  <c r="E606" i="5"/>
  <c r="E614" i="5"/>
  <c r="E622" i="5"/>
  <c r="E578" i="5"/>
  <c r="E603" i="5"/>
  <c r="E443" i="5"/>
  <c r="E545" i="5"/>
  <c r="E553" i="5"/>
  <c r="E595" i="5"/>
  <c r="E604" i="5"/>
  <c r="E612" i="5"/>
  <c r="E620" i="5"/>
  <c r="E594" i="5"/>
  <c r="E632" i="5"/>
  <c r="E592" i="5"/>
  <c r="E548" i="5"/>
  <c r="E593" i="5"/>
  <c r="E626" i="5"/>
  <c r="E619" i="5"/>
  <c r="E629" i="5"/>
  <c r="E607" i="5"/>
  <c r="E596" i="5"/>
  <c r="E618" i="5"/>
  <c r="E570" i="5"/>
  <c r="E568" i="5"/>
  <c r="E560" i="5"/>
  <c r="E598" i="5"/>
  <c r="E634" i="5"/>
  <c r="E433" i="5"/>
  <c r="E459" i="5"/>
  <c r="E610" i="5"/>
  <c r="E617" i="5"/>
  <c r="E586" i="5"/>
  <c r="E623" i="5"/>
  <c r="E630" i="5"/>
  <c r="E621" i="5"/>
  <c r="E484" i="5"/>
  <c r="E566" i="5"/>
  <c r="E573" i="5"/>
  <c r="E601" i="5"/>
  <c r="E600" i="5"/>
  <c r="E625" i="5"/>
  <c r="E615" i="5"/>
  <c r="E628" i="5"/>
  <c r="E613" i="5"/>
  <c r="E605" i="5"/>
  <c r="F644" i="5"/>
  <c r="F736" i="5"/>
  <c r="F716" i="5"/>
  <c r="F742" i="5"/>
  <c r="F650" i="5"/>
  <c r="F737" i="5"/>
  <c r="F635" i="5"/>
  <c r="F722" i="5"/>
  <c r="F637" i="5"/>
  <c r="F647" i="5"/>
  <c r="F657" i="5"/>
  <c r="F665" i="5"/>
  <c r="F683" i="5"/>
  <c r="F693" i="5"/>
  <c r="F697" i="5"/>
  <c r="F701" i="5"/>
  <c r="F705" i="5"/>
  <c r="F690" i="5"/>
  <c r="F732" i="5"/>
  <c r="F707" i="5"/>
  <c r="F726" i="5"/>
  <c r="F738" i="5"/>
  <c r="F658" i="5"/>
  <c r="F708" i="5"/>
  <c r="F719" i="5"/>
  <c r="F733" i="5"/>
  <c r="F731" i="5"/>
  <c r="F686" i="5"/>
  <c r="F743" i="5"/>
  <c r="F662" i="5"/>
  <c r="F639" i="5"/>
  <c r="F649" i="5"/>
  <c r="F659" i="5"/>
  <c r="F669" i="5"/>
  <c r="F685" i="5"/>
  <c r="F694" i="5"/>
  <c r="F698" i="5"/>
  <c r="F702" i="5"/>
  <c r="F648" i="5"/>
  <c r="F720" i="5"/>
  <c r="F727" i="5"/>
  <c r="F744" i="5"/>
  <c r="F728" i="5"/>
  <c r="F734" i="5"/>
  <c r="F668" i="5"/>
  <c r="F745" i="5"/>
  <c r="F747" i="5"/>
  <c r="F724" i="5"/>
  <c r="F735" i="5"/>
  <c r="F641" i="5"/>
  <c r="F651" i="5"/>
  <c r="F661" i="5"/>
  <c r="F671" i="5"/>
  <c r="F687" i="5"/>
  <c r="F695" i="5"/>
  <c r="F699" i="5"/>
  <c r="F703" i="5"/>
  <c r="F640" i="5"/>
  <c r="F711" i="5"/>
  <c r="F740" i="5"/>
  <c r="F682" i="5"/>
  <c r="F730" i="5"/>
  <c r="F739" i="5"/>
  <c r="F663" i="5"/>
  <c r="F700" i="5"/>
  <c r="F680" i="5"/>
  <c r="F654" i="5"/>
  <c r="F681" i="5"/>
  <c r="F704" i="5"/>
  <c r="F721" i="5"/>
  <c r="F709" i="5"/>
  <c r="F660" i="5"/>
  <c r="F646" i="5"/>
  <c r="F718" i="5"/>
  <c r="F706" i="5"/>
  <c r="F636" i="5"/>
  <c r="F638" i="5"/>
  <c r="F741" i="5"/>
  <c r="F715" i="5"/>
  <c r="F643" i="5"/>
  <c r="F691" i="5"/>
  <c r="F664" i="5"/>
  <c r="F725" i="5"/>
  <c r="F642" i="5"/>
  <c r="F710" i="5"/>
  <c r="F684" i="5"/>
  <c r="F652" i="5"/>
  <c r="F717" i="5"/>
  <c r="F714" i="5"/>
  <c r="F746" i="5"/>
  <c r="F723" i="5"/>
  <c r="F653" i="5"/>
  <c r="F696" i="5"/>
  <c r="F672" i="5"/>
  <c r="F729" i="5"/>
  <c r="F713" i="5"/>
  <c r="F692" i="5"/>
  <c r="G749" i="5"/>
  <c r="G753" i="5"/>
  <c r="G757" i="5"/>
  <c r="G761" i="5"/>
  <c r="G765" i="5"/>
  <c r="G769" i="5"/>
  <c r="G748" i="5"/>
  <c r="G750" i="5"/>
  <c r="G754" i="5"/>
  <c r="G758" i="5"/>
  <c r="G762" i="5"/>
  <c r="G766" i="5"/>
  <c r="G770" i="5"/>
  <c r="G751" i="5"/>
  <c r="G755" i="5"/>
  <c r="G759" i="5"/>
  <c r="G763" i="5"/>
  <c r="G767" i="5"/>
  <c r="G771" i="5"/>
  <c r="G764" i="5"/>
  <c r="G752" i="5"/>
  <c r="G768" i="5"/>
  <c r="G756" i="5"/>
  <c r="G772" i="5"/>
  <c r="G760" i="5"/>
  <c r="N794" i="5"/>
  <c r="N801" i="5"/>
  <c r="N792" i="5"/>
  <c r="N793" i="5"/>
  <c r="N802" i="5"/>
  <c r="N799" i="5"/>
  <c r="N800" i="5"/>
  <c r="N797" i="5"/>
  <c r="N805" i="5"/>
  <c r="N798" i="5"/>
  <c r="N806" i="5"/>
  <c r="N795" i="5"/>
  <c r="N803" i="5"/>
  <c r="N804" i="5"/>
  <c r="N796" i="5"/>
  <c r="N438" i="5"/>
  <c r="N446" i="5"/>
  <c r="N458" i="5"/>
  <c r="N437" i="5"/>
  <c r="N457" i="5"/>
  <c r="N468" i="5"/>
  <c r="N436" i="5"/>
  <c r="N444" i="5"/>
  <c r="N456" i="5"/>
  <c r="N449" i="5"/>
  <c r="N463" i="5"/>
  <c r="N485" i="5"/>
  <c r="N434" i="5"/>
  <c r="N450" i="5"/>
  <c r="N443" i="5"/>
  <c r="N473" i="5"/>
  <c r="N524" i="5"/>
  <c r="N532" i="5"/>
  <c r="N540" i="5"/>
  <c r="N548" i="5"/>
  <c r="N448" i="5"/>
  <c r="N461" i="5"/>
  <c r="N435" i="5"/>
  <c r="N467" i="5"/>
  <c r="N511" i="5"/>
  <c r="N530" i="5"/>
  <c r="N538" i="5"/>
  <c r="N546" i="5"/>
  <c r="N554" i="5"/>
  <c r="N558" i="5"/>
  <c r="N566" i="5"/>
  <c r="N575" i="5"/>
  <c r="N459" i="5"/>
  <c r="N442" i="5"/>
  <c r="N445" i="5"/>
  <c r="N474" i="5"/>
  <c r="N502" i="5"/>
  <c r="N528" i="5"/>
  <c r="N544" i="5"/>
  <c r="N549" i="5"/>
  <c r="N562" i="5"/>
  <c r="N568" i="5"/>
  <c r="N531" i="5"/>
  <c r="N547" i="5"/>
  <c r="N553" i="5"/>
  <c r="N559" i="5"/>
  <c r="N567" i="5"/>
  <c r="N577" i="5"/>
  <c r="N460" i="5"/>
  <c r="N451" i="5"/>
  <c r="N501" i="5"/>
  <c r="N526" i="5"/>
  <c r="N542" i="5"/>
  <c r="N564" i="5"/>
  <c r="N570" i="5"/>
  <c r="N578" i="5"/>
  <c r="N439" i="5"/>
  <c r="N527" i="5"/>
  <c r="N543" i="5"/>
  <c r="N551" i="5"/>
  <c r="N506" i="5"/>
  <c r="N552" i="5"/>
  <c r="N539" i="5"/>
  <c r="N565" i="5"/>
  <c r="N571" i="5"/>
  <c r="N529" i="5"/>
  <c r="N596" i="5"/>
  <c r="N605" i="5"/>
  <c r="N440" i="5"/>
  <c r="N441" i="5"/>
  <c r="N534" i="5"/>
  <c r="N535" i="5"/>
  <c r="N574" i="5"/>
  <c r="N579" i="5"/>
  <c r="N594" i="5"/>
  <c r="N536" i="5"/>
  <c r="N556" i="5"/>
  <c r="N573" i="5"/>
  <c r="N471" i="5"/>
  <c r="N523" i="5"/>
  <c r="N555" i="5"/>
  <c r="N557" i="5"/>
  <c r="N563" i="5"/>
  <c r="N569" i="5"/>
  <c r="N545" i="5"/>
  <c r="N586" i="5"/>
  <c r="N603" i="5"/>
  <c r="N609" i="5"/>
  <c r="N617" i="5"/>
  <c r="N625" i="5"/>
  <c r="N591" i="5"/>
  <c r="N599" i="5"/>
  <c r="N608" i="5"/>
  <c r="N616" i="5"/>
  <c r="N624" i="5"/>
  <c r="N472" i="5"/>
  <c r="N550" i="5"/>
  <c r="N560" i="5"/>
  <c r="N505" i="5"/>
  <c r="N561" i="5"/>
  <c r="N615" i="5"/>
  <c r="N623" i="5"/>
  <c r="N541" i="5"/>
  <c r="N537" i="5"/>
  <c r="N580" i="5"/>
  <c r="N597" i="5"/>
  <c r="N606" i="5"/>
  <c r="N614" i="5"/>
  <c r="N622" i="5"/>
  <c r="N504" i="5"/>
  <c r="N598" i="5"/>
  <c r="N613" i="5"/>
  <c r="N621" i="5"/>
  <c r="N484" i="5"/>
  <c r="N525" i="5"/>
  <c r="N462" i="5"/>
  <c r="N510" i="5"/>
  <c r="N595" i="5"/>
  <c r="N604" i="5"/>
  <c r="N612" i="5"/>
  <c r="N620" i="5"/>
  <c r="N619" i="5"/>
  <c r="N618" i="5"/>
  <c r="N629" i="5"/>
  <c r="N634" i="5"/>
  <c r="N611" i="5"/>
  <c r="N610" i="5"/>
  <c r="N627" i="5"/>
  <c r="N433" i="5"/>
  <c r="N592" i="5"/>
  <c r="N600" i="5"/>
  <c r="N607" i="5"/>
  <c r="N447" i="5"/>
  <c r="N601" i="5"/>
  <c r="N593" i="5"/>
  <c r="N632" i="5"/>
  <c r="N630" i="5"/>
  <c r="N533" i="5"/>
  <c r="N628" i="5"/>
  <c r="N626" i="5"/>
  <c r="N230" i="5"/>
  <c r="N238" i="5"/>
  <c r="N246" i="5"/>
  <c r="N229" i="5"/>
  <c r="N236" i="5"/>
  <c r="N244" i="5"/>
  <c r="N234" i="5"/>
  <c r="N242" i="5"/>
  <c r="N232" i="5"/>
  <c r="N240" i="5"/>
  <c r="N248" i="5"/>
  <c r="N235" i="5"/>
  <c r="N243" i="5"/>
  <c r="N233" i="5"/>
  <c r="N241" i="5"/>
  <c r="N231" i="5"/>
  <c r="N239" i="5"/>
  <c r="N247" i="5"/>
  <c r="N237" i="5"/>
  <c r="N245" i="5"/>
  <c r="D31" i="5"/>
  <c r="D33" i="5"/>
  <c r="D32" i="5"/>
  <c r="D724" i="5"/>
  <c r="D742" i="5"/>
  <c r="D725" i="5"/>
  <c r="D732" i="5"/>
  <c r="D706" i="5"/>
  <c r="D717" i="5"/>
  <c r="D743" i="5"/>
  <c r="D737" i="5"/>
  <c r="D704" i="5"/>
  <c r="D697" i="5"/>
  <c r="D718" i="5"/>
  <c r="D726" i="5"/>
  <c r="D738" i="5"/>
  <c r="D694" i="5"/>
  <c r="D744" i="5"/>
  <c r="D739" i="5"/>
  <c r="D741" i="5"/>
  <c r="D713" i="5"/>
  <c r="D728" i="5"/>
  <c r="D709" i="5"/>
  <c r="D734" i="5"/>
  <c r="D740" i="5"/>
  <c r="D722" i="5"/>
  <c r="D729" i="5"/>
  <c r="D735" i="5"/>
  <c r="D733" i="5"/>
  <c r="D635" i="5"/>
  <c r="D745" i="5"/>
  <c r="D721" i="5"/>
  <c r="D746" i="5"/>
  <c r="D27" i="5"/>
  <c r="D730" i="5"/>
  <c r="D699" i="5"/>
  <c r="D672" i="5"/>
  <c r="D642" i="5"/>
  <c r="D701" i="5"/>
  <c r="D736" i="5"/>
  <c r="D710" i="5"/>
  <c r="D695" i="5"/>
  <c r="D727" i="5"/>
  <c r="D692" i="5"/>
  <c r="D686" i="5"/>
  <c r="D682" i="5"/>
  <c r="D671" i="5"/>
  <c r="D664" i="5"/>
  <c r="D660" i="5"/>
  <c r="D654" i="5"/>
  <c r="D650" i="5"/>
  <c r="D646" i="5"/>
  <c r="D641" i="5"/>
  <c r="D637" i="5"/>
  <c r="D723" i="5"/>
  <c r="D711" i="5"/>
  <c r="D708" i="5"/>
  <c r="D687" i="5"/>
  <c r="D683" i="5"/>
  <c r="D657" i="5"/>
  <c r="D638" i="5"/>
  <c r="D714" i="5"/>
  <c r="D731" i="5"/>
  <c r="D715" i="5"/>
  <c r="D702" i="5"/>
  <c r="D705" i="5"/>
  <c r="D698" i="5"/>
  <c r="D691" i="5"/>
  <c r="D685" i="5"/>
  <c r="D681" i="5"/>
  <c r="D669" i="5"/>
  <c r="D663" i="5"/>
  <c r="D659" i="5"/>
  <c r="D653" i="5"/>
  <c r="D649" i="5"/>
  <c r="D644" i="5"/>
  <c r="D640" i="5"/>
  <c r="D636" i="5"/>
  <c r="D720" i="5"/>
  <c r="D661" i="5"/>
  <c r="D651" i="5"/>
  <c r="D747" i="5"/>
  <c r="D703" i="5"/>
  <c r="D719" i="5"/>
  <c r="D707" i="5"/>
  <c r="D700" i="5"/>
  <c r="D716" i="5"/>
  <c r="D696" i="5"/>
  <c r="D690" i="5"/>
  <c r="D684" i="5"/>
  <c r="D680" i="5"/>
  <c r="D668" i="5"/>
  <c r="D662" i="5"/>
  <c r="D658" i="5"/>
  <c r="D652" i="5"/>
  <c r="D648" i="5"/>
  <c r="D643" i="5"/>
  <c r="D639" i="5"/>
  <c r="D693" i="5"/>
  <c r="D665" i="5"/>
  <c r="D647" i="5"/>
  <c r="D256" i="5"/>
  <c r="D265" i="5"/>
  <c r="D273" i="5"/>
  <c r="D291" i="5"/>
  <c r="D257" i="5"/>
  <c r="D275" i="5"/>
  <c r="D305" i="5"/>
  <c r="D254" i="5"/>
  <c r="D263" i="5"/>
  <c r="D271" i="5"/>
  <c r="D289" i="5"/>
  <c r="D297" i="5"/>
  <c r="D253" i="5"/>
  <c r="D270" i="5"/>
  <c r="D296" i="5"/>
  <c r="D303" i="5"/>
  <c r="D314" i="5"/>
  <c r="D252" i="5"/>
  <c r="D260" i="5"/>
  <c r="D269" i="5"/>
  <c r="D283" i="5"/>
  <c r="D295" i="5"/>
  <c r="D266" i="5"/>
  <c r="D292" i="5"/>
  <c r="D301" i="5"/>
  <c r="D311" i="5"/>
  <c r="D279" i="5"/>
  <c r="D286" i="5"/>
  <c r="D267" i="5"/>
  <c r="D261" i="5"/>
  <c r="D258" i="5"/>
  <c r="D327" i="5"/>
  <c r="D335" i="5"/>
  <c r="D250" i="5"/>
  <c r="D293" i="5"/>
  <c r="D325" i="5"/>
  <c r="D333" i="5"/>
  <c r="D309" i="5"/>
  <c r="D323" i="5"/>
  <c r="D346" i="5"/>
  <c r="D348" i="5"/>
  <c r="D357" i="5"/>
  <c r="D368" i="5"/>
  <c r="D268" i="5"/>
  <c r="D302" i="5"/>
  <c r="D349" i="5"/>
  <c r="D372" i="5"/>
  <c r="D383" i="5"/>
  <c r="D299" i="5"/>
  <c r="D316" i="5"/>
  <c r="D338" i="5"/>
  <c r="D354" i="5"/>
  <c r="D364" i="5"/>
  <c r="D251" i="5"/>
  <c r="D334" i="5"/>
  <c r="D378" i="5"/>
  <c r="D331" i="5"/>
  <c r="D352" i="5"/>
  <c r="D362" i="5"/>
  <c r="D326" i="5"/>
  <c r="D376" i="5"/>
  <c r="D329" i="5"/>
  <c r="D350" i="5"/>
  <c r="D360" i="5"/>
  <c r="D370" i="5"/>
  <c r="D294" i="5"/>
  <c r="D312" i="5"/>
  <c r="D374" i="5"/>
  <c r="D386" i="5"/>
  <c r="D332" i="5"/>
  <c r="D361" i="5"/>
  <c r="D330" i="5"/>
  <c r="D377" i="5"/>
  <c r="D324" i="5"/>
  <c r="D317" i="5"/>
  <c r="D375" i="5"/>
  <c r="D390" i="5"/>
  <c r="D328" i="5"/>
  <c r="D290" i="5"/>
  <c r="D310" i="5"/>
  <c r="D356" i="5"/>
  <c r="D371" i="5"/>
  <c r="D282" i="5"/>
  <c r="D308" i="5"/>
  <c r="D353" i="5"/>
  <c r="D373" i="5"/>
  <c r="D384" i="5"/>
  <c r="D359" i="5"/>
  <c r="D315" i="5"/>
  <c r="D264" i="5"/>
  <c r="D300" i="5"/>
  <c r="D347" i="5"/>
  <c r="D367" i="5"/>
  <c r="D259" i="5"/>
  <c r="D344" i="5"/>
  <c r="D379" i="5"/>
  <c r="D298" i="5"/>
  <c r="D249" i="5"/>
  <c r="D351" i="5"/>
  <c r="D336" i="5"/>
  <c r="D304" i="5"/>
  <c r="D369" i="5"/>
  <c r="D363" i="5"/>
  <c r="D272" i="5"/>
  <c r="D255" i="5"/>
  <c r="D43" i="5"/>
  <c r="D35" i="5"/>
  <c r="D36" i="5"/>
  <c r="D39" i="5"/>
  <c r="D47" i="5"/>
  <c r="D42" i="5"/>
  <c r="D50" i="5"/>
  <c r="D58" i="5"/>
  <c r="D37" i="5"/>
  <c r="D44" i="5"/>
  <c r="D51" i="5"/>
  <c r="D59" i="5"/>
  <c r="D38" i="5"/>
  <c r="D56" i="5"/>
  <c r="D40" i="5"/>
  <c r="D49" i="5"/>
  <c r="D57" i="5"/>
  <c r="D54" i="5"/>
  <c r="D45" i="5"/>
  <c r="D55" i="5"/>
  <c r="D46" i="5"/>
  <c r="D52" i="5"/>
  <c r="D41" i="5"/>
  <c r="D34" i="5"/>
  <c r="D48" i="5"/>
  <c r="D53" i="5"/>
  <c r="E762" i="5"/>
  <c r="E769" i="5"/>
  <c r="E753" i="5"/>
  <c r="E760" i="5"/>
  <c r="E766" i="5"/>
  <c r="E767" i="5"/>
  <c r="E751" i="5"/>
  <c r="E754" i="5"/>
  <c r="E765" i="5"/>
  <c r="E749" i="5"/>
  <c r="E770" i="5"/>
  <c r="E772" i="5"/>
  <c r="E756" i="5"/>
  <c r="E758" i="5"/>
  <c r="E763" i="5"/>
  <c r="E750" i="5"/>
  <c r="E761" i="5"/>
  <c r="E768" i="5"/>
  <c r="E752" i="5"/>
  <c r="E759" i="5"/>
  <c r="E757" i="5"/>
  <c r="E764" i="5"/>
  <c r="E771" i="5"/>
  <c r="E748" i="5"/>
  <c r="E755" i="5"/>
  <c r="E393" i="5"/>
  <c r="E398" i="5"/>
  <c r="E406" i="5"/>
  <c r="E403" i="5"/>
  <c r="E396" i="5"/>
  <c r="E404" i="5"/>
  <c r="E412" i="5"/>
  <c r="E399" i="5"/>
  <c r="E394" i="5"/>
  <c r="E402" i="5"/>
  <c r="E410" i="5"/>
  <c r="E395" i="5"/>
  <c r="E411" i="5"/>
  <c r="E400" i="5"/>
  <c r="E407" i="5"/>
  <c r="E408" i="5"/>
  <c r="E405" i="5"/>
  <c r="E401" i="5"/>
  <c r="E397" i="5"/>
  <c r="E409" i="5"/>
  <c r="E68" i="5"/>
  <c r="E82" i="5"/>
  <c r="E79" i="5"/>
  <c r="E73" i="5"/>
  <c r="E93" i="5"/>
  <c r="E70" i="5"/>
  <c r="E91" i="5"/>
  <c r="E69" i="5"/>
  <c r="E84" i="5"/>
  <c r="E96" i="5"/>
  <c r="E107" i="5"/>
  <c r="E97" i="5"/>
  <c r="E108" i="5"/>
  <c r="E81" i="5"/>
  <c r="E94" i="5"/>
  <c r="E105" i="5"/>
  <c r="E95" i="5"/>
  <c r="E106" i="5"/>
  <c r="E74" i="5"/>
  <c r="E102" i="5"/>
  <c r="E72" i="5"/>
  <c r="E92" i="5"/>
  <c r="E100" i="5"/>
  <c r="E101" i="5"/>
  <c r="E103" i="5"/>
  <c r="F774" i="5"/>
  <c r="F778" i="5"/>
  <c r="F782" i="5"/>
  <c r="F786" i="5"/>
  <c r="F790" i="5"/>
  <c r="F775" i="5"/>
  <c r="F779" i="5"/>
  <c r="F783" i="5"/>
  <c r="F787" i="5"/>
  <c r="F791" i="5"/>
  <c r="F777" i="5"/>
  <c r="F781" i="5"/>
  <c r="F785" i="5"/>
  <c r="F789" i="5"/>
  <c r="F776" i="5"/>
  <c r="F773" i="5"/>
  <c r="F780" i="5"/>
  <c r="F784" i="5"/>
  <c r="F788" i="5"/>
  <c r="F421" i="5"/>
  <c r="F429" i="5"/>
  <c r="F422" i="5"/>
  <c r="F419" i="5"/>
  <c r="F427" i="5"/>
  <c r="F418" i="5"/>
  <c r="F417" i="5"/>
  <c r="F425" i="5"/>
  <c r="F414" i="5"/>
  <c r="F430" i="5"/>
  <c r="F415" i="5"/>
  <c r="F423" i="5"/>
  <c r="F431" i="5"/>
  <c r="F426" i="5"/>
  <c r="F413" i="5"/>
  <c r="F416" i="5"/>
  <c r="F432" i="5"/>
  <c r="F428" i="5"/>
  <c r="F424" i="5"/>
  <c r="F420" i="5"/>
  <c r="F110" i="5"/>
  <c r="F118" i="5"/>
  <c r="F116" i="5"/>
  <c r="F124" i="5"/>
  <c r="F114" i="5"/>
  <c r="F122" i="5"/>
  <c r="F112" i="5"/>
  <c r="F120" i="5"/>
  <c r="F128" i="5"/>
  <c r="F136" i="5"/>
  <c r="F144" i="5"/>
  <c r="F115" i="5"/>
  <c r="F123" i="5"/>
  <c r="F131" i="5"/>
  <c r="F139" i="5"/>
  <c r="F150" i="5"/>
  <c r="F158" i="5"/>
  <c r="F166" i="5"/>
  <c r="F176" i="5"/>
  <c r="F192" i="5"/>
  <c r="F202" i="5"/>
  <c r="F126" i="5"/>
  <c r="F134" i="5"/>
  <c r="F142" i="5"/>
  <c r="F113" i="5"/>
  <c r="F121" i="5"/>
  <c r="F129" i="5"/>
  <c r="F137" i="5"/>
  <c r="F145" i="5"/>
  <c r="F148" i="5"/>
  <c r="F156" i="5"/>
  <c r="F164" i="5"/>
  <c r="F174" i="5"/>
  <c r="F183" i="5"/>
  <c r="F199" i="5"/>
  <c r="F132" i="5"/>
  <c r="F140" i="5"/>
  <c r="F111" i="5"/>
  <c r="F119" i="5"/>
  <c r="F127" i="5"/>
  <c r="F135" i="5"/>
  <c r="F143" i="5"/>
  <c r="F154" i="5"/>
  <c r="F162" i="5"/>
  <c r="F171" i="5"/>
  <c r="F180" i="5"/>
  <c r="F196" i="5"/>
  <c r="F130" i="5"/>
  <c r="F138" i="5"/>
  <c r="F117" i="5"/>
  <c r="F125" i="5"/>
  <c r="F133" i="5"/>
  <c r="F141" i="5"/>
  <c r="F152" i="5"/>
  <c r="F160" i="5"/>
  <c r="F168" i="5"/>
  <c r="F178" i="5"/>
  <c r="F194" i="5"/>
  <c r="F208" i="5"/>
  <c r="F218" i="5"/>
  <c r="F226" i="5"/>
  <c r="F177" i="5"/>
  <c r="F221" i="5"/>
  <c r="F175" i="5"/>
  <c r="F219" i="5"/>
  <c r="F147" i="5"/>
  <c r="F181" i="5"/>
  <c r="F225" i="5"/>
  <c r="F179" i="5"/>
  <c r="F223" i="5"/>
  <c r="F206" i="5"/>
  <c r="F216" i="5"/>
  <c r="F224" i="5"/>
  <c r="F146" i="5"/>
  <c r="F167" i="5"/>
  <c r="F211" i="5"/>
  <c r="F165" i="5"/>
  <c r="F209" i="5"/>
  <c r="F172" i="5"/>
  <c r="F217" i="5"/>
  <c r="F169" i="5"/>
  <c r="F213" i="5"/>
  <c r="F204" i="5"/>
  <c r="F212" i="5"/>
  <c r="F222" i="5"/>
  <c r="F109" i="5"/>
  <c r="F159" i="5"/>
  <c r="F203" i="5"/>
  <c r="F157" i="5"/>
  <c r="F201" i="5"/>
  <c r="F210" i="5"/>
  <c r="F220" i="5"/>
  <c r="F228" i="5"/>
  <c r="F151" i="5"/>
  <c r="F193" i="5"/>
  <c r="F149" i="5"/>
  <c r="F186" i="5"/>
  <c r="F227" i="5"/>
  <c r="F155" i="5"/>
  <c r="F198" i="5"/>
  <c r="F153" i="5"/>
  <c r="F195" i="5"/>
  <c r="F205" i="5"/>
  <c r="F207" i="5"/>
  <c r="F161" i="5"/>
  <c r="F163" i="5"/>
  <c r="G794" i="5"/>
  <c r="G793" i="5"/>
  <c r="G802" i="5"/>
  <c r="G792" i="5"/>
  <c r="G800" i="5"/>
  <c r="G796" i="5"/>
  <c r="G804" i="5"/>
  <c r="G799" i="5"/>
  <c r="G797" i="5"/>
  <c r="G805" i="5"/>
  <c r="G806" i="5"/>
  <c r="G795" i="5"/>
  <c r="G803" i="5"/>
  <c r="G798" i="5"/>
  <c r="G801" i="5"/>
  <c r="G441" i="5"/>
  <c r="G449" i="5"/>
  <c r="G461" i="5"/>
  <c r="G438" i="5"/>
  <c r="G458" i="5"/>
  <c r="G473" i="5"/>
  <c r="G439" i="5"/>
  <c r="G447" i="5"/>
  <c r="G459" i="5"/>
  <c r="G434" i="5"/>
  <c r="G450" i="5"/>
  <c r="G471" i="5"/>
  <c r="G504" i="5"/>
  <c r="G445" i="5"/>
  <c r="G446" i="5"/>
  <c r="G501" i="5"/>
  <c r="G460" i="5"/>
  <c r="G523" i="5"/>
  <c r="G531" i="5"/>
  <c r="G539" i="5"/>
  <c r="G547" i="5"/>
  <c r="G485" i="5"/>
  <c r="G528" i="5"/>
  <c r="G544" i="5"/>
  <c r="G443" i="5"/>
  <c r="G442" i="5"/>
  <c r="G484" i="5"/>
  <c r="G448" i="5"/>
  <c r="G502" i="5"/>
  <c r="G510" i="5"/>
  <c r="G529" i="5"/>
  <c r="G537" i="5"/>
  <c r="G545" i="5"/>
  <c r="G463" i="5"/>
  <c r="G524" i="5"/>
  <c r="G540" i="5"/>
  <c r="G457" i="5"/>
  <c r="G440" i="5"/>
  <c r="G505" i="5"/>
  <c r="G535" i="5"/>
  <c r="G444" i="5"/>
  <c r="G536" i="5"/>
  <c r="G560" i="5"/>
  <c r="G568" i="5"/>
  <c r="G578" i="5"/>
  <c r="G472" i="5"/>
  <c r="G526" i="5"/>
  <c r="G542" i="5"/>
  <c r="G552" i="5"/>
  <c r="G435" i="5"/>
  <c r="G462" i="5"/>
  <c r="G533" i="5"/>
  <c r="G549" i="5"/>
  <c r="G532" i="5"/>
  <c r="G550" i="5"/>
  <c r="G553" i="5"/>
  <c r="G558" i="5"/>
  <c r="G566" i="5"/>
  <c r="G437" i="5"/>
  <c r="G527" i="5"/>
  <c r="G506" i="5"/>
  <c r="G564" i="5"/>
  <c r="G530" i="5"/>
  <c r="G559" i="5"/>
  <c r="G468" i="5"/>
  <c r="G541" i="5"/>
  <c r="G548" i="5"/>
  <c r="G562" i="5"/>
  <c r="G570" i="5"/>
  <c r="G436" i="5"/>
  <c r="G511" i="5"/>
  <c r="G534" i="5"/>
  <c r="G546" i="5"/>
  <c r="G467" i="5"/>
  <c r="G474" i="5"/>
  <c r="G543" i="5"/>
  <c r="G551" i="5"/>
  <c r="G556" i="5"/>
  <c r="G573" i="5"/>
  <c r="G456" i="5"/>
  <c r="G538" i="5"/>
  <c r="G567" i="5"/>
  <c r="G574" i="5"/>
  <c r="G592" i="5"/>
  <c r="G600" i="5"/>
  <c r="G609" i="5"/>
  <c r="G617" i="5"/>
  <c r="G625" i="5"/>
  <c r="G571" i="5"/>
  <c r="G620" i="5"/>
  <c r="G628" i="5"/>
  <c r="G618" i="5"/>
  <c r="G451" i="5"/>
  <c r="G565" i="5"/>
  <c r="G586" i="5"/>
  <c r="G598" i="5"/>
  <c r="G607" i="5"/>
  <c r="G615" i="5"/>
  <c r="G623" i="5"/>
  <c r="G563" i="5"/>
  <c r="G612" i="5"/>
  <c r="G525" i="5"/>
  <c r="G557" i="5"/>
  <c r="G596" i="5"/>
  <c r="G605" i="5"/>
  <c r="G613" i="5"/>
  <c r="G621" i="5"/>
  <c r="G555" i="5"/>
  <c r="G604" i="5"/>
  <c r="G634" i="5"/>
  <c r="G554" i="5"/>
  <c r="G601" i="5"/>
  <c r="G577" i="5"/>
  <c r="G603" i="5"/>
  <c r="G593" i="5"/>
  <c r="G626" i="5"/>
  <c r="G616" i="5"/>
  <c r="G627" i="5"/>
  <c r="G594" i="5"/>
  <c r="G630" i="5"/>
  <c r="G608" i="5"/>
  <c r="G597" i="5"/>
  <c r="G619" i="5"/>
  <c r="G579" i="5"/>
  <c r="G433" i="5"/>
  <c r="G599" i="5"/>
  <c r="G632" i="5"/>
  <c r="G606" i="5"/>
  <c r="G575" i="5"/>
  <c r="G611" i="5"/>
  <c r="G595" i="5"/>
  <c r="G610" i="5"/>
  <c r="G629" i="5"/>
  <c r="G569" i="5"/>
  <c r="G624" i="5"/>
  <c r="G591" i="5"/>
  <c r="G561" i="5"/>
  <c r="G622" i="5"/>
  <c r="G580" i="5"/>
  <c r="G614" i="5"/>
  <c r="G236" i="5"/>
  <c r="G244" i="5"/>
  <c r="G229" i="5"/>
  <c r="G233" i="5"/>
  <c r="G234" i="5"/>
  <c r="G242" i="5"/>
  <c r="G232" i="5"/>
  <c r="G240" i="5"/>
  <c r="G248" i="5"/>
  <c r="G243" i="5"/>
  <c r="G230" i="5"/>
  <c r="G238" i="5"/>
  <c r="G246" i="5"/>
  <c r="G235" i="5"/>
  <c r="G241" i="5"/>
  <c r="G231" i="5"/>
  <c r="G247" i="5"/>
  <c r="G245" i="5"/>
  <c r="G239" i="5"/>
  <c r="G237" i="5"/>
  <c r="N68" i="5"/>
  <c r="N79" i="5"/>
  <c r="N97" i="5"/>
  <c r="N108" i="5"/>
  <c r="N74" i="5"/>
  <c r="N82" i="5"/>
  <c r="N100" i="5"/>
  <c r="N81" i="5"/>
  <c r="N95" i="5"/>
  <c r="N106" i="5"/>
  <c r="N73" i="5"/>
  <c r="N96" i="5"/>
  <c r="N107" i="5"/>
  <c r="N103" i="5"/>
  <c r="N70" i="5"/>
  <c r="N72" i="5"/>
  <c r="N91" i="5"/>
  <c r="N101" i="5"/>
  <c r="N69" i="5"/>
  <c r="N84" i="5"/>
  <c r="N93" i="5"/>
  <c r="N102" i="5"/>
  <c r="N92" i="5"/>
  <c r="N105" i="5"/>
  <c r="N94" i="5"/>
  <c r="D117" i="5"/>
  <c r="D125" i="5"/>
  <c r="D115" i="5"/>
  <c r="D123" i="5"/>
  <c r="D113" i="5"/>
  <c r="D121" i="5"/>
  <c r="D111" i="5"/>
  <c r="D119" i="5"/>
  <c r="D127" i="5"/>
  <c r="D135" i="5"/>
  <c r="D143" i="5"/>
  <c r="D114" i="5"/>
  <c r="D122" i="5"/>
  <c r="D130" i="5"/>
  <c r="D138" i="5"/>
  <c r="D146" i="5"/>
  <c r="D149" i="5"/>
  <c r="D157" i="5"/>
  <c r="D165" i="5"/>
  <c r="D175" i="5"/>
  <c r="D186" i="5"/>
  <c r="D201" i="5"/>
  <c r="D133" i="5"/>
  <c r="D141" i="5"/>
  <c r="D112" i="5"/>
  <c r="D120" i="5"/>
  <c r="D128" i="5"/>
  <c r="D136" i="5"/>
  <c r="D144" i="5"/>
  <c r="D147" i="5"/>
  <c r="D155" i="5"/>
  <c r="D163" i="5"/>
  <c r="D172" i="5"/>
  <c r="D181" i="5"/>
  <c r="D198" i="5"/>
  <c r="D131" i="5"/>
  <c r="D139" i="5"/>
  <c r="D110" i="5"/>
  <c r="D118" i="5"/>
  <c r="D126" i="5"/>
  <c r="D134" i="5"/>
  <c r="D142" i="5"/>
  <c r="D153" i="5"/>
  <c r="D161" i="5"/>
  <c r="D169" i="5"/>
  <c r="D179" i="5"/>
  <c r="D195" i="5"/>
  <c r="D129" i="5"/>
  <c r="D137" i="5"/>
  <c r="D145" i="5"/>
  <c r="D116" i="5"/>
  <c r="D124" i="5"/>
  <c r="D132" i="5"/>
  <c r="D140" i="5"/>
  <c r="D151" i="5"/>
  <c r="D159" i="5"/>
  <c r="D167" i="5"/>
  <c r="D177" i="5"/>
  <c r="D193" i="5"/>
  <c r="D207" i="5"/>
  <c r="D217" i="5"/>
  <c r="D225" i="5"/>
  <c r="D166" i="5"/>
  <c r="D210" i="5"/>
  <c r="D164" i="5"/>
  <c r="D208" i="5"/>
  <c r="D171" i="5"/>
  <c r="D216" i="5"/>
  <c r="D168" i="5"/>
  <c r="D212" i="5"/>
  <c r="D205" i="5"/>
  <c r="D213" i="5"/>
  <c r="D223" i="5"/>
  <c r="D158" i="5"/>
  <c r="D202" i="5"/>
  <c r="D156" i="5"/>
  <c r="D199" i="5"/>
  <c r="D162" i="5"/>
  <c r="D206" i="5"/>
  <c r="D160" i="5"/>
  <c r="D204" i="5"/>
  <c r="D203" i="5"/>
  <c r="D211" i="5"/>
  <c r="D221" i="5"/>
  <c r="D150" i="5"/>
  <c r="D192" i="5"/>
  <c r="D228" i="5"/>
  <c r="D148" i="5"/>
  <c r="D183" i="5"/>
  <c r="D226" i="5"/>
  <c r="D209" i="5"/>
  <c r="D219" i="5"/>
  <c r="D227" i="5"/>
  <c r="D176" i="5"/>
  <c r="D220" i="5"/>
  <c r="D109" i="5"/>
  <c r="D174" i="5"/>
  <c r="D218" i="5"/>
  <c r="D180" i="5"/>
  <c r="D224" i="5"/>
  <c r="D178" i="5"/>
  <c r="D222" i="5"/>
  <c r="D154" i="5"/>
  <c r="D194" i="5"/>
  <c r="D196" i="5"/>
  <c r="D152" i="5"/>
  <c r="E235" i="5"/>
  <c r="E243" i="5"/>
  <c r="E233" i="5"/>
  <c r="E241" i="5"/>
  <c r="E242" i="5"/>
  <c r="E248" i="5"/>
  <c r="E231" i="5"/>
  <c r="E239" i="5"/>
  <c r="E247" i="5"/>
  <c r="E234" i="5"/>
  <c r="E240" i="5"/>
  <c r="E237" i="5"/>
  <c r="E245" i="5"/>
  <c r="E229" i="5"/>
  <c r="E232" i="5"/>
  <c r="E246" i="5"/>
  <c r="E244" i="5"/>
  <c r="E238" i="5"/>
  <c r="E236" i="5"/>
  <c r="E230" i="5"/>
  <c r="F257" i="5"/>
  <c r="F266" i="5"/>
  <c r="F275" i="5"/>
  <c r="F292" i="5"/>
  <c r="F250" i="5"/>
  <c r="F267" i="5"/>
  <c r="F293" i="5"/>
  <c r="F308" i="5"/>
  <c r="F255" i="5"/>
  <c r="F264" i="5"/>
  <c r="F272" i="5"/>
  <c r="F290" i="5"/>
  <c r="F298" i="5"/>
  <c r="F263" i="5"/>
  <c r="F289" i="5"/>
  <c r="F304" i="5"/>
  <c r="F253" i="5"/>
  <c r="F261" i="5"/>
  <c r="F270" i="5"/>
  <c r="F286" i="5"/>
  <c r="F296" i="5"/>
  <c r="F258" i="5"/>
  <c r="F279" i="5"/>
  <c r="F302" i="5"/>
  <c r="F312" i="5"/>
  <c r="F251" i="5"/>
  <c r="F294" i="5"/>
  <c r="F282" i="5"/>
  <c r="F271" i="5"/>
  <c r="F268" i="5"/>
  <c r="F254" i="5"/>
  <c r="F300" i="5"/>
  <c r="F315" i="5"/>
  <c r="F328" i="5"/>
  <c r="F336" i="5"/>
  <c r="F259" i="5"/>
  <c r="F326" i="5"/>
  <c r="F334" i="5"/>
  <c r="F297" i="5"/>
  <c r="F332" i="5"/>
  <c r="F349" i="5"/>
  <c r="F359" i="5"/>
  <c r="F369" i="5"/>
  <c r="F283" i="5"/>
  <c r="F314" i="5"/>
  <c r="F373" i="5"/>
  <c r="F384" i="5"/>
  <c r="F310" i="5"/>
  <c r="F330" i="5"/>
  <c r="F356" i="5"/>
  <c r="F367" i="5"/>
  <c r="F260" i="5"/>
  <c r="F303" i="5"/>
  <c r="F350" i="5"/>
  <c r="F379" i="5"/>
  <c r="F324" i="5"/>
  <c r="F347" i="5"/>
  <c r="F353" i="5"/>
  <c r="F363" i="5"/>
  <c r="F335" i="5"/>
  <c r="F377" i="5"/>
  <c r="F317" i="5"/>
  <c r="F344" i="5"/>
  <c r="F351" i="5"/>
  <c r="F361" i="5"/>
  <c r="F371" i="5"/>
  <c r="F327" i="5"/>
  <c r="F375" i="5"/>
  <c r="F390" i="5"/>
  <c r="F256" i="5"/>
  <c r="F301" i="5"/>
  <c r="F348" i="5"/>
  <c r="F252" i="5"/>
  <c r="F299" i="5"/>
  <c r="F346" i="5"/>
  <c r="F378" i="5"/>
  <c r="F329" i="5"/>
  <c r="F333" i="5"/>
  <c r="F368" i="5"/>
  <c r="F331" i="5"/>
  <c r="F376" i="5"/>
  <c r="F325" i="5"/>
  <c r="F362" i="5"/>
  <c r="F295" i="5"/>
  <c r="F323" i="5"/>
  <c r="F374" i="5"/>
  <c r="F386" i="5"/>
  <c r="F370" i="5"/>
  <c r="F273" i="5"/>
  <c r="F311" i="5"/>
  <c r="F357" i="5"/>
  <c r="F249" i="5"/>
  <c r="F269" i="5"/>
  <c r="F309" i="5"/>
  <c r="F354" i="5"/>
  <c r="F372" i="5"/>
  <c r="F383" i="5"/>
  <c r="F338" i="5"/>
  <c r="F364" i="5"/>
  <c r="F291" i="5"/>
  <c r="F316" i="5"/>
  <c r="F265" i="5"/>
  <c r="F305" i="5"/>
  <c r="F360" i="5"/>
  <c r="F352" i="5"/>
  <c r="G69" i="5"/>
  <c r="G84" i="5"/>
  <c r="G81" i="5"/>
  <c r="G74" i="5"/>
  <c r="G72" i="5"/>
  <c r="G92" i="5"/>
  <c r="G70" i="5"/>
  <c r="G91" i="5"/>
  <c r="G97" i="5"/>
  <c r="G108" i="5"/>
  <c r="G100" i="5"/>
  <c r="G68" i="5"/>
  <c r="G82" i="5"/>
  <c r="G95" i="5"/>
  <c r="G106" i="5"/>
  <c r="G96" i="5"/>
  <c r="G107" i="5"/>
  <c r="G79" i="5"/>
  <c r="G103" i="5"/>
  <c r="G73" i="5"/>
  <c r="G93" i="5"/>
  <c r="G101" i="5"/>
  <c r="G102" i="5"/>
  <c r="G105" i="5"/>
  <c r="G94" i="5"/>
  <c r="N32" i="5"/>
  <c r="N33" i="5"/>
  <c r="N31" i="5"/>
  <c r="N779" i="5"/>
  <c r="N783" i="5"/>
  <c r="N775" i="5"/>
  <c r="N791" i="5"/>
  <c r="N788" i="5"/>
  <c r="N785" i="5"/>
  <c r="N786" i="5"/>
  <c r="N776" i="5"/>
  <c r="N773" i="5"/>
  <c r="N789" i="5"/>
  <c r="N774" i="5"/>
  <c r="N790" i="5"/>
  <c r="N780" i="5"/>
  <c r="N777" i="5"/>
  <c r="N778" i="5"/>
  <c r="N787" i="5"/>
  <c r="N784" i="5"/>
  <c r="N781" i="5"/>
  <c r="N782" i="5"/>
  <c r="N417" i="5"/>
  <c r="N425" i="5"/>
  <c r="N426" i="5"/>
  <c r="N415" i="5"/>
  <c r="N423" i="5"/>
  <c r="N431" i="5"/>
  <c r="N422" i="5"/>
  <c r="N421" i="5"/>
  <c r="N429" i="5"/>
  <c r="N418" i="5"/>
  <c r="N419" i="5"/>
  <c r="N427" i="5"/>
  <c r="N413" i="5"/>
  <c r="N430" i="5"/>
  <c r="N414" i="5"/>
  <c r="N420" i="5"/>
  <c r="N432" i="5"/>
  <c r="N428" i="5"/>
  <c r="N416" i="5"/>
  <c r="N424" i="5"/>
  <c r="N114" i="5"/>
  <c r="N122" i="5"/>
  <c r="N112" i="5"/>
  <c r="N120" i="5"/>
  <c r="N110" i="5"/>
  <c r="N118" i="5"/>
  <c r="N116" i="5"/>
  <c r="N124" i="5"/>
  <c r="N132" i="5"/>
  <c r="N140" i="5"/>
  <c r="N111" i="5"/>
  <c r="N119" i="5"/>
  <c r="N127" i="5"/>
  <c r="N135" i="5"/>
  <c r="N143" i="5"/>
  <c r="N154" i="5"/>
  <c r="N162" i="5"/>
  <c r="N171" i="5"/>
  <c r="N180" i="5"/>
  <c r="N196" i="5"/>
  <c r="N130" i="5"/>
  <c r="N138" i="5"/>
  <c r="N117" i="5"/>
  <c r="N125" i="5"/>
  <c r="N133" i="5"/>
  <c r="N141" i="5"/>
  <c r="N109" i="5"/>
  <c r="N152" i="5"/>
  <c r="N160" i="5"/>
  <c r="N168" i="5"/>
  <c r="N178" i="5"/>
  <c r="N194" i="5"/>
  <c r="N128" i="5"/>
  <c r="N136" i="5"/>
  <c r="N144" i="5"/>
  <c r="N115" i="5"/>
  <c r="N123" i="5"/>
  <c r="N131" i="5"/>
  <c r="N139" i="5"/>
  <c r="N150" i="5"/>
  <c r="N158" i="5"/>
  <c r="N166" i="5"/>
  <c r="N176" i="5"/>
  <c r="N192" i="5"/>
  <c r="N126" i="5"/>
  <c r="N134" i="5"/>
  <c r="N142" i="5"/>
  <c r="N113" i="5"/>
  <c r="N121" i="5"/>
  <c r="N129" i="5"/>
  <c r="N137" i="5"/>
  <c r="N145" i="5"/>
  <c r="N148" i="5"/>
  <c r="N156" i="5"/>
  <c r="N164" i="5"/>
  <c r="N174" i="5"/>
  <c r="N183" i="5"/>
  <c r="N199" i="5"/>
  <c r="N204" i="5"/>
  <c r="N212" i="5"/>
  <c r="N222" i="5"/>
  <c r="N147" i="5"/>
  <c r="N181" i="5"/>
  <c r="N225" i="5"/>
  <c r="N179" i="5"/>
  <c r="N223" i="5"/>
  <c r="N151" i="5"/>
  <c r="N193" i="5"/>
  <c r="N149" i="5"/>
  <c r="N186" i="5"/>
  <c r="N227" i="5"/>
  <c r="N202" i="5"/>
  <c r="N210" i="5"/>
  <c r="N220" i="5"/>
  <c r="N228" i="5"/>
  <c r="N172" i="5"/>
  <c r="N217" i="5"/>
  <c r="N169" i="5"/>
  <c r="N213" i="5"/>
  <c r="N177" i="5"/>
  <c r="N221" i="5"/>
  <c r="N175" i="5"/>
  <c r="N219" i="5"/>
  <c r="N208" i="5"/>
  <c r="N218" i="5"/>
  <c r="N226" i="5"/>
  <c r="N146" i="5"/>
  <c r="N163" i="5"/>
  <c r="N207" i="5"/>
  <c r="N161" i="5"/>
  <c r="N205" i="5"/>
  <c r="N206" i="5"/>
  <c r="N216" i="5"/>
  <c r="N224" i="5"/>
  <c r="N155" i="5"/>
  <c r="N198" i="5"/>
  <c r="N153" i="5"/>
  <c r="N195" i="5"/>
  <c r="N159" i="5"/>
  <c r="N203" i="5"/>
  <c r="N157" i="5"/>
  <c r="N201" i="5"/>
  <c r="N209" i="5"/>
  <c r="N211" i="5"/>
  <c r="N165" i="5"/>
  <c r="N167" i="5"/>
  <c r="D794" i="5"/>
  <c r="D796" i="5"/>
  <c r="D804" i="5"/>
  <c r="D797" i="5"/>
  <c r="D805" i="5"/>
  <c r="D793" i="5"/>
  <c r="D802" i="5"/>
  <c r="D795" i="5"/>
  <c r="D803" i="5"/>
  <c r="D800" i="5"/>
  <c r="D801" i="5"/>
  <c r="D798" i="5"/>
  <c r="D806" i="5"/>
  <c r="D799" i="5"/>
  <c r="D792" i="5"/>
  <c r="D441" i="5"/>
  <c r="D449" i="5"/>
  <c r="D461" i="5"/>
  <c r="D440" i="5"/>
  <c r="D460" i="5"/>
  <c r="D473" i="5"/>
  <c r="D439" i="5"/>
  <c r="D447" i="5"/>
  <c r="D459" i="5"/>
  <c r="D436" i="5"/>
  <c r="D456" i="5"/>
  <c r="D471" i="5"/>
  <c r="D434" i="5"/>
  <c r="D437" i="5"/>
  <c r="D457" i="5"/>
  <c r="D448" i="5"/>
  <c r="D467" i="5"/>
  <c r="D485" i="5"/>
  <c r="D505" i="5"/>
  <c r="D527" i="5"/>
  <c r="D535" i="5"/>
  <c r="D543" i="5"/>
  <c r="D551" i="5"/>
  <c r="D552" i="5"/>
  <c r="D555" i="5"/>
  <c r="D435" i="5"/>
  <c r="D451" i="5"/>
  <c r="D444" i="5"/>
  <c r="D458" i="5"/>
  <c r="D472" i="5"/>
  <c r="D525" i="5"/>
  <c r="D533" i="5"/>
  <c r="D541" i="5"/>
  <c r="D549" i="5"/>
  <c r="D561" i="5"/>
  <c r="D569" i="5"/>
  <c r="D579" i="5"/>
  <c r="D463" i="5"/>
  <c r="D531" i="5"/>
  <c r="D547" i="5"/>
  <c r="D577" i="5"/>
  <c r="D474" i="5"/>
  <c r="D534" i="5"/>
  <c r="D562" i="5"/>
  <c r="D570" i="5"/>
  <c r="D443" i="5"/>
  <c r="D484" i="5"/>
  <c r="D504" i="5"/>
  <c r="D529" i="5"/>
  <c r="D545" i="5"/>
  <c r="D563" i="5"/>
  <c r="D530" i="5"/>
  <c r="D546" i="5"/>
  <c r="D501" i="5"/>
  <c r="D539" i="5"/>
  <c r="D559" i="5"/>
  <c r="D565" i="5"/>
  <c r="D571" i="5"/>
  <c r="D526" i="5"/>
  <c r="D558" i="5"/>
  <c r="D564" i="5"/>
  <c r="D548" i="5"/>
  <c r="D591" i="5"/>
  <c r="D599" i="5"/>
  <c r="D608" i="5"/>
  <c r="D438" i="5"/>
  <c r="D510" i="5"/>
  <c r="D553" i="5"/>
  <c r="D462" i="5"/>
  <c r="D511" i="5"/>
  <c r="D560" i="5"/>
  <c r="D566" i="5"/>
  <c r="D573" i="5"/>
  <c r="D468" i="5"/>
  <c r="D532" i="5"/>
  <c r="D550" i="5"/>
  <c r="D580" i="5"/>
  <c r="D597" i="5"/>
  <c r="D445" i="5"/>
  <c r="D446" i="5"/>
  <c r="D523" i="5"/>
  <c r="D442" i="5"/>
  <c r="D542" i="5"/>
  <c r="D557" i="5"/>
  <c r="D578" i="5"/>
  <c r="D593" i="5"/>
  <c r="D601" i="5"/>
  <c r="D612" i="5"/>
  <c r="D620" i="5"/>
  <c r="D594" i="5"/>
  <c r="D603" i="5"/>
  <c r="D611" i="5"/>
  <c r="D619" i="5"/>
  <c r="D502" i="5"/>
  <c r="D433" i="5"/>
  <c r="D574" i="5"/>
  <c r="D538" i="5"/>
  <c r="D554" i="5"/>
  <c r="D568" i="5"/>
  <c r="D575" i="5"/>
  <c r="D604" i="5"/>
  <c r="D610" i="5"/>
  <c r="D618" i="5"/>
  <c r="D626" i="5"/>
  <c r="D450" i="5"/>
  <c r="D592" i="5"/>
  <c r="D600" i="5"/>
  <c r="D609" i="5"/>
  <c r="D617" i="5"/>
  <c r="D625" i="5"/>
  <c r="D537" i="5"/>
  <c r="D606" i="5"/>
  <c r="D616" i="5"/>
  <c r="D624" i="5"/>
  <c r="D544" i="5"/>
  <c r="D540" i="5"/>
  <c r="D586" i="5"/>
  <c r="D598" i="5"/>
  <c r="D607" i="5"/>
  <c r="D615" i="5"/>
  <c r="D623" i="5"/>
  <c r="D536" i="5"/>
  <c r="D506" i="5"/>
  <c r="D556" i="5"/>
  <c r="D528" i="5"/>
  <c r="D605" i="5"/>
  <c r="D634" i="5"/>
  <c r="D567" i="5"/>
  <c r="D596" i="5"/>
  <c r="D630" i="5"/>
  <c r="D622" i="5"/>
  <c r="D524" i="5"/>
  <c r="D621" i="5"/>
  <c r="D628" i="5"/>
  <c r="D595" i="5"/>
  <c r="D614" i="5"/>
  <c r="D613" i="5"/>
  <c r="D627" i="5"/>
  <c r="D629" i="5"/>
  <c r="D632" i="5"/>
  <c r="D233" i="5"/>
  <c r="D241" i="5"/>
  <c r="D231" i="5"/>
  <c r="D239" i="5"/>
  <c r="D247" i="5"/>
  <c r="D237" i="5"/>
  <c r="D245" i="5"/>
  <c r="D235" i="5"/>
  <c r="D243" i="5"/>
  <c r="D230" i="5"/>
  <c r="D238" i="5"/>
  <c r="D246" i="5"/>
  <c r="D236" i="5"/>
  <c r="D244" i="5"/>
  <c r="D234" i="5"/>
  <c r="D242" i="5"/>
  <c r="D229" i="5"/>
  <c r="D232" i="5"/>
  <c r="D240" i="5"/>
  <c r="D248" i="5"/>
  <c r="E32" i="5"/>
  <c r="E31" i="5"/>
  <c r="E33" i="5"/>
  <c r="E684" i="5"/>
  <c r="E715" i="5"/>
  <c r="E731" i="5"/>
  <c r="E747" i="5"/>
  <c r="E648" i="5"/>
  <c r="E687" i="5"/>
  <c r="E737" i="5"/>
  <c r="E635" i="5"/>
  <c r="E690" i="5"/>
  <c r="E725" i="5"/>
  <c r="E732" i="5"/>
  <c r="E693" i="5"/>
  <c r="E746" i="5"/>
  <c r="E639" i="5"/>
  <c r="E738" i="5"/>
  <c r="E734" i="5"/>
  <c r="E652" i="5"/>
  <c r="E706" i="5"/>
  <c r="E743" i="5"/>
  <c r="E658" i="5"/>
  <c r="E719" i="5"/>
  <c r="E733" i="5"/>
  <c r="E695" i="5"/>
  <c r="E727" i="5"/>
  <c r="E744" i="5"/>
  <c r="E726" i="5"/>
  <c r="E638" i="5"/>
  <c r="E661" i="5"/>
  <c r="E739" i="5"/>
  <c r="E665" i="5"/>
  <c r="E697" i="5"/>
  <c r="E710" i="5"/>
  <c r="E721" i="5"/>
  <c r="E745" i="5"/>
  <c r="E711" i="5"/>
  <c r="E740" i="5"/>
  <c r="E647" i="5"/>
  <c r="E718" i="5"/>
  <c r="E669" i="5"/>
  <c r="E699" i="5"/>
  <c r="E722" i="5"/>
  <c r="E729" i="5"/>
  <c r="E735" i="5"/>
  <c r="E680" i="5"/>
  <c r="E730" i="5"/>
  <c r="E643" i="5"/>
  <c r="E659" i="5"/>
  <c r="E704" i="5"/>
  <c r="E702" i="5"/>
  <c r="E736" i="5"/>
  <c r="E742" i="5"/>
  <c r="E672" i="5"/>
  <c r="E646" i="5"/>
  <c r="E662" i="5"/>
  <c r="E683" i="5"/>
  <c r="E700" i="5"/>
  <c r="E641" i="5"/>
  <c r="E716" i="5"/>
  <c r="E682" i="5"/>
  <c r="E713" i="5"/>
  <c r="E692" i="5"/>
  <c r="E660" i="5"/>
  <c r="E698" i="5"/>
  <c r="E664" i="5"/>
  <c r="E694" i="5"/>
  <c r="E741" i="5"/>
  <c r="E714" i="5"/>
  <c r="E707" i="5"/>
  <c r="E651" i="5"/>
  <c r="E686" i="5"/>
  <c r="E696" i="5"/>
  <c r="E720" i="5"/>
  <c r="E708" i="5"/>
  <c r="E671" i="5"/>
  <c r="E657" i="5"/>
  <c r="E717" i="5"/>
  <c r="E728" i="5"/>
  <c r="E705" i="5"/>
  <c r="E685" i="5"/>
  <c r="E650" i="5"/>
  <c r="E701" i="5"/>
  <c r="E642" i="5"/>
  <c r="E640" i="5"/>
  <c r="E723" i="5"/>
  <c r="E644" i="5"/>
  <c r="E654" i="5"/>
  <c r="E691" i="5"/>
  <c r="E636" i="5"/>
  <c r="E724" i="5"/>
  <c r="E668" i="5"/>
  <c r="E653" i="5"/>
  <c r="E637" i="5"/>
  <c r="E709" i="5"/>
  <c r="E703" i="5"/>
  <c r="E681" i="5"/>
  <c r="E649" i="5"/>
  <c r="E663" i="5"/>
  <c r="E250" i="5"/>
  <c r="E258" i="5"/>
  <c r="E267" i="5"/>
  <c r="E279" i="5"/>
  <c r="E293" i="5"/>
  <c r="E255" i="5"/>
  <c r="E272" i="5"/>
  <c r="E298" i="5"/>
  <c r="E304" i="5"/>
  <c r="E315" i="5"/>
  <c r="E328" i="5"/>
  <c r="E336" i="5"/>
  <c r="E351" i="5"/>
  <c r="E361" i="5"/>
  <c r="E371" i="5"/>
  <c r="E256" i="5"/>
  <c r="E265" i="5"/>
  <c r="E273" i="5"/>
  <c r="E291" i="5"/>
  <c r="E251" i="5"/>
  <c r="E268" i="5"/>
  <c r="E294" i="5"/>
  <c r="E302" i="5"/>
  <c r="E312" i="5"/>
  <c r="E326" i="5"/>
  <c r="E334" i="5"/>
  <c r="E349" i="5"/>
  <c r="E359" i="5"/>
  <c r="E369" i="5"/>
  <c r="E254" i="5"/>
  <c r="E263" i="5"/>
  <c r="E271" i="5"/>
  <c r="E289" i="5"/>
  <c r="E297" i="5"/>
  <c r="E264" i="5"/>
  <c r="E290" i="5"/>
  <c r="E300" i="5"/>
  <c r="E310" i="5"/>
  <c r="E324" i="5"/>
  <c r="E332" i="5"/>
  <c r="E347" i="5"/>
  <c r="E356" i="5"/>
  <c r="E367" i="5"/>
  <c r="E269" i="5"/>
  <c r="E330" i="5"/>
  <c r="E260" i="5"/>
  <c r="E317" i="5"/>
  <c r="E363" i="5"/>
  <c r="E252" i="5"/>
  <c r="E295" i="5"/>
  <c r="E282" i="5"/>
  <c r="E308" i="5"/>
  <c r="E353" i="5"/>
  <c r="E283" i="5"/>
  <c r="E259" i="5"/>
  <c r="E344" i="5"/>
  <c r="E257" i="5"/>
  <c r="E275" i="5"/>
  <c r="E305" i="5"/>
  <c r="E316" i="5"/>
  <c r="E329" i="5"/>
  <c r="E338" i="5"/>
  <c r="E352" i="5"/>
  <c r="E368" i="5"/>
  <c r="E253" i="5"/>
  <c r="E270" i="5"/>
  <c r="E296" i="5"/>
  <c r="E303" i="5"/>
  <c r="E314" i="5"/>
  <c r="E327" i="5"/>
  <c r="E335" i="5"/>
  <c r="E350" i="5"/>
  <c r="E362" i="5"/>
  <c r="E266" i="5"/>
  <c r="E292" i="5"/>
  <c r="E301" i="5"/>
  <c r="E311" i="5"/>
  <c r="E325" i="5"/>
  <c r="E333" i="5"/>
  <c r="E348" i="5"/>
  <c r="E357" i="5"/>
  <c r="E261" i="5"/>
  <c r="E286" i="5"/>
  <c r="E299" i="5"/>
  <c r="E309" i="5"/>
  <c r="E323" i="5"/>
  <c r="E331" i="5"/>
  <c r="E346" i="5"/>
  <c r="E354" i="5"/>
  <c r="E374" i="5"/>
  <c r="E386" i="5"/>
  <c r="E360" i="5"/>
  <c r="E373" i="5"/>
  <c r="E379" i="5"/>
  <c r="E372" i="5"/>
  <c r="E383" i="5"/>
  <c r="E249" i="5"/>
  <c r="E378" i="5"/>
  <c r="E370" i="5"/>
  <c r="E376" i="5"/>
  <c r="E364" i="5"/>
  <c r="E384" i="5"/>
  <c r="E377" i="5"/>
  <c r="E375" i="5"/>
  <c r="E390" i="5"/>
  <c r="E41" i="5"/>
  <c r="E42" i="5"/>
  <c r="E55" i="5"/>
  <c r="E39" i="5"/>
  <c r="E47" i="5"/>
  <c r="E40" i="5"/>
  <c r="E48" i="5"/>
  <c r="E53" i="5"/>
  <c r="E37" i="5"/>
  <c r="E35" i="5"/>
  <c r="E43" i="5"/>
  <c r="E36" i="5"/>
  <c r="E44" i="5"/>
  <c r="E49" i="5"/>
  <c r="E57" i="5"/>
  <c r="E51" i="5"/>
  <c r="E52" i="5"/>
  <c r="E50" i="5"/>
  <c r="E58" i="5"/>
  <c r="E46" i="5"/>
  <c r="E56" i="5"/>
  <c r="E34" i="5"/>
  <c r="E45" i="5"/>
  <c r="E38" i="5"/>
  <c r="E59" i="5"/>
  <c r="E54" i="5"/>
  <c r="F749" i="5"/>
  <c r="F753" i="5"/>
  <c r="F757" i="5"/>
  <c r="F761" i="5"/>
  <c r="F765" i="5"/>
  <c r="F769" i="5"/>
  <c r="F748" i="5"/>
  <c r="F750" i="5"/>
  <c r="F754" i="5"/>
  <c r="F758" i="5"/>
  <c r="F762" i="5"/>
  <c r="F766" i="5"/>
  <c r="F770" i="5"/>
  <c r="F751" i="5"/>
  <c r="F755" i="5"/>
  <c r="F759" i="5"/>
  <c r="F763" i="5"/>
  <c r="F767" i="5"/>
  <c r="F771" i="5"/>
  <c r="F764" i="5"/>
  <c r="F752" i="5"/>
  <c r="F768" i="5"/>
  <c r="F756" i="5"/>
  <c r="F772" i="5"/>
  <c r="F760" i="5"/>
  <c r="F397" i="5"/>
  <c r="F405" i="5"/>
  <c r="F398" i="5"/>
  <c r="F395" i="5"/>
  <c r="F403" i="5"/>
  <c r="F411" i="5"/>
  <c r="F394" i="5"/>
  <c r="F410" i="5"/>
  <c r="F401" i="5"/>
  <c r="F409" i="5"/>
  <c r="F406" i="5"/>
  <c r="F407" i="5"/>
  <c r="F399" i="5"/>
  <c r="F402" i="5"/>
  <c r="F393" i="5"/>
  <c r="F408" i="5"/>
  <c r="F412" i="5"/>
  <c r="F404" i="5"/>
  <c r="F400" i="5"/>
  <c r="F396" i="5"/>
  <c r="F103" i="5"/>
  <c r="F97" i="5"/>
  <c r="F82" i="5"/>
  <c r="G776" i="5"/>
  <c r="G780" i="5"/>
  <c r="G783" i="5"/>
  <c r="G787" i="5"/>
  <c r="G791" i="5"/>
  <c r="G777" i="5"/>
  <c r="G781" i="5"/>
  <c r="G773" i="5"/>
  <c r="G784" i="5"/>
  <c r="G788" i="5"/>
  <c r="G774" i="5"/>
  <c r="G778" i="5"/>
  <c r="G782" i="5"/>
  <c r="G785" i="5"/>
  <c r="G789" i="5"/>
  <c r="G775" i="5"/>
  <c r="G779" i="5"/>
  <c r="G786" i="5"/>
  <c r="G790" i="5"/>
  <c r="G415" i="5"/>
  <c r="G423" i="5"/>
  <c r="G431" i="5"/>
  <c r="G420" i="5"/>
  <c r="G413" i="5"/>
  <c r="G421" i="5"/>
  <c r="G429" i="5"/>
  <c r="G416" i="5"/>
  <c r="G432" i="5"/>
  <c r="G419" i="5"/>
  <c r="G427" i="5"/>
  <c r="G428" i="5"/>
  <c r="G417" i="5"/>
  <c r="G424" i="5"/>
  <c r="G425" i="5"/>
  <c r="G422" i="5"/>
  <c r="G418" i="5"/>
  <c r="G414" i="5"/>
  <c r="G430" i="5"/>
  <c r="G426" i="5"/>
  <c r="G112" i="5"/>
  <c r="G120" i="5"/>
  <c r="G128" i="5"/>
  <c r="G136" i="5"/>
  <c r="G144" i="5"/>
  <c r="G119" i="5"/>
  <c r="G153" i="5"/>
  <c r="G161" i="5"/>
  <c r="G169" i="5"/>
  <c r="G179" i="5"/>
  <c r="G195" i="5"/>
  <c r="G205" i="5"/>
  <c r="G213" i="5"/>
  <c r="G223" i="5"/>
  <c r="G125" i="5"/>
  <c r="G110" i="5"/>
  <c r="G118" i="5"/>
  <c r="G126" i="5"/>
  <c r="G134" i="5"/>
  <c r="G142" i="5"/>
  <c r="G111" i="5"/>
  <c r="G143" i="5"/>
  <c r="G151" i="5"/>
  <c r="G159" i="5"/>
  <c r="G167" i="5"/>
  <c r="G177" i="5"/>
  <c r="G193" i="5"/>
  <c r="G203" i="5"/>
  <c r="G211" i="5"/>
  <c r="G221" i="5"/>
  <c r="G117" i="5"/>
  <c r="G116" i="5"/>
  <c r="G124" i="5"/>
  <c r="G132" i="5"/>
  <c r="G140" i="5"/>
  <c r="G135" i="5"/>
  <c r="G149" i="5"/>
  <c r="G157" i="5"/>
  <c r="G165" i="5"/>
  <c r="G175" i="5"/>
  <c r="G186" i="5"/>
  <c r="G201" i="5"/>
  <c r="G209" i="5"/>
  <c r="G219" i="5"/>
  <c r="G227" i="5"/>
  <c r="G141" i="5"/>
  <c r="G114" i="5"/>
  <c r="G122" i="5"/>
  <c r="G130" i="5"/>
  <c r="G138" i="5"/>
  <c r="G146" i="5"/>
  <c r="G127" i="5"/>
  <c r="G147" i="5"/>
  <c r="G155" i="5"/>
  <c r="G163" i="5"/>
  <c r="G172" i="5"/>
  <c r="G181" i="5"/>
  <c r="G198" i="5"/>
  <c r="G207" i="5"/>
  <c r="G217" i="5"/>
  <c r="G225" i="5"/>
  <c r="G133" i="5"/>
  <c r="G123" i="5"/>
  <c r="G154" i="5"/>
  <c r="G162" i="5"/>
  <c r="G171" i="5"/>
  <c r="G180" i="5"/>
  <c r="G196" i="5"/>
  <c r="G206" i="5"/>
  <c r="G216" i="5"/>
  <c r="G224" i="5"/>
  <c r="G121" i="5"/>
  <c r="G109" i="5"/>
  <c r="G115" i="5"/>
  <c r="G152" i="5"/>
  <c r="G160" i="5"/>
  <c r="G168" i="5"/>
  <c r="G178" i="5"/>
  <c r="G194" i="5"/>
  <c r="G204" i="5"/>
  <c r="G212" i="5"/>
  <c r="G222" i="5"/>
  <c r="G113" i="5"/>
  <c r="G145" i="5"/>
  <c r="G139" i="5"/>
  <c r="G150" i="5"/>
  <c r="G158" i="5"/>
  <c r="G166" i="5"/>
  <c r="G176" i="5"/>
  <c r="G192" i="5"/>
  <c r="G202" i="5"/>
  <c r="G210" i="5"/>
  <c r="G220" i="5"/>
  <c r="G228" i="5"/>
  <c r="G137" i="5"/>
  <c r="G131" i="5"/>
  <c r="G148" i="5"/>
  <c r="G156" i="5"/>
  <c r="G164" i="5"/>
  <c r="G174" i="5"/>
  <c r="G183" i="5"/>
  <c r="G199" i="5"/>
  <c r="G208" i="5"/>
  <c r="G218" i="5"/>
  <c r="G226" i="5"/>
  <c r="G129" i="5"/>
  <c r="N645" i="5"/>
  <c r="N655" i="5"/>
  <c r="N666" i="5"/>
  <c r="N677" i="5"/>
  <c r="N667" i="5"/>
  <c r="N678" i="5"/>
  <c r="N689" i="5"/>
  <c r="N670" i="5"/>
  <c r="N673" i="5"/>
  <c r="N675" i="5"/>
  <c r="N674" i="5"/>
  <c r="N679" i="5"/>
  <c r="N656" i="5"/>
  <c r="N688" i="5"/>
  <c r="N712" i="5"/>
  <c r="N676" i="5"/>
  <c r="N284" i="5"/>
  <c r="N287" i="5"/>
  <c r="N306" i="5"/>
  <c r="N313" i="5"/>
  <c r="N321" i="5"/>
  <c r="N342" i="5"/>
  <c r="N345" i="5"/>
  <c r="N358" i="5"/>
  <c r="N385" i="5"/>
  <c r="N388" i="5"/>
  <c r="N391" i="5"/>
  <c r="N276" i="5"/>
  <c r="N285" i="5"/>
  <c r="N288" i="5"/>
  <c r="N307" i="5"/>
  <c r="N318" i="5"/>
  <c r="N322" i="5"/>
  <c r="N339" i="5"/>
  <c r="N343" i="5"/>
  <c r="N365" i="5"/>
  <c r="N380" i="5"/>
  <c r="N389" i="5"/>
  <c r="N392" i="5"/>
  <c r="N262" i="5"/>
  <c r="N278" i="5"/>
  <c r="N320" i="5"/>
  <c r="N341" i="5"/>
  <c r="N355" i="5"/>
  <c r="N382" i="5"/>
  <c r="N387" i="5"/>
  <c r="N274" i="5"/>
  <c r="N277" i="5"/>
  <c r="N280" i="5"/>
  <c r="N319" i="5"/>
  <c r="N337" i="5"/>
  <c r="N340" i="5"/>
  <c r="N366" i="5"/>
  <c r="N381" i="5"/>
  <c r="N281" i="5"/>
  <c r="N455" i="5"/>
  <c r="N469" i="5"/>
  <c r="N477" i="5"/>
  <c r="N481" i="5"/>
  <c r="N487" i="5"/>
  <c r="N491" i="5"/>
  <c r="N495" i="5"/>
  <c r="N499" i="5"/>
  <c r="N512" i="5"/>
  <c r="N516" i="5"/>
  <c r="N520" i="5"/>
  <c r="N576" i="5"/>
  <c r="N584" i="5"/>
  <c r="N587" i="5"/>
  <c r="N452" i="5"/>
  <c r="N464" i="5"/>
  <c r="N470" i="5"/>
  <c r="N478" i="5"/>
  <c r="N482" i="5"/>
  <c r="N488" i="5"/>
  <c r="N492" i="5"/>
  <c r="N496" i="5"/>
  <c r="N500" i="5"/>
  <c r="N507" i="5"/>
  <c r="N513" i="5"/>
  <c r="N517" i="5"/>
  <c r="N521" i="5"/>
  <c r="N572" i="5"/>
  <c r="N581" i="5"/>
  <c r="N585" i="5"/>
  <c r="N588" i="5"/>
  <c r="N631" i="5"/>
  <c r="N453" i="5"/>
  <c r="N465" i="5"/>
  <c r="N475" i="5"/>
  <c r="N479" i="5"/>
  <c r="N483" i="5"/>
  <c r="N489" i="5"/>
  <c r="N493" i="5"/>
  <c r="N497" i="5"/>
  <c r="N503" i="5"/>
  <c r="N508" i="5"/>
  <c r="N514" i="5"/>
  <c r="N518" i="5"/>
  <c r="N522" i="5"/>
  <c r="N582" i="5"/>
  <c r="N589" i="5"/>
  <c r="N602" i="5"/>
  <c r="N633" i="5"/>
  <c r="N454" i="5"/>
  <c r="N466" i="5"/>
  <c r="N476" i="5"/>
  <c r="N480" i="5"/>
  <c r="N486" i="5"/>
  <c r="N490" i="5"/>
  <c r="N494" i="5"/>
  <c r="N498" i="5"/>
  <c r="N509" i="5"/>
  <c r="N515" i="5"/>
  <c r="N519" i="5"/>
  <c r="N583" i="5"/>
  <c r="N590" i="5"/>
  <c r="N63" i="5"/>
  <c r="N67" i="5"/>
  <c r="N77" i="5"/>
  <c r="N80" i="5"/>
  <c r="N85" i="5"/>
  <c r="N89" i="5"/>
  <c r="N98" i="5"/>
  <c r="N62" i="5"/>
  <c r="N71" i="5"/>
  <c r="N76" i="5"/>
  <c r="N64" i="5"/>
  <c r="N78" i="5"/>
  <c r="N83" i="5"/>
  <c r="N86" i="5"/>
  <c r="N90" i="5"/>
  <c r="N99" i="5"/>
  <c r="N66" i="5"/>
  <c r="N88" i="5"/>
  <c r="N61" i="5"/>
  <c r="N65" i="5"/>
  <c r="N75" i="5"/>
  <c r="N87" i="5"/>
  <c r="N104" i="5"/>
  <c r="N60" i="5"/>
  <c r="N170" i="5"/>
  <c r="N190" i="5"/>
  <c r="N197" i="5"/>
  <c r="N214" i="5"/>
  <c r="N173" i="5"/>
  <c r="N184" i="5"/>
  <c r="N187" i="5"/>
  <c r="N191" i="5"/>
  <c r="N200" i="5"/>
  <c r="N215" i="5"/>
  <c r="N189" i="5"/>
  <c r="N182" i="5"/>
  <c r="N185" i="5"/>
  <c r="N188" i="5"/>
  <c r="F676" i="5"/>
  <c r="F712" i="5"/>
  <c r="F655" i="5"/>
  <c r="F679" i="5"/>
  <c r="F670" i="5"/>
  <c r="F673" i="5"/>
  <c r="F689" i="5"/>
  <c r="F678" i="5"/>
  <c r="F666" i="5"/>
  <c r="F645" i="5"/>
  <c r="F667" i="5"/>
  <c r="F675" i="5"/>
  <c r="F656" i="5"/>
  <c r="F688" i="5"/>
  <c r="F674" i="5"/>
  <c r="F677" i="5"/>
  <c r="D60" i="5"/>
  <c r="D61" i="5"/>
  <c r="D62" i="5"/>
  <c r="D64" i="5"/>
  <c r="D66" i="5"/>
  <c r="D76" i="5"/>
  <c r="D78" i="5"/>
  <c r="D80" i="5"/>
  <c r="D86" i="5"/>
  <c r="D88" i="5"/>
  <c r="D90" i="5"/>
  <c r="D98" i="5"/>
  <c r="D104" i="5"/>
  <c r="D99" i="5"/>
  <c r="D63" i="5"/>
  <c r="D65" i="5"/>
  <c r="D67" i="5"/>
  <c r="D71" i="5"/>
  <c r="D75" i="5"/>
  <c r="D77" i="5"/>
  <c r="D83" i="5"/>
  <c r="D85" i="5"/>
  <c r="D87" i="5"/>
  <c r="D89" i="5"/>
  <c r="E170" i="5"/>
  <c r="E182" i="5"/>
  <c r="E184" i="5"/>
  <c r="E188" i="5"/>
  <c r="E190" i="5"/>
  <c r="E200" i="5"/>
  <c r="E214" i="5"/>
  <c r="E173" i="5"/>
  <c r="E185" i="5"/>
  <c r="E187" i="5"/>
  <c r="E189" i="5"/>
  <c r="E191" i="5"/>
  <c r="E197" i="5"/>
  <c r="E215" i="5"/>
  <c r="F453" i="5"/>
  <c r="F455" i="5"/>
  <c r="F465" i="5"/>
  <c r="F469" i="5"/>
  <c r="F475" i="5"/>
  <c r="F477" i="5"/>
  <c r="F479" i="5"/>
  <c r="F481" i="5"/>
  <c r="F483" i="5"/>
  <c r="F487" i="5"/>
  <c r="F489" i="5"/>
  <c r="F491" i="5"/>
  <c r="F493" i="5"/>
  <c r="F495" i="5"/>
  <c r="F497" i="5"/>
  <c r="F499" i="5"/>
  <c r="F503" i="5"/>
  <c r="F507" i="5"/>
  <c r="F509" i="5"/>
  <c r="F513" i="5"/>
  <c r="F515" i="5"/>
  <c r="F517" i="5"/>
  <c r="F519" i="5"/>
  <c r="F521" i="5"/>
  <c r="F581" i="5"/>
  <c r="F583" i="5"/>
  <c r="F585" i="5"/>
  <c r="F587" i="5"/>
  <c r="F452" i="5"/>
  <c r="F454" i="5"/>
  <c r="F464" i="5"/>
  <c r="F466" i="5"/>
  <c r="F470" i="5"/>
  <c r="F476" i="5"/>
  <c r="F478" i="5"/>
  <c r="F480" i="5"/>
  <c r="F482" i="5"/>
  <c r="F486" i="5"/>
  <c r="F488" i="5"/>
  <c r="F490" i="5"/>
  <c r="F492" i="5"/>
  <c r="F494" i="5"/>
  <c r="F496" i="5"/>
  <c r="F498" i="5"/>
  <c r="F500" i="5"/>
  <c r="F508" i="5"/>
  <c r="F512" i="5"/>
  <c r="F514" i="5"/>
  <c r="F516" i="5"/>
  <c r="F518" i="5"/>
  <c r="F520" i="5"/>
  <c r="F522" i="5"/>
  <c r="F572" i="5"/>
  <c r="F588" i="5"/>
  <c r="F631" i="5"/>
  <c r="F633" i="5"/>
  <c r="F576" i="5"/>
  <c r="F584" i="5"/>
  <c r="F589" i="5"/>
  <c r="F590" i="5"/>
  <c r="F602" i="5"/>
  <c r="F582" i="5"/>
  <c r="G712" i="5"/>
  <c r="G688" i="5"/>
  <c r="G676" i="5"/>
  <c r="G656" i="5"/>
  <c r="G679" i="5"/>
  <c r="G675" i="5"/>
  <c r="G667" i="5"/>
  <c r="G655" i="5"/>
  <c r="G677" i="5"/>
  <c r="G678" i="5"/>
  <c r="G674" i="5"/>
  <c r="G670" i="5"/>
  <c r="G666" i="5"/>
  <c r="G689" i="5"/>
  <c r="G673" i="5"/>
  <c r="G645" i="5"/>
  <c r="G277" i="5"/>
  <c r="G281" i="5"/>
  <c r="G285" i="5"/>
  <c r="G287" i="5"/>
  <c r="G307" i="5"/>
  <c r="G313" i="5"/>
  <c r="G319" i="5"/>
  <c r="G321" i="5"/>
  <c r="G337" i="5"/>
  <c r="G339" i="5"/>
  <c r="G341" i="5"/>
  <c r="G343" i="5"/>
  <c r="G345" i="5"/>
  <c r="G355" i="5"/>
  <c r="G365" i="5"/>
  <c r="G381" i="5"/>
  <c r="G385" i="5"/>
  <c r="G387" i="5"/>
  <c r="G389" i="5"/>
  <c r="G391" i="5"/>
  <c r="G274" i="5"/>
  <c r="G284" i="5"/>
  <c r="G320" i="5"/>
  <c r="G358" i="5"/>
  <c r="G388" i="5"/>
  <c r="G276" i="5"/>
  <c r="G288" i="5"/>
  <c r="G392" i="5"/>
  <c r="G262" i="5"/>
  <c r="G280" i="5"/>
  <c r="G318" i="5"/>
  <c r="G342" i="5"/>
  <c r="G382" i="5"/>
  <c r="G278" i="5"/>
  <c r="G306" i="5"/>
  <c r="G340" i="5"/>
  <c r="G380" i="5"/>
  <c r="G322" i="5"/>
  <c r="G366" i="5"/>
  <c r="D26" i="5"/>
  <c r="D25" i="5"/>
  <c r="D679" i="5"/>
  <c r="D675" i="5"/>
  <c r="D667" i="5"/>
  <c r="D655" i="5"/>
  <c r="D656" i="5"/>
  <c r="D678" i="5"/>
  <c r="D674" i="5"/>
  <c r="D670" i="5"/>
  <c r="D666" i="5"/>
  <c r="D688" i="5"/>
  <c r="D676" i="5"/>
  <c r="D712" i="5"/>
  <c r="D689" i="5"/>
  <c r="D677" i="5"/>
  <c r="D673" i="5"/>
  <c r="D645" i="5"/>
  <c r="D262" i="5"/>
  <c r="D274" i="5"/>
  <c r="D276" i="5"/>
  <c r="D278" i="5"/>
  <c r="D280" i="5"/>
  <c r="D284" i="5"/>
  <c r="D288" i="5"/>
  <c r="D306" i="5"/>
  <c r="D318" i="5"/>
  <c r="D320" i="5"/>
  <c r="D322" i="5"/>
  <c r="D340" i="5"/>
  <c r="D342" i="5"/>
  <c r="D358" i="5"/>
  <c r="D366" i="5"/>
  <c r="D380" i="5"/>
  <c r="D382" i="5"/>
  <c r="D388" i="5"/>
  <c r="D392" i="5"/>
  <c r="D277" i="5"/>
  <c r="D281" i="5"/>
  <c r="D285" i="5"/>
  <c r="D287" i="5"/>
  <c r="D307" i="5"/>
  <c r="D313" i="5"/>
  <c r="D319" i="5"/>
  <c r="D321" i="5"/>
  <c r="D337" i="5"/>
  <c r="D339" i="5"/>
  <c r="D341" i="5"/>
  <c r="D343" i="5"/>
  <c r="D345" i="5"/>
  <c r="D355" i="5"/>
  <c r="D365" i="5"/>
  <c r="D381" i="5"/>
  <c r="D385" i="5"/>
  <c r="D387" i="5"/>
  <c r="D389" i="5"/>
  <c r="D391" i="5"/>
  <c r="E61" i="5"/>
  <c r="E63" i="5"/>
  <c r="E65" i="5"/>
  <c r="E67" i="5"/>
  <c r="E71" i="5"/>
  <c r="E75" i="5"/>
  <c r="E77" i="5"/>
  <c r="E83" i="5"/>
  <c r="E85" i="5"/>
  <c r="E87" i="5"/>
  <c r="E89" i="5"/>
  <c r="E99" i="5"/>
  <c r="E60" i="5"/>
  <c r="E62" i="5"/>
  <c r="E64" i="5"/>
  <c r="E66" i="5"/>
  <c r="E76" i="5"/>
  <c r="E78" i="5"/>
  <c r="E80" i="5"/>
  <c r="E86" i="5"/>
  <c r="E88" i="5"/>
  <c r="E90" i="5"/>
  <c r="E98" i="5"/>
  <c r="E104" i="5"/>
  <c r="F185" i="5"/>
  <c r="F197" i="5"/>
  <c r="F170" i="5"/>
  <c r="F182" i="5"/>
  <c r="F184" i="5"/>
  <c r="F188" i="5"/>
  <c r="F190" i="5"/>
  <c r="F200" i="5"/>
  <c r="F214" i="5"/>
  <c r="F173" i="5"/>
  <c r="F187" i="5"/>
  <c r="F215" i="5"/>
  <c r="F189" i="5"/>
  <c r="F191" i="5"/>
  <c r="G453" i="5"/>
  <c r="G455" i="5"/>
  <c r="G465" i="5"/>
  <c r="G469" i="5"/>
  <c r="G475" i="5"/>
  <c r="G477" i="5"/>
  <c r="G479" i="5"/>
  <c r="G481" i="5"/>
  <c r="G483" i="5"/>
  <c r="G487" i="5"/>
  <c r="G489" i="5"/>
  <c r="G491" i="5"/>
  <c r="G493" i="5"/>
  <c r="G495" i="5"/>
  <c r="G497" i="5"/>
  <c r="G499" i="5"/>
  <c r="G503" i="5"/>
  <c r="G507" i="5"/>
  <c r="G509" i="5"/>
  <c r="G513" i="5"/>
  <c r="G515" i="5"/>
  <c r="G517" i="5"/>
  <c r="G519" i="5"/>
  <c r="G521" i="5"/>
  <c r="G581" i="5"/>
  <c r="G583" i="5"/>
  <c r="G585" i="5"/>
  <c r="G587" i="5"/>
  <c r="G589" i="5"/>
  <c r="G452" i="5"/>
  <c r="G470" i="5"/>
  <c r="G482" i="5"/>
  <c r="G492" i="5"/>
  <c r="G500" i="5"/>
  <c r="G516" i="5"/>
  <c r="G582" i="5"/>
  <c r="G466" i="5"/>
  <c r="G480" i="5"/>
  <c r="G490" i="5"/>
  <c r="G498" i="5"/>
  <c r="G514" i="5"/>
  <c r="G522" i="5"/>
  <c r="G572" i="5"/>
  <c r="G588" i="5"/>
  <c r="G631" i="5"/>
  <c r="G633" i="5"/>
  <c r="G464" i="5"/>
  <c r="G478" i="5"/>
  <c r="G488" i="5"/>
  <c r="G496" i="5"/>
  <c r="G512" i="5"/>
  <c r="G520" i="5"/>
  <c r="G576" i="5"/>
  <c r="G584" i="5"/>
  <c r="G476" i="5"/>
  <c r="G508" i="5"/>
  <c r="G518" i="5"/>
  <c r="G454" i="5"/>
  <c r="G486" i="5"/>
  <c r="G590" i="5"/>
  <c r="G494" i="5"/>
  <c r="G602" i="5"/>
  <c r="D190" i="5"/>
  <c r="D173" i="5"/>
  <c r="D185" i="5"/>
  <c r="D187" i="5"/>
  <c r="D189" i="5"/>
  <c r="D191" i="5"/>
  <c r="D197" i="5"/>
  <c r="D215" i="5"/>
  <c r="D170" i="5"/>
  <c r="D182" i="5"/>
  <c r="D184" i="5"/>
  <c r="D188" i="5"/>
  <c r="D200" i="5"/>
  <c r="D214" i="5"/>
  <c r="E452" i="5"/>
  <c r="E454" i="5"/>
  <c r="E464" i="5"/>
  <c r="E466" i="5"/>
  <c r="E470" i="5"/>
  <c r="E476" i="5"/>
  <c r="E478" i="5"/>
  <c r="E480" i="5"/>
  <c r="E482" i="5"/>
  <c r="E486" i="5"/>
  <c r="E488" i="5"/>
  <c r="E490" i="5"/>
  <c r="E492" i="5"/>
  <c r="E494" i="5"/>
  <c r="E496" i="5"/>
  <c r="E498" i="5"/>
  <c r="E500" i="5"/>
  <c r="E508" i="5"/>
  <c r="E512" i="5"/>
  <c r="E514" i="5"/>
  <c r="E516" i="5"/>
  <c r="E518" i="5"/>
  <c r="E520" i="5"/>
  <c r="E522" i="5"/>
  <c r="E572" i="5"/>
  <c r="E576" i="5"/>
  <c r="E582" i="5"/>
  <c r="E584" i="5"/>
  <c r="E588" i="5"/>
  <c r="E455" i="5"/>
  <c r="E477" i="5"/>
  <c r="E487" i="5"/>
  <c r="E495" i="5"/>
  <c r="E509" i="5"/>
  <c r="E519" i="5"/>
  <c r="E589" i="5"/>
  <c r="E453" i="5"/>
  <c r="E475" i="5"/>
  <c r="E483" i="5"/>
  <c r="E493" i="5"/>
  <c r="E503" i="5"/>
  <c r="E507" i="5"/>
  <c r="E517" i="5"/>
  <c r="E581" i="5"/>
  <c r="E585" i="5"/>
  <c r="E590" i="5"/>
  <c r="E602" i="5"/>
  <c r="E469" i="5"/>
  <c r="E481" i="5"/>
  <c r="E491" i="5"/>
  <c r="E499" i="5"/>
  <c r="E515" i="5"/>
  <c r="E587" i="5"/>
  <c r="E489" i="5"/>
  <c r="E521" i="5"/>
  <c r="E583" i="5"/>
  <c r="E479" i="5"/>
  <c r="E513" i="5"/>
  <c r="E631" i="5"/>
  <c r="E465" i="5"/>
  <c r="E497" i="5"/>
  <c r="E633" i="5"/>
  <c r="F277" i="5"/>
  <c r="F281" i="5"/>
  <c r="F285" i="5"/>
  <c r="F287" i="5"/>
  <c r="F307" i="5"/>
  <c r="F313" i="5"/>
  <c r="F319" i="5"/>
  <c r="F321" i="5"/>
  <c r="F337" i="5"/>
  <c r="F339" i="5"/>
  <c r="F341" i="5"/>
  <c r="F343" i="5"/>
  <c r="F345" i="5"/>
  <c r="F355" i="5"/>
  <c r="F365" i="5"/>
  <c r="F381" i="5"/>
  <c r="F385" i="5"/>
  <c r="F387" i="5"/>
  <c r="F389" i="5"/>
  <c r="F391" i="5"/>
  <c r="F262" i="5"/>
  <c r="F274" i="5"/>
  <c r="F276" i="5"/>
  <c r="F278" i="5"/>
  <c r="F280" i="5"/>
  <c r="F284" i="5"/>
  <c r="F288" i="5"/>
  <c r="F306" i="5"/>
  <c r="F318" i="5"/>
  <c r="F320" i="5"/>
  <c r="F322" i="5"/>
  <c r="F340" i="5"/>
  <c r="F342" i="5"/>
  <c r="F358" i="5"/>
  <c r="F366" i="5"/>
  <c r="F380" i="5"/>
  <c r="F382" i="5"/>
  <c r="F388" i="5"/>
  <c r="F392" i="5"/>
  <c r="G62" i="5"/>
  <c r="G64" i="5"/>
  <c r="G66" i="5"/>
  <c r="G76" i="5"/>
  <c r="G78" i="5"/>
  <c r="G80" i="5"/>
  <c r="G86" i="5"/>
  <c r="G88" i="5"/>
  <c r="G90" i="5"/>
  <c r="G98" i="5"/>
  <c r="G104" i="5"/>
  <c r="G61" i="5"/>
  <c r="G63" i="5"/>
  <c r="G65" i="5"/>
  <c r="G67" i="5"/>
  <c r="G71" i="5"/>
  <c r="G75" i="5"/>
  <c r="G77" i="5"/>
  <c r="G83" i="5"/>
  <c r="G85" i="5"/>
  <c r="G87" i="5"/>
  <c r="G89" i="5"/>
  <c r="G99" i="5"/>
  <c r="G60" i="5"/>
  <c r="D452" i="5"/>
  <c r="D454" i="5"/>
  <c r="D464" i="5"/>
  <c r="D466" i="5"/>
  <c r="D470" i="5"/>
  <c r="D476" i="5"/>
  <c r="D478" i="5"/>
  <c r="D480" i="5"/>
  <c r="D482" i="5"/>
  <c r="D486" i="5"/>
  <c r="D488" i="5"/>
  <c r="D490" i="5"/>
  <c r="D492" i="5"/>
  <c r="D494" i="5"/>
  <c r="D496" i="5"/>
  <c r="D498" i="5"/>
  <c r="D500" i="5"/>
  <c r="D508" i="5"/>
  <c r="D512" i="5"/>
  <c r="D514" i="5"/>
  <c r="D516" i="5"/>
  <c r="D518" i="5"/>
  <c r="D520" i="5"/>
  <c r="D522" i="5"/>
  <c r="D572" i="5"/>
  <c r="D576" i="5"/>
  <c r="D582" i="5"/>
  <c r="D584" i="5"/>
  <c r="D588" i="5"/>
  <c r="D453" i="5"/>
  <c r="D455" i="5"/>
  <c r="D465" i="5"/>
  <c r="D469" i="5"/>
  <c r="D475" i="5"/>
  <c r="D477" i="5"/>
  <c r="D479" i="5"/>
  <c r="D481" i="5"/>
  <c r="D483" i="5"/>
  <c r="D487" i="5"/>
  <c r="D489" i="5"/>
  <c r="D491" i="5"/>
  <c r="D493" i="5"/>
  <c r="D495" i="5"/>
  <c r="D497" i="5"/>
  <c r="D499" i="5"/>
  <c r="D503" i="5"/>
  <c r="D507" i="5"/>
  <c r="D509" i="5"/>
  <c r="D513" i="5"/>
  <c r="D515" i="5"/>
  <c r="D517" i="5"/>
  <c r="D519" i="5"/>
  <c r="D521" i="5"/>
  <c r="D581" i="5"/>
  <c r="D585" i="5"/>
  <c r="D590" i="5"/>
  <c r="D602" i="5"/>
  <c r="D587" i="5"/>
  <c r="D583" i="5"/>
  <c r="D631" i="5"/>
  <c r="D633" i="5"/>
  <c r="D589" i="5"/>
  <c r="E655" i="5"/>
  <c r="E679" i="5"/>
  <c r="E676" i="5"/>
  <c r="E666" i="5"/>
  <c r="E673" i="5"/>
  <c r="E656" i="5"/>
  <c r="E688" i="5"/>
  <c r="E645" i="5"/>
  <c r="E675" i="5"/>
  <c r="E712" i="5"/>
  <c r="E674" i="5"/>
  <c r="E667" i="5"/>
  <c r="E678" i="5"/>
  <c r="E689" i="5"/>
  <c r="E677" i="5"/>
  <c r="E670" i="5"/>
  <c r="E262" i="5"/>
  <c r="E274" i="5"/>
  <c r="E276" i="5"/>
  <c r="E278" i="5"/>
  <c r="E280" i="5"/>
  <c r="E284" i="5"/>
  <c r="E288" i="5"/>
  <c r="E306" i="5"/>
  <c r="E318" i="5"/>
  <c r="E320" i="5"/>
  <c r="E322" i="5"/>
  <c r="E340" i="5"/>
  <c r="E342" i="5"/>
  <c r="E358" i="5"/>
  <c r="E366" i="5"/>
  <c r="E380" i="5"/>
  <c r="E382" i="5"/>
  <c r="E388" i="5"/>
  <c r="E392" i="5"/>
  <c r="E277" i="5"/>
  <c r="E337" i="5"/>
  <c r="E339" i="5"/>
  <c r="E313" i="5"/>
  <c r="E341" i="5"/>
  <c r="E381" i="5"/>
  <c r="E285" i="5"/>
  <c r="E287" i="5"/>
  <c r="E321" i="5"/>
  <c r="E365" i="5"/>
  <c r="E389" i="5"/>
  <c r="E391" i="5"/>
  <c r="E307" i="5"/>
  <c r="E281" i="5"/>
  <c r="E319" i="5"/>
  <c r="E343" i="5"/>
  <c r="E345" i="5"/>
  <c r="E355" i="5"/>
  <c r="E385" i="5"/>
  <c r="E387" i="5"/>
  <c r="F62" i="5"/>
  <c r="F63" i="5"/>
  <c r="F87" i="5"/>
  <c r="G173" i="5"/>
  <c r="G185" i="5"/>
  <c r="G187" i="5"/>
  <c r="G189" i="5"/>
  <c r="G191" i="5"/>
  <c r="G197" i="5"/>
  <c r="G215" i="5"/>
  <c r="G170" i="5"/>
  <c r="G182" i="5"/>
  <c r="G184" i="5"/>
  <c r="G188" i="5"/>
  <c r="G190" i="5"/>
  <c r="G200" i="5"/>
  <c r="G214" i="5"/>
  <c r="D28" i="5"/>
  <c r="E812" i="5"/>
  <c r="F812" i="5"/>
  <c r="G812" i="5"/>
  <c r="H812" i="5"/>
  <c r="I812" i="5"/>
  <c r="J812" i="5"/>
  <c r="K812" i="5"/>
  <c r="L812" i="5"/>
  <c r="M812" i="5"/>
  <c r="N812" i="5"/>
  <c r="O812" i="5"/>
  <c r="P812" i="5"/>
  <c r="Q812" i="5"/>
  <c r="D812" i="5"/>
  <c r="AF782" i="6"/>
  <c r="AE782" i="6"/>
  <c r="AD782" i="6"/>
  <c r="AC782" i="6"/>
  <c r="AB782" i="6"/>
  <c r="AA782" i="6"/>
  <c r="Z782" i="6"/>
  <c r="Y782" i="6"/>
  <c r="X782" i="6"/>
  <c r="W782" i="6"/>
  <c r="V782" i="6"/>
  <c r="U782" i="6"/>
  <c r="T782" i="6"/>
  <c r="S782" i="6"/>
  <c r="AF781" i="6"/>
  <c r="AE781" i="6"/>
  <c r="AD781" i="6"/>
  <c r="AC781" i="6"/>
  <c r="AB781" i="6"/>
  <c r="AA781" i="6"/>
  <c r="Z781" i="6"/>
  <c r="Y781" i="6"/>
  <c r="X781" i="6"/>
  <c r="W781" i="6"/>
  <c r="V781" i="6"/>
  <c r="U781" i="6"/>
  <c r="T781" i="6"/>
  <c r="S781" i="6"/>
  <c r="AF780" i="6"/>
  <c r="AE780" i="6"/>
  <c r="AD780" i="6"/>
  <c r="AC780" i="6"/>
  <c r="AB780" i="6"/>
  <c r="AA780" i="6"/>
  <c r="Z780" i="6"/>
  <c r="Y780" i="6"/>
  <c r="X780" i="6"/>
  <c r="W780" i="6"/>
  <c r="V780" i="6"/>
  <c r="U780" i="6"/>
  <c r="T780" i="6"/>
  <c r="S780" i="6"/>
  <c r="AF779" i="6"/>
  <c r="AE779" i="6"/>
  <c r="AD779" i="6"/>
  <c r="AC779" i="6"/>
  <c r="AB779" i="6"/>
  <c r="AA779" i="6"/>
  <c r="Z779" i="6"/>
  <c r="Y779" i="6"/>
  <c r="X779" i="6"/>
  <c r="W779" i="6"/>
  <c r="V779" i="6"/>
  <c r="U779" i="6"/>
  <c r="T779" i="6"/>
  <c r="S779" i="6"/>
  <c r="AF778" i="6"/>
  <c r="AE778" i="6"/>
  <c r="AD778" i="6"/>
  <c r="AC778" i="6"/>
  <c r="AB778" i="6"/>
  <c r="AA778" i="6"/>
  <c r="Z778" i="6"/>
  <c r="Y778" i="6"/>
  <c r="X778" i="6"/>
  <c r="W778" i="6"/>
  <c r="V778" i="6"/>
  <c r="U778" i="6"/>
  <c r="T778" i="6"/>
  <c r="S778" i="6"/>
  <c r="AF777" i="6"/>
  <c r="AE777" i="6"/>
  <c r="AD777" i="6"/>
  <c r="AC777" i="6"/>
  <c r="AB777" i="6"/>
  <c r="AA777" i="6"/>
  <c r="Z777" i="6"/>
  <c r="Y777" i="6"/>
  <c r="X777" i="6"/>
  <c r="W777" i="6"/>
  <c r="V777" i="6"/>
  <c r="U777" i="6"/>
  <c r="T777" i="6"/>
  <c r="S777" i="6"/>
  <c r="AF776" i="6"/>
  <c r="AE776" i="6"/>
  <c r="AD776" i="6"/>
  <c r="AC776" i="6"/>
  <c r="AB776" i="6"/>
  <c r="AA776" i="6"/>
  <c r="Z776" i="6"/>
  <c r="Y776" i="6"/>
  <c r="X776" i="6"/>
  <c r="W776" i="6"/>
  <c r="V776" i="6"/>
  <c r="U776" i="6"/>
  <c r="T776" i="6"/>
  <c r="S776" i="6"/>
  <c r="AF775" i="6"/>
  <c r="AE775" i="6"/>
  <c r="AD775" i="6"/>
  <c r="AC775" i="6"/>
  <c r="AB775" i="6"/>
  <c r="AA775" i="6"/>
  <c r="Z775" i="6"/>
  <c r="Y775" i="6"/>
  <c r="X775" i="6"/>
  <c r="W775" i="6"/>
  <c r="V775" i="6"/>
  <c r="U775" i="6"/>
  <c r="T775" i="6"/>
  <c r="S775" i="6"/>
  <c r="AF774" i="6"/>
  <c r="AE774" i="6"/>
  <c r="AD774" i="6"/>
  <c r="AC774" i="6"/>
  <c r="AB774" i="6"/>
  <c r="AA774" i="6"/>
  <c r="Z774" i="6"/>
  <c r="Y774" i="6"/>
  <c r="X774" i="6"/>
  <c r="W774" i="6"/>
  <c r="V774" i="6"/>
  <c r="U774" i="6"/>
  <c r="T774" i="6"/>
  <c r="S774" i="6"/>
  <c r="AF773" i="6"/>
  <c r="AE773" i="6"/>
  <c r="AD773" i="6"/>
  <c r="AC773" i="6"/>
  <c r="AB773" i="6"/>
  <c r="AA773" i="6"/>
  <c r="Z773" i="6"/>
  <c r="Y773" i="6"/>
  <c r="X773" i="6"/>
  <c r="W773" i="6"/>
  <c r="V773" i="6"/>
  <c r="U773" i="6"/>
  <c r="T773" i="6"/>
  <c r="S773" i="6"/>
  <c r="AF772" i="6"/>
  <c r="AE772" i="6"/>
  <c r="AD772" i="6"/>
  <c r="AC772" i="6"/>
  <c r="AB772" i="6"/>
  <c r="AA772" i="6"/>
  <c r="Z772" i="6"/>
  <c r="Y772" i="6"/>
  <c r="X772" i="6"/>
  <c r="W772" i="6"/>
  <c r="V772" i="6"/>
  <c r="U772" i="6"/>
  <c r="T772" i="6"/>
  <c r="S772" i="6"/>
  <c r="AF771" i="6"/>
  <c r="AE771" i="6"/>
  <c r="AD771" i="6"/>
  <c r="AC771" i="6"/>
  <c r="AB771" i="6"/>
  <c r="AA771" i="6"/>
  <c r="Z771" i="6"/>
  <c r="Y771" i="6"/>
  <c r="X771" i="6"/>
  <c r="W771" i="6"/>
  <c r="V771" i="6"/>
  <c r="U771" i="6"/>
  <c r="T771" i="6"/>
  <c r="S771" i="6"/>
  <c r="AF770" i="6"/>
  <c r="AE770" i="6"/>
  <c r="AD770" i="6"/>
  <c r="AC770" i="6"/>
  <c r="AB770" i="6"/>
  <c r="AA770" i="6"/>
  <c r="Z770" i="6"/>
  <c r="Y770" i="6"/>
  <c r="X770" i="6"/>
  <c r="W770" i="6"/>
  <c r="V770" i="6"/>
  <c r="U770" i="6"/>
  <c r="T770" i="6"/>
  <c r="S770" i="6"/>
  <c r="AF769" i="6"/>
  <c r="AE769" i="6"/>
  <c r="AD769" i="6"/>
  <c r="AC769" i="6"/>
  <c r="AB769" i="6"/>
  <c r="AA769" i="6"/>
  <c r="Z769" i="6"/>
  <c r="Y769" i="6"/>
  <c r="X769" i="6"/>
  <c r="W769" i="6"/>
  <c r="V769" i="6"/>
  <c r="U769" i="6"/>
  <c r="T769" i="6"/>
  <c r="S769" i="6"/>
  <c r="AF768" i="6"/>
  <c r="AE768" i="6"/>
  <c r="AD768" i="6"/>
  <c r="AC768" i="6"/>
  <c r="AB768" i="6"/>
  <c r="AA768" i="6"/>
  <c r="Z768" i="6"/>
  <c r="Y768" i="6"/>
  <c r="X768" i="6"/>
  <c r="W768" i="6"/>
  <c r="V768" i="6"/>
  <c r="U768" i="6"/>
  <c r="T768" i="6"/>
  <c r="S768" i="6"/>
  <c r="AF767" i="6"/>
  <c r="AE767" i="6"/>
  <c r="AD767" i="6"/>
  <c r="AC767" i="6"/>
  <c r="AB767" i="6"/>
  <c r="AA767" i="6"/>
  <c r="Z767" i="6"/>
  <c r="Y767" i="6"/>
  <c r="X767" i="6"/>
  <c r="W767" i="6"/>
  <c r="V767" i="6"/>
  <c r="U767" i="6"/>
  <c r="T767" i="6"/>
  <c r="S767" i="6"/>
  <c r="AF766" i="6"/>
  <c r="AE766" i="6"/>
  <c r="AD766" i="6"/>
  <c r="AC766" i="6"/>
  <c r="AB766" i="6"/>
  <c r="AA766" i="6"/>
  <c r="Z766" i="6"/>
  <c r="Y766" i="6"/>
  <c r="X766" i="6"/>
  <c r="W766" i="6"/>
  <c r="V766" i="6"/>
  <c r="U766" i="6"/>
  <c r="T766" i="6"/>
  <c r="S766" i="6"/>
  <c r="AF765" i="6"/>
  <c r="AE765" i="6"/>
  <c r="AD765" i="6"/>
  <c r="AC765" i="6"/>
  <c r="AB765" i="6"/>
  <c r="AA765" i="6"/>
  <c r="Z765" i="6"/>
  <c r="Y765" i="6"/>
  <c r="X765" i="6"/>
  <c r="W765" i="6"/>
  <c r="V765" i="6"/>
  <c r="U765" i="6"/>
  <c r="T765" i="6"/>
  <c r="S765" i="6"/>
  <c r="AF764" i="6"/>
  <c r="AE764" i="6"/>
  <c r="AD764" i="6"/>
  <c r="AC764" i="6"/>
  <c r="AB764" i="6"/>
  <c r="AA764" i="6"/>
  <c r="Z764" i="6"/>
  <c r="Y764" i="6"/>
  <c r="X764" i="6"/>
  <c r="W764" i="6"/>
  <c r="V764" i="6"/>
  <c r="U764" i="6"/>
  <c r="T764" i="6"/>
  <c r="S764" i="6"/>
  <c r="AF763" i="6"/>
  <c r="AE763" i="6"/>
  <c r="AD763" i="6"/>
  <c r="AC763" i="6"/>
  <c r="AB763" i="6"/>
  <c r="AA763" i="6"/>
  <c r="Z763" i="6"/>
  <c r="Y763" i="6"/>
  <c r="X763" i="6"/>
  <c r="W763" i="6"/>
  <c r="V763" i="6"/>
  <c r="U763" i="6"/>
  <c r="T763" i="6"/>
  <c r="S763" i="6"/>
  <c r="AF762" i="6"/>
  <c r="AE762" i="6"/>
  <c r="AD762" i="6"/>
  <c r="AC762" i="6"/>
  <c r="AB762" i="6"/>
  <c r="AA762" i="6"/>
  <c r="Z762" i="6"/>
  <c r="Y762" i="6"/>
  <c r="X762" i="6"/>
  <c r="W762" i="6"/>
  <c r="V762" i="6"/>
  <c r="U762" i="6"/>
  <c r="T762" i="6"/>
  <c r="S762" i="6"/>
  <c r="AF761" i="6"/>
  <c r="AE761" i="6"/>
  <c r="AD761" i="6"/>
  <c r="AC761" i="6"/>
  <c r="AB761" i="6"/>
  <c r="AA761" i="6"/>
  <c r="Z761" i="6"/>
  <c r="Y761" i="6"/>
  <c r="X761" i="6"/>
  <c r="W761" i="6"/>
  <c r="V761" i="6"/>
  <c r="U761" i="6"/>
  <c r="T761" i="6"/>
  <c r="S761" i="6"/>
  <c r="AF760" i="6"/>
  <c r="AE760" i="6"/>
  <c r="AD760" i="6"/>
  <c r="AC760" i="6"/>
  <c r="AB760" i="6"/>
  <c r="AA760" i="6"/>
  <c r="Z760" i="6"/>
  <c r="Y760" i="6"/>
  <c r="X760" i="6"/>
  <c r="W760" i="6"/>
  <c r="V760" i="6"/>
  <c r="U760" i="6"/>
  <c r="T760" i="6"/>
  <c r="S760" i="6"/>
  <c r="AF759" i="6"/>
  <c r="AE759" i="6"/>
  <c r="AD759" i="6"/>
  <c r="AC759" i="6"/>
  <c r="AB759" i="6"/>
  <c r="AA759" i="6"/>
  <c r="Z759" i="6"/>
  <c r="Y759" i="6"/>
  <c r="X759" i="6"/>
  <c r="W759" i="6"/>
  <c r="V759" i="6"/>
  <c r="U759" i="6"/>
  <c r="T759" i="6"/>
  <c r="S759" i="6"/>
  <c r="AF758" i="6"/>
  <c r="AE758" i="6"/>
  <c r="AD758" i="6"/>
  <c r="AC758" i="6"/>
  <c r="AB758" i="6"/>
  <c r="AA758" i="6"/>
  <c r="Z758" i="6"/>
  <c r="Y758" i="6"/>
  <c r="X758" i="6"/>
  <c r="W758" i="6"/>
  <c r="V758" i="6"/>
  <c r="U758" i="6"/>
  <c r="T758" i="6"/>
  <c r="S758" i="6"/>
  <c r="AF757" i="6"/>
  <c r="AE757" i="6"/>
  <c r="AD757" i="6"/>
  <c r="AC757" i="6"/>
  <c r="AB757" i="6"/>
  <c r="AA757" i="6"/>
  <c r="Z757" i="6"/>
  <c r="Y757" i="6"/>
  <c r="X757" i="6"/>
  <c r="W757" i="6"/>
  <c r="V757" i="6"/>
  <c r="U757" i="6"/>
  <c r="T757" i="6"/>
  <c r="S757" i="6"/>
  <c r="AF756" i="6"/>
  <c r="AE756" i="6"/>
  <c r="AD756" i="6"/>
  <c r="AC756" i="6"/>
  <c r="AB756" i="6"/>
  <c r="AA756" i="6"/>
  <c r="Z756" i="6"/>
  <c r="Y756" i="6"/>
  <c r="X756" i="6"/>
  <c r="W756" i="6"/>
  <c r="V756" i="6"/>
  <c r="U756" i="6"/>
  <c r="T756" i="6"/>
  <c r="S756" i="6"/>
  <c r="AF755" i="6"/>
  <c r="AE755" i="6"/>
  <c r="AD755" i="6"/>
  <c r="AC755" i="6"/>
  <c r="AB755" i="6"/>
  <c r="AA755" i="6"/>
  <c r="Z755" i="6"/>
  <c r="Y755" i="6"/>
  <c r="X755" i="6"/>
  <c r="W755" i="6"/>
  <c r="V755" i="6"/>
  <c r="U755" i="6"/>
  <c r="T755" i="6"/>
  <c r="S755" i="6"/>
  <c r="AF754" i="6"/>
  <c r="AE754" i="6"/>
  <c r="AD754" i="6"/>
  <c r="AC754" i="6"/>
  <c r="AB754" i="6"/>
  <c r="AA754" i="6"/>
  <c r="Z754" i="6"/>
  <c r="Y754" i="6"/>
  <c r="X754" i="6"/>
  <c r="W754" i="6"/>
  <c r="V754" i="6"/>
  <c r="U754" i="6"/>
  <c r="T754" i="6"/>
  <c r="S754" i="6"/>
  <c r="AF753" i="6"/>
  <c r="AE753" i="6"/>
  <c r="AD753" i="6"/>
  <c r="AC753" i="6"/>
  <c r="AB753" i="6"/>
  <c r="AA753" i="6"/>
  <c r="Z753" i="6"/>
  <c r="Y753" i="6"/>
  <c r="X753" i="6"/>
  <c r="W753" i="6"/>
  <c r="V753" i="6"/>
  <c r="U753" i="6"/>
  <c r="T753" i="6"/>
  <c r="S753" i="6"/>
  <c r="AF752" i="6"/>
  <c r="AE752" i="6"/>
  <c r="AD752" i="6"/>
  <c r="AC752" i="6"/>
  <c r="AB752" i="6"/>
  <c r="AA752" i="6"/>
  <c r="Z752" i="6"/>
  <c r="Y752" i="6"/>
  <c r="X752" i="6"/>
  <c r="W752" i="6"/>
  <c r="V752" i="6"/>
  <c r="U752" i="6"/>
  <c r="T752" i="6"/>
  <c r="S752" i="6"/>
  <c r="AF751" i="6"/>
  <c r="AE751" i="6"/>
  <c r="AD751" i="6"/>
  <c r="AC751" i="6"/>
  <c r="AB751" i="6"/>
  <c r="AA751" i="6"/>
  <c r="Z751" i="6"/>
  <c r="Y751" i="6"/>
  <c r="X751" i="6"/>
  <c r="W751" i="6"/>
  <c r="V751" i="6"/>
  <c r="U751" i="6"/>
  <c r="T751" i="6"/>
  <c r="S751" i="6"/>
  <c r="AF750" i="6"/>
  <c r="AE750" i="6"/>
  <c r="AD750" i="6"/>
  <c r="AC750" i="6"/>
  <c r="AB750" i="6"/>
  <c r="AA750" i="6"/>
  <c r="Z750" i="6"/>
  <c r="Y750" i="6"/>
  <c r="X750" i="6"/>
  <c r="W750" i="6"/>
  <c r="V750" i="6"/>
  <c r="U750" i="6"/>
  <c r="T750" i="6"/>
  <c r="S750" i="6"/>
  <c r="AF749" i="6"/>
  <c r="AE749" i="6"/>
  <c r="AD749" i="6"/>
  <c r="AC749" i="6"/>
  <c r="AB749" i="6"/>
  <c r="AA749" i="6"/>
  <c r="Z749" i="6"/>
  <c r="Y749" i="6"/>
  <c r="X749" i="6"/>
  <c r="W749" i="6"/>
  <c r="V749" i="6"/>
  <c r="U749" i="6"/>
  <c r="T749" i="6"/>
  <c r="S749" i="6"/>
  <c r="AF748" i="6"/>
  <c r="AE748" i="6"/>
  <c r="AD748" i="6"/>
  <c r="AC748" i="6"/>
  <c r="AB748" i="6"/>
  <c r="AA748" i="6"/>
  <c r="Z748" i="6"/>
  <c r="Y748" i="6"/>
  <c r="X748" i="6"/>
  <c r="W748" i="6"/>
  <c r="V748" i="6"/>
  <c r="U748" i="6"/>
  <c r="T748" i="6"/>
  <c r="S748" i="6"/>
  <c r="AF747" i="6"/>
  <c r="AE747" i="6"/>
  <c r="AD747" i="6"/>
  <c r="AC747" i="6"/>
  <c r="AB747" i="6"/>
  <c r="AA747" i="6"/>
  <c r="Z747" i="6"/>
  <c r="Y747" i="6"/>
  <c r="X747" i="6"/>
  <c r="W747" i="6"/>
  <c r="V747" i="6"/>
  <c r="U747" i="6"/>
  <c r="T747" i="6"/>
  <c r="S747" i="6"/>
  <c r="AF746" i="6"/>
  <c r="AE746" i="6"/>
  <c r="AD746" i="6"/>
  <c r="AC746" i="6"/>
  <c r="AB746" i="6"/>
  <c r="AA746" i="6"/>
  <c r="Z746" i="6"/>
  <c r="Y746" i="6"/>
  <c r="X746" i="6"/>
  <c r="W746" i="6"/>
  <c r="V746" i="6"/>
  <c r="U746" i="6"/>
  <c r="T746" i="6"/>
  <c r="S746" i="6"/>
  <c r="AF745" i="6"/>
  <c r="AE745" i="6"/>
  <c r="AD745" i="6"/>
  <c r="AC745" i="6"/>
  <c r="AB745" i="6"/>
  <c r="AA745" i="6"/>
  <c r="Z745" i="6"/>
  <c r="Y745" i="6"/>
  <c r="X745" i="6"/>
  <c r="W745" i="6"/>
  <c r="V745" i="6"/>
  <c r="U745" i="6"/>
  <c r="T745" i="6"/>
  <c r="S745" i="6"/>
  <c r="AF744" i="6"/>
  <c r="AE744" i="6"/>
  <c r="AD744" i="6"/>
  <c r="AC744" i="6"/>
  <c r="AB744" i="6"/>
  <c r="AA744" i="6"/>
  <c r="Z744" i="6"/>
  <c r="Y744" i="6"/>
  <c r="X744" i="6"/>
  <c r="W744" i="6"/>
  <c r="V744" i="6"/>
  <c r="U744" i="6"/>
  <c r="T744" i="6"/>
  <c r="S744" i="6"/>
  <c r="AF743" i="6"/>
  <c r="AE743" i="6"/>
  <c r="AD743" i="6"/>
  <c r="AC743" i="6"/>
  <c r="AB743" i="6"/>
  <c r="AA743" i="6"/>
  <c r="Z743" i="6"/>
  <c r="Y743" i="6"/>
  <c r="X743" i="6"/>
  <c r="W743" i="6"/>
  <c r="V743" i="6"/>
  <c r="U743" i="6"/>
  <c r="T743" i="6"/>
  <c r="S743" i="6"/>
  <c r="AF742" i="6"/>
  <c r="AE742" i="6"/>
  <c r="AD742" i="6"/>
  <c r="AC742" i="6"/>
  <c r="AB742" i="6"/>
  <c r="AA742" i="6"/>
  <c r="Z742" i="6"/>
  <c r="Y742" i="6"/>
  <c r="X742" i="6"/>
  <c r="W742" i="6"/>
  <c r="V742" i="6"/>
  <c r="U742" i="6"/>
  <c r="T742" i="6"/>
  <c r="S742" i="6"/>
  <c r="AF741" i="6"/>
  <c r="AE741" i="6"/>
  <c r="AD741" i="6"/>
  <c r="AC741" i="6"/>
  <c r="AB741" i="6"/>
  <c r="AA741" i="6"/>
  <c r="Z741" i="6"/>
  <c r="Y741" i="6"/>
  <c r="X741" i="6"/>
  <c r="W741" i="6"/>
  <c r="V741" i="6"/>
  <c r="U741" i="6"/>
  <c r="T741" i="6"/>
  <c r="S741" i="6"/>
  <c r="AF740" i="6"/>
  <c r="AE740" i="6"/>
  <c r="AD740" i="6"/>
  <c r="AC740" i="6"/>
  <c r="AB740" i="6"/>
  <c r="AA740" i="6"/>
  <c r="Z740" i="6"/>
  <c r="Y740" i="6"/>
  <c r="X740" i="6"/>
  <c r="W740" i="6"/>
  <c r="V740" i="6"/>
  <c r="U740" i="6"/>
  <c r="T740" i="6"/>
  <c r="S740" i="6"/>
  <c r="AF739" i="6"/>
  <c r="AE739" i="6"/>
  <c r="AD739" i="6"/>
  <c r="AC739" i="6"/>
  <c r="AB739" i="6"/>
  <c r="AA739" i="6"/>
  <c r="Z739" i="6"/>
  <c r="Y739" i="6"/>
  <c r="X739" i="6"/>
  <c r="W739" i="6"/>
  <c r="V739" i="6"/>
  <c r="U739" i="6"/>
  <c r="T739" i="6"/>
  <c r="S739" i="6"/>
  <c r="AF738" i="6"/>
  <c r="AE738" i="6"/>
  <c r="AD738" i="6"/>
  <c r="AC738" i="6"/>
  <c r="AB738" i="6"/>
  <c r="AA738" i="6"/>
  <c r="Z738" i="6"/>
  <c r="Y738" i="6"/>
  <c r="X738" i="6"/>
  <c r="W738" i="6"/>
  <c r="V738" i="6"/>
  <c r="U738" i="6"/>
  <c r="T738" i="6"/>
  <c r="S738" i="6"/>
  <c r="AF737" i="6"/>
  <c r="AE737" i="6"/>
  <c r="AD737" i="6"/>
  <c r="AC737" i="6"/>
  <c r="AB737" i="6"/>
  <c r="AA737" i="6"/>
  <c r="Z737" i="6"/>
  <c r="Y737" i="6"/>
  <c r="X737" i="6"/>
  <c r="W737" i="6"/>
  <c r="V737" i="6"/>
  <c r="U737" i="6"/>
  <c r="T737" i="6"/>
  <c r="S737" i="6"/>
  <c r="AF736" i="6"/>
  <c r="AE736" i="6"/>
  <c r="AD736" i="6"/>
  <c r="AC736" i="6"/>
  <c r="AB736" i="6"/>
  <c r="AA736" i="6"/>
  <c r="Z736" i="6"/>
  <c r="Y736" i="6"/>
  <c r="X736" i="6"/>
  <c r="W736" i="6"/>
  <c r="V736" i="6"/>
  <c r="U736" i="6"/>
  <c r="T736" i="6"/>
  <c r="S736" i="6"/>
  <c r="AF735" i="6"/>
  <c r="AE735" i="6"/>
  <c r="AD735" i="6"/>
  <c r="AC735" i="6"/>
  <c r="AB735" i="6"/>
  <c r="AA735" i="6"/>
  <c r="Z735" i="6"/>
  <c r="Y735" i="6"/>
  <c r="X735" i="6"/>
  <c r="W735" i="6"/>
  <c r="V735" i="6"/>
  <c r="U735" i="6"/>
  <c r="T735" i="6"/>
  <c r="S735" i="6"/>
  <c r="AF734" i="6"/>
  <c r="AE734" i="6"/>
  <c r="AD734" i="6"/>
  <c r="AC734" i="6"/>
  <c r="AB734" i="6"/>
  <c r="AA734" i="6"/>
  <c r="Z734" i="6"/>
  <c r="Y734" i="6"/>
  <c r="X734" i="6"/>
  <c r="W734" i="6"/>
  <c r="V734" i="6"/>
  <c r="U734" i="6"/>
  <c r="T734" i="6"/>
  <c r="S734" i="6"/>
  <c r="AF733" i="6"/>
  <c r="AE733" i="6"/>
  <c r="AD733" i="6"/>
  <c r="AC733" i="6"/>
  <c r="AB733" i="6"/>
  <c r="AA733" i="6"/>
  <c r="Z733" i="6"/>
  <c r="Y733" i="6"/>
  <c r="X733" i="6"/>
  <c r="W733" i="6"/>
  <c r="V733" i="6"/>
  <c r="U733" i="6"/>
  <c r="T733" i="6"/>
  <c r="S733" i="6"/>
  <c r="AF732" i="6"/>
  <c r="AE732" i="6"/>
  <c r="AD732" i="6"/>
  <c r="AC732" i="6"/>
  <c r="AB732" i="6"/>
  <c r="AA732" i="6"/>
  <c r="Z732" i="6"/>
  <c r="Y732" i="6"/>
  <c r="X732" i="6"/>
  <c r="W732" i="6"/>
  <c r="V732" i="6"/>
  <c r="U732" i="6"/>
  <c r="T732" i="6"/>
  <c r="S732" i="6"/>
  <c r="AF731" i="6"/>
  <c r="AE731" i="6"/>
  <c r="AD731" i="6"/>
  <c r="AC731" i="6"/>
  <c r="AB731" i="6"/>
  <c r="AA731" i="6"/>
  <c r="Z731" i="6"/>
  <c r="Y731" i="6"/>
  <c r="X731" i="6"/>
  <c r="W731" i="6"/>
  <c r="V731" i="6"/>
  <c r="U731" i="6"/>
  <c r="T731" i="6"/>
  <c r="S731" i="6"/>
  <c r="AF730" i="6"/>
  <c r="AE730" i="6"/>
  <c r="AD730" i="6"/>
  <c r="AC730" i="6"/>
  <c r="AB730" i="6"/>
  <c r="AA730" i="6"/>
  <c r="Z730" i="6"/>
  <c r="Y730" i="6"/>
  <c r="X730" i="6"/>
  <c r="W730" i="6"/>
  <c r="V730" i="6"/>
  <c r="U730" i="6"/>
  <c r="T730" i="6"/>
  <c r="S730" i="6"/>
  <c r="AF729" i="6"/>
  <c r="AE729" i="6"/>
  <c r="AD729" i="6"/>
  <c r="AC729" i="6"/>
  <c r="AB729" i="6"/>
  <c r="AA729" i="6"/>
  <c r="Z729" i="6"/>
  <c r="Y729" i="6"/>
  <c r="X729" i="6"/>
  <c r="W729" i="6"/>
  <c r="V729" i="6"/>
  <c r="U729" i="6"/>
  <c r="T729" i="6"/>
  <c r="S729" i="6"/>
  <c r="AF728" i="6"/>
  <c r="AE728" i="6"/>
  <c r="AD728" i="6"/>
  <c r="AC728" i="6"/>
  <c r="AB728" i="6"/>
  <c r="AA728" i="6"/>
  <c r="Z728" i="6"/>
  <c r="Y728" i="6"/>
  <c r="X728" i="6"/>
  <c r="W728" i="6"/>
  <c r="V728" i="6"/>
  <c r="U728" i="6"/>
  <c r="T728" i="6"/>
  <c r="S728" i="6"/>
  <c r="AF727" i="6"/>
  <c r="AE727" i="6"/>
  <c r="AD727" i="6"/>
  <c r="AC727" i="6"/>
  <c r="AB727" i="6"/>
  <c r="AA727" i="6"/>
  <c r="Z727" i="6"/>
  <c r="Y727" i="6"/>
  <c r="X727" i="6"/>
  <c r="W727" i="6"/>
  <c r="V727" i="6"/>
  <c r="U727" i="6"/>
  <c r="T727" i="6"/>
  <c r="S727" i="6"/>
  <c r="AF726" i="6"/>
  <c r="AE726" i="6"/>
  <c r="AD726" i="6"/>
  <c r="AC726" i="6"/>
  <c r="AB726" i="6"/>
  <c r="AA726" i="6"/>
  <c r="Z726" i="6"/>
  <c r="Y726" i="6"/>
  <c r="X726" i="6"/>
  <c r="W726" i="6"/>
  <c r="V726" i="6"/>
  <c r="U726" i="6"/>
  <c r="T726" i="6"/>
  <c r="S726" i="6"/>
  <c r="AF725" i="6"/>
  <c r="AE725" i="6"/>
  <c r="AD725" i="6"/>
  <c r="AC725" i="6"/>
  <c r="AB725" i="6"/>
  <c r="AA725" i="6"/>
  <c r="Z725" i="6"/>
  <c r="Y725" i="6"/>
  <c r="X725" i="6"/>
  <c r="W725" i="6"/>
  <c r="V725" i="6"/>
  <c r="U725" i="6"/>
  <c r="T725" i="6"/>
  <c r="S725" i="6"/>
  <c r="AF724" i="6"/>
  <c r="AE724" i="6"/>
  <c r="AD724" i="6"/>
  <c r="AC724" i="6"/>
  <c r="AB724" i="6"/>
  <c r="AA724" i="6"/>
  <c r="Z724" i="6"/>
  <c r="Y724" i="6"/>
  <c r="X724" i="6"/>
  <c r="W724" i="6"/>
  <c r="V724" i="6"/>
  <c r="U724" i="6"/>
  <c r="T724" i="6"/>
  <c r="S724" i="6"/>
  <c r="AF723" i="6"/>
  <c r="AE723" i="6"/>
  <c r="AD723" i="6"/>
  <c r="AC723" i="6"/>
  <c r="AB723" i="6"/>
  <c r="AA723" i="6"/>
  <c r="Z723" i="6"/>
  <c r="Y723" i="6"/>
  <c r="X723" i="6"/>
  <c r="W723" i="6"/>
  <c r="V723" i="6"/>
  <c r="U723" i="6"/>
  <c r="T723" i="6"/>
  <c r="S723" i="6"/>
  <c r="AF722" i="6"/>
  <c r="AE722" i="6"/>
  <c r="AD722" i="6"/>
  <c r="AC722" i="6"/>
  <c r="AB722" i="6"/>
  <c r="AA722" i="6"/>
  <c r="Z722" i="6"/>
  <c r="Y722" i="6"/>
  <c r="X722" i="6"/>
  <c r="W722" i="6"/>
  <c r="V722" i="6"/>
  <c r="U722" i="6"/>
  <c r="T722" i="6"/>
  <c r="S722" i="6"/>
  <c r="AF721" i="6"/>
  <c r="AE721" i="6"/>
  <c r="AD721" i="6"/>
  <c r="AC721" i="6"/>
  <c r="AB721" i="6"/>
  <c r="AA721" i="6"/>
  <c r="Z721" i="6"/>
  <c r="Y721" i="6"/>
  <c r="X721" i="6"/>
  <c r="W721" i="6"/>
  <c r="V721" i="6"/>
  <c r="U721" i="6"/>
  <c r="T721" i="6"/>
  <c r="S721" i="6"/>
  <c r="AF720" i="6"/>
  <c r="AE720" i="6"/>
  <c r="AD720" i="6"/>
  <c r="AC720" i="6"/>
  <c r="AB720" i="6"/>
  <c r="AA720" i="6"/>
  <c r="Z720" i="6"/>
  <c r="Y720" i="6"/>
  <c r="X720" i="6"/>
  <c r="W720" i="6"/>
  <c r="V720" i="6"/>
  <c r="U720" i="6"/>
  <c r="T720" i="6"/>
  <c r="S720" i="6"/>
  <c r="AF719" i="6"/>
  <c r="AE719" i="6"/>
  <c r="AD719" i="6"/>
  <c r="AC719" i="6"/>
  <c r="AB719" i="6"/>
  <c r="AA719" i="6"/>
  <c r="Z719" i="6"/>
  <c r="Y719" i="6"/>
  <c r="X719" i="6"/>
  <c r="W719" i="6"/>
  <c r="V719" i="6"/>
  <c r="U719" i="6"/>
  <c r="T719" i="6"/>
  <c r="S719" i="6"/>
  <c r="AF718" i="6"/>
  <c r="AE718" i="6"/>
  <c r="AD718" i="6"/>
  <c r="AC718" i="6"/>
  <c r="AB718" i="6"/>
  <c r="AA718" i="6"/>
  <c r="Z718" i="6"/>
  <c r="Y718" i="6"/>
  <c r="X718" i="6"/>
  <c r="W718" i="6"/>
  <c r="V718" i="6"/>
  <c r="U718" i="6"/>
  <c r="T718" i="6"/>
  <c r="S718" i="6"/>
  <c r="AF717" i="6"/>
  <c r="AE717" i="6"/>
  <c r="AD717" i="6"/>
  <c r="AC717" i="6"/>
  <c r="AB717" i="6"/>
  <c r="AA717" i="6"/>
  <c r="Z717" i="6"/>
  <c r="Y717" i="6"/>
  <c r="X717" i="6"/>
  <c r="W717" i="6"/>
  <c r="V717" i="6"/>
  <c r="U717" i="6"/>
  <c r="T717" i="6"/>
  <c r="S717" i="6"/>
  <c r="AF716" i="6"/>
  <c r="AE716" i="6"/>
  <c r="AD716" i="6"/>
  <c r="AC716" i="6"/>
  <c r="AB716" i="6"/>
  <c r="AA716" i="6"/>
  <c r="Z716" i="6"/>
  <c r="Y716" i="6"/>
  <c r="X716" i="6"/>
  <c r="W716" i="6"/>
  <c r="V716" i="6"/>
  <c r="U716" i="6"/>
  <c r="T716" i="6"/>
  <c r="S716" i="6"/>
  <c r="AF715" i="6"/>
  <c r="AE715" i="6"/>
  <c r="AD715" i="6"/>
  <c r="AC715" i="6"/>
  <c r="AB715" i="6"/>
  <c r="AA715" i="6"/>
  <c r="Z715" i="6"/>
  <c r="Y715" i="6"/>
  <c r="X715" i="6"/>
  <c r="W715" i="6"/>
  <c r="V715" i="6"/>
  <c r="U715" i="6"/>
  <c r="T715" i="6"/>
  <c r="S715" i="6"/>
  <c r="AF714" i="6"/>
  <c r="AE714" i="6"/>
  <c r="AD714" i="6"/>
  <c r="AC714" i="6"/>
  <c r="AB714" i="6"/>
  <c r="AA714" i="6"/>
  <c r="Z714" i="6"/>
  <c r="Y714" i="6"/>
  <c r="X714" i="6"/>
  <c r="W714" i="6"/>
  <c r="V714" i="6"/>
  <c r="U714" i="6"/>
  <c r="T714" i="6"/>
  <c r="S714" i="6"/>
  <c r="AF713" i="6"/>
  <c r="AE713" i="6"/>
  <c r="AD713" i="6"/>
  <c r="AC713" i="6"/>
  <c r="AB713" i="6"/>
  <c r="AA713" i="6"/>
  <c r="Z713" i="6"/>
  <c r="Y713" i="6"/>
  <c r="X713" i="6"/>
  <c r="W713" i="6"/>
  <c r="V713" i="6"/>
  <c r="U713" i="6"/>
  <c r="T713" i="6"/>
  <c r="S713" i="6"/>
  <c r="AF712" i="6"/>
  <c r="AE712" i="6"/>
  <c r="AD712" i="6"/>
  <c r="AC712" i="6"/>
  <c r="AB712" i="6"/>
  <c r="AA712" i="6"/>
  <c r="Z712" i="6"/>
  <c r="Y712" i="6"/>
  <c r="X712" i="6"/>
  <c r="W712" i="6"/>
  <c r="V712" i="6"/>
  <c r="U712" i="6"/>
  <c r="T712" i="6"/>
  <c r="S712" i="6"/>
  <c r="AF711" i="6"/>
  <c r="AE711" i="6"/>
  <c r="AD711" i="6"/>
  <c r="AC711" i="6"/>
  <c r="AB711" i="6"/>
  <c r="AA711" i="6"/>
  <c r="Z711" i="6"/>
  <c r="Y711" i="6"/>
  <c r="X711" i="6"/>
  <c r="W711" i="6"/>
  <c r="V711" i="6"/>
  <c r="U711" i="6"/>
  <c r="T711" i="6"/>
  <c r="S711" i="6"/>
  <c r="AF710" i="6"/>
  <c r="AE710" i="6"/>
  <c r="AD710" i="6"/>
  <c r="AC710" i="6"/>
  <c r="AB710" i="6"/>
  <c r="AA710" i="6"/>
  <c r="Z710" i="6"/>
  <c r="Y710" i="6"/>
  <c r="X710" i="6"/>
  <c r="W710" i="6"/>
  <c r="V710" i="6"/>
  <c r="U710" i="6"/>
  <c r="T710" i="6"/>
  <c r="S710" i="6"/>
  <c r="AF709" i="6"/>
  <c r="AE709" i="6"/>
  <c r="AD709" i="6"/>
  <c r="AC709" i="6"/>
  <c r="AB709" i="6"/>
  <c r="AA709" i="6"/>
  <c r="Z709" i="6"/>
  <c r="Y709" i="6"/>
  <c r="X709" i="6"/>
  <c r="W709" i="6"/>
  <c r="V709" i="6"/>
  <c r="U709" i="6"/>
  <c r="T709" i="6"/>
  <c r="S709" i="6"/>
  <c r="AF708" i="6"/>
  <c r="AE708" i="6"/>
  <c r="AD708" i="6"/>
  <c r="AC708" i="6"/>
  <c r="AB708" i="6"/>
  <c r="AA708" i="6"/>
  <c r="Z708" i="6"/>
  <c r="Y708" i="6"/>
  <c r="X708" i="6"/>
  <c r="W708" i="6"/>
  <c r="V708" i="6"/>
  <c r="U708" i="6"/>
  <c r="T708" i="6"/>
  <c r="S708" i="6"/>
  <c r="AF707" i="6"/>
  <c r="AE707" i="6"/>
  <c r="AD707" i="6"/>
  <c r="AC707" i="6"/>
  <c r="AB707" i="6"/>
  <c r="AA707" i="6"/>
  <c r="Z707" i="6"/>
  <c r="Y707" i="6"/>
  <c r="X707" i="6"/>
  <c r="W707" i="6"/>
  <c r="V707" i="6"/>
  <c r="U707" i="6"/>
  <c r="T707" i="6"/>
  <c r="S707" i="6"/>
  <c r="AF706" i="6"/>
  <c r="AE706" i="6"/>
  <c r="AD706" i="6"/>
  <c r="AC706" i="6"/>
  <c r="AB706" i="6"/>
  <c r="AA706" i="6"/>
  <c r="Z706" i="6"/>
  <c r="Y706" i="6"/>
  <c r="X706" i="6"/>
  <c r="W706" i="6"/>
  <c r="V706" i="6"/>
  <c r="U706" i="6"/>
  <c r="T706" i="6"/>
  <c r="S706" i="6"/>
  <c r="AF705" i="6"/>
  <c r="AE705" i="6"/>
  <c r="AD705" i="6"/>
  <c r="AC705" i="6"/>
  <c r="AB705" i="6"/>
  <c r="AA705" i="6"/>
  <c r="Z705" i="6"/>
  <c r="Y705" i="6"/>
  <c r="X705" i="6"/>
  <c r="W705" i="6"/>
  <c r="V705" i="6"/>
  <c r="U705" i="6"/>
  <c r="T705" i="6"/>
  <c r="S705" i="6"/>
  <c r="AF704" i="6"/>
  <c r="AE704" i="6"/>
  <c r="AD704" i="6"/>
  <c r="AC704" i="6"/>
  <c r="AB704" i="6"/>
  <c r="AA704" i="6"/>
  <c r="Z704" i="6"/>
  <c r="Y704" i="6"/>
  <c r="X704" i="6"/>
  <c r="W704" i="6"/>
  <c r="V704" i="6"/>
  <c r="U704" i="6"/>
  <c r="T704" i="6"/>
  <c r="S704" i="6"/>
  <c r="AF703" i="6"/>
  <c r="AE703" i="6"/>
  <c r="AD703" i="6"/>
  <c r="AC703" i="6"/>
  <c r="AB703" i="6"/>
  <c r="AA703" i="6"/>
  <c r="Z703" i="6"/>
  <c r="Y703" i="6"/>
  <c r="X703" i="6"/>
  <c r="W703" i="6"/>
  <c r="V703" i="6"/>
  <c r="U703" i="6"/>
  <c r="T703" i="6"/>
  <c r="S703" i="6"/>
  <c r="AF702" i="6"/>
  <c r="AE702" i="6"/>
  <c r="AD702" i="6"/>
  <c r="AC702" i="6"/>
  <c r="AB702" i="6"/>
  <c r="AA702" i="6"/>
  <c r="Z702" i="6"/>
  <c r="Y702" i="6"/>
  <c r="X702" i="6"/>
  <c r="W702" i="6"/>
  <c r="V702" i="6"/>
  <c r="U702" i="6"/>
  <c r="T702" i="6"/>
  <c r="S702" i="6"/>
  <c r="AF701" i="6"/>
  <c r="AE701" i="6"/>
  <c r="AD701" i="6"/>
  <c r="AC701" i="6"/>
  <c r="AB701" i="6"/>
  <c r="AA701" i="6"/>
  <c r="Z701" i="6"/>
  <c r="Y701" i="6"/>
  <c r="X701" i="6"/>
  <c r="W701" i="6"/>
  <c r="V701" i="6"/>
  <c r="U701" i="6"/>
  <c r="T701" i="6"/>
  <c r="S701" i="6"/>
  <c r="AF700" i="6"/>
  <c r="AE700" i="6"/>
  <c r="AD700" i="6"/>
  <c r="AC700" i="6"/>
  <c r="AB700" i="6"/>
  <c r="AA700" i="6"/>
  <c r="Z700" i="6"/>
  <c r="Y700" i="6"/>
  <c r="X700" i="6"/>
  <c r="W700" i="6"/>
  <c r="V700" i="6"/>
  <c r="U700" i="6"/>
  <c r="T700" i="6"/>
  <c r="S700" i="6"/>
  <c r="AF699" i="6"/>
  <c r="AE699" i="6"/>
  <c r="AD699" i="6"/>
  <c r="AC699" i="6"/>
  <c r="AB699" i="6"/>
  <c r="AA699" i="6"/>
  <c r="Z699" i="6"/>
  <c r="Y699" i="6"/>
  <c r="X699" i="6"/>
  <c r="W699" i="6"/>
  <c r="V699" i="6"/>
  <c r="U699" i="6"/>
  <c r="T699" i="6"/>
  <c r="S699" i="6"/>
  <c r="AF698" i="6"/>
  <c r="AE698" i="6"/>
  <c r="AD698" i="6"/>
  <c r="AC698" i="6"/>
  <c r="AB698" i="6"/>
  <c r="AA698" i="6"/>
  <c r="Z698" i="6"/>
  <c r="Y698" i="6"/>
  <c r="X698" i="6"/>
  <c r="W698" i="6"/>
  <c r="V698" i="6"/>
  <c r="U698" i="6"/>
  <c r="T698" i="6"/>
  <c r="S698" i="6"/>
  <c r="AF697" i="6"/>
  <c r="AE697" i="6"/>
  <c r="AD697" i="6"/>
  <c r="AC697" i="6"/>
  <c r="AB697" i="6"/>
  <c r="AA697" i="6"/>
  <c r="Z697" i="6"/>
  <c r="Y697" i="6"/>
  <c r="X697" i="6"/>
  <c r="W697" i="6"/>
  <c r="V697" i="6"/>
  <c r="U697" i="6"/>
  <c r="T697" i="6"/>
  <c r="S697" i="6"/>
  <c r="AF696" i="6"/>
  <c r="AE696" i="6"/>
  <c r="AD696" i="6"/>
  <c r="AC696" i="6"/>
  <c r="AB696" i="6"/>
  <c r="AA696" i="6"/>
  <c r="Z696" i="6"/>
  <c r="Y696" i="6"/>
  <c r="X696" i="6"/>
  <c r="W696" i="6"/>
  <c r="V696" i="6"/>
  <c r="U696" i="6"/>
  <c r="T696" i="6"/>
  <c r="S696" i="6"/>
  <c r="AF695" i="6"/>
  <c r="AE695" i="6"/>
  <c r="AD695" i="6"/>
  <c r="AC695" i="6"/>
  <c r="AB695" i="6"/>
  <c r="AA695" i="6"/>
  <c r="Z695" i="6"/>
  <c r="Y695" i="6"/>
  <c r="X695" i="6"/>
  <c r="W695" i="6"/>
  <c r="V695" i="6"/>
  <c r="U695" i="6"/>
  <c r="T695" i="6"/>
  <c r="S695" i="6"/>
  <c r="AF694" i="6"/>
  <c r="AE694" i="6"/>
  <c r="AD694" i="6"/>
  <c r="AC694" i="6"/>
  <c r="AB694" i="6"/>
  <c r="AA694" i="6"/>
  <c r="Z694" i="6"/>
  <c r="Y694" i="6"/>
  <c r="X694" i="6"/>
  <c r="W694" i="6"/>
  <c r="V694" i="6"/>
  <c r="U694" i="6"/>
  <c r="T694" i="6"/>
  <c r="S694" i="6"/>
  <c r="AF693" i="6"/>
  <c r="AE693" i="6"/>
  <c r="AD693" i="6"/>
  <c r="AC693" i="6"/>
  <c r="AB693" i="6"/>
  <c r="AA693" i="6"/>
  <c r="Z693" i="6"/>
  <c r="Y693" i="6"/>
  <c r="X693" i="6"/>
  <c r="W693" i="6"/>
  <c r="V693" i="6"/>
  <c r="U693" i="6"/>
  <c r="T693" i="6"/>
  <c r="S693" i="6"/>
  <c r="AF692" i="6"/>
  <c r="AE692" i="6"/>
  <c r="AD692" i="6"/>
  <c r="AC692" i="6"/>
  <c r="AB692" i="6"/>
  <c r="AA692" i="6"/>
  <c r="Z692" i="6"/>
  <c r="Y692" i="6"/>
  <c r="X692" i="6"/>
  <c r="W692" i="6"/>
  <c r="V692" i="6"/>
  <c r="U692" i="6"/>
  <c r="T692" i="6"/>
  <c r="S692" i="6"/>
  <c r="AF691" i="6"/>
  <c r="AE691" i="6"/>
  <c r="AD691" i="6"/>
  <c r="AC691" i="6"/>
  <c r="AB691" i="6"/>
  <c r="AA691" i="6"/>
  <c r="Z691" i="6"/>
  <c r="Y691" i="6"/>
  <c r="X691" i="6"/>
  <c r="W691" i="6"/>
  <c r="V691" i="6"/>
  <c r="U691" i="6"/>
  <c r="T691" i="6"/>
  <c r="S691" i="6"/>
  <c r="AF690" i="6"/>
  <c r="AE690" i="6"/>
  <c r="AD690" i="6"/>
  <c r="AC690" i="6"/>
  <c r="AB690" i="6"/>
  <c r="AA690" i="6"/>
  <c r="Z690" i="6"/>
  <c r="Y690" i="6"/>
  <c r="X690" i="6"/>
  <c r="W690" i="6"/>
  <c r="V690" i="6"/>
  <c r="U690" i="6"/>
  <c r="T690" i="6"/>
  <c r="S690" i="6"/>
  <c r="AF689" i="6"/>
  <c r="AE689" i="6"/>
  <c r="AD689" i="6"/>
  <c r="AC689" i="6"/>
  <c r="AB689" i="6"/>
  <c r="AA689" i="6"/>
  <c r="Z689" i="6"/>
  <c r="Y689" i="6"/>
  <c r="X689" i="6"/>
  <c r="W689" i="6"/>
  <c r="V689" i="6"/>
  <c r="U689" i="6"/>
  <c r="T689" i="6"/>
  <c r="S689" i="6"/>
  <c r="AF688" i="6"/>
  <c r="AE688" i="6"/>
  <c r="AD688" i="6"/>
  <c r="AC688" i="6"/>
  <c r="AB688" i="6"/>
  <c r="AA688" i="6"/>
  <c r="Z688" i="6"/>
  <c r="Y688" i="6"/>
  <c r="X688" i="6"/>
  <c r="W688" i="6"/>
  <c r="V688" i="6"/>
  <c r="U688" i="6"/>
  <c r="T688" i="6"/>
  <c r="S688" i="6"/>
  <c r="AF687" i="6"/>
  <c r="AE687" i="6"/>
  <c r="AD687" i="6"/>
  <c r="AC687" i="6"/>
  <c r="AB687" i="6"/>
  <c r="AA687" i="6"/>
  <c r="Z687" i="6"/>
  <c r="Y687" i="6"/>
  <c r="X687" i="6"/>
  <c r="W687" i="6"/>
  <c r="V687" i="6"/>
  <c r="U687" i="6"/>
  <c r="T687" i="6"/>
  <c r="S687" i="6"/>
  <c r="AF686" i="6"/>
  <c r="AE686" i="6"/>
  <c r="AD686" i="6"/>
  <c r="AC686" i="6"/>
  <c r="AB686" i="6"/>
  <c r="AA686" i="6"/>
  <c r="Z686" i="6"/>
  <c r="Y686" i="6"/>
  <c r="X686" i="6"/>
  <c r="W686" i="6"/>
  <c r="V686" i="6"/>
  <c r="U686" i="6"/>
  <c r="T686" i="6"/>
  <c r="S686" i="6"/>
  <c r="AF685" i="6"/>
  <c r="AE685" i="6"/>
  <c r="AD685" i="6"/>
  <c r="AC685" i="6"/>
  <c r="AB685" i="6"/>
  <c r="AA685" i="6"/>
  <c r="Z685" i="6"/>
  <c r="Y685" i="6"/>
  <c r="X685" i="6"/>
  <c r="W685" i="6"/>
  <c r="V685" i="6"/>
  <c r="U685" i="6"/>
  <c r="T685" i="6"/>
  <c r="S685" i="6"/>
  <c r="AF684" i="6"/>
  <c r="AE684" i="6"/>
  <c r="AD684" i="6"/>
  <c r="AC684" i="6"/>
  <c r="AB684" i="6"/>
  <c r="AA684" i="6"/>
  <c r="Z684" i="6"/>
  <c r="Y684" i="6"/>
  <c r="X684" i="6"/>
  <c r="W684" i="6"/>
  <c r="V684" i="6"/>
  <c r="U684" i="6"/>
  <c r="T684" i="6"/>
  <c r="S684" i="6"/>
  <c r="AF683" i="6"/>
  <c r="AE683" i="6"/>
  <c r="AD683" i="6"/>
  <c r="AC683" i="6"/>
  <c r="AB683" i="6"/>
  <c r="AA683" i="6"/>
  <c r="Z683" i="6"/>
  <c r="Y683" i="6"/>
  <c r="X683" i="6"/>
  <c r="W683" i="6"/>
  <c r="V683" i="6"/>
  <c r="U683" i="6"/>
  <c r="T683" i="6"/>
  <c r="S683" i="6"/>
  <c r="AF682" i="6"/>
  <c r="AE682" i="6"/>
  <c r="AD682" i="6"/>
  <c r="AC682" i="6"/>
  <c r="AB682" i="6"/>
  <c r="AA682" i="6"/>
  <c r="Z682" i="6"/>
  <c r="Y682" i="6"/>
  <c r="X682" i="6"/>
  <c r="W682" i="6"/>
  <c r="V682" i="6"/>
  <c r="U682" i="6"/>
  <c r="T682" i="6"/>
  <c r="S682" i="6"/>
  <c r="AF681" i="6"/>
  <c r="AE681" i="6"/>
  <c r="AD681" i="6"/>
  <c r="AC681" i="6"/>
  <c r="AB681" i="6"/>
  <c r="AA681" i="6"/>
  <c r="Z681" i="6"/>
  <c r="Y681" i="6"/>
  <c r="X681" i="6"/>
  <c r="W681" i="6"/>
  <c r="V681" i="6"/>
  <c r="U681" i="6"/>
  <c r="T681" i="6"/>
  <c r="S681" i="6"/>
  <c r="AF680" i="6"/>
  <c r="AE680" i="6"/>
  <c r="AD680" i="6"/>
  <c r="AC680" i="6"/>
  <c r="AB680" i="6"/>
  <c r="AA680" i="6"/>
  <c r="Z680" i="6"/>
  <c r="Y680" i="6"/>
  <c r="X680" i="6"/>
  <c r="W680" i="6"/>
  <c r="V680" i="6"/>
  <c r="U680" i="6"/>
  <c r="T680" i="6"/>
  <c r="S680" i="6"/>
  <c r="AF679" i="6"/>
  <c r="AE679" i="6"/>
  <c r="AD679" i="6"/>
  <c r="AC679" i="6"/>
  <c r="AB679" i="6"/>
  <c r="AA679" i="6"/>
  <c r="Z679" i="6"/>
  <c r="Y679" i="6"/>
  <c r="X679" i="6"/>
  <c r="W679" i="6"/>
  <c r="V679" i="6"/>
  <c r="U679" i="6"/>
  <c r="T679" i="6"/>
  <c r="S679" i="6"/>
  <c r="AF678" i="6"/>
  <c r="AE678" i="6"/>
  <c r="AD678" i="6"/>
  <c r="AC678" i="6"/>
  <c r="AB678" i="6"/>
  <c r="AA678" i="6"/>
  <c r="Z678" i="6"/>
  <c r="Y678" i="6"/>
  <c r="X678" i="6"/>
  <c r="W678" i="6"/>
  <c r="V678" i="6"/>
  <c r="U678" i="6"/>
  <c r="T678" i="6"/>
  <c r="S678" i="6"/>
  <c r="AF677" i="6"/>
  <c r="AE677" i="6"/>
  <c r="AD677" i="6"/>
  <c r="AC677" i="6"/>
  <c r="AB677" i="6"/>
  <c r="AA677" i="6"/>
  <c r="Z677" i="6"/>
  <c r="Y677" i="6"/>
  <c r="X677" i="6"/>
  <c r="W677" i="6"/>
  <c r="V677" i="6"/>
  <c r="U677" i="6"/>
  <c r="T677" i="6"/>
  <c r="S677" i="6"/>
  <c r="AF676" i="6"/>
  <c r="AE676" i="6"/>
  <c r="AD676" i="6"/>
  <c r="AC676" i="6"/>
  <c r="AB676" i="6"/>
  <c r="AA676" i="6"/>
  <c r="Z676" i="6"/>
  <c r="Y676" i="6"/>
  <c r="X676" i="6"/>
  <c r="W676" i="6"/>
  <c r="V676" i="6"/>
  <c r="U676" i="6"/>
  <c r="T676" i="6"/>
  <c r="S676" i="6"/>
  <c r="AF675" i="6"/>
  <c r="AE675" i="6"/>
  <c r="AD675" i="6"/>
  <c r="AC675" i="6"/>
  <c r="AB675" i="6"/>
  <c r="AA675" i="6"/>
  <c r="Z675" i="6"/>
  <c r="Y675" i="6"/>
  <c r="X675" i="6"/>
  <c r="W675" i="6"/>
  <c r="V675" i="6"/>
  <c r="U675" i="6"/>
  <c r="T675" i="6"/>
  <c r="S675" i="6"/>
  <c r="AF674" i="6"/>
  <c r="AE674" i="6"/>
  <c r="AD674" i="6"/>
  <c r="AC674" i="6"/>
  <c r="AB674" i="6"/>
  <c r="AA674" i="6"/>
  <c r="Z674" i="6"/>
  <c r="Y674" i="6"/>
  <c r="X674" i="6"/>
  <c r="W674" i="6"/>
  <c r="V674" i="6"/>
  <c r="U674" i="6"/>
  <c r="T674" i="6"/>
  <c r="S674" i="6"/>
  <c r="AF673" i="6"/>
  <c r="AE673" i="6"/>
  <c r="AD673" i="6"/>
  <c r="AC673" i="6"/>
  <c r="AB673" i="6"/>
  <c r="AA673" i="6"/>
  <c r="Z673" i="6"/>
  <c r="Y673" i="6"/>
  <c r="X673" i="6"/>
  <c r="W673" i="6"/>
  <c r="V673" i="6"/>
  <c r="U673" i="6"/>
  <c r="T673" i="6"/>
  <c r="S673" i="6"/>
  <c r="AF672" i="6"/>
  <c r="AE672" i="6"/>
  <c r="AD672" i="6"/>
  <c r="AC672" i="6"/>
  <c r="AB672" i="6"/>
  <c r="AA672" i="6"/>
  <c r="Z672" i="6"/>
  <c r="Y672" i="6"/>
  <c r="X672" i="6"/>
  <c r="W672" i="6"/>
  <c r="V672" i="6"/>
  <c r="U672" i="6"/>
  <c r="T672" i="6"/>
  <c r="S672" i="6"/>
  <c r="AF671" i="6"/>
  <c r="AE671" i="6"/>
  <c r="AD671" i="6"/>
  <c r="AC671" i="6"/>
  <c r="AB671" i="6"/>
  <c r="AA671" i="6"/>
  <c r="Z671" i="6"/>
  <c r="Y671" i="6"/>
  <c r="X671" i="6"/>
  <c r="W671" i="6"/>
  <c r="V671" i="6"/>
  <c r="U671" i="6"/>
  <c r="T671" i="6"/>
  <c r="S671" i="6"/>
  <c r="AF670" i="6"/>
  <c r="AE670" i="6"/>
  <c r="AD670" i="6"/>
  <c r="AC670" i="6"/>
  <c r="AB670" i="6"/>
  <c r="AA670" i="6"/>
  <c r="Z670" i="6"/>
  <c r="Y670" i="6"/>
  <c r="X670" i="6"/>
  <c r="W670" i="6"/>
  <c r="V670" i="6"/>
  <c r="U670" i="6"/>
  <c r="T670" i="6"/>
  <c r="S670" i="6"/>
  <c r="AF669" i="6"/>
  <c r="AE669" i="6"/>
  <c r="AD669" i="6"/>
  <c r="AC669" i="6"/>
  <c r="AB669" i="6"/>
  <c r="AA669" i="6"/>
  <c r="Z669" i="6"/>
  <c r="Y669" i="6"/>
  <c r="X669" i="6"/>
  <c r="W669" i="6"/>
  <c r="V669" i="6"/>
  <c r="U669" i="6"/>
  <c r="T669" i="6"/>
  <c r="S669" i="6"/>
  <c r="AF668" i="6"/>
  <c r="AE668" i="6"/>
  <c r="AD668" i="6"/>
  <c r="AC668" i="6"/>
  <c r="AB668" i="6"/>
  <c r="AA668" i="6"/>
  <c r="Z668" i="6"/>
  <c r="Y668" i="6"/>
  <c r="X668" i="6"/>
  <c r="W668" i="6"/>
  <c r="V668" i="6"/>
  <c r="U668" i="6"/>
  <c r="T668" i="6"/>
  <c r="S668" i="6"/>
  <c r="AF667" i="6"/>
  <c r="AE667" i="6"/>
  <c r="AD667" i="6"/>
  <c r="AC667" i="6"/>
  <c r="AB667" i="6"/>
  <c r="AA667" i="6"/>
  <c r="Z667" i="6"/>
  <c r="Y667" i="6"/>
  <c r="X667" i="6"/>
  <c r="W667" i="6"/>
  <c r="V667" i="6"/>
  <c r="U667" i="6"/>
  <c r="T667" i="6"/>
  <c r="S667" i="6"/>
  <c r="AF666" i="6"/>
  <c r="AE666" i="6"/>
  <c r="AD666" i="6"/>
  <c r="AC666" i="6"/>
  <c r="AB666" i="6"/>
  <c r="AA666" i="6"/>
  <c r="Z666" i="6"/>
  <c r="Y666" i="6"/>
  <c r="X666" i="6"/>
  <c r="W666" i="6"/>
  <c r="V666" i="6"/>
  <c r="U666" i="6"/>
  <c r="T666" i="6"/>
  <c r="S666" i="6"/>
  <c r="AF665" i="6"/>
  <c r="AE665" i="6"/>
  <c r="AD665" i="6"/>
  <c r="AC665" i="6"/>
  <c r="AB665" i="6"/>
  <c r="AA665" i="6"/>
  <c r="Z665" i="6"/>
  <c r="Y665" i="6"/>
  <c r="X665" i="6"/>
  <c r="W665" i="6"/>
  <c r="V665" i="6"/>
  <c r="U665" i="6"/>
  <c r="T665" i="6"/>
  <c r="S665" i="6"/>
  <c r="AF664" i="6"/>
  <c r="AE664" i="6"/>
  <c r="AD664" i="6"/>
  <c r="AC664" i="6"/>
  <c r="AB664" i="6"/>
  <c r="AA664" i="6"/>
  <c r="Z664" i="6"/>
  <c r="Y664" i="6"/>
  <c r="X664" i="6"/>
  <c r="W664" i="6"/>
  <c r="V664" i="6"/>
  <c r="U664" i="6"/>
  <c r="T664" i="6"/>
  <c r="S664" i="6"/>
  <c r="AF663" i="6"/>
  <c r="AE663" i="6"/>
  <c r="AD663" i="6"/>
  <c r="AC663" i="6"/>
  <c r="AB663" i="6"/>
  <c r="AA663" i="6"/>
  <c r="Z663" i="6"/>
  <c r="Y663" i="6"/>
  <c r="X663" i="6"/>
  <c r="W663" i="6"/>
  <c r="V663" i="6"/>
  <c r="U663" i="6"/>
  <c r="T663" i="6"/>
  <c r="S663" i="6"/>
  <c r="AF662" i="6"/>
  <c r="AE662" i="6"/>
  <c r="AD662" i="6"/>
  <c r="AC662" i="6"/>
  <c r="AB662" i="6"/>
  <c r="AA662" i="6"/>
  <c r="Z662" i="6"/>
  <c r="Y662" i="6"/>
  <c r="X662" i="6"/>
  <c r="W662" i="6"/>
  <c r="V662" i="6"/>
  <c r="U662" i="6"/>
  <c r="T662" i="6"/>
  <c r="S662" i="6"/>
  <c r="AF661" i="6"/>
  <c r="AE661" i="6"/>
  <c r="AD661" i="6"/>
  <c r="AC661" i="6"/>
  <c r="AB661" i="6"/>
  <c r="AA661" i="6"/>
  <c r="Z661" i="6"/>
  <c r="Y661" i="6"/>
  <c r="X661" i="6"/>
  <c r="W661" i="6"/>
  <c r="V661" i="6"/>
  <c r="U661" i="6"/>
  <c r="T661" i="6"/>
  <c r="S661" i="6"/>
  <c r="AF660" i="6"/>
  <c r="AE660" i="6"/>
  <c r="AD660" i="6"/>
  <c r="AC660" i="6"/>
  <c r="AB660" i="6"/>
  <c r="AA660" i="6"/>
  <c r="Z660" i="6"/>
  <c r="Y660" i="6"/>
  <c r="X660" i="6"/>
  <c r="W660" i="6"/>
  <c r="V660" i="6"/>
  <c r="U660" i="6"/>
  <c r="T660" i="6"/>
  <c r="S660" i="6"/>
  <c r="AF659" i="6"/>
  <c r="AE659" i="6"/>
  <c r="AD659" i="6"/>
  <c r="AC659" i="6"/>
  <c r="AB659" i="6"/>
  <c r="AA659" i="6"/>
  <c r="Z659" i="6"/>
  <c r="Y659" i="6"/>
  <c r="X659" i="6"/>
  <c r="W659" i="6"/>
  <c r="V659" i="6"/>
  <c r="U659" i="6"/>
  <c r="T659" i="6"/>
  <c r="S659" i="6"/>
  <c r="AF658" i="6"/>
  <c r="AE658" i="6"/>
  <c r="AD658" i="6"/>
  <c r="AC658" i="6"/>
  <c r="AB658" i="6"/>
  <c r="AA658" i="6"/>
  <c r="Z658" i="6"/>
  <c r="Y658" i="6"/>
  <c r="X658" i="6"/>
  <c r="W658" i="6"/>
  <c r="V658" i="6"/>
  <c r="U658" i="6"/>
  <c r="T658" i="6"/>
  <c r="S658" i="6"/>
  <c r="AF657" i="6"/>
  <c r="AE657" i="6"/>
  <c r="AD657" i="6"/>
  <c r="AC657" i="6"/>
  <c r="AB657" i="6"/>
  <c r="AA657" i="6"/>
  <c r="Z657" i="6"/>
  <c r="Y657" i="6"/>
  <c r="X657" i="6"/>
  <c r="W657" i="6"/>
  <c r="V657" i="6"/>
  <c r="U657" i="6"/>
  <c r="T657" i="6"/>
  <c r="S657" i="6"/>
  <c r="AF656" i="6"/>
  <c r="AE656" i="6"/>
  <c r="AD656" i="6"/>
  <c r="AC656" i="6"/>
  <c r="AB656" i="6"/>
  <c r="AA656" i="6"/>
  <c r="Z656" i="6"/>
  <c r="Y656" i="6"/>
  <c r="X656" i="6"/>
  <c r="W656" i="6"/>
  <c r="V656" i="6"/>
  <c r="U656" i="6"/>
  <c r="T656" i="6"/>
  <c r="S656" i="6"/>
  <c r="AF655" i="6"/>
  <c r="AE655" i="6"/>
  <c r="AD655" i="6"/>
  <c r="AC655" i="6"/>
  <c r="AB655" i="6"/>
  <c r="AA655" i="6"/>
  <c r="Z655" i="6"/>
  <c r="Y655" i="6"/>
  <c r="X655" i="6"/>
  <c r="W655" i="6"/>
  <c r="V655" i="6"/>
  <c r="U655" i="6"/>
  <c r="T655" i="6"/>
  <c r="S655" i="6"/>
  <c r="AF654" i="6"/>
  <c r="AE654" i="6"/>
  <c r="AD654" i="6"/>
  <c r="AC654" i="6"/>
  <c r="AB654" i="6"/>
  <c r="AA654" i="6"/>
  <c r="Z654" i="6"/>
  <c r="Y654" i="6"/>
  <c r="X654" i="6"/>
  <c r="W654" i="6"/>
  <c r="V654" i="6"/>
  <c r="U654" i="6"/>
  <c r="T654" i="6"/>
  <c r="S654" i="6"/>
  <c r="AF653" i="6"/>
  <c r="AE653" i="6"/>
  <c r="AD653" i="6"/>
  <c r="AC653" i="6"/>
  <c r="AB653" i="6"/>
  <c r="AA653" i="6"/>
  <c r="Z653" i="6"/>
  <c r="Y653" i="6"/>
  <c r="X653" i="6"/>
  <c r="W653" i="6"/>
  <c r="V653" i="6"/>
  <c r="U653" i="6"/>
  <c r="T653" i="6"/>
  <c r="S653" i="6"/>
  <c r="AF652" i="6"/>
  <c r="AE652" i="6"/>
  <c r="AD652" i="6"/>
  <c r="AC652" i="6"/>
  <c r="AB652" i="6"/>
  <c r="AA652" i="6"/>
  <c r="Z652" i="6"/>
  <c r="Y652" i="6"/>
  <c r="X652" i="6"/>
  <c r="W652" i="6"/>
  <c r="V652" i="6"/>
  <c r="U652" i="6"/>
  <c r="T652" i="6"/>
  <c r="S652" i="6"/>
  <c r="AF651" i="6"/>
  <c r="AE651" i="6"/>
  <c r="AD651" i="6"/>
  <c r="AC651" i="6"/>
  <c r="AB651" i="6"/>
  <c r="AA651" i="6"/>
  <c r="Z651" i="6"/>
  <c r="Y651" i="6"/>
  <c r="X651" i="6"/>
  <c r="W651" i="6"/>
  <c r="V651" i="6"/>
  <c r="U651" i="6"/>
  <c r="T651" i="6"/>
  <c r="S651" i="6"/>
  <c r="AF650" i="6"/>
  <c r="AE650" i="6"/>
  <c r="AD650" i="6"/>
  <c r="AC650" i="6"/>
  <c r="AB650" i="6"/>
  <c r="AA650" i="6"/>
  <c r="Z650" i="6"/>
  <c r="Y650" i="6"/>
  <c r="X650" i="6"/>
  <c r="W650" i="6"/>
  <c r="V650" i="6"/>
  <c r="U650" i="6"/>
  <c r="T650" i="6"/>
  <c r="S650" i="6"/>
  <c r="AF649" i="6"/>
  <c r="AE649" i="6"/>
  <c r="AD649" i="6"/>
  <c r="AC649" i="6"/>
  <c r="AB649" i="6"/>
  <c r="AA649" i="6"/>
  <c r="Z649" i="6"/>
  <c r="Y649" i="6"/>
  <c r="X649" i="6"/>
  <c r="W649" i="6"/>
  <c r="V649" i="6"/>
  <c r="U649" i="6"/>
  <c r="T649" i="6"/>
  <c r="S649" i="6"/>
  <c r="AF648" i="6"/>
  <c r="AE648" i="6"/>
  <c r="AD648" i="6"/>
  <c r="AC648" i="6"/>
  <c r="AB648" i="6"/>
  <c r="AA648" i="6"/>
  <c r="Z648" i="6"/>
  <c r="Y648" i="6"/>
  <c r="X648" i="6"/>
  <c r="W648" i="6"/>
  <c r="V648" i="6"/>
  <c r="U648" i="6"/>
  <c r="T648" i="6"/>
  <c r="S648" i="6"/>
  <c r="AF647" i="6"/>
  <c r="AE647" i="6"/>
  <c r="AD647" i="6"/>
  <c r="AC647" i="6"/>
  <c r="AB647" i="6"/>
  <c r="AA647" i="6"/>
  <c r="Z647" i="6"/>
  <c r="Y647" i="6"/>
  <c r="X647" i="6"/>
  <c r="W647" i="6"/>
  <c r="V647" i="6"/>
  <c r="U647" i="6"/>
  <c r="T647" i="6"/>
  <c r="S647" i="6"/>
  <c r="AF646" i="6"/>
  <c r="AE646" i="6"/>
  <c r="AD646" i="6"/>
  <c r="AC646" i="6"/>
  <c r="AB646" i="6"/>
  <c r="AA646" i="6"/>
  <c r="Z646" i="6"/>
  <c r="Y646" i="6"/>
  <c r="X646" i="6"/>
  <c r="W646" i="6"/>
  <c r="V646" i="6"/>
  <c r="U646" i="6"/>
  <c r="T646" i="6"/>
  <c r="S646" i="6"/>
  <c r="AF645" i="6"/>
  <c r="AE645" i="6"/>
  <c r="AD645" i="6"/>
  <c r="AC645" i="6"/>
  <c r="AB645" i="6"/>
  <c r="AA645" i="6"/>
  <c r="Z645" i="6"/>
  <c r="Y645" i="6"/>
  <c r="X645" i="6"/>
  <c r="W645" i="6"/>
  <c r="V645" i="6"/>
  <c r="U645" i="6"/>
  <c r="T645" i="6"/>
  <c r="S645" i="6"/>
  <c r="AF644" i="6"/>
  <c r="AE644" i="6"/>
  <c r="AD644" i="6"/>
  <c r="AC644" i="6"/>
  <c r="AB644" i="6"/>
  <c r="AA644" i="6"/>
  <c r="Z644" i="6"/>
  <c r="Y644" i="6"/>
  <c r="X644" i="6"/>
  <c r="W644" i="6"/>
  <c r="V644" i="6"/>
  <c r="U644" i="6"/>
  <c r="T644" i="6"/>
  <c r="S644" i="6"/>
  <c r="AF643" i="6"/>
  <c r="AE643" i="6"/>
  <c r="AD643" i="6"/>
  <c r="AC643" i="6"/>
  <c r="AB643" i="6"/>
  <c r="AA643" i="6"/>
  <c r="Z643" i="6"/>
  <c r="Y643" i="6"/>
  <c r="X643" i="6"/>
  <c r="W643" i="6"/>
  <c r="V643" i="6"/>
  <c r="U643" i="6"/>
  <c r="T643" i="6"/>
  <c r="S643" i="6"/>
  <c r="AF642" i="6"/>
  <c r="AE642" i="6"/>
  <c r="AD642" i="6"/>
  <c r="AC642" i="6"/>
  <c r="AB642" i="6"/>
  <c r="AA642" i="6"/>
  <c r="Z642" i="6"/>
  <c r="Y642" i="6"/>
  <c r="X642" i="6"/>
  <c r="W642" i="6"/>
  <c r="V642" i="6"/>
  <c r="U642" i="6"/>
  <c r="T642" i="6"/>
  <c r="S642" i="6"/>
  <c r="AF641" i="6"/>
  <c r="AE641" i="6"/>
  <c r="AD641" i="6"/>
  <c r="AC641" i="6"/>
  <c r="AB641" i="6"/>
  <c r="AA641" i="6"/>
  <c r="Z641" i="6"/>
  <c r="Y641" i="6"/>
  <c r="X641" i="6"/>
  <c r="W641" i="6"/>
  <c r="V641" i="6"/>
  <c r="U641" i="6"/>
  <c r="T641" i="6"/>
  <c r="S641" i="6"/>
  <c r="AF640" i="6"/>
  <c r="AE640" i="6"/>
  <c r="AD640" i="6"/>
  <c r="AC640" i="6"/>
  <c r="AB640" i="6"/>
  <c r="AA640" i="6"/>
  <c r="Z640" i="6"/>
  <c r="Y640" i="6"/>
  <c r="X640" i="6"/>
  <c r="W640" i="6"/>
  <c r="V640" i="6"/>
  <c r="U640" i="6"/>
  <c r="T640" i="6"/>
  <c r="S640" i="6"/>
  <c r="AF639" i="6"/>
  <c r="AE639" i="6"/>
  <c r="AD639" i="6"/>
  <c r="AC639" i="6"/>
  <c r="AB639" i="6"/>
  <c r="AA639" i="6"/>
  <c r="Z639" i="6"/>
  <c r="Y639" i="6"/>
  <c r="X639" i="6"/>
  <c r="W639" i="6"/>
  <c r="V639" i="6"/>
  <c r="U639" i="6"/>
  <c r="T639" i="6"/>
  <c r="S639" i="6"/>
  <c r="AF638" i="6"/>
  <c r="AE638" i="6"/>
  <c r="AD638" i="6"/>
  <c r="AC638" i="6"/>
  <c r="AB638" i="6"/>
  <c r="AA638" i="6"/>
  <c r="Z638" i="6"/>
  <c r="Y638" i="6"/>
  <c r="X638" i="6"/>
  <c r="W638" i="6"/>
  <c r="V638" i="6"/>
  <c r="U638" i="6"/>
  <c r="T638" i="6"/>
  <c r="S638" i="6"/>
  <c r="AF637" i="6"/>
  <c r="AE637" i="6"/>
  <c r="AD637" i="6"/>
  <c r="AC637" i="6"/>
  <c r="AB637" i="6"/>
  <c r="AA637" i="6"/>
  <c r="Z637" i="6"/>
  <c r="Y637" i="6"/>
  <c r="X637" i="6"/>
  <c r="W637" i="6"/>
  <c r="V637" i="6"/>
  <c r="U637" i="6"/>
  <c r="T637" i="6"/>
  <c r="S637" i="6"/>
  <c r="AF636" i="6"/>
  <c r="AE636" i="6"/>
  <c r="AD636" i="6"/>
  <c r="AC636" i="6"/>
  <c r="AB636" i="6"/>
  <c r="AA636" i="6"/>
  <c r="Z636" i="6"/>
  <c r="Y636" i="6"/>
  <c r="X636" i="6"/>
  <c r="W636" i="6"/>
  <c r="V636" i="6"/>
  <c r="U636" i="6"/>
  <c r="T636" i="6"/>
  <c r="S636" i="6"/>
  <c r="AF635" i="6"/>
  <c r="AE635" i="6"/>
  <c r="AD635" i="6"/>
  <c r="AC635" i="6"/>
  <c r="AB635" i="6"/>
  <c r="AA635" i="6"/>
  <c r="Z635" i="6"/>
  <c r="Y635" i="6"/>
  <c r="X635" i="6"/>
  <c r="W635" i="6"/>
  <c r="V635" i="6"/>
  <c r="U635" i="6"/>
  <c r="T635" i="6"/>
  <c r="S635" i="6"/>
  <c r="AF634" i="6"/>
  <c r="AE634" i="6"/>
  <c r="AD634" i="6"/>
  <c r="AC634" i="6"/>
  <c r="AB634" i="6"/>
  <c r="AA634" i="6"/>
  <c r="Z634" i="6"/>
  <c r="Y634" i="6"/>
  <c r="X634" i="6"/>
  <c r="W634" i="6"/>
  <c r="V634" i="6"/>
  <c r="U634" i="6"/>
  <c r="T634" i="6"/>
  <c r="S634" i="6"/>
  <c r="AF633" i="6"/>
  <c r="AE633" i="6"/>
  <c r="AD633" i="6"/>
  <c r="AC633" i="6"/>
  <c r="AB633" i="6"/>
  <c r="AA633" i="6"/>
  <c r="Z633" i="6"/>
  <c r="Y633" i="6"/>
  <c r="X633" i="6"/>
  <c r="W633" i="6"/>
  <c r="V633" i="6"/>
  <c r="U633" i="6"/>
  <c r="T633" i="6"/>
  <c r="S633" i="6"/>
  <c r="AF632" i="6"/>
  <c r="AE632" i="6"/>
  <c r="AD632" i="6"/>
  <c r="AC632" i="6"/>
  <c r="AB632" i="6"/>
  <c r="AA632" i="6"/>
  <c r="Z632" i="6"/>
  <c r="Y632" i="6"/>
  <c r="X632" i="6"/>
  <c r="W632" i="6"/>
  <c r="V632" i="6"/>
  <c r="U632" i="6"/>
  <c r="T632" i="6"/>
  <c r="S632" i="6"/>
  <c r="AF631" i="6"/>
  <c r="AE631" i="6"/>
  <c r="AD631" i="6"/>
  <c r="AC631" i="6"/>
  <c r="AB631" i="6"/>
  <c r="AA631" i="6"/>
  <c r="Z631" i="6"/>
  <c r="Y631" i="6"/>
  <c r="X631" i="6"/>
  <c r="W631" i="6"/>
  <c r="V631" i="6"/>
  <c r="U631" i="6"/>
  <c r="T631" i="6"/>
  <c r="S631" i="6"/>
  <c r="AF630" i="6"/>
  <c r="AE630" i="6"/>
  <c r="AD630" i="6"/>
  <c r="AC630" i="6"/>
  <c r="AB630" i="6"/>
  <c r="AA630" i="6"/>
  <c r="Z630" i="6"/>
  <c r="Y630" i="6"/>
  <c r="X630" i="6"/>
  <c r="W630" i="6"/>
  <c r="V630" i="6"/>
  <c r="U630" i="6"/>
  <c r="T630" i="6"/>
  <c r="S630" i="6"/>
  <c r="AF629" i="6"/>
  <c r="AE629" i="6"/>
  <c r="AD629" i="6"/>
  <c r="AC629" i="6"/>
  <c r="AB629" i="6"/>
  <c r="AA629" i="6"/>
  <c r="Z629" i="6"/>
  <c r="Y629" i="6"/>
  <c r="X629" i="6"/>
  <c r="W629" i="6"/>
  <c r="V629" i="6"/>
  <c r="U629" i="6"/>
  <c r="T629" i="6"/>
  <c r="S629" i="6"/>
  <c r="AF628" i="6"/>
  <c r="AE628" i="6"/>
  <c r="AD628" i="6"/>
  <c r="AC628" i="6"/>
  <c r="AB628" i="6"/>
  <c r="AA628" i="6"/>
  <c r="Z628" i="6"/>
  <c r="Y628" i="6"/>
  <c r="X628" i="6"/>
  <c r="W628" i="6"/>
  <c r="V628" i="6"/>
  <c r="U628" i="6"/>
  <c r="T628" i="6"/>
  <c r="S628" i="6"/>
  <c r="AF627" i="6"/>
  <c r="AE627" i="6"/>
  <c r="AD627" i="6"/>
  <c r="AC627" i="6"/>
  <c r="AB627" i="6"/>
  <c r="AA627" i="6"/>
  <c r="Z627" i="6"/>
  <c r="Y627" i="6"/>
  <c r="X627" i="6"/>
  <c r="W627" i="6"/>
  <c r="V627" i="6"/>
  <c r="U627" i="6"/>
  <c r="T627" i="6"/>
  <c r="S627" i="6"/>
  <c r="AF626" i="6"/>
  <c r="AE626" i="6"/>
  <c r="AD626" i="6"/>
  <c r="AC626" i="6"/>
  <c r="AB626" i="6"/>
  <c r="AA626" i="6"/>
  <c r="Z626" i="6"/>
  <c r="Y626" i="6"/>
  <c r="X626" i="6"/>
  <c r="W626" i="6"/>
  <c r="V626" i="6"/>
  <c r="U626" i="6"/>
  <c r="T626" i="6"/>
  <c r="S626" i="6"/>
  <c r="AF625" i="6"/>
  <c r="AE625" i="6"/>
  <c r="AD625" i="6"/>
  <c r="AC625" i="6"/>
  <c r="AB625" i="6"/>
  <c r="AA625" i="6"/>
  <c r="Z625" i="6"/>
  <c r="Y625" i="6"/>
  <c r="X625" i="6"/>
  <c r="W625" i="6"/>
  <c r="V625" i="6"/>
  <c r="U625" i="6"/>
  <c r="T625" i="6"/>
  <c r="S625" i="6"/>
  <c r="AF624" i="6"/>
  <c r="AE624" i="6"/>
  <c r="AD624" i="6"/>
  <c r="AC624" i="6"/>
  <c r="AB624" i="6"/>
  <c r="AA624" i="6"/>
  <c r="Z624" i="6"/>
  <c r="Y624" i="6"/>
  <c r="X624" i="6"/>
  <c r="W624" i="6"/>
  <c r="V624" i="6"/>
  <c r="U624" i="6"/>
  <c r="T624" i="6"/>
  <c r="S624" i="6"/>
  <c r="AF623" i="6"/>
  <c r="AE623" i="6"/>
  <c r="AD623" i="6"/>
  <c r="AC623" i="6"/>
  <c r="AB623" i="6"/>
  <c r="AA623" i="6"/>
  <c r="Z623" i="6"/>
  <c r="Y623" i="6"/>
  <c r="X623" i="6"/>
  <c r="W623" i="6"/>
  <c r="V623" i="6"/>
  <c r="U623" i="6"/>
  <c r="T623" i="6"/>
  <c r="S623" i="6"/>
  <c r="AF622" i="6"/>
  <c r="AE622" i="6"/>
  <c r="AD622" i="6"/>
  <c r="AC622" i="6"/>
  <c r="AB622" i="6"/>
  <c r="AA622" i="6"/>
  <c r="Z622" i="6"/>
  <c r="Y622" i="6"/>
  <c r="X622" i="6"/>
  <c r="W622" i="6"/>
  <c r="V622" i="6"/>
  <c r="U622" i="6"/>
  <c r="T622" i="6"/>
  <c r="S622" i="6"/>
  <c r="AF621" i="6"/>
  <c r="AE621" i="6"/>
  <c r="AD621" i="6"/>
  <c r="AC621" i="6"/>
  <c r="AB621" i="6"/>
  <c r="AA621" i="6"/>
  <c r="Z621" i="6"/>
  <c r="Y621" i="6"/>
  <c r="X621" i="6"/>
  <c r="W621" i="6"/>
  <c r="V621" i="6"/>
  <c r="U621" i="6"/>
  <c r="T621" i="6"/>
  <c r="S621" i="6"/>
  <c r="AF620" i="6"/>
  <c r="AE620" i="6"/>
  <c r="AD620" i="6"/>
  <c r="AC620" i="6"/>
  <c r="AB620" i="6"/>
  <c r="AA620" i="6"/>
  <c r="Z620" i="6"/>
  <c r="Y620" i="6"/>
  <c r="X620" i="6"/>
  <c r="W620" i="6"/>
  <c r="V620" i="6"/>
  <c r="U620" i="6"/>
  <c r="T620" i="6"/>
  <c r="S620" i="6"/>
  <c r="AF619" i="6"/>
  <c r="AE619" i="6"/>
  <c r="AD619" i="6"/>
  <c r="AC619" i="6"/>
  <c r="AB619" i="6"/>
  <c r="AA619" i="6"/>
  <c r="Z619" i="6"/>
  <c r="Y619" i="6"/>
  <c r="X619" i="6"/>
  <c r="W619" i="6"/>
  <c r="V619" i="6"/>
  <c r="U619" i="6"/>
  <c r="T619" i="6"/>
  <c r="S619" i="6"/>
  <c r="AF618" i="6"/>
  <c r="AE618" i="6"/>
  <c r="AD618" i="6"/>
  <c r="AC618" i="6"/>
  <c r="AB618" i="6"/>
  <c r="AA618" i="6"/>
  <c r="Z618" i="6"/>
  <c r="Y618" i="6"/>
  <c r="X618" i="6"/>
  <c r="W618" i="6"/>
  <c r="V618" i="6"/>
  <c r="U618" i="6"/>
  <c r="T618" i="6"/>
  <c r="S618" i="6"/>
  <c r="AF617" i="6"/>
  <c r="AE617" i="6"/>
  <c r="AD617" i="6"/>
  <c r="AC617" i="6"/>
  <c r="AB617" i="6"/>
  <c r="AA617" i="6"/>
  <c r="Z617" i="6"/>
  <c r="Y617" i="6"/>
  <c r="X617" i="6"/>
  <c r="W617" i="6"/>
  <c r="V617" i="6"/>
  <c r="U617" i="6"/>
  <c r="T617" i="6"/>
  <c r="S617" i="6"/>
  <c r="AF616" i="6"/>
  <c r="AE616" i="6"/>
  <c r="AD616" i="6"/>
  <c r="AC616" i="6"/>
  <c r="AB616" i="6"/>
  <c r="AA616" i="6"/>
  <c r="Z616" i="6"/>
  <c r="Y616" i="6"/>
  <c r="X616" i="6"/>
  <c r="W616" i="6"/>
  <c r="V616" i="6"/>
  <c r="U616" i="6"/>
  <c r="T616" i="6"/>
  <c r="S616" i="6"/>
  <c r="AF615" i="6"/>
  <c r="AE615" i="6"/>
  <c r="AD615" i="6"/>
  <c r="AC615" i="6"/>
  <c r="AB615" i="6"/>
  <c r="AA615" i="6"/>
  <c r="Z615" i="6"/>
  <c r="Y615" i="6"/>
  <c r="X615" i="6"/>
  <c r="W615" i="6"/>
  <c r="V615" i="6"/>
  <c r="U615" i="6"/>
  <c r="T615" i="6"/>
  <c r="S615" i="6"/>
  <c r="AF614" i="6"/>
  <c r="AE614" i="6"/>
  <c r="AD614" i="6"/>
  <c r="AC614" i="6"/>
  <c r="AB614" i="6"/>
  <c r="AA614" i="6"/>
  <c r="Z614" i="6"/>
  <c r="Y614" i="6"/>
  <c r="X614" i="6"/>
  <c r="W614" i="6"/>
  <c r="V614" i="6"/>
  <c r="U614" i="6"/>
  <c r="T614" i="6"/>
  <c r="S614" i="6"/>
  <c r="AF613" i="6"/>
  <c r="AE613" i="6"/>
  <c r="AD613" i="6"/>
  <c r="AC613" i="6"/>
  <c r="AB613" i="6"/>
  <c r="AA613" i="6"/>
  <c r="Z613" i="6"/>
  <c r="Y613" i="6"/>
  <c r="X613" i="6"/>
  <c r="W613" i="6"/>
  <c r="V613" i="6"/>
  <c r="U613" i="6"/>
  <c r="T613" i="6"/>
  <c r="S613" i="6"/>
  <c r="AF612" i="6"/>
  <c r="AE612" i="6"/>
  <c r="AD612" i="6"/>
  <c r="AC612" i="6"/>
  <c r="AB612" i="6"/>
  <c r="AA612" i="6"/>
  <c r="Z612" i="6"/>
  <c r="Y612" i="6"/>
  <c r="X612" i="6"/>
  <c r="W612" i="6"/>
  <c r="V612" i="6"/>
  <c r="U612" i="6"/>
  <c r="T612" i="6"/>
  <c r="S612" i="6"/>
  <c r="AF611" i="6"/>
  <c r="AE611" i="6"/>
  <c r="AD611" i="6"/>
  <c r="AC611" i="6"/>
  <c r="AB611" i="6"/>
  <c r="AA611" i="6"/>
  <c r="Z611" i="6"/>
  <c r="Y611" i="6"/>
  <c r="X611" i="6"/>
  <c r="W611" i="6"/>
  <c r="V611" i="6"/>
  <c r="U611" i="6"/>
  <c r="T611" i="6"/>
  <c r="S611" i="6"/>
  <c r="AF610" i="6"/>
  <c r="AE610" i="6"/>
  <c r="AD610" i="6"/>
  <c r="AC610" i="6"/>
  <c r="AB610" i="6"/>
  <c r="AA610" i="6"/>
  <c r="Z610" i="6"/>
  <c r="Y610" i="6"/>
  <c r="X610" i="6"/>
  <c r="W610" i="6"/>
  <c r="V610" i="6"/>
  <c r="U610" i="6"/>
  <c r="T610" i="6"/>
  <c r="S610" i="6"/>
  <c r="AF609" i="6"/>
  <c r="AE609" i="6"/>
  <c r="AD609" i="6"/>
  <c r="AC609" i="6"/>
  <c r="AB609" i="6"/>
  <c r="AA609" i="6"/>
  <c r="Z609" i="6"/>
  <c r="Y609" i="6"/>
  <c r="X609" i="6"/>
  <c r="W609" i="6"/>
  <c r="V609" i="6"/>
  <c r="U609" i="6"/>
  <c r="T609" i="6"/>
  <c r="S609" i="6"/>
  <c r="AF608" i="6"/>
  <c r="AE608" i="6"/>
  <c r="AD608" i="6"/>
  <c r="AC608" i="6"/>
  <c r="AB608" i="6"/>
  <c r="AA608" i="6"/>
  <c r="Z608" i="6"/>
  <c r="Y608" i="6"/>
  <c r="X608" i="6"/>
  <c r="W608" i="6"/>
  <c r="V608" i="6"/>
  <c r="U608" i="6"/>
  <c r="T608" i="6"/>
  <c r="S608" i="6"/>
  <c r="AF607" i="6"/>
  <c r="AE607" i="6"/>
  <c r="AD607" i="6"/>
  <c r="AC607" i="6"/>
  <c r="AB607" i="6"/>
  <c r="AA607" i="6"/>
  <c r="Z607" i="6"/>
  <c r="Y607" i="6"/>
  <c r="X607" i="6"/>
  <c r="W607" i="6"/>
  <c r="V607" i="6"/>
  <c r="U607" i="6"/>
  <c r="T607" i="6"/>
  <c r="S607" i="6"/>
  <c r="AF606" i="6"/>
  <c r="AE606" i="6"/>
  <c r="AD606" i="6"/>
  <c r="AC606" i="6"/>
  <c r="AB606" i="6"/>
  <c r="AA606" i="6"/>
  <c r="Z606" i="6"/>
  <c r="Y606" i="6"/>
  <c r="X606" i="6"/>
  <c r="W606" i="6"/>
  <c r="V606" i="6"/>
  <c r="U606" i="6"/>
  <c r="T606" i="6"/>
  <c r="S606" i="6"/>
  <c r="AF605" i="6"/>
  <c r="AE605" i="6"/>
  <c r="AD605" i="6"/>
  <c r="AC605" i="6"/>
  <c r="AB605" i="6"/>
  <c r="AA605" i="6"/>
  <c r="Z605" i="6"/>
  <c r="Y605" i="6"/>
  <c r="X605" i="6"/>
  <c r="W605" i="6"/>
  <c r="V605" i="6"/>
  <c r="U605" i="6"/>
  <c r="T605" i="6"/>
  <c r="S605" i="6"/>
  <c r="AF604" i="6"/>
  <c r="AE604" i="6"/>
  <c r="AD604" i="6"/>
  <c r="AC604" i="6"/>
  <c r="AB604" i="6"/>
  <c r="AA604" i="6"/>
  <c r="Z604" i="6"/>
  <c r="Y604" i="6"/>
  <c r="X604" i="6"/>
  <c r="W604" i="6"/>
  <c r="V604" i="6"/>
  <c r="U604" i="6"/>
  <c r="T604" i="6"/>
  <c r="S604" i="6"/>
  <c r="AF603" i="6"/>
  <c r="AE603" i="6"/>
  <c r="AD603" i="6"/>
  <c r="AC603" i="6"/>
  <c r="AB603" i="6"/>
  <c r="AA603" i="6"/>
  <c r="Z603" i="6"/>
  <c r="Y603" i="6"/>
  <c r="X603" i="6"/>
  <c r="W603" i="6"/>
  <c r="V603" i="6"/>
  <c r="U603" i="6"/>
  <c r="T603" i="6"/>
  <c r="S603" i="6"/>
  <c r="AF602" i="6"/>
  <c r="AE602" i="6"/>
  <c r="AD602" i="6"/>
  <c r="AC602" i="6"/>
  <c r="AB602" i="6"/>
  <c r="AA602" i="6"/>
  <c r="Z602" i="6"/>
  <c r="Y602" i="6"/>
  <c r="X602" i="6"/>
  <c r="W602" i="6"/>
  <c r="V602" i="6"/>
  <c r="U602" i="6"/>
  <c r="T602" i="6"/>
  <c r="S602" i="6"/>
  <c r="AF601" i="6"/>
  <c r="AE601" i="6"/>
  <c r="AD601" i="6"/>
  <c r="AC601" i="6"/>
  <c r="AB601" i="6"/>
  <c r="AA601" i="6"/>
  <c r="Z601" i="6"/>
  <c r="Y601" i="6"/>
  <c r="X601" i="6"/>
  <c r="W601" i="6"/>
  <c r="V601" i="6"/>
  <c r="U601" i="6"/>
  <c r="T601" i="6"/>
  <c r="S601" i="6"/>
  <c r="AF600" i="6"/>
  <c r="AE600" i="6"/>
  <c r="AD600" i="6"/>
  <c r="AC600" i="6"/>
  <c r="AB600" i="6"/>
  <c r="AA600" i="6"/>
  <c r="Z600" i="6"/>
  <c r="Y600" i="6"/>
  <c r="X600" i="6"/>
  <c r="W600" i="6"/>
  <c r="V600" i="6"/>
  <c r="U600" i="6"/>
  <c r="T600" i="6"/>
  <c r="S600" i="6"/>
  <c r="AF599" i="6"/>
  <c r="AE599" i="6"/>
  <c r="AD599" i="6"/>
  <c r="AC599" i="6"/>
  <c r="AB599" i="6"/>
  <c r="AA599" i="6"/>
  <c r="Z599" i="6"/>
  <c r="Y599" i="6"/>
  <c r="X599" i="6"/>
  <c r="W599" i="6"/>
  <c r="V599" i="6"/>
  <c r="U599" i="6"/>
  <c r="T599" i="6"/>
  <c r="S599" i="6"/>
  <c r="AF598" i="6"/>
  <c r="AE598" i="6"/>
  <c r="AD598" i="6"/>
  <c r="AC598" i="6"/>
  <c r="AB598" i="6"/>
  <c r="AA598" i="6"/>
  <c r="Z598" i="6"/>
  <c r="Y598" i="6"/>
  <c r="X598" i="6"/>
  <c r="W598" i="6"/>
  <c r="V598" i="6"/>
  <c r="U598" i="6"/>
  <c r="T598" i="6"/>
  <c r="S598" i="6"/>
  <c r="AF597" i="6"/>
  <c r="AE597" i="6"/>
  <c r="AD597" i="6"/>
  <c r="AC597" i="6"/>
  <c r="AB597" i="6"/>
  <c r="AA597" i="6"/>
  <c r="Z597" i="6"/>
  <c r="Y597" i="6"/>
  <c r="X597" i="6"/>
  <c r="W597" i="6"/>
  <c r="V597" i="6"/>
  <c r="U597" i="6"/>
  <c r="T597" i="6"/>
  <c r="S597" i="6"/>
  <c r="AF596" i="6"/>
  <c r="AE596" i="6"/>
  <c r="AD596" i="6"/>
  <c r="AC596" i="6"/>
  <c r="AB596" i="6"/>
  <c r="AA596" i="6"/>
  <c r="Z596" i="6"/>
  <c r="Y596" i="6"/>
  <c r="X596" i="6"/>
  <c r="W596" i="6"/>
  <c r="V596" i="6"/>
  <c r="U596" i="6"/>
  <c r="T596" i="6"/>
  <c r="S596" i="6"/>
  <c r="AF595" i="6"/>
  <c r="AE595" i="6"/>
  <c r="AD595" i="6"/>
  <c r="AC595" i="6"/>
  <c r="AB595" i="6"/>
  <c r="AA595" i="6"/>
  <c r="Z595" i="6"/>
  <c r="Y595" i="6"/>
  <c r="X595" i="6"/>
  <c r="W595" i="6"/>
  <c r="V595" i="6"/>
  <c r="U595" i="6"/>
  <c r="T595" i="6"/>
  <c r="S595" i="6"/>
  <c r="AF594" i="6"/>
  <c r="AE594" i="6"/>
  <c r="AD594" i="6"/>
  <c r="AC594" i="6"/>
  <c r="AB594" i="6"/>
  <c r="AA594" i="6"/>
  <c r="Z594" i="6"/>
  <c r="Y594" i="6"/>
  <c r="X594" i="6"/>
  <c r="W594" i="6"/>
  <c r="V594" i="6"/>
  <c r="U594" i="6"/>
  <c r="T594" i="6"/>
  <c r="S594" i="6"/>
  <c r="AF593" i="6"/>
  <c r="AE593" i="6"/>
  <c r="AD593" i="6"/>
  <c r="AC593" i="6"/>
  <c r="AB593" i="6"/>
  <c r="AA593" i="6"/>
  <c r="Z593" i="6"/>
  <c r="Y593" i="6"/>
  <c r="X593" i="6"/>
  <c r="W593" i="6"/>
  <c r="V593" i="6"/>
  <c r="U593" i="6"/>
  <c r="T593" i="6"/>
  <c r="S593" i="6"/>
  <c r="AF592" i="6"/>
  <c r="AE592" i="6"/>
  <c r="AD592" i="6"/>
  <c r="AC592" i="6"/>
  <c r="AB592" i="6"/>
  <c r="AA592" i="6"/>
  <c r="Z592" i="6"/>
  <c r="Y592" i="6"/>
  <c r="X592" i="6"/>
  <c r="W592" i="6"/>
  <c r="V592" i="6"/>
  <c r="U592" i="6"/>
  <c r="T592" i="6"/>
  <c r="S592" i="6"/>
  <c r="AF591" i="6"/>
  <c r="AE591" i="6"/>
  <c r="AD591" i="6"/>
  <c r="AC591" i="6"/>
  <c r="AB591" i="6"/>
  <c r="AA591" i="6"/>
  <c r="Z591" i="6"/>
  <c r="Y591" i="6"/>
  <c r="X591" i="6"/>
  <c r="W591" i="6"/>
  <c r="V591" i="6"/>
  <c r="U591" i="6"/>
  <c r="T591" i="6"/>
  <c r="S591" i="6"/>
  <c r="AF590" i="6"/>
  <c r="AE590" i="6"/>
  <c r="AD590" i="6"/>
  <c r="AC590" i="6"/>
  <c r="AB590" i="6"/>
  <c r="AA590" i="6"/>
  <c r="Z590" i="6"/>
  <c r="Y590" i="6"/>
  <c r="X590" i="6"/>
  <c r="W590" i="6"/>
  <c r="V590" i="6"/>
  <c r="U590" i="6"/>
  <c r="T590" i="6"/>
  <c r="S590" i="6"/>
  <c r="AF589" i="6"/>
  <c r="AE589" i="6"/>
  <c r="AD589" i="6"/>
  <c r="AC589" i="6"/>
  <c r="AB589" i="6"/>
  <c r="AA589" i="6"/>
  <c r="Z589" i="6"/>
  <c r="Y589" i="6"/>
  <c r="X589" i="6"/>
  <c r="W589" i="6"/>
  <c r="V589" i="6"/>
  <c r="U589" i="6"/>
  <c r="T589" i="6"/>
  <c r="S589" i="6"/>
  <c r="AF588" i="6"/>
  <c r="AE588" i="6"/>
  <c r="AD588" i="6"/>
  <c r="AC588" i="6"/>
  <c r="AB588" i="6"/>
  <c r="AA588" i="6"/>
  <c r="Z588" i="6"/>
  <c r="Y588" i="6"/>
  <c r="X588" i="6"/>
  <c r="W588" i="6"/>
  <c r="V588" i="6"/>
  <c r="U588" i="6"/>
  <c r="T588" i="6"/>
  <c r="S588" i="6"/>
  <c r="AF587" i="6"/>
  <c r="AE587" i="6"/>
  <c r="AD587" i="6"/>
  <c r="AC587" i="6"/>
  <c r="AB587" i="6"/>
  <c r="AA587" i="6"/>
  <c r="Z587" i="6"/>
  <c r="Y587" i="6"/>
  <c r="X587" i="6"/>
  <c r="W587" i="6"/>
  <c r="V587" i="6"/>
  <c r="U587" i="6"/>
  <c r="T587" i="6"/>
  <c r="S587" i="6"/>
  <c r="AF586" i="6"/>
  <c r="AE586" i="6"/>
  <c r="AD586" i="6"/>
  <c r="AC586" i="6"/>
  <c r="AB586" i="6"/>
  <c r="AA586" i="6"/>
  <c r="Z586" i="6"/>
  <c r="Y586" i="6"/>
  <c r="X586" i="6"/>
  <c r="W586" i="6"/>
  <c r="V586" i="6"/>
  <c r="U586" i="6"/>
  <c r="T586" i="6"/>
  <c r="S586" i="6"/>
  <c r="AF585" i="6"/>
  <c r="AE585" i="6"/>
  <c r="AD585" i="6"/>
  <c r="AC585" i="6"/>
  <c r="AB585" i="6"/>
  <c r="AA585" i="6"/>
  <c r="Z585" i="6"/>
  <c r="Y585" i="6"/>
  <c r="X585" i="6"/>
  <c r="W585" i="6"/>
  <c r="V585" i="6"/>
  <c r="U585" i="6"/>
  <c r="T585" i="6"/>
  <c r="S585" i="6"/>
  <c r="AF584" i="6"/>
  <c r="AE584" i="6"/>
  <c r="AD584" i="6"/>
  <c r="AC584" i="6"/>
  <c r="AB584" i="6"/>
  <c r="AA584" i="6"/>
  <c r="Z584" i="6"/>
  <c r="Y584" i="6"/>
  <c r="X584" i="6"/>
  <c r="W584" i="6"/>
  <c r="V584" i="6"/>
  <c r="U584" i="6"/>
  <c r="T584" i="6"/>
  <c r="S584" i="6"/>
  <c r="AF583" i="6"/>
  <c r="AE583" i="6"/>
  <c r="AD583" i="6"/>
  <c r="AC583" i="6"/>
  <c r="AB583" i="6"/>
  <c r="AA583" i="6"/>
  <c r="Z583" i="6"/>
  <c r="Y583" i="6"/>
  <c r="X583" i="6"/>
  <c r="W583" i="6"/>
  <c r="V583" i="6"/>
  <c r="U583" i="6"/>
  <c r="T583" i="6"/>
  <c r="S583" i="6"/>
  <c r="AF582" i="6"/>
  <c r="AE582" i="6"/>
  <c r="AD582" i="6"/>
  <c r="AC582" i="6"/>
  <c r="AB582" i="6"/>
  <c r="AA582" i="6"/>
  <c r="Z582" i="6"/>
  <c r="Y582" i="6"/>
  <c r="X582" i="6"/>
  <c r="W582" i="6"/>
  <c r="V582" i="6"/>
  <c r="U582" i="6"/>
  <c r="T582" i="6"/>
  <c r="S582" i="6"/>
  <c r="AF581" i="6"/>
  <c r="AE581" i="6"/>
  <c r="AD581" i="6"/>
  <c r="AC581" i="6"/>
  <c r="AB581" i="6"/>
  <c r="AA581" i="6"/>
  <c r="Z581" i="6"/>
  <c r="Y581" i="6"/>
  <c r="X581" i="6"/>
  <c r="W581" i="6"/>
  <c r="V581" i="6"/>
  <c r="U581" i="6"/>
  <c r="T581" i="6"/>
  <c r="S581" i="6"/>
  <c r="AF580" i="6"/>
  <c r="AE580" i="6"/>
  <c r="AD580" i="6"/>
  <c r="AC580" i="6"/>
  <c r="AB580" i="6"/>
  <c r="AA580" i="6"/>
  <c r="Z580" i="6"/>
  <c r="Y580" i="6"/>
  <c r="X580" i="6"/>
  <c r="W580" i="6"/>
  <c r="V580" i="6"/>
  <c r="U580" i="6"/>
  <c r="T580" i="6"/>
  <c r="S580" i="6"/>
  <c r="AF579" i="6"/>
  <c r="AE579" i="6"/>
  <c r="AD579" i="6"/>
  <c r="AC579" i="6"/>
  <c r="AB579" i="6"/>
  <c r="AA579" i="6"/>
  <c r="Z579" i="6"/>
  <c r="Y579" i="6"/>
  <c r="X579" i="6"/>
  <c r="W579" i="6"/>
  <c r="V579" i="6"/>
  <c r="U579" i="6"/>
  <c r="T579" i="6"/>
  <c r="S579" i="6"/>
  <c r="AF578" i="6"/>
  <c r="AE578" i="6"/>
  <c r="AD578" i="6"/>
  <c r="AC578" i="6"/>
  <c r="AB578" i="6"/>
  <c r="AA578" i="6"/>
  <c r="Z578" i="6"/>
  <c r="Y578" i="6"/>
  <c r="X578" i="6"/>
  <c r="W578" i="6"/>
  <c r="V578" i="6"/>
  <c r="U578" i="6"/>
  <c r="T578" i="6"/>
  <c r="S578" i="6"/>
  <c r="AF577" i="6"/>
  <c r="AE577" i="6"/>
  <c r="AD577" i="6"/>
  <c r="AC577" i="6"/>
  <c r="AB577" i="6"/>
  <c r="AA577" i="6"/>
  <c r="Z577" i="6"/>
  <c r="Y577" i="6"/>
  <c r="X577" i="6"/>
  <c r="W577" i="6"/>
  <c r="V577" i="6"/>
  <c r="U577" i="6"/>
  <c r="T577" i="6"/>
  <c r="S577" i="6"/>
  <c r="AF576" i="6"/>
  <c r="AE576" i="6"/>
  <c r="AD576" i="6"/>
  <c r="AC576" i="6"/>
  <c r="AB576" i="6"/>
  <c r="AA576" i="6"/>
  <c r="Z576" i="6"/>
  <c r="Y576" i="6"/>
  <c r="X576" i="6"/>
  <c r="W576" i="6"/>
  <c r="V576" i="6"/>
  <c r="U576" i="6"/>
  <c r="T576" i="6"/>
  <c r="S576" i="6"/>
  <c r="AF575" i="6"/>
  <c r="AE575" i="6"/>
  <c r="AD575" i="6"/>
  <c r="AC575" i="6"/>
  <c r="AB575" i="6"/>
  <c r="AA575" i="6"/>
  <c r="Z575" i="6"/>
  <c r="Y575" i="6"/>
  <c r="X575" i="6"/>
  <c r="W575" i="6"/>
  <c r="V575" i="6"/>
  <c r="U575" i="6"/>
  <c r="T575" i="6"/>
  <c r="S575" i="6"/>
  <c r="AF574" i="6"/>
  <c r="AE574" i="6"/>
  <c r="AD574" i="6"/>
  <c r="AC574" i="6"/>
  <c r="AB574" i="6"/>
  <c r="AA574" i="6"/>
  <c r="Z574" i="6"/>
  <c r="Y574" i="6"/>
  <c r="X574" i="6"/>
  <c r="W574" i="6"/>
  <c r="V574" i="6"/>
  <c r="U574" i="6"/>
  <c r="T574" i="6"/>
  <c r="S574" i="6"/>
  <c r="AF573" i="6"/>
  <c r="AE573" i="6"/>
  <c r="AD573" i="6"/>
  <c r="AC573" i="6"/>
  <c r="AB573" i="6"/>
  <c r="AA573" i="6"/>
  <c r="Z573" i="6"/>
  <c r="Y573" i="6"/>
  <c r="X573" i="6"/>
  <c r="W573" i="6"/>
  <c r="V573" i="6"/>
  <c r="U573" i="6"/>
  <c r="T573" i="6"/>
  <c r="S573" i="6"/>
  <c r="AF572" i="6"/>
  <c r="AE572" i="6"/>
  <c r="AD572" i="6"/>
  <c r="AC572" i="6"/>
  <c r="AB572" i="6"/>
  <c r="AA572" i="6"/>
  <c r="Z572" i="6"/>
  <c r="Y572" i="6"/>
  <c r="X572" i="6"/>
  <c r="W572" i="6"/>
  <c r="V572" i="6"/>
  <c r="U572" i="6"/>
  <c r="T572" i="6"/>
  <c r="S572" i="6"/>
  <c r="AF571" i="6"/>
  <c r="AE571" i="6"/>
  <c r="AD571" i="6"/>
  <c r="AC571" i="6"/>
  <c r="AB571" i="6"/>
  <c r="AA571" i="6"/>
  <c r="Z571" i="6"/>
  <c r="Y571" i="6"/>
  <c r="X571" i="6"/>
  <c r="W571" i="6"/>
  <c r="V571" i="6"/>
  <c r="U571" i="6"/>
  <c r="T571" i="6"/>
  <c r="S571" i="6"/>
  <c r="AF570" i="6"/>
  <c r="AE570" i="6"/>
  <c r="AD570" i="6"/>
  <c r="AC570" i="6"/>
  <c r="AB570" i="6"/>
  <c r="AA570" i="6"/>
  <c r="Z570" i="6"/>
  <c r="Y570" i="6"/>
  <c r="X570" i="6"/>
  <c r="W570" i="6"/>
  <c r="V570" i="6"/>
  <c r="U570" i="6"/>
  <c r="T570" i="6"/>
  <c r="S570" i="6"/>
  <c r="AF569" i="6"/>
  <c r="AE569" i="6"/>
  <c r="AD569" i="6"/>
  <c r="AC569" i="6"/>
  <c r="AB569" i="6"/>
  <c r="AA569" i="6"/>
  <c r="Z569" i="6"/>
  <c r="Y569" i="6"/>
  <c r="X569" i="6"/>
  <c r="W569" i="6"/>
  <c r="V569" i="6"/>
  <c r="U569" i="6"/>
  <c r="T569" i="6"/>
  <c r="S569" i="6"/>
  <c r="AF568" i="6"/>
  <c r="AE568" i="6"/>
  <c r="AD568" i="6"/>
  <c r="AC568" i="6"/>
  <c r="AB568" i="6"/>
  <c r="AA568" i="6"/>
  <c r="Z568" i="6"/>
  <c r="Y568" i="6"/>
  <c r="X568" i="6"/>
  <c r="W568" i="6"/>
  <c r="V568" i="6"/>
  <c r="U568" i="6"/>
  <c r="T568" i="6"/>
  <c r="S568" i="6"/>
  <c r="AF567" i="6"/>
  <c r="AE567" i="6"/>
  <c r="AD567" i="6"/>
  <c r="AC567" i="6"/>
  <c r="AB567" i="6"/>
  <c r="AA567" i="6"/>
  <c r="Z567" i="6"/>
  <c r="Y567" i="6"/>
  <c r="X567" i="6"/>
  <c r="W567" i="6"/>
  <c r="V567" i="6"/>
  <c r="U567" i="6"/>
  <c r="T567" i="6"/>
  <c r="S567" i="6"/>
  <c r="AF566" i="6"/>
  <c r="AE566" i="6"/>
  <c r="AD566" i="6"/>
  <c r="AC566" i="6"/>
  <c r="AB566" i="6"/>
  <c r="AA566" i="6"/>
  <c r="Z566" i="6"/>
  <c r="Y566" i="6"/>
  <c r="X566" i="6"/>
  <c r="W566" i="6"/>
  <c r="V566" i="6"/>
  <c r="U566" i="6"/>
  <c r="T566" i="6"/>
  <c r="S566" i="6"/>
  <c r="AF565" i="6"/>
  <c r="AE565" i="6"/>
  <c r="AD565" i="6"/>
  <c r="AC565" i="6"/>
  <c r="AB565" i="6"/>
  <c r="AA565" i="6"/>
  <c r="Z565" i="6"/>
  <c r="Y565" i="6"/>
  <c r="X565" i="6"/>
  <c r="W565" i="6"/>
  <c r="V565" i="6"/>
  <c r="U565" i="6"/>
  <c r="T565" i="6"/>
  <c r="S565" i="6"/>
  <c r="AF564" i="6"/>
  <c r="AE564" i="6"/>
  <c r="AD564" i="6"/>
  <c r="AC564" i="6"/>
  <c r="AB564" i="6"/>
  <c r="AA564" i="6"/>
  <c r="Z564" i="6"/>
  <c r="Y564" i="6"/>
  <c r="X564" i="6"/>
  <c r="W564" i="6"/>
  <c r="V564" i="6"/>
  <c r="U564" i="6"/>
  <c r="T564" i="6"/>
  <c r="S564" i="6"/>
  <c r="AF563" i="6"/>
  <c r="AE563" i="6"/>
  <c r="AD563" i="6"/>
  <c r="AC563" i="6"/>
  <c r="AB563" i="6"/>
  <c r="AA563" i="6"/>
  <c r="Z563" i="6"/>
  <c r="Y563" i="6"/>
  <c r="X563" i="6"/>
  <c r="W563" i="6"/>
  <c r="V563" i="6"/>
  <c r="U563" i="6"/>
  <c r="T563" i="6"/>
  <c r="S563" i="6"/>
  <c r="AF562" i="6"/>
  <c r="AE562" i="6"/>
  <c r="AD562" i="6"/>
  <c r="AC562" i="6"/>
  <c r="AB562" i="6"/>
  <c r="AA562" i="6"/>
  <c r="Z562" i="6"/>
  <c r="Y562" i="6"/>
  <c r="X562" i="6"/>
  <c r="W562" i="6"/>
  <c r="V562" i="6"/>
  <c r="U562" i="6"/>
  <c r="T562" i="6"/>
  <c r="S562" i="6"/>
  <c r="AF561" i="6"/>
  <c r="AE561" i="6"/>
  <c r="AD561" i="6"/>
  <c r="AC561" i="6"/>
  <c r="AB561" i="6"/>
  <c r="AA561" i="6"/>
  <c r="Z561" i="6"/>
  <c r="Y561" i="6"/>
  <c r="X561" i="6"/>
  <c r="W561" i="6"/>
  <c r="V561" i="6"/>
  <c r="U561" i="6"/>
  <c r="T561" i="6"/>
  <c r="S561" i="6"/>
  <c r="AF560" i="6"/>
  <c r="AE560" i="6"/>
  <c r="AD560" i="6"/>
  <c r="AC560" i="6"/>
  <c r="AB560" i="6"/>
  <c r="AA560" i="6"/>
  <c r="Z560" i="6"/>
  <c r="Y560" i="6"/>
  <c r="X560" i="6"/>
  <c r="W560" i="6"/>
  <c r="V560" i="6"/>
  <c r="U560" i="6"/>
  <c r="T560" i="6"/>
  <c r="S560" i="6"/>
  <c r="AF559" i="6"/>
  <c r="AE559" i="6"/>
  <c r="AD559" i="6"/>
  <c r="AC559" i="6"/>
  <c r="AB559" i="6"/>
  <c r="AA559" i="6"/>
  <c r="Z559" i="6"/>
  <c r="Y559" i="6"/>
  <c r="X559" i="6"/>
  <c r="W559" i="6"/>
  <c r="V559" i="6"/>
  <c r="U559" i="6"/>
  <c r="T559" i="6"/>
  <c r="S559" i="6"/>
  <c r="AF558" i="6"/>
  <c r="AE558" i="6"/>
  <c r="AD558" i="6"/>
  <c r="AC558" i="6"/>
  <c r="AB558" i="6"/>
  <c r="AA558" i="6"/>
  <c r="Z558" i="6"/>
  <c r="Y558" i="6"/>
  <c r="X558" i="6"/>
  <c r="W558" i="6"/>
  <c r="V558" i="6"/>
  <c r="U558" i="6"/>
  <c r="T558" i="6"/>
  <c r="S558" i="6"/>
  <c r="AF557" i="6"/>
  <c r="AE557" i="6"/>
  <c r="AD557" i="6"/>
  <c r="AC557" i="6"/>
  <c r="AB557" i="6"/>
  <c r="AA557" i="6"/>
  <c r="Z557" i="6"/>
  <c r="Y557" i="6"/>
  <c r="X557" i="6"/>
  <c r="W557" i="6"/>
  <c r="V557" i="6"/>
  <c r="U557" i="6"/>
  <c r="T557" i="6"/>
  <c r="S557" i="6"/>
  <c r="AF556" i="6"/>
  <c r="AE556" i="6"/>
  <c r="AD556" i="6"/>
  <c r="AC556" i="6"/>
  <c r="AB556" i="6"/>
  <c r="AA556" i="6"/>
  <c r="Z556" i="6"/>
  <c r="Y556" i="6"/>
  <c r="X556" i="6"/>
  <c r="W556" i="6"/>
  <c r="V556" i="6"/>
  <c r="U556" i="6"/>
  <c r="T556" i="6"/>
  <c r="S556" i="6"/>
  <c r="AF555" i="6"/>
  <c r="AE555" i="6"/>
  <c r="AD555" i="6"/>
  <c r="AC555" i="6"/>
  <c r="AB555" i="6"/>
  <c r="AA555" i="6"/>
  <c r="Z555" i="6"/>
  <c r="Y555" i="6"/>
  <c r="X555" i="6"/>
  <c r="W555" i="6"/>
  <c r="V555" i="6"/>
  <c r="U555" i="6"/>
  <c r="T555" i="6"/>
  <c r="S555" i="6"/>
  <c r="AF554" i="6"/>
  <c r="AE554" i="6"/>
  <c r="AD554" i="6"/>
  <c r="AC554" i="6"/>
  <c r="AB554" i="6"/>
  <c r="AA554" i="6"/>
  <c r="Z554" i="6"/>
  <c r="Y554" i="6"/>
  <c r="X554" i="6"/>
  <c r="W554" i="6"/>
  <c r="V554" i="6"/>
  <c r="U554" i="6"/>
  <c r="T554" i="6"/>
  <c r="S554" i="6"/>
  <c r="AF553" i="6"/>
  <c r="AE553" i="6"/>
  <c r="AD553" i="6"/>
  <c r="AC553" i="6"/>
  <c r="AB553" i="6"/>
  <c r="AA553" i="6"/>
  <c r="Z553" i="6"/>
  <c r="Y553" i="6"/>
  <c r="X553" i="6"/>
  <c r="W553" i="6"/>
  <c r="V553" i="6"/>
  <c r="U553" i="6"/>
  <c r="T553" i="6"/>
  <c r="S553" i="6"/>
  <c r="AF552" i="6"/>
  <c r="AE552" i="6"/>
  <c r="AD552" i="6"/>
  <c r="AC552" i="6"/>
  <c r="AB552" i="6"/>
  <c r="AA552" i="6"/>
  <c r="Z552" i="6"/>
  <c r="Y552" i="6"/>
  <c r="X552" i="6"/>
  <c r="W552" i="6"/>
  <c r="V552" i="6"/>
  <c r="U552" i="6"/>
  <c r="T552" i="6"/>
  <c r="S552" i="6"/>
  <c r="AF551" i="6"/>
  <c r="AE551" i="6"/>
  <c r="AD551" i="6"/>
  <c r="AC551" i="6"/>
  <c r="AB551" i="6"/>
  <c r="AA551" i="6"/>
  <c r="Z551" i="6"/>
  <c r="Y551" i="6"/>
  <c r="X551" i="6"/>
  <c r="W551" i="6"/>
  <c r="V551" i="6"/>
  <c r="U551" i="6"/>
  <c r="T551" i="6"/>
  <c r="S551" i="6"/>
  <c r="AF550" i="6"/>
  <c r="AE550" i="6"/>
  <c r="AD550" i="6"/>
  <c r="AC550" i="6"/>
  <c r="AB550" i="6"/>
  <c r="AA550" i="6"/>
  <c r="Z550" i="6"/>
  <c r="Y550" i="6"/>
  <c r="X550" i="6"/>
  <c r="W550" i="6"/>
  <c r="V550" i="6"/>
  <c r="U550" i="6"/>
  <c r="T550" i="6"/>
  <c r="S550" i="6"/>
  <c r="AF549" i="6"/>
  <c r="AE549" i="6"/>
  <c r="AD549" i="6"/>
  <c r="AC549" i="6"/>
  <c r="AB549" i="6"/>
  <c r="AA549" i="6"/>
  <c r="Z549" i="6"/>
  <c r="Y549" i="6"/>
  <c r="X549" i="6"/>
  <c r="W549" i="6"/>
  <c r="V549" i="6"/>
  <c r="U549" i="6"/>
  <c r="T549" i="6"/>
  <c r="S549" i="6"/>
  <c r="AF548" i="6"/>
  <c r="AE548" i="6"/>
  <c r="AD548" i="6"/>
  <c r="AC548" i="6"/>
  <c r="AB548" i="6"/>
  <c r="AA548" i="6"/>
  <c r="Z548" i="6"/>
  <c r="Y548" i="6"/>
  <c r="X548" i="6"/>
  <c r="W548" i="6"/>
  <c r="V548" i="6"/>
  <c r="U548" i="6"/>
  <c r="T548" i="6"/>
  <c r="S548" i="6"/>
  <c r="AF547" i="6"/>
  <c r="AE547" i="6"/>
  <c r="AD547" i="6"/>
  <c r="AC547" i="6"/>
  <c r="AB547" i="6"/>
  <c r="AA547" i="6"/>
  <c r="Z547" i="6"/>
  <c r="Y547" i="6"/>
  <c r="X547" i="6"/>
  <c r="W547" i="6"/>
  <c r="V547" i="6"/>
  <c r="U547" i="6"/>
  <c r="T547" i="6"/>
  <c r="S547" i="6"/>
  <c r="AF546" i="6"/>
  <c r="AE546" i="6"/>
  <c r="AD546" i="6"/>
  <c r="AC546" i="6"/>
  <c r="AB546" i="6"/>
  <c r="AA546" i="6"/>
  <c r="Z546" i="6"/>
  <c r="Y546" i="6"/>
  <c r="X546" i="6"/>
  <c r="W546" i="6"/>
  <c r="V546" i="6"/>
  <c r="U546" i="6"/>
  <c r="T546" i="6"/>
  <c r="S546" i="6"/>
  <c r="AF545" i="6"/>
  <c r="AE545" i="6"/>
  <c r="AD545" i="6"/>
  <c r="AC545" i="6"/>
  <c r="AB545" i="6"/>
  <c r="AA545" i="6"/>
  <c r="Z545" i="6"/>
  <c r="Y545" i="6"/>
  <c r="X545" i="6"/>
  <c r="W545" i="6"/>
  <c r="V545" i="6"/>
  <c r="U545" i="6"/>
  <c r="T545" i="6"/>
  <c r="S545" i="6"/>
  <c r="AF544" i="6"/>
  <c r="AE544" i="6"/>
  <c r="AD544" i="6"/>
  <c r="AC544" i="6"/>
  <c r="AB544" i="6"/>
  <c r="AA544" i="6"/>
  <c r="Z544" i="6"/>
  <c r="Y544" i="6"/>
  <c r="X544" i="6"/>
  <c r="W544" i="6"/>
  <c r="V544" i="6"/>
  <c r="U544" i="6"/>
  <c r="T544" i="6"/>
  <c r="S544" i="6"/>
  <c r="AF543" i="6"/>
  <c r="AE543" i="6"/>
  <c r="AD543" i="6"/>
  <c r="AC543" i="6"/>
  <c r="AB543" i="6"/>
  <c r="AA543" i="6"/>
  <c r="Z543" i="6"/>
  <c r="Y543" i="6"/>
  <c r="X543" i="6"/>
  <c r="W543" i="6"/>
  <c r="V543" i="6"/>
  <c r="U543" i="6"/>
  <c r="T543" i="6"/>
  <c r="S543" i="6"/>
  <c r="AF542" i="6"/>
  <c r="AE542" i="6"/>
  <c r="AD542" i="6"/>
  <c r="AC542" i="6"/>
  <c r="AB542" i="6"/>
  <c r="AA542" i="6"/>
  <c r="Z542" i="6"/>
  <c r="Y542" i="6"/>
  <c r="X542" i="6"/>
  <c r="W542" i="6"/>
  <c r="V542" i="6"/>
  <c r="U542" i="6"/>
  <c r="T542" i="6"/>
  <c r="S542" i="6"/>
  <c r="AF541" i="6"/>
  <c r="AE541" i="6"/>
  <c r="AD541" i="6"/>
  <c r="AC541" i="6"/>
  <c r="AB541" i="6"/>
  <c r="AA541" i="6"/>
  <c r="Z541" i="6"/>
  <c r="Y541" i="6"/>
  <c r="X541" i="6"/>
  <c r="W541" i="6"/>
  <c r="V541" i="6"/>
  <c r="U541" i="6"/>
  <c r="T541" i="6"/>
  <c r="S541" i="6"/>
  <c r="AF540" i="6"/>
  <c r="AE540" i="6"/>
  <c r="AD540" i="6"/>
  <c r="AC540" i="6"/>
  <c r="AB540" i="6"/>
  <c r="AA540" i="6"/>
  <c r="Z540" i="6"/>
  <c r="Y540" i="6"/>
  <c r="X540" i="6"/>
  <c r="W540" i="6"/>
  <c r="V540" i="6"/>
  <c r="U540" i="6"/>
  <c r="T540" i="6"/>
  <c r="S540" i="6"/>
  <c r="AF539" i="6"/>
  <c r="AE539" i="6"/>
  <c r="AD539" i="6"/>
  <c r="AC539" i="6"/>
  <c r="AB539" i="6"/>
  <c r="AA539" i="6"/>
  <c r="Z539" i="6"/>
  <c r="Y539" i="6"/>
  <c r="X539" i="6"/>
  <c r="W539" i="6"/>
  <c r="V539" i="6"/>
  <c r="U539" i="6"/>
  <c r="T539" i="6"/>
  <c r="S539" i="6"/>
  <c r="AF538" i="6"/>
  <c r="AE538" i="6"/>
  <c r="AD538" i="6"/>
  <c r="AC538" i="6"/>
  <c r="AB538" i="6"/>
  <c r="AA538" i="6"/>
  <c r="Z538" i="6"/>
  <c r="Y538" i="6"/>
  <c r="X538" i="6"/>
  <c r="W538" i="6"/>
  <c r="V538" i="6"/>
  <c r="U538" i="6"/>
  <c r="T538" i="6"/>
  <c r="S538" i="6"/>
  <c r="AF537" i="6"/>
  <c r="AE537" i="6"/>
  <c r="AD537" i="6"/>
  <c r="AC537" i="6"/>
  <c r="AB537" i="6"/>
  <c r="AA537" i="6"/>
  <c r="Z537" i="6"/>
  <c r="Y537" i="6"/>
  <c r="X537" i="6"/>
  <c r="W537" i="6"/>
  <c r="V537" i="6"/>
  <c r="U537" i="6"/>
  <c r="T537" i="6"/>
  <c r="S537" i="6"/>
  <c r="AF536" i="6"/>
  <c r="AE536" i="6"/>
  <c r="AD536" i="6"/>
  <c r="AC536" i="6"/>
  <c r="AB536" i="6"/>
  <c r="AA536" i="6"/>
  <c r="Z536" i="6"/>
  <c r="Y536" i="6"/>
  <c r="X536" i="6"/>
  <c r="W536" i="6"/>
  <c r="V536" i="6"/>
  <c r="U536" i="6"/>
  <c r="T536" i="6"/>
  <c r="S536" i="6"/>
  <c r="AF535" i="6"/>
  <c r="AE535" i="6"/>
  <c r="AD535" i="6"/>
  <c r="AC535" i="6"/>
  <c r="AB535" i="6"/>
  <c r="AA535" i="6"/>
  <c r="Z535" i="6"/>
  <c r="Y535" i="6"/>
  <c r="X535" i="6"/>
  <c r="W535" i="6"/>
  <c r="V535" i="6"/>
  <c r="U535" i="6"/>
  <c r="T535" i="6"/>
  <c r="S535" i="6"/>
  <c r="AF534" i="6"/>
  <c r="AE534" i="6"/>
  <c r="AD534" i="6"/>
  <c r="AC534" i="6"/>
  <c r="AB534" i="6"/>
  <c r="AA534" i="6"/>
  <c r="Z534" i="6"/>
  <c r="Y534" i="6"/>
  <c r="X534" i="6"/>
  <c r="W534" i="6"/>
  <c r="V534" i="6"/>
  <c r="U534" i="6"/>
  <c r="T534" i="6"/>
  <c r="S534" i="6"/>
  <c r="AF533" i="6"/>
  <c r="AE533" i="6"/>
  <c r="AD533" i="6"/>
  <c r="AC533" i="6"/>
  <c r="AB533" i="6"/>
  <c r="AA533" i="6"/>
  <c r="Z533" i="6"/>
  <c r="Y533" i="6"/>
  <c r="X533" i="6"/>
  <c r="W533" i="6"/>
  <c r="V533" i="6"/>
  <c r="U533" i="6"/>
  <c r="T533" i="6"/>
  <c r="S533" i="6"/>
  <c r="AF532" i="6"/>
  <c r="AE532" i="6"/>
  <c r="AD532" i="6"/>
  <c r="AC532" i="6"/>
  <c r="AB532" i="6"/>
  <c r="AA532" i="6"/>
  <c r="Z532" i="6"/>
  <c r="Y532" i="6"/>
  <c r="X532" i="6"/>
  <c r="W532" i="6"/>
  <c r="V532" i="6"/>
  <c r="U532" i="6"/>
  <c r="T532" i="6"/>
  <c r="S532" i="6"/>
  <c r="AF531" i="6"/>
  <c r="AE531" i="6"/>
  <c r="AD531" i="6"/>
  <c r="AC531" i="6"/>
  <c r="AB531" i="6"/>
  <c r="AA531" i="6"/>
  <c r="Z531" i="6"/>
  <c r="Y531" i="6"/>
  <c r="X531" i="6"/>
  <c r="W531" i="6"/>
  <c r="V531" i="6"/>
  <c r="U531" i="6"/>
  <c r="T531" i="6"/>
  <c r="S531" i="6"/>
  <c r="AF530" i="6"/>
  <c r="AE530" i="6"/>
  <c r="AD530" i="6"/>
  <c r="AC530" i="6"/>
  <c r="AB530" i="6"/>
  <c r="AA530" i="6"/>
  <c r="Z530" i="6"/>
  <c r="Y530" i="6"/>
  <c r="X530" i="6"/>
  <c r="W530" i="6"/>
  <c r="V530" i="6"/>
  <c r="U530" i="6"/>
  <c r="T530" i="6"/>
  <c r="S530" i="6"/>
  <c r="AF529" i="6"/>
  <c r="AE529" i="6"/>
  <c r="AD529" i="6"/>
  <c r="AC529" i="6"/>
  <c r="AB529" i="6"/>
  <c r="AA529" i="6"/>
  <c r="Z529" i="6"/>
  <c r="Y529" i="6"/>
  <c r="X529" i="6"/>
  <c r="W529" i="6"/>
  <c r="V529" i="6"/>
  <c r="U529" i="6"/>
  <c r="T529" i="6"/>
  <c r="S529" i="6"/>
  <c r="AF528" i="6"/>
  <c r="AE528" i="6"/>
  <c r="AD528" i="6"/>
  <c r="AC528" i="6"/>
  <c r="AB528" i="6"/>
  <c r="AA528" i="6"/>
  <c r="Z528" i="6"/>
  <c r="Y528" i="6"/>
  <c r="X528" i="6"/>
  <c r="W528" i="6"/>
  <c r="V528" i="6"/>
  <c r="U528" i="6"/>
  <c r="T528" i="6"/>
  <c r="S528" i="6"/>
  <c r="AF527" i="6"/>
  <c r="AE527" i="6"/>
  <c r="AD527" i="6"/>
  <c r="AC527" i="6"/>
  <c r="AB527" i="6"/>
  <c r="AA527" i="6"/>
  <c r="Z527" i="6"/>
  <c r="Y527" i="6"/>
  <c r="X527" i="6"/>
  <c r="W527" i="6"/>
  <c r="V527" i="6"/>
  <c r="U527" i="6"/>
  <c r="T527" i="6"/>
  <c r="S527" i="6"/>
  <c r="AF526" i="6"/>
  <c r="AE526" i="6"/>
  <c r="AD526" i="6"/>
  <c r="AC526" i="6"/>
  <c r="AB526" i="6"/>
  <c r="AA526" i="6"/>
  <c r="Z526" i="6"/>
  <c r="Y526" i="6"/>
  <c r="X526" i="6"/>
  <c r="W526" i="6"/>
  <c r="V526" i="6"/>
  <c r="U526" i="6"/>
  <c r="T526" i="6"/>
  <c r="S526" i="6"/>
  <c r="AF525" i="6"/>
  <c r="AE525" i="6"/>
  <c r="AD525" i="6"/>
  <c r="AC525" i="6"/>
  <c r="AB525" i="6"/>
  <c r="AA525" i="6"/>
  <c r="Z525" i="6"/>
  <c r="Y525" i="6"/>
  <c r="X525" i="6"/>
  <c r="W525" i="6"/>
  <c r="V525" i="6"/>
  <c r="U525" i="6"/>
  <c r="T525" i="6"/>
  <c r="S525" i="6"/>
  <c r="AF524" i="6"/>
  <c r="AE524" i="6"/>
  <c r="AD524" i="6"/>
  <c r="AC524" i="6"/>
  <c r="AB524" i="6"/>
  <c r="AA524" i="6"/>
  <c r="Z524" i="6"/>
  <c r="Y524" i="6"/>
  <c r="X524" i="6"/>
  <c r="W524" i="6"/>
  <c r="V524" i="6"/>
  <c r="U524" i="6"/>
  <c r="T524" i="6"/>
  <c r="S524" i="6"/>
  <c r="AF523" i="6"/>
  <c r="AE523" i="6"/>
  <c r="AD523" i="6"/>
  <c r="AC523" i="6"/>
  <c r="AB523" i="6"/>
  <c r="AA523" i="6"/>
  <c r="Z523" i="6"/>
  <c r="Y523" i="6"/>
  <c r="X523" i="6"/>
  <c r="W523" i="6"/>
  <c r="V523" i="6"/>
  <c r="U523" i="6"/>
  <c r="T523" i="6"/>
  <c r="S523" i="6"/>
  <c r="AF522" i="6"/>
  <c r="AE522" i="6"/>
  <c r="AD522" i="6"/>
  <c r="AC522" i="6"/>
  <c r="AB522" i="6"/>
  <c r="AA522" i="6"/>
  <c r="Z522" i="6"/>
  <c r="Y522" i="6"/>
  <c r="X522" i="6"/>
  <c r="W522" i="6"/>
  <c r="V522" i="6"/>
  <c r="U522" i="6"/>
  <c r="T522" i="6"/>
  <c r="S522" i="6"/>
  <c r="AF521" i="6"/>
  <c r="AE521" i="6"/>
  <c r="AD521" i="6"/>
  <c r="AC521" i="6"/>
  <c r="AB521" i="6"/>
  <c r="AA521" i="6"/>
  <c r="Z521" i="6"/>
  <c r="Y521" i="6"/>
  <c r="X521" i="6"/>
  <c r="W521" i="6"/>
  <c r="V521" i="6"/>
  <c r="U521" i="6"/>
  <c r="T521" i="6"/>
  <c r="S521" i="6"/>
  <c r="AF520" i="6"/>
  <c r="AE520" i="6"/>
  <c r="AD520" i="6"/>
  <c r="AC520" i="6"/>
  <c r="AB520" i="6"/>
  <c r="AA520" i="6"/>
  <c r="Z520" i="6"/>
  <c r="Y520" i="6"/>
  <c r="X520" i="6"/>
  <c r="W520" i="6"/>
  <c r="V520" i="6"/>
  <c r="U520" i="6"/>
  <c r="T520" i="6"/>
  <c r="S520" i="6"/>
  <c r="AF519" i="6"/>
  <c r="AE519" i="6"/>
  <c r="AD519" i="6"/>
  <c r="AC519" i="6"/>
  <c r="AB519" i="6"/>
  <c r="AA519" i="6"/>
  <c r="Z519" i="6"/>
  <c r="Y519" i="6"/>
  <c r="X519" i="6"/>
  <c r="W519" i="6"/>
  <c r="V519" i="6"/>
  <c r="U519" i="6"/>
  <c r="T519" i="6"/>
  <c r="S519" i="6"/>
  <c r="AF518" i="6"/>
  <c r="AE518" i="6"/>
  <c r="AD518" i="6"/>
  <c r="AC518" i="6"/>
  <c r="AB518" i="6"/>
  <c r="AA518" i="6"/>
  <c r="Z518" i="6"/>
  <c r="Y518" i="6"/>
  <c r="X518" i="6"/>
  <c r="W518" i="6"/>
  <c r="V518" i="6"/>
  <c r="U518" i="6"/>
  <c r="T518" i="6"/>
  <c r="S518" i="6"/>
  <c r="AF517" i="6"/>
  <c r="AE517" i="6"/>
  <c r="AD517" i="6"/>
  <c r="AC517" i="6"/>
  <c r="AB517" i="6"/>
  <c r="AA517" i="6"/>
  <c r="Z517" i="6"/>
  <c r="Y517" i="6"/>
  <c r="X517" i="6"/>
  <c r="W517" i="6"/>
  <c r="V517" i="6"/>
  <c r="U517" i="6"/>
  <c r="T517" i="6"/>
  <c r="S517" i="6"/>
  <c r="AF516" i="6"/>
  <c r="AE516" i="6"/>
  <c r="AD516" i="6"/>
  <c r="AC516" i="6"/>
  <c r="AB516" i="6"/>
  <c r="AA516" i="6"/>
  <c r="Z516" i="6"/>
  <c r="Y516" i="6"/>
  <c r="X516" i="6"/>
  <c r="W516" i="6"/>
  <c r="V516" i="6"/>
  <c r="U516" i="6"/>
  <c r="T516" i="6"/>
  <c r="S516" i="6"/>
  <c r="AF515" i="6"/>
  <c r="AE515" i="6"/>
  <c r="AD515" i="6"/>
  <c r="AC515" i="6"/>
  <c r="AB515" i="6"/>
  <c r="AA515" i="6"/>
  <c r="Z515" i="6"/>
  <c r="Y515" i="6"/>
  <c r="X515" i="6"/>
  <c r="W515" i="6"/>
  <c r="V515" i="6"/>
  <c r="U515" i="6"/>
  <c r="T515" i="6"/>
  <c r="S515" i="6"/>
  <c r="AF514" i="6"/>
  <c r="AE514" i="6"/>
  <c r="AD514" i="6"/>
  <c r="AC514" i="6"/>
  <c r="AB514" i="6"/>
  <c r="AA514" i="6"/>
  <c r="Z514" i="6"/>
  <c r="Y514" i="6"/>
  <c r="X514" i="6"/>
  <c r="W514" i="6"/>
  <c r="V514" i="6"/>
  <c r="U514" i="6"/>
  <c r="T514" i="6"/>
  <c r="S514" i="6"/>
  <c r="AF513" i="6"/>
  <c r="AE513" i="6"/>
  <c r="AD513" i="6"/>
  <c r="AC513" i="6"/>
  <c r="AB513" i="6"/>
  <c r="AA513" i="6"/>
  <c r="Z513" i="6"/>
  <c r="Y513" i="6"/>
  <c r="X513" i="6"/>
  <c r="W513" i="6"/>
  <c r="V513" i="6"/>
  <c r="U513" i="6"/>
  <c r="T513" i="6"/>
  <c r="S513" i="6"/>
  <c r="AF512" i="6"/>
  <c r="AE512" i="6"/>
  <c r="AD512" i="6"/>
  <c r="AC512" i="6"/>
  <c r="AB512" i="6"/>
  <c r="AA512" i="6"/>
  <c r="Z512" i="6"/>
  <c r="Y512" i="6"/>
  <c r="X512" i="6"/>
  <c r="W512" i="6"/>
  <c r="V512" i="6"/>
  <c r="U512" i="6"/>
  <c r="T512" i="6"/>
  <c r="S512" i="6"/>
  <c r="AF511" i="6"/>
  <c r="AE511" i="6"/>
  <c r="AD511" i="6"/>
  <c r="AC511" i="6"/>
  <c r="AB511" i="6"/>
  <c r="AA511" i="6"/>
  <c r="Z511" i="6"/>
  <c r="Y511" i="6"/>
  <c r="X511" i="6"/>
  <c r="W511" i="6"/>
  <c r="V511" i="6"/>
  <c r="U511" i="6"/>
  <c r="T511" i="6"/>
  <c r="S511" i="6"/>
  <c r="AF510" i="6"/>
  <c r="AE510" i="6"/>
  <c r="AD510" i="6"/>
  <c r="AC510" i="6"/>
  <c r="AB510" i="6"/>
  <c r="AA510" i="6"/>
  <c r="Z510" i="6"/>
  <c r="Y510" i="6"/>
  <c r="X510" i="6"/>
  <c r="W510" i="6"/>
  <c r="V510" i="6"/>
  <c r="U510" i="6"/>
  <c r="T510" i="6"/>
  <c r="S510" i="6"/>
  <c r="AF509" i="6"/>
  <c r="AE509" i="6"/>
  <c r="AD509" i="6"/>
  <c r="AC509" i="6"/>
  <c r="AB509" i="6"/>
  <c r="AA509" i="6"/>
  <c r="Z509" i="6"/>
  <c r="Y509" i="6"/>
  <c r="X509" i="6"/>
  <c r="W509" i="6"/>
  <c r="V509" i="6"/>
  <c r="U509" i="6"/>
  <c r="T509" i="6"/>
  <c r="S509" i="6"/>
  <c r="AF508" i="6"/>
  <c r="AE508" i="6"/>
  <c r="AD508" i="6"/>
  <c r="AC508" i="6"/>
  <c r="AB508" i="6"/>
  <c r="AA508" i="6"/>
  <c r="Z508" i="6"/>
  <c r="Y508" i="6"/>
  <c r="X508" i="6"/>
  <c r="W508" i="6"/>
  <c r="V508" i="6"/>
  <c r="U508" i="6"/>
  <c r="T508" i="6"/>
  <c r="S508" i="6"/>
  <c r="AF507" i="6"/>
  <c r="AE507" i="6"/>
  <c r="AD507" i="6"/>
  <c r="AC507" i="6"/>
  <c r="AB507" i="6"/>
  <c r="AA507" i="6"/>
  <c r="Z507" i="6"/>
  <c r="Y507" i="6"/>
  <c r="X507" i="6"/>
  <c r="W507" i="6"/>
  <c r="V507" i="6"/>
  <c r="U507" i="6"/>
  <c r="T507" i="6"/>
  <c r="S507" i="6"/>
  <c r="AF506" i="6"/>
  <c r="AE506" i="6"/>
  <c r="AD506" i="6"/>
  <c r="AC506" i="6"/>
  <c r="AB506" i="6"/>
  <c r="AA506" i="6"/>
  <c r="Z506" i="6"/>
  <c r="Y506" i="6"/>
  <c r="X506" i="6"/>
  <c r="W506" i="6"/>
  <c r="V506" i="6"/>
  <c r="U506" i="6"/>
  <c r="T506" i="6"/>
  <c r="S506" i="6"/>
  <c r="AF505" i="6"/>
  <c r="AE505" i="6"/>
  <c r="AD505" i="6"/>
  <c r="AC505" i="6"/>
  <c r="AB505" i="6"/>
  <c r="AA505" i="6"/>
  <c r="Z505" i="6"/>
  <c r="Y505" i="6"/>
  <c r="X505" i="6"/>
  <c r="W505" i="6"/>
  <c r="V505" i="6"/>
  <c r="U505" i="6"/>
  <c r="T505" i="6"/>
  <c r="S505" i="6"/>
  <c r="AF504" i="6"/>
  <c r="AE504" i="6"/>
  <c r="AD504" i="6"/>
  <c r="AC504" i="6"/>
  <c r="AB504" i="6"/>
  <c r="AA504" i="6"/>
  <c r="Z504" i="6"/>
  <c r="Y504" i="6"/>
  <c r="X504" i="6"/>
  <c r="W504" i="6"/>
  <c r="V504" i="6"/>
  <c r="U504" i="6"/>
  <c r="T504" i="6"/>
  <c r="S504" i="6"/>
  <c r="AF503" i="6"/>
  <c r="AE503" i="6"/>
  <c r="AD503" i="6"/>
  <c r="AC503" i="6"/>
  <c r="AB503" i="6"/>
  <c r="AA503" i="6"/>
  <c r="Z503" i="6"/>
  <c r="Y503" i="6"/>
  <c r="X503" i="6"/>
  <c r="W503" i="6"/>
  <c r="V503" i="6"/>
  <c r="U503" i="6"/>
  <c r="T503" i="6"/>
  <c r="S503" i="6"/>
  <c r="AF502" i="6"/>
  <c r="AE502" i="6"/>
  <c r="AD502" i="6"/>
  <c r="AC502" i="6"/>
  <c r="AB502" i="6"/>
  <c r="AA502" i="6"/>
  <c r="Z502" i="6"/>
  <c r="Y502" i="6"/>
  <c r="X502" i="6"/>
  <c r="W502" i="6"/>
  <c r="V502" i="6"/>
  <c r="U502" i="6"/>
  <c r="T502" i="6"/>
  <c r="S502" i="6"/>
  <c r="AF501" i="6"/>
  <c r="AE501" i="6"/>
  <c r="AD501" i="6"/>
  <c r="AC501" i="6"/>
  <c r="AB501" i="6"/>
  <c r="AA501" i="6"/>
  <c r="Z501" i="6"/>
  <c r="Y501" i="6"/>
  <c r="X501" i="6"/>
  <c r="W501" i="6"/>
  <c r="V501" i="6"/>
  <c r="U501" i="6"/>
  <c r="T501" i="6"/>
  <c r="S501" i="6"/>
  <c r="AF500" i="6"/>
  <c r="AE500" i="6"/>
  <c r="AD500" i="6"/>
  <c r="AC500" i="6"/>
  <c r="AB500" i="6"/>
  <c r="AA500" i="6"/>
  <c r="Z500" i="6"/>
  <c r="Y500" i="6"/>
  <c r="X500" i="6"/>
  <c r="W500" i="6"/>
  <c r="V500" i="6"/>
  <c r="U500" i="6"/>
  <c r="T500" i="6"/>
  <c r="S500" i="6"/>
  <c r="AF499" i="6"/>
  <c r="AE499" i="6"/>
  <c r="AD499" i="6"/>
  <c r="AC499" i="6"/>
  <c r="AB499" i="6"/>
  <c r="AA499" i="6"/>
  <c r="Z499" i="6"/>
  <c r="Y499" i="6"/>
  <c r="X499" i="6"/>
  <c r="W499" i="6"/>
  <c r="V499" i="6"/>
  <c r="U499" i="6"/>
  <c r="T499" i="6"/>
  <c r="S499" i="6"/>
  <c r="AF498" i="6"/>
  <c r="AE498" i="6"/>
  <c r="AD498" i="6"/>
  <c r="AC498" i="6"/>
  <c r="AB498" i="6"/>
  <c r="AA498" i="6"/>
  <c r="Z498" i="6"/>
  <c r="Y498" i="6"/>
  <c r="X498" i="6"/>
  <c r="W498" i="6"/>
  <c r="V498" i="6"/>
  <c r="U498" i="6"/>
  <c r="T498" i="6"/>
  <c r="S498" i="6"/>
  <c r="AF497" i="6"/>
  <c r="AE497" i="6"/>
  <c r="AD497" i="6"/>
  <c r="AC497" i="6"/>
  <c r="AB497" i="6"/>
  <c r="AA497" i="6"/>
  <c r="Z497" i="6"/>
  <c r="Y497" i="6"/>
  <c r="X497" i="6"/>
  <c r="W497" i="6"/>
  <c r="V497" i="6"/>
  <c r="U497" i="6"/>
  <c r="T497" i="6"/>
  <c r="S497" i="6"/>
  <c r="AF496" i="6"/>
  <c r="AE496" i="6"/>
  <c r="AD496" i="6"/>
  <c r="AC496" i="6"/>
  <c r="AB496" i="6"/>
  <c r="AA496" i="6"/>
  <c r="Z496" i="6"/>
  <c r="Y496" i="6"/>
  <c r="X496" i="6"/>
  <c r="W496" i="6"/>
  <c r="V496" i="6"/>
  <c r="U496" i="6"/>
  <c r="T496" i="6"/>
  <c r="S496" i="6"/>
  <c r="AF495" i="6"/>
  <c r="AE495" i="6"/>
  <c r="AD495" i="6"/>
  <c r="AC495" i="6"/>
  <c r="AB495" i="6"/>
  <c r="AA495" i="6"/>
  <c r="Z495" i="6"/>
  <c r="Y495" i="6"/>
  <c r="X495" i="6"/>
  <c r="W495" i="6"/>
  <c r="V495" i="6"/>
  <c r="U495" i="6"/>
  <c r="T495" i="6"/>
  <c r="S495" i="6"/>
  <c r="AF494" i="6"/>
  <c r="AE494" i="6"/>
  <c r="AD494" i="6"/>
  <c r="AC494" i="6"/>
  <c r="AB494" i="6"/>
  <c r="AA494" i="6"/>
  <c r="Z494" i="6"/>
  <c r="Y494" i="6"/>
  <c r="X494" i="6"/>
  <c r="W494" i="6"/>
  <c r="V494" i="6"/>
  <c r="U494" i="6"/>
  <c r="T494" i="6"/>
  <c r="S494" i="6"/>
  <c r="AF493" i="6"/>
  <c r="AE493" i="6"/>
  <c r="AD493" i="6"/>
  <c r="AC493" i="6"/>
  <c r="AB493" i="6"/>
  <c r="AA493" i="6"/>
  <c r="Z493" i="6"/>
  <c r="Y493" i="6"/>
  <c r="X493" i="6"/>
  <c r="W493" i="6"/>
  <c r="V493" i="6"/>
  <c r="U493" i="6"/>
  <c r="T493" i="6"/>
  <c r="S493" i="6"/>
  <c r="AF492" i="6"/>
  <c r="AE492" i="6"/>
  <c r="AD492" i="6"/>
  <c r="AC492" i="6"/>
  <c r="AB492" i="6"/>
  <c r="AA492" i="6"/>
  <c r="Z492" i="6"/>
  <c r="Y492" i="6"/>
  <c r="X492" i="6"/>
  <c r="W492" i="6"/>
  <c r="V492" i="6"/>
  <c r="U492" i="6"/>
  <c r="T492" i="6"/>
  <c r="S492" i="6"/>
  <c r="AF491" i="6"/>
  <c r="AE491" i="6"/>
  <c r="AD491" i="6"/>
  <c r="AC491" i="6"/>
  <c r="AB491" i="6"/>
  <c r="AA491" i="6"/>
  <c r="Z491" i="6"/>
  <c r="Y491" i="6"/>
  <c r="X491" i="6"/>
  <c r="W491" i="6"/>
  <c r="V491" i="6"/>
  <c r="U491" i="6"/>
  <c r="T491" i="6"/>
  <c r="S491" i="6"/>
  <c r="AF490" i="6"/>
  <c r="AE490" i="6"/>
  <c r="AD490" i="6"/>
  <c r="AC490" i="6"/>
  <c r="AB490" i="6"/>
  <c r="AA490" i="6"/>
  <c r="Z490" i="6"/>
  <c r="Y490" i="6"/>
  <c r="X490" i="6"/>
  <c r="W490" i="6"/>
  <c r="V490" i="6"/>
  <c r="U490" i="6"/>
  <c r="T490" i="6"/>
  <c r="S490" i="6"/>
  <c r="AF489" i="6"/>
  <c r="AE489" i="6"/>
  <c r="AD489" i="6"/>
  <c r="AC489" i="6"/>
  <c r="AB489" i="6"/>
  <c r="AA489" i="6"/>
  <c r="Z489" i="6"/>
  <c r="Y489" i="6"/>
  <c r="X489" i="6"/>
  <c r="W489" i="6"/>
  <c r="V489" i="6"/>
  <c r="U489" i="6"/>
  <c r="T489" i="6"/>
  <c r="S489" i="6"/>
  <c r="AF488" i="6"/>
  <c r="AE488" i="6"/>
  <c r="AD488" i="6"/>
  <c r="AC488" i="6"/>
  <c r="AB488" i="6"/>
  <c r="AA488" i="6"/>
  <c r="Z488" i="6"/>
  <c r="Y488" i="6"/>
  <c r="X488" i="6"/>
  <c r="W488" i="6"/>
  <c r="V488" i="6"/>
  <c r="U488" i="6"/>
  <c r="T488" i="6"/>
  <c r="S488" i="6"/>
  <c r="AF487" i="6"/>
  <c r="AE487" i="6"/>
  <c r="AD487" i="6"/>
  <c r="AC487" i="6"/>
  <c r="AB487" i="6"/>
  <c r="AA487" i="6"/>
  <c r="Z487" i="6"/>
  <c r="Y487" i="6"/>
  <c r="X487" i="6"/>
  <c r="W487" i="6"/>
  <c r="V487" i="6"/>
  <c r="U487" i="6"/>
  <c r="T487" i="6"/>
  <c r="S487" i="6"/>
  <c r="AF486" i="6"/>
  <c r="AE486" i="6"/>
  <c r="AD486" i="6"/>
  <c r="AC486" i="6"/>
  <c r="AB486" i="6"/>
  <c r="AA486" i="6"/>
  <c r="Z486" i="6"/>
  <c r="Y486" i="6"/>
  <c r="X486" i="6"/>
  <c r="W486" i="6"/>
  <c r="V486" i="6"/>
  <c r="U486" i="6"/>
  <c r="T486" i="6"/>
  <c r="S486" i="6"/>
  <c r="AF485" i="6"/>
  <c r="AE485" i="6"/>
  <c r="AD485" i="6"/>
  <c r="AC485" i="6"/>
  <c r="AB485" i="6"/>
  <c r="AA485" i="6"/>
  <c r="Z485" i="6"/>
  <c r="Y485" i="6"/>
  <c r="X485" i="6"/>
  <c r="W485" i="6"/>
  <c r="V485" i="6"/>
  <c r="U485" i="6"/>
  <c r="T485" i="6"/>
  <c r="S485" i="6"/>
  <c r="AF484" i="6"/>
  <c r="AE484" i="6"/>
  <c r="AD484" i="6"/>
  <c r="AC484" i="6"/>
  <c r="AB484" i="6"/>
  <c r="AA484" i="6"/>
  <c r="Z484" i="6"/>
  <c r="Y484" i="6"/>
  <c r="X484" i="6"/>
  <c r="W484" i="6"/>
  <c r="V484" i="6"/>
  <c r="U484" i="6"/>
  <c r="T484" i="6"/>
  <c r="S484" i="6"/>
  <c r="AF483" i="6"/>
  <c r="AE483" i="6"/>
  <c r="AD483" i="6"/>
  <c r="AC483" i="6"/>
  <c r="AB483" i="6"/>
  <c r="AA483" i="6"/>
  <c r="Z483" i="6"/>
  <c r="Y483" i="6"/>
  <c r="X483" i="6"/>
  <c r="W483" i="6"/>
  <c r="V483" i="6"/>
  <c r="U483" i="6"/>
  <c r="T483" i="6"/>
  <c r="S483" i="6"/>
  <c r="AF482" i="6"/>
  <c r="AE482" i="6"/>
  <c r="AD482" i="6"/>
  <c r="AC482" i="6"/>
  <c r="AB482" i="6"/>
  <c r="AA482" i="6"/>
  <c r="Z482" i="6"/>
  <c r="Y482" i="6"/>
  <c r="X482" i="6"/>
  <c r="W482" i="6"/>
  <c r="V482" i="6"/>
  <c r="U482" i="6"/>
  <c r="T482" i="6"/>
  <c r="S482" i="6"/>
  <c r="AF481" i="6"/>
  <c r="AE481" i="6"/>
  <c r="AD481" i="6"/>
  <c r="AC481" i="6"/>
  <c r="AB481" i="6"/>
  <c r="AA481" i="6"/>
  <c r="Z481" i="6"/>
  <c r="Y481" i="6"/>
  <c r="X481" i="6"/>
  <c r="W481" i="6"/>
  <c r="V481" i="6"/>
  <c r="U481" i="6"/>
  <c r="T481" i="6"/>
  <c r="S481" i="6"/>
  <c r="AF480" i="6"/>
  <c r="AE480" i="6"/>
  <c r="AD480" i="6"/>
  <c r="AC480" i="6"/>
  <c r="AB480" i="6"/>
  <c r="AA480" i="6"/>
  <c r="Z480" i="6"/>
  <c r="Y480" i="6"/>
  <c r="X480" i="6"/>
  <c r="W480" i="6"/>
  <c r="V480" i="6"/>
  <c r="U480" i="6"/>
  <c r="T480" i="6"/>
  <c r="S480" i="6"/>
  <c r="AF479" i="6"/>
  <c r="AE479" i="6"/>
  <c r="AD479" i="6"/>
  <c r="AC479" i="6"/>
  <c r="AB479" i="6"/>
  <c r="AA479" i="6"/>
  <c r="Z479" i="6"/>
  <c r="Y479" i="6"/>
  <c r="X479" i="6"/>
  <c r="W479" i="6"/>
  <c r="V479" i="6"/>
  <c r="U479" i="6"/>
  <c r="T479" i="6"/>
  <c r="S479" i="6"/>
  <c r="AF478" i="6"/>
  <c r="AE478" i="6"/>
  <c r="AD478" i="6"/>
  <c r="AC478" i="6"/>
  <c r="AB478" i="6"/>
  <c r="AA478" i="6"/>
  <c r="Z478" i="6"/>
  <c r="Y478" i="6"/>
  <c r="X478" i="6"/>
  <c r="W478" i="6"/>
  <c r="V478" i="6"/>
  <c r="U478" i="6"/>
  <c r="T478" i="6"/>
  <c r="S478" i="6"/>
  <c r="AF477" i="6"/>
  <c r="AE477" i="6"/>
  <c r="AD477" i="6"/>
  <c r="AC477" i="6"/>
  <c r="AB477" i="6"/>
  <c r="AA477" i="6"/>
  <c r="Z477" i="6"/>
  <c r="Y477" i="6"/>
  <c r="X477" i="6"/>
  <c r="W477" i="6"/>
  <c r="V477" i="6"/>
  <c r="U477" i="6"/>
  <c r="T477" i="6"/>
  <c r="S477" i="6"/>
  <c r="AF476" i="6"/>
  <c r="AE476" i="6"/>
  <c r="AD476" i="6"/>
  <c r="AC476" i="6"/>
  <c r="AB476" i="6"/>
  <c r="AA476" i="6"/>
  <c r="Z476" i="6"/>
  <c r="Y476" i="6"/>
  <c r="X476" i="6"/>
  <c r="W476" i="6"/>
  <c r="V476" i="6"/>
  <c r="U476" i="6"/>
  <c r="T476" i="6"/>
  <c r="S476" i="6"/>
  <c r="AF475" i="6"/>
  <c r="AE475" i="6"/>
  <c r="AD475" i="6"/>
  <c r="AC475" i="6"/>
  <c r="AB475" i="6"/>
  <c r="AA475" i="6"/>
  <c r="Z475" i="6"/>
  <c r="Y475" i="6"/>
  <c r="X475" i="6"/>
  <c r="W475" i="6"/>
  <c r="V475" i="6"/>
  <c r="U475" i="6"/>
  <c r="T475" i="6"/>
  <c r="S475" i="6"/>
  <c r="AF474" i="6"/>
  <c r="AE474" i="6"/>
  <c r="AD474" i="6"/>
  <c r="AC474" i="6"/>
  <c r="AB474" i="6"/>
  <c r="AA474" i="6"/>
  <c r="Z474" i="6"/>
  <c r="Y474" i="6"/>
  <c r="X474" i="6"/>
  <c r="W474" i="6"/>
  <c r="V474" i="6"/>
  <c r="U474" i="6"/>
  <c r="T474" i="6"/>
  <c r="S474" i="6"/>
  <c r="AF473" i="6"/>
  <c r="AE473" i="6"/>
  <c r="AD473" i="6"/>
  <c r="AC473" i="6"/>
  <c r="AB473" i="6"/>
  <c r="AA473" i="6"/>
  <c r="Z473" i="6"/>
  <c r="Y473" i="6"/>
  <c r="X473" i="6"/>
  <c r="W473" i="6"/>
  <c r="V473" i="6"/>
  <c r="U473" i="6"/>
  <c r="T473" i="6"/>
  <c r="S473" i="6"/>
  <c r="AF472" i="6"/>
  <c r="AE472" i="6"/>
  <c r="AD472" i="6"/>
  <c r="AC472" i="6"/>
  <c r="AB472" i="6"/>
  <c r="AA472" i="6"/>
  <c r="Z472" i="6"/>
  <c r="Y472" i="6"/>
  <c r="X472" i="6"/>
  <c r="W472" i="6"/>
  <c r="V472" i="6"/>
  <c r="U472" i="6"/>
  <c r="T472" i="6"/>
  <c r="S472" i="6"/>
  <c r="AF471" i="6"/>
  <c r="AE471" i="6"/>
  <c r="AD471" i="6"/>
  <c r="AC471" i="6"/>
  <c r="AB471" i="6"/>
  <c r="AA471" i="6"/>
  <c r="Z471" i="6"/>
  <c r="Y471" i="6"/>
  <c r="X471" i="6"/>
  <c r="W471" i="6"/>
  <c r="V471" i="6"/>
  <c r="U471" i="6"/>
  <c r="T471" i="6"/>
  <c r="S471" i="6"/>
  <c r="AF470" i="6"/>
  <c r="AE470" i="6"/>
  <c r="AD470" i="6"/>
  <c r="AC470" i="6"/>
  <c r="AB470" i="6"/>
  <c r="AA470" i="6"/>
  <c r="Z470" i="6"/>
  <c r="Y470" i="6"/>
  <c r="X470" i="6"/>
  <c r="W470" i="6"/>
  <c r="V470" i="6"/>
  <c r="U470" i="6"/>
  <c r="T470" i="6"/>
  <c r="S470" i="6"/>
  <c r="AF469" i="6"/>
  <c r="AE469" i="6"/>
  <c r="AD469" i="6"/>
  <c r="AC469" i="6"/>
  <c r="AB469" i="6"/>
  <c r="AA469" i="6"/>
  <c r="Z469" i="6"/>
  <c r="Y469" i="6"/>
  <c r="X469" i="6"/>
  <c r="W469" i="6"/>
  <c r="V469" i="6"/>
  <c r="U469" i="6"/>
  <c r="T469" i="6"/>
  <c r="S469" i="6"/>
  <c r="AF468" i="6"/>
  <c r="AE468" i="6"/>
  <c r="AD468" i="6"/>
  <c r="AC468" i="6"/>
  <c r="AB468" i="6"/>
  <c r="AA468" i="6"/>
  <c r="Z468" i="6"/>
  <c r="Y468" i="6"/>
  <c r="X468" i="6"/>
  <c r="W468" i="6"/>
  <c r="V468" i="6"/>
  <c r="U468" i="6"/>
  <c r="T468" i="6"/>
  <c r="S468" i="6"/>
  <c r="AF467" i="6"/>
  <c r="AE467" i="6"/>
  <c r="AD467" i="6"/>
  <c r="AC467" i="6"/>
  <c r="AB467" i="6"/>
  <c r="AA467" i="6"/>
  <c r="Z467" i="6"/>
  <c r="Y467" i="6"/>
  <c r="X467" i="6"/>
  <c r="W467" i="6"/>
  <c r="V467" i="6"/>
  <c r="U467" i="6"/>
  <c r="T467" i="6"/>
  <c r="S467" i="6"/>
  <c r="AF466" i="6"/>
  <c r="AE466" i="6"/>
  <c r="AD466" i="6"/>
  <c r="AC466" i="6"/>
  <c r="AB466" i="6"/>
  <c r="AA466" i="6"/>
  <c r="Z466" i="6"/>
  <c r="Y466" i="6"/>
  <c r="X466" i="6"/>
  <c r="W466" i="6"/>
  <c r="V466" i="6"/>
  <c r="U466" i="6"/>
  <c r="T466" i="6"/>
  <c r="S466" i="6"/>
  <c r="AF465" i="6"/>
  <c r="AE465" i="6"/>
  <c r="AD465" i="6"/>
  <c r="AC465" i="6"/>
  <c r="AB465" i="6"/>
  <c r="AA465" i="6"/>
  <c r="Z465" i="6"/>
  <c r="Y465" i="6"/>
  <c r="X465" i="6"/>
  <c r="W465" i="6"/>
  <c r="V465" i="6"/>
  <c r="U465" i="6"/>
  <c r="T465" i="6"/>
  <c r="S465" i="6"/>
  <c r="AF464" i="6"/>
  <c r="AE464" i="6"/>
  <c r="AD464" i="6"/>
  <c r="AC464" i="6"/>
  <c r="AB464" i="6"/>
  <c r="AA464" i="6"/>
  <c r="Z464" i="6"/>
  <c r="Y464" i="6"/>
  <c r="X464" i="6"/>
  <c r="W464" i="6"/>
  <c r="V464" i="6"/>
  <c r="U464" i="6"/>
  <c r="T464" i="6"/>
  <c r="S464" i="6"/>
  <c r="AF463" i="6"/>
  <c r="AE463" i="6"/>
  <c r="AD463" i="6"/>
  <c r="AC463" i="6"/>
  <c r="AB463" i="6"/>
  <c r="AA463" i="6"/>
  <c r="Z463" i="6"/>
  <c r="Y463" i="6"/>
  <c r="X463" i="6"/>
  <c r="W463" i="6"/>
  <c r="V463" i="6"/>
  <c r="U463" i="6"/>
  <c r="T463" i="6"/>
  <c r="S463" i="6"/>
  <c r="AF462" i="6"/>
  <c r="AE462" i="6"/>
  <c r="AD462" i="6"/>
  <c r="AC462" i="6"/>
  <c r="AB462" i="6"/>
  <c r="AA462" i="6"/>
  <c r="Z462" i="6"/>
  <c r="Y462" i="6"/>
  <c r="X462" i="6"/>
  <c r="W462" i="6"/>
  <c r="V462" i="6"/>
  <c r="U462" i="6"/>
  <c r="T462" i="6"/>
  <c r="S462" i="6"/>
  <c r="AF461" i="6"/>
  <c r="AE461" i="6"/>
  <c r="AD461" i="6"/>
  <c r="AC461" i="6"/>
  <c r="AB461" i="6"/>
  <c r="AA461" i="6"/>
  <c r="Z461" i="6"/>
  <c r="Y461" i="6"/>
  <c r="X461" i="6"/>
  <c r="W461" i="6"/>
  <c r="V461" i="6"/>
  <c r="U461" i="6"/>
  <c r="T461" i="6"/>
  <c r="S461" i="6"/>
  <c r="AF460" i="6"/>
  <c r="AE460" i="6"/>
  <c r="AD460" i="6"/>
  <c r="AC460" i="6"/>
  <c r="AB460" i="6"/>
  <c r="AA460" i="6"/>
  <c r="Z460" i="6"/>
  <c r="Y460" i="6"/>
  <c r="X460" i="6"/>
  <c r="W460" i="6"/>
  <c r="V460" i="6"/>
  <c r="U460" i="6"/>
  <c r="T460" i="6"/>
  <c r="S460" i="6"/>
  <c r="AF459" i="6"/>
  <c r="AE459" i="6"/>
  <c r="AD459" i="6"/>
  <c r="AC459" i="6"/>
  <c r="AB459" i="6"/>
  <c r="AA459" i="6"/>
  <c r="Z459" i="6"/>
  <c r="Y459" i="6"/>
  <c r="X459" i="6"/>
  <c r="W459" i="6"/>
  <c r="V459" i="6"/>
  <c r="U459" i="6"/>
  <c r="T459" i="6"/>
  <c r="S459" i="6"/>
  <c r="AF458" i="6"/>
  <c r="AE458" i="6"/>
  <c r="AD458" i="6"/>
  <c r="AC458" i="6"/>
  <c r="AB458" i="6"/>
  <c r="AA458" i="6"/>
  <c r="Z458" i="6"/>
  <c r="Y458" i="6"/>
  <c r="X458" i="6"/>
  <c r="W458" i="6"/>
  <c r="V458" i="6"/>
  <c r="U458" i="6"/>
  <c r="T458" i="6"/>
  <c r="S458" i="6"/>
  <c r="AF457" i="6"/>
  <c r="AE457" i="6"/>
  <c r="AD457" i="6"/>
  <c r="AC457" i="6"/>
  <c r="AB457" i="6"/>
  <c r="AA457" i="6"/>
  <c r="Z457" i="6"/>
  <c r="Y457" i="6"/>
  <c r="X457" i="6"/>
  <c r="W457" i="6"/>
  <c r="V457" i="6"/>
  <c r="U457" i="6"/>
  <c r="T457" i="6"/>
  <c r="S457" i="6"/>
  <c r="AF456" i="6"/>
  <c r="AE456" i="6"/>
  <c r="AD456" i="6"/>
  <c r="AC456" i="6"/>
  <c r="AB456" i="6"/>
  <c r="AA456" i="6"/>
  <c r="Z456" i="6"/>
  <c r="Y456" i="6"/>
  <c r="X456" i="6"/>
  <c r="W456" i="6"/>
  <c r="V456" i="6"/>
  <c r="U456" i="6"/>
  <c r="T456" i="6"/>
  <c r="S456" i="6"/>
  <c r="AF455" i="6"/>
  <c r="AE455" i="6"/>
  <c r="AD455" i="6"/>
  <c r="AC455" i="6"/>
  <c r="AB455" i="6"/>
  <c r="AA455" i="6"/>
  <c r="Z455" i="6"/>
  <c r="Y455" i="6"/>
  <c r="X455" i="6"/>
  <c r="W455" i="6"/>
  <c r="V455" i="6"/>
  <c r="U455" i="6"/>
  <c r="T455" i="6"/>
  <c r="S455" i="6"/>
  <c r="AF454" i="6"/>
  <c r="AE454" i="6"/>
  <c r="AD454" i="6"/>
  <c r="AC454" i="6"/>
  <c r="AB454" i="6"/>
  <c r="AA454" i="6"/>
  <c r="Z454" i="6"/>
  <c r="Y454" i="6"/>
  <c r="X454" i="6"/>
  <c r="W454" i="6"/>
  <c r="V454" i="6"/>
  <c r="U454" i="6"/>
  <c r="T454" i="6"/>
  <c r="S454" i="6"/>
  <c r="AF453" i="6"/>
  <c r="AE453" i="6"/>
  <c r="AD453" i="6"/>
  <c r="AC453" i="6"/>
  <c r="AB453" i="6"/>
  <c r="AA453" i="6"/>
  <c r="Z453" i="6"/>
  <c r="Y453" i="6"/>
  <c r="X453" i="6"/>
  <c r="W453" i="6"/>
  <c r="V453" i="6"/>
  <c r="U453" i="6"/>
  <c r="T453" i="6"/>
  <c r="S453" i="6"/>
  <c r="AF452" i="6"/>
  <c r="AE452" i="6"/>
  <c r="AD452" i="6"/>
  <c r="AC452" i="6"/>
  <c r="AB452" i="6"/>
  <c r="AA452" i="6"/>
  <c r="Z452" i="6"/>
  <c r="Y452" i="6"/>
  <c r="X452" i="6"/>
  <c r="W452" i="6"/>
  <c r="V452" i="6"/>
  <c r="U452" i="6"/>
  <c r="T452" i="6"/>
  <c r="S452" i="6"/>
  <c r="AF451" i="6"/>
  <c r="AE451" i="6"/>
  <c r="AD451" i="6"/>
  <c r="AC451" i="6"/>
  <c r="AB451" i="6"/>
  <c r="AA451" i="6"/>
  <c r="Z451" i="6"/>
  <c r="Y451" i="6"/>
  <c r="X451" i="6"/>
  <c r="W451" i="6"/>
  <c r="V451" i="6"/>
  <c r="U451" i="6"/>
  <c r="T451" i="6"/>
  <c r="S451" i="6"/>
  <c r="AF450" i="6"/>
  <c r="AE450" i="6"/>
  <c r="AD450" i="6"/>
  <c r="AC450" i="6"/>
  <c r="AB450" i="6"/>
  <c r="AA450" i="6"/>
  <c r="Z450" i="6"/>
  <c r="Y450" i="6"/>
  <c r="X450" i="6"/>
  <c r="W450" i="6"/>
  <c r="V450" i="6"/>
  <c r="U450" i="6"/>
  <c r="T450" i="6"/>
  <c r="S450" i="6"/>
  <c r="AF449" i="6"/>
  <c r="AE449" i="6"/>
  <c r="AD449" i="6"/>
  <c r="AC449" i="6"/>
  <c r="AB449" i="6"/>
  <c r="AA449" i="6"/>
  <c r="Z449" i="6"/>
  <c r="Y449" i="6"/>
  <c r="X449" i="6"/>
  <c r="W449" i="6"/>
  <c r="V449" i="6"/>
  <c r="U449" i="6"/>
  <c r="T449" i="6"/>
  <c r="S449" i="6"/>
  <c r="AF448" i="6"/>
  <c r="AE448" i="6"/>
  <c r="AD448" i="6"/>
  <c r="AC448" i="6"/>
  <c r="AB448" i="6"/>
  <c r="AA448" i="6"/>
  <c r="Z448" i="6"/>
  <c r="Y448" i="6"/>
  <c r="X448" i="6"/>
  <c r="W448" i="6"/>
  <c r="V448" i="6"/>
  <c r="U448" i="6"/>
  <c r="T448" i="6"/>
  <c r="S448" i="6"/>
  <c r="AF447" i="6"/>
  <c r="AE447" i="6"/>
  <c r="AD447" i="6"/>
  <c r="AC447" i="6"/>
  <c r="AB447" i="6"/>
  <c r="AA447" i="6"/>
  <c r="Z447" i="6"/>
  <c r="Y447" i="6"/>
  <c r="X447" i="6"/>
  <c r="W447" i="6"/>
  <c r="V447" i="6"/>
  <c r="U447" i="6"/>
  <c r="T447" i="6"/>
  <c r="S447" i="6"/>
  <c r="AF446" i="6"/>
  <c r="AE446" i="6"/>
  <c r="AD446" i="6"/>
  <c r="AC446" i="6"/>
  <c r="AB446" i="6"/>
  <c r="AA446" i="6"/>
  <c r="Z446" i="6"/>
  <c r="Y446" i="6"/>
  <c r="X446" i="6"/>
  <c r="W446" i="6"/>
  <c r="V446" i="6"/>
  <c r="U446" i="6"/>
  <c r="T446" i="6"/>
  <c r="S446" i="6"/>
  <c r="AF445" i="6"/>
  <c r="AE445" i="6"/>
  <c r="AD445" i="6"/>
  <c r="AC445" i="6"/>
  <c r="AB445" i="6"/>
  <c r="AA445" i="6"/>
  <c r="Z445" i="6"/>
  <c r="Y445" i="6"/>
  <c r="X445" i="6"/>
  <c r="W445" i="6"/>
  <c r="V445" i="6"/>
  <c r="U445" i="6"/>
  <c r="T445" i="6"/>
  <c r="S445" i="6"/>
  <c r="AF444" i="6"/>
  <c r="AE444" i="6"/>
  <c r="AD444" i="6"/>
  <c r="AC444" i="6"/>
  <c r="AB444" i="6"/>
  <c r="AA444" i="6"/>
  <c r="Z444" i="6"/>
  <c r="Y444" i="6"/>
  <c r="X444" i="6"/>
  <c r="W444" i="6"/>
  <c r="V444" i="6"/>
  <c r="U444" i="6"/>
  <c r="T444" i="6"/>
  <c r="S444" i="6"/>
  <c r="AF443" i="6"/>
  <c r="AE443" i="6"/>
  <c r="AD443" i="6"/>
  <c r="AC443" i="6"/>
  <c r="AB443" i="6"/>
  <c r="AA443" i="6"/>
  <c r="Z443" i="6"/>
  <c r="Y443" i="6"/>
  <c r="X443" i="6"/>
  <c r="W443" i="6"/>
  <c r="V443" i="6"/>
  <c r="U443" i="6"/>
  <c r="T443" i="6"/>
  <c r="S443" i="6"/>
  <c r="AF442" i="6"/>
  <c r="AE442" i="6"/>
  <c r="AD442" i="6"/>
  <c r="AC442" i="6"/>
  <c r="AB442" i="6"/>
  <c r="AA442" i="6"/>
  <c r="Z442" i="6"/>
  <c r="Y442" i="6"/>
  <c r="X442" i="6"/>
  <c r="W442" i="6"/>
  <c r="V442" i="6"/>
  <c r="U442" i="6"/>
  <c r="T442" i="6"/>
  <c r="S442" i="6"/>
  <c r="AF441" i="6"/>
  <c r="AE441" i="6"/>
  <c r="AD441" i="6"/>
  <c r="AC441" i="6"/>
  <c r="AB441" i="6"/>
  <c r="AA441" i="6"/>
  <c r="Z441" i="6"/>
  <c r="Y441" i="6"/>
  <c r="X441" i="6"/>
  <c r="W441" i="6"/>
  <c r="V441" i="6"/>
  <c r="U441" i="6"/>
  <c r="T441" i="6"/>
  <c r="S441" i="6"/>
  <c r="AF440" i="6"/>
  <c r="AE440" i="6"/>
  <c r="AD440" i="6"/>
  <c r="AC440" i="6"/>
  <c r="AB440" i="6"/>
  <c r="AA440" i="6"/>
  <c r="Z440" i="6"/>
  <c r="Y440" i="6"/>
  <c r="X440" i="6"/>
  <c r="W440" i="6"/>
  <c r="V440" i="6"/>
  <c r="U440" i="6"/>
  <c r="T440" i="6"/>
  <c r="S440" i="6"/>
  <c r="AF439" i="6"/>
  <c r="AE439" i="6"/>
  <c r="AD439" i="6"/>
  <c r="AC439" i="6"/>
  <c r="AB439" i="6"/>
  <c r="AA439" i="6"/>
  <c r="Z439" i="6"/>
  <c r="Y439" i="6"/>
  <c r="X439" i="6"/>
  <c r="W439" i="6"/>
  <c r="V439" i="6"/>
  <c r="U439" i="6"/>
  <c r="T439" i="6"/>
  <c r="S439" i="6"/>
  <c r="AF438" i="6"/>
  <c r="AE438" i="6"/>
  <c r="AD438" i="6"/>
  <c r="AC438" i="6"/>
  <c r="AB438" i="6"/>
  <c r="AA438" i="6"/>
  <c r="Z438" i="6"/>
  <c r="Y438" i="6"/>
  <c r="X438" i="6"/>
  <c r="W438" i="6"/>
  <c r="V438" i="6"/>
  <c r="U438" i="6"/>
  <c r="T438" i="6"/>
  <c r="S438" i="6"/>
  <c r="AF437" i="6"/>
  <c r="AE437" i="6"/>
  <c r="AD437" i="6"/>
  <c r="AC437" i="6"/>
  <c r="AB437" i="6"/>
  <c r="AA437" i="6"/>
  <c r="Z437" i="6"/>
  <c r="Y437" i="6"/>
  <c r="X437" i="6"/>
  <c r="W437" i="6"/>
  <c r="V437" i="6"/>
  <c r="U437" i="6"/>
  <c r="T437" i="6"/>
  <c r="S437" i="6"/>
  <c r="AF436" i="6"/>
  <c r="AE436" i="6"/>
  <c r="AD436" i="6"/>
  <c r="AC436" i="6"/>
  <c r="AB436" i="6"/>
  <c r="AA436" i="6"/>
  <c r="Z436" i="6"/>
  <c r="Y436" i="6"/>
  <c r="X436" i="6"/>
  <c r="W436" i="6"/>
  <c r="V436" i="6"/>
  <c r="U436" i="6"/>
  <c r="T436" i="6"/>
  <c r="S436" i="6"/>
  <c r="AF435" i="6"/>
  <c r="AE435" i="6"/>
  <c r="AD435" i="6"/>
  <c r="AC435" i="6"/>
  <c r="AB435" i="6"/>
  <c r="AA435" i="6"/>
  <c r="Z435" i="6"/>
  <c r="Y435" i="6"/>
  <c r="X435" i="6"/>
  <c r="W435" i="6"/>
  <c r="V435" i="6"/>
  <c r="U435" i="6"/>
  <c r="T435" i="6"/>
  <c r="S435" i="6"/>
  <c r="AF434" i="6"/>
  <c r="AE434" i="6"/>
  <c r="AD434" i="6"/>
  <c r="AC434" i="6"/>
  <c r="AB434" i="6"/>
  <c r="AA434" i="6"/>
  <c r="Z434" i="6"/>
  <c r="Y434" i="6"/>
  <c r="X434" i="6"/>
  <c r="W434" i="6"/>
  <c r="V434" i="6"/>
  <c r="U434" i="6"/>
  <c r="T434" i="6"/>
  <c r="S434" i="6"/>
  <c r="AF433" i="6"/>
  <c r="AE433" i="6"/>
  <c r="AD433" i="6"/>
  <c r="AC433" i="6"/>
  <c r="AB433" i="6"/>
  <c r="AA433" i="6"/>
  <c r="Z433" i="6"/>
  <c r="Y433" i="6"/>
  <c r="X433" i="6"/>
  <c r="W433" i="6"/>
  <c r="V433" i="6"/>
  <c r="U433" i="6"/>
  <c r="T433" i="6"/>
  <c r="S433" i="6"/>
  <c r="AF432" i="6"/>
  <c r="AE432" i="6"/>
  <c r="AD432" i="6"/>
  <c r="AC432" i="6"/>
  <c r="AB432" i="6"/>
  <c r="AA432" i="6"/>
  <c r="Z432" i="6"/>
  <c r="Y432" i="6"/>
  <c r="X432" i="6"/>
  <c r="W432" i="6"/>
  <c r="V432" i="6"/>
  <c r="U432" i="6"/>
  <c r="T432" i="6"/>
  <c r="S432" i="6"/>
  <c r="AF431" i="6"/>
  <c r="AE431" i="6"/>
  <c r="AD431" i="6"/>
  <c r="AC431" i="6"/>
  <c r="AB431" i="6"/>
  <c r="AA431" i="6"/>
  <c r="Z431" i="6"/>
  <c r="Y431" i="6"/>
  <c r="X431" i="6"/>
  <c r="W431" i="6"/>
  <c r="V431" i="6"/>
  <c r="U431" i="6"/>
  <c r="T431" i="6"/>
  <c r="S431" i="6"/>
  <c r="AF430" i="6"/>
  <c r="AE430" i="6"/>
  <c r="AD430" i="6"/>
  <c r="AC430" i="6"/>
  <c r="AB430" i="6"/>
  <c r="AA430" i="6"/>
  <c r="Z430" i="6"/>
  <c r="Y430" i="6"/>
  <c r="X430" i="6"/>
  <c r="W430" i="6"/>
  <c r="V430" i="6"/>
  <c r="U430" i="6"/>
  <c r="T430" i="6"/>
  <c r="S430" i="6"/>
  <c r="AF429" i="6"/>
  <c r="AE429" i="6"/>
  <c r="AD429" i="6"/>
  <c r="AC429" i="6"/>
  <c r="AB429" i="6"/>
  <c r="AA429" i="6"/>
  <c r="Z429" i="6"/>
  <c r="Y429" i="6"/>
  <c r="X429" i="6"/>
  <c r="W429" i="6"/>
  <c r="V429" i="6"/>
  <c r="U429" i="6"/>
  <c r="T429" i="6"/>
  <c r="S429" i="6"/>
  <c r="AF428" i="6"/>
  <c r="AE428" i="6"/>
  <c r="AD428" i="6"/>
  <c r="AC428" i="6"/>
  <c r="AB428" i="6"/>
  <c r="AA428" i="6"/>
  <c r="Z428" i="6"/>
  <c r="Y428" i="6"/>
  <c r="X428" i="6"/>
  <c r="W428" i="6"/>
  <c r="V428" i="6"/>
  <c r="U428" i="6"/>
  <c r="T428" i="6"/>
  <c r="S428" i="6"/>
  <c r="AF427" i="6"/>
  <c r="AE427" i="6"/>
  <c r="AD427" i="6"/>
  <c r="AC427" i="6"/>
  <c r="AB427" i="6"/>
  <c r="AA427" i="6"/>
  <c r="Z427" i="6"/>
  <c r="Y427" i="6"/>
  <c r="X427" i="6"/>
  <c r="W427" i="6"/>
  <c r="V427" i="6"/>
  <c r="U427" i="6"/>
  <c r="T427" i="6"/>
  <c r="S427" i="6"/>
  <c r="AF426" i="6"/>
  <c r="AE426" i="6"/>
  <c r="AD426" i="6"/>
  <c r="AC426" i="6"/>
  <c r="AB426" i="6"/>
  <c r="AA426" i="6"/>
  <c r="Z426" i="6"/>
  <c r="Y426" i="6"/>
  <c r="X426" i="6"/>
  <c r="W426" i="6"/>
  <c r="V426" i="6"/>
  <c r="U426" i="6"/>
  <c r="T426" i="6"/>
  <c r="S426" i="6"/>
  <c r="AF425" i="6"/>
  <c r="AE425" i="6"/>
  <c r="AD425" i="6"/>
  <c r="AC425" i="6"/>
  <c r="AB425" i="6"/>
  <c r="AA425" i="6"/>
  <c r="Z425" i="6"/>
  <c r="Y425" i="6"/>
  <c r="X425" i="6"/>
  <c r="W425" i="6"/>
  <c r="V425" i="6"/>
  <c r="U425" i="6"/>
  <c r="T425" i="6"/>
  <c r="S425" i="6"/>
  <c r="AF424" i="6"/>
  <c r="AE424" i="6"/>
  <c r="AD424" i="6"/>
  <c r="AC424" i="6"/>
  <c r="AB424" i="6"/>
  <c r="AA424" i="6"/>
  <c r="Z424" i="6"/>
  <c r="Y424" i="6"/>
  <c r="X424" i="6"/>
  <c r="W424" i="6"/>
  <c r="V424" i="6"/>
  <c r="U424" i="6"/>
  <c r="T424" i="6"/>
  <c r="S424" i="6"/>
  <c r="AF423" i="6"/>
  <c r="AE423" i="6"/>
  <c r="AD423" i="6"/>
  <c r="AC423" i="6"/>
  <c r="AB423" i="6"/>
  <c r="AA423" i="6"/>
  <c r="Z423" i="6"/>
  <c r="Y423" i="6"/>
  <c r="X423" i="6"/>
  <c r="W423" i="6"/>
  <c r="V423" i="6"/>
  <c r="U423" i="6"/>
  <c r="T423" i="6"/>
  <c r="S423" i="6"/>
  <c r="AF422" i="6"/>
  <c r="AE422" i="6"/>
  <c r="AD422" i="6"/>
  <c r="AC422" i="6"/>
  <c r="AB422" i="6"/>
  <c r="AA422" i="6"/>
  <c r="Z422" i="6"/>
  <c r="Y422" i="6"/>
  <c r="X422" i="6"/>
  <c r="W422" i="6"/>
  <c r="V422" i="6"/>
  <c r="U422" i="6"/>
  <c r="T422" i="6"/>
  <c r="S422" i="6"/>
  <c r="AF421" i="6"/>
  <c r="AE421" i="6"/>
  <c r="AD421" i="6"/>
  <c r="AC421" i="6"/>
  <c r="AB421" i="6"/>
  <c r="AA421" i="6"/>
  <c r="Z421" i="6"/>
  <c r="Y421" i="6"/>
  <c r="X421" i="6"/>
  <c r="W421" i="6"/>
  <c r="V421" i="6"/>
  <c r="U421" i="6"/>
  <c r="T421" i="6"/>
  <c r="S421" i="6"/>
  <c r="AF420" i="6"/>
  <c r="AE420" i="6"/>
  <c r="AD420" i="6"/>
  <c r="AC420" i="6"/>
  <c r="AB420" i="6"/>
  <c r="AA420" i="6"/>
  <c r="Z420" i="6"/>
  <c r="Y420" i="6"/>
  <c r="X420" i="6"/>
  <c r="W420" i="6"/>
  <c r="V420" i="6"/>
  <c r="U420" i="6"/>
  <c r="T420" i="6"/>
  <c r="S420" i="6"/>
  <c r="AF419" i="6"/>
  <c r="AE419" i="6"/>
  <c r="AD419" i="6"/>
  <c r="AC419" i="6"/>
  <c r="AB419" i="6"/>
  <c r="AA419" i="6"/>
  <c r="Z419" i="6"/>
  <c r="Y419" i="6"/>
  <c r="X419" i="6"/>
  <c r="W419" i="6"/>
  <c r="V419" i="6"/>
  <c r="U419" i="6"/>
  <c r="T419" i="6"/>
  <c r="S419" i="6"/>
  <c r="AF418" i="6"/>
  <c r="AE418" i="6"/>
  <c r="AD418" i="6"/>
  <c r="AC418" i="6"/>
  <c r="AB418" i="6"/>
  <c r="AA418" i="6"/>
  <c r="Z418" i="6"/>
  <c r="Y418" i="6"/>
  <c r="X418" i="6"/>
  <c r="W418" i="6"/>
  <c r="V418" i="6"/>
  <c r="U418" i="6"/>
  <c r="T418" i="6"/>
  <c r="S418" i="6"/>
  <c r="AF417" i="6"/>
  <c r="AE417" i="6"/>
  <c r="AD417" i="6"/>
  <c r="AC417" i="6"/>
  <c r="AB417" i="6"/>
  <c r="AA417" i="6"/>
  <c r="Z417" i="6"/>
  <c r="Y417" i="6"/>
  <c r="X417" i="6"/>
  <c r="W417" i="6"/>
  <c r="V417" i="6"/>
  <c r="U417" i="6"/>
  <c r="T417" i="6"/>
  <c r="S417" i="6"/>
  <c r="AF416" i="6"/>
  <c r="AE416" i="6"/>
  <c r="AD416" i="6"/>
  <c r="AC416" i="6"/>
  <c r="AB416" i="6"/>
  <c r="AA416" i="6"/>
  <c r="Z416" i="6"/>
  <c r="Y416" i="6"/>
  <c r="X416" i="6"/>
  <c r="W416" i="6"/>
  <c r="V416" i="6"/>
  <c r="U416" i="6"/>
  <c r="T416" i="6"/>
  <c r="S416" i="6"/>
  <c r="AF415" i="6"/>
  <c r="AE415" i="6"/>
  <c r="AD415" i="6"/>
  <c r="AC415" i="6"/>
  <c r="AB415" i="6"/>
  <c r="AA415" i="6"/>
  <c r="Z415" i="6"/>
  <c r="Y415" i="6"/>
  <c r="X415" i="6"/>
  <c r="W415" i="6"/>
  <c r="V415" i="6"/>
  <c r="U415" i="6"/>
  <c r="T415" i="6"/>
  <c r="S415" i="6"/>
  <c r="AF414" i="6"/>
  <c r="AE414" i="6"/>
  <c r="AD414" i="6"/>
  <c r="AC414" i="6"/>
  <c r="AB414" i="6"/>
  <c r="AA414" i="6"/>
  <c r="Z414" i="6"/>
  <c r="Y414" i="6"/>
  <c r="X414" i="6"/>
  <c r="W414" i="6"/>
  <c r="V414" i="6"/>
  <c r="U414" i="6"/>
  <c r="T414" i="6"/>
  <c r="S414" i="6"/>
  <c r="AF413" i="6"/>
  <c r="AE413" i="6"/>
  <c r="AD413" i="6"/>
  <c r="AC413" i="6"/>
  <c r="AB413" i="6"/>
  <c r="AA413" i="6"/>
  <c r="Z413" i="6"/>
  <c r="Y413" i="6"/>
  <c r="X413" i="6"/>
  <c r="W413" i="6"/>
  <c r="V413" i="6"/>
  <c r="U413" i="6"/>
  <c r="T413" i="6"/>
  <c r="S413" i="6"/>
  <c r="AF412" i="6"/>
  <c r="AE412" i="6"/>
  <c r="AD412" i="6"/>
  <c r="AC412" i="6"/>
  <c r="AB412" i="6"/>
  <c r="AA412" i="6"/>
  <c r="Z412" i="6"/>
  <c r="Y412" i="6"/>
  <c r="X412" i="6"/>
  <c r="W412" i="6"/>
  <c r="V412" i="6"/>
  <c r="U412" i="6"/>
  <c r="T412" i="6"/>
  <c r="S412" i="6"/>
  <c r="AF411" i="6"/>
  <c r="AE411" i="6"/>
  <c r="AD411" i="6"/>
  <c r="AC411" i="6"/>
  <c r="AB411" i="6"/>
  <c r="AA411" i="6"/>
  <c r="Z411" i="6"/>
  <c r="Y411" i="6"/>
  <c r="X411" i="6"/>
  <c r="W411" i="6"/>
  <c r="V411" i="6"/>
  <c r="U411" i="6"/>
  <c r="T411" i="6"/>
  <c r="S411" i="6"/>
  <c r="AF410" i="6"/>
  <c r="AE410" i="6"/>
  <c r="AD410" i="6"/>
  <c r="AC410" i="6"/>
  <c r="AB410" i="6"/>
  <c r="AA410" i="6"/>
  <c r="Z410" i="6"/>
  <c r="Y410" i="6"/>
  <c r="X410" i="6"/>
  <c r="W410" i="6"/>
  <c r="V410" i="6"/>
  <c r="U410" i="6"/>
  <c r="T410" i="6"/>
  <c r="S410" i="6"/>
  <c r="AF409" i="6"/>
  <c r="AE409" i="6"/>
  <c r="AD409" i="6"/>
  <c r="AC409" i="6"/>
  <c r="AB409" i="6"/>
  <c r="AA409" i="6"/>
  <c r="Z409" i="6"/>
  <c r="Y409" i="6"/>
  <c r="X409" i="6"/>
  <c r="W409" i="6"/>
  <c r="V409" i="6"/>
  <c r="U409" i="6"/>
  <c r="T409" i="6"/>
  <c r="S409" i="6"/>
  <c r="AF408" i="6"/>
  <c r="AE408" i="6"/>
  <c r="AD408" i="6"/>
  <c r="AC408" i="6"/>
  <c r="AB408" i="6"/>
  <c r="AA408" i="6"/>
  <c r="Z408" i="6"/>
  <c r="Y408" i="6"/>
  <c r="X408" i="6"/>
  <c r="W408" i="6"/>
  <c r="V408" i="6"/>
  <c r="U408" i="6"/>
  <c r="T408" i="6"/>
  <c r="S408" i="6"/>
  <c r="AF407" i="6"/>
  <c r="AE407" i="6"/>
  <c r="AD407" i="6"/>
  <c r="AC407" i="6"/>
  <c r="AB407" i="6"/>
  <c r="AA407" i="6"/>
  <c r="Z407" i="6"/>
  <c r="Y407" i="6"/>
  <c r="X407" i="6"/>
  <c r="W407" i="6"/>
  <c r="V407" i="6"/>
  <c r="U407" i="6"/>
  <c r="T407" i="6"/>
  <c r="S407" i="6"/>
  <c r="AF406" i="6"/>
  <c r="AE406" i="6"/>
  <c r="AD406" i="6"/>
  <c r="AC406" i="6"/>
  <c r="AB406" i="6"/>
  <c r="AA406" i="6"/>
  <c r="Z406" i="6"/>
  <c r="Y406" i="6"/>
  <c r="X406" i="6"/>
  <c r="W406" i="6"/>
  <c r="V406" i="6"/>
  <c r="U406" i="6"/>
  <c r="T406" i="6"/>
  <c r="S406" i="6"/>
  <c r="AF405" i="6"/>
  <c r="AE405" i="6"/>
  <c r="AD405" i="6"/>
  <c r="AC405" i="6"/>
  <c r="AB405" i="6"/>
  <c r="AA405" i="6"/>
  <c r="Z405" i="6"/>
  <c r="Y405" i="6"/>
  <c r="X405" i="6"/>
  <c r="W405" i="6"/>
  <c r="V405" i="6"/>
  <c r="U405" i="6"/>
  <c r="T405" i="6"/>
  <c r="S405" i="6"/>
  <c r="AF404" i="6"/>
  <c r="AE404" i="6"/>
  <c r="AD404" i="6"/>
  <c r="AC404" i="6"/>
  <c r="AB404" i="6"/>
  <c r="AA404" i="6"/>
  <c r="Z404" i="6"/>
  <c r="Y404" i="6"/>
  <c r="X404" i="6"/>
  <c r="W404" i="6"/>
  <c r="V404" i="6"/>
  <c r="U404" i="6"/>
  <c r="T404" i="6"/>
  <c r="S404" i="6"/>
  <c r="AF403" i="6"/>
  <c r="AE403" i="6"/>
  <c r="AD403" i="6"/>
  <c r="AC403" i="6"/>
  <c r="AB403" i="6"/>
  <c r="AA403" i="6"/>
  <c r="Z403" i="6"/>
  <c r="Y403" i="6"/>
  <c r="X403" i="6"/>
  <c r="W403" i="6"/>
  <c r="V403" i="6"/>
  <c r="U403" i="6"/>
  <c r="T403" i="6"/>
  <c r="S403" i="6"/>
  <c r="AF402" i="6"/>
  <c r="AE402" i="6"/>
  <c r="AD402" i="6"/>
  <c r="AC402" i="6"/>
  <c r="AB402" i="6"/>
  <c r="AA402" i="6"/>
  <c r="Z402" i="6"/>
  <c r="Y402" i="6"/>
  <c r="X402" i="6"/>
  <c r="W402" i="6"/>
  <c r="V402" i="6"/>
  <c r="U402" i="6"/>
  <c r="T402" i="6"/>
  <c r="S402" i="6"/>
  <c r="AF401" i="6"/>
  <c r="AE401" i="6"/>
  <c r="AD401" i="6"/>
  <c r="AC401" i="6"/>
  <c r="AB401" i="6"/>
  <c r="AA401" i="6"/>
  <c r="Z401" i="6"/>
  <c r="Y401" i="6"/>
  <c r="X401" i="6"/>
  <c r="W401" i="6"/>
  <c r="V401" i="6"/>
  <c r="U401" i="6"/>
  <c r="T401" i="6"/>
  <c r="S401" i="6"/>
  <c r="AF400" i="6"/>
  <c r="AE400" i="6"/>
  <c r="AD400" i="6"/>
  <c r="AC400" i="6"/>
  <c r="AB400" i="6"/>
  <c r="AA400" i="6"/>
  <c r="Z400" i="6"/>
  <c r="Y400" i="6"/>
  <c r="X400" i="6"/>
  <c r="W400" i="6"/>
  <c r="V400" i="6"/>
  <c r="U400" i="6"/>
  <c r="T400" i="6"/>
  <c r="S400" i="6"/>
  <c r="AF399" i="6"/>
  <c r="AE399" i="6"/>
  <c r="AD399" i="6"/>
  <c r="AC399" i="6"/>
  <c r="AB399" i="6"/>
  <c r="AA399" i="6"/>
  <c r="Z399" i="6"/>
  <c r="Y399" i="6"/>
  <c r="X399" i="6"/>
  <c r="W399" i="6"/>
  <c r="V399" i="6"/>
  <c r="U399" i="6"/>
  <c r="T399" i="6"/>
  <c r="S399" i="6"/>
  <c r="AF398" i="6"/>
  <c r="AE398" i="6"/>
  <c r="AD398" i="6"/>
  <c r="AC398" i="6"/>
  <c r="AB398" i="6"/>
  <c r="AA398" i="6"/>
  <c r="Z398" i="6"/>
  <c r="Y398" i="6"/>
  <c r="X398" i="6"/>
  <c r="W398" i="6"/>
  <c r="V398" i="6"/>
  <c r="U398" i="6"/>
  <c r="T398" i="6"/>
  <c r="S398" i="6"/>
  <c r="AF397" i="6"/>
  <c r="AE397" i="6"/>
  <c r="AD397" i="6"/>
  <c r="AC397" i="6"/>
  <c r="AB397" i="6"/>
  <c r="AA397" i="6"/>
  <c r="Z397" i="6"/>
  <c r="Y397" i="6"/>
  <c r="X397" i="6"/>
  <c r="W397" i="6"/>
  <c r="V397" i="6"/>
  <c r="U397" i="6"/>
  <c r="T397" i="6"/>
  <c r="S397" i="6"/>
  <c r="AF396" i="6"/>
  <c r="AE396" i="6"/>
  <c r="AD396" i="6"/>
  <c r="AC396" i="6"/>
  <c r="AB396" i="6"/>
  <c r="AA396" i="6"/>
  <c r="Z396" i="6"/>
  <c r="Y396" i="6"/>
  <c r="X396" i="6"/>
  <c r="W396" i="6"/>
  <c r="V396" i="6"/>
  <c r="U396" i="6"/>
  <c r="T396" i="6"/>
  <c r="S396" i="6"/>
  <c r="AF395" i="6"/>
  <c r="AE395" i="6"/>
  <c r="AD395" i="6"/>
  <c r="AC395" i="6"/>
  <c r="AB395" i="6"/>
  <c r="AA395" i="6"/>
  <c r="Z395" i="6"/>
  <c r="Y395" i="6"/>
  <c r="X395" i="6"/>
  <c r="W395" i="6"/>
  <c r="V395" i="6"/>
  <c r="U395" i="6"/>
  <c r="T395" i="6"/>
  <c r="S395" i="6"/>
  <c r="AF394" i="6"/>
  <c r="AE394" i="6"/>
  <c r="AD394" i="6"/>
  <c r="AC394" i="6"/>
  <c r="AB394" i="6"/>
  <c r="AA394" i="6"/>
  <c r="Z394" i="6"/>
  <c r="Y394" i="6"/>
  <c r="X394" i="6"/>
  <c r="W394" i="6"/>
  <c r="V394" i="6"/>
  <c r="U394" i="6"/>
  <c r="T394" i="6"/>
  <c r="S394" i="6"/>
  <c r="AF393" i="6"/>
  <c r="AE393" i="6"/>
  <c r="AD393" i="6"/>
  <c r="AC393" i="6"/>
  <c r="AB393" i="6"/>
  <c r="AA393" i="6"/>
  <c r="Z393" i="6"/>
  <c r="Y393" i="6"/>
  <c r="X393" i="6"/>
  <c r="W393" i="6"/>
  <c r="V393" i="6"/>
  <c r="U393" i="6"/>
  <c r="T393" i="6"/>
  <c r="S393" i="6"/>
  <c r="AF392" i="6"/>
  <c r="AE392" i="6"/>
  <c r="AD392" i="6"/>
  <c r="AC392" i="6"/>
  <c r="AB392" i="6"/>
  <c r="AA392" i="6"/>
  <c r="Z392" i="6"/>
  <c r="Y392" i="6"/>
  <c r="X392" i="6"/>
  <c r="W392" i="6"/>
  <c r="V392" i="6"/>
  <c r="U392" i="6"/>
  <c r="T392" i="6"/>
  <c r="S392" i="6"/>
  <c r="AF391" i="6"/>
  <c r="AE391" i="6"/>
  <c r="AD391" i="6"/>
  <c r="AC391" i="6"/>
  <c r="AB391" i="6"/>
  <c r="AA391" i="6"/>
  <c r="Z391" i="6"/>
  <c r="Y391" i="6"/>
  <c r="X391" i="6"/>
  <c r="W391" i="6"/>
  <c r="V391" i="6"/>
  <c r="U391" i="6"/>
  <c r="T391" i="6"/>
  <c r="S391" i="6"/>
  <c r="AF390" i="6"/>
  <c r="AE390" i="6"/>
  <c r="AD390" i="6"/>
  <c r="AC390" i="6"/>
  <c r="AB390" i="6"/>
  <c r="AA390" i="6"/>
  <c r="Z390" i="6"/>
  <c r="Y390" i="6"/>
  <c r="X390" i="6"/>
  <c r="W390" i="6"/>
  <c r="V390" i="6"/>
  <c r="U390" i="6"/>
  <c r="T390" i="6"/>
  <c r="S390" i="6"/>
  <c r="AF389" i="6"/>
  <c r="AE389" i="6"/>
  <c r="AD389" i="6"/>
  <c r="AC389" i="6"/>
  <c r="AB389" i="6"/>
  <c r="AA389" i="6"/>
  <c r="Z389" i="6"/>
  <c r="Y389" i="6"/>
  <c r="X389" i="6"/>
  <c r="W389" i="6"/>
  <c r="V389" i="6"/>
  <c r="U389" i="6"/>
  <c r="T389" i="6"/>
  <c r="S389" i="6"/>
  <c r="AF388" i="6"/>
  <c r="AE388" i="6"/>
  <c r="AD388" i="6"/>
  <c r="AC388" i="6"/>
  <c r="AB388" i="6"/>
  <c r="AA388" i="6"/>
  <c r="Z388" i="6"/>
  <c r="Y388" i="6"/>
  <c r="X388" i="6"/>
  <c r="W388" i="6"/>
  <c r="V388" i="6"/>
  <c r="U388" i="6"/>
  <c r="T388" i="6"/>
  <c r="S388" i="6"/>
  <c r="AF387" i="6"/>
  <c r="AE387" i="6"/>
  <c r="AD387" i="6"/>
  <c r="AC387" i="6"/>
  <c r="AB387" i="6"/>
  <c r="AA387" i="6"/>
  <c r="Z387" i="6"/>
  <c r="Y387" i="6"/>
  <c r="X387" i="6"/>
  <c r="W387" i="6"/>
  <c r="V387" i="6"/>
  <c r="U387" i="6"/>
  <c r="T387" i="6"/>
  <c r="S387" i="6"/>
  <c r="AF386" i="6"/>
  <c r="AE386" i="6"/>
  <c r="AD386" i="6"/>
  <c r="AC386" i="6"/>
  <c r="AB386" i="6"/>
  <c r="AA386" i="6"/>
  <c r="Z386" i="6"/>
  <c r="Y386" i="6"/>
  <c r="X386" i="6"/>
  <c r="W386" i="6"/>
  <c r="V386" i="6"/>
  <c r="U386" i="6"/>
  <c r="T386" i="6"/>
  <c r="S386" i="6"/>
  <c r="AF385" i="6"/>
  <c r="AE385" i="6"/>
  <c r="AD385" i="6"/>
  <c r="AC385" i="6"/>
  <c r="AB385" i="6"/>
  <c r="AA385" i="6"/>
  <c r="Z385" i="6"/>
  <c r="Y385" i="6"/>
  <c r="X385" i="6"/>
  <c r="W385" i="6"/>
  <c r="V385" i="6"/>
  <c r="U385" i="6"/>
  <c r="T385" i="6"/>
  <c r="S385" i="6"/>
  <c r="AF384" i="6"/>
  <c r="AE384" i="6"/>
  <c r="AD384" i="6"/>
  <c r="AC384" i="6"/>
  <c r="AB384" i="6"/>
  <c r="AA384" i="6"/>
  <c r="Z384" i="6"/>
  <c r="Y384" i="6"/>
  <c r="X384" i="6"/>
  <c r="W384" i="6"/>
  <c r="V384" i="6"/>
  <c r="U384" i="6"/>
  <c r="T384" i="6"/>
  <c r="S384" i="6"/>
  <c r="AF383" i="6"/>
  <c r="AE383" i="6"/>
  <c r="AD383" i="6"/>
  <c r="AC383" i="6"/>
  <c r="AB383" i="6"/>
  <c r="AA383" i="6"/>
  <c r="Z383" i="6"/>
  <c r="Y383" i="6"/>
  <c r="X383" i="6"/>
  <c r="W383" i="6"/>
  <c r="V383" i="6"/>
  <c r="U383" i="6"/>
  <c r="T383" i="6"/>
  <c r="S383" i="6"/>
  <c r="AF382" i="6"/>
  <c r="AE382" i="6"/>
  <c r="AD382" i="6"/>
  <c r="AC382" i="6"/>
  <c r="AB382" i="6"/>
  <c r="AA382" i="6"/>
  <c r="Z382" i="6"/>
  <c r="Y382" i="6"/>
  <c r="X382" i="6"/>
  <c r="W382" i="6"/>
  <c r="V382" i="6"/>
  <c r="U382" i="6"/>
  <c r="T382" i="6"/>
  <c r="S382" i="6"/>
  <c r="AF381" i="6"/>
  <c r="AE381" i="6"/>
  <c r="AD381" i="6"/>
  <c r="AC381" i="6"/>
  <c r="AB381" i="6"/>
  <c r="AA381" i="6"/>
  <c r="Z381" i="6"/>
  <c r="Y381" i="6"/>
  <c r="X381" i="6"/>
  <c r="W381" i="6"/>
  <c r="V381" i="6"/>
  <c r="U381" i="6"/>
  <c r="T381" i="6"/>
  <c r="S381" i="6"/>
  <c r="AF380" i="6"/>
  <c r="AE380" i="6"/>
  <c r="AD380" i="6"/>
  <c r="AC380" i="6"/>
  <c r="AB380" i="6"/>
  <c r="AA380" i="6"/>
  <c r="Z380" i="6"/>
  <c r="Y380" i="6"/>
  <c r="X380" i="6"/>
  <c r="W380" i="6"/>
  <c r="V380" i="6"/>
  <c r="U380" i="6"/>
  <c r="T380" i="6"/>
  <c r="S380" i="6"/>
  <c r="AF379" i="6"/>
  <c r="AE379" i="6"/>
  <c r="AD379" i="6"/>
  <c r="AC379" i="6"/>
  <c r="AB379" i="6"/>
  <c r="AA379" i="6"/>
  <c r="Z379" i="6"/>
  <c r="Y379" i="6"/>
  <c r="X379" i="6"/>
  <c r="W379" i="6"/>
  <c r="V379" i="6"/>
  <c r="U379" i="6"/>
  <c r="T379" i="6"/>
  <c r="S379" i="6"/>
  <c r="AF378" i="6"/>
  <c r="AE378" i="6"/>
  <c r="AD378" i="6"/>
  <c r="AC378" i="6"/>
  <c r="AB378" i="6"/>
  <c r="AA378" i="6"/>
  <c r="Z378" i="6"/>
  <c r="Y378" i="6"/>
  <c r="X378" i="6"/>
  <c r="W378" i="6"/>
  <c r="V378" i="6"/>
  <c r="U378" i="6"/>
  <c r="T378" i="6"/>
  <c r="S378" i="6"/>
  <c r="AF377" i="6"/>
  <c r="AE377" i="6"/>
  <c r="AD377" i="6"/>
  <c r="AC377" i="6"/>
  <c r="AB377" i="6"/>
  <c r="AA377" i="6"/>
  <c r="Z377" i="6"/>
  <c r="Y377" i="6"/>
  <c r="X377" i="6"/>
  <c r="W377" i="6"/>
  <c r="V377" i="6"/>
  <c r="U377" i="6"/>
  <c r="T377" i="6"/>
  <c r="S377" i="6"/>
  <c r="AF376" i="6"/>
  <c r="AE376" i="6"/>
  <c r="AD376" i="6"/>
  <c r="AC376" i="6"/>
  <c r="AB376" i="6"/>
  <c r="AA376" i="6"/>
  <c r="Z376" i="6"/>
  <c r="Y376" i="6"/>
  <c r="X376" i="6"/>
  <c r="W376" i="6"/>
  <c r="V376" i="6"/>
  <c r="U376" i="6"/>
  <c r="T376" i="6"/>
  <c r="S376" i="6"/>
  <c r="AF375" i="6"/>
  <c r="AE375" i="6"/>
  <c r="AD375" i="6"/>
  <c r="AC375" i="6"/>
  <c r="AB375" i="6"/>
  <c r="AA375" i="6"/>
  <c r="Z375" i="6"/>
  <c r="Y375" i="6"/>
  <c r="X375" i="6"/>
  <c r="W375" i="6"/>
  <c r="V375" i="6"/>
  <c r="U375" i="6"/>
  <c r="T375" i="6"/>
  <c r="S375" i="6"/>
  <c r="AF374" i="6"/>
  <c r="AE374" i="6"/>
  <c r="AD374" i="6"/>
  <c r="AC374" i="6"/>
  <c r="AB374" i="6"/>
  <c r="AA374" i="6"/>
  <c r="Z374" i="6"/>
  <c r="Y374" i="6"/>
  <c r="X374" i="6"/>
  <c r="W374" i="6"/>
  <c r="V374" i="6"/>
  <c r="U374" i="6"/>
  <c r="T374" i="6"/>
  <c r="S374" i="6"/>
  <c r="AF373" i="6"/>
  <c r="AE373" i="6"/>
  <c r="AD373" i="6"/>
  <c r="AC373" i="6"/>
  <c r="AB373" i="6"/>
  <c r="AA373" i="6"/>
  <c r="Z373" i="6"/>
  <c r="Y373" i="6"/>
  <c r="X373" i="6"/>
  <c r="W373" i="6"/>
  <c r="V373" i="6"/>
  <c r="U373" i="6"/>
  <c r="T373" i="6"/>
  <c r="S373" i="6"/>
  <c r="AF372" i="6"/>
  <c r="AE372" i="6"/>
  <c r="AD372" i="6"/>
  <c r="AC372" i="6"/>
  <c r="AB372" i="6"/>
  <c r="AA372" i="6"/>
  <c r="Z372" i="6"/>
  <c r="Y372" i="6"/>
  <c r="X372" i="6"/>
  <c r="W372" i="6"/>
  <c r="V372" i="6"/>
  <c r="U372" i="6"/>
  <c r="T372" i="6"/>
  <c r="S372" i="6"/>
  <c r="AF371" i="6"/>
  <c r="AE371" i="6"/>
  <c r="AD371" i="6"/>
  <c r="AC371" i="6"/>
  <c r="AB371" i="6"/>
  <c r="AA371" i="6"/>
  <c r="Z371" i="6"/>
  <c r="Y371" i="6"/>
  <c r="X371" i="6"/>
  <c r="W371" i="6"/>
  <c r="V371" i="6"/>
  <c r="U371" i="6"/>
  <c r="T371" i="6"/>
  <c r="S371" i="6"/>
  <c r="AF370" i="6"/>
  <c r="AE370" i="6"/>
  <c r="AD370" i="6"/>
  <c r="AC370" i="6"/>
  <c r="AB370" i="6"/>
  <c r="AA370" i="6"/>
  <c r="Z370" i="6"/>
  <c r="Y370" i="6"/>
  <c r="X370" i="6"/>
  <c r="W370" i="6"/>
  <c r="V370" i="6"/>
  <c r="U370" i="6"/>
  <c r="T370" i="6"/>
  <c r="S370" i="6"/>
  <c r="AF369" i="6"/>
  <c r="AE369" i="6"/>
  <c r="AD369" i="6"/>
  <c r="AC369" i="6"/>
  <c r="AB369" i="6"/>
  <c r="AA369" i="6"/>
  <c r="Z369" i="6"/>
  <c r="Y369" i="6"/>
  <c r="X369" i="6"/>
  <c r="W369" i="6"/>
  <c r="V369" i="6"/>
  <c r="U369" i="6"/>
  <c r="T369" i="6"/>
  <c r="S369" i="6"/>
  <c r="AF368" i="6"/>
  <c r="AE368" i="6"/>
  <c r="AD368" i="6"/>
  <c r="AC368" i="6"/>
  <c r="AB368" i="6"/>
  <c r="AA368" i="6"/>
  <c r="Z368" i="6"/>
  <c r="Y368" i="6"/>
  <c r="X368" i="6"/>
  <c r="W368" i="6"/>
  <c r="V368" i="6"/>
  <c r="U368" i="6"/>
  <c r="T368" i="6"/>
  <c r="S368" i="6"/>
  <c r="AF367" i="6"/>
  <c r="AE367" i="6"/>
  <c r="AD367" i="6"/>
  <c r="AC367" i="6"/>
  <c r="AB367" i="6"/>
  <c r="AA367" i="6"/>
  <c r="Z367" i="6"/>
  <c r="Y367" i="6"/>
  <c r="X367" i="6"/>
  <c r="W367" i="6"/>
  <c r="V367" i="6"/>
  <c r="U367" i="6"/>
  <c r="T367" i="6"/>
  <c r="S367" i="6"/>
  <c r="AF366" i="6"/>
  <c r="AE366" i="6"/>
  <c r="AD366" i="6"/>
  <c r="AC366" i="6"/>
  <c r="AB366" i="6"/>
  <c r="AA366" i="6"/>
  <c r="Z366" i="6"/>
  <c r="Y366" i="6"/>
  <c r="X366" i="6"/>
  <c r="W366" i="6"/>
  <c r="V366" i="6"/>
  <c r="U366" i="6"/>
  <c r="T366" i="6"/>
  <c r="S366" i="6"/>
  <c r="AF365" i="6"/>
  <c r="AE365" i="6"/>
  <c r="AD365" i="6"/>
  <c r="AC365" i="6"/>
  <c r="AB365" i="6"/>
  <c r="AA365" i="6"/>
  <c r="Z365" i="6"/>
  <c r="Y365" i="6"/>
  <c r="X365" i="6"/>
  <c r="W365" i="6"/>
  <c r="V365" i="6"/>
  <c r="U365" i="6"/>
  <c r="T365" i="6"/>
  <c r="S365" i="6"/>
  <c r="AF364" i="6"/>
  <c r="AE364" i="6"/>
  <c r="AD364" i="6"/>
  <c r="AC364" i="6"/>
  <c r="AB364" i="6"/>
  <c r="AA364" i="6"/>
  <c r="Z364" i="6"/>
  <c r="Y364" i="6"/>
  <c r="X364" i="6"/>
  <c r="W364" i="6"/>
  <c r="V364" i="6"/>
  <c r="U364" i="6"/>
  <c r="T364" i="6"/>
  <c r="S364" i="6"/>
  <c r="AF363" i="6"/>
  <c r="AE363" i="6"/>
  <c r="AD363" i="6"/>
  <c r="AC363" i="6"/>
  <c r="AB363" i="6"/>
  <c r="AA363" i="6"/>
  <c r="Z363" i="6"/>
  <c r="Y363" i="6"/>
  <c r="X363" i="6"/>
  <c r="W363" i="6"/>
  <c r="V363" i="6"/>
  <c r="U363" i="6"/>
  <c r="T363" i="6"/>
  <c r="S363" i="6"/>
  <c r="AF362" i="6"/>
  <c r="AE362" i="6"/>
  <c r="AD362" i="6"/>
  <c r="AC362" i="6"/>
  <c r="AB362" i="6"/>
  <c r="AA362" i="6"/>
  <c r="Z362" i="6"/>
  <c r="Y362" i="6"/>
  <c r="X362" i="6"/>
  <c r="W362" i="6"/>
  <c r="V362" i="6"/>
  <c r="U362" i="6"/>
  <c r="T362" i="6"/>
  <c r="S362" i="6"/>
  <c r="AF361" i="6"/>
  <c r="AE361" i="6"/>
  <c r="AD361" i="6"/>
  <c r="AC361" i="6"/>
  <c r="AB361" i="6"/>
  <c r="AA361" i="6"/>
  <c r="Z361" i="6"/>
  <c r="Y361" i="6"/>
  <c r="X361" i="6"/>
  <c r="W361" i="6"/>
  <c r="V361" i="6"/>
  <c r="U361" i="6"/>
  <c r="T361" i="6"/>
  <c r="S361" i="6"/>
  <c r="AF360" i="6"/>
  <c r="AE360" i="6"/>
  <c r="AD360" i="6"/>
  <c r="AC360" i="6"/>
  <c r="AB360" i="6"/>
  <c r="AA360" i="6"/>
  <c r="Z360" i="6"/>
  <c r="Y360" i="6"/>
  <c r="X360" i="6"/>
  <c r="W360" i="6"/>
  <c r="V360" i="6"/>
  <c r="U360" i="6"/>
  <c r="T360" i="6"/>
  <c r="S360" i="6"/>
  <c r="AF359" i="6"/>
  <c r="AE359" i="6"/>
  <c r="AD359" i="6"/>
  <c r="AC359" i="6"/>
  <c r="AB359" i="6"/>
  <c r="AA359" i="6"/>
  <c r="Z359" i="6"/>
  <c r="Y359" i="6"/>
  <c r="X359" i="6"/>
  <c r="W359" i="6"/>
  <c r="V359" i="6"/>
  <c r="U359" i="6"/>
  <c r="T359" i="6"/>
  <c r="S359" i="6"/>
  <c r="AF358" i="6"/>
  <c r="AE358" i="6"/>
  <c r="AD358" i="6"/>
  <c r="AC358" i="6"/>
  <c r="AB358" i="6"/>
  <c r="AA358" i="6"/>
  <c r="Z358" i="6"/>
  <c r="Y358" i="6"/>
  <c r="X358" i="6"/>
  <c r="W358" i="6"/>
  <c r="V358" i="6"/>
  <c r="U358" i="6"/>
  <c r="T358" i="6"/>
  <c r="S358" i="6"/>
  <c r="AF357" i="6"/>
  <c r="AE357" i="6"/>
  <c r="AD357" i="6"/>
  <c r="AC357" i="6"/>
  <c r="AB357" i="6"/>
  <c r="AA357" i="6"/>
  <c r="Z357" i="6"/>
  <c r="Y357" i="6"/>
  <c r="X357" i="6"/>
  <c r="W357" i="6"/>
  <c r="V357" i="6"/>
  <c r="U357" i="6"/>
  <c r="T357" i="6"/>
  <c r="S357" i="6"/>
  <c r="AF356" i="6"/>
  <c r="AE356" i="6"/>
  <c r="AD356" i="6"/>
  <c r="AC356" i="6"/>
  <c r="AB356" i="6"/>
  <c r="AA356" i="6"/>
  <c r="Z356" i="6"/>
  <c r="Y356" i="6"/>
  <c r="X356" i="6"/>
  <c r="W356" i="6"/>
  <c r="V356" i="6"/>
  <c r="U356" i="6"/>
  <c r="T356" i="6"/>
  <c r="S356" i="6"/>
  <c r="AF355" i="6"/>
  <c r="AE355" i="6"/>
  <c r="AD355" i="6"/>
  <c r="AC355" i="6"/>
  <c r="AB355" i="6"/>
  <c r="AA355" i="6"/>
  <c r="Z355" i="6"/>
  <c r="Y355" i="6"/>
  <c r="X355" i="6"/>
  <c r="W355" i="6"/>
  <c r="V355" i="6"/>
  <c r="U355" i="6"/>
  <c r="T355" i="6"/>
  <c r="S355" i="6"/>
  <c r="AF354" i="6"/>
  <c r="AE354" i="6"/>
  <c r="AD354" i="6"/>
  <c r="AC354" i="6"/>
  <c r="AB354" i="6"/>
  <c r="AA354" i="6"/>
  <c r="Z354" i="6"/>
  <c r="Y354" i="6"/>
  <c r="X354" i="6"/>
  <c r="W354" i="6"/>
  <c r="V354" i="6"/>
  <c r="U354" i="6"/>
  <c r="T354" i="6"/>
  <c r="S354" i="6"/>
  <c r="AF353" i="6"/>
  <c r="AE353" i="6"/>
  <c r="AD353" i="6"/>
  <c r="AC353" i="6"/>
  <c r="AB353" i="6"/>
  <c r="AA353" i="6"/>
  <c r="Z353" i="6"/>
  <c r="Y353" i="6"/>
  <c r="X353" i="6"/>
  <c r="W353" i="6"/>
  <c r="V353" i="6"/>
  <c r="U353" i="6"/>
  <c r="T353" i="6"/>
  <c r="S353" i="6"/>
  <c r="AF352" i="6"/>
  <c r="AE352" i="6"/>
  <c r="AD352" i="6"/>
  <c r="AC352" i="6"/>
  <c r="AB352" i="6"/>
  <c r="AA352" i="6"/>
  <c r="Z352" i="6"/>
  <c r="Y352" i="6"/>
  <c r="X352" i="6"/>
  <c r="W352" i="6"/>
  <c r="V352" i="6"/>
  <c r="U352" i="6"/>
  <c r="T352" i="6"/>
  <c r="S352" i="6"/>
  <c r="AF351" i="6"/>
  <c r="AE351" i="6"/>
  <c r="AD351" i="6"/>
  <c r="AC351" i="6"/>
  <c r="AB351" i="6"/>
  <c r="AA351" i="6"/>
  <c r="Z351" i="6"/>
  <c r="Y351" i="6"/>
  <c r="X351" i="6"/>
  <c r="W351" i="6"/>
  <c r="V351" i="6"/>
  <c r="U351" i="6"/>
  <c r="T351" i="6"/>
  <c r="S351" i="6"/>
  <c r="AF350" i="6"/>
  <c r="AE350" i="6"/>
  <c r="AD350" i="6"/>
  <c r="AC350" i="6"/>
  <c r="AB350" i="6"/>
  <c r="AA350" i="6"/>
  <c r="Z350" i="6"/>
  <c r="Y350" i="6"/>
  <c r="X350" i="6"/>
  <c r="W350" i="6"/>
  <c r="V350" i="6"/>
  <c r="U350" i="6"/>
  <c r="T350" i="6"/>
  <c r="S350" i="6"/>
  <c r="AF349" i="6"/>
  <c r="AE349" i="6"/>
  <c r="AD349" i="6"/>
  <c r="AC349" i="6"/>
  <c r="AB349" i="6"/>
  <c r="AA349" i="6"/>
  <c r="Z349" i="6"/>
  <c r="Y349" i="6"/>
  <c r="X349" i="6"/>
  <c r="W349" i="6"/>
  <c r="V349" i="6"/>
  <c r="U349" i="6"/>
  <c r="T349" i="6"/>
  <c r="S349" i="6"/>
  <c r="AF348" i="6"/>
  <c r="AE348" i="6"/>
  <c r="AD348" i="6"/>
  <c r="AC348" i="6"/>
  <c r="AB348" i="6"/>
  <c r="AA348" i="6"/>
  <c r="Z348" i="6"/>
  <c r="Y348" i="6"/>
  <c r="X348" i="6"/>
  <c r="W348" i="6"/>
  <c r="V348" i="6"/>
  <c r="U348" i="6"/>
  <c r="T348" i="6"/>
  <c r="S348" i="6"/>
  <c r="AF347" i="6"/>
  <c r="AE347" i="6"/>
  <c r="AD347" i="6"/>
  <c r="AC347" i="6"/>
  <c r="AB347" i="6"/>
  <c r="AA347" i="6"/>
  <c r="Z347" i="6"/>
  <c r="Y347" i="6"/>
  <c r="X347" i="6"/>
  <c r="W347" i="6"/>
  <c r="V347" i="6"/>
  <c r="U347" i="6"/>
  <c r="T347" i="6"/>
  <c r="S347" i="6"/>
  <c r="AF346" i="6"/>
  <c r="AE346" i="6"/>
  <c r="AD346" i="6"/>
  <c r="AC346" i="6"/>
  <c r="AB346" i="6"/>
  <c r="AA346" i="6"/>
  <c r="Z346" i="6"/>
  <c r="Y346" i="6"/>
  <c r="X346" i="6"/>
  <c r="W346" i="6"/>
  <c r="V346" i="6"/>
  <c r="U346" i="6"/>
  <c r="T346" i="6"/>
  <c r="S346" i="6"/>
  <c r="AF345" i="6"/>
  <c r="AE345" i="6"/>
  <c r="AD345" i="6"/>
  <c r="AC345" i="6"/>
  <c r="AB345" i="6"/>
  <c r="AA345" i="6"/>
  <c r="Z345" i="6"/>
  <c r="Y345" i="6"/>
  <c r="X345" i="6"/>
  <c r="W345" i="6"/>
  <c r="V345" i="6"/>
  <c r="U345" i="6"/>
  <c r="T345" i="6"/>
  <c r="S345" i="6"/>
  <c r="AF344" i="6"/>
  <c r="AE344" i="6"/>
  <c r="AD344" i="6"/>
  <c r="AC344" i="6"/>
  <c r="AB344" i="6"/>
  <c r="AA344" i="6"/>
  <c r="Z344" i="6"/>
  <c r="Y344" i="6"/>
  <c r="X344" i="6"/>
  <c r="W344" i="6"/>
  <c r="V344" i="6"/>
  <c r="U344" i="6"/>
  <c r="T344" i="6"/>
  <c r="S344" i="6"/>
  <c r="AF343" i="6"/>
  <c r="AE343" i="6"/>
  <c r="AD343" i="6"/>
  <c r="AC343" i="6"/>
  <c r="AB343" i="6"/>
  <c r="AA343" i="6"/>
  <c r="Z343" i="6"/>
  <c r="Y343" i="6"/>
  <c r="X343" i="6"/>
  <c r="W343" i="6"/>
  <c r="V343" i="6"/>
  <c r="U343" i="6"/>
  <c r="T343" i="6"/>
  <c r="S343" i="6"/>
  <c r="AF342" i="6"/>
  <c r="AE342" i="6"/>
  <c r="AD342" i="6"/>
  <c r="AC342" i="6"/>
  <c r="AB342" i="6"/>
  <c r="AA342" i="6"/>
  <c r="Z342" i="6"/>
  <c r="Y342" i="6"/>
  <c r="X342" i="6"/>
  <c r="W342" i="6"/>
  <c r="V342" i="6"/>
  <c r="U342" i="6"/>
  <c r="T342" i="6"/>
  <c r="S342" i="6"/>
  <c r="AF341" i="6"/>
  <c r="AE341" i="6"/>
  <c r="AD341" i="6"/>
  <c r="AC341" i="6"/>
  <c r="AB341" i="6"/>
  <c r="AA341" i="6"/>
  <c r="Z341" i="6"/>
  <c r="Y341" i="6"/>
  <c r="X341" i="6"/>
  <c r="W341" i="6"/>
  <c r="V341" i="6"/>
  <c r="U341" i="6"/>
  <c r="T341" i="6"/>
  <c r="S341" i="6"/>
  <c r="AF340" i="6"/>
  <c r="AE340" i="6"/>
  <c r="AD340" i="6"/>
  <c r="AC340" i="6"/>
  <c r="AB340" i="6"/>
  <c r="AA340" i="6"/>
  <c r="Z340" i="6"/>
  <c r="Y340" i="6"/>
  <c r="X340" i="6"/>
  <c r="W340" i="6"/>
  <c r="V340" i="6"/>
  <c r="U340" i="6"/>
  <c r="T340" i="6"/>
  <c r="S340" i="6"/>
  <c r="AF339" i="6"/>
  <c r="AE339" i="6"/>
  <c r="AD339" i="6"/>
  <c r="AC339" i="6"/>
  <c r="AB339" i="6"/>
  <c r="AA339" i="6"/>
  <c r="Z339" i="6"/>
  <c r="Y339" i="6"/>
  <c r="X339" i="6"/>
  <c r="W339" i="6"/>
  <c r="V339" i="6"/>
  <c r="U339" i="6"/>
  <c r="T339" i="6"/>
  <c r="S339" i="6"/>
  <c r="AF338" i="6"/>
  <c r="AE338" i="6"/>
  <c r="AD338" i="6"/>
  <c r="AC338" i="6"/>
  <c r="AB338" i="6"/>
  <c r="AA338" i="6"/>
  <c r="Z338" i="6"/>
  <c r="Y338" i="6"/>
  <c r="X338" i="6"/>
  <c r="W338" i="6"/>
  <c r="V338" i="6"/>
  <c r="U338" i="6"/>
  <c r="T338" i="6"/>
  <c r="S338" i="6"/>
  <c r="AF337" i="6"/>
  <c r="AE337" i="6"/>
  <c r="AD337" i="6"/>
  <c r="AC337" i="6"/>
  <c r="AB337" i="6"/>
  <c r="AA337" i="6"/>
  <c r="Z337" i="6"/>
  <c r="Y337" i="6"/>
  <c r="X337" i="6"/>
  <c r="W337" i="6"/>
  <c r="V337" i="6"/>
  <c r="U337" i="6"/>
  <c r="T337" i="6"/>
  <c r="S337" i="6"/>
  <c r="AF336" i="6"/>
  <c r="AE336" i="6"/>
  <c r="AD336" i="6"/>
  <c r="AC336" i="6"/>
  <c r="AB336" i="6"/>
  <c r="AA336" i="6"/>
  <c r="Z336" i="6"/>
  <c r="Y336" i="6"/>
  <c r="X336" i="6"/>
  <c r="W336" i="6"/>
  <c r="V336" i="6"/>
  <c r="U336" i="6"/>
  <c r="T336" i="6"/>
  <c r="S336" i="6"/>
  <c r="AF335" i="6"/>
  <c r="AE335" i="6"/>
  <c r="AD335" i="6"/>
  <c r="AC335" i="6"/>
  <c r="AB335" i="6"/>
  <c r="AA335" i="6"/>
  <c r="Z335" i="6"/>
  <c r="Y335" i="6"/>
  <c r="X335" i="6"/>
  <c r="W335" i="6"/>
  <c r="V335" i="6"/>
  <c r="U335" i="6"/>
  <c r="T335" i="6"/>
  <c r="S335" i="6"/>
  <c r="AF334" i="6"/>
  <c r="AE334" i="6"/>
  <c r="AD334" i="6"/>
  <c r="AC334" i="6"/>
  <c r="AB334" i="6"/>
  <c r="AA334" i="6"/>
  <c r="Z334" i="6"/>
  <c r="Y334" i="6"/>
  <c r="X334" i="6"/>
  <c r="W334" i="6"/>
  <c r="V334" i="6"/>
  <c r="U334" i="6"/>
  <c r="T334" i="6"/>
  <c r="S334" i="6"/>
  <c r="AF333" i="6"/>
  <c r="AE333" i="6"/>
  <c r="AD333" i="6"/>
  <c r="AC333" i="6"/>
  <c r="AB333" i="6"/>
  <c r="AA333" i="6"/>
  <c r="Z333" i="6"/>
  <c r="Y333" i="6"/>
  <c r="X333" i="6"/>
  <c r="W333" i="6"/>
  <c r="V333" i="6"/>
  <c r="U333" i="6"/>
  <c r="T333" i="6"/>
  <c r="S333" i="6"/>
  <c r="AF332" i="6"/>
  <c r="AE332" i="6"/>
  <c r="AD332" i="6"/>
  <c r="AC332" i="6"/>
  <c r="AB332" i="6"/>
  <c r="AA332" i="6"/>
  <c r="Z332" i="6"/>
  <c r="Y332" i="6"/>
  <c r="X332" i="6"/>
  <c r="W332" i="6"/>
  <c r="V332" i="6"/>
  <c r="U332" i="6"/>
  <c r="T332" i="6"/>
  <c r="S332" i="6"/>
  <c r="AF331" i="6"/>
  <c r="AE331" i="6"/>
  <c r="AD331" i="6"/>
  <c r="AC331" i="6"/>
  <c r="AB331" i="6"/>
  <c r="AA331" i="6"/>
  <c r="Z331" i="6"/>
  <c r="Y331" i="6"/>
  <c r="X331" i="6"/>
  <c r="W331" i="6"/>
  <c r="V331" i="6"/>
  <c r="U331" i="6"/>
  <c r="T331" i="6"/>
  <c r="S331" i="6"/>
  <c r="AF330" i="6"/>
  <c r="AE330" i="6"/>
  <c r="AD330" i="6"/>
  <c r="AC330" i="6"/>
  <c r="AB330" i="6"/>
  <c r="AA330" i="6"/>
  <c r="Z330" i="6"/>
  <c r="Y330" i="6"/>
  <c r="X330" i="6"/>
  <c r="W330" i="6"/>
  <c r="V330" i="6"/>
  <c r="U330" i="6"/>
  <c r="T330" i="6"/>
  <c r="S330" i="6"/>
  <c r="AF329" i="6"/>
  <c r="AE329" i="6"/>
  <c r="AD329" i="6"/>
  <c r="AC329" i="6"/>
  <c r="AB329" i="6"/>
  <c r="AA329" i="6"/>
  <c r="Z329" i="6"/>
  <c r="Y329" i="6"/>
  <c r="X329" i="6"/>
  <c r="W329" i="6"/>
  <c r="V329" i="6"/>
  <c r="U329" i="6"/>
  <c r="T329" i="6"/>
  <c r="S329" i="6"/>
  <c r="AF328" i="6"/>
  <c r="AE328" i="6"/>
  <c r="AD328" i="6"/>
  <c r="AC328" i="6"/>
  <c r="AB328" i="6"/>
  <c r="AA328" i="6"/>
  <c r="Z328" i="6"/>
  <c r="Y328" i="6"/>
  <c r="X328" i="6"/>
  <c r="W328" i="6"/>
  <c r="V328" i="6"/>
  <c r="U328" i="6"/>
  <c r="T328" i="6"/>
  <c r="S328" i="6"/>
  <c r="AF327" i="6"/>
  <c r="AE327" i="6"/>
  <c r="AD327" i="6"/>
  <c r="AC327" i="6"/>
  <c r="AB327" i="6"/>
  <c r="AA327" i="6"/>
  <c r="Z327" i="6"/>
  <c r="Y327" i="6"/>
  <c r="X327" i="6"/>
  <c r="W327" i="6"/>
  <c r="V327" i="6"/>
  <c r="U327" i="6"/>
  <c r="T327" i="6"/>
  <c r="S327" i="6"/>
  <c r="AF326" i="6"/>
  <c r="AE326" i="6"/>
  <c r="AD326" i="6"/>
  <c r="AC326" i="6"/>
  <c r="AB326" i="6"/>
  <c r="AA326" i="6"/>
  <c r="Z326" i="6"/>
  <c r="Y326" i="6"/>
  <c r="X326" i="6"/>
  <c r="W326" i="6"/>
  <c r="V326" i="6"/>
  <c r="U326" i="6"/>
  <c r="T326" i="6"/>
  <c r="S326" i="6"/>
  <c r="AF325" i="6"/>
  <c r="AE325" i="6"/>
  <c r="AD325" i="6"/>
  <c r="AC325" i="6"/>
  <c r="AB325" i="6"/>
  <c r="AA325" i="6"/>
  <c r="Z325" i="6"/>
  <c r="Y325" i="6"/>
  <c r="X325" i="6"/>
  <c r="W325" i="6"/>
  <c r="V325" i="6"/>
  <c r="U325" i="6"/>
  <c r="T325" i="6"/>
  <c r="S325" i="6"/>
  <c r="AF324" i="6"/>
  <c r="AE324" i="6"/>
  <c r="AD324" i="6"/>
  <c r="AC324" i="6"/>
  <c r="AB324" i="6"/>
  <c r="AA324" i="6"/>
  <c r="Z324" i="6"/>
  <c r="Y324" i="6"/>
  <c r="X324" i="6"/>
  <c r="W324" i="6"/>
  <c r="V324" i="6"/>
  <c r="U324" i="6"/>
  <c r="T324" i="6"/>
  <c r="S324" i="6"/>
  <c r="AF323" i="6"/>
  <c r="AE323" i="6"/>
  <c r="AD323" i="6"/>
  <c r="AC323" i="6"/>
  <c r="AB323" i="6"/>
  <c r="AA323" i="6"/>
  <c r="Z323" i="6"/>
  <c r="Y323" i="6"/>
  <c r="X323" i="6"/>
  <c r="W323" i="6"/>
  <c r="V323" i="6"/>
  <c r="U323" i="6"/>
  <c r="T323" i="6"/>
  <c r="S323" i="6"/>
  <c r="AF322" i="6"/>
  <c r="AE322" i="6"/>
  <c r="AD322" i="6"/>
  <c r="AC322" i="6"/>
  <c r="AB322" i="6"/>
  <c r="AA322" i="6"/>
  <c r="Z322" i="6"/>
  <c r="Y322" i="6"/>
  <c r="X322" i="6"/>
  <c r="W322" i="6"/>
  <c r="V322" i="6"/>
  <c r="U322" i="6"/>
  <c r="T322" i="6"/>
  <c r="S322" i="6"/>
  <c r="AF321" i="6"/>
  <c r="AE321" i="6"/>
  <c r="AD321" i="6"/>
  <c r="AC321" i="6"/>
  <c r="AB321" i="6"/>
  <c r="AA321" i="6"/>
  <c r="Z321" i="6"/>
  <c r="Y321" i="6"/>
  <c r="X321" i="6"/>
  <c r="W321" i="6"/>
  <c r="V321" i="6"/>
  <c r="U321" i="6"/>
  <c r="T321" i="6"/>
  <c r="S321" i="6"/>
  <c r="AF320" i="6"/>
  <c r="AE320" i="6"/>
  <c r="AD320" i="6"/>
  <c r="AC320" i="6"/>
  <c r="AB320" i="6"/>
  <c r="AA320" i="6"/>
  <c r="Z320" i="6"/>
  <c r="Y320" i="6"/>
  <c r="X320" i="6"/>
  <c r="W320" i="6"/>
  <c r="V320" i="6"/>
  <c r="U320" i="6"/>
  <c r="T320" i="6"/>
  <c r="S320" i="6"/>
  <c r="AF319" i="6"/>
  <c r="AE319" i="6"/>
  <c r="AD319" i="6"/>
  <c r="AC319" i="6"/>
  <c r="AB319" i="6"/>
  <c r="AA319" i="6"/>
  <c r="Z319" i="6"/>
  <c r="Y319" i="6"/>
  <c r="X319" i="6"/>
  <c r="W319" i="6"/>
  <c r="V319" i="6"/>
  <c r="U319" i="6"/>
  <c r="T319" i="6"/>
  <c r="S319" i="6"/>
  <c r="AF318" i="6"/>
  <c r="AE318" i="6"/>
  <c r="AD318" i="6"/>
  <c r="AC318" i="6"/>
  <c r="AB318" i="6"/>
  <c r="AA318" i="6"/>
  <c r="Z318" i="6"/>
  <c r="Y318" i="6"/>
  <c r="X318" i="6"/>
  <c r="W318" i="6"/>
  <c r="V318" i="6"/>
  <c r="U318" i="6"/>
  <c r="T318" i="6"/>
  <c r="S318" i="6"/>
  <c r="AF317" i="6"/>
  <c r="AE317" i="6"/>
  <c r="AD317" i="6"/>
  <c r="AC317" i="6"/>
  <c r="AB317" i="6"/>
  <c r="AA317" i="6"/>
  <c r="Z317" i="6"/>
  <c r="Y317" i="6"/>
  <c r="X317" i="6"/>
  <c r="W317" i="6"/>
  <c r="V317" i="6"/>
  <c r="U317" i="6"/>
  <c r="T317" i="6"/>
  <c r="S317" i="6"/>
  <c r="AF316" i="6"/>
  <c r="AE316" i="6"/>
  <c r="AD316" i="6"/>
  <c r="AC316" i="6"/>
  <c r="AB316" i="6"/>
  <c r="AA316" i="6"/>
  <c r="Z316" i="6"/>
  <c r="Y316" i="6"/>
  <c r="X316" i="6"/>
  <c r="W316" i="6"/>
  <c r="V316" i="6"/>
  <c r="U316" i="6"/>
  <c r="T316" i="6"/>
  <c r="S316" i="6"/>
  <c r="AF315" i="6"/>
  <c r="AE315" i="6"/>
  <c r="AD315" i="6"/>
  <c r="AC315" i="6"/>
  <c r="AB315" i="6"/>
  <c r="AA315" i="6"/>
  <c r="Z315" i="6"/>
  <c r="Y315" i="6"/>
  <c r="X315" i="6"/>
  <c r="W315" i="6"/>
  <c r="V315" i="6"/>
  <c r="U315" i="6"/>
  <c r="T315" i="6"/>
  <c r="S315" i="6"/>
  <c r="AF314" i="6"/>
  <c r="AE314" i="6"/>
  <c r="AD314" i="6"/>
  <c r="AC314" i="6"/>
  <c r="AB314" i="6"/>
  <c r="AA314" i="6"/>
  <c r="Z314" i="6"/>
  <c r="Y314" i="6"/>
  <c r="X314" i="6"/>
  <c r="W314" i="6"/>
  <c r="V314" i="6"/>
  <c r="U314" i="6"/>
  <c r="T314" i="6"/>
  <c r="S314" i="6"/>
  <c r="AF313" i="6"/>
  <c r="AE313" i="6"/>
  <c r="AD313" i="6"/>
  <c r="AC313" i="6"/>
  <c r="AB313" i="6"/>
  <c r="AA313" i="6"/>
  <c r="Z313" i="6"/>
  <c r="Y313" i="6"/>
  <c r="X313" i="6"/>
  <c r="W313" i="6"/>
  <c r="V313" i="6"/>
  <c r="U313" i="6"/>
  <c r="T313" i="6"/>
  <c r="S313" i="6"/>
  <c r="AF312" i="6"/>
  <c r="AE312" i="6"/>
  <c r="AD312" i="6"/>
  <c r="AC312" i="6"/>
  <c r="AB312" i="6"/>
  <c r="AA312" i="6"/>
  <c r="Z312" i="6"/>
  <c r="Y312" i="6"/>
  <c r="X312" i="6"/>
  <c r="W312" i="6"/>
  <c r="V312" i="6"/>
  <c r="U312" i="6"/>
  <c r="T312" i="6"/>
  <c r="S312" i="6"/>
  <c r="AF311" i="6"/>
  <c r="AE311" i="6"/>
  <c r="AD311" i="6"/>
  <c r="AC311" i="6"/>
  <c r="AB311" i="6"/>
  <c r="AA311" i="6"/>
  <c r="Z311" i="6"/>
  <c r="Y311" i="6"/>
  <c r="X311" i="6"/>
  <c r="W311" i="6"/>
  <c r="V311" i="6"/>
  <c r="U311" i="6"/>
  <c r="T311" i="6"/>
  <c r="S311" i="6"/>
  <c r="AF310" i="6"/>
  <c r="AE310" i="6"/>
  <c r="AD310" i="6"/>
  <c r="AC310" i="6"/>
  <c r="AB310" i="6"/>
  <c r="AA310" i="6"/>
  <c r="Z310" i="6"/>
  <c r="Y310" i="6"/>
  <c r="X310" i="6"/>
  <c r="W310" i="6"/>
  <c r="V310" i="6"/>
  <c r="U310" i="6"/>
  <c r="T310" i="6"/>
  <c r="S310" i="6"/>
  <c r="AF309" i="6"/>
  <c r="AE309" i="6"/>
  <c r="AD309" i="6"/>
  <c r="AC309" i="6"/>
  <c r="AB309" i="6"/>
  <c r="AA309" i="6"/>
  <c r="Z309" i="6"/>
  <c r="Y309" i="6"/>
  <c r="X309" i="6"/>
  <c r="W309" i="6"/>
  <c r="V309" i="6"/>
  <c r="U309" i="6"/>
  <c r="T309" i="6"/>
  <c r="S309" i="6"/>
  <c r="AF308" i="6"/>
  <c r="AE308" i="6"/>
  <c r="AD308" i="6"/>
  <c r="AC308" i="6"/>
  <c r="AB308" i="6"/>
  <c r="AA308" i="6"/>
  <c r="Z308" i="6"/>
  <c r="Y308" i="6"/>
  <c r="X308" i="6"/>
  <c r="W308" i="6"/>
  <c r="V308" i="6"/>
  <c r="U308" i="6"/>
  <c r="T308" i="6"/>
  <c r="S308" i="6"/>
  <c r="AF307" i="6"/>
  <c r="AE307" i="6"/>
  <c r="AD307" i="6"/>
  <c r="AC307" i="6"/>
  <c r="AB307" i="6"/>
  <c r="AA307" i="6"/>
  <c r="Z307" i="6"/>
  <c r="Y307" i="6"/>
  <c r="X307" i="6"/>
  <c r="W307" i="6"/>
  <c r="V307" i="6"/>
  <c r="U307" i="6"/>
  <c r="T307" i="6"/>
  <c r="S307" i="6"/>
  <c r="AF306" i="6"/>
  <c r="AE306" i="6"/>
  <c r="AD306" i="6"/>
  <c r="AC306" i="6"/>
  <c r="AB306" i="6"/>
  <c r="AA306" i="6"/>
  <c r="Z306" i="6"/>
  <c r="Y306" i="6"/>
  <c r="X306" i="6"/>
  <c r="W306" i="6"/>
  <c r="V306" i="6"/>
  <c r="U306" i="6"/>
  <c r="T306" i="6"/>
  <c r="S306" i="6"/>
  <c r="AF305" i="6"/>
  <c r="AE305" i="6"/>
  <c r="AD305" i="6"/>
  <c r="AC305" i="6"/>
  <c r="AB305" i="6"/>
  <c r="AA305" i="6"/>
  <c r="Z305" i="6"/>
  <c r="Y305" i="6"/>
  <c r="X305" i="6"/>
  <c r="W305" i="6"/>
  <c r="V305" i="6"/>
  <c r="U305" i="6"/>
  <c r="T305" i="6"/>
  <c r="S305" i="6"/>
  <c r="AF304" i="6"/>
  <c r="AE304" i="6"/>
  <c r="AD304" i="6"/>
  <c r="AC304" i="6"/>
  <c r="AB304" i="6"/>
  <c r="AA304" i="6"/>
  <c r="Z304" i="6"/>
  <c r="Y304" i="6"/>
  <c r="X304" i="6"/>
  <c r="W304" i="6"/>
  <c r="V304" i="6"/>
  <c r="U304" i="6"/>
  <c r="T304" i="6"/>
  <c r="S304" i="6"/>
  <c r="AF303" i="6"/>
  <c r="AE303" i="6"/>
  <c r="AD303" i="6"/>
  <c r="AC303" i="6"/>
  <c r="AB303" i="6"/>
  <c r="AA303" i="6"/>
  <c r="Z303" i="6"/>
  <c r="Y303" i="6"/>
  <c r="X303" i="6"/>
  <c r="W303" i="6"/>
  <c r="V303" i="6"/>
  <c r="U303" i="6"/>
  <c r="T303" i="6"/>
  <c r="S303" i="6"/>
  <c r="AF302" i="6"/>
  <c r="AE302" i="6"/>
  <c r="AD302" i="6"/>
  <c r="AC302" i="6"/>
  <c r="AB302" i="6"/>
  <c r="AA302" i="6"/>
  <c r="Z302" i="6"/>
  <c r="Y302" i="6"/>
  <c r="X302" i="6"/>
  <c r="W302" i="6"/>
  <c r="V302" i="6"/>
  <c r="U302" i="6"/>
  <c r="T302" i="6"/>
  <c r="S302" i="6"/>
  <c r="AF301" i="6"/>
  <c r="AE301" i="6"/>
  <c r="AD301" i="6"/>
  <c r="AC301" i="6"/>
  <c r="AB301" i="6"/>
  <c r="AA301" i="6"/>
  <c r="Z301" i="6"/>
  <c r="Y301" i="6"/>
  <c r="X301" i="6"/>
  <c r="W301" i="6"/>
  <c r="V301" i="6"/>
  <c r="U301" i="6"/>
  <c r="T301" i="6"/>
  <c r="S301" i="6"/>
  <c r="AF300" i="6"/>
  <c r="AE300" i="6"/>
  <c r="AD300" i="6"/>
  <c r="AC300" i="6"/>
  <c r="AB300" i="6"/>
  <c r="AA300" i="6"/>
  <c r="Z300" i="6"/>
  <c r="Y300" i="6"/>
  <c r="X300" i="6"/>
  <c r="W300" i="6"/>
  <c r="V300" i="6"/>
  <c r="U300" i="6"/>
  <c r="T300" i="6"/>
  <c r="S300" i="6"/>
  <c r="AF299" i="6"/>
  <c r="AE299" i="6"/>
  <c r="AD299" i="6"/>
  <c r="AC299" i="6"/>
  <c r="AB299" i="6"/>
  <c r="AA299" i="6"/>
  <c r="Z299" i="6"/>
  <c r="Y299" i="6"/>
  <c r="X299" i="6"/>
  <c r="W299" i="6"/>
  <c r="V299" i="6"/>
  <c r="U299" i="6"/>
  <c r="T299" i="6"/>
  <c r="S299" i="6"/>
  <c r="AF298" i="6"/>
  <c r="AE298" i="6"/>
  <c r="AD298" i="6"/>
  <c r="AC298" i="6"/>
  <c r="AB298" i="6"/>
  <c r="AA298" i="6"/>
  <c r="Z298" i="6"/>
  <c r="Y298" i="6"/>
  <c r="X298" i="6"/>
  <c r="W298" i="6"/>
  <c r="V298" i="6"/>
  <c r="U298" i="6"/>
  <c r="T298" i="6"/>
  <c r="S298" i="6"/>
  <c r="AF297" i="6"/>
  <c r="AE297" i="6"/>
  <c r="AD297" i="6"/>
  <c r="AC297" i="6"/>
  <c r="AB297" i="6"/>
  <c r="AA297" i="6"/>
  <c r="Z297" i="6"/>
  <c r="Y297" i="6"/>
  <c r="X297" i="6"/>
  <c r="W297" i="6"/>
  <c r="V297" i="6"/>
  <c r="U297" i="6"/>
  <c r="T297" i="6"/>
  <c r="S297" i="6"/>
  <c r="AF296" i="6"/>
  <c r="AE296" i="6"/>
  <c r="AD296" i="6"/>
  <c r="AC296" i="6"/>
  <c r="AB296" i="6"/>
  <c r="AA296" i="6"/>
  <c r="Z296" i="6"/>
  <c r="Y296" i="6"/>
  <c r="X296" i="6"/>
  <c r="W296" i="6"/>
  <c r="V296" i="6"/>
  <c r="U296" i="6"/>
  <c r="T296" i="6"/>
  <c r="S296" i="6"/>
  <c r="AF295" i="6"/>
  <c r="AE295" i="6"/>
  <c r="AD295" i="6"/>
  <c r="AC295" i="6"/>
  <c r="AB295" i="6"/>
  <c r="AA295" i="6"/>
  <c r="Z295" i="6"/>
  <c r="Y295" i="6"/>
  <c r="X295" i="6"/>
  <c r="W295" i="6"/>
  <c r="V295" i="6"/>
  <c r="U295" i="6"/>
  <c r="T295" i="6"/>
  <c r="S295" i="6"/>
  <c r="AF294" i="6"/>
  <c r="AE294" i="6"/>
  <c r="AD294" i="6"/>
  <c r="AC294" i="6"/>
  <c r="AB294" i="6"/>
  <c r="AA294" i="6"/>
  <c r="Z294" i="6"/>
  <c r="Y294" i="6"/>
  <c r="X294" i="6"/>
  <c r="W294" i="6"/>
  <c r="V294" i="6"/>
  <c r="U294" i="6"/>
  <c r="T294" i="6"/>
  <c r="S294" i="6"/>
  <c r="AF293" i="6"/>
  <c r="AE293" i="6"/>
  <c r="AD293" i="6"/>
  <c r="AC293" i="6"/>
  <c r="AB293" i="6"/>
  <c r="AA293" i="6"/>
  <c r="Z293" i="6"/>
  <c r="Y293" i="6"/>
  <c r="X293" i="6"/>
  <c r="W293" i="6"/>
  <c r="V293" i="6"/>
  <c r="U293" i="6"/>
  <c r="T293" i="6"/>
  <c r="S293" i="6"/>
  <c r="AF292" i="6"/>
  <c r="AE292" i="6"/>
  <c r="AD292" i="6"/>
  <c r="AC292" i="6"/>
  <c r="AB292" i="6"/>
  <c r="AA292" i="6"/>
  <c r="Z292" i="6"/>
  <c r="Y292" i="6"/>
  <c r="X292" i="6"/>
  <c r="W292" i="6"/>
  <c r="V292" i="6"/>
  <c r="U292" i="6"/>
  <c r="T292" i="6"/>
  <c r="S292" i="6"/>
  <c r="AF291" i="6"/>
  <c r="AE291" i="6"/>
  <c r="AD291" i="6"/>
  <c r="AC291" i="6"/>
  <c r="AB291" i="6"/>
  <c r="AA291" i="6"/>
  <c r="Z291" i="6"/>
  <c r="Y291" i="6"/>
  <c r="X291" i="6"/>
  <c r="W291" i="6"/>
  <c r="V291" i="6"/>
  <c r="U291" i="6"/>
  <c r="T291" i="6"/>
  <c r="S291" i="6"/>
  <c r="AF290" i="6"/>
  <c r="AE290" i="6"/>
  <c r="AD290" i="6"/>
  <c r="AC290" i="6"/>
  <c r="AB290" i="6"/>
  <c r="AA290" i="6"/>
  <c r="Z290" i="6"/>
  <c r="Y290" i="6"/>
  <c r="X290" i="6"/>
  <c r="W290" i="6"/>
  <c r="V290" i="6"/>
  <c r="U290" i="6"/>
  <c r="T290" i="6"/>
  <c r="S290" i="6"/>
  <c r="AF289" i="6"/>
  <c r="AE289" i="6"/>
  <c r="AD289" i="6"/>
  <c r="AC289" i="6"/>
  <c r="AB289" i="6"/>
  <c r="AA289" i="6"/>
  <c r="Z289" i="6"/>
  <c r="Y289" i="6"/>
  <c r="X289" i="6"/>
  <c r="W289" i="6"/>
  <c r="V289" i="6"/>
  <c r="U289" i="6"/>
  <c r="T289" i="6"/>
  <c r="S289" i="6"/>
  <c r="AF288" i="6"/>
  <c r="AE288" i="6"/>
  <c r="AD288" i="6"/>
  <c r="AC288" i="6"/>
  <c r="AB288" i="6"/>
  <c r="AA288" i="6"/>
  <c r="Z288" i="6"/>
  <c r="Y288" i="6"/>
  <c r="X288" i="6"/>
  <c r="W288" i="6"/>
  <c r="V288" i="6"/>
  <c r="U288" i="6"/>
  <c r="T288" i="6"/>
  <c r="S288" i="6"/>
  <c r="AF287" i="6"/>
  <c r="AE287" i="6"/>
  <c r="AD287" i="6"/>
  <c r="AC287" i="6"/>
  <c r="AB287" i="6"/>
  <c r="AA287" i="6"/>
  <c r="Z287" i="6"/>
  <c r="Y287" i="6"/>
  <c r="X287" i="6"/>
  <c r="W287" i="6"/>
  <c r="V287" i="6"/>
  <c r="U287" i="6"/>
  <c r="T287" i="6"/>
  <c r="S287" i="6"/>
  <c r="AF286" i="6"/>
  <c r="AE286" i="6"/>
  <c r="AD286" i="6"/>
  <c r="AC286" i="6"/>
  <c r="AB286" i="6"/>
  <c r="AA286" i="6"/>
  <c r="Z286" i="6"/>
  <c r="Y286" i="6"/>
  <c r="X286" i="6"/>
  <c r="W286" i="6"/>
  <c r="V286" i="6"/>
  <c r="U286" i="6"/>
  <c r="T286" i="6"/>
  <c r="S286" i="6"/>
  <c r="AF285" i="6"/>
  <c r="AE285" i="6"/>
  <c r="AD285" i="6"/>
  <c r="AC285" i="6"/>
  <c r="AB285" i="6"/>
  <c r="AA285" i="6"/>
  <c r="Z285" i="6"/>
  <c r="Y285" i="6"/>
  <c r="X285" i="6"/>
  <c r="W285" i="6"/>
  <c r="V285" i="6"/>
  <c r="U285" i="6"/>
  <c r="T285" i="6"/>
  <c r="S285" i="6"/>
  <c r="AF284" i="6"/>
  <c r="AE284" i="6"/>
  <c r="AD284" i="6"/>
  <c r="AC284" i="6"/>
  <c r="AB284" i="6"/>
  <c r="AA284" i="6"/>
  <c r="Z284" i="6"/>
  <c r="Y284" i="6"/>
  <c r="X284" i="6"/>
  <c r="W284" i="6"/>
  <c r="V284" i="6"/>
  <c r="U284" i="6"/>
  <c r="T284" i="6"/>
  <c r="S284" i="6"/>
  <c r="AF283" i="6"/>
  <c r="AE283" i="6"/>
  <c r="AD283" i="6"/>
  <c r="AC283" i="6"/>
  <c r="AB283" i="6"/>
  <c r="AA283" i="6"/>
  <c r="Z283" i="6"/>
  <c r="Y283" i="6"/>
  <c r="X283" i="6"/>
  <c r="W283" i="6"/>
  <c r="V283" i="6"/>
  <c r="U283" i="6"/>
  <c r="T283" i="6"/>
  <c r="S283" i="6"/>
  <c r="AF282" i="6"/>
  <c r="AE282" i="6"/>
  <c r="AD282" i="6"/>
  <c r="AC282" i="6"/>
  <c r="AB282" i="6"/>
  <c r="AA282" i="6"/>
  <c r="Z282" i="6"/>
  <c r="Y282" i="6"/>
  <c r="X282" i="6"/>
  <c r="W282" i="6"/>
  <c r="V282" i="6"/>
  <c r="U282" i="6"/>
  <c r="T282" i="6"/>
  <c r="S282" i="6"/>
  <c r="AF281" i="6"/>
  <c r="AE281" i="6"/>
  <c r="AD281" i="6"/>
  <c r="AC281" i="6"/>
  <c r="AB281" i="6"/>
  <c r="AA281" i="6"/>
  <c r="Z281" i="6"/>
  <c r="Y281" i="6"/>
  <c r="X281" i="6"/>
  <c r="W281" i="6"/>
  <c r="V281" i="6"/>
  <c r="U281" i="6"/>
  <c r="T281" i="6"/>
  <c r="S281" i="6"/>
  <c r="AF280" i="6"/>
  <c r="AE280" i="6"/>
  <c r="AD280" i="6"/>
  <c r="AC280" i="6"/>
  <c r="AB280" i="6"/>
  <c r="AA280" i="6"/>
  <c r="Z280" i="6"/>
  <c r="Y280" i="6"/>
  <c r="X280" i="6"/>
  <c r="W280" i="6"/>
  <c r="V280" i="6"/>
  <c r="U280" i="6"/>
  <c r="T280" i="6"/>
  <c r="S280" i="6"/>
  <c r="AF279" i="6"/>
  <c r="AE279" i="6"/>
  <c r="AD279" i="6"/>
  <c r="AC279" i="6"/>
  <c r="AB279" i="6"/>
  <c r="AA279" i="6"/>
  <c r="Z279" i="6"/>
  <c r="Y279" i="6"/>
  <c r="X279" i="6"/>
  <c r="W279" i="6"/>
  <c r="V279" i="6"/>
  <c r="U279" i="6"/>
  <c r="T279" i="6"/>
  <c r="S279" i="6"/>
  <c r="AF278" i="6"/>
  <c r="AE278" i="6"/>
  <c r="AD278" i="6"/>
  <c r="AC278" i="6"/>
  <c r="AB278" i="6"/>
  <c r="AA278" i="6"/>
  <c r="Z278" i="6"/>
  <c r="Y278" i="6"/>
  <c r="X278" i="6"/>
  <c r="W278" i="6"/>
  <c r="V278" i="6"/>
  <c r="U278" i="6"/>
  <c r="T278" i="6"/>
  <c r="S278" i="6"/>
  <c r="AF277" i="6"/>
  <c r="AE277" i="6"/>
  <c r="AD277" i="6"/>
  <c r="AC277" i="6"/>
  <c r="AB277" i="6"/>
  <c r="AA277" i="6"/>
  <c r="Z277" i="6"/>
  <c r="Y277" i="6"/>
  <c r="X277" i="6"/>
  <c r="W277" i="6"/>
  <c r="V277" i="6"/>
  <c r="U277" i="6"/>
  <c r="T277" i="6"/>
  <c r="S277" i="6"/>
  <c r="AF276" i="6"/>
  <c r="AE276" i="6"/>
  <c r="AD276" i="6"/>
  <c r="AC276" i="6"/>
  <c r="AB276" i="6"/>
  <c r="AA276" i="6"/>
  <c r="Z276" i="6"/>
  <c r="Y276" i="6"/>
  <c r="X276" i="6"/>
  <c r="W276" i="6"/>
  <c r="V276" i="6"/>
  <c r="U276" i="6"/>
  <c r="T276" i="6"/>
  <c r="S276" i="6"/>
  <c r="AF275" i="6"/>
  <c r="AE275" i="6"/>
  <c r="AD275" i="6"/>
  <c r="AC275" i="6"/>
  <c r="AB275" i="6"/>
  <c r="AA275" i="6"/>
  <c r="Z275" i="6"/>
  <c r="Y275" i="6"/>
  <c r="X275" i="6"/>
  <c r="W275" i="6"/>
  <c r="V275" i="6"/>
  <c r="U275" i="6"/>
  <c r="T275" i="6"/>
  <c r="S275" i="6"/>
  <c r="AF274" i="6"/>
  <c r="AE274" i="6"/>
  <c r="AD274" i="6"/>
  <c r="AC274" i="6"/>
  <c r="AB274" i="6"/>
  <c r="AA274" i="6"/>
  <c r="Z274" i="6"/>
  <c r="Y274" i="6"/>
  <c r="X274" i="6"/>
  <c r="W274" i="6"/>
  <c r="V274" i="6"/>
  <c r="U274" i="6"/>
  <c r="T274" i="6"/>
  <c r="S274" i="6"/>
  <c r="AF273" i="6"/>
  <c r="AE273" i="6"/>
  <c r="AD273" i="6"/>
  <c r="AC273" i="6"/>
  <c r="AB273" i="6"/>
  <c r="AA273" i="6"/>
  <c r="Z273" i="6"/>
  <c r="Y273" i="6"/>
  <c r="X273" i="6"/>
  <c r="W273" i="6"/>
  <c r="V273" i="6"/>
  <c r="U273" i="6"/>
  <c r="T273" i="6"/>
  <c r="S273" i="6"/>
  <c r="AF272" i="6"/>
  <c r="AE272" i="6"/>
  <c r="AD272" i="6"/>
  <c r="AC272" i="6"/>
  <c r="AB272" i="6"/>
  <c r="AA272" i="6"/>
  <c r="Z272" i="6"/>
  <c r="Y272" i="6"/>
  <c r="X272" i="6"/>
  <c r="W272" i="6"/>
  <c r="V272" i="6"/>
  <c r="U272" i="6"/>
  <c r="T272" i="6"/>
  <c r="S272" i="6"/>
  <c r="AF271" i="6"/>
  <c r="AE271" i="6"/>
  <c r="AD271" i="6"/>
  <c r="AC271" i="6"/>
  <c r="AB271" i="6"/>
  <c r="AA271" i="6"/>
  <c r="Z271" i="6"/>
  <c r="Y271" i="6"/>
  <c r="X271" i="6"/>
  <c r="W271" i="6"/>
  <c r="V271" i="6"/>
  <c r="U271" i="6"/>
  <c r="T271" i="6"/>
  <c r="S271" i="6"/>
  <c r="AF270" i="6"/>
  <c r="AE270" i="6"/>
  <c r="AD270" i="6"/>
  <c r="AC270" i="6"/>
  <c r="AB270" i="6"/>
  <c r="AA270" i="6"/>
  <c r="Z270" i="6"/>
  <c r="Y270" i="6"/>
  <c r="X270" i="6"/>
  <c r="W270" i="6"/>
  <c r="V270" i="6"/>
  <c r="U270" i="6"/>
  <c r="T270" i="6"/>
  <c r="S270" i="6"/>
  <c r="AF269" i="6"/>
  <c r="AE269" i="6"/>
  <c r="AD269" i="6"/>
  <c r="AC269" i="6"/>
  <c r="AB269" i="6"/>
  <c r="AA269" i="6"/>
  <c r="Z269" i="6"/>
  <c r="Y269" i="6"/>
  <c r="X269" i="6"/>
  <c r="W269" i="6"/>
  <c r="V269" i="6"/>
  <c r="U269" i="6"/>
  <c r="T269" i="6"/>
  <c r="S269" i="6"/>
  <c r="AF268" i="6"/>
  <c r="AE268" i="6"/>
  <c r="AD268" i="6"/>
  <c r="AC268" i="6"/>
  <c r="AB268" i="6"/>
  <c r="AA268" i="6"/>
  <c r="Z268" i="6"/>
  <c r="Y268" i="6"/>
  <c r="X268" i="6"/>
  <c r="W268" i="6"/>
  <c r="V268" i="6"/>
  <c r="U268" i="6"/>
  <c r="T268" i="6"/>
  <c r="S268" i="6"/>
  <c r="AF267" i="6"/>
  <c r="AE267" i="6"/>
  <c r="AD267" i="6"/>
  <c r="AC267" i="6"/>
  <c r="AB267" i="6"/>
  <c r="AA267" i="6"/>
  <c r="Z267" i="6"/>
  <c r="Y267" i="6"/>
  <c r="X267" i="6"/>
  <c r="W267" i="6"/>
  <c r="V267" i="6"/>
  <c r="U267" i="6"/>
  <c r="T267" i="6"/>
  <c r="S267" i="6"/>
  <c r="AF266" i="6"/>
  <c r="AE266" i="6"/>
  <c r="AD266" i="6"/>
  <c r="AC266" i="6"/>
  <c r="AB266" i="6"/>
  <c r="AA266" i="6"/>
  <c r="Z266" i="6"/>
  <c r="Y266" i="6"/>
  <c r="X266" i="6"/>
  <c r="W266" i="6"/>
  <c r="V266" i="6"/>
  <c r="U266" i="6"/>
  <c r="T266" i="6"/>
  <c r="S266" i="6"/>
  <c r="AF265" i="6"/>
  <c r="AE265" i="6"/>
  <c r="AD265" i="6"/>
  <c r="AC265" i="6"/>
  <c r="AB265" i="6"/>
  <c r="AA265" i="6"/>
  <c r="Z265" i="6"/>
  <c r="Y265" i="6"/>
  <c r="X265" i="6"/>
  <c r="W265" i="6"/>
  <c r="V265" i="6"/>
  <c r="U265" i="6"/>
  <c r="T265" i="6"/>
  <c r="S265" i="6"/>
  <c r="AF264" i="6"/>
  <c r="AE264" i="6"/>
  <c r="AD264" i="6"/>
  <c r="AC264" i="6"/>
  <c r="AB264" i="6"/>
  <c r="AA264" i="6"/>
  <c r="Z264" i="6"/>
  <c r="Y264" i="6"/>
  <c r="X264" i="6"/>
  <c r="W264" i="6"/>
  <c r="V264" i="6"/>
  <c r="U264" i="6"/>
  <c r="T264" i="6"/>
  <c r="S264" i="6"/>
  <c r="AF263" i="6"/>
  <c r="AE263" i="6"/>
  <c r="AD263" i="6"/>
  <c r="AC263" i="6"/>
  <c r="AB263" i="6"/>
  <c r="AA263" i="6"/>
  <c r="Z263" i="6"/>
  <c r="Y263" i="6"/>
  <c r="X263" i="6"/>
  <c r="W263" i="6"/>
  <c r="V263" i="6"/>
  <c r="U263" i="6"/>
  <c r="T263" i="6"/>
  <c r="S263" i="6"/>
  <c r="AF262" i="6"/>
  <c r="AE262" i="6"/>
  <c r="AD262" i="6"/>
  <c r="AC262" i="6"/>
  <c r="AB262" i="6"/>
  <c r="AA262" i="6"/>
  <c r="Z262" i="6"/>
  <c r="Y262" i="6"/>
  <c r="X262" i="6"/>
  <c r="W262" i="6"/>
  <c r="V262" i="6"/>
  <c r="U262" i="6"/>
  <c r="T262" i="6"/>
  <c r="S262" i="6"/>
  <c r="AF261" i="6"/>
  <c r="AE261" i="6"/>
  <c r="AD261" i="6"/>
  <c r="AC261" i="6"/>
  <c r="AB261" i="6"/>
  <c r="AA261" i="6"/>
  <c r="Z261" i="6"/>
  <c r="Y261" i="6"/>
  <c r="X261" i="6"/>
  <c r="W261" i="6"/>
  <c r="V261" i="6"/>
  <c r="U261" i="6"/>
  <c r="T261" i="6"/>
  <c r="S261" i="6"/>
  <c r="AF260" i="6"/>
  <c r="AE260" i="6"/>
  <c r="AD260" i="6"/>
  <c r="AC260" i="6"/>
  <c r="AB260" i="6"/>
  <c r="AA260" i="6"/>
  <c r="Z260" i="6"/>
  <c r="Y260" i="6"/>
  <c r="X260" i="6"/>
  <c r="W260" i="6"/>
  <c r="V260" i="6"/>
  <c r="U260" i="6"/>
  <c r="T260" i="6"/>
  <c r="S260" i="6"/>
  <c r="AF259" i="6"/>
  <c r="AE259" i="6"/>
  <c r="AD259" i="6"/>
  <c r="AC259" i="6"/>
  <c r="AB259" i="6"/>
  <c r="AA259" i="6"/>
  <c r="Z259" i="6"/>
  <c r="Y259" i="6"/>
  <c r="X259" i="6"/>
  <c r="W259" i="6"/>
  <c r="V259" i="6"/>
  <c r="U259" i="6"/>
  <c r="T259" i="6"/>
  <c r="S259" i="6"/>
  <c r="AF258" i="6"/>
  <c r="AE258" i="6"/>
  <c r="AD258" i="6"/>
  <c r="AC258" i="6"/>
  <c r="AB258" i="6"/>
  <c r="AA258" i="6"/>
  <c r="Z258" i="6"/>
  <c r="Y258" i="6"/>
  <c r="X258" i="6"/>
  <c r="W258" i="6"/>
  <c r="V258" i="6"/>
  <c r="U258" i="6"/>
  <c r="T258" i="6"/>
  <c r="S258" i="6"/>
  <c r="AF257" i="6"/>
  <c r="AE257" i="6"/>
  <c r="AD257" i="6"/>
  <c r="AC257" i="6"/>
  <c r="AB257" i="6"/>
  <c r="AA257" i="6"/>
  <c r="Z257" i="6"/>
  <c r="Y257" i="6"/>
  <c r="X257" i="6"/>
  <c r="W257" i="6"/>
  <c r="V257" i="6"/>
  <c r="U257" i="6"/>
  <c r="T257" i="6"/>
  <c r="S257" i="6"/>
  <c r="AF256" i="6"/>
  <c r="AE256" i="6"/>
  <c r="AD256" i="6"/>
  <c r="AC256" i="6"/>
  <c r="AB256" i="6"/>
  <c r="AA256" i="6"/>
  <c r="Z256" i="6"/>
  <c r="Y256" i="6"/>
  <c r="X256" i="6"/>
  <c r="W256" i="6"/>
  <c r="V256" i="6"/>
  <c r="U256" i="6"/>
  <c r="T256" i="6"/>
  <c r="S256" i="6"/>
  <c r="AF255" i="6"/>
  <c r="AE255" i="6"/>
  <c r="AD255" i="6"/>
  <c r="AC255" i="6"/>
  <c r="AB255" i="6"/>
  <c r="AA255" i="6"/>
  <c r="Z255" i="6"/>
  <c r="Y255" i="6"/>
  <c r="X255" i="6"/>
  <c r="W255" i="6"/>
  <c r="V255" i="6"/>
  <c r="U255" i="6"/>
  <c r="T255" i="6"/>
  <c r="S255" i="6"/>
  <c r="AF254" i="6"/>
  <c r="AE254" i="6"/>
  <c r="AD254" i="6"/>
  <c r="AC254" i="6"/>
  <c r="AB254" i="6"/>
  <c r="AA254" i="6"/>
  <c r="Z254" i="6"/>
  <c r="Y254" i="6"/>
  <c r="X254" i="6"/>
  <c r="W254" i="6"/>
  <c r="V254" i="6"/>
  <c r="U254" i="6"/>
  <c r="T254" i="6"/>
  <c r="S254" i="6"/>
  <c r="AF253" i="6"/>
  <c r="AE253" i="6"/>
  <c r="AD253" i="6"/>
  <c r="AC253" i="6"/>
  <c r="AB253" i="6"/>
  <c r="AA253" i="6"/>
  <c r="Z253" i="6"/>
  <c r="Y253" i="6"/>
  <c r="X253" i="6"/>
  <c r="W253" i="6"/>
  <c r="V253" i="6"/>
  <c r="U253" i="6"/>
  <c r="T253" i="6"/>
  <c r="S253" i="6"/>
  <c r="AF252" i="6"/>
  <c r="AE252" i="6"/>
  <c r="AD252" i="6"/>
  <c r="AC252" i="6"/>
  <c r="AB252" i="6"/>
  <c r="AA252" i="6"/>
  <c r="Z252" i="6"/>
  <c r="Y252" i="6"/>
  <c r="X252" i="6"/>
  <c r="W252" i="6"/>
  <c r="V252" i="6"/>
  <c r="U252" i="6"/>
  <c r="T252" i="6"/>
  <c r="S252" i="6"/>
  <c r="AF251" i="6"/>
  <c r="AE251" i="6"/>
  <c r="AD251" i="6"/>
  <c r="AC251" i="6"/>
  <c r="AB251" i="6"/>
  <c r="AA251" i="6"/>
  <c r="Z251" i="6"/>
  <c r="Y251" i="6"/>
  <c r="X251" i="6"/>
  <c r="W251" i="6"/>
  <c r="V251" i="6"/>
  <c r="U251" i="6"/>
  <c r="T251" i="6"/>
  <c r="S251" i="6"/>
  <c r="AF250" i="6"/>
  <c r="AE250" i="6"/>
  <c r="AD250" i="6"/>
  <c r="AC250" i="6"/>
  <c r="AB250" i="6"/>
  <c r="AA250" i="6"/>
  <c r="Z250" i="6"/>
  <c r="Y250" i="6"/>
  <c r="X250" i="6"/>
  <c r="W250" i="6"/>
  <c r="V250" i="6"/>
  <c r="U250" i="6"/>
  <c r="T250" i="6"/>
  <c r="S250" i="6"/>
  <c r="AF249" i="6"/>
  <c r="AE249" i="6"/>
  <c r="AD249" i="6"/>
  <c r="AC249" i="6"/>
  <c r="AB249" i="6"/>
  <c r="AA249" i="6"/>
  <c r="Z249" i="6"/>
  <c r="Y249" i="6"/>
  <c r="X249" i="6"/>
  <c r="W249" i="6"/>
  <c r="V249" i="6"/>
  <c r="U249" i="6"/>
  <c r="T249" i="6"/>
  <c r="S249" i="6"/>
  <c r="AF248" i="6"/>
  <c r="AE248" i="6"/>
  <c r="AD248" i="6"/>
  <c r="AC248" i="6"/>
  <c r="AB248" i="6"/>
  <c r="AA248" i="6"/>
  <c r="Z248" i="6"/>
  <c r="Y248" i="6"/>
  <c r="X248" i="6"/>
  <c r="W248" i="6"/>
  <c r="V248" i="6"/>
  <c r="U248" i="6"/>
  <c r="T248" i="6"/>
  <c r="S248" i="6"/>
  <c r="AF247" i="6"/>
  <c r="AE247" i="6"/>
  <c r="AD247" i="6"/>
  <c r="AC247" i="6"/>
  <c r="AB247" i="6"/>
  <c r="AA247" i="6"/>
  <c r="Z247" i="6"/>
  <c r="Y247" i="6"/>
  <c r="X247" i="6"/>
  <c r="W247" i="6"/>
  <c r="V247" i="6"/>
  <c r="U247" i="6"/>
  <c r="T247" i="6"/>
  <c r="S247" i="6"/>
  <c r="AF246" i="6"/>
  <c r="AE246" i="6"/>
  <c r="AD246" i="6"/>
  <c r="AC246" i="6"/>
  <c r="AB246" i="6"/>
  <c r="AA246" i="6"/>
  <c r="Z246" i="6"/>
  <c r="Y246" i="6"/>
  <c r="X246" i="6"/>
  <c r="W246" i="6"/>
  <c r="V246" i="6"/>
  <c r="U246" i="6"/>
  <c r="T246" i="6"/>
  <c r="S246" i="6"/>
  <c r="AF245" i="6"/>
  <c r="AE245" i="6"/>
  <c r="AD245" i="6"/>
  <c r="AC245" i="6"/>
  <c r="AB245" i="6"/>
  <c r="AA245" i="6"/>
  <c r="Z245" i="6"/>
  <c r="Y245" i="6"/>
  <c r="X245" i="6"/>
  <c r="W245" i="6"/>
  <c r="V245" i="6"/>
  <c r="U245" i="6"/>
  <c r="T245" i="6"/>
  <c r="S245" i="6"/>
  <c r="AF244" i="6"/>
  <c r="AE244" i="6"/>
  <c r="AD244" i="6"/>
  <c r="AC244" i="6"/>
  <c r="AB244" i="6"/>
  <c r="AA244" i="6"/>
  <c r="Z244" i="6"/>
  <c r="Y244" i="6"/>
  <c r="X244" i="6"/>
  <c r="W244" i="6"/>
  <c r="V244" i="6"/>
  <c r="U244" i="6"/>
  <c r="T244" i="6"/>
  <c r="S244" i="6"/>
  <c r="AF243" i="6"/>
  <c r="AE243" i="6"/>
  <c r="AD243" i="6"/>
  <c r="AC243" i="6"/>
  <c r="AB243" i="6"/>
  <c r="AA243" i="6"/>
  <c r="Z243" i="6"/>
  <c r="Y243" i="6"/>
  <c r="X243" i="6"/>
  <c r="W243" i="6"/>
  <c r="V243" i="6"/>
  <c r="U243" i="6"/>
  <c r="T243" i="6"/>
  <c r="S243" i="6"/>
  <c r="AF242" i="6"/>
  <c r="AE242" i="6"/>
  <c r="AD242" i="6"/>
  <c r="AC242" i="6"/>
  <c r="AB242" i="6"/>
  <c r="AA242" i="6"/>
  <c r="Z242" i="6"/>
  <c r="Y242" i="6"/>
  <c r="X242" i="6"/>
  <c r="W242" i="6"/>
  <c r="V242" i="6"/>
  <c r="U242" i="6"/>
  <c r="T242" i="6"/>
  <c r="S242" i="6"/>
  <c r="AF241" i="6"/>
  <c r="AE241" i="6"/>
  <c r="AD241" i="6"/>
  <c r="AC241" i="6"/>
  <c r="AB241" i="6"/>
  <c r="AA241" i="6"/>
  <c r="Z241" i="6"/>
  <c r="Y241" i="6"/>
  <c r="X241" i="6"/>
  <c r="W241" i="6"/>
  <c r="V241" i="6"/>
  <c r="U241" i="6"/>
  <c r="T241" i="6"/>
  <c r="S241" i="6"/>
  <c r="AF240" i="6"/>
  <c r="AE240" i="6"/>
  <c r="AD240" i="6"/>
  <c r="AC240" i="6"/>
  <c r="AB240" i="6"/>
  <c r="AA240" i="6"/>
  <c r="Z240" i="6"/>
  <c r="Y240" i="6"/>
  <c r="X240" i="6"/>
  <c r="W240" i="6"/>
  <c r="V240" i="6"/>
  <c r="U240" i="6"/>
  <c r="T240" i="6"/>
  <c r="S240" i="6"/>
  <c r="AF239" i="6"/>
  <c r="AE239" i="6"/>
  <c r="AD239" i="6"/>
  <c r="AC239" i="6"/>
  <c r="AB239" i="6"/>
  <c r="AA239" i="6"/>
  <c r="Z239" i="6"/>
  <c r="Y239" i="6"/>
  <c r="X239" i="6"/>
  <c r="W239" i="6"/>
  <c r="V239" i="6"/>
  <c r="U239" i="6"/>
  <c r="T239" i="6"/>
  <c r="S239" i="6"/>
  <c r="AF238" i="6"/>
  <c r="AE238" i="6"/>
  <c r="AD238" i="6"/>
  <c r="AC238" i="6"/>
  <c r="AB238" i="6"/>
  <c r="AA238" i="6"/>
  <c r="Z238" i="6"/>
  <c r="Y238" i="6"/>
  <c r="X238" i="6"/>
  <c r="W238" i="6"/>
  <c r="V238" i="6"/>
  <c r="U238" i="6"/>
  <c r="T238" i="6"/>
  <c r="S238" i="6"/>
  <c r="AF237" i="6"/>
  <c r="AE237" i="6"/>
  <c r="AD237" i="6"/>
  <c r="AC237" i="6"/>
  <c r="AB237" i="6"/>
  <c r="AA237" i="6"/>
  <c r="Z237" i="6"/>
  <c r="Y237" i="6"/>
  <c r="X237" i="6"/>
  <c r="W237" i="6"/>
  <c r="V237" i="6"/>
  <c r="U237" i="6"/>
  <c r="T237" i="6"/>
  <c r="S237" i="6"/>
  <c r="AF236" i="6"/>
  <c r="AE236" i="6"/>
  <c r="AD236" i="6"/>
  <c r="AC236" i="6"/>
  <c r="AB236" i="6"/>
  <c r="AA236" i="6"/>
  <c r="Z236" i="6"/>
  <c r="Y236" i="6"/>
  <c r="X236" i="6"/>
  <c r="W236" i="6"/>
  <c r="V236" i="6"/>
  <c r="U236" i="6"/>
  <c r="T236" i="6"/>
  <c r="S236" i="6"/>
  <c r="AF235" i="6"/>
  <c r="AE235" i="6"/>
  <c r="AD235" i="6"/>
  <c r="AC235" i="6"/>
  <c r="AB235" i="6"/>
  <c r="AA235" i="6"/>
  <c r="Z235" i="6"/>
  <c r="Y235" i="6"/>
  <c r="X235" i="6"/>
  <c r="W235" i="6"/>
  <c r="V235" i="6"/>
  <c r="U235" i="6"/>
  <c r="T235" i="6"/>
  <c r="S235" i="6"/>
  <c r="AF234" i="6"/>
  <c r="AE234" i="6"/>
  <c r="AD234" i="6"/>
  <c r="AC234" i="6"/>
  <c r="AB234" i="6"/>
  <c r="AA234" i="6"/>
  <c r="Z234" i="6"/>
  <c r="Y234" i="6"/>
  <c r="X234" i="6"/>
  <c r="W234" i="6"/>
  <c r="V234" i="6"/>
  <c r="U234" i="6"/>
  <c r="T234" i="6"/>
  <c r="S234" i="6"/>
  <c r="AF233" i="6"/>
  <c r="AE233" i="6"/>
  <c r="AD233" i="6"/>
  <c r="AC233" i="6"/>
  <c r="AB233" i="6"/>
  <c r="AA233" i="6"/>
  <c r="Z233" i="6"/>
  <c r="Y233" i="6"/>
  <c r="X233" i="6"/>
  <c r="W233" i="6"/>
  <c r="V233" i="6"/>
  <c r="U233" i="6"/>
  <c r="T233" i="6"/>
  <c r="S233" i="6"/>
  <c r="AF232" i="6"/>
  <c r="AE232" i="6"/>
  <c r="AD232" i="6"/>
  <c r="AC232" i="6"/>
  <c r="AB232" i="6"/>
  <c r="AA232" i="6"/>
  <c r="Z232" i="6"/>
  <c r="Y232" i="6"/>
  <c r="X232" i="6"/>
  <c r="W232" i="6"/>
  <c r="V232" i="6"/>
  <c r="U232" i="6"/>
  <c r="T232" i="6"/>
  <c r="S232" i="6"/>
  <c r="AF231" i="6"/>
  <c r="AE231" i="6"/>
  <c r="AD231" i="6"/>
  <c r="AC231" i="6"/>
  <c r="AB231" i="6"/>
  <c r="AA231" i="6"/>
  <c r="Z231" i="6"/>
  <c r="Y231" i="6"/>
  <c r="X231" i="6"/>
  <c r="W231" i="6"/>
  <c r="V231" i="6"/>
  <c r="U231" i="6"/>
  <c r="T231" i="6"/>
  <c r="S231" i="6"/>
  <c r="AF230" i="6"/>
  <c r="AE230" i="6"/>
  <c r="AD230" i="6"/>
  <c r="AC230" i="6"/>
  <c r="AB230" i="6"/>
  <c r="AA230" i="6"/>
  <c r="Z230" i="6"/>
  <c r="Y230" i="6"/>
  <c r="X230" i="6"/>
  <c r="W230" i="6"/>
  <c r="V230" i="6"/>
  <c r="U230" i="6"/>
  <c r="T230" i="6"/>
  <c r="S230" i="6"/>
  <c r="AF229" i="6"/>
  <c r="AE229" i="6"/>
  <c r="AD229" i="6"/>
  <c r="AC229" i="6"/>
  <c r="AB229" i="6"/>
  <c r="AA229" i="6"/>
  <c r="Z229" i="6"/>
  <c r="Y229" i="6"/>
  <c r="X229" i="6"/>
  <c r="W229" i="6"/>
  <c r="V229" i="6"/>
  <c r="U229" i="6"/>
  <c r="T229" i="6"/>
  <c r="S229" i="6"/>
  <c r="AF228" i="6"/>
  <c r="AE228" i="6"/>
  <c r="AD228" i="6"/>
  <c r="AC228" i="6"/>
  <c r="AB228" i="6"/>
  <c r="AA228" i="6"/>
  <c r="Z228" i="6"/>
  <c r="Y228" i="6"/>
  <c r="X228" i="6"/>
  <c r="W228" i="6"/>
  <c r="V228" i="6"/>
  <c r="U228" i="6"/>
  <c r="T228" i="6"/>
  <c r="S228" i="6"/>
  <c r="AF227" i="6"/>
  <c r="AE227" i="6"/>
  <c r="AD227" i="6"/>
  <c r="AC227" i="6"/>
  <c r="AB227" i="6"/>
  <c r="AA227" i="6"/>
  <c r="Z227" i="6"/>
  <c r="Y227" i="6"/>
  <c r="X227" i="6"/>
  <c r="W227" i="6"/>
  <c r="V227" i="6"/>
  <c r="U227" i="6"/>
  <c r="T227" i="6"/>
  <c r="S227" i="6"/>
  <c r="AF226" i="6"/>
  <c r="AE226" i="6"/>
  <c r="AD226" i="6"/>
  <c r="AC226" i="6"/>
  <c r="AB226" i="6"/>
  <c r="AA226" i="6"/>
  <c r="Z226" i="6"/>
  <c r="Y226" i="6"/>
  <c r="X226" i="6"/>
  <c r="W226" i="6"/>
  <c r="V226" i="6"/>
  <c r="U226" i="6"/>
  <c r="T226" i="6"/>
  <c r="S226" i="6"/>
  <c r="AF225" i="6"/>
  <c r="AE225" i="6"/>
  <c r="AD225" i="6"/>
  <c r="AC225" i="6"/>
  <c r="AB225" i="6"/>
  <c r="AA225" i="6"/>
  <c r="Z225" i="6"/>
  <c r="Y225" i="6"/>
  <c r="X225" i="6"/>
  <c r="W225" i="6"/>
  <c r="V225" i="6"/>
  <c r="U225" i="6"/>
  <c r="T225" i="6"/>
  <c r="S225" i="6"/>
  <c r="AF224" i="6"/>
  <c r="AE224" i="6"/>
  <c r="AD224" i="6"/>
  <c r="AC224" i="6"/>
  <c r="AB224" i="6"/>
  <c r="AA224" i="6"/>
  <c r="Z224" i="6"/>
  <c r="Y224" i="6"/>
  <c r="X224" i="6"/>
  <c r="W224" i="6"/>
  <c r="V224" i="6"/>
  <c r="U224" i="6"/>
  <c r="T224" i="6"/>
  <c r="S224" i="6"/>
  <c r="AF223" i="6"/>
  <c r="AE223" i="6"/>
  <c r="AD223" i="6"/>
  <c r="AC223" i="6"/>
  <c r="AB223" i="6"/>
  <c r="AA223" i="6"/>
  <c r="Z223" i="6"/>
  <c r="Y223" i="6"/>
  <c r="X223" i="6"/>
  <c r="W223" i="6"/>
  <c r="V223" i="6"/>
  <c r="U223" i="6"/>
  <c r="T223" i="6"/>
  <c r="S223" i="6"/>
  <c r="AF222" i="6"/>
  <c r="AE222" i="6"/>
  <c r="AD222" i="6"/>
  <c r="AC222" i="6"/>
  <c r="AB222" i="6"/>
  <c r="AA222" i="6"/>
  <c r="Z222" i="6"/>
  <c r="Y222" i="6"/>
  <c r="X222" i="6"/>
  <c r="W222" i="6"/>
  <c r="V222" i="6"/>
  <c r="U222" i="6"/>
  <c r="T222" i="6"/>
  <c r="S222" i="6"/>
  <c r="AF221" i="6"/>
  <c r="AE221" i="6"/>
  <c r="AD221" i="6"/>
  <c r="AC221" i="6"/>
  <c r="AB221" i="6"/>
  <c r="AA221" i="6"/>
  <c r="Z221" i="6"/>
  <c r="Y221" i="6"/>
  <c r="X221" i="6"/>
  <c r="W221" i="6"/>
  <c r="V221" i="6"/>
  <c r="U221" i="6"/>
  <c r="T221" i="6"/>
  <c r="S221" i="6"/>
  <c r="AF220" i="6"/>
  <c r="AE220" i="6"/>
  <c r="AD220" i="6"/>
  <c r="AC220" i="6"/>
  <c r="AB220" i="6"/>
  <c r="AA220" i="6"/>
  <c r="Z220" i="6"/>
  <c r="Y220" i="6"/>
  <c r="X220" i="6"/>
  <c r="W220" i="6"/>
  <c r="V220" i="6"/>
  <c r="U220" i="6"/>
  <c r="T220" i="6"/>
  <c r="S220" i="6"/>
  <c r="AF219" i="6"/>
  <c r="AE219" i="6"/>
  <c r="AD219" i="6"/>
  <c r="AC219" i="6"/>
  <c r="AB219" i="6"/>
  <c r="AA219" i="6"/>
  <c r="Z219" i="6"/>
  <c r="Y219" i="6"/>
  <c r="X219" i="6"/>
  <c r="W219" i="6"/>
  <c r="V219" i="6"/>
  <c r="U219" i="6"/>
  <c r="T219" i="6"/>
  <c r="S219" i="6"/>
  <c r="AF218" i="6"/>
  <c r="AE218" i="6"/>
  <c r="AD218" i="6"/>
  <c r="AC218" i="6"/>
  <c r="AB218" i="6"/>
  <c r="AA218" i="6"/>
  <c r="Z218" i="6"/>
  <c r="Y218" i="6"/>
  <c r="X218" i="6"/>
  <c r="W218" i="6"/>
  <c r="V218" i="6"/>
  <c r="U218" i="6"/>
  <c r="T218" i="6"/>
  <c r="S218" i="6"/>
  <c r="AF217" i="6"/>
  <c r="AE217" i="6"/>
  <c r="AD217" i="6"/>
  <c r="AC217" i="6"/>
  <c r="AB217" i="6"/>
  <c r="AA217" i="6"/>
  <c r="Z217" i="6"/>
  <c r="Y217" i="6"/>
  <c r="X217" i="6"/>
  <c r="W217" i="6"/>
  <c r="V217" i="6"/>
  <c r="U217" i="6"/>
  <c r="T217" i="6"/>
  <c r="S217" i="6"/>
  <c r="AF216" i="6"/>
  <c r="AE216" i="6"/>
  <c r="AD216" i="6"/>
  <c r="AC216" i="6"/>
  <c r="AB216" i="6"/>
  <c r="AA216" i="6"/>
  <c r="Z216" i="6"/>
  <c r="Y216" i="6"/>
  <c r="X216" i="6"/>
  <c r="W216" i="6"/>
  <c r="V216" i="6"/>
  <c r="U216" i="6"/>
  <c r="T216" i="6"/>
  <c r="S216" i="6"/>
  <c r="AF215" i="6"/>
  <c r="AE215" i="6"/>
  <c r="AD215" i="6"/>
  <c r="AC215" i="6"/>
  <c r="AB215" i="6"/>
  <c r="AA215" i="6"/>
  <c r="Z215" i="6"/>
  <c r="Y215" i="6"/>
  <c r="X215" i="6"/>
  <c r="W215" i="6"/>
  <c r="V215" i="6"/>
  <c r="U215" i="6"/>
  <c r="T215" i="6"/>
  <c r="S215" i="6"/>
  <c r="AF214" i="6"/>
  <c r="AE214" i="6"/>
  <c r="AD214" i="6"/>
  <c r="AC214" i="6"/>
  <c r="AB214" i="6"/>
  <c r="AA214" i="6"/>
  <c r="Z214" i="6"/>
  <c r="Y214" i="6"/>
  <c r="X214" i="6"/>
  <c r="W214" i="6"/>
  <c r="V214" i="6"/>
  <c r="U214" i="6"/>
  <c r="T214" i="6"/>
  <c r="S214" i="6"/>
  <c r="AF213" i="6"/>
  <c r="AE213" i="6"/>
  <c r="AD213" i="6"/>
  <c r="AC213" i="6"/>
  <c r="AB213" i="6"/>
  <c r="AA213" i="6"/>
  <c r="Z213" i="6"/>
  <c r="Y213" i="6"/>
  <c r="X213" i="6"/>
  <c r="W213" i="6"/>
  <c r="V213" i="6"/>
  <c r="U213" i="6"/>
  <c r="T213" i="6"/>
  <c r="S213" i="6"/>
  <c r="AF212" i="6"/>
  <c r="AE212" i="6"/>
  <c r="AD212" i="6"/>
  <c r="AC212" i="6"/>
  <c r="AB212" i="6"/>
  <c r="AA212" i="6"/>
  <c r="Z212" i="6"/>
  <c r="Y212" i="6"/>
  <c r="X212" i="6"/>
  <c r="W212" i="6"/>
  <c r="V212" i="6"/>
  <c r="U212" i="6"/>
  <c r="T212" i="6"/>
  <c r="S212" i="6"/>
  <c r="AF211" i="6"/>
  <c r="AE211" i="6"/>
  <c r="AD211" i="6"/>
  <c r="AC211" i="6"/>
  <c r="AB211" i="6"/>
  <c r="AA211" i="6"/>
  <c r="Z211" i="6"/>
  <c r="Y211" i="6"/>
  <c r="X211" i="6"/>
  <c r="W211" i="6"/>
  <c r="V211" i="6"/>
  <c r="U211" i="6"/>
  <c r="T211" i="6"/>
  <c r="S211" i="6"/>
  <c r="AF210" i="6"/>
  <c r="AE210" i="6"/>
  <c r="AD210" i="6"/>
  <c r="AC210" i="6"/>
  <c r="AB210" i="6"/>
  <c r="AA210" i="6"/>
  <c r="Z210" i="6"/>
  <c r="Y210" i="6"/>
  <c r="X210" i="6"/>
  <c r="W210" i="6"/>
  <c r="V210" i="6"/>
  <c r="U210" i="6"/>
  <c r="T210" i="6"/>
  <c r="S210" i="6"/>
  <c r="AF209" i="6"/>
  <c r="AE209" i="6"/>
  <c r="AD209" i="6"/>
  <c r="AC209" i="6"/>
  <c r="AB209" i="6"/>
  <c r="AA209" i="6"/>
  <c r="Z209" i="6"/>
  <c r="Y209" i="6"/>
  <c r="X209" i="6"/>
  <c r="W209" i="6"/>
  <c r="V209" i="6"/>
  <c r="U209" i="6"/>
  <c r="T209" i="6"/>
  <c r="S209" i="6"/>
  <c r="AF208" i="6"/>
  <c r="AE208" i="6"/>
  <c r="AD208" i="6"/>
  <c r="AC208" i="6"/>
  <c r="AB208" i="6"/>
  <c r="AA208" i="6"/>
  <c r="Z208" i="6"/>
  <c r="Y208" i="6"/>
  <c r="X208" i="6"/>
  <c r="W208" i="6"/>
  <c r="V208" i="6"/>
  <c r="U208" i="6"/>
  <c r="T208" i="6"/>
  <c r="S208" i="6"/>
  <c r="AF207" i="6"/>
  <c r="AE207" i="6"/>
  <c r="AD207" i="6"/>
  <c r="AC207" i="6"/>
  <c r="AB207" i="6"/>
  <c r="AA207" i="6"/>
  <c r="Z207" i="6"/>
  <c r="Y207" i="6"/>
  <c r="X207" i="6"/>
  <c r="W207" i="6"/>
  <c r="V207" i="6"/>
  <c r="U207" i="6"/>
  <c r="T207" i="6"/>
  <c r="S207" i="6"/>
  <c r="AF206" i="6"/>
  <c r="AE206" i="6"/>
  <c r="AD206" i="6"/>
  <c r="AC206" i="6"/>
  <c r="AB206" i="6"/>
  <c r="AA206" i="6"/>
  <c r="Z206" i="6"/>
  <c r="Y206" i="6"/>
  <c r="X206" i="6"/>
  <c r="W206" i="6"/>
  <c r="V206" i="6"/>
  <c r="U206" i="6"/>
  <c r="T206" i="6"/>
  <c r="S206" i="6"/>
  <c r="AF205" i="6"/>
  <c r="AE205" i="6"/>
  <c r="AD205" i="6"/>
  <c r="AC205" i="6"/>
  <c r="AB205" i="6"/>
  <c r="AA205" i="6"/>
  <c r="Z205" i="6"/>
  <c r="Y205" i="6"/>
  <c r="X205" i="6"/>
  <c r="W205" i="6"/>
  <c r="V205" i="6"/>
  <c r="U205" i="6"/>
  <c r="T205" i="6"/>
  <c r="S205" i="6"/>
  <c r="AF204" i="6"/>
  <c r="AE204" i="6"/>
  <c r="AD204" i="6"/>
  <c r="AC204" i="6"/>
  <c r="AB204" i="6"/>
  <c r="AA204" i="6"/>
  <c r="Z204" i="6"/>
  <c r="Y204" i="6"/>
  <c r="X204" i="6"/>
  <c r="W204" i="6"/>
  <c r="V204" i="6"/>
  <c r="U204" i="6"/>
  <c r="T204" i="6"/>
  <c r="S204" i="6"/>
  <c r="AF203" i="6"/>
  <c r="AE203" i="6"/>
  <c r="AD203" i="6"/>
  <c r="AC203" i="6"/>
  <c r="AB203" i="6"/>
  <c r="AA203" i="6"/>
  <c r="Z203" i="6"/>
  <c r="Y203" i="6"/>
  <c r="X203" i="6"/>
  <c r="W203" i="6"/>
  <c r="V203" i="6"/>
  <c r="U203" i="6"/>
  <c r="T203" i="6"/>
  <c r="S203" i="6"/>
  <c r="AF202" i="6"/>
  <c r="AE202" i="6"/>
  <c r="AD202" i="6"/>
  <c r="AC202" i="6"/>
  <c r="AB202" i="6"/>
  <c r="AA202" i="6"/>
  <c r="Z202" i="6"/>
  <c r="Y202" i="6"/>
  <c r="X202" i="6"/>
  <c r="W202" i="6"/>
  <c r="V202" i="6"/>
  <c r="U202" i="6"/>
  <c r="T202" i="6"/>
  <c r="S202" i="6"/>
  <c r="AF201" i="6"/>
  <c r="AE201" i="6"/>
  <c r="AD201" i="6"/>
  <c r="AC201" i="6"/>
  <c r="AB201" i="6"/>
  <c r="AA201" i="6"/>
  <c r="Z201" i="6"/>
  <c r="Y201" i="6"/>
  <c r="X201" i="6"/>
  <c r="W201" i="6"/>
  <c r="V201" i="6"/>
  <c r="U201" i="6"/>
  <c r="T201" i="6"/>
  <c r="S201" i="6"/>
  <c r="AF200" i="6"/>
  <c r="AE200" i="6"/>
  <c r="AD200" i="6"/>
  <c r="AC200" i="6"/>
  <c r="AB200" i="6"/>
  <c r="AA200" i="6"/>
  <c r="Z200" i="6"/>
  <c r="Y200" i="6"/>
  <c r="X200" i="6"/>
  <c r="W200" i="6"/>
  <c r="V200" i="6"/>
  <c r="U200" i="6"/>
  <c r="T200" i="6"/>
  <c r="S200" i="6"/>
  <c r="AF199" i="6"/>
  <c r="AE199" i="6"/>
  <c r="AD199" i="6"/>
  <c r="AC199" i="6"/>
  <c r="AB199" i="6"/>
  <c r="AA199" i="6"/>
  <c r="Z199" i="6"/>
  <c r="Y199" i="6"/>
  <c r="X199" i="6"/>
  <c r="W199" i="6"/>
  <c r="V199" i="6"/>
  <c r="U199" i="6"/>
  <c r="T199" i="6"/>
  <c r="S199" i="6"/>
  <c r="AF198" i="6"/>
  <c r="AE198" i="6"/>
  <c r="AD198" i="6"/>
  <c r="AC198" i="6"/>
  <c r="AB198" i="6"/>
  <c r="AA198" i="6"/>
  <c r="Z198" i="6"/>
  <c r="Y198" i="6"/>
  <c r="X198" i="6"/>
  <c r="W198" i="6"/>
  <c r="V198" i="6"/>
  <c r="U198" i="6"/>
  <c r="T198" i="6"/>
  <c r="S198" i="6"/>
  <c r="AF197" i="6"/>
  <c r="AE197" i="6"/>
  <c r="AD197" i="6"/>
  <c r="AC197" i="6"/>
  <c r="AB197" i="6"/>
  <c r="AA197" i="6"/>
  <c r="Z197" i="6"/>
  <c r="Y197" i="6"/>
  <c r="X197" i="6"/>
  <c r="W197" i="6"/>
  <c r="V197" i="6"/>
  <c r="U197" i="6"/>
  <c r="T197" i="6"/>
  <c r="S197" i="6"/>
  <c r="AF196" i="6"/>
  <c r="AE196" i="6"/>
  <c r="AD196" i="6"/>
  <c r="AC196" i="6"/>
  <c r="AB196" i="6"/>
  <c r="AA196" i="6"/>
  <c r="Z196" i="6"/>
  <c r="Y196" i="6"/>
  <c r="X196" i="6"/>
  <c r="W196" i="6"/>
  <c r="V196" i="6"/>
  <c r="U196" i="6"/>
  <c r="T196" i="6"/>
  <c r="S196" i="6"/>
  <c r="AF195" i="6"/>
  <c r="AE195" i="6"/>
  <c r="AD195" i="6"/>
  <c r="AC195" i="6"/>
  <c r="AB195" i="6"/>
  <c r="AA195" i="6"/>
  <c r="Z195" i="6"/>
  <c r="Y195" i="6"/>
  <c r="X195" i="6"/>
  <c r="W195" i="6"/>
  <c r="V195" i="6"/>
  <c r="U195" i="6"/>
  <c r="T195" i="6"/>
  <c r="S195" i="6"/>
  <c r="AF194" i="6"/>
  <c r="AE194" i="6"/>
  <c r="AD194" i="6"/>
  <c r="AC194" i="6"/>
  <c r="AB194" i="6"/>
  <c r="AA194" i="6"/>
  <c r="Z194" i="6"/>
  <c r="Y194" i="6"/>
  <c r="X194" i="6"/>
  <c r="W194" i="6"/>
  <c r="V194" i="6"/>
  <c r="U194" i="6"/>
  <c r="T194" i="6"/>
  <c r="S194" i="6"/>
  <c r="AF193" i="6"/>
  <c r="AE193" i="6"/>
  <c r="AD193" i="6"/>
  <c r="AC193" i="6"/>
  <c r="AB193" i="6"/>
  <c r="AA193" i="6"/>
  <c r="Z193" i="6"/>
  <c r="Y193" i="6"/>
  <c r="X193" i="6"/>
  <c r="W193" i="6"/>
  <c r="V193" i="6"/>
  <c r="U193" i="6"/>
  <c r="T193" i="6"/>
  <c r="S193" i="6"/>
  <c r="AF192" i="6"/>
  <c r="AE192" i="6"/>
  <c r="AD192" i="6"/>
  <c r="AC192" i="6"/>
  <c r="AB192" i="6"/>
  <c r="AA192" i="6"/>
  <c r="Z192" i="6"/>
  <c r="Y192" i="6"/>
  <c r="X192" i="6"/>
  <c r="W192" i="6"/>
  <c r="V192" i="6"/>
  <c r="U192" i="6"/>
  <c r="T192" i="6"/>
  <c r="S192" i="6"/>
  <c r="AF191" i="6"/>
  <c r="AE191" i="6"/>
  <c r="AD191" i="6"/>
  <c r="AC191" i="6"/>
  <c r="AB191" i="6"/>
  <c r="AA191" i="6"/>
  <c r="Z191" i="6"/>
  <c r="Y191" i="6"/>
  <c r="X191" i="6"/>
  <c r="W191" i="6"/>
  <c r="V191" i="6"/>
  <c r="U191" i="6"/>
  <c r="T191" i="6"/>
  <c r="S191" i="6"/>
  <c r="AF190" i="6"/>
  <c r="AE190" i="6"/>
  <c r="AD190" i="6"/>
  <c r="AC190" i="6"/>
  <c r="AB190" i="6"/>
  <c r="AA190" i="6"/>
  <c r="Z190" i="6"/>
  <c r="Y190" i="6"/>
  <c r="X190" i="6"/>
  <c r="W190" i="6"/>
  <c r="V190" i="6"/>
  <c r="U190" i="6"/>
  <c r="T190" i="6"/>
  <c r="S190" i="6"/>
  <c r="AF189" i="6"/>
  <c r="AE189" i="6"/>
  <c r="AD189" i="6"/>
  <c r="AC189" i="6"/>
  <c r="AB189" i="6"/>
  <c r="AA189" i="6"/>
  <c r="Z189" i="6"/>
  <c r="Y189" i="6"/>
  <c r="X189" i="6"/>
  <c r="W189" i="6"/>
  <c r="V189" i="6"/>
  <c r="U189" i="6"/>
  <c r="T189" i="6"/>
  <c r="S189" i="6"/>
  <c r="AF188" i="6"/>
  <c r="AE188" i="6"/>
  <c r="AD188" i="6"/>
  <c r="AC188" i="6"/>
  <c r="AB188" i="6"/>
  <c r="AA188" i="6"/>
  <c r="Z188" i="6"/>
  <c r="Y188" i="6"/>
  <c r="X188" i="6"/>
  <c r="W188" i="6"/>
  <c r="V188" i="6"/>
  <c r="U188" i="6"/>
  <c r="T188" i="6"/>
  <c r="S188" i="6"/>
  <c r="AF187" i="6"/>
  <c r="AE187" i="6"/>
  <c r="AD187" i="6"/>
  <c r="AC187" i="6"/>
  <c r="AB187" i="6"/>
  <c r="AA187" i="6"/>
  <c r="Z187" i="6"/>
  <c r="Y187" i="6"/>
  <c r="X187" i="6"/>
  <c r="W187" i="6"/>
  <c r="V187" i="6"/>
  <c r="U187" i="6"/>
  <c r="T187" i="6"/>
  <c r="S187" i="6"/>
  <c r="AF186" i="6"/>
  <c r="AE186" i="6"/>
  <c r="AD186" i="6"/>
  <c r="AC186" i="6"/>
  <c r="AB186" i="6"/>
  <c r="AA186" i="6"/>
  <c r="Z186" i="6"/>
  <c r="Y186" i="6"/>
  <c r="X186" i="6"/>
  <c r="W186" i="6"/>
  <c r="V186" i="6"/>
  <c r="U186" i="6"/>
  <c r="T186" i="6"/>
  <c r="S186" i="6"/>
  <c r="AF185" i="6"/>
  <c r="AE185" i="6"/>
  <c r="AD185" i="6"/>
  <c r="AC185" i="6"/>
  <c r="AB185" i="6"/>
  <c r="AA185" i="6"/>
  <c r="Z185" i="6"/>
  <c r="Y185" i="6"/>
  <c r="X185" i="6"/>
  <c r="W185" i="6"/>
  <c r="V185" i="6"/>
  <c r="U185" i="6"/>
  <c r="T185" i="6"/>
  <c r="S185" i="6"/>
  <c r="AF184" i="6"/>
  <c r="AE184" i="6"/>
  <c r="AD184" i="6"/>
  <c r="AC184" i="6"/>
  <c r="AB184" i="6"/>
  <c r="AA184" i="6"/>
  <c r="Z184" i="6"/>
  <c r="Y184" i="6"/>
  <c r="X184" i="6"/>
  <c r="W184" i="6"/>
  <c r="V184" i="6"/>
  <c r="U184" i="6"/>
  <c r="T184" i="6"/>
  <c r="S184" i="6"/>
  <c r="AF183" i="6"/>
  <c r="AE183" i="6"/>
  <c r="AD183" i="6"/>
  <c r="AC183" i="6"/>
  <c r="AB183" i="6"/>
  <c r="AA183" i="6"/>
  <c r="Z183" i="6"/>
  <c r="Y183" i="6"/>
  <c r="X183" i="6"/>
  <c r="W183" i="6"/>
  <c r="V183" i="6"/>
  <c r="U183" i="6"/>
  <c r="T183" i="6"/>
  <c r="S183" i="6"/>
  <c r="AF182" i="6"/>
  <c r="AE182" i="6"/>
  <c r="AD182" i="6"/>
  <c r="AC182" i="6"/>
  <c r="AB182" i="6"/>
  <c r="AA182" i="6"/>
  <c r="Z182" i="6"/>
  <c r="Y182" i="6"/>
  <c r="X182" i="6"/>
  <c r="W182" i="6"/>
  <c r="V182" i="6"/>
  <c r="U182" i="6"/>
  <c r="T182" i="6"/>
  <c r="S182" i="6"/>
  <c r="AF181" i="6"/>
  <c r="AE181" i="6"/>
  <c r="AD181" i="6"/>
  <c r="AC181" i="6"/>
  <c r="AB181" i="6"/>
  <c r="AA181" i="6"/>
  <c r="Z181" i="6"/>
  <c r="Y181" i="6"/>
  <c r="X181" i="6"/>
  <c r="W181" i="6"/>
  <c r="V181" i="6"/>
  <c r="U181" i="6"/>
  <c r="T181" i="6"/>
  <c r="S181" i="6"/>
  <c r="AF180" i="6"/>
  <c r="AE180" i="6"/>
  <c r="AD180" i="6"/>
  <c r="AC180" i="6"/>
  <c r="AB180" i="6"/>
  <c r="AA180" i="6"/>
  <c r="Z180" i="6"/>
  <c r="Y180" i="6"/>
  <c r="X180" i="6"/>
  <c r="W180" i="6"/>
  <c r="V180" i="6"/>
  <c r="U180" i="6"/>
  <c r="T180" i="6"/>
  <c r="S180" i="6"/>
  <c r="AF179" i="6"/>
  <c r="AE179" i="6"/>
  <c r="AD179" i="6"/>
  <c r="AC179" i="6"/>
  <c r="AB179" i="6"/>
  <c r="AA179" i="6"/>
  <c r="Z179" i="6"/>
  <c r="Y179" i="6"/>
  <c r="X179" i="6"/>
  <c r="W179" i="6"/>
  <c r="V179" i="6"/>
  <c r="U179" i="6"/>
  <c r="T179" i="6"/>
  <c r="S179" i="6"/>
  <c r="AF178" i="6"/>
  <c r="AE178" i="6"/>
  <c r="AD178" i="6"/>
  <c r="AC178" i="6"/>
  <c r="AB178" i="6"/>
  <c r="AA178" i="6"/>
  <c r="Z178" i="6"/>
  <c r="Y178" i="6"/>
  <c r="X178" i="6"/>
  <c r="W178" i="6"/>
  <c r="V178" i="6"/>
  <c r="U178" i="6"/>
  <c r="T178" i="6"/>
  <c r="S178" i="6"/>
  <c r="AF177" i="6"/>
  <c r="AE177" i="6"/>
  <c r="AD177" i="6"/>
  <c r="AC177" i="6"/>
  <c r="AB177" i="6"/>
  <c r="AA177" i="6"/>
  <c r="Z177" i="6"/>
  <c r="Y177" i="6"/>
  <c r="X177" i="6"/>
  <c r="W177" i="6"/>
  <c r="V177" i="6"/>
  <c r="U177" i="6"/>
  <c r="T177" i="6"/>
  <c r="S177" i="6"/>
  <c r="AF176" i="6"/>
  <c r="AE176" i="6"/>
  <c r="AD176" i="6"/>
  <c r="AC176" i="6"/>
  <c r="AB176" i="6"/>
  <c r="AA176" i="6"/>
  <c r="Z176" i="6"/>
  <c r="Y176" i="6"/>
  <c r="X176" i="6"/>
  <c r="W176" i="6"/>
  <c r="V176" i="6"/>
  <c r="U176" i="6"/>
  <c r="T176" i="6"/>
  <c r="S176" i="6"/>
  <c r="AF175" i="6"/>
  <c r="AE175" i="6"/>
  <c r="AD175" i="6"/>
  <c r="AC175" i="6"/>
  <c r="AB175" i="6"/>
  <c r="AA175" i="6"/>
  <c r="Z175" i="6"/>
  <c r="Y175" i="6"/>
  <c r="X175" i="6"/>
  <c r="W175" i="6"/>
  <c r="V175" i="6"/>
  <c r="U175" i="6"/>
  <c r="T175" i="6"/>
  <c r="S175" i="6"/>
  <c r="AF174" i="6"/>
  <c r="AE174" i="6"/>
  <c r="AD174" i="6"/>
  <c r="AC174" i="6"/>
  <c r="AB174" i="6"/>
  <c r="AA174" i="6"/>
  <c r="Z174" i="6"/>
  <c r="Y174" i="6"/>
  <c r="X174" i="6"/>
  <c r="W174" i="6"/>
  <c r="V174" i="6"/>
  <c r="U174" i="6"/>
  <c r="T174" i="6"/>
  <c r="S174" i="6"/>
  <c r="AF173" i="6"/>
  <c r="AE173" i="6"/>
  <c r="AD173" i="6"/>
  <c r="AC173" i="6"/>
  <c r="AB173" i="6"/>
  <c r="AA173" i="6"/>
  <c r="Z173" i="6"/>
  <c r="Y173" i="6"/>
  <c r="X173" i="6"/>
  <c r="W173" i="6"/>
  <c r="V173" i="6"/>
  <c r="U173" i="6"/>
  <c r="T173" i="6"/>
  <c r="S173" i="6"/>
  <c r="AF172" i="6"/>
  <c r="AE172" i="6"/>
  <c r="AD172" i="6"/>
  <c r="AC172" i="6"/>
  <c r="AB172" i="6"/>
  <c r="AA172" i="6"/>
  <c r="Z172" i="6"/>
  <c r="Y172" i="6"/>
  <c r="X172" i="6"/>
  <c r="W172" i="6"/>
  <c r="V172" i="6"/>
  <c r="U172" i="6"/>
  <c r="T172" i="6"/>
  <c r="S172" i="6"/>
  <c r="AF171" i="6"/>
  <c r="AE171" i="6"/>
  <c r="AD171" i="6"/>
  <c r="AC171" i="6"/>
  <c r="AB171" i="6"/>
  <c r="AA171" i="6"/>
  <c r="Z171" i="6"/>
  <c r="Y171" i="6"/>
  <c r="X171" i="6"/>
  <c r="W171" i="6"/>
  <c r="V171" i="6"/>
  <c r="U171" i="6"/>
  <c r="T171" i="6"/>
  <c r="S171" i="6"/>
  <c r="AF170" i="6"/>
  <c r="AE170" i="6"/>
  <c r="AD170" i="6"/>
  <c r="AC170" i="6"/>
  <c r="AB170" i="6"/>
  <c r="AA170" i="6"/>
  <c r="Z170" i="6"/>
  <c r="Y170" i="6"/>
  <c r="X170" i="6"/>
  <c r="W170" i="6"/>
  <c r="V170" i="6"/>
  <c r="U170" i="6"/>
  <c r="T170" i="6"/>
  <c r="S170" i="6"/>
  <c r="AF169" i="6"/>
  <c r="AE169" i="6"/>
  <c r="AD169" i="6"/>
  <c r="AC169" i="6"/>
  <c r="AB169" i="6"/>
  <c r="AA169" i="6"/>
  <c r="Z169" i="6"/>
  <c r="Y169" i="6"/>
  <c r="X169" i="6"/>
  <c r="W169" i="6"/>
  <c r="V169" i="6"/>
  <c r="U169" i="6"/>
  <c r="T169" i="6"/>
  <c r="S169" i="6"/>
  <c r="AF168" i="6"/>
  <c r="AE168" i="6"/>
  <c r="AD168" i="6"/>
  <c r="AC168" i="6"/>
  <c r="AB168" i="6"/>
  <c r="AA168" i="6"/>
  <c r="Z168" i="6"/>
  <c r="Y168" i="6"/>
  <c r="X168" i="6"/>
  <c r="W168" i="6"/>
  <c r="V168" i="6"/>
  <c r="U168" i="6"/>
  <c r="T168" i="6"/>
  <c r="S168" i="6"/>
  <c r="AF167" i="6"/>
  <c r="AE167" i="6"/>
  <c r="AD167" i="6"/>
  <c r="AC167" i="6"/>
  <c r="AB167" i="6"/>
  <c r="AA167" i="6"/>
  <c r="Z167" i="6"/>
  <c r="Y167" i="6"/>
  <c r="X167" i="6"/>
  <c r="W167" i="6"/>
  <c r="V167" i="6"/>
  <c r="U167" i="6"/>
  <c r="T167" i="6"/>
  <c r="S167" i="6"/>
  <c r="AF166" i="6"/>
  <c r="AE166" i="6"/>
  <c r="AD166" i="6"/>
  <c r="AC166" i="6"/>
  <c r="AB166" i="6"/>
  <c r="AA166" i="6"/>
  <c r="Z166" i="6"/>
  <c r="Y166" i="6"/>
  <c r="X166" i="6"/>
  <c r="W166" i="6"/>
  <c r="V166" i="6"/>
  <c r="U166" i="6"/>
  <c r="T166" i="6"/>
  <c r="S166" i="6"/>
  <c r="AF165" i="6"/>
  <c r="AE165" i="6"/>
  <c r="AD165" i="6"/>
  <c r="AC165" i="6"/>
  <c r="AB165" i="6"/>
  <c r="AA165" i="6"/>
  <c r="Z165" i="6"/>
  <c r="Y165" i="6"/>
  <c r="X165" i="6"/>
  <c r="W165" i="6"/>
  <c r="V165" i="6"/>
  <c r="U165" i="6"/>
  <c r="T165" i="6"/>
  <c r="S165" i="6"/>
  <c r="AF164" i="6"/>
  <c r="AE164" i="6"/>
  <c r="AD164" i="6"/>
  <c r="AC164" i="6"/>
  <c r="AB164" i="6"/>
  <c r="AA164" i="6"/>
  <c r="Z164" i="6"/>
  <c r="Y164" i="6"/>
  <c r="X164" i="6"/>
  <c r="W164" i="6"/>
  <c r="V164" i="6"/>
  <c r="U164" i="6"/>
  <c r="T164" i="6"/>
  <c r="S164" i="6"/>
  <c r="AF163" i="6"/>
  <c r="AE163" i="6"/>
  <c r="AD163" i="6"/>
  <c r="AC163" i="6"/>
  <c r="AB163" i="6"/>
  <c r="AA163" i="6"/>
  <c r="Z163" i="6"/>
  <c r="Y163" i="6"/>
  <c r="X163" i="6"/>
  <c r="W163" i="6"/>
  <c r="V163" i="6"/>
  <c r="U163" i="6"/>
  <c r="T163" i="6"/>
  <c r="S163" i="6"/>
  <c r="AF162" i="6"/>
  <c r="AE162" i="6"/>
  <c r="AD162" i="6"/>
  <c r="AC162" i="6"/>
  <c r="AB162" i="6"/>
  <c r="AA162" i="6"/>
  <c r="Z162" i="6"/>
  <c r="Y162" i="6"/>
  <c r="X162" i="6"/>
  <c r="W162" i="6"/>
  <c r="V162" i="6"/>
  <c r="U162" i="6"/>
  <c r="T162" i="6"/>
  <c r="S162" i="6"/>
  <c r="AF161" i="6"/>
  <c r="AE161" i="6"/>
  <c r="AD161" i="6"/>
  <c r="AC161" i="6"/>
  <c r="AB161" i="6"/>
  <c r="AA161" i="6"/>
  <c r="Z161" i="6"/>
  <c r="Y161" i="6"/>
  <c r="X161" i="6"/>
  <c r="W161" i="6"/>
  <c r="V161" i="6"/>
  <c r="U161" i="6"/>
  <c r="T161" i="6"/>
  <c r="S161" i="6"/>
  <c r="AF160" i="6"/>
  <c r="AE160" i="6"/>
  <c r="AD160" i="6"/>
  <c r="AC160" i="6"/>
  <c r="AB160" i="6"/>
  <c r="AA160" i="6"/>
  <c r="Z160" i="6"/>
  <c r="Y160" i="6"/>
  <c r="X160" i="6"/>
  <c r="W160" i="6"/>
  <c r="V160" i="6"/>
  <c r="U160" i="6"/>
  <c r="T160" i="6"/>
  <c r="S160" i="6"/>
  <c r="AF159" i="6"/>
  <c r="AE159" i="6"/>
  <c r="AD159" i="6"/>
  <c r="AC159" i="6"/>
  <c r="AB159" i="6"/>
  <c r="AA159" i="6"/>
  <c r="Z159" i="6"/>
  <c r="Y159" i="6"/>
  <c r="X159" i="6"/>
  <c r="W159" i="6"/>
  <c r="V159" i="6"/>
  <c r="U159" i="6"/>
  <c r="T159" i="6"/>
  <c r="S159" i="6"/>
  <c r="AF158" i="6"/>
  <c r="AE158" i="6"/>
  <c r="AD158" i="6"/>
  <c r="AC158" i="6"/>
  <c r="AB158" i="6"/>
  <c r="AA158" i="6"/>
  <c r="Z158" i="6"/>
  <c r="Y158" i="6"/>
  <c r="X158" i="6"/>
  <c r="W158" i="6"/>
  <c r="V158" i="6"/>
  <c r="U158" i="6"/>
  <c r="T158" i="6"/>
  <c r="S158" i="6"/>
  <c r="AF157" i="6"/>
  <c r="AE157" i="6"/>
  <c r="AD157" i="6"/>
  <c r="AC157" i="6"/>
  <c r="AB157" i="6"/>
  <c r="AA157" i="6"/>
  <c r="Z157" i="6"/>
  <c r="Y157" i="6"/>
  <c r="X157" i="6"/>
  <c r="W157" i="6"/>
  <c r="V157" i="6"/>
  <c r="U157" i="6"/>
  <c r="T157" i="6"/>
  <c r="S157" i="6"/>
  <c r="AF156" i="6"/>
  <c r="AE156" i="6"/>
  <c r="AD156" i="6"/>
  <c r="AC156" i="6"/>
  <c r="AB156" i="6"/>
  <c r="AA156" i="6"/>
  <c r="Z156" i="6"/>
  <c r="Y156" i="6"/>
  <c r="X156" i="6"/>
  <c r="W156" i="6"/>
  <c r="V156" i="6"/>
  <c r="U156" i="6"/>
  <c r="T156" i="6"/>
  <c r="S156" i="6"/>
  <c r="AF155" i="6"/>
  <c r="AE155" i="6"/>
  <c r="AD155" i="6"/>
  <c r="AC155" i="6"/>
  <c r="AB155" i="6"/>
  <c r="AA155" i="6"/>
  <c r="Z155" i="6"/>
  <c r="Y155" i="6"/>
  <c r="X155" i="6"/>
  <c r="W155" i="6"/>
  <c r="V155" i="6"/>
  <c r="U155" i="6"/>
  <c r="T155" i="6"/>
  <c r="S155" i="6"/>
  <c r="AF154" i="6"/>
  <c r="AE154" i="6"/>
  <c r="AD154" i="6"/>
  <c r="AC154" i="6"/>
  <c r="AB154" i="6"/>
  <c r="AA154" i="6"/>
  <c r="Z154" i="6"/>
  <c r="Y154" i="6"/>
  <c r="X154" i="6"/>
  <c r="W154" i="6"/>
  <c r="V154" i="6"/>
  <c r="U154" i="6"/>
  <c r="T154" i="6"/>
  <c r="S154" i="6"/>
  <c r="AF153" i="6"/>
  <c r="AE153" i="6"/>
  <c r="AD153" i="6"/>
  <c r="AC153" i="6"/>
  <c r="AB153" i="6"/>
  <c r="AA153" i="6"/>
  <c r="Z153" i="6"/>
  <c r="Y153" i="6"/>
  <c r="X153" i="6"/>
  <c r="W153" i="6"/>
  <c r="V153" i="6"/>
  <c r="U153" i="6"/>
  <c r="T153" i="6"/>
  <c r="S153" i="6"/>
  <c r="AF152" i="6"/>
  <c r="AE152" i="6"/>
  <c r="AD152" i="6"/>
  <c r="AC152" i="6"/>
  <c r="AB152" i="6"/>
  <c r="AA152" i="6"/>
  <c r="Z152" i="6"/>
  <c r="Y152" i="6"/>
  <c r="X152" i="6"/>
  <c r="W152" i="6"/>
  <c r="V152" i="6"/>
  <c r="U152" i="6"/>
  <c r="T152" i="6"/>
  <c r="S152" i="6"/>
  <c r="AF151" i="6"/>
  <c r="AE151" i="6"/>
  <c r="AD151" i="6"/>
  <c r="AC151" i="6"/>
  <c r="AB151" i="6"/>
  <c r="AA151" i="6"/>
  <c r="Z151" i="6"/>
  <c r="Y151" i="6"/>
  <c r="X151" i="6"/>
  <c r="W151" i="6"/>
  <c r="V151" i="6"/>
  <c r="U151" i="6"/>
  <c r="T151" i="6"/>
  <c r="S151" i="6"/>
  <c r="AF150" i="6"/>
  <c r="AE150" i="6"/>
  <c r="AD150" i="6"/>
  <c r="AC150" i="6"/>
  <c r="AB150" i="6"/>
  <c r="AA150" i="6"/>
  <c r="Z150" i="6"/>
  <c r="Y150" i="6"/>
  <c r="X150" i="6"/>
  <c r="W150" i="6"/>
  <c r="V150" i="6"/>
  <c r="U150" i="6"/>
  <c r="T150" i="6"/>
  <c r="S150" i="6"/>
  <c r="AF149" i="6"/>
  <c r="AE149" i="6"/>
  <c r="AD149" i="6"/>
  <c r="AC149" i="6"/>
  <c r="AB149" i="6"/>
  <c r="AA149" i="6"/>
  <c r="Z149" i="6"/>
  <c r="Y149" i="6"/>
  <c r="X149" i="6"/>
  <c r="W149" i="6"/>
  <c r="V149" i="6"/>
  <c r="U149" i="6"/>
  <c r="T149" i="6"/>
  <c r="S149" i="6"/>
  <c r="AF148" i="6"/>
  <c r="AE148" i="6"/>
  <c r="AD148" i="6"/>
  <c r="AC148" i="6"/>
  <c r="AB148" i="6"/>
  <c r="AA148" i="6"/>
  <c r="Z148" i="6"/>
  <c r="Y148" i="6"/>
  <c r="X148" i="6"/>
  <c r="W148" i="6"/>
  <c r="V148" i="6"/>
  <c r="U148" i="6"/>
  <c r="T148" i="6"/>
  <c r="S148" i="6"/>
  <c r="AF147" i="6"/>
  <c r="AE147" i="6"/>
  <c r="AD147" i="6"/>
  <c r="AC147" i="6"/>
  <c r="AB147" i="6"/>
  <c r="AA147" i="6"/>
  <c r="Z147" i="6"/>
  <c r="Y147" i="6"/>
  <c r="X147" i="6"/>
  <c r="W147" i="6"/>
  <c r="V147" i="6"/>
  <c r="U147" i="6"/>
  <c r="T147" i="6"/>
  <c r="S147" i="6"/>
  <c r="AF146" i="6"/>
  <c r="AE146" i="6"/>
  <c r="AD146" i="6"/>
  <c r="AC146" i="6"/>
  <c r="AB146" i="6"/>
  <c r="AA146" i="6"/>
  <c r="Z146" i="6"/>
  <c r="Y146" i="6"/>
  <c r="X146" i="6"/>
  <c r="W146" i="6"/>
  <c r="V146" i="6"/>
  <c r="U146" i="6"/>
  <c r="T146" i="6"/>
  <c r="S146" i="6"/>
  <c r="AF145" i="6"/>
  <c r="AE145" i="6"/>
  <c r="AD145" i="6"/>
  <c r="AC145" i="6"/>
  <c r="AB145" i="6"/>
  <c r="AA145" i="6"/>
  <c r="Z145" i="6"/>
  <c r="Y145" i="6"/>
  <c r="X145" i="6"/>
  <c r="W145" i="6"/>
  <c r="V145" i="6"/>
  <c r="U145" i="6"/>
  <c r="T145" i="6"/>
  <c r="S145" i="6"/>
  <c r="AF144" i="6"/>
  <c r="AE144" i="6"/>
  <c r="AD144" i="6"/>
  <c r="AC144" i="6"/>
  <c r="AB144" i="6"/>
  <c r="AA144" i="6"/>
  <c r="Z144" i="6"/>
  <c r="Y144" i="6"/>
  <c r="X144" i="6"/>
  <c r="W144" i="6"/>
  <c r="V144" i="6"/>
  <c r="U144" i="6"/>
  <c r="T144" i="6"/>
  <c r="S144" i="6"/>
  <c r="AF143" i="6"/>
  <c r="AE143" i="6"/>
  <c r="AD143" i="6"/>
  <c r="AC143" i="6"/>
  <c r="AB143" i="6"/>
  <c r="AA143" i="6"/>
  <c r="Z143" i="6"/>
  <c r="Y143" i="6"/>
  <c r="X143" i="6"/>
  <c r="W143" i="6"/>
  <c r="V143" i="6"/>
  <c r="U143" i="6"/>
  <c r="T143" i="6"/>
  <c r="S143" i="6"/>
  <c r="AF142" i="6"/>
  <c r="AE142" i="6"/>
  <c r="AD142" i="6"/>
  <c r="AC142" i="6"/>
  <c r="AB142" i="6"/>
  <c r="AA142" i="6"/>
  <c r="Z142" i="6"/>
  <c r="Y142" i="6"/>
  <c r="X142" i="6"/>
  <c r="W142" i="6"/>
  <c r="V142" i="6"/>
  <c r="U142" i="6"/>
  <c r="T142" i="6"/>
  <c r="S142" i="6"/>
  <c r="AF141" i="6"/>
  <c r="AE141" i="6"/>
  <c r="AD141" i="6"/>
  <c r="AC141" i="6"/>
  <c r="AB141" i="6"/>
  <c r="AA141" i="6"/>
  <c r="Z141" i="6"/>
  <c r="Y141" i="6"/>
  <c r="X141" i="6"/>
  <c r="W141" i="6"/>
  <c r="V141" i="6"/>
  <c r="U141" i="6"/>
  <c r="T141" i="6"/>
  <c r="S141" i="6"/>
  <c r="AF140" i="6"/>
  <c r="AE140" i="6"/>
  <c r="AD140" i="6"/>
  <c r="AC140" i="6"/>
  <c r="AB140" i="6"/>
  <c r="AA140" i="6"/>
  <c r="Z140" i="6"/>
  <c r="Y140" i="6"/>
  <c r="X140" i="6"/>
  <c r="W140" i="6"/>
  <c r="V140" i="6"/>
  <c r="U140" i="6"/>
  <c r="T140" i="6"/>
  <c r="S140" i="6"/>
  <c r="AF139" i="6"/>
  <c r="AE139" i="6"/>
  <c r="AD139" i="6"/>
  <c r="AC139" i="6"/>
  <c r="AB139" i="6"/>
  <c r="AA139" i="6"/>
  <c r="Z139" i="6"/>
  <c r="Y139" i="6"/>
  <c r="X139" i="6"/>
  <c r="W139" i="6"/>
  <c r="V139" i="6"/>
  <c r="U139" i="6"/>
  <c r="T139" i="6"/>
  <c r="S139" i="6"/>
  <c r="AF138" i="6"/>
  <c r="AE138" i="6"/>
  <c r="AD138" i="6"/>
  <c r="AC138" i="6"/>
  <c r="AB138" i="6"/>
  <c r="AA138" i="6"/>
  <c r="Z138" i="6"/>
  <c r="Y138" i="6"/>
  <c r="X138" i="6"/>
  <c r="W138" i="6"/>
  <c r="V138" i="6"/>
  <c r="U138" i="6"/>
  <c r="T138" i="6"/>
  <c r="S138" i="6"/>
  <c r="AF137" i="6"/>
  <c r="AE137" i="6"/>
  <c r="AD137" i="6"/>
  <c r="AC137" i="6"/>
  <c r="AB137" i="6"/>
  <c r="AA137" i="6"/>
  <c r="Z137" i="6"/>
  <c r="Y137" i="6"/>
  <c r="X137" i="6"/>
  <c r="W137" i="6"/>
  <c r="V137" i="6"/>
  <c r="U137" i="6"/>
  <c r="T137" i="6"/>
  <c r="S137" i="6"/>
  <c r="AF136" i="6"/>
  <c r="AE136" i="6"/>
  <c r="AD136" i="6"/>
  <c r="AC136" i="6"/>
  <c r="AB136" i="6"/>
  <c r="AA136" i="6"/>
  <c r="Z136" i="6"/>
  <c r="Y136" i="6"/>
  <c r="X136" i="6"/>
  <c r="W136" i="6"/>
  <c r="V136" i="6"/>
  <c r="U136" i="6"/>
  <c r="T136" i="6"/>
  <c r="S136" i="6"/>
  <c r="AF135" i="6"/>
  <c r="AE135" i="6"/>
  <c r="AD135" i="6"/>
  <c r="AC135" i="6"/>
  <c r="AB135" i="6"/>
  <c r="AA135" i="6"/>
  <c r="Z135" i="6"/>
  <c r="Y135" i="6"/>
  <c r="X135" i="6"/>
  <c r="W135" i="6"/>
  <c r="V135" i="6"/>
  <c r="U135" i="6"/>
  <c r="T135" i="6"/>
  <c r="S135" i="6"/>
  <c r="AF134" i="6"/>
  <c r="AE134" i="6"/>
  <c r="AD134" i="6"/>
  <c r="AC134" i="6"/>
  <c r="AB134" i="6"/>
  <c r="AA134" i="6"/>
  <c r="Z134" i="6"/>
  <c r="Y134" i="6"/>
  <c r="X134" i="6"/>
  <c r="W134" i="6"/>
  <c r="V134" i="6"/>
  <c r="U134" i="6"/>
  <c r="T134" i="6"/>
  <c r="S134" i="6"/>
  <c r="AF133" i="6"/>
  <c r="AE133" i="6"/>
  <c r="AD133" i="6"/>
  <c r="AC133" i="6"/>
  <c r="AB133" i="6"/>
  <c r="AA133" i="6"/>
  <c r="Z133" i="6"/>
  <c r="Y133" i="6"/>
  <c r="X133" i="6"/>
  <c r="W133" i="6"/>
  <c r="V133" i="6"/>
  <c r="U133" i="6"/>
  <c r="T133" i="6"/>
  <c r="S133" i="6"/>
  <c r="AF132" i="6"/>
  <c r="AE132" i="6"/>
  <c r="AD132" i="6"/>
  <c r="AC132" i="6"/>
  <c r="AB132" i="6"/>
  <c r="AA132" i="6"/>
  <c r="Z132" i="6"/>
  <c r="Y132" i="6"/>
  <c r="X132" i="6"/>
  <c r="W132" i="6"/>
  <c r="V132" i="6"/>
  <c r="U132" i="6"/>
  <c r="T132" i="6"/>
  <c r="S132" i="6"/>
  <c r="AF131" i="6"/>
  <c r="AE131" i="6"/>
  <c r="AD131" i="6"/>
  <c r="AC131" i="6"/>
  <c r="AB131" i="6"/>
  <c r="AA131" i="6"/>
  <c r="Z131" i="6"/>
  <c r="Y131" i="6"/>
  <c r="X131" i="6"/>
  <c r="W131" i="6"/>
  <c r="V131" i="6"/>
  <c r="U131" i="6"/>
  <c r="T131" i="6"/>
  <c r="S131" i="6"/>
  <c r="AF130" i="6"/>
  <c r="AE130" i="6"/>
  <c r="AD130" i="6"/>
  <c r="AC130" i="6"/>
  <c r="AB130" i="6"/>
  <c r="AA130" i="6"/>
  <c r="Z130" i="6"/>
  <c r="Y130" i="6"/>
  <c r="X130" i="6"/>
  <c r="W130" i="6"/>
  <c r="V130" i="6"/>
  <c r="U130" i="6"/>
  <c r="T130" i="6"/>
  <c r="S130" i="6"/>
  <c r="AF129" i="6"/>
  <c r="AE129" i="6"/>
  <c r="AD129" i="6"/>
  <c r="AC129" i="6"/>
  <c r="AB129" i="6"/>
  <c r="AA129" i="6"/>
  <c r="Z129" i="6"/>
  <c r="Y129" i="6"/>
  <c r="X129" i="6"/>
  <c r="W129" i="6"/>
  <c r="V129" i="6"/>
  <c r="U129" i="6"/>
  <c r="T129" i="6"/>
  <c r="S129" i="6"/>
  <c r="AF128" i="6"/>
  <c r="AE128" i="6"/>
  <c r="AD128" i="6"/>
  <c r="AC128" i="6"/>
  <c r="AB128" i="6"/>
  <c r="AA128" i="6"/>
  <c r="Z128" i="6"/>
  <c r="Y128" i="6"/>
  <c r="X128" i="6"/>
  <c r="W128" i="6"/>
  <c r="V128" i="6"/>
  <c r="U128" i="6"/>
  <c r="T128" i="6"/>
  <c r="S128" i="6"/>
  <c r="AF127" i="6"/>
  <c r="AE127" i="6"/>
  <c r="AD127" i="6"/>
  <c r="AC127" i="6"/>
  <c r="AB127" i="6"/>
  <c r="AA127" i="6"/>
  <c r="Z127" i="6"/>
  <c r="Y127" i="6"/>
  <c r="X127" i="6"/>
  <c r="W127" i="6"/>
  <c r="V127" i="6"/>
  <c r="U127" i="6"/>
  <c r="T127" i="6"/>
  <c r="S127" i="6"/>
  <c r="AF126" i="6"/>
  <c r="AE126" i="6"/>
  <c r="AD126" i="6"/>
  <c r="AC126" i="6"/>
  <c r="AB126" i="6"/>
  <c r="AA126" i="6"/>
  <c r="Z126" i="6"/>
  <c r="Y126" i="6"/>
  <c r="X126" i="6"/>
  <c r="W126" i="6"/>
  <c r="V126" i="6"/>
  <c r="U126" i="6"/>
  <c r="T126" i="6"/>
  <c r="S126" i="6"/>
  <c r="AF125" i="6"/>
  <c r="AE125" i="6"/>
  <c r="AD125" i="6"/>
  <c r="AC125" i="6"/>
  <c r="AB125" i="6"/>
  <c r="AA125" i="6"/>
  <c r="Z125" i="6"/>
  <c r="Y125" i="6"/>
  <c r="X125" i="6"/>
  <c r="W125" i="6"/>
  <c r="V125" i="6"/>
  <c r="U125" i="6"/>
  <c r="T125" i="6"/>
  <c r="S125" i="6"/>
  <c r="AF124" i="6"/>
  <c r="AE124" i="6"/>
  <c r="AD124" i="6"/>
  <c r="AC124" i="6"/>
  <c r="AB124" i="6"/>
  <c r="AA124" i="6"/>
  <c r="Z124" i="6"/>
  <c r="Y124" i="6"/>
  <c r="X124" i="6"/>
  <c r="W124" i="6"/>
  <c r="V124" i="6"/>
  <c r="U124" i="6"/>
  <c r="T124" i="6"/>
  <c r="S124" i="6"/>
  <c r="AF123" i="6"/>
  <c r="AE123" i="6"/>
  <c r="AD123" i="6"/>
  <c r="AC123" i="6"/>
  <c r="AB123" i="6"/>
  <c r="AA123" i="6"/>
  <c r="Z123" i="6"/>
  <c r="Y123" i="6"/>
  <c r="X123" i="6"/>
  <c r="W123" i="6"/>
  <c r="V123" i="6"/>
  <c r="U123" i="6"/>
  <c r="T123" i="6"/>
  <c r="S123" i="6"/>
  <c r="AF122" i="6"/>
  <c r="AE122" i="6"/>
  <c r="AD122" i="6"/>
  <c r="AC122" i="6"/>
  <c r="AB122" i="6"/>
  <c r="AA122" i="6"/>
  <c r="Z122" i="6"/>
  <c r="Y122" i="6"/>
  <c r="X122" i="6"/>
  <c r="W122" i="6"/>
  <c r="V122" i="6"/>
  <c r="U122" i="6"/>
  <c r="T122" i="6"/>
  <c r="S122" i="6"/>
  <c r="AF121" i="6"/>
  <c r="AE121" i="6"/>
  <c r="AD121" i="6"/>
  <c r="AC121" i="6"/>
  <c r="AB121" i="6"/>
  <c r="AA121" i="6"/>
  <c r="Z121" i="6"/>
  <c r="Y121" i="6"/>
  <c r="X121" i="6"/>
  <c r="W121" i="6"/>
  <c r="V121" i="6"/>
  <c r="U121" i="6"/>
  <c r="T121" i="6"/>
  <c r="S121" i="6"/>
  <c r="AF120" i="6"/>
  <c r="AE120" i="6"/>
  <c r="AD120" i="6"/>
  <c r="AC120" i="6"/>
  <c r="AB120" i="6"/>
  <c r="AA120" i="6"/>
  <c r="Z120" i="6"/>
  <c r="Y120" i="6"/>
  <c r="X120" i="6"/>
  <c r="W120" i="6"/>
  <c r="V120" i="6"/>
  <c r="U120" i="6"/>
  <c r="T120" i="6"/>
  <c r="S120" i="6"/>
  <c r="AF119" i="6"/>
  <c r="AE119" i="6"/>
  <c r="AD119" i="6"/>
  <c r="AC119" i="6"/>
  <c r="AB119" i="6"/>
  <c r="AA119" i="6"/>
  <c r="Z119" i="6"/>
  <c r="Y119" i="6"/>
  <c r="X119" i="6"/>
  <c r="W119" i="6"/>
  <c r="V119" i="6"/>
  <c r="U119" i="6"/>
  <c r="T119" i="6"/>
  <c r="S119" i="6"/>
  <c r="AF118" i="6"/>
  <c r="AE118" i="6"/>
  <c r="AD118" i="6"/>
  <c r="AC118" i="6"/>
  <c r="AB118" i="6"/>
  <c r="AA118" i="6"/>
  <c r="Z118" i="6"/>
  <c r="Y118" i="6"/>
  <c r="X118" i="6"/>
  <c r="W118" i="6"/>
  <c r="V118" i="6"/>
  <c r="U118" i="6"/>
  <c r="T118" i="6"/>
  <c r="S118" i="6"/>
  <c r="AF117" i="6"/>
  <c r="AE117" i="6"/>
  <c r="AD117" i="6"/>
  <c r="AC117" i="6"/>
  <c r="AB117" i="6"/>
  <c r="AA117" i="6"/>
  <c r="Z117" i="6"/>
  <c r="Y117" i="6"/>
  <c r="X117" i="6"/>
  <c r="W117" i="6"/>
  <c r="V117" i="6"/>
  <c r="U117" i="6"/>
  <c r="T117" i="6"/>
  <c r="S117" i="6"/>
  <c r="AF116" i="6"/>
  <c r="AE116" i="6"/>
  <c r="AD116" i="6"/>
  <c r="AC116" i="6"/>
  <c r="AB116" i="6"/>
  <c r="AA116" i="6"/>
  <c r="Z116" i="6"/>
  <c r="Y116" i="6"/>
  <c r="X116" i="6"/>
  <c r="W116" i="6"/>
  <c r="V116" i="6"/>
  <c r="U116" i="6"/>
  <c r="T116" i="6"/>
  <c r="S116" i="6"/>
  <c r="AF115" i="6"/>
  <c r="AE115" i="6"/>
  <c r="AD115" i="6"/>
  <c r="AC115" i="6"/>
  <c r="AB115" i="6"/>
  <c r="AA115" i="6"/>
  <c r="Z115" i="6"/>
  <c r="Y115" i="6"/>
  <c r="X115" i="6"/>
  <c r="W115" i="6"/>
  <c r="V115" i="6"/>
  <c r="U115" i="6"/>
  <c r="T115" i="6"/>
  <c r="S115" i="6"/>
  <c r="AF114" i="6"/>
  <c r="AE114" i="6"/>
  <c r="AD114" i="6"/>
  <c r="AC114" i="6"/>
  <c r="AB114" i="6"/>
  <c r="AA114" i="6"/>
  <c r="Z114" i="6"/>
  <c r="Y114" i="6"/>
  <c r="X114" i="6"/>
  <c r="W114" i="6"/>
  <c r="V114" i="6"/>
  <c r="U114" i="6"/>
  <c r="T114" i="6"/>
  <c r="S114" i="6"/>
  <c r="AF113" i="6"/>
  <c r="AE113" i="6"/>
  <c r="AD113" i="6"/>
  <c r="AC113" i="6"/>
  <c r="AB113" i="6"/>
  <c r="AA113" i="6"/>
  <c r="Z113" i="6"/>
  <c r="Y113" i="6"/>
  <c r="X113" i="6"/>
  <c r="W113" i="6"/>
  <c r="V113" i="6"/>
  <c r="U113" i="6"/>
  <c r="T113" i="6"/>
  <c r="S113" i="6"/>
  <c r="AF112" i="6"/>
  <c r="AE112" i="6"/>
  <c r="AD112" i="6"/>
  <c r="AC112" i="6"/>
  <c r="AB112" i="6"/>
  <c r="AA112" i="6"/>
  <c r="Z112" i="6"/>
  <c r="Y112" i="6"/>
  <c r="X112" i="6"/>
  <c r="W112" i="6"/>
  <c r="V112" i="6"/>
  <c r="U112" i="6"/>
  <c r="T112" i="6"/>
  <c r="S112" i="6"/>
  <c r="AF111" i="6"/>
  <c r="AE111" i="6"/>
  <c r="AD111" i="6"/>
  <c r="AC111" i="6"/>
  <c r="AB111" i="6"/>
  <c r="AA111" i="6"/>
  <c r="Z111" i="6"/>
  <c r="Y111" i="6"/>
  <c r="X111" i="6"/>
  <c r="W111" i="6"/>
  <c r="V111" i="6"/>
  <c r="U111" i="6"/>
  <c r="T111" i="6"/>
  <c r="S111" i="6"/>
  <c r="AF110" i="6"/>
  <c r="AE110" i="6"/>
  <c r="AD110" i="6"/>
  <c r="AC110" i="6"/>
  <c r="AB110" i="6"/>
  <c r="AA110" i="6"/>
  <c r="Z110" i="6"/>
  <c r="Y110" i="6"/>
  <c r="X110" i="6"/>
  <c r="W110" i="6"/>
  <c r="V110" i="6"/>
  <c r="U110" i="6"/>
  <c r="T110" i="6"/>
  <c r="S110" i="6"/>
  <c r="AF109" i="6"/>
  <c r="AE109" i="6"/>
  <c r="AD109" i="6"/>
  <c r="AC109" i="6"/>
  <c r="AB109" i="6"/>
  <c r="AA109" i="6"/>
  <c r="Z109" i="6"/>
  <c r="Y109" i="6"/>
  <c r="X109" i="6"/>
  <c r="W109" i="6"/>
  <c r="V109" i="6"/>
  <c r="U109" i="6"/>
  <c r="T109" i="6"/>
  <c r="S109" i="6"/>
  <c r="AF108" i="6"/>
  <c r="AE108" i="6"/>
  <c r="AD108" i="6"/>
  <c r="AC108" i="6"/>
  <c r="AB108" i="6"/>
  <c r="AA108" i="6"/>
  <c r="Z108" i="6"/>
  <c r="Y108" i="6"/>
  <c r="X108" i="6"/>
  <c r="W108" i="6"/>
  <c r="V108" i="6"/>
  <c r="U108" i="6"/>
  <c r="T108" i="6"/>
  <c r="S108" i="6"/>
  <c r="AF107" i="6"/>
  <c r="AE107" i="6"/>
  <c r="AD107" i="6"/>
  <c r="AC107" i="6"/>
  <c r="AB107" i="6"/>
  <c r="AA107" i="6"/>
  <c r="Z107" i="6"/>
  <c r="Y107" i="6"/>
  <c r="X107" i="6"/>
  <c r="W107" i="6"/>
  <c r="V107" i="6"/>
  <c r="U107" i="6"/>
  <c r="T107" i="6"/>
  <c r="S107" i="6"/>
  <c r="AF106" i="6"/>
  <c r="AE106" i="6"/>
  <c r="AD106" i="6"/>
  <c r="AC106" i="6"/>
  <c r="AB106" i="6"/>
  <c r="AA106" i="6"/>
  <c r="Z106" i="6"/>
  <c r="Y106" i="6"/>
  <c r="X106" i="6"/>
  <c r="W106" i="6"/>
  <c r="V106" i="6"/>
  <c r="U106" i="6"/>
  <c r="T106" i="6"/>
  <c r="S106" i="6"/>
  <c r="AF105" i="6"/>
  <c r="AE105" i="6"/>
  <c r="AD105" i="6"/>
  <c r="AC105" i="6"/>
  <c r="AB105" i="6"/>
  <c r="AA105" i="6"/>
  <c r="Z105" i="6"/>
  <c r="Y105" i="6"/>
  <c r="X105" i="6"/>
  <c r="W105" i="6"/>
  <c r="V105" i="6"/>
  <c r="U105" i="6"/>
  <c r="T105" i="6"/>
  <c r="S105" i="6"/>
  <c r="AF104" i="6"/>
  <c r="AE104" i="6"/>
  <c r="AD104" i="6"/>
  <c r="AC104" i="6"/>
  <c r="AB104" i="6"/>
  <c r="AA104" i="6"/>
  <c r="Z104" i="6"/>
  <c r="Y104" i="6"/>
  <c r="X104" i="6"/>
  <c r="W104" i="6"/>
  <c r="V104" i="6"/>
  <c r="U104" i="6"/>
  <c r="T104" i="6"/>
  <c r="S104" i="6"/>
  <c r="AF103" i="6"/>
  <c r="AE103" i="6"/>
  <c r="AD103" i="6"/>
  <c r="AC103" i="6"/>
  <c r="AB103" i="6"/>
  <c r="AA103" i="6"/>
  <c r="Z103" i="6"/>
  <c r="Y103" i="6"/>
  <c r="X103" i="6"/>
  <c r="W103" i="6"/>
  <c r="V103" i="6"/>
  <c r="U103" i="6"/>
  <c r="T103" i="6"/>
  <c r="S103" i="6"/>
  <c r="AF102" i="6"/>
  <c r="AE102" i="6"/>
  <c r="AD102" i="6"/>
  <c r="AC102" i="6"/>
  <c r="AB102" i="6"/>
  <c r="AA102" i="6"/>
  <c r="Z102" i="6"/>
  <c r="Y102" i="6"/>
  <c r="X102" i="6"/>
  <c r="W102" i="6"/>
  <c r="V102" i="6"/>
  <c r="U102" i="6"/>
  <c r="T102" i="6"/>
  <c r="S102" i="6"/>
  <c r="AF101" i="6"/>
  <c r="AE101" i="6"/>
  <c r="AD101" i="6"/>
  <c r="AC101" i="6"/>
  <c r="AB101" i="6"/>
  <c r="AA101" i="6"/>
  <c r="Z101" i="6"/>
  <c r="Y101" i="6"/>
  <c r="X101" i="6"/>
  <c r="W101" i="6"/>
  <c r="V101" i="6"/>
  <c r="U101" i="6"/>
  <c r="T101" i="6"/>
  <c r="S101" i="6"/>
  <c r="AF100" i="6"/>
  <c r="AE100" i="6"/>
  <c r="AD100" i="6"/>
  <c r="AC100" i="6"/>
  <c r="AB100" i="6"/>
  <c r="AA100" i="6"/>
  <c r="Z100" i="6"/>
  <c r="Y100" i="6"/>
  <c r="X100" i="6"/>
  <c r="W100" i="6"/>
  <c r="V100" i="6"/>
  <c r="U100" i="6"/>
  <c r="T100" i="6"/>
  <c r="S100" i="6"/>
  <c r="AF99" i="6"/>
  <c r="AE99" i="6"/>
  <c r="AD99" i="6"/>
  <c r="AC99" i="6"/>
  <c r="AB99" i="6"/>
  <c r="AA99" i="6"/>
  <c r="Z99" i="6"/>
  <c r="Y99" i="6"/>
  <c r="X99" i="6"/>
  <c r="W99" i="6"/>
  <c r="V99" i="6"/>
  <c r="U99" i="6"/>
  <c r="T99" i="6"/>
  <c r="S99" i="6"/>
  <c r="AF98" i="6"/>
  <c r="AE98" i="6"/>
  <c r="AD98" i="6"/>
  <c r="AC98" i="6"/>
  <c r="AB98" i="6"/>
  <c r="AA98" i="6"/>
  <c r="Z98" i="6"/>
  <c r="Y98" i="6"/>
  <c r="X98" i="6"/>
  <c r="W98" i="6"/>
  <c r="V98" i="6"/>
  <c r="U98" i="6"/>
  <c r="T98" i="6"/>
  <c r="S98" i="6"/>
  <c r="AF97" i="6"/>
  <c r="AE97" i="6"/>
  <c r="AD97" i="6"/>
  <c r="AC97" i="6"/>
  <c r="AB97" i="6"/>
  <c r="AA97" i="6"/>
  <c r="Z97" i="6"/>
  <c r="Y97" i="6"/>
  <c r="X97" i="6"/>
  <c r="W97" i="6"/>
  <c r="V97" i="6"/>
  <c r="U97" i="6"/>
  <c r="T97" i="6"/>
  <c r="S97" i="6"/>
  <c r="AF96" i="6"/>
  <c r="AE96" i="6"/>
  <c r="AD96" i="6"/>
  <c r="AC96" i="6"/>
  <c r="AB96" i="6"/>
  <c r="AA96" i="6"/>
  <c r="Z96" i="6"/>
  <c r="Y96" i="6"/>
  <c r="X96" i="6"/>
  <c r="W96" i="6"/>
  <c r="V96" i="6"/>
  <c r="U96" i="6"/>
  <c r="T96" i="6"/>
  <c r="S96" i="6"/>
  <c r="AF95" i="6"/>
  <c r="AE95" i="6"/>
  <c r="AD95" i="6"/>
  <c r="AC95" i="6"/>
  <c r="AB95" i="6"/>
  <c r="AA95" i="6"/>
  <c r="Z95" i="6"/>
  <c r="Y95" i="6"/>
  <c r="X95" i="6"/>
  <c r="W95" i="6"/>
  <c r="V95" i="6"/>
  <c r="U95" i="6"/>
  <c r="T95" i="6"/>
  <c r="S95" i="6"/>
  <c r="AF94" i="6"/>
  <c r="AE94" i="6"/>
  <c r="AD94" i="6"/>
  <c r="AC94" i="6"/>
  <c r="AB94" i="6"/>
  <c r="AA94" i="6"/>
  <c r="Z94" i="6"/>
  <c r="Y94" i="6"/>
  <c r="X94" i="6"/>
  <c r="W94" i="6"/>
  <c r="V94" i="6"/>
  <c r="U94" i="6"/>
  <c r="T94" i="6"/>
  <c r="S94" i="6"/>
  <c r="AF93" i="6"/>
  <c r="AE93" i="6"/>
  <c r="AD93" i="6"/>
  <c r="AC93" i="6"/>
  <c r="AB93" i="6"/>
  <c r="AA93" i="6"/>
  <c r="Z93" i="6"/>
  <c r="Y93" i="6"/>
  <c r="X93" i="6"/>
  <c r="W93" i="6"/>
  <c r="V93" i="6"/>
  <c r="U93" i="6"/>
  <c r="T93" i="6"/>
  <c r="S93" i="6"/>
  <c r="AF92" i="6"/>
  <c r="AE92" i="6"/>
  <c r="AD92" i="6"/>
  <c r="AC92" i="6"/>
  <c r="AB92" i="6"/>
  <c r="AA92" i="6"/>
  <c r="Z92" i="6"/>
  <c r="Y92" i="6"/>
  <c r="X92" i="6"/>
  <c r="W92" i="6"/>
  <c r="V92" i="6"/>
  <c r="U92" i="6"/>
  <c r="T92" i="6"/>
  <c r="S92" i="6"/>
  <c r="AF91" i="6"/>
  <c r="AE91" i="6"/>
  <c r="AD91" i="6"/>
  <c r="AC91" i="6"/>
  <c r="AB91" i="6"/>
  <c r="AA91" i="6"/>
  <c r="Z91" i="6"/>
  <c r="Y91" i="6"/>
  <c r="X91" i="6"/>
  <c r="W91" i="6"/>
  <c r="V91" i="6"/>
  <c r="U91" i="6"/>
  <c r="T91" i="6"/>
  <c r="S91" i="6"/>
  <c r="AF90" i="6"/>
  <c r="AE90" i="6"/>
  <c r="AD90" i="6"/>
  <c r="AC90" i="6"/>
  <c r="AB90" i="6"/>
  <c r="AA90" i="6"/>
  <c r="Z90" i="6"/>
  <c r="Y90" i="6"/>
  <c r="X90" i="6"/>
  <c r="W90" i="6"/>
  <c r="V90" i="6"/>
  <c r="U90" i="6"/>
  <c r="T90" i="6"/>
  <c r="S90" i="6"/>
  <c r="AF89" i="6"/>
  <c r="AE89" i="6"/>
  <c r="AD89" i="6"/>
  <c r="AC89" i="6"/>
  <c r="AB89" i="6"/>
  <c r="AA89" i="6"/>
  <c r="Z89" i="6"/>
  <c r="Y89" i="6"/>
  <c r="X89" i="6"/>
  <c r="W89" i="6"/>
  <c r="V89" i="6"/>
  <c r="U89" i="6"/>
  <c r="T89" i="6"/>
  <c r="S89" i="6"/>
  <c r="AF88" i="6"/>
  <c r="AE88" i="6"/>
  <c r="AD88" i="6"/>
  <c r="AC88" i="6"/>
  <c r="AB88" i="6"/>
  <c r="AA88" i="6"/>
  <c r="Z88" i="6"/>
  <c r="Y88" i="6"/>
  <c r="X88" i="6"/>
  <c r="W88" i="6"/>
  <c r="V88" i="6"/>
  <c r="U88" i="6"/>
  <c r="T88" i="6"/>
  <c r="S88" i="6"/>
  <c r="AF87" i="6"/>
  <c r="AE87" i="6"/>
  <c r="AD87" i="6"/>
  <c r="AC87" i="6"/>
  <c r="AB87" i="6"/>
  <c r="AA87" i="6"/>
  <c r="Z87" i="6"/>
  <c r="Y87" i="6"/>
  <c r="X87" i="6"/>
  <c r="W87" i="6"/>
  <c r="V87" i="6"/>
  <c r="U87" i="6"/>
  <c r="T87" i="6"/>
  <c r="S87" i="6"/>
  <c r="AF86" i="6"/>
  <c r="AE86" i="6"/>
  <c r="AD86" i="6"/>
  <c r="AC86" i="6"/>
  <c r="AB86" i="6"/>
  <c r="AA86" i="6"/>
  <c r="Z86" i="6"/>
  <c r="Y86" i="6"/>
  <c r="X86" i="6"/>
  <c r="W86" i="6"/>
  <c r="V86" i="6"/>
  <c r="U86" i="6"/>
  <c r="T86" i="6"/>
  <c r="S86" i="6"/>
  <c r="AF85" i="6"/>
  <c r="AE85" i="6"/>
  <c r="AD85" i="6"/>
  <c r="AC85" i="6"/>
  <c r="AB85" i="6"/>
  <c r="AA85" i="6"/>
  <c r="Z85" i="6"/>
  <c r="Y85" i="6"/>
  <c r="X85" i="6"/>
  <c r="W85" i="6"/>
  <c r="V85" i="6"/>
  <c r="U85" i="6"/>
  <c r="T85" i="6"/>
  <c r="S85" i="6"/>
  <c r="AF84" i="6"/>
  <c r="AE84" i="6"/>
  <c r="AD84" i="6"/>
  <c r="AC84" i="6"/>
  <c r="AB84" i="6"/>
  <c r="AA84" i="6"/>
  <c r="Z84" i="6"/>
  <c r="Y84" i="6"/>
  <c r="X84" i="6"/>
  <c r="W84" i="6"/>
  <c r="V84" i="6"/>
  <c r="U84" i="6"/>
  <c r="T84" i="6"/>
  <c r="S84" i="6"/>
  <c r="AF83" i="6"/>
  <c r="AE83" i="6"/>
  <c r="AD83" i="6"/>
  <c r="AC83" i="6"/>
  <c r="AB83" i="6"/>
  <c r="AA83" i="6"/>
  <c r="Z83" i="6"/>
  <c r="Y83" i="6"/>
  <c r="X83" i="6"/>
  <c r="W83" i="6"/>
  <c r="V83" i="6"/>
  <c r="U83" i="6"/>
  <c r="T83" i="6"/>
  <c r="S83" i="6"/>
  <c r="AF82" i="6"/>
  <c r="AE82" i="6"/>
  <c r="AD82" i="6"/>
  <c r="AC82" i="6"/>
  <c r="AB82" i="6"/>
  <c r="AA82" i="6"/>
  <c r="Z82" i="6"/>
  <c r="Y82" i="6"/>
  <c r="X82" i="6"/>
  <c r="W82" i="6"/>
  <c r="V82" i="6"/>
  <c r="U82" i="6"/>
  <c r="T82" i="6"/>
  <c r="S82" i="6"/>
  <c r="AF81" i="6"/>
  <c r="AE81" i="6"/>
  <c r="AD81" i="6"/>
  <c r="AC81" i="6"/>
  <c r="AB81" i="6"/>
  <c r="AA81" i="6"/>
  <c r="Z81" i="6"/>
  <c r="Y81" i="6"/>
  <c r="X81" i="6"/>
  <c r="W81" i="6"/>
  <c r="V81" i="6"/>
  <c r="U81" i="6"/>
  <c r="T81" i="6"/>
  <c r="S81" i="6"/>
  <c r="AF80" i="6"/>
  <c r="AE80" i="6"/>
  <c r="AD80" i="6"/>
  <c r="AC80" i="6"/>
  <c r="AB80" i="6"/>
  <c r="AA80" i="6"/>
  <c r="Z80" i="6"/>
  <c r="Y80" i="6"/>
  <c r="X80" i="6"/>
  <c r="W80" i="6"/>
  <c r="V80" i="6"/>
  <c r="U80" i="6"/>
  <c r="T80" i="6"/>
  <c r="S80" i="6"/>
  <c r="AF79" i="6"/>
  <c r="AE79" i="6"/>
  <c r="AD79" i="6"/>
  <c r="AC79" i="6"/>
  <c r="AB79" i="6"/>
  <c r="AA79" i="6"/>
  <c r="Z79" i="6"/>
  <c r="Y79" i="6"/>
  <c r="X79" i="6"/>
  <c r="W79" i="6"/>
  <c r="V79" i="6"/>
  <c r="U79" i="6"/>
  <c r="T79" i="6"/>
  <c r="S79" i="6"/>
  <c r="AF78" i="6"/>
  <c r="AE78" i="6"/>
  <c r="AD78" i="6"/>
  <c r="AC78" i="6"/>
  <c r="AB78" i="6"/>
  <c r="AA78" i="6"/>
  <c r="Z78" i="6"/>
  <c r="Y78" i="6"/>
  <c r="X78" i="6"/>
  <c r="W78" i="6"/>
  <c r="V78" i="6"/>
  <c r="U78" i="6"/>
  <c r="T78" i="6"/>
  <c r="S78" i="6"/>
  <c r="AF77" i="6"/>
  <c r="AE77" i="6"/>
  <c r="AD77" i="6"/>
  <c r="AC77" i="6"/>
  <c r="AB77" i="6"/>
  <c r="AA77" i="6"/>
  <c r="Z77" i="6"/>
  <c r="Y77" i="6"/>
  <c r="X77" i="6"/>
  <c r="W77" i="6"/>
  <c r="V77" i="6"/>
  <c r="U77" i="6"/>
  <c r="T77" i="6"/>
  <c r="S77" i="6"/>
  <c r="AF76" i="6"/>
  <c r="AE76" i="6"/>
  <c r="AD76" i="6"/>
  <c r="AC76" i="6"/>
  <c r="AB76" i="6"/>
  <c r="AA76" i="6"/>
  <c r="Z76" i="6"/>
  <c r="Y76" i="6"/>
  <c r="X76" i="6"/>
  <c r="W76" i="6"/>
  <c r="V76" i="6"/>
  <c r="U76" i="6"/>
  <c r="T76" i="6"/>
  <c r="S76" i="6"/>
  <c r="AF75" i="6"/>
  <c r="AE75" i="6"/>
  <c r="AD75" i="6"/>
  <c r="AC75" i="6"/>
  <c r="AB75" i="6"/>
  <c r="AA75" i="6"/>
  <c r="Z75" i="6"/>
  <c r="Y75" i="6"/>
  <c r="X75" i="6"/>
  <c r="W75" i="6"/>
  <c r="V75" i="6"/>
  <c r="U75" i="6"/>
  <c r="T75" i="6"/>
  <c r="S75" i="6"/>
  <c r="AF74" i="6"/>
  <c r="AE74" i="6"/>
  <c r="AD74" i="6"/>
  <c r="AC74" i="6"/>
  <c r="AB74" i="6"/>
  <c r="AA74" i="6"/>
  <c r="Z74" i="6"/>
  <c r="Y74" i="6"/>
  <c r="X74" i="6"/>
  <c r="W74" i="6"/>
  <c r="V74" i="6"/>
  <c r="U74" i="6"/>
  <c r="T74" i="6"/>
  <c r="S74" i="6"/>
  <c r="AF73" i="6"/>
  <c r="AE73" i="6"/>
  <c r="AD73" i="6"/>
  <c r="AC73" i="6"/>
  <c r="AB73" i="6"/>
  <c r="AA73" i="6"/>
  <c r="Z73" i="6"/>
  <c r="Y73" i="6"/>
  <c r="X73" i="6"/>
  <c r="W73" i="6"/>
  <c r="V73" i="6"/>
  <c r="U73" i="6"/>
  <c r="T73" i="6"/>
  <c r="S73" i="6"/>
  <c r="AF72" i="6"/>
  <c r="AE72" i="6"/>
  <c r="AD72" i="6"/>
  <c r="AC72" i="6"/>
  <c r="AB72" i="6"/>
  <c r="AA72" i="6"/>
  <c r="Z72" i="6"/>
  <c r="Y72" i="6"/>
  <c r="X72" i="6"/>
  <c r="W72" i="6"/>
  <c r="V72" i="6"/>
  <c r="U72" i="6"/>
  <c r="T72" i="6"/>
  <c r="S72" i="6"/>
  <c r="AF71" i="6"/>
  <c r="AE71" i="6"/>
  <c r="AD71" i="6"/>
  <c r="AC71" i="6"/>
  <c r="AB71" i="6"/>
  <c r="AA71" i="6"/>
  <c r="Z71" i="6"/>
  <c r="Y71" i="6"/>
  <c r="X71" i="6"/>
  <c r="W71" i="6"/>
  <c r="V71" i="6"/>
  <c r="U71" i="6"/>
  <c r="T71" i="6"/>
  <c r="S71" i="6"/>
  <c r="AF70" i="6"/>
  <c r="AE70" i="6"/>
  <c r="AD70" i="6"/>
  <c r="AC70" i="6"/>
  <c r="AB70" i="6"/>
  <c r="AA70" i="6"/>
  <c r="Z70" i="6"/>
  <c r="Y70" i="6"/>
  <c r="X70" i="6"/>
  <c r="W70" i="6"/>
  <c r="V70" i="6"/>
  <c r="U70" i="6"/>
  <c r="T70" i="6"/>
  <c r="S70" i="6"/>
  <c r="AF69" i="6"/>
  <c r="AE69" i="6"/>
  <c r="AD69" i="6"/>
  <c r="AC69" i="6"/>
  <c r="AB69" i="6"/>
  <c r="AA69" i="6"/>
  <c r="Z69" i="6"/>
  <c r="Y69" i="6"/>
  <c r="X69" i="6"/>
  <c r="W69" i="6"/>
  <c r="V69" i="6"/>
  <c r="U69" i="6"/>
  <c r="T69" i="6"/>
  <c r="S69" i="6"/>
  <c r="AF68" i="6"/>
  <c r="AE68" i="6"/>
  <c r="AD68" i="6"/>
  <c r="AC68" i="6"/>
  <c r="AB68" i="6"/>
  <c r="AA68" i="6"/>
  <c r="Z68" i="6"/>
  <c r="Y68" i="6"/>
  <c r="X68" i="6"/>
  <c r="W68" i="6"/>
  <c r="V68" i="6"/>
  <c r="U68" i="6"/>
  <c r="T68" i="6"/>
  <c r="S68" i="6"/>
  <c r="AF67" i="6"/>
  <c r="AE67" i="6"/>
  <c r="AD67" i="6"/>
  <c r="AC67" i="6"/>
  <c r="AB67" i="6"/>
  <c r="AA67" i="6"/>
  <c r="Z67" i="6"/>
  <c r="Y67" i="6"/>
  <c r="X67" i="6"/>
  <c r="W67" i="6"/>
  <c r="V67" i="6"/>
  <c r="U67" i="6"/>
  <c r="T67" i="6"/>
  <c r="S67" i="6"/>
  <c r="AF66" i="6"/>
  <c r="AE66" i="6"/>
  <c r="AD66" i="6"/>
  <c r="AC66" i="6"/>
  <c r="AB66" i="6"/>
  <c r="AA66" i="6"/>
  <c r="Z66" i="6"/>
  <c r="Y66" i="6"/>
  <c r="X66" i="6"/>
  <c r="W66" i="6"/>
  <c r="V66" i="6"/>
  <c r="U66" i="6"/>
  <c r="T66" i="6"/>
  <c r="S66" i="6"/>
  <c r="AF65" i="6"/>
  <c r="AE65" i="6"/>
  <c r="AD65" i="6"/>
  <c r="AC65" i="6"/>
  <c r="AB65" i="6"/>
  <c r="AA65" i="6"/>
  <c r="Z65" i="6"/>
  <c r="Y65" i="6"/>
  <c r="X65" i="6"/>
  <c r="W65" i="6"/>
  <c r="V65" i="6"/>
  <c r="U65" i="6"/>
  <c r="T65" i="6"/>
  <c r="S65" i="6"/>
  <c r="AF64" i="6"/>
  <c r="AE64" i="6"/>
  <c r="AD64" i="6"/>
  <c r="AC64" i="6"/>
  <c r="AB64" i="6"/>
  <c r="AA64" i="6"/>
  <c r="Z64" i="6"/>
  <c r="Y64" i="6"/>
  <c r="X64" i="6"/>
  <c r="W64" i="6"/>
  <c r="V64" i="6"/>
  <c r="U64" i="6"/>
  <c r="T64" i="6"/>
  <c r="S64" i="6"/>
  <c r="AF63" i="6"/>
  <c r="AE63" i="6"/>
  <c r="AD63" i="6"/>
  <c r="AC63" i="6"/>
  <c r="AB63" i="6"/>
  <c r="AA63" i="6"/>
  <c r="Z63" i="6"/>
  <c r="Y63" i="6"/>
  <c r="X63" i="6"/>
  <c r="W63" i="6"/>
  <c r="V63" i="6"/>
  <c r="U63" i="6"/>
  <c r="T63" i="6"/>
  <c r="S63" i="6"/>
  <c r="AF62" i="6"/>
  <c r="AE62" i="6"/>
  <c r="AD62" i="6"/>
  <c r="AC62" i="6"/>
  <c r="AB62" i="6"/>
  <c r="AA62" i="6"/>
  <c r="Z62" i="6"/>
  <c r="Y62" i="6"/>
  <c r="X62" i="6"/>
  <c r="W62" i="6"/>
  <c r="V62" i="6"/>
  <c r="U62" i="6"/>
  <c r="T62" i="6"/>
  <c r="S62" i="6"/>
  <c r="AF61" i="6"/>
  <c r="AE61" i="6"/>
  <c r="AD61" i="6"/>
  <c r="AC61" i="6"/>
  <c r="AB61" i="6"/>
  <c r="AA61" i="6"/>
  <c r="Z61" i="6"/>
  <c r="Y61" i="6"/>
  <c r="X61" i="6"/>
  <c r="W61" i="6"/>
  <c r="V61" i="6"/>
  <c r="U61" i="6"/>
  <c r="T61" i="6"/>
  <c r="S61" i="6"/>
  <c r="AF60" i="6"/>
  <c r="AE60" i="6"/>
  <c r="AD60" i="6"/>
  <c r="AC60" i="6"/>
  <c r="AB60" i="6"/>
  <c r="AA60" i="6"/>
  <c r="Z60" i="6"/>
  <c r="Y60" i="6"/>
  <c r="X60" i="6"/>
  <c r="W60" i="6"/>
  <c r="V60" i="6"/>
  <c r="U60" i="6"/>
  <c r="T60" i="6"/>
  <c r="S60" i="6"/>
  <c r="AF59" i="6"/>
  <c r="AE59" i="6"/>
  <c r="AD59" i="6"/>
  <c r="AC59" i="6"/>
  <c r="AB59" i="6"/>
  <c r="AA59" i="6"/>
  <c r="Z59" i="6"/>
  <c r="Y59" i="6"/>
  <c r="X59" i="6"/>
  <c r="W59" i="6"/>
  <c r="V59" i="6"/>
  <c r="U59" i="6"/>
  <c r="T59" i="6"/>
  <c r="S59" i="6"/>
  <c r="AF58" i="6"/>
  <c r="AE58" i="6"/>
  <c r="AD58" i="6"/>
  <c r="AC58" i="6"/>
  <c r="AB58" i="6"/>
  <c r="AA58" i="6"/>
  <c r="Z58" i="6"/>
  <c r="Y58" i="6"/>
  <c r="X58" i="6"/>
  <c r="W58" i="6"/>
  <c r="V58" i="6"/>
  <c r="U58" i="6"/>
  <c r="T58" i="6"/>
  <c r="S58" i="6"/>
  <c r="AF57" i="6"/>
  <c r="AE57" i="6"/>
  <c r="AD57" i="6"/>
  <c r="AC57" i="6"/>
  <c r="AB57" i="6"/>
  <c r="AA57" i="6"/>
  <c r="Z57" i="6"/>
  <c r="Y57" i="6"/>
  <c r="X57" i="6"/>
  <c r="W57" i="6"/>
  <c r="V57" i="6"/>
  <c r="U57" i="6"/>
  <c r="T57" i="6"/>
  <c r="S57" i="6"/>
  <c r="AF56" i="6"/>
  <c r="AE56" i="6"/>
  <c r="AD56" i="6"/>
  <c r="AC56" i="6"/>
  <c r="AB56" i="6"/>
  <c r="AA56" i="6"/>
  <c r="Z56" i="6"/>
  <c r="Y56" i="6"/>
  <c r="X56" i="6"/>
  <c r="W56" i="6"/>
  <c r="V56" i="6"/>
  <c r="U56" i="6"/>
  <c r="T56" i="6"/>
  <c r="S56" i="6"/>
  <c r="AF55" i="6"/>
  <c r="AE55" i="6"/>
  <c r="AD55" i="6"/>
  <c r="AC55" i="6"/>
  <c r="AB55" i="6"/>
  <c r="AA55" i="6"/>
  <c r="Z55" i="6"/>
  <c r="Y55" i="6"/>
  <c r="X55" i="6"/>
  <c r="W55" i="6"/>
  <c r="V55" i="6"/>
  <c r="U55" i="6"/>
  <c r="T55" i="6"/>
  <c r="S55" i="6"/>
  <c r="AF54" i="6"/>
  <c r="AE54" i="6"/>
  <c r="AD54" i="6"/>
  <c r="AC54" i="6"/>
  <c r="AB54" i="6"/>
  <c r="AA54" i="6"/>
  <c r="Z54" i="6"/>
  <c r="Y54" i="6"/>
  <c r="X54" i="6"/>
  <c r="W54" i="6"/>
  <c r="V54" i="6"/>
  <c r="U54" i="6"/>
  <c r="T54" i="6"/>
  <c r="S54" i="6"/>
  <c r="AF53" i="6"/>
  <c r="AE53" i="6"/>
  <c r="AD53" i="6"/>
  <c r="AC53" i="6"/>
  <c r="AB53" i="6"/>
  <c r="AA53" i="6"/>
  <c r="Z53" i="6"/>
  <c r="Y53" i="6"/>
  <c r="X53" i="6"/>
  <c r="W53" i="6"/>
  <c r="V53" i="6"/>
  <c r="U53" i="6"/>
  <c r="T53" i="6"/>
  <c r="S53" i="6"/>
  <c r="AF52" i="6"/>
  <c r="AE52" i="6"/>
  <c r="AD52" i="6"/>
  <c r="AC52" i="6"/>
  <c r="AB52" i="6"/>
  <c r="AA52" i="6"/>
  <c r="Z52" i="6"/>
  <c r="Y52" i="6"/>
  <c r="X52" i="6"/>
  <c r="W52" i="6"/>
  <c r="V52" i="6"/>
  <c r="U52" i="6"/>
  <c r="T52" i="6"/>
  <c r="S52" i="6"/>
  <c r="AF51" i="6"/>
  <c r="AE51" i="6"/>
  <c r="AD51" i="6"/>
  <c r="AC51" i="6"/>
  <c r="AB51" i="6"/>
  <c r="AA51" i="6"/>
  <c r="Z51" i="6"/>
  <c r="Y51" i="6"/>
  <c r="X51" i="6"/>
  <c r="W51" i="6"/>
  <c r="V51" i="6"/>
  <c r="U51" i="6"/>
  <c r="T51" i="6"/>
  <c r="S51" i="6"/>
  <c r="AF50" i="6"/>
  <c r="AE50" i="6"/>
  <c r="AD50" i="6"/>
  <c r="AC50" i="6"/>
  <c r="AB50" i="6"/>
  <c r="AA50" i="6"/>
  <c r="Z50" i="6"/>
  <c r="Y50" i="6"/>
  <c r="X50" i="6"/>
  <c r="W50" i="6"/>
  <c r="V50" i="6"/>
  <c r="U50" i="6"/>
  <c r="T50" i="6"/>
  <c r="S50" i="6"/>
  <c r="AF49" i="6"/>
  <c r="AE49" i="6"/>
  <c r="AD49" i="6"/>
  <c r="AC49" i="6"/>
  <c r="AB49" i="6"/>
  <c r="AA49" i="6"/>
  <c r="Z49" i="6"/>
  <c r="Y49" i="6"/>
  <c r="X49" i="6"/>
  <c r="W49" i="6"/>
  <c r="V49" i="6"/>
  <c r="U49" i="6"/>
  <c r="T49" i="6"/>
  <c r="S49" i="6"/>
  <c r="AF48" i="6"/>
  <c r="AE48" i="6"/>
  <c r="AD48" i="6"/>
  <c r="AC48" i="6"/>
  <c r="AB48" i="6"/>
  <c r="AA48" i="6"/>
  <c r="Z48" i="6"/>
  <c r="Y48" i="6"/>
  <c r="X48" i="6"/>
  <c r="W48" i="6"/>
  <c r="V48" i="6"/>
  <c r="U48" i="6"/>
  <c r="T48" i="6"/>
  <c r="S48" i="6"/>
  <c r="AF47" i="6"/>
  <c r="AE47" i="6"/>
  <c r="AD47" i="6"/>
  <c r="AC47" i="6"/>
  <c r="AB47" i="6"/>
  <c r="AA47" i="6"/>
  <c r="Z47" i="6"/>
  <c r="Y47" i="6"/>
  <c r="X47" i="6"/>
  <c r="W47" i="6"/>
  <c r="V47" i="6"/>
  <c r="U47" i="6"/>
  <c r="T47" i="6"/>
  <c r="S47" i="6"/>
  <c r="AF46" i="6"/>
  <c r="AE46" i="6"/>
  <c r="AD46" i="6"/>
  <c r="AC46" i="6"/>
  <c r="AB46" i="6"/>
  <c r="AA46" i="6"/>
  <c r="Z46" i="6"/>
  <c r="Y46" i="6"/>
  <c r="X46" i="6"/>
  <c r="W46" i="6"/>
  <c r="V46" i="6"/>
  <c r="U46" i="6"/>
  <c r="T46" i="6"/>
  <c r="S46" i="6"/>
  <c r="AF45" i="6"/>
  <c r="AE45" i="6"/>
  <c r="AD45" i="6"/>
  <c r="AC45" i="6"/>
  <c r="AB45" i="6"/>
  <c r="AA45" i="6"/>
  <c r="Z45" i="6"/>
  <c r="Y45" i="6"/>
  <c r="X45" i="6"/>
  <c r="W45" i="6"/>
  <c r="V45" i="6"/>
  <c r="U45" i="6"/>
  <c r="T45" i="6"/>
  <c r="S45" i="6"/>
  <c r="AF44" i="6"/>
  <c r="AE44" i="6"/>
  <c r="AD44" i="6"/>
  <c r="AC44" i="6"/>
  <c r="AB44" i="6"/>
  <c r="AA44" i="6"/>
  <c r="Z44" i="6"/>
  <c r="Y44" i="6"/>
  <c r="X44" i="6"/>
  <c r="W44" i="6"/>
  <c r="V44" i="6"/>
  <c r="U44" i="6"/>
  <c r="T44" i="6"/>
  <c r="S44" i="6"/>
  <c r="AF43" i="6"/>
  <c r="AE43" i="6"/>
  <c r="AD43" i="6"/>
  <c r="AC43" i="6"/>
  <c r="AB43" i="6"/>
  <c r="AA43" i="6"/>
  <c r="Z43" i="6"/>
  <c r="Y43" i="6"/>
  <c r="X43" i="6"/>
  <c r="W43" i="6"/>
  <c r="V43" i="6"/>
  <c r="U43" i="6"/>
  <c r="T43" i="6"/>
  <c r="S43" i="6"/>
  <c r="AF42" i="6"/>
  <c r="AE42" i="6"/>
  <c r="AD42" i="6"/>
  <c r="AC42" i="6"/>
  <c r="AB42" i="6"/>
  <c r="AA42" i="6"/>
  <c r="Z42" i="6"/>
  <c r="Y42" i="6"/>
  <c r="X42" i="6"/>
  <c r="W42" i="6"/>
  <c r="V42" i="6"/>
  <c r="U42" i="6"/>
  <c r="T42" i="6"/>
  <c r="S42" i="6"/>
  <c r="AF41" i="6"/>
  <c r="AE41" i="6"/>
  <c r="AD41" i="6"/>
  <c r="AC41" i="6"/>
  <c r="AB41" i="6"/>
  <c r="AA41" i="6"/>
  <c r="Z41" i="6"/>
  <c r="Y41" i="6"/>
  <c r="X41" i="6"/>
  <c r="W41" i="6"/>
  <c r="V41" i="6"/>
  <c r="U41" i="6"/>
  <c r="T41" i="6"/>
  <c r="S41" i="6"/>
  <c r="AF40" i="6"/>
  <c r="AE40" i="6"/>
  <c r="AD40" i="6"/>
  <c r="AC40" i="6"/>
  <c r="AB40" i="6"/>
  <c r="AA40" i="6"/>
  <c r="Z40" i="6"/>
  <c r="Y40" i="6"/>
  <c r="X40" i="6"/>
  <c r="W40" i="6"/>
  <c r="V40" i="6"/>
  <c r="U40" i="6"/>
  <c r="T40" i="6"/>
  <c r="S40" i="6"/>
  <c r="AF39" i="6"/>
  <c r="AE39" i="6"/>
  <c r="AD39" i="6"/>
  <c r="AC39" i="6"/>
  <c r="AB39" i="6"/>
  <c r="AA39" i="6"/>
  <c r="Z39" i="6"/>
  <c r="Y39" i="6"/>
  <c r="X39" i="6"/>
  <c r="W39" i="6"/>
  <c r="V39" i="6"/>
  <c r="U39" i="6"/>
  <c r="T39" i="6"/>
  <c r="S39" i="6"/>
  <c r="AF38" i="6"/>
  <c r="AE38" i="6"/>
  <c r="AD38" i="6"/>
  <c r="AC38" i="6"/>
  <c r="AB38" i="6"/>
  <c r="AA38" i="6"/>
  <c r="Z38" i="6"/>
  <c r="Y38" i="6"/>
  <c r="X38" i="6"/>
  <c r="W38" i="6"/>
  <c r="V38" i="6"/>
  <c r="U38" i="6"/>
  <c r="T38" i="6"/>
  <c r="S38" i="6"/>
  <c r="AF37" i="6"/>
  <c r="AE37" i="6"/>
  <c r="AD37" i="6"/>
  <c r="AC37" i="6"/>
  <c r="AB37" i="6"/>
  <c r="AA37" i="6"/>
  <c r="Z37" i="6"/>
  <c r="Y37" i="6"/>
  <c r="X37" i="6"/>
  <c r="W37" i="6"/>
  <c r="V37" i="6"/>
  <c r="U37" i="6"/>
  <c r="T37" i="6"/>
  <c r="S37" i="6"/>
  <c r="AF36" i="6"/>
  <c r="AE36" i="6"/>
  <c r="AD36" i="6"/>
  <c r="AC36" i="6"/>
  <c r="AB36" i="6"/>
  <c r="AA36" i="6"/>
  <c r="Z36" i="6"/>
  <c r="Y36" i="6"/>
  <c r="X36" i="6"/>
  <c r="W36" i="6"/>
  <c r="V36" i="6"/>
  <c r="U36" i="6"/>
  <c r="T36" i="6"/>
  <c r="S36" i="6"/>
  <c r="AF35" i="6"/>
  <c r="AE35" i="6"/>
  <c r="AD35" i="6"/>
  <c r="AC35" i="6"/>
  <c r="AB35" i="6"/>
  <c r="AA35" i="6"/>
  <c r="Z35" i="6"/>
  <c r="Y35" i="6"/>
  <c r="X35" i="6"/>
  <c r="W35" i="6"/>
  <c r="V35" i="6"/>
  <c r="U35" i="6"/>
  <c r="T35" i="6"/>
  <c r="S35" i="6"/>
  <c r="AF34" i="6"/>
  <c r="AE34" i="6"/>
  <c r="AD34" i="6"/>
  <c r="AC34" i="6"/>
  <c r="AB34" i="6"/>
  <c r="AA34" i="6"/>
  <c r="Z34" i="6"/>
  <c r="Y34" i="6"/>
  <c r="X34" i="6"/>
  <c r="W34" i="6"/>
  <c r="V34" i="6"/>
  <c r="U34" i="6"/>
  <c r="T34" i="6"/>
  <c r="S34" i="6"/>
  <c r="AF33" i="6"/>
  <c r="AE33" i="6"/>
  <c r="AD33" i="6"/>
  <c r="AC33" i="6"/>
  <c r="AB33" i="6"/>
  <c r="AA33" i="6"/>
  <c r="Z33" i="6"/>
  <c r="Y33" i="6"/>
  <c r="X33" i="6"/>
  <c r="W33" i="6"/>
  <c r="V33" i="6"/>
  <c r="U33" i="6"/>
  <c r="T33" i="6"/>
  <c r="S33" i="6"/>
  <c r="AF32" i="6"/>
  <c r="AE32" i="6"/>
  <c r="AD32" i="6"/>
  <c r="AC32" i="6"/>
  <c r="AB32" i="6"/>
  <c r="AA32" i="6"/>
  <c r="Z32" i="6"/>
  <c r="Y32" i="6"/>
  <c r="X32" i="6"/>
  <c r="W32" i="6"/>
  <c r="V32" i="6"/>
  <c r="U32" i="6"/>
  <c r="T32" i="6"/>
  <c r="S32" i="6"/>
  <c r="AF31" i="6"/>
  <c r="AE31" i="6"/>
  <c r="AD31" i="6"/>
  <c r="AC31" i="6"/>
  <c r="AB31" i="6"/>
  <c r="AA31" i="6"/>
  <c r="Z31" i="6"/>
  <c r="Y31" i="6"/>
  <c r="X31" i="6"/>
  <c r="W31" i="6"/>
  <c r="V31" i="6"/>
  <c r="U31" i="6"/>
  <c r="T31" i="6"/>
  <c r="S31" i="6"/>
  <c r="AF30" i="6"/>
  <c r="AE30" i="6"/>
  <c r="AD30" i="6"/>
  <c r="AC30" i="6"/>
  <c r="AB30" i="6"/>
  <c r="AA30" i="6"/>
  <c r="Z30" i="6"/>
  <c r="Y30" i="6"/>
  <c r="X30" i="6"/>
  <c r="W30" i="6"/>
  <c r="V30" i="6"/>
  <c r="U30" i="6"/>
  <c r="T30" i="6"/>
  <c r="S30" i="6"/>
  <c r="AF29" i="6"/>
  <c r="AE29" i="6"/>
  <c r="AD29" i="6"/>
  <c r="AC29" i="6"/>
  <c r="AB29" i="6"/>
  <c r="AA29" i="6"/>
  <c r="Z29" i="6"/>
  <c r="Y29" i="6"/>
  <c r="X29" i="6"/>
  <c r="W29" i="6"/>
  <c r="V29" i="6"/>
  <c r="U29" i="6"/>
  <c r="T29" i="6"/>
  <c r="S29" i="6"/>
  <c r="AF28" i="6"/>
  <c r="AE28" i="6"/>
  <c r="AD28" i="6"/>
  <c r="AC28" i="6"/>
  <c r="AB28" i="6"/>
  <c r="AA28" i="6"/>
  <c r="Z28" i="6"/>
  <c r="Y28" i="6"/>
  <c r="X28" i="6"/>
  <c r="W28" i="6"/>
  <c r="V28" i="6"/>
  <c r="U28" i="6"/>
  <c r="T28" i="6"/>
  <c r="S28" i="6"/>
  <c r="AF27" i="6"/>
  <c r="AE27" i="6"/>
  <c r="AD27" i="6"/>
  <c r="AC27" i="6"/>
  <c r="AB27" i="6"/>
  <c r="AA27" i="6"/>
  <c r="Z27" i="6"/>
  <c r="Y27" i="6"/>
  <c r="X27" i="6"/>
  <c r="W27" i="6"/>
  <c r="V27" i="6"/>
  <c r="U27" i="6"/>
  <c r="T27" i="6"/>
  <c r="S27" i="6"/>
  <c r="AF26" i="6"/>
  <c r="AE26" i="6"/>
  <c r="AD26" i="6"/>
  <c r="AC26" i="6"/>
  <c r="AB26" i="6"/>
  <c r="AA26" i="6"/>
  <c r="Z26" i="6"/>
  <c r="Y26" i="6"/>
  <c r="X26" i="6"/>
  <c r="W26" i="6"/>
  <c r="V26" i="6"/>
  <c r="U26" i="6"/>
  <c r="T26" i="6"/>
  <c r="S26" i="6"/>
  <c r="AF25" i="6"/>
  <c r="AE25" i="6"/>
  <c r="AD25" i="6"/>
  <c r="AC25" i="6"/>
  <c r="AB25" i="6"/>
  <c r="AA25" i="6"/>
  <c r="Z25" i="6"/>
  <c r="Y25" i="6"/>
  <c r="X25" i="6"/>
  <c r="W25" i="6"/>
  <c r="V25" i="6"/>
  <c r="U25" i="6"/>
  <c r="T25" i="6"/>
  <c r="S25" i="6"/>
  <c r="AF24" i="6"/>
  <c r="AE24" i="6"/>
  <c r="AD24" i="6"/>
  <c r="AC24" i="6"/>
  <c r="AB24" i="6"/>
  <c r="AA24" i="6"/>
  <c r="Z24" i="6"/>
  <c r="Y24" i="6"/>
  <c r="X24" i="6"/>
  <c r="W24" i="6"/>
  <c r="V24" i="6"/>
  <c r="U24" i="6"/>
  <c r="T24" i="6"/>
  <c r="S24" i="6"/>
  <c r="AF23" i="6"/>
  <c r="AE23" i="6"/>
  <c r="AD23" i="6"/>
  <c r="AC23" i="6"/>
  <c r="AB23" i="6"/>
  <c r="AA23" i="6"/>
  <c r="Z23" i="6"/>
  <c r="Y23" i="6"/>
  <c r="X23" i="6"/>
  <c r="W23" i="6"/>
  <c r="V23" i="6"/>
  <c r="U23" i="6"/>
  <c r="T23" i="6"/>
  <c r="S23" i="6"/>
  <c r="AF22" i="6"/>
  <c r="AE22" i="6"/>
  <c r="AD22" i="6"/>
  <c r="AC22" i="6"/>
  <c r="AB22" i="6"/>
  <c r="AA22" i="6"/>
  <c r="Z22" i="6"/>
  <c r="Y22" i="6"/>
  <c r="X22" i="6"/>
  <c r="W22" i="6"/>
  <c r="V22" i="6"/>
  <c r="U22" i="6"/>
  <c r="T22" i="6"/>
  <c r="S22" i="6"/>
  <c r="AF21" i="6"/>
  <c r="AE21" i="6"/>
  <c r="AD21" i="6"/>
  <c r="AC21" i="6"/>
  <c r="AB21" i="6"/>
  <c r="AA21" i="6"/>
  <c r="Z21" i="6"/>
  <c r="Y21" i="6"/>
  <c r="X21" i="6"/>
  <c r="W21" i="6"/>
  <c r="V21" i="6"/>
  <c r="U21" i="6"/>
  <c r="T21" i="6"/>
  <c r="S21" i="6"/>
  <c r="AF20" i="6"/>
  <c r="AE20" i="6"/>
  <c r="AD20" i="6"/>
  <c r="AC20" i="6"/>
  <c r="AB20" i="6"/>
  <c r="AA20" i="6"/>
  <c r="Z20" i="6"/>
  <c r="Y20" i="6"/>
  <c r="X20" i="6"/>
  <c r="W20" i="6"/>
  <c r="V20" i="6"/>
  <c r="U20" i="6"/>
  <c r="T20" i="6"/>
  <c r="S20" i="6"/>
  <c r="AF19" i="6"/>
  <c r="AE19" i="6"/>
  <c r="AD19" i="6"/>
  <c r="AC19" i="6"/>
  <c r="AB19" i="6"/>
  <c r="AA19" i="6"/>
  <c r="Z19" i="6"/>
  <c r="Y19" i="6"/>
  <c r="X19" i="6"/>
  <c r="W19" i="6"/>
  <c r="V19" i="6"/>
  <c r="U19" i="6"/>
  <c r="T19" i="6"/>
  <c r="S19" i="6"/>
  <c r="AF18" i="6"/>
  <c r="AE18" i="6"/>
  <c r="AD18" i="6"/>
  <c r="AC18" i="6"/>
  <c r="AB18" i="6"/>
  <c r="AA18" i="6"/>
  <c r="Z18" i="6"/>
  <c r="Y18" i="6"/>
  <c r="X18" i="6"/>
  <c r="W18" i="6"/>
  <c r="V18" i="6"/>
  <c r="U18" i="6"/>
  <c r="T18" i="6"/>
  <c r="S18" i="6"/>
  <c r="AF17" i="6"/>
  <c r="AE17" i="6"/>
  <c r="AD17" i="6"/>
  <c r="AC17" i="6"/>
  <c r="AB17" i="6"/>
  <c r="AA17" i="6"/>
  <c r="Z17" i="6"/>
  <c r="Y17" i="6"/>
  <c r="X17" i="6"/>
  <c r="W17" i="6"/>
  <c r="V17" i="6"/>
  <c r="U17" i="6"/>
  <c r="T17" i="6"/>
  <c r="S17" i="6"/>
  <c r="AF16" i="6"/>
  <c r="AE16" i="6"/>
  <c r="AD16" i="6"/>
  <c r="AC16" i="6"/>
  <c r="AB16" i="6"/>
  <c r="AA16" i="6"/>
  <c r="Z16" i="6"/>
  <c r="Y16" i="6"/>
  <c r="X16" i="6"/>
  <c r="W16" i="6"/>
  <c r="V16" i="6"/>
  <c r="U16" i="6"/>
  <c r="T16" i="6"/>
  <c r="S16" i="6"/>
  <c r="AF15" i="6"/>
  <c r="AE15" i="6"/>
  <c r="AD15" i="6"/>
  <c r="AC15" i="6"/>
  <c r="AB15" i="6"/>
  <c r="AA15" i="6"/>
  <c r="Z15" i="6"/>
  <c r="Y15" i="6"/>
  <c r="X15" i="6"/>
  <c r="W15" i="6"/>
  <c r="V15" i="6"/>
  <c r="U15" i="6"/>
  <c r="T15" i="6"/>
  <c r="S15" i="6"/>
  <c r="AF14" i="6"/>
  <c r="AE14" i="6"/>
  <c r="AD14" i="6"/>
  <c r="AC14" i="6"/>
  <c r="AB14" i="6"/>
  <c r="AA14" i="6"/>
  <c r="Z14" i="6"/>
  <c r="Y14" i="6"/>
  <c r="X14" i="6"/>
  <c r="W14" i="6"/>
  <c r="V14" i="6"/>
  <c r="U14" i="6"/>
  <c r="T14" i="6"/>
  <c r="S14" i="6"/>
  <c r="AF13" i="6"/>
  <c r="AE13" i="6"/>
  <c r="AD13" i="6"/>
  <c r="AC13" i="6"/>
  <c r="AB13" i="6"/>
  <c r="AA13" i="6"/>
  <c r="Z13" i="6"/>
  <c r="Y13" i="6"/>
  <c r="X13" i="6"/>
  <c r="W13" i="6"/>
  <c r="V13" i="6"/>
  <c r="U13" i="6"/>
  <c r="T13" i="6"/>
  <c r="S13" i="6"/>
  <c r="AF12" i="6"/>
  <c r="AE12" i="6"/>
  <c r="AD12" i="6"/>
  <c r="AC12" i="6"/>
  <c r="AB12" i="6"/>
  <c r="AA12" i="6"/>
  <c r="Z12" i="6"/>
  <c r="Y12" i="6"/>
  <c r="X12" i="6"/>
  <c r="W12" i="6"/>
  <c r="V12" i="6"/>
  <c r="U12" i="6"/>
  <c r="T12" i="6"/>
  <c r="S12" i="6"/>
  <c r="AF11" i="6"/>
  <c r="AE11" i="6"/>
  <c r="AD11" i="6"/>
  <c r="AC11" i="6"/>
  <c r="AB11" i="6"/>
  <c r="AA11" i="6"/>
  <c r="Z11" i="6"/>
  <c r="Y11" i="6"/>
  <c r="X11" i="6"/>
  <c r="W11" i="6"/>
  <c r="V11" i="6"/>
  <c r="U11" i="6"/>
  <c r="T11" i="6"/>
  <c r="S11" i="6"/>
  <c r="AF10" i="6"/>
  <c r="AE10" i="6"/>
  <c r="AD10" i="6"/>
  <c r="AC10" i="6"/>
  <c r="AB10" i="6"/>
  <c r="AA10" i="6"/>
  <c r="Z10" i="6"/>
  <c r="Y10" i="6"/>
  <c r="X10" i="6"/>
  <c r="W10" i="6"/>
  <c r="V10" i="6"/>
  <c r="U10" i="6"/>
  <c r="T10" i="6"/>
  <c r="S10" i="6"/>
  <c r="AF9" i="6"/>
  <c r="AE9" i="6"/>
  <c r="AD9" i="6"/>
  <c r="AC9" i="6"/>
  <c r="AB9" i="6"/>
  <c r="AA9" i="6"/>
  <c r="Z9" i="6"/>
  <c r="Y9" i="6"/>
  <c r="X9" i="6"/>
  <c r="W9" i="6"/>
  <c r="V9" i="6"/>
  <c r="U9" i="6"/>
  <c r="T9" i="6"/>
  <c r="S9" i="6"/>
  <c r="AF8" i="6"/>
  <c r="AE8" i="6"/>
  <c r="AD8" i="6"/>
  <c r="AC8" i="6"/>
  <c r="AB8" i="6"/>
  <c r="AA8" i="6"/>
  <c r="Z8" i="6"/>
  <c r="Y8" i="6"/>
  <c r="X8" i="6"/>
  <c r="W8" i="6"/>
  <c r="V8" i="6"/>
  <c r="U8" i="6"/>
  <c r="T8" i="6"/>
  <c r="S8" i="6"/>
  <c r="AF7" i="6"/>
  <c r="AE7" i="6"/>
  <c r="AD7" i="6"/>
  <c r="AC7" i="6"/>
  <c r="AB7" i="6"/>
  <c r="AA7" i="6"/>
  <c r="Z7" i="6"/>
  <c r="Y7" i="6"/>
  <c r="X7" i="6"/>
  <c r="W7" i="6"/>
  <c r="V7" i="6"/>
  <c r="U7" i="6"/>
  <c r="T7" i="6"/>
  <c r="AF2" i="6"/>
  <c r="AE2" i="6"/>
  <c r="AD2" i="6"/>
  <c r="AC2" i="6"/>
  <c r="AB2" i="6"/>
  <c r="AA2" i="6"/>
  <c r="Z2" i="6"/>
  <c r="Y2" i="6"/>
  <c r="X2" i="6"/>
  <c r="W2" i="6"/>
  <c r="V2" i="6"/>
  <c r="U2" i="6"/>
  <c r="T2" i="6"/>
  <c r="S2" i="6"/>
  <c r="F98" i="5" l="1"/>
  <c r="F83" i="5"/>
  <c r="F90" i="5"/>
  <c r="F93" i="5"/>
  <c r="F74" i="5"/>
  <c r="F68" i="5"/>
  <c r="H71" i="5"/>
  <c r="F75" i="5"/>
  <c r="F81" i="5"/>
  <c r="F95" i="5"/>
  <c r="F70" i="5"/>
  <c r="F66" i="5"/>
  <c r="F80" i="5"/>
  <c r="F99" i="5"/>
  <c r="F67" i="5"/>
  <c r="F76" i="5"/>
  <c r="F107" i="5"/>
  <c r="F84" i="5"/>
  <c r="F94" i="5"/>
  <c r="H103" i="5"/>
  <c r="F104" i="5"/>
  <c r="F60" i="5"/>
  <c r="F85" i="5"/>
  <c r="F71" i="5"/>
  <c r="F61" i="5"/>
  <c r="F78" i="5"/>
  <c r="F100" i="5"/>
  <c r="F69" i="5"/>
  <c r="F72" i="5"/>
  <c r="F79" i="5"/>
  <c r="F91" i="5"/>
  <c r="F105" i="5"/>
  <c r="F102" i="5"/>
  <c r="F88" i="5"/>
  <c r="F89" i="5"/>
  <c r="F77" i="5"/>
  <c r="F65" i="5"/>
  <c r="F86" i="5"/>
  <c r="F64" i="5"/>
  <c r="F92" i="5"/>
  <c r="F96" i="5"/>
  <c r="F106" i="5"/>
  <c r="F108" i="5"/>
  <c r="F101" i="5"/>
  <c r="H83" i="5"/>
  <c r="H87" i="5"/>
  <c r="H91" i="5"/>
  <c r="H105" i="5"/>
  <c r="H82" i="5"/>
  <c r="H63" i="5"/>
  <c r="H107" i="5"/>
  <c r="H108" i="5"/>
  <c r="H61" i="5"/>
  <c r="H70" i="5"/>
  <c r="H86" i="5"/>
  <c r="H90" i="5"/>
  <c r="H102" i="5"/>
  <c r="H64" i="5"/>
  <c r="H88" i="5"/>
  <c r="H96" i="5"/>
  <c r="H65" i="5"/>
  <c r="H77" i="5"/>
  <c r="H93" i="5"/>
  <c r="H74" i="5"/>
  <c r="H106" i="5"/>
  <c r="H79" i="5"/>
  <c r="H95" i="5"/>
  <c r="H68" i="5"/>
  <c r="H84" i="5"/>
  <c r="H100" i="5"/>
  <c r="H104" i="5"/>
  <c r="H73" i="5"/>
  <c r="H81" i="5"/>
  <c r="H85" i="5"/>
  <c r="H97" i="5"/>
  <c r="H78" i="5"/>
  <c r="H94" i="5"/>
  <c r="H98" i="5"/>
  <c r="H67" i="5"/>
  <c r="H99" i="5"/>
  <c r="H60" i="5"/>
  <c r="H72" i="5"/>
  <c r="H76" i="5"/>
  <c r="H80" i="5"/>
  <c r="H69" i="5"/>
  <c r="H89" i="5"/>
  <c r="H101" i="5"/>
  <c r="H62" i="5"/>
  <c r="H66" i="5"/>
  <c r="O251" i="5"/>
  <c r="O267" i="5"/>
  <c r="O279" i="5"/>
  <c r="O283" i="5"/>
  <c r="O299" i="5"/>
  <c r="O307" i="5"/>
  <c r="O311" i="5"/>
  <c r="O315" i="5"/>
  <c r="O331" i="5"/>
  <c r="O339" i="5"/>
  <c r="O347" i="5"/>
  <c r="O355" i="5"/>
  <c r="O379" i="5"/>
  <c r="O387" i="5"/>
  <c r="O382" i="5"/>
  <c r="O255" i="5"/>
  <c r="O271" i="5"/>
  <c r="O351" i="5"/>
  <c r="O363" i="5"/>
  <c r="O367" i="5"/>
  <c r="O383" i="5"/>
  <c r="O259" i="5"/>
  <c r="O275" i="5"/>
  <c r="O287" i="5"/>
  <c r="O291" i="5"/>
  <c r="O303" i="5"/>
  <c r="O319" i="5"/>
  <c r="O323" i="5"/>
  <c r="O335" i="5"/>
  <c r="O371" i="5"/>
  <c r="O264" i="5"/>
  <c r="O280" i="5"/>
  <c r="O288" i="5"/>
  <c r="O312" i="5"/>
  <c r="O320" i="5"/>
  <c r="O324" i="5"/>
  <c r="O328" i="5"/>
  <c r="O344" i="5"/>
  <c r="O356" i="5"/>
  <c r="O360" i="5"/>
  <c r="O376" i="5"/>
  <c r="O380" i="5"/>
  <c r="O257" i="5"/>
  <c r="O277" i="5"/>
  <c r="O293" i="5"/>
  <c r="O305" i="5"/>
  <c r="O313" i="5"/>
  <c r="O325" i="5"/>
  <c r="O373" i="5"/>
  <c r="O381" i="5"/>
  <c r="O254" i="5"/>
  <c r="O258" i="5"/>
  <c r="O290" i="5"/>
  <c r="O306" i="5"/>
  <c r="O318" i="5"/>
  <c r="O322" i="5"/>
  <c r="O338" i="5"/>
  <c r="O350" i="5"/>
  <c r="O386" i="5"/>
  <c r="O252" i="5"/>
  <c r="O296" i="5"/>
  <c r="O316" i="5"/>
  <c r="O332" i="5"/>
  <c r="O364" i="5"/>
  <c r="O388" i="5"/>
  <c r="O249" i="5"/>
  <c r="O261" i="5"/>
  <c r="O281" i="5"/>
  <c r="O285" i="5"/>
  <c r="O309" i="5"/>
  <c r="O329" i="5"/>
  <c r="O357" i="5"/>
  <c r="O361" i="5"/>
  <c r="O365" i="5"/>
  <c r="O377" i="5"/>
  <c r="O294" i="5"/>
  <c r="O326" i="5"/>
  <c r="O354" i="5"/>
  <c r="O370" i="5"/>
  <c r="O374" i="5"/>
  <c r="O390" i="5"/>
  <c r="O268" i="5"/>
  <c r="O272" i="5"/>
  <c r="O276" i="5"/>
  <c r="O300" i="5"/>
  <c r="O304" i="5"/>
  <c r="O336" i="5"/>
  <c r="O348" i="5"/>
  <c r="O352" i="5"/>
  <c r="O368" i="5"/>
  <c r="O384" i="5"/>
  <c r="O392" i="5"/>
  <c r="O253" i="5"/>
  <c r="O265" i="5"/>
  <c r="O269" i="5"/>
  <c r="O297" i="5"/>
  <c r="O301" i="5"/>
  <c r="O317" i="5"/>
  <c r="O333" i="5"/>
  <c r="O349" i="5"/>
  <c r="O385" i="5"/>
  <c r="O389" i="5"/>
  <c r="O266" i="5"/>
  <c r="O278" i="5"/>
  <c r="O282" i="5"/>
  <c r="O310" i="5"/>
  <c r="O314" i="5"/>
  <c r="O330" i="5"/>
  <c r="O346" i="5"/>
  <c r="O362" i="5"/>
  <c r="O378" i="5"/>
  <c r="O256" i="5"/>
  <c r="O260" i="5"/>
  <c r="O284" i="5"/>
  <c r="O292" i="5"/>
  <c r="O308" i="5"/>
  <c r="O340" i="5"/>
  <c r="O273" i="5"/>
  <c r="O289" i="5"/>
  <c r="O321" i="5"/>
  <c r="O337" i="5"/>
  <c r="O341" i="5"/>
  <c r="O345" i="5"/>
  <c r="O353" i="5"/>
  <c r="O369" i="5"/>
  <c r="O250" i="5"/>
  <c r="O262" i="5"/>
  <c r="O270" i="5"/>
  <c r="O274" i="5"/>
  <c r="O286" i="5"/>
  <c r="O298" i="5"/>
  <c r="O302" i="5"/>
  <c r="O334" i="5"/>
  <c r="O342" i="5"/>
  <c r="O358" i="5"/>
  <c r="O366" i="5"/>
  <c r="T26" i="5"/>
  <c r="U26" i="5"/>
  <c r="V26" i="5"/>
  <c r="W26" i="5"/>
  <c r="X26" i="5"/>
  <c r="Y26" i="5"/>
  <c r="Z26" i="5"/>
  <c r="AA26" i="5"/>
  <c r="AB26" i="5"/>
  <c r="AC26" i="5"/>
  <c r="AD26" i="5"/>
  <c r="AE26" i="5"/>
  <c r="AF26" i="5"/>
  <c r="S26" i="5"/>
  <c r="T1" i="6"/>
  <c r="T25" i="5" s="1"/>
  <c r="U1" i="6"/>
  <c r="U25" i="5" s="1"/>
  <c r="V1" i="6"/>
  <c r="V25" i="5" s="1"/>
  <c r="W1" i="6"/>
  <c r="W25" i="5" s="1"/>
  <c r="X1" i="6"/>
  <c r="X25" i="5" s="1"/>
  <c r="Y1" i="6"/>
  <c r="Y25" i="5" s="1"/>
  <c r="Z1" i="6"/>
  <c r="Z25" i="5" s="1"/>
  <c r="AA1" i="6"/>
  <c r="AA25" i="5" s="1"/>
  <c r="AB1" i="6"/>
  <c r="AB25" i="5" s="1"/>
  <c r="AC1" i="6"/>
  <c r="AC25" i="5" s="1"/>
  <c r="AD1" i="6"/>
  <c r="AD25" i="5" s="1"/>
  <c r="AE1" i="6"/>
  <c r="AE25" i="5" s="1"/>
  <c r="AF1" i="6"/>
  <c r="AF25" i="5" s="1"/>
  <c r="S1" i="6"/>
  <c r="S25" i="5" s="1"/>
  <c r="E811" i="5" l="1"/>
  <c r="D11" i="4" s="1"/>
  <c r="F811" i="5"/>
  <c r="D8" i="4" s="1"/>
  <c r="G811" i="5"/>
  <c r="D9" i="4" s="1"/>
  <c r="H811" i="5"/>
  <c r="D7" i="4" s="1"/>
  <c r="I811" i="5"/>
  <c r="D12" i="4" s="1"/>
  <c r="J811" i="5"/>
  <c r="D13" i="4" s="1"/>
  <c r="K811" i="5"/>
  <c r="D17" i="4" s="1"/>
  <c r="L811" i="5"/>
  <c r="D18" i="4" s="1"/>
  <c r="M811" i="5"/>
  <c r="D19" i="4" s="1"/>
  <c r="N811" i="5"/>
  <c r="D22" i="4" s="1"/>
  <c r="O811" i="5"/>
  <c r="D23" i="4" s="1"/>
  <c r="P811" i="5"/>
  <c r="D24" i="4" s="1"/>
  <c r="Q811" i="5"/>
  <c r="D25" i="4" s="1"/>
  <c r="D811" i="5"/>
  <c r="D10" i="4" s="1"/>
  <c r="AI749" i="6" l="1"/>
  <c r="AJ614" i="6"/>
  <c r="AI304" i="6"/>
  <c r="AJ410" i="6"/>
  <c r="AJ422" i="6"/>
  <c r="AJ426" i="6"/>
  <c r="AJ438" i="6"/>
  <c r="AJ442" i="6"/>
  <c r="AJ454" i="6"/>
  <c r="AJ458" i="6"/>
  <c r="AJ470" i="6"/>
  <c r="AJ618" i="6"/>
  <c r="AJ634" i="6"/>
  <c r="AJ650" i="6"/>
  <c r="AJ399" i="6"/>
  <c r="AJ281" i="6"/>
  <c r="AJ297" i="6"/>
  <c r="AI275" i="6"/>
  <c r="AJ273" i="6"/>
  <c r="AJ9" i="6"/>
  <c r="AJ8" i="6"/>
  <c r="AI411" i="6"/>
  <c r="AI521" i="6"/>
  <c r="AI529" i="6"/>
  <c r="AI537" i="6"/>
  <c r="AI545" i="6"/>
  <c r="AI614" i="6"/>
  <c r="AI618" i="6"/>
  <c r="AI622" i="6"/>
  <c r="AI626" i="6"/>
  <c r="AI630" i="6"/>
  <c r="AI634" i="6"/>
  <c r="AI638" i="6"/>
  <c r="AI642" i="6"/>
  <c r="AI646" i="6"/>
  <c r="AI650" i="6"/>
  <c r="AI658" i="6"/>
  <c r="AI666" i="6"/>
  <c r="AI686" i="6"/>
  <c r="AI698" i="6"/>
  <c r="AI702" i="6"/>
  <c r="AI706" i="6"/>
  <c r="AI710" i="6"/>
  <c r="AI714" i="6"/>
  <c r="AI718" i="6"/>
  <c r="AI722" i="6"/>
  <c r="AI308" i="6"/>
  <c r="AI312" i="6"/>
  <c r="AI316" i="6"/>
  <c r="AI320" i="6"/>
  <c r="AI324" i="6"/>
  <c r="AI328" i="6"/>
  <c r="AI332" i="6"/>
  <c r="AI336" i="6"/>
  <c r="AI340" i="6"/>
  <c r="AI344" i="6"/>
  <c r="AI348" i="6"/>
  <c r="AI352" i="6"/>
  <c r="AI356" i="6"/>
  <c r="AI360" i="6"/>
  <c r="AI364" i="6"/>
  <c r="AI368" i="6"/>
  <c r="AI288" i="6"/>
  <c r="AJ274" i="6"/>
  <c r="AJ270" i="6"/>
  <c r="AJ266" i="6"/>
  <c r="AJ258" i="6"/>
  <c r="AJ254" i="6"/>
  <c r="AJ250" i="6"/>
  <c r="AJ242" i="6"/>
  <c r="AJ238" i="6"/>
  <c r="AJ234" i="6"/>
  <c r="AJ226" i="6"/>
  <c r="AJ221" i="6"/>
  <c r="AJ217" i="6"/>
  <c r="AJ209" i="6"/>
  <c r="AJ205" i="6"/>
  <c r="AJ200" i="6"/>
  <c r="AJ192" i="6"/>
  <c r="AJ188" i="6"/>
  <c r="AJ184" i="6"/>
  <c r="AJ176" i="6"/>
  <c r="AJ172" i="6"/>
  <c r="AJ168" i="6"/>
  <c r="AJ160" i="6"/>
  <c r="AJ156" i="6"/>
  <c r="AJ152" i="6"/>
  <c r="AJ144" i="6"/>
  <c r="AJ140" i="6"/>
  <c r="AJ136" i="6"/>
  <c r="AJ128" i="6"/>
  <c r="AJ124" i="6"/>
  <c r="AJ120" i="6"/>
  <c r="AJ112" i="6"/>
  <c r="AJ108" i="6"/>
  <c r="AJ104" i="6"/>
  <c r="AJ96" i="6"/>
  <c r="AJ92" i="6"/>
  <c r="AJ88" i="6"/>
  <c r="AJ79" i="6"/>
  <c r="AJ75" i="6"/>
  <c r="AJ71" i="6"/>
  <c r="AJ63" i="6"/>
  <c r="AJ59" i="6"/>
  <c r="AJ55" i="6"/>
  <c r="AJ47" i="6"/>
  <c r="AJ43" i="6"/>
  <c r="AJ39" i="6"/>
  <c r="AJ30" i="6"/>
  <c r="AJ26" i="6"/>
  <c r="AJ22" i="6"/>
  <c r="AJ14" i="6"/>
  <c r="AJ10" i="6"/>
  <c r="AJ777" i="6"/>
  <c r="AJ781" i="6"/>
  <c r="AJ728" i="6"/>
  <c r="AJ744" i="6"/>
  <c r="AJ518" i="6"/>
  <c r="AJ526" i="6"/>
  <c r="AJ554" i="6"/>
  <c r="AJ570" i="6"/>
  <c r="AJ415" i="6"/>
  <c r="AJ423" i="6"/>
  <c r="AJ431" i="6"/>
  <c r="AJ439" i="6"/>
  <c r="AJ447" i="6"/>
  <c r="AJ455" i="6"/>
  <c r="AJ463" i="6"/>
  <c r="AJ471" i="6"/>
  <c r="AJ752" i="6"/>
  <c r="AJ756" i="6"/>
  <c r="AJ760" i="6"/>
  <c r="AJ764" i="6"/>
  <c r="AJ622" i="6"/>
  <c r="AJ638" i="6"/>
  <c r="AJ611" i="6"/>
  <c r="AJ627" i="6"/>
  <c r="AJ643" i="6"/>
  <c r="AJ392" i="6"/>
  <c r="AJ404" i="6"/>
  <c r="AJ408" i="6"/>
  <c r="AJ282" i="6"/>
  <c r="AJ286" i="6"/>
  <c r="AJ298" i="6"/>
  <c r="AJ306" i="6"/>
  <c r="AJ310" i="6"/>
  <c r="AJ314" i="6"/>
  <c r="AJ318" i="6"/>
  <c r="AJ322" i="6"/>
  <c r="AJ326" i="6"/>
  <c r="AJ330" i="6"/>
  <c r="AJ334" i="6"/>
  <c r="AJ338" i="6"/>
  <c r="AJ342" i="6"/>
  <c r="AJ346" i="6"/>
  <c r="AJ350" i="6"/>
  <c r="AJ354" i="6"/>
  <c r="AJ358" i="6"/>
  <c r="AJ362" i="6"/>
  <c r="AJ366" i="6"/>
  <c r="AI9" i="6"/>
  <c r="AI35" i="6"/>
  <c r="AJ204" i="6"/>
  <c r="AI8" i="6"/>
  <c r="AI26" i="6"/>
  <c r="AI289" i="6"/>
  <c r="AI267" i="6"/>
  <c r="AI251" i="6"/>
  <c r="AI235" i="6"/>
  <c r="AI218" i="6"/>
  <c r="AI201" i="6"/>
  <c r="AI185" i="6"/>
  <c r="AI169" i="6"/>
  <c r="AI153" i="6"/>
  <c r="AI137" i="6"/>
  <c r="AI121" i="6"/>
  <c r="AI105" i="6"/>
  <c r="AI89" i="6"/>
  <c r="AI72" i="6"/>
  <c r="AI56" i="6"/>
  <c r="AI40" i="6"/>
  <c r="AI23" i="6"/>
  <c r="AI768" i="6"/>
  <c r="AI772" i="6"/>
  <c r="AI776" i="6"/>
  <c r="AI780" i="6"/>
  <c r="AI725" i="6"/>
  <c r="AI729" i="6"/>
  <c r="AI733" i="6"/>
  <c r="AI737" i="6"/>
  <c r="AI741" i="6"/>
  <c r="AI745" i="6"/>
  <c r="AI409" i="6"/>
  <c r="AI518" i="6"/>
  <c r="AI522" i="6"/>
  <c r="AI526" i="6"/>
  <c r="AI530" i="6"/>
  <c r="AI534" i="6"/>
  <c r="AI538" i="6"/>
  <c r="AI542" i="6"/>
  <c r="AI546" i="6"/>
  <c r="AI550" i="6"/>
  <c r="AI554" i="6"/>
  <c r="AI558" i="6"/>
  <c r="AI562" i="6"/>
  <c r="AI566" i="6"/>
  <c r="AI570" i="6"/>
  <c r="AI574" i="6"/>
  <c r="AI578" i="6"/>
  <c r="AI582" i="6"/>
  <c r="AI586" i="6"/>
  <c r="AI590" i="6"/>
  <c r="AI594" i="6"/>
  <c r="AI598" i="6"/>
  <c r="AI602" i="6"/>
  <c r="AI606" i="6"/>
  <c r="AI610" i="6"/>
  <c r="AH390" i="6"/>
  <c r="AH406" i="6"/>
  <c r="AI370" i="6"/>
  <c r="AI374" i="6"/>
  <c r="AI378" i="6"/>
  <c r="AI382" i="6"/>
  <c r="AI386" i="6"/>
  <c r="AH781" i="6"/>
  <c r="AI760" i="6"/>
  <c r="AH726" i="6"/>
  <c r="AH730" i="6"/>
  <c r="AH734" i="6"/>
  <c r="AH738" i="6"/>
  <c r="AH742" i="6"/>
  <c r="AH746" i="6"/>
  <c r="AI611" i="6"/>
  <c r="AI615" i="6"/>
  <c r="AI619" i="6"/>
  <c r="AI623" i="6"/>
  <c r="AI627" i="6"/>
  <c r="AI631" i="6"/>
  <c r="AI635" i="6"/>
  <c r="AI639" i="6"/>
  <c r="AI643" i="6"/>
  <c r="AI647" i="6"/>
  <c r="AI651" i="6"/>
  <c r="AI665" i="6"/>
  <c r="AI667" i="6"/>
  <c r="AI675" i="6"/>
  <c r="AI679" i="6"/>
  <c r="AI683" i="6"/>
  <c r="AI687" i="6"/>
  <c r="AI691" i="6"/>
  <c r="AI695" i="6"/>
  <c r="AI699" i="6"/>
  <c r="AI703" i="6"/>
  <c r="AI707" i="6"/>
  <c r="AI711" i="6"/>
  <c r="AI715" i="6"/>
  <c r="AI719" i="6"/>
  <c r="AI723" i="6"/>
  <c r="AI305" i="6"/>
  <c r="AI309" i="6"/>
  <c r="AI313" i="6"/>
  <c r="AI317" i="6"/>
  <c r="AI321" i="6"/>
  <c r="AI325" i="6"/>
  <c r="AI329" i="6"/>
  <c r="AI333" i="6"/>
  <c r="AI337" i="6"/>
  <c r="AI341" i="6"/>
  <c r="AI345" i="6"/>
  <c r="AI349" i="6"/>
  <c r="AI353" i="6"/>
  <c r="AI357" i="6"/>
  <c r="AI361" i="6"/>
  <c r="AI365" i="6"/>
  <c r="AI292" i="6"/>
  <c r="AI276" i="6"/>
  <c r="AJ271" i="6"/>
  <c r="AJ267" i="6"/>
  <c r="AJ263" i="6"/>
  <c r="AJ259" i="6"/>
  <c r="AJ255" i="6"/>
  <c r="AJ251" i="6"/>
  <c r="AJ247" i="6"/>
  <c r="AJ243" i="6"/>
  <c r="AJ239" i="6"/>
  <c r="AJ235" i="6"/>
  <c r="AJ231" i="6"/>
  <c r="AJ227" i="6"/>
  <c r="AJ222" i="6"/>
  <c r="AJ218" i="6"/>
  <c r="AJ214" i="6"/>
  <c r="AJ210" i="6"/>
  <c r="AJ206" i="6"/>
  <c r="AJ201" i="6"/>
  <c r="AJ197" i="6"/>
  <c r="AJ193" i="6"/>
  <c r="AJ189" i="6"/>
  <c r="AJ185" i="6"/>
  <c r="AJ181" i="6"/>
  <c r="AJ177" i="6"/>
  <c r="AJ173" i="6"/>
  <c r="AJ169" i="6"/>
  <c r="AJ165" i="6"/>
  <c r="AJ161" i="6"/>
  <c r="AJ157" i="6"/>
  <c r="AJ153" i="6"/>
  <c r="AJ149" i="6"/>
  <c r="AJ145" i="6"/>
  <c r="AJ141" i="6"/>
  <c r="AJ137" i="6"/>
  <c r="AJ133" i="6"/>
  <c r="AJ129" i="6"/>
  <c r="AJ125" i="6"/>
  <c r="AJ121" i="6"/>
  <c r="AJ117" i="6"/>
  <c r="AJ113" i="6"/>
  <c r="AJ109" i="6"/>
  <c r="AJ105" i="6"/>
  <c r="AJ101" i="6"/>
  <c r="AJ97" i="6"/>
  <c r="AJ93" i="6"/>
  <c r="AJ89" i="6"/>
  <c r="AJ85" i="6"/>
  <c r="AJ80" i="6"/>
  <c r="AJ76" i="6"/>
  <c r="AJ72" i="6"/>
  <c r="AJ68" i="6"/>
  <c r="AJ64" i="6"/>
  <c r="AJ60" i="6"/>
  <c r="AJ56" i="6"/>
  <c r="AJ52" i="6"/>
  <c r="AJ48" i="6"/>
  <c r="AJ44" i="6"/>
  <c r="AJ40" i="6"/>
  <c r="AJ36" i="6"/>
  <c r="AJ31" i="6"/>
  <c r="AJ27" i="6"/>
  <c r="AJ23" i="6"/>
  <c r="AJ19" i="6"/>
  <c r="AJ15" i="6"/>
  <c r="AJ11" i="6"/>
  <c r="AJ770" i="6"/>
  <c r="AJ774" i="6"/>
  <c r="AJ737" i="6"/>
  <c r="AJ536" i="6"/>
  <c r="AJ544" i="6"/>
  <c r="AJ558" i="6"/>
  <c r="AJ574" i="6"/>
  <c r="AJ590" i="6"/>
  <c r="AJ606" i="6"/>
  <c r="AJ412" i="6"/>
  <c r="AJ416" i="6"/>
  <c r="AJ424" i="6"/>
  <c r="AJ428" i="6"/>
  <c r="AJ432" i="6"/>
  <c r="AJ440" i="6"/>
  <c r="AJ444" i="6"/>
  <c r="AJ448" i="6"/>
  <c r="AJ456" i="6"/>
  <c r="AJ460" i="6"/>
  <c r="AJ464" i="6"/>
  <c r="AJ472" i="6"/>
  <c r="AJ476" i="6"/>
  <c r="AJ480" i="6"/>
  <c r="AJ488" i="6"/>
  <c r="AJ492" i="6"/>
  <c r="AJ496" i="6"/>
  <c r="AJ504" i="6"/>
  <c r="AJ508" i="6"/>
  <c r="AJ512" i="6"/>
  <c r="AJ571" i="6"/>
  <c r="AJ523" i="6"/>
  <c r="AJ531" i="6"/>
  <c r="AJ539" i="6"/>
  <c r="AJ564" i="6"/>
  <c r="AH420" i="6"/>
  <c r="AH436" i="6"/>
  <c r="AH468" i="6"/>
  <c r="AH414" i="6"/>
  <c r="AH430" i="6"/>
  <c r="AH446" i="6"/>
  <c r="AH462" i="6"/>
  <c r="AH524" i="6"/>
  <c r="AH532" i="6"/>
  <c r="AH540" i="6"/>
  <c r="AJ749" i="6"/>
  <c r="AJ753" i="6"/>
  <c r="AJ757" i="6"/>
  <c r="AJ761" i="6"/>
  <c r="AJ765" i="6"/>
  <c r="AJ626" i="6"/>
  <c r="AJ642" i="6"/>
  <c r="AJ615" i="6"/>
  <c r="AJ631" i="6"/>
  <c r="AJ647" i="6"/>
  <c r="AJ620" i="6"/>
  <c r="AJ636" i="6"/>
  <c r="AJ652" i="6"/>
  <c r="AJ625" i="6"/>
  <c r="AJ654" i="6"/>
  <c r="AJ658" i="6"/>
  <c r="AJ662" i="6"/>
  <c r="AJ666" i="6"/>
  <c r="AJ670" i="6"/>
  <c r="AJ674" i="6"/>
  <c r="AJ678" i="6"/>
  <c r="AJ682" i="6"/>
  <c r="AJ686" i="6"/>
  <c r="AJ690" i="6"/>
  <c r="AJ694" i="6"/>
  <c r="AJ698" i="6"/>
  <c r="AJ702" i="6"/>
  <c r="AJ706" i="6"/>
  <c r="AJ710" i="6"/>
  <c r="AJ714" i="6"/>
  <c r="AJ718" i="6"/>
  <c r="AJ722" i="6"/>
  <c r="AJ397" i="6"/>
  <c r="AJ275" i="6"/>
  <c r="AJ279" i="6"/>
  <c r="AJ283" i="6"/>
  <c r="AJ287" i="6"/>
  <c r="AJ291" i="6"/>
  <c r="AJ295" i="6"/>
  <c r="AJ299" i="6"/>
  <c r="AJ307" i="6"/>
  <c r="AJ311" i="6"/>
  <c r="AJ315" i="6"/>
  <c r="AJ319" i="6"/>
  <c r="AJ323" i="6"/>
  <c r="AJ327" i="6"/>
  <c r="AJ331" i="6"/>
  <c r="AJ335" i="6"/>
  <c r="AJ339" i="6"/>
  <c r="AJ343" i="6"/>
  <c r="AJ347" i="6"/>
  <c r="AJ351" i="6"/>
  <c r="AJ355" i="6"/>
  <c r="AJ359" i="6"/>
  <c r="AJ363" i="6"/>
  <c r="AJ367" i="6"/>
  <c r="AI298" i="6"/>
  <c r="AI282" i="6"/>
  <c r="AI204" i="6"/>
  <c r="AJ84" i="6"/>
  <c r="AI84" i="6"/>
  <c r="AJ303" i="6" l="1"/>
  <c r="AJ548" i="6"/>
  <c r="AJ516" i="6"/>
  <c r="AJ500" i="6"/>
  <c r="AJ484" i="6"/>
  <c r="AJ452" i="6"/>
  <c r="AJ436" i="6"/>
  <c r="AJ630" i="6"/>
  <c r="AJ401" i="6"/>
  <c r="AJ641" i="6"/>
  <c r="AH535" i="6"/>
  <c r="AH437" i="6"/>
  <c r="AH435" i="6"/>
  <c r="AJ581" i="6"/>
  <c r="AJ580" i="6"/>
  <c r="AJ520" i="6"/>
  <c r="AJ741" i="6"/>
  <c r="AJ725" i="6"/>
  <c r="AJ778" i="6"/>
  <c r="AI764" i="6"/>
  <c r="AH769" i="6"/>
  <c r="AH394" i="6"/>
  <c r="AI11" i="6"/>
  <c r="AI27" i="6"/>
  <c r="AI44" i="6"/>
  <c r="AI60" i="6"/>
  <c r="AI76" i="6"/>
  <c r="AI93" i="6"/>
  <c r="AI109" i="6"/>
  <c r="AI125" i="6"/>
  <c r="AI141" i="6"/>
  <c r="AI157" i="6"/>
  <c r="AI173" i="6"/>
  <c r="AI189" i="6"/>
  <c r="AI206" i="6"/>
  <c r="AI222" i="6"/>
  <c r="AI239" i="6"/>
  <c r="AI255" i="6"/>
  <c r="AI271" i="6"/>
  <c r="AI14" i="6"/>
  <c r="AI30" i="6"/>
  <c r="AJ586" i="6"/>
  <c r="AJ534" i="6"/>
  <c r="AJ748" i="6"/>
  <c r="AJ732" i="6"/>
  <c r="AJ769" i="6"/>
  <c r="AJ18" i="6"/>
  <c r="AJ34" i="6"/>
  <c r="AJ51" i="6"/>
  <c r="AJ67" i="6"/>
  <c r="AJ83" i="6"/>
  <c r="AJ100" i="6"/>
  <c r="AJ116" i="6"/>
  <c r="AJ132" i="6"/>
  <c r="AJ148" i="6"/>
  <c r="AJ164" i="6"/>
  <c r="AJ180" i="6"/>
  <c r="AJ196" i="6"/>
  <c r="AJ213" i="6"/>
  <c r="AJ230" i="6"/>
  <c r="AJ246" i="6"/>
  <c r="AJ262" i="6"/>
  <c r="AJ403" i="6"/>
  <c r="AJ538" i="6"/>
  <c r="AJ555" i="6"/>
  <c r="AH751" i="6"/>
  <c r="AI299" i="6"/>
  <c r="AJ603" i="6"/>
  <c r="AJ468" i="6"/>
  <c r="AJ420" i="6"/>
  <c r="AJ733" i="6"/>
  <c r="AI657" i="6"/>
  <c r="AI19" i="6"/>
  <c r="AI36" i="6"/>
  <c r="AI52" i="6"/>
  <c r="AI68" i="6"/>
  <c r="AI85" i="6"/>
  <c r="AI101" i="6"/>
  <c r="AI117" i="6"/>
  <c r="AI133" i="6"/>
  <c r="AI149" i="6"/>
  <c r="AI165" i="6"/>
  <c r="AI181" i="6"/>
  <c r="AI197" i="6"/>
  <c r="AI214" i="6"/>
  <c r="AI231" i="6"/>
  <c r="AI247" i="6"/>
  <c r="AI263" i="6"/>
  <c r="AI22" i="6"/>
  <c r="AJ400" i="6"/>
  <c r="AJ459" i="6"/>
  <c r="AJ443" i="6"/>
  <c r="AJ427" i="6"/>
  <c r="AJ740" i="6"/>
  <c r="AJ724" i="6"/>
  <c r="AI678" i="6"/>
  <c r="AJ646" i="6"/>
  <c r="AI283" i="6"/>
  <c r="AJ405" i="6"/>
  <c r="AJ389" i="6"/>
  <c r="AH452" i="6"/>
  <c r="AJ596" i="6"/>
  <c r="AJ587" i="6"/>
  <c r="AJ528" i="6"/>
  <c r="AJ745" i="6"/>
  <c r="AJ729" i="6"/>
  <c r="AJ782" i="6"/>
  <c r="AI752" i="6"/>
  <c r="AH773" i="6"/>
  <c r="AI15" i="6"/>
  <c r="AI31" i="6"/>
  <c r="AI48" i="6"/>
  <c r="AI64" i="6"/>
  <c r="AI80" i="6"/>
  <c r="AI97" i="6"/>
  <c r="AI113" i="6"/>
  <c r="AI129" i="6"/>
  <c r="AI145" i="6"/>
  <c r="AI161" i="6"/>
  <c r="AI177" i="6"/>
  <c r="AI193" i="6"/>
  <c r="AI210" i="6"/>
  <c r="AI227" i="6"/>
  <c r="AI243" i="6"/>
  <c r="AI259" i="6"/>
  <c r="AI18" i="6"/>
  <c r="AJ290" i="6"/>
  <c r="AJ396" i="6"/>
  <c r="AJ602" i="6"/>
  <c r="AJ542" i="6"/>
  <c r="AJ736" i="6"/>
  <c r="AJ773" i="6"/>
  <c r="AI674" i="6"/>
  <c r="AJ407" i="6"/>
  <c r="AJ391" i="6"/>
  <c r="AI293" i="6"/>
  <c r="AH607" i="6"/>
  <c r="AH591" i="6"/>
  <c r="AH575" i="6"/>
  <c r="AH559" i="6"/>
  <c r="AH511" i="6"/>
  <c r="AH495" i="6"/>
  <c r="AH479" i="6"/>
  <c r="AJ373" i="6"/>
  <c r="AH377" i="6"/>
  <c r="AI405" i="6"/>
  <c r="AI389" i="6"/>
  <c r="AI660" i="6"/>
  <c r="AH367" i="6"/>
  <c r="AH351" i="6"/>
  <c r="AH335" i="6"/>
  <c r="AH319" i="6"/>
  <c r="AH303" i="6"/>
  <c r="AH287" i="6"/>
  <c r="AI510" i="6"/>
  <c r="AI494" i="6"/>
  <c r="AI478" i="6"/>
  <c r="AI462" i="6"/>
  <c r="AI446" i="6"/>
  <c r="AI430" i="6"/>
  <c r="AI414" i="6"/>
  <c r="AH723" i="6"/>
  <c r="AH707" i="6"/>
  <c r="AH647" i="6"/>
  <c r="AH631" i="6"/>
  <c r="AH615" i="6"/>
  <c r="AH665" i="6"/>
  <c r="AH669" i="6"/>
  <c r="AH660" i="6"/>
  <c r="AH766" i="6"/>
  <c r="AH750" i="6"/>
  <c r="U4" i="6"/>
  <c r="U3" i="6"/>
  <c r="AI278" i="6"/>
  <c r="AI279" i="6"/>
  <c r="AJ302" i="6"/>
  <c r="AJ721" i="6"/>
  <c r="AJ705" i="6"/>
  <c r="AJ689" i="6"/>
  <c r="AJ673" i="6"/>
  <c r="AJ657" i="6"/>
  <c r="AJ648" i="6"/>
  <c r="AH598" i="6"/>
  <c r="AH582" i="6"/>
  <c r="AH566" i="6"/>
  <c r="AH550" i="6"/>
  <c r="AH522" i="6"/>
  <c r="AH518" i="6"/>
  <c r="AH502" i="6"/>
  <c r="AH486" i="6"/>
  <c r="AH458" i="6"/>
  <c r="AH465" i="6"/>
  <c r="AH464" i="6"/>
  <c r="AH463" i="6"/>
  <c r="AJ380" i="6"/>
  <c r="AJ609" i="6"/>
  <c r="AJ608" i="6"/>
  <c r="AJ545" i="6"/>
  <c r="AJ599" i="6"/>
  <c r="AJ515" i="6"/>
  <c r="AJ499" i="6"/>
  <c r="AJ483" i="6"/>
  <c r="AJ467" i="6"/>
  <c r="AJ451" i="6"/>
  <c r="AJ435" i="6"/>
  <c r="AJ419" i="6"/>
  <c r="AH384" i="6"/>
  <c r="AI396" i="6"/>
  <c r="AI670" i="6"/>
  <c r="AI655" i="6"/>
  <c r="AH745" i="6"/>
  <c r="AH729" i="6"/>
  <c r="AI755" i="6"/>
  <c r="AH776" i="6"/>
  <c r="AH358" i="6"/>
  <c r="AH342" i="6"/>
  <c r="AH326" i="6"/>
  <c r="AH310" i="6"/>
  <c r="AH294" i="6"/>
  <c r="AH278" i="6"/>
  <c r="AI373" i="6"/>
  <c r="AH401" i="6"/>
  <c r="AI597" i="6"/>
  <c r="AI581" i="6"/>
  <c r="AI565" i="6"/>
  <c r="AI549" i="6"/>
  <c r="AI533" i="6"/>
  <c r="AI517" i="6"/>
  <c r="AI501" i="6"/>
  <c r="AI485" i="6"/>
  <c r="AI469" i="6"/>
  <c r="AI453" i="6"/>
  <c r="AI437" i="6"/>
  <c r="AI421" i="6"/>
  <c r="AH714" i="6"/>
  <c r="AH671" i="6"/>
  <c r="AH638" i="6"/>
  <c r="AH622" i="6"/>
  <c r="AH690" i="6"/>
  <c r="AH697" i="6"/>
  <c r="AH656" i="6"/>
  <c r="AI736" i="6"/>
  <c r="AH753" i="6"/>
  <c r="AI779" i="6"/>
  <c r="AH224" i="6"/>
  <c r="Z4" i="6"/>
  <c r="Z3" i="6"/>
  <c r="AI7" i="6"/>
  <c r="AJ361" i="6"/>
  <c r="AJ345" i="6"/>
  <c r="AJ329" i="6"/>
  <c r="AJ313" i="6"/>
  <c r="AJ716" i="6"/>
  <c r="AJ700" i="6"/>
  <c r="AJ684" i="6"/>
  <c r="AJ668" i="6"/>
  <c r="AJ649" i="6"/>
  <c r="AJ628" i="6"/>
  <c r="AJ755" i="6"/>
  <c r="AH609" i="6"/>
  <c r="AH593" i="6"/>
  <c r="AH577" i="6"/>
  <c r="AH561" i="6"/>
  <c r="AH544" i="6"/>
  <c r="AH539" i="6"/>
  <c r="AH513" i="6"/>
  <c r="AH497" i="6"/>
  <c r="AH481" i="6"/>
  <c r="AH438" i="6"/>
  <c r="AH445" i="6"/>
  <c r="AH444" i="6"/>
  <c r="AH443" i="6"/>
  <c r="AJ375" i="6"/>
  <c r="AJ589" i="6"/>
  <c r="AJ588" i="6"/>
  <c r="AJ535" i="6"/>
  <c r="AJ579" i="6"/>
  <c r="AJ510" i="6"/>
  <c r="AJ494" i="6"/>
  <c r="AJ478" i="6"/>
  <c r="AJ462" i="6"/>
  <c r="AJ446" i="6"/>
  <c r="AJ430" i="6"/>
  <c r="AJ414" i="6"/>
  <c r="AG414" i="6" s="1"/>
  <c r="AJ566" i="6"/>
  <c r="AJ524" i="6"/>
  <c r="AJ743" i="6"/>
  <c r="AJ727" i="6"/>
  <c r="AJ776" i="6"/>
  <c r="AJ21" i="6"/>
  <c r="AJ38" i="6"/>
  <c r="AJ54" i="6"/>
  <c r="AJ70" i="6"/>
  <c r="AH84" i="6"/>
  <c r="AH10" i="6"/>
  <c r="AH14" i="6"/>
  <c r="AH18" i="6"/>
  <c r="AH22" i="6"/>
  <c r="AH26" i="6"/>
  <c r="AH30" i="6"/>
  <c r="AH34" i="6"/>
  <c r="AH39" i="6"/>
  <c r="AH43" i="6"/>
  <c r="AH47" i="6"/>
  <c r="AH51" i="6"/>
  <c r="AH55" i="6"/>
  <c r="AH59" i="6"/>
  <c r="AH63" i="6"/>
  <c r="AH67" i="6"/>
  <c r="AH71" i="6"/>
  <c r="AH75" i="6"/>
  <c r="AH79" i="6"/>
  <c r="AH83" i="6"/>
  <c r="AH88" i="6"/>
  <c r="AH92" i="6"/>
  <c r="AH96" i="6"/>
  <c r="AH100" i="6"/>
  <c r="AH104" i="6"/>
  <c r="AH108" i="6"/>
  <c r="AH112" i="6"/>
  <c r="AH116" i="6"/>
  <c r="AH120" i="6"/>
  <c r="AH124" i="6"/>
  <c r="AH128" i="6"/>
  <c r="AH132" i="6"/>
  <c r="AH136" i="6"/>
  <c r="AH140" i="6"/>
  <c r="AH144" i="6"/>
  <c r="AH148" i="6"/>
  <c r="AH152" i="6"/>
  <c r="AH156" i="6"/>
  <c r="AH160" i="6"/>
  <c r="AH164" i="6"/>
  <c r="AH168" i="6"/>
  <c r="AH172" i="6"/>
  <c r="AH176" i="6"/>
  <c r="AH180" i="6"/>
  <c r="AH184" i="6"/>
  <c r="AH188" i="6"/>
  <c r="AH192" i="6"/>
  <c r="AH196" i="6"/>
  <c r="AH200" i="6"/>
  <c r="AH205" i="6"/>
  <c r="AH209" i="6"/>
  <c r="AH213" i="6"/>
  <c r="AH217" i="6"/>
  <c r="AH221" i="6"/>
  <c r="AH226" i="6"/>
  <c r="AH230" i="6"/>
  <c r="AH234" i="6"/>
  <c r="AH238" i="6"/>
  <c r="AH242" i="6"/>
  <c r="AH246" i="6"/>
  <c r="AH250" i="6"/>
  <c r="AH254" i="6"/>
  <c r="AH258" i="6"/>
  <c r="AH262" i="6"/>
  <c r="AH266" i="6"/>
  <c r="AH270" i="6"/>
  <c r="AH274" i="6"/>
  <c r="AJ368" i="6"/>
  <c r="AJ352" i="6"/>
  <c r="AJ336" i="6"/>
  <c r="AJ320" i="6"/>
  <c r="AJ304" i="6"/>
  <c r="AJ288" i="6"/>
  <c r="AJ394" i="6"/>
  <c r="AJ723" i="6"/>
  <c r="AJ707" i="6"/>
  <c r="AJ691" i="6"/>
  <c r="AJ675" i="6"/>
  <c r="AJ659" i="6"/>
  <c r="AJ613" i="6"/>
  <c r="AJ635" i="6"/>
  <c r="AJ762" i="6"/>
  <c r="AH600" i="6"/>
  <c r="AH584" i="6"/>
  <c r="AH568" i="6"/>
  <c r="AH552" i="6"/>
  <c r="AH526" i="6"/>
  <c r="AH521" i="6"/>
  <c r="AH504" i="6"/>
  <c r="AH488" i="6"/>
  <c r="AH466" i="6"/>
  <c r="AH473" i="6"/>
  <c r="AH472" i="6"/>
  <c r="AH471" i="6"/>
  <c r="AJ382" i="6"/>
  <c r="AJ553" i="6"/>
  <c r="AJ552" i="6"/>
  <c r="AJ607" i="6"/>
  <c r="AJ517" i="6"/>
  <c r="AJ501" i="6"/>
  <c r="AJ485" i="6"/>
  <c r="AJ469" i="6"/>
  <c r="AJ453" i="6"/>
  <c r="AJ437" i="6"/>
  <c r="AJ421" i="6"/>
  <c r="AJ594" i="6"/>
  <c r="AJ734" i="6"/>
  <c r="AJ771" i="6"/>
  <c r="AJ12" i="6"/>
  <c r="AJ28" i="6"/>
  <c r="AJ45" i="6"/>
  <c r="AJ61" i="6"/>
  <c r="AJ77" i="6"/>
  <c r="AJ94" i="6"/>
  <c r="AJ110" i="6"/>
  <c r="AJ126" i="6"/>
  <c r="AJ142" i="6"/>
  <c r="AJ158" i="6"/>
  <c r="AJ174" i="6"/>
  <c r="AJ190" i="6"/>
  <c r="AJ207" i="6"/>
  <c r="AJ223" i="6"/>
  <c r="AJ240" i="6"/>
  <c r="AJ256" i="6"/>
  <c r="AJ272" i="6"/>
  <c r="AI366" i="6"/>
  <c r="AI350" i="6"/>
  <c r="AI334" i="6"/>
  <c r="AI318" i="6"/>
  <c r="AH386" i="6"/>
  <c r="AH370" i="6"/>
  <c r="AI398" i="6"/>
  <c r="AI10" i="6"/>
  <c r="AI47" i="6"/>
  <c r="AI63" i="6"/>
  <c r="AI75" i="6"/>
  <c r="AI92" i="6"/>
  <c r="AI108" i="6"/>
  <c r="AI124" i="6"/>
  <c r="AI176" i="6"/>
  <c r="AI188" i="6"/>
  <c r="AI200" i="6"/>
  <c r="AI226" i="6"/>
  <c r="AI238" i="6"/>
  <c r="AI285" i="6"/>
  <c r="AJ253" i="6"/>
  <c r="AI300" i="6"/>
  <c r="AI355" i="6"/>
  <c r="AI339" i="6"/>
  <c r="AI323" i="6"/>
  <c r="AI307" i="6"/>
  <c r="AH375" i="6"/>
  <c r="AI403" i="6"/>
  <c r="AI689" i="6"/>
  <c r="AI637" i="6"/>
  <c r="AH779" i="6"/>
  <c r="AH353" i="6"/>
  <c r="AH297" i="6"/>
  <c r="AI376" i="6"/>
  <c r="AI576" i="6"/>
  <c r="AI532" i="6"/>
  <c r="AI488" i="6"/>
  <c r="AI440" i="6"/>
  <c r="AH633" i="6"/>
  <c r="AH693" i="6"/>
  <c r="AI731" i="6"/>
  <c r="AI21" i="6"/>
  <c r="AI46" i="6"/>
  <c r="AI107" i="6"/>
  <c r="AI123" i="6"/>
  <c r="AI167" i="6"/>
  <c r="AI183" i="6"/>
  <c r="AI199" i="6"/>
  <c r="AI233" i="6"/>
  <c r="AH698" i="6"/>
  <c r="AI12" i="6"/>
  <c r="AI77" i="6"/>
  <c r="AI118" i="6"/>
  <c r="AI130" i="6"/>
  <c r="AI146" i="6"/>
  <c r="AI162" i="6"/>
  <c r="AI178" i="6"/>
  <c r="AJ91" i="6"/>
  <c r="AJ107" i="6"/>
  <c r="AJ123" i="6"/>
  <c r="AJ139" i="6"/>
  <c r="AJ155" i="6"/>
  <c r="AJ171" i="6"/>
  <c r="AJ187" i="6"/>
  <c r="AJ216" i="6"/>
  <c r="AJ233" i="6"/>
  <c r="AJ265" i="6"/>
  <c r="AI685" i="6"/>
  <c r="AI633" i="6"/>
  <c r="AH748" i="6"/>
  <c r="AH775" i="6"/>
  <c r="AH349" i="6"/>
  <c r="AH301" i="6"/>
  <c r="AI372" i="6"/>
  <c r="AI584" i="6"/>
  <c r="AI536" i="6"/>
  <c r="AI484" i="6"/>
  <c r="AI436" i="6"/>
  <c r="AG436" i="6" s="1"/>
  <c r="AH637" i="6"/>
  <c r="AH677" i="6"/>
  <c r="AI735" i="6"/>
  <c r="AI770" i="6"/>
  <c r="AI13" i="6"/>
  <c r="AI50" i="6"/>
  <c r="AI66" i="6"/>
  <c r="AI82" i="6"/>
  <c r="AI99" i="6"/>
  <c r="AI163" i="6"/>
  <c r="AI179" i="6"/>
  <c r="AI229" i="6"/>
  <c r="AH624" i="6"/>
  <c r="AH672" i="6"/>
  <c r="AI219" i="6"/>
  <c r="AI260" i="6"/>
  <c r="AI716" i="6"/>
  <c r="AI700" i="6"/>
  <c r="AI684" i="6"/>
  <c r="AI668" i="6"/>
  <c r="AI652" i="6"/>
  <c r="AI636" i="6"/>
  <c r="AI620" i="6"/>
  <c r="AH743" i="6"/>
  <c r="AH727" i="6"/>
  <c r="AI753" i="6"/>
  <c r="AH774" i="6"/>
  <c r="AH356" i="6"/>
  <c r="AH340" i="6"/>
  <c r="AH324" i="6"/>
  <c r="AH308" i="6"/>
  <c r="AH292" i="6"/>
  <c r="AH276" i="6"/>
  <c r="AI387" i="6"/>
  <c r="AI371" i="6"/>
  <c r="AH399" i="6"/>
  <c r="AI595" i="6"/>
  <c r="AI579" i="6"/>
  <c r="AI563" i="6"/>
  <c r="AI547" i="6"/>
  <c r="AI531" i="6"/>
  <c r="AI515" i="6"/>
  <c r="AI499" i="6"/>
  <c r="AI483" i="6"/>
  <c r="AI467" i="6"/>
  <c r="AI451" i="6"/>
  <c r="AI435" i="6"/>
  <c r="AG435" i="6" s="1"/>
  <c r="AI419" i="6"/>
  <c r="AH712" i="6"/>
  <c r="AH652" i="6"/>
  <c r="AI738" i="6"/>
  <c r="AI781" i="6"/>
  <c r="AG781" i="6" s="1"/>
  <c r="AI16" i="6"/>
  <c r="AI49" i="6"/>
  <c r="AI81" i="6"/>
  <c r="AI94" i="6"/>
  <c r="AI110" i="6"/>
  <c r="AI236" i="6"/>
  <c r="AI196" i="6"/>
  <c r="AI258" i="6"/>
  <c r="AI270" i="6"/>
  <c r="AI705" i="6"/>
  <c r="AI664" i="6"/>
  <c r="AI617" i="6"/>
  <c r="AH345" i="6"/>
  <c r="AH305" i="6"/>
  <c r="AH404" i="6"/>
  <c r="AI604" i="6"/>
  <c r="AI552" i="6"/>
  <c r="AI504" i="6"/>
  <c r="AI456" i="6"/>
  <c r="AH709" i="6"/>
  <c r="AH617" i="6"/>
  <c r="AH692" i="6"/>
  <c r="AI131" i="6"/>
  <c r="AI147" i="6"/>
  <c r="AI253" i="6"/>
  <c r="AI269" i="6"/>
  <c r="AH640" i="6"/>
  <c r="AH689" i="6"/>
  <c r="AH8" i="6"/>
  <c r="AH603" i="6"/>
  <c r="AH587" i="6"/>
  <c r="AH571" i="6"/>
  <c r="AH555" i="6"/>
  <c r="AH527" i="6"/>
  <c r="AH507" i="6"/>
  <c r="AH491" i="6"/>
  <c r="AH475" i="6"/>
  <c r="AH421" i="6"/>
  <c r="AH419" i="6"/>
  <c r="AJ385" i="6"/>
  <c r="AJ369" i="6"/>
  <c r="AJ565" i="6"/>
  <c r="AH373" i="6"/>
  <c r="AI401" i="6"/>
  <c r="AH363" i="6"/>
  <c r="AH347" i="6"/>
  <c r="AH331" i="6"/>
  <c r="AH315" i="6"/>
  <c r="AH299" i="6"/>
  <c r="AH283" i="6"/>
  <c r="AI506" i="6"/>
  <c r="AI490" i="6"/>
  <c r="AI474" i="6"/>
  <c r="AI458" i="6"/>
  <c r="AI442" i="6"/>
  <c r="AI426" i="6"/>
  <c r="AH719" i="6"/>
  <c r="AH691" i="6"/>
  <c r="AH643" i="6"/>
  <c r="AH627" i="6"/>
  <c r="AH611" i="6"/>
  <c r="AH657" i="6"/>
  <c r="AH658" i="6"/>
  <c r="AH762" i="6"/>
  <c r="AH757" i="6"/>
  <c r="V4" i="6"/>
  <c r="V3" i="6"/>
  <c r="AJ717" i="6"/>
  <c r="AJ701" i="6"/>
  <c r="AJ685" i="6"/>
  <c r="AJ669" i="6"/>
  <c r="AJ653" i="6"/>
  <c r="AJ632" i="6"/>
  <c r="AH610" i="6"/>
  <c r="AH594" i="6"/>
  <c r="AH578" i="6"/>
  <c r="AH562" i="6"/>
  <c r="AH546" i="6"/>
  <c r="AH541" i="6"/>
  <c r="AH514" i="6"/>
  <c r="AH498" i="6"/>
  <c r="AH482" i="6"/>
  <c r="AH442" i="6"/>
  <c r="AH449" i="6"/>
  <c r="AH448" i="6"/>
  <c r="AH447" i="6"/>
  <c r="AJ376" i="6"/>
  <c r="AJ593" i="6"/>
  <c r="AJ592" i="6"/>
  <c r="AJ537" i="6"/>
  <c r="AJ583" i="6"/>
  <c r="AJ511" i="6"/>
  <c r="AJ495" i="6"/>
  <c r="AJ479" i="6"/>
  <c r="AA3" i="6"/>
  <c r="AA4" i="6"/>
  <c r="AH380" i="6"/>
  <c r="AI408" i="6"/>
  <c r="AI392" i="6"/>
  <c r="AI682" i="6"/>
  <c r="AH741" i="6"/>
  <c r="AH725" i="6"/>
  <c r="AI767" i="6"/>
  <c r="AI751" i="6"/>
  <c r="AH772" i="6"/>
  <c r="AH354" i="6"/>
  <c r="AH338" i="6"/>
  <c r="AH322" i="6"/>
  <c r="AH306" i="6"/>
  <c r="AH290" i="6"/>
  <c r="AI385" i="6"/>
  <c r="AI369" i="6"/>
  <c r="AH397" i="6"/>
  <c r="AI609" i="6"/>
  <c r="AI593" i="6"/>
  <c r="AI577" i="6"/>
  <c r="AI561" i="6"/>
  <c r="AI513" i="6"/>
  <c r="AI497" i="6"/>
  <c r="AI481" i="6"/>
  <c r="AI465" i="6"/>
  <c r="AI449" i="6"/>
  <c r="AI433" i="6"/>
  <c r="AI417" i="6"/>
  <c r="AH710" i="6"/>
  <c r="AH650" i="6"/>
  <c r="AH634" i="6"/>
  <c r="AH618" i="6"/>
  <c r="AH674" i="6"/>
  <c r="AH681" i="6"/>
  <c r="AH654" i="6"/>
  <c r="AI748" i="6"/>
  <c r="AI732" i="6"/>
  <c r="AH749" i="6"/>
  <c r="AI775" i="6"/>
  <c r="AJ224" i="6"/>
  <c r="AI290" i="6"/>
  <c r="AI291" i="6"/>
  <c r="AJ357" i="6"/>
  <c r="AJ341" i="6"/>
  <c r="AJ325" i="6"/>
  <c r="AJ309" i="6"/>
  <c r="AJ293" i="6"/>
  <c r="AJ277" i="6"/>
  <c r="AJ712" i="6"/>
  <c r="AJ696" i="6"/>
  <c r="AJ680" i="6"/>
  <c r="AJ664" i="6"/>
  <c r="AJ633" i="6"/>
  <c r="AJ612" i="6"/>
  <c r="AJ767" i="6"/>
  <c r="AJ751" i="6"/>
  <c r="AH605" i="6"/>
  <c r="AH589" i="6"/>
  <c r="AH573" i="6"/>
  <c r="AH557" i="6"/>
  <c r="AH536" i="6"/>
  <c r="AH531" i="6"/>
  <c r="AH509" i="6"/>
  <c r="AH493" i="6"/>
  <c r="AH477" i="6"/>
  <c r="AH422" i="6"/>
  <c r="AH429" i="6"/>
  <c r="AH428" i="6"/>
  <c r="AH427" i="6"/>
  <c r="AJ387" i="6"/>
  <c r="AJ371" i="6"/>
  <c r="AJ573" i="6"/>
  <c r="AJ572" i="6"/>
  <c r="AJ527" i="6"/>
  <c r="AJ563" i="6"/>
  <c r="AJ506" i="6"/>
  <c r="AJ490" i="6"/>
  <c r="AJ474" i="6"/>
  <c r="AJ550" i="6"/>
  <c r="AJ409" i="6"/>
  <c r="AJ739" i="6"/>
  <c r="AJ772" i="6"/>
  <c r="AJ17" i="6"/>
  <c r="AJ33" i="6"/>
  <c r="AJ50" i="6"/>
  <c r="AJ66" i="6"/>
  <c r="AH35" i="6"/>
  <c r="AC4" i="6"/>
  <c r="AJ7" i="6"/>
  <c r="AC3" i="6"/>
  <c r="AI302" i="6"/>
  <c r="AH11" i="6"/>
  <c r="AH15" i="6"/>
  <c r="AH19" i="6"/>
  <c r="AH23" i="6"/>
  <c r="AH27" i="6"/>
  <c r="AH31" i="6"/>
  <c r="AH36" i="6"/>
  <c r="AH40" i="6"/>
  <c r="AH44" i="6"/>
  <c r="AH48" i="6"/>
  <c r="AH52" i="6"/>
  <c r="AH56" i="6"/>
  <c r="AH60" i="6"/>
  <c r="AH64" i="6"/>
  <c r="AH68" i="6"/>
  <c r="AH72" i="6"/>
  <c r="AH76" i="6"/>
  <c r="AH80" i="6"/>
  <c r="AH85" i="6"/>
  <c r="AH89" i="6"/>
  <c r="AH93" i="6"/>
  <c r="AH97" i="6"/>
  <c r="AH101" i="6"/>
  <c r="AH105" i="6"/>
  <c r="AH109" i="6"/>
  <c r="AH113" i="6"/>
  <c r="AH117" i="6"/>
  <c r="AH121" i="6"/>
  <c r="AH125" i="6"/>
  <c r="AH129" i="6"/>
  <c r="AH133" i="6"/>
  <c r="AH137" i="6"/>
  <c r="AH141" i="6"/>
  <c r="AH145" i="6"/>
  <c r="AH149" i="6"/>
  <c r="AH153" i="6"/>
  <c r="AH157" i="6"/>
  <c r="AH161" i="6"/>
  <c r="AH165" i="6"/>
  <c r="AH169" i="6"/>
  <c r="AH173" i="6"/>
  <c r="AH177" i="6"/>
  <c r="AH181" i="6"/>
  <c r="AH185" i="6"/>
  <c r="AH189" i="6"/>
  <c r="AH193" i="6"/>
  <c r="AH197" i="6"/>
  <c r="AH201" i="6"/>
  <c r="AH206" i="6"/>
  <c r="AH210" i="6"/>
  <c r="AH214" i="6"/>
  <c r="AH218" i="6"/>
  <c r="AH222" i="6"/>
  <c r="AH227" i="6"/>
  <c r="AH231" i="6"/>
  <c r="AH235" i="6"/>
  <c r="AH239" i="6"/>
  <c r="AH243" i="6"/>
  <c r="AH247" i="6"/>
  <c r="AH251" i="6"/>
  <c r="AH255" i="6"/>
  <c r="AH259" i="6"/>
  <c r="AH263" i="6"/>
  <c r="AH267" i="6"/>
  <c r="AH271" i="6"/>
  <c r="AJ364" i="6"/>
  <c r="AJ348" i="6"/>
  <c r="AJ332" i="6"/>
  <c r="AJ316" i="6"/>
  <c r="AJ300" i="6"/>
  <c r="AJ284" i="6"/>
  <c r="AJ406" i="6"/>
  <c r="AJ390" i="6"/>
  <c r="AJ719" i="6"/>
  <c r="AJ703" i="6"/>
  <c r="AJ687" i="6"/>
  <c r="AJ671" i="6"/>
  <c r="AJ655" i="6"/>
  <c r="AJ640" i="6"/>
  <c r="AJ619" i="6"/>
  <c r="AJ758" i="6"/>
  <c r="AH596" i="6"/>
  <c r="AH580" i="6"/>
  <c r="AH564" i="6"/>
  <c r="AH548" i="6"/>
  <c r="AH545" i="6"/>
  <c r="AH516" i="6"/>
  <c r="AH500" i="6"/>
  <c r="AH484" i="6"/>
  <c r="AH450" i="6"/>
  <c r="AH457" i="6"/>
  <c r="AH456" i="6"/>
  <c r="AH455" i="6"/>
  <c r="AJ378" i="6"/>
  <c r="AJ601" i="6"/>
  <c r="AJ600" i="6"/>
  <c r="AJ541" i="6"/>
  <c r="AJ591" i="6"/>
  <c r="AJ513" i="6"/>
  <c r="AJ497" i="6"/>
  <c r="AJ481" i="6"/>
  <c r="AJ465" i="6"/>
  <c r="AJ449" i="6"/>
  <c r="AJ433" i="6"/>
  <c r="AJ417" i="6"/>
  <c r="AJ578" i="6"/>
  <c r="AJ530" i="6"/>
  <c r="AJ746" i="6"/>
  <c r="AJ730" i="6"/>
  <c r="S3" i="6"/>
  <c r="S4" i="6"/>
  <c r="AJ24" i="6"/>
  <c r="AJ41" i="6"/>
  <c r="AJ57" i="6"/>
  <c r="AJ73" i="6"/>
  <c r="AJ90" i="6"/>
  <c r="AJ106" i="6"/>
  <c r="AJ122" i="6"/>
  <c r="AJ138" i="6"/>
  <c r="AJ154" i="6"/>
  <c r="AJ170" i="6"/>
  <c r="AJ186" i="6"/>
  <c r="AJ202" i="6"/>
  <c r="AJ219" i="6"/>
  <c r="AJ236" i="6"/>
  <c r="AJ252" i="6"/>
  <c r="AJ268" i="6"/>
  <c r="AI362" i="6"/>
  <c r="AI346" i="6"/>
  <c r="AI330" i="6"/>
  <c r="AI314" i="6"/>
  <c r="AH382" i="6"/>
  <c r="AI394" i="6"/>
  <c r="AG394" i="6" s="1"/>
  <c r="AI43" i="6"/>
  <c r="AI59" i="6"/>
  <c r="AI71" i="6"/>
  <c r="AI88" i="6"/>
  <c r="AI104" i="6"/>
  <c r="AI120" i="6"/>
  <c r="AI136" i="6"/>
  <c r="AI156" i="6"/>
  <c r="AI168" i="6"/>
  <c r="AI180" i="6"/>
  <c r="AI192" i="6"/>
  <c r="AI205" i="6"/>
  <c r="AI217" i="6"/>
  <c r="AI250" i="6"/>
  <c r="AI262" i="6"/>
  <c r="AJ245" i="6"/>
  <c r="AI284" i="6"/>
  <c r="AI367" i="6"/>
  <c r="AI351" i="6"/>
  <c r="AI335" i="6"/>
  <c r="AI319" i="6"/>
  <c r="AH387" i="6"/>
  <c r="AH371" i="6"/>
  <c r="AI399" i="6"/>
  <c r="AI677" i="6"/>
  <c r="AI625" i="6"/>
  <c r="AH740" i="6"/>
  <c r="AI762" i="6"/>
  <c r="AH333" i="6"/>
  <c r="AH285" i="6"/>
  <c r="AI564" i="6"/>
  <c r="AI520" i="6"/>
  <c r="AI476" i="6"/>
  <c r="AI428" i="6"/>
  <c r="AH717" i="6"/>
  <c r="AH621" i="6"/>
  <c r="AH696" i="6"/>
  <c r="AH760" i="6"/>
  <c r="AI782" i="6"/>
  <c r="AI25" i="6"/>
  <c r="AI38" i="6"/>
  <c r="AI111" i="6"/>
  <c r="AI171" i="6"/>
  <c r="AI187" i="6"/>
  <c r="AI203" i="6"/>
  <c r="AI237" i="6"/>
  <c r="AH644" i="6"/>
  <c r="AH705" i="6"/>
  <c r="AI742" i="6"/>
  <c r="AH759" i="6"/>
  <c r="AI37" i="6"/>
  <c r="AI69" i="6"/>
  <c r="AI134" i="6"/>
  <c r="AI150" i="6"/>
  <c r="AI166" i="6"/>
  <c r="AI182" i="6"/>
  <c r="AI224" i="6"/>
  <c r="AJ87" i="6"/>
  <c r="AJ103" i="6"/>
  <c r="AJ119" i="6"/>
  <c r="AJ135" i="6"/>
  <c r="AJ151" i="6"/>
  <c r="AJ167" i="6"/>
  <c r="AJ183" i="6"/>
  <c r="AJ199" i="6"/>
  <c r="AJ212" i="6"/>
  <c r="AJ229" i="6"/>
  <c r="AJ257" i="6"/>
  <c r="AI721" i="6"/>
  <c r="AI673" i="6"/>
  <c r="AI621" i="6"/>
  <c r="AH732" i="6"/>
  <c r="AI758" i="6"/>
  <c r="AH337" i="6"/>
  <c r="AH289" i="6"/>
  <c r="AI572" i="6"/>
  <c r="AI524" i="6"/>
  <c r="AG524" i="6" s="1"/>
  <c r="AI472" i="6"/>
  <c r="AI424" i="6"/>
  <c r="AH713" i="6"/>
  <c r="AH625" i="6"/>
  <c r="AH684" i="6"/>
  <c r="AI727" i="6"/>
  <c r="AH764" i="6"/>
  <c r="AI29" i="6"/>
  <c r="AI54" i="6"/>
  <c r="AI70" i="6"/>
  <c r="AI87" i="6"/>
  <c r="AI216" i="6"/>
  <c r="AH620" i="6"/>
  <c r="AH676" i="6"/>
  <c r="AH763" i="6"/>
  <c r="AI190" i="6"/>
  <c r="AI207" i="6"/>
  <c r="AI223" i="6"/>
  <c r="AI244" i="6"/>
  <c r="AI264" i="6"/>
  <c r="AI712" i="6"/>
  <c r="AI696" i="6"/>
  <c r="AI680" i="6"/>
  <c r="AI662" i="6"/>
  <c r="AI648" i="6"/>
  <c r="AI632" i="6"/>
  <c r="AI616" i="6"/>
  <c r="AH739" i="6"/>
  <c r="AI765" i="6"/>
  <c r="AH770" i="6"/>
  <c r="AH368" i="6"/>
  <c r="AH352" i="6"/>
  <c r="AH336" i="6"/>
  <c r="AH320" i="6"/>
  <c r="AH304" i="6"/>
  <c r="AH288" i="6"/>
  <c r="AI383" i="6"/>
  <c r="AH395" i="6"/>
  <c r="AI607" i="6"/>
  <c r="AI591" i="6"/>
  <c r="AI575" i="6"/>
  <c r="AI559" i="6"/>
  <c r="AI543" i="6"/>
  <c r="AI527" i="6"/>
  <c r="AI511" i="6"/>
  <c r="AI495" i="6"/>
  <c r="AI479" i="6"/>
  <c r="AI463" i="6"/>
  <c r="AI447" i="6"/>
  <c r="AI431" i="6"/>
  <c r="AI415" i="6"/>
  <c r="AH708" i="6"/>
  <c r="AH636" i="6"/>
  <c r="AI777" i="6"/>
  <c r="AF3" i="6"/>
  <c r="AF4" i="6"/>
  <c r="AI73" i="6"/>
  <c r="AI98" i="6"/>
  <c r="AI114" i="6"/>
  <c r="AI160" i="6"/>
  <c r="AI209" i="6"/>
  <c r="AI230" i="6"/>
  <c r="AI693" i="6"/>
  <c r="AI653" i="6"/>
  <c r="AH744" i="6"/>
  <c r="AH341" i="6"/>
  <c r="AH293" i="6"/>
  <c r="AI380" i="6"/>
  <c r="AH396" i="6"/>
  <c r="AI592" i="6"/>
  <c r="AI540" i="6"/>
  <c r="AI492" i="6"/>
  <c r="AI444" i="6"/>
  <c r="AH667" i="6"/>
  <c r="AH686" i="6"/>
  <c r="AI135" i="6"/>
  <c r="AI151" i="6"/>
  <c r="AI257" i="6"/>
  <c r="AI273" i="6"/>
  <c r="AH632" i="6"/>
  <c r="AH668" i="6"/>
  <c r="AH755" i="6"/>
  <c r="AH9" i="6"/>
  <c r="AJ393" i="6"/>
  <c r="AH599" i="6"/>
  <c r="AH583" i="6"/>
  <c r="AH567" i="6"/>
  <c r="AH551" i="6"/>
  <c r="AH519" i="6"/>
  <c r="AH503" i="6"/>
  <c r="AH487" i="6"/>
  <c r="AH469" i="6"/>
  <c r="AH467" i="6"/>
  <c r="AJ381" i="6"/>
  <c r="AJ549" i="6"/>
  <c r="AH385" i="6"/>
  <c r="AH369" i="6"/>
  <c r="AI397" i="6"/>
  <c r="AI671" i="6"/>
  <c r="AI756" i="6"/>
  <c r="AH777" i="6"/>
  <c r="AH359" i="6"/>
  <c r="AH343" i="6"/>
  <c r="AH327" i="6"/>
  <c r="AH311" i="6"/>
  <c r="AH295" i="6"/>
  <c r="AH279" i="6"/>
  <c r="AH402" i="6"/>
  <c r="AI502" i="6"/>
  <c r="AI486" i="6"/>
  <c r="AI470" i="6"/>
  <c r="AI454" i="6"/>
  <c r="AI438" i="6"/>
  <c r="AI422" i="6"/>
  <c r="AH715" i="6"/>
  <c r="AH675" i="6"/>
  <c r="AH639" i="6"/>
  <c r="AH623" i="6"/>
  <c r="AH694" i="6"/>
  <c r="AH701" i="6"/>
  <c r="AH664" i="6"/>
  <c r="AH758" i="6"/>
  <c r="AH7" i="6"/>
  <c r="T3" i="6"/>
  <c r="T4" i="6"/>
  <c r="AJ294" i="6"/>
  <c r="AJ278" i="6"/>
  <c r="AJ713" i="6"/>
  <c r="AJ697" i="6"/>
  <c r="AJ681" i="6"/>
  <c r="AJ665" i="6"/>
  <c r="AJ637" i="6"/>
  <c r="AJ616" i="6"/>
  <c r="AH606" i="6"/>
  <c r="AH590" i="6"/>
  <c r="AH574" i="6"/>
  <c r="AH558" i="6"/>
  <c r="AH538" i="6"/>
  <c r="AH533" i="6"/>
  <c r="AH510" i="6"/>
  <c r="AH494" i="6"/>
  <c r="AH478" i="6"/>
  <c r="AH426" i="6"/>
  <c r="AH433" i="6"/>
  <c r="AH432" i="6"/>
  <c r="AH431" i="6"/>
  <c r="AJ388" i="6"/>
  <c r="AJ372" i="6"/>
  <c r="AJ577" i="6"/>
  <c r="AJ576" i="6"/>
  <c r="AJ529" i="6"/>
  <c r="AJ567" i="6"/>
  <c r="AJ507" i="6"/>
  <c r="AJ491" i="6"/>
  <c r="AJ475" i="6"/>
  <c r="AJ411" i="6"/>
  <c r="AH376" i="6"/>
  <c r="AI404" i="6"/>
  <c r="AI694" i="6"/>
  <c r="AH737" i="6"/>
  <c r="AI763" i="6"/>
  <c r="AH768" i="6"/>
  <c r="AH366" i="6"/>
  <c r="AH350" i="6"/>
  <c r="AH334" i="6"/>
  <c r="AH318" i="6"/>
  <c r="AH302" i="6"/>
  <c r="AH286" i="6"/>
  <c r="AI381" i="6"/>
  <c r="AH393" i="6"/>
  <c r="AI605" i="6"/>
  <c r="AI589" i="6"/>
  <c r="AI573" i="6"/>
  <c r="AI557" i="6"/>
  <c r="AI541" i="6"/>
  <c r="AI525" i="6"/>
  <c r="AI509" i="6"/>
  <c r="AI493" i="6"/>
  <c r="AI477" i="6"/>
  <c r="AI461" i="6"/>
  <c r="AI445" i="6"/>
  <c r="AI429" i="6"/>
  <c r="AI413" i="6"/>
  <c r="AH722" i="6"/>
  <c r="AH703" i="6"/>
  <c r="AH646" i="6"/>
  <c r="AH630" i="6"/>
  <c r="AH614" i="6"/>
  <c r="AH663" i="6"/>
  <c r="AH704" i="6"/>
  <c r="AI744" i="6"/>
  <c r="AI728" i="6"/>
  <c r="AH765" i="6"/>
  <c r="AI771" i="6"/>
  <c r="AJ35" i="6"/>
  <c r="AJ353" i="6"/>
  <c r="AJ337" i="6"/>
  <c r="AJ321" i="6"/>
  <c r="AJ305" i="6"/>
  <c r="AJ289" i="6"/>
  <c r="AJ395" i="6"/>
  <c r="AJ708" i="6"/>
  <c r="AJ692" i="6"/>
  <c r="AJ676" i="6"/>
  <c r="AJ660" i="6"/>
  <c r="AJ617" i="6"/>
  <c r="AJ639" i="6"/>
  <c r="AJ763" i="6"/>
  <c r="AH601" i="6"/>
  <c r="AH585" i="6"/>
  <c r="AH569" i="6"/>
  <c r="AH553" i="6"/>
  <c r="AH528" i="6"/>
  <c r="AH523" i="6"/>
  <c r="AH505" i="6"/>
  <c r="AH489" i="6"/>
  <c r="AH470" i="6"/>
  <c r="AH409" i="6"/>
  <c r="AH413" i="6"/>
  <c r="AH412" i="6"/>
  <c r="AH411" i="6"/>
  <c r="AJ383" i="6"/>
  <c r="AJ557" i="6"/>
  <c r="AJ556" i="6"/>
  <c r="AJ519" i="6"/>
  <c r="AJ547" i="6"/>
  <c r="AJ502" i="6"/>
  <c r="AJ486" i="6"/>
  <c r="AJ598" i="6"/>
  <c r="AJ540" i="6"/>
  <c r="AJ735" i="6"/>
  <c r="AJ768" i="6"/>
  <c r="AJ13" i="6"/>
  <c r="AJ29" i="6"/>
  <c r="AJ46" i="6"/>
  <c r="AJ62" i="6"/>
  <c r="AI286" i="6"/>
  <c r="AD4" i="6"/>
  <c r="AD3" i="6"/>
  <c r="AH12" i="6"/>
  <c r="AH16" i="6"/>
  <c r="AH20" i="6"/>
  <c r="AH24" i="6"/>
  <c r="AH28" i="6"/>
  <c r="AH32" i="6"/>
  <c r="AH37" i="6"/>
  <c r="AH41" i="6"/>
  <c r="AH45" i="6"/>
  <c r="AH49" i="6"/>
  <c r="AH53" i="6"/>
  <c r="AH57" i="6"/>
  <c r="AH61" i="6"/>
  <c r="AH65" i="6"/>
  <c r="AH69" i="6"/>
  <c r="AH73" i="6"/>
  <c r="AH77" i="6"/>
  <c r="AH81" i="6"/>
  <c r="AH86" i="6"/>
  <c r="AH90" i="6"/>
  <c r="AH94" i="6"/>
  <c r="AH98" i="6"/>
  <c r="AH102" i="6"/>
  <c r="AH106" i="6"/>
  <c r="AH110" i="6"/>
  <c r="AH114" i="6"/>
  <c r="AH118" i="6"/>
  <c r="AH122" i="6"/>
  <c r="AH126" i="6"/>
  <c r="AH130" i="6"/>
  <c r="AH134" i="6"/>
  <c r="AH138" i="6"/>
  <c r="AH142" i="6"/>
  <c r="AH146" i="6"/>
  <c r="AH150" i="6"/>
  <c r="AH154" i="6"/>
  <c r="AH158" i="6"/>
  <c r="AH162" i="6"/>
  <c r="AH166" i="6"/>
  <c r="AH170" i="6"/>
  <c r="AH174" i="6"/>
  <c r="AH178" i="6"/>
  <c r="AH182" i="6"/>
  <c r="AH186" i="6"/>
  <c r="AH190" i="6"/>
  <c r="AH194" i="6"/>
  <c r="AH198" i="6"/>
  <c r="AH202" i="6"/>
  <c r="AH207" i="6"/>
  <c r="AH211" i="6"/>
  <c r="AH215" i="6"/>
  <c r="AH219" i="6"/>
  <c r="AH223" i="6"/>
  <c r="AH228" i="6"/>
  <c r="AH232" i="6"/>
  <c r="AH236" i="6"/>
  <c r="AH240" i="6"/>
  <c r="AH244" i="6"/>
  <c r="AH248" i="6"/>
  <c r="AH252" i="6"/>
  <c r="AH256" i="6"/>
  <c r="AH260" i="6"/>
  <c r="AH264" i="6"/>
  <c r="AH268" i="6"/>
  <c r="AH272" i="6"/>
  <c r="AI287" i="6"/>
  <c r="AJ360" i="6"/>
  <c r="AJ344" i="6"/>
  <c r="AJ328" i="6"/>
  <c r="AJ312" i="6"/>
  <c r="AJ296" i="6"/>
  <c r="AJ280" i="6"/>
  <c r="AJ402" i="6"/>
  <c r="AJ715" i="6"/>
  <c r="AJ699" i="6"/>
  <c r="AJ683" i="6"/>
  <c r="AJ667" i="6"/>
  <c r="AJ645" i="6"/>
  <c r="AJ624" i="6"/>
  <c r="AJ754" i="6"/>
  <c r="AH608" i="6"/>
  <c r="AH592" i="6"/>
  <c r="AH576" i="6"/>
  <c r="AH560" i="6"/>
  <c r="AH542" i="6"/>
  <c r="AH537" i="6"/>
  <c r="AH512" i="6"/>
  <c r="AH496" i="6"/>
  <c r="AH480" i="6"/>
  <c r="AH434" i="6"/>
  <c r="AH441" i="6"/>
  <c r="AH440" i="6"/>
  <c r="AH439" i="6"/>
  <c r="AJ374" i="6"/>
  <c r="AJ585" i="6"/>
  <c r="AJ584" i="6"/>
  <c r="AJ533" i="6"/>
  <c r="AJ575" i="6"/>
  <c r="AJ509" i="6"/>
  <c r="AJ493" i="6"/>
  <c r="AJ477" i="6"/>
  <c r="AJ461" i="6"/>
  <c r="AJ445" i="6"/>
  <c r="AJ429" i="6"/>
  <c r="AJ413" i="6"/>
  <c r="AJ562" i="6"/>
  <c r="AJ522" i="6"/>
  <c r="AJ742" i="6"/>
  <c r="AJ726" i="6"/>
  <c r="AJ779" i="6"/>
  <c r="AJ20" i="6"/>
  <c r="AJ37" i="6"/>
  <c r="AJ53" i="6"/>
  <c r="AJ69" i="6"/>
  <c r="AJ86" i="6"/>
  <c r="AJ102" i="6"/>
  <c r="AJ118" i="6"/>
  <c r="AJ134" i="6"/>
  <c r="AJ150" i="6"/>
  <c r="AJ166" i="6"/>
  <c r="AJ182" i="6"/>
  <c r="AJ198" i="6"/>
  <c r="AJ215" i="6"/>
  <c r="AJ232" i="6"/>
  <c r="AJ248" i="6"/>
  <c r="AJ264" i="6"/>
  <c r="AI296" i="6"/>
  <c r="AI358" i="6"/>
  <c r="AI342" i="6"/>
  <c r="AI326" i="6"/>
  <c r="AI310" i="6"/>
  <c r="AH378" i="6"/>
  <c r="AI406" i="6"/>
  <c r="AG406" i="6" s="1"/>
  <c r="AI390" i="6"/>
  <c r="AI39" i="6"/>
  <c r="AI55" i="6"/>
  <c r="AI83" i="6"/>
  <c r="AI100" i="6"/>
  <c r="AI116" i="6"/>
  <c r="AI132" i="6"/>
  <c r="AI148" i="6"/>
  <c r="AI274" i="6"/>
  <c r="AJ237" i="6"/>
  <c r="AJ269" i="6"/>
  <c r="AI363" i="6"/>
  <c r="AI347" i="6"/>
  <c r="AI331" i="6"/>
  <c r="AI315" i="6"/>
  <c r="AH383" i="6"/>
  <c r="AI395" i="6"/>
  <c r="AI713" i="6"/>
  <c r="AI656" i="6"/>
  <c r="AI613" i="6"/>
  <c r="AH736" i="6"/>
  <c r="AI750" i="6"/>
  <c r="AH321" i="6"/>
  <c r="AI600" i="6"/>
  <c r="AI556" i="6"/>
  <c r="AI508" i="6"/>
  <c r="AI464" i="6"/>
  <c r="AI416" i="6"/>
  <c r="AH683" i="6"/>
  <c r="AH613" i="6"/>
  <c r="AI747" i="6"/>
  <c r="AH752" i="6"/>
  <c r="AI774" i="6"/>
  <c r="AI17" i="6"/>
  <c r="AI115" i="6"/>
  <c r="AI175" i="6"/>
  <c r="AI191" i="6"/>
  <c r="AI241" i="6"/>
  <c r="AH628" i="6"/>
  <c r="AH673" i="6"/>
  <c r="AI726" i="6"/>
  <c r="AI28" i="6"/>
  <c r="AI61" i="6"/>
  <c r="AI138" i="6"/>
  <c r="AI154" i="6"/>
  <c r="AI170" i="6"/>
  <c r="AI186" i="6"/>
  <c r="AI202" i="6"/>
  <c r="AI240" i="6"/>
  <c r="AJ82" i="6"/>
  <c r="AJ99" i="6"/>
  <c r="AJ115" i="6"/>
  <c r="AJ131" i="6"/>
  <c r="AJ147" i="6"/>
  <c r="AJ163" i="6"/>
  <c r="AJ179" i="6"/>
  <c r="AJ195" i="6"/>
  <c r="AJ208" i="6"/>
  <c r="AJ225" i="6"/>
  <c r="AJ249" i="6"/>
  <c r="AI709" i="6"/>
  <c r="AI661" i="6"/>
  <c r="AH325" i="6"/>
  <c r="AH277" i="6"/>
  <c r="AH408" i="6"/>
  <c r="AI608" i="6"/>
  <c r="AI560" i="6"/>
  <c r="AI512" i="6"/>
  <c r="AI460" i="6"/>
  <c r="AI412" i="6"/>
  <c r="AH699" i="6"/>
  <c r="AH702" i="6"/>
  <c r="AH756" i="6"/>
  <c r="AI58" i="6"/>
  <c r="AI74" i="6"/>
  <c r="AI220" i="6"/>
  <c r="AH682" i="6"/>
  <c r="AI746" i="6"/>
  <c r="AI194" i="6"/>
  <c r="AI211" i="6"/>
  <c r="AI228" i="6"/>
  <c r="AI248" i="6"/>
  <c r="AI272" i="6"/>
  <c r="AI708" i="6"/>
  <c r="AI692" i="6"/>
  <c r="AI676" i="6"/>
  <c r="AI654" i="6"/>
  <c r="AI644" i="6"/>
  <c r="AI628" i="6"/>
  <c r="AI612" i="6"/>
  <c r="AH735" i="6"/>
  <c r="AI761" i="6"/>
  <c r="AH782" i="6"/>
  <c r="AH364" i="6"/>
  <c r="AH348" i="6"/>
  <c r="AH332" i="6"/>
  <c r="AH316" i="6"/>
  <c r="AH300" i="6"/>
  <c r="AH284" i="6"/>
  <c r="AI379" i="6"/>
  <c r="AH407" i="6"/>
  <c r="AH391" i="6"/>
  <c r="AI603" i="6"/>
  <c r="AI587" i="6"/>
  <c r="AI571" i="6"/>
  <c r="AI555" i="6"/>
  <c r="AI539" i="6"/>
  <c r="AI523" i="6"/>
  <c r="AI507" i="6"/>
  <c r="AI491" i="6"/>
  <c r="AI475" i="6"/>
  <c r="AI459" i="6"/>
  <c r="AI443" i="6"/>
  <c r="AI427" i="6"/>
  <c r="AI410" i="6"/>
  <c r="AH720" i="6"/>
  <c r="AH695" i="6"/>
  <c r="AH767" i="6"/>
  <c r="AI773" i="6"/>
  <c r="AI32" i="6"/>
  <c r="AI45" i="6"/>
  <c r="AI65" i="6"/>
  <c r="AI102" i="6"/>
  <c r="AI126" i="6"/>
  <c r="AI268" i="6"/>
  <c r="AI152" i="6"/>
  <c r="AI172" i="6"/>
  <c r="AI221" i="6"/>
  <c r="AI242" i="6"/>
  <c r="AI254" i="6"/>
  <c r="AI681" i="6"/>
  <c r="AI641" i="6"/>
  <c r="AH728" i="6"/>
  <c r="AI766" i="6"/>
  <c r="AH771" i="6"/>
  <c r="AH329" i="6"/>
  <c r="AH281" i="6"/>
  <c r="AI580" i="6"/>
  <c r="AI528" i="6"/>
  <c r="AI480" i="6"/>
  <c r="AI432" i="6"/>
  <c r="AH641" i="6"/>
  <c r="AH653" i="6"/>
  <c r="AI91" i="6"/>
  <c r="AI139" i="6"/>
  <c r="AI155" i="6"/>
  <c r="AI208" i="6"/>
  <c r="AI245" i="6"/>
  <c r="AI261" i="6"/>
  <c r="AI281" i="6"/>
  <c r="AH612" i="6"/>
  <c r="AI734" i="6"/>
  <c r="AH595" i="6"/>
  <c r="AH579" i="6"/>
  <c r="AH563" i="6"/>
  <c r="AH547" i="6"/>
  <c r="AH543" i="6"/>
  <c r="AH515" i="6"/>
  <c r="AH499" i="6"/>
  <c r="AH483" i="6"/>
  <c r="AH453" i="6"/>
  <c r="AH451" i="6"/>
  <c r="AJ377" i="6"/>
  <c r="AJ597" i="6"/>
  <c r="W3" i="6"/>
  <c r="W4" i="6"/>
  <c r="AH381" i="6"/>
  <c r="AI393" i="6"/>
  <c r="AG742" i="6"/>
  <c r="AH355" i="6"/>
  <c r="AH339" i="6"/>
  <c r="AH323" i="6"/>
  <c r="AH307" i="6"/>
  <c r="AH291" i="6"/>
  <c r="AH398" i="6"/>
  <c r="AI514" i="6"/>
  <c r="AI498" i="6"/>
  <c r="AI482" i="6"/>
  <c r="AI466" i="6"/>
  <c r="AI450" i="6"/>
  <c r="AI434" i="6"/>
  <c r="AI418" i="6"/>
  <c r="AH711" i="6"/>
  <c r="AH651" i="6"/>
  <c r="AH635" i="6"/>
  <c r="AH619" i="6"/>
  <c r="AH678" i="6"/>
  <c r="AH685" i="6"/>
  <c r="AH662" i="6"/>
  <c r="AH754" i="6"/>
  <c r="AI294" i="6"/>
  <c r="AI295" i="6"/>
  <c r="AJ709" i="6"/>
  <c r="AJ693" i="6"/>
  <c r="AJ677" i="6"/>
  <c r="AJ661" i="6"/>
  <c r="AJ621" i="6"/>
  <c r="AH602" i="6"/>
  <c r="AH586" i="6"/>
  <c r="AH570" i="6"/>
  <c r="AH554" i="6"/>
  <c r="AH530" i="6"/>
  <c r="AH525" i="6"/>
  <c r="AH506" i="6"/>
  <c r="AH490" i="6"/>
  <c r="AH474" i="6"/>
  <c r="AH410" i="6"/>
  <c r="AH417" i="6"/>
  <c r="AH416" i="6"/>
  <c r="AH415" i="6"/>
  <c r="AJ384" i="6"/>
  <c r="AJ561" i="6"/>
  <c r="AJ560" i="6"/>
  <c r="AJ521" i="6"/>
  <c r="AJ551" i="6"/>
  <c r="AJ503" i="6"/>
  <c r="AJ487" i="6"/>
  <c r="AH388" i="6"/>
  <c r="AH372" i="6"/>
  <c r="AI400" i="6"/>
  <c r="AI690" i="6"/>
  <c r="AI663" i="6"/>
  <c r="AH733" i="6"/>
  <c r="AI759" i="6"/>
  <c r="AH780" i="6"/>
  <c r="AH362" i="6"/>
  <c r="AH346" i="6"/>
  <c r="AH330" i="6"/>
  <c r="AH314" i="6"/>
  <c r="AH298" i="6"/>
  <c r="AH282" i="6"/>
  <c r="AI377" i="6"/>
  <c r="AH405" i="6"/>
  <c r="AH389" i="6"/>
  <c r="AI601" i="6"/>
  <c r="AI585" i="6"/>
  <c r="AI569" i="6"/>
  <c r="AI553" i="6"/>
  <c r="AI505" i="6"/>
  <c r="AI489" i="6"/>
  <c r="AI473" i="6"/>
  <c r="AI457" i="6"/>
  <c r="AI441" i="6"/>
  <c r="AI425" i="6"/>
  <c r="AH718" i="6"/>
  <c r="AH687" i="6"/>
  <c r="AH642" i="6"/>
  <c r="AH626" i="6"/>
  <c r="AH706" i="6"/>
  <c r="AH655" i="6"/>
  <c r="AH700" i="6"/>
  <c r="AI740" i="6"/>
  <c r="AI724" i="6"/>
  <c r="AH761" i="6"/>
  <c r="X3" i="6"/>
  <c r="X4" i="6"/>
  <c r="AH204" i="6"/>
  <c r="Y4" i="6"/>
  <c r="Y3" i="6"/>
  <c r="AI303" i="6"/>
  <c r="AJ365" i="6"/>
  <c r="AJ349" i="6"/>
  <c r="AJ333" i="6"/>
  <c r="AJ317" i="6"/>
  <c r="AJ301" i="6"/>
  <c r="AJ285" i="6"/>
  <c r="AJ720" i="6"/>
  <c r="AJ704" i="6"/>
  <c r="AJ688" i="6"/>
  <c r="AJ672" i="6"/>
  <c r="AJ656" i="6"/>
  <c r="AJ644" i="6"/>
  <c r="AJ623" i="6"/>
  <c r="AJ759" i="6"/>
  <c r="AH597" i="6"/>
  <c r="AH581" i="6"/>
  <c r="AH565" i="6"/>
  <c r="AH549" i="6"/>
  <c r="AH520" i="6"/>
  <c r="AH517" i="6"/>
  <c r="AH501" i="6"/>
  <c r="AH485" i="6"/>
  <c r="AH454" i="6"/>
  <c r="AH461" i="6"/>
  <c r="AH460" i="6"/>
  <c r="AH459" i="6"/>
  <c r="AJ379" i="6"/>
  <c r="AJ605" i="6"/>
  <c r="AJ604" i="6"/>
  <c r="AJ543" i="6"/>
  <c r="AJ595" i="6"/>
  <c r="AJ514" i="6"/>
  <c r="AJ498" i="6"/>
  <c r="AJ482" i="6"/>
  <c r="AJ466" i="6"/>
  <c r="AJ450" i="6"/>
  <c r="AJ434" i="6"/>
  <c r="AJ418" i="6"/>
  <c r="AJ582" i="6"/>
  <c r="AJ532" i="6"/>
  <c r="AG532" i="6" s="1"/>
  <c r="AJ747" i="6"/>
  <c r="AJ731" i="6"/>
  <c r="AJ780" i="6"/>
  <c r="AE3" i="6"/>
  <c r="AE4" i="6"/>
  <c r="AJ25" i="6"/>
  <c r="AJ42" i="6"/>
  <c r="AJ58" i="6"/>
  <c r="AJ74" i="6"/>
  <c r="AH13" i="6"/>
  <c r="AH17" i="6"/>
  <c r="AH21" i="6"/>
  <c r="AH25" i="6"/>
  <c r="AH29" i="6"/>
  <c r="AH33" i="6"/>
  <c r="AH38" i="6"/>
  <c r="AH42" i="6"/>
  <c r="AH46" i="6"/>
  <c r="AH50" i="6"/>
  <c r="AH54" i="6"/>
  <c r="AH58" i="6"/>
  <c r="AH62" i="6"/>
  <c r="AH66" i="6"/>
  <c r="AH70" i="6"/>
  <c r="AH74" i="6"/>
  <c r="AH78" i="6"/>
  <c r="AH82" i="6"/>
  <c r="AH87" i="6"/>
  <c r="AH91" i="6"/>
  <c r="AH95" i="6"/>
  <c r="AH99" i="6"/>
  <c r="AH103" i="6"/>
  <c r="AH107" i="6"/>
  <c r="AH111" i="6"/>
  <c r="AH115" i="6"/>
  <c r="AH119" i="6"/>
  <c r="AH123" i="6"/>
  <c r="AH127" i="6"/>
  <c r="AH131" i="6"/>
  <c r="AH135" i="6"/>
  <c r="AH139" i="6"/>
  <c r="AH143" i="6"/>
  <c r="AH147" i="6"/>
  <c r="AH151" i="6"/>
  <c r="AH155" i="6"/>
  <c r="AH159" i="6"/>
  <c r="AH163" i="6"/>
  <c r="AH167" i="6"/>
  <c r="AH171" i="6"/>
  <c r="AH175" i="6"/>
  <c r="AH179" i="6"/>
  <c r="AH183" i="6"/>
  <c r="AH187" i="6"/>
  <c r="AH191" i="6"/>
  <c r="AH195" i="6"/>
  <c r="AH199" i="6"/>
  <c r="AH203" i="6"/>
  <c r="AH208" i="6"/>
  <c r="AH212" i="6"/>
  <c r="AH216" i="6"/>
  <c r="AH220" i="6"/>
  <c r="AH225" i="6"/>
  <c r="AH229" i="6"/>
  <c r="AH233" i="6"/>
  <c r="AH237" i="6"/>
  <c r="AH241" i="6"/>
  <c r="AH245" i="6"/>
  <c r="AH249" i="6"/>
  <c r="AH253" i="6"/>
  <c r="AH257" i="6"/>
  <c r="AH261" i="6"/>
  <c r="AH265" i="6"/>
  <c r="AH269" i="6"/>
  <c r="AH273" i="6"/>
  <c r="AJ356" i="6"/>
  <c r="AJ340" i="6"/>
  <c r="AJ324" i="6"/>
  <c r="AJ308" i="6"/>
  <c r="AJ292" i="6"/>
  <c r="AJ276" i="6"/>
  <c r="AJ398" i="6"/>
  <c r="AJ711" i="6"/>
  <c r="AJ695" i="6"/>
  <c r="AJ679" i="6"/>
  <c r="AJ663" i="6"/>
  <c r="AJ629" i="6"/>
  <c r="AJ651" i="6"/>
  <c r="AJ766" i="6"/>
  <c r="AJ750" i="6"/>
  <c r="AH604" i="6"/>
  <c r="AH588" i="6"/>
  <c r="AH572" i="6"/>
  <c r="AH556" i="6"/>
  <c r="AH534" i="6"/>
  <c r="AH529" i="6"/>
  <c r="AH508" i="6"/>
  <c r="AH492" i="6"/>
  <c r="AH476" i="6"/>
  <c r="AH418" i="6"/>
  <c r="AH425" i="6"/>
  <c r="AH424" i="6"/>
  <c r="AH423" i="6"/>
  <c r="AJ386" i="6"/>
  <c r="AJ370" i="6"/>
  <c r="AJ569" i="6"/>
  <c r="AJ568" i="6"/>
  <c r="AJ525" i="6"/>
  <c r="AJ559" i="6"/>
  <c r="AJ505" i="6"/>
  <c r="AJ489" i="6"/>
  <c r="AJ473" i="6"/>
  <c r="AJ457" i="6"/>
  <c r="AJ441" i="6"/>
  <c r="AJ425" i="6"/>
  <c r="AJ610" i="6"/>
  <c r="AJ546" i="6"/>
  <c r="AJ738" i="6"/>
  <c r="AJ775" i="6"/>
  <c r="AJ16" i="6"/>
  <c r="AJ32" i="6"/>
  <c r="AJ49" i="6"/>
  <c r="AJ65" i="6"/>
  <c r="AJ81" i="6"/>
  <c r="AJ98" i="6"/>
  <c r="AJ114" i="6"/>
  <c r="AJ130" i="6"/>
  <c r="AJ146" i="6"/>
  <c r="AJ162" i="6"/>
  <c r="AJ178" i="6"/>
  <c r="AJ194" i="6"/>
  <c r="AJ211" i="6"/>
  <c r="AJ228" i="6"/>
  <c r="AJ244" i="6"/>
  <c r="AJ260" i="6"/>
  <c r="AI280" i="6"/>
  <c r="AI354" i="6"/>
  <c r="AI338" i="6"/>
  <c r="AI322" i="6"/>
  <c r="AI306" i="6"/>
  <c r="AH374" i="6"/>
  <c r="AI402" i="6"/>
  <c r="AI34" i="6"/>
  <c r="AI51" i="6"/>
  <c r="AI67" i="6"/>
  <c r="AI79" i="6"/>
  <c r="AI96" i="6"/>
  <c r="AI112" i="6"/>
  <c r="AI128" i="6"/>
  <c r="AI140" i="6"/>
  <c r="AI246" i="6"/>
  <c r="AI266" i="6"/>
  <c r="AI301" i="6"/>
  <c r="AJ261" i="6"/>
  <c r="AI359" i="6"/>
  <c r="AI343" i="6"/>
  <c r="AI327" i="6"/>
  <c r="AI311" i="6"/>
  <c r="AH379" i="6"/>
  <c r="AI407" i="6"/>
  <c r="AI391" i="6"/>
  <c r="AI701" i="6"/>
  <c r="AI649" i="6"/>
  <c r="AH724" i="6"/>
  <c r="AH361" i="6"/>
  <c r="AH309" i="6"/>
  <c r="AI384" i="6"/>
  <c r="AH400" i="6"/>
  <c r="AI588" i="6"/>
  <c r="AI544" i="6"/>
  <c r="AI500" i="6"/>
  <c r="AI452" i="6"/>
  <c r="AG452" i="6" s="1"/>
  <c r="AH645" i="6"/>
  <c r="AH670" i="6"/>
  <c r="AI739" i="6"/>
  <c r="AB3" i="6"/>
  <c r="AB4" i="6"/>
  <c r="AI42" i="6"/>
  <c r="AI103" i="6"/>
  <c r="AI119" i="6"/>
  <c r="AI195" i="6"/>
  <c r="AI212" i="6"/>
  <c r="AH616" i="6"/>
  <c r="AH680" i="6"/>
  <c r="AI20" i="6"/>
  <c r="AI41" i="6"/>
  <c r="AI53" i="6"/>
  <c r="AI86" i="6"/>
  <c r="AI142" i="6"/>
  <c r="AI158" i="6"/>
  <c r="AI174" i="6"/>
  <c r="AJ78" i="6"/>
  <c r="AJ95" i="6"/>
  <c r="AJ111" i="6"/>
  <c r="AJ127" i="6"/>
  <c r="AJ143" i="6"/>
  <c r="AJ159" i="6"/>
  <c r="AJ175" i="6"/>
  <c r="AJ191" i="6"/>
  <c r="AJ203" i="6"/>
  <c r="AJ220" i="6"/>
  <c r="AJ241" i="6"/>
  <c r="AI697" i="6"/>
  <c r="AI645" i="6"/>
  <c r="AH365" i="6"/>
  <c r="AH313" i="6"/>
  <c r="AI388" i="6"/>
  <c r="AH392" i="6"/>
  <c r="AI596" i="6"/>
  <c r="AI548" i="6"/>
  <c r="AI496" i="6"/>
  <c r="AI448" i="6"/>
  <c r="AH649" i="6"/>
  <c r="AH661" i="6"/>
  <c r="AI743" i="6"/>
  <c r="AI778" i="6"/>
  <c r="AI33" i="6"/>
  <c r="AI62" i="6"/>
  <c r="AI78" i="6"/>
  <c r="AI95" i="6"/>
  <c r="AI225" i="6"/>
  <c r="AH648" i="6"/>
  <c r="AH659" i="6"/>
  <c r="AI730" i="6"/>
  <c r="AG730" i="6" s="1"/>
  <c r="AI122" i="6"/>
  <c r="AI198" i="6"/>
  <c r="AI215" i="6"/>
  <c r="AI277" i="6"/>
  <c r="AI720" i="6"/>
  <c r="AI704" i="6"/>
  <c r="AI688" i="6"/>
  <c r="AI672" i="6"/>
  <c r="AI659" i="6"/>
  <c r="AI640" i="6"/>
  <c r="AI624" i="6"/>
  <c r="AH747" i="6"/>
  <c r="AH731" i="6"/>
  <c r="AI757" i="6"/>
  <c r="AH778" i="6"/>
  <c r="AH360" i="6"/>
  <c r="AH344" i="6"/>
  <c r="AH328" i="6"/>
  <c r="AH312" i="6"/>
  <c r="AH296" i="6"/>
  <c r="AH280" i="6"/>
  <c r="AI375" i="6"/>
  <c r="AH403" i="6"/>
  <c r="AI599" i="6"/>
  <c r="AI583" i="6"/>
  <c r="AI567" i="6"/>
  <c r="AI551" i="6"/>
  <c r="AI535" i="6"/>
  <c r="AI519" i="6"/>
  <c r="AI503" i="6"/>
  <c r="AI487" i="6"/>
  <c r="AI471" i="6"/>
  <c r="AI455" i="6"/>
  <c r="AI439" i="6"/>
  <c r="AI423" i="6"/>
  <c r="AH716" i="6"/>
  <c r="AH679" i="6"/>
  <c r="AI769" i="6"/>
  <c r="AI24" i="6"/>
  <c r="AI57" i="6"/>
  <c r="AI90" i="6"/>
  <c r="AI106" i="6"/>
  <c r="AI232" i="6"/>
  <c r="AI252" i="6"/>
  <c r="AH275" i="6"/>
  <c r="AI144" i="6"/>
  <c r="AI164" i="6"/>
  <c r="AI184" i="6"/>
  <c r="AI213" i="6"/>
  <c r="AI234" i="6"/>
  <c r="AI717" i="6"/>
  <c r="AI669" i="6"/>
  <c r="AI629" i="6"/>
  <c r="AI754" i="6"/>
  <c r="AH357" i="6"/>
  <c r="AH317" i="6"/>
  <c r="AI568" i="6"/>
  <c r="AI516" i="6"/>
  <c r="AI468" i="6"/>
  <c r="AG468" i="6" s="1"/>
  <c r="AI420" i="6"/>
  <c r="AH721" i="6"/>
  <c r="AH629" i="6"/>
  <c r="AH688" i="6"/>
  <c r="AI127" i="6"/>
  <c r="AI143" i="6"/>
  <c r="AI159" i="6"/>
  <c r="AI249" i="6"/>
  <c r="AI265" i="6"/>
  <c r="AI297" i="6"/>
  <c r="AH666" i="6"/>
  <c r="AI256" i="6"/>
  <c r="AG734" i="6" l="1"/>
  <c r="AG773" i="6"/>
  <c r="AG751" i="6"/>
  <c r="AG437" i="6"/>
  <c r="AG726" i="6"/>
  <c r="AN359" i="6"/>
  <c r="AM159" i="6"/>
  <c r="AM516" i="6"/>
  <c r="AN241" i="6"/>
  <c r="AN175" i="6"/>
  <c r="AN111" i="6"/>
  <c r="AN618" i="6"/>
  <c r="AN26" i="6"/>
  <c r="AM574" i="6"/>
  <c r="AM293" i="6"/>
  <c r="AG430" i="6"/>
  <c r="AM329" i="6"/>
  <c r="AL414" i="6"/>
  <c r="AG446" i="6"/>
  <c r="AM754" i="6"/>
  <c r="AM439" i="6"/>
  <c r="AM375" i="6"/>
  <c r="AM640" i="6"/>
  <c r="AM198" i="6"/>
  <c r="AL648" i="6"/>
  <c r="AG648" i="6"/>
  <c r="AG661" i="6"/>
  <c r="AL661" i="6"/>
  <c r="AM41" i="6"/>
  <c r="AM544" i="6"/>
  <c r="AM701" i="6"/>
  <c r="AM140" i="6"/>
  <c r="AN244" i="6"/>
  <c r="AN49" i="6"/>
  <c r="AN505" i="6"/>
  <c r="AG492" i="6"/>
  <c r="AL492" i="6"/>
  <c r="AN629" i="6"/>
  <c r="AL273" i="6"/>
  <c r="AG273" i="6"/>
  <c r="AL225" i="6"/>
  <c r="AG225" i="6"/>
  <c r="AL175" i="6"/>
  <c r="AG175" i="6"/>
  <c r="AL127" i="6"/>
  <c r="AG127" i="6"/>
  <c r="AL95" i="6"/>
  <c r="AG95" i="6"/>
  <c r="AL13" i="6"/>
  <c r="AG13" i="6"/>
  <c r="AN498" i="6"/>
  <c r="AG460" i="6"/>
  <c r="AL460" i="6"/>
  <c r="AN623" i="6"/>
  <c r="AN333" i="6"/>
  <c r="AL204" i="6"/>
  <c r="AG204" i="6"/>
  <c r="AG706" i="6"/>
  <c r="AL706" i="6"/>
  <c r="AG718" i="6"/>
  <c r="AL718" i="6"/>
  <c r="AM521" i="6"/>
  <c r="AM377" i="6"/>
  <c r="AM759" i="6"/>
  <c r="AM722" i="6"/>
  <c r="AN266" i="6"/>
  <c r="AN136" i="6"/>
  <c r="AN542" i="6"/>
  <c r="AN384" i="6"/>
  <c r="AL586" i="6"/>
  <c r="AG586" i="6"/>
  <c r="AN306" i="6"/>
  <c r="AM243" i="6"/>
  <c r="AM48" i="6"/>
  <c r="AG754" i="6"/>
  <c r="AL754" i="6"/>
  <c r="AG678" i="6"/>
  <c r="AL678" i="6"/>
  <c r="AG711" i="6"/>
  <c r="AL711" i="6"/>
  <c r="AM466" i="6"/>
  <c r="AM530" i="6"/>
  <c r="AM594" i="6"/>
  <c r="AM386" i="6"/>
  <c r="AL339" i="6"/>
  <c r="AG339" i="6"/>
  <c r="AM752" i="6"/>
  <c r="AM667" i="6"/>
  <c r="AM393" i="6"/>
  <c r="AM345" i="6"/>
  <c r="AN247" i="6"/>
  <c r="AN181" i="6"/>
  <c r="AN117" i="6"/>
  <c r="AN52" i="6"/>
  <c r="AN528" i="6"/>
  <c r="AN597" i="6"/>
  <c r="AG483" i="6"/>
  <c r="AL483" i="6"/>
  <c r="AL547" i="6"/>
  <c r="AG547" i="6"/>
  <c r="AN670" i="6"/>
  <c r="AN315" i="6"/>
  <c r="AM281" i="6"/>
  <c r="AL641" i="6"/>
  <c r="AG641" i="6"/>
  <c r="AM254" i="6"/>
  <c r="AN445" i="6"/>
  <c r="AN585" i="6"/>
  <c r="AG512" i="6"/>
  <c r="AL512" i="6"/>
  <c r="AN683" i="6"/>
  <c r="AN280" i="6"/>
  <c r="AL268" i="6"/>
  <c r="AG268" i="6"/>
  <c r="AL236" i="6"/>
  <c r="AG236" i="6"/>
  <c r="AL202" i="6"/>
  <c r="AG202" i="6"/>
  <c r="AL170" i="6"/>
  <c r="AG170" i="6"/>
  <c r="AL138" i="6"/>
  <c r="AG138" i="6"/>
  <c r="AL106" i="6"/>
  <c r="AG106" i="6"/>
  <c r="AL73" i="6"/>
  <c r="AG73" i="6"/>
  <c r="AL41" i="6"/>
  <c r="AG41" i="6"/>
  <c r="AN735" i="6"/>
  <c r="AN557" i="6"/>
  <c r="AL569" i="6"/>
  <c r="AG569" i="6"/>
  <c r="AN289" i="6"/>
  <c r="AM744" i="6"/>
  <c r="AM477" i="6"/>
  <c r="AL302" i="6"/>
  <c r="AG302" i="6"/>
  <c r="AM678" i="6"/>
  <c r="AN221" i="6"/>
  <c r="AN491" i="6"/>
  <c r="AG478" i="6"/>
  <c r="AL478" i="6"/>
  <c r="AN713" i="6"/>
  <c r="AM231" i="6"/>
  <c r="AM36" i="6"/>
  <c r="AN591" i="6"/>
  <c r="AG545" i="6"/>
  <c r="AL545" i="6"/>
  <c r="AN719" i="6"/>
  <c r="AL259" i="6"/>
  <c r="AG259" i="6"/>
  <c r="AL227" i="6"/>
  <c r="AG227" i="6"/>
  <c r="AL177" i="6"/>
  <c r="AG177" i="6"/>
  <c r="AL129" i="6"/>
  <c r="AG129" i="6"/>
  <c r="AL80" i="6"/>
  <c r="AG80" i="6"/>
  <c r="AL15" i="6"/>
  <c r="AG15" i="6"/>
  <c r="AL35" i="6"/>
  <c r="AG35" i="6"/>
  <c r="AN563" i="6"/>
  <c r="AG509" i="6"/>
  <c r="AL509" i="6"/>
  <c r="AN664" i="6"/>
  <c r="AN431" i="6"/>
  <c r="AN495" i="6"/>
  <c r="AG448" i="6"/>
  <c r="AL448" i="6"/>
  <c r="AL562" i="6"/>
  <c r="AG562" i="6"/>
  <c r="AN756" i="6"/>
  <c r="AN404" i="6"/>
  <c r="AM251" i="6"/>
  <c r="AM121" i="6"/>
  <c r="AL627" i="6"/>
  <c r="AG627" i="6"/>
  <c r="AM474" i="6"/>
  <c r="AM602" i="6"/>
  <c r="AL315" i="6"/>
  <c r="AG315" i="6"/>
  <c r="AM723" i="6"/>
  <c r="AN255" i="6"/>
  <c r="AN125" i="6"/>
  <c r="AN774" i="6"/>
  <c r="AN488" i="6"/>
  <c r="AG419" i="6"/>
  <c r="AL419" i="6"/>
  <c r="AG507" i="6"/>
  <c r="AL507" i="6"/>
  <c r="AN749" i="6"/>
  <c r="AN710" i="6"/>
  <c r="AL8" i="6"/>
  <c r="AG8" i="6"/>
  <c r="AM131" i="6"/>
  <c r="AL404" i="6"/>
  <c r="AG404" i="6"/>
  <c r="AM196" i="6"/>
  <c r="AM738" i="6"/>
  <c r="AM499" i="6"/>
  <c r="AM371" i="6"/>
  <c r="AG774" i="6"/>
  <c r="AL774" i="6"/>
  <c r="AM684" i="6"/>
  <c r="AM179" i="6"/>
  <c r="AM735" i="6"/>
  <c r="AL301" i="6"/>
  <c r="AG301" i="6"/>
  <c r="AN216" i="6"/>
  <c r="AM178" i="6"/>
  <c r="AM233" i="6"/>
  <c r="AL633" i="6"/>
  <c r="AG633" i="6"/>
  <c r="AL375" i="6"/>
  <c r="AG375" i="6"/>
  <c r="AM176" i="6"/>
  <c r="AM334" i="6"/>
  <c r="AN126" i="6"/>
  <c r="AN421" i="6"/>
  <c r="AG472" i="6"/>
  <c r="AL472" i="6"/>
  <c r="AN675" i="6"/>
  <c r="AL270" i="6"/>
  <c r="AG270" i="6"/>
  <c r="AL221" i="6"/>
  <c r="AG221" i="6"/>
  <c r="AL172" i="6"/>
  <c r="AG172" i="6"/>
  <c r="AL124" i="6"/>
  <c r="AG124" i="6"/>
  <c r="AL92" i="6"/>
  <c r="AG92" i="6"/>
  <c r="AL43" i="6"/>
  <c r="AG43" i="6"/>
  <c r="AL10" i="6"/>
  <c r="AG10" i="6"/>
  <c r="AN776" i="6"/>
  <c r="AN462" i="6"/>
  <c r="AN375" i="6"/>
  <c r="AG539" i="6"/>
  <c r="AL539" i="6"/>
  <c r="AN628" i="6"/>
  <c r="AN361" i="6"/>
  <c r="AN492" i="6"/>
  <c r="AL591" i="6"/>
  <c r="AG591" i="6"/>
  <c r="AN620" i="6"/>
  <c r="AM265" i="6"/>
  <c r="AM127" i="6"/>
  <c r="AM420" i="6"/>
  <c r="AL317" i="6"/>
  <c r="AG317" i="6"/>
  <c r="AM669" i="6"/>
  <c r="AM184" i="6"/>
  <c r="AM252" i="6"/>
  <c r="AM57" i="6"/>
  <c r="AG716" i="6"/>
  <c r="AL716" i="6"/>
  <c r="AM471" i="6"/>
  <c r="AM535" i="6"/>
  <c r="AM599" i="6"/>
  <c r="AL296" i="6"/>
  <c r="AG296" i="6"/>
  <c r="AL360" i="6"/>
  <c r="AG360" i="6"/>
  <c r="AG747" i="6"/>
  <c r="AL747" i="6"/>
  <c r="AM672" i="6"/>
  <c r="AM277" i="6"/>
  <c r="AM730" i="6"/>
  <c r="AM95" i="6"/>
  <c r="AM778" i="6"/>
  <c r="AM448" i="6"/>
  <c r="AL392" i="6"/>
  <c r="AG392" i="6"/>
  <c r="AM645" i="6"/>
  <c r="AN203" i="6"/>
  <c r="AN143" i="6"/>
  <c r="AN78" i="6"/>
  <c r="AM86" i="6"/>
  <c r="AG680" i="6"/>
  <c r="AL680" i="6"/>
  <c r="AM119" i="6"/>
  <c r="AM452" i="6"/>
  <c r="AL400" i="6"/>
  <c r="AG400" i="6"/>
  <c r="AG724" i="6"/>
  <c r="AL724" i="6"/>
  <c r="AM407" i="6"/>
  <c r="AM343" i="6"/>
  <c r="AM266" i="6"/>
  <c r="AM112" i="6"/>
  <c r="AM51" i="6"/>
  <c r="AM306" i="6"/>
  <c r="AM280" i="6"/>
  <c r="AN211" i="6"/>
  <c r="AN146" i="6"/>
  <c r="AN81" i="6"/>
  <c r="AN16" i="6"/>
  <c r="AN610" i="6"/>
  <c r="AN473" i="6"/>
  <c r="AN525" i="6"/>
  <c r="AN386" i="6"/>
  <c r="AG418" i="6"/>
  <c r="AL418" i="6"/>
  <c r="AG529" i="6"/>
  <c r="AL529" i="6"/>
  <c r="AL588" i="6"/>
  <c r="AG588" i="6"/>
  <c r="AN630" i="6"/>
  <c r="AN679" i="6"/>
  <c r="AN276" i="6"/>
  <c r="AN340" i="6"/>
  <c r="AL265" i="6"/>
  <c r="AG265" i="6"/>
  <c r="AL249" i="6"/>
  <c r="AG249" i="6"/>
  <c r="AL233" i="6"/>
  <c r="AG233" i="6"/>
  <c r="AL216" i="6"/>
  <c r="AG216" i="6"/>
  <c r="AL199" i="6"/>
  <c r="AG199" i="6"/>
  <c r="AL183" i="6"/>
  <c r="AG183" i="6"/>
  <c r="AL167" i="6"/>
  <c r="AG167" i="6"/>
  <c r="AL151" i="6"/>
  <c r="AG151" i="6"/>
  <c r="AL135" i="6"/>
  <c r="AG135" i="6"/>
  <c r="AL119" i="6"/>
  <c r="AG119" i="6"/>
  <c r="AL103" i="6"/>
  <c r="AG103" i="6"/>
  <c r="AL87" i="6"/>
  <c r="AG87" i="6"/>
  <c r="AL70" i="6"/>
  <c r="AG70" i="6"/>
  <c r="AL54" i="6"/>
  <c r="AG54" i="6"/>
  <c r="AL38" i="6"/>
  <c r="AG38" i="6"/>
  <c r="AL21" i="6"/>
  <c r="AG21" i="6"/>
  <c r="AN42" i="6"/>
  <c r="AN780" i="6"/>
  <c r="AN582" i="6"/>
  <c r="AN466" i="6"/>
  <c r="AN595" i="6"/>
  <c r="AN379" i="6"/>
  <c r="AG454" i="6"/>
  <c r="AL454" i="6"/>
  <c r="AG520" i="6"/>
  <c r="AL520" i="6"/>
  <c r="AL597" i="6"/>
  <c r="AG597" i="6"/>
  <c r="AN656" i="6"/>
  <c r="AN720" i="6"/>
  <c r="AN301" i="6"/>
  <c r="AN365" i="6"/>
  <c r="AG700" i="6"/>
  <c r="AL700" i="6"/>
  <c r="AL642" i="6"/>
  <c r="AG642" i="6"/>
  <c r="AM425" i="6"/>
  <c r="AM489" i="6"/>
  <c r="AM553" i="6"/>
  <c r="AL389" i="6"/>
  <c r="AG389" i="6"/>
  <c r="AL298" i="6"/>
  <c r="AG298" i="6"/>
  <c r="AL362" i="6"/>
  <c r="AG362" i="6"/>
  <c r="AM626" i="6"/>
  <c r="AM690" i="6"/>
  <c r="AL372" i="6"/>
  <c r="AG372" i="6"/>
  <c r="AM352" i="6"/>
  <c r="AN234" i="6"/>
  <c r="AN168" i="6"/>
  <c r="AN104" i="6"/>
  <c r="AN39" i="6"/>
  <c r="AN773" i="6"/>
  <c r="AN423" i="6"/>
  <c r="AN487" i="6"/>
  <c r="AN560" i="6"/>
  <c r="AG416" i="6"/>
  <c r="AL416" i="6"/>
  <c r="AG490" i="6"/>
  <c r="AL490" i="6"/>
  <c r="AL554" i="6"/>
  <c r="AG554" i="6"/>
  <c r="AN764" i="6"/>
  <c r="AN661" i="6"/>
  <c r="AN396" i="6"/>
  <c r="AN338" i="6"/>
  <c r="AM18" i="6"/>
  <c r="AM210" i="6"/>
  <c r="AM145" i="6"/>
  <c r="AM80" i="6"/>
  <c r="AM15" i="6"/>
  <c r="AG662" i="6"/>
  <c r="AL662" i="6"/>
  <c r="AL635" i="6"/>
  <c r="AG635" i="6"/>
  <c r="AM434" i="6"/>
  <c r="AM498" i="6"/>
  <c r="AM562" i="6"/>
  <c r="AL398" i="6"/>
  <c r="AG398" i="6"/>
  <c r="AL307" i="6"/>
  <c r="AG307" i="6"/>
  <c r="AL773" i="6"/>
  <c r="AM635" i="6"/>
  <c r="AM699" i="6"/>
  <c r="AM313" i="6"/>
  <c r="AM292" i="6"/>
  <c r="AN214" i="6"/>
  <c r="AN149" i="6"/>
  <c r="AN85" i="6"/>
  <c r="AN19" i="6"/>
  <c r="AN729" i="6"/>
  <c r="AN416" i="6"/>
  <c r="AN480" i="6"/>
  <c r="AN539" i="6"/>
  <c r="AG451" i="6"/>
  <c r="AL451" i="6"/>
  <c r="AL446" i="6"/>
  <c r="AG515" i="6"/>
  <c r="AL515" i="6"/>
  <c r="AL579" i="6"/>
  <c r="AG579" i="6"/>
  <c r="AN636" i="6"/>
  <c r="AN702" i="6"/>
  <c r="AN283" i="6"/>
  <c r="AN347" i="6"/>
  <c r="AM734" i="6"/>
  <c r="AM245" i="6"/>
  <c r="AM91" i="6"/>
  <c r="AM480" i="6"/>
  <c r="AL329" i="6"/>
  <c r="AG329" i="6"/>
  <c r="AM641" i="6"/>
  <c r="AM221" i="6"/>
  <c r="AM126" i="6"/>
  <c r="AM32" i="6"/>
  <c r="AG767" i="6"/>
  <c r="AL767" i="6"/>
  <c r="AM427" i="6"/>
  <c r="AM491" i="6"/>
  <c r="AM555" i="6"/>
  <c r="AL391" i="6"/>
  <c r="AG391" i="6"/>
  <c r="AL300" i="6"/>
  <c r="AG300" i="6"/>
  <c r="AL364" i="6"/>
  <c r="AG364" i="6"/>
  <c r="AM612" i="6"/>
  <c r="AM676" i="6"/>
  <c r="AM248" i="6"/>
  <c r="AM746" i="6"/>
  <c r="AM58" i="6"/>
  <c r="AM412" i="6"/>
  <c r="AM608" i="6"/>
  <c r="AM661" i="6"/>
  <c r="AN208" i="6"/>
  <c r="AN147" i="6"/>
  <c r="AN82" i="6"/>
  <c r="AM170" i="6"/>
  <c r="AM28" i="6"/>
  <c r="AM241" i="6"/>
  <c r="AM17" i="6"/>
  <c r="AL613" i="6"/>
  <c r="AG613" i="6"/>
  <c r="AM508" i="6"/>
  <c r="AM750" i="6"/>
  <c r="AM713" i="6"/>
  <c r="AM331" i="6"/>
  <c r="AN237" i="6"/>
  <c r="AM116" i="6"/>
  <c r="AM39" i="6"/>
  <c r="AM310" i="6"/>
  <c r="AM296" i="6"/>
  <c r="AN215" i="6"/>
  <c r="AN150" i="6"/>
  <c r="AN86" i="6"/>
  <c r="AN20" i="6"/>
  <c r="AN726" i="6"/>
  <c r="AN413" i="6"/>
  <c r="AN477" i="6"/>
  <c r="AN533" i="6"/>
  <c r="AG439" i="6"/>
  <c r="AL439" i="6"/>
  <c r="AG480" i="6"/>
  <c r="AL480" i="6"/>
  <c r="AG542" i="6"/>
  <c r="AL542" i="6"/>
  <c r="AL608" i="6"/>
  <c r="AG608" i="6"/>
  <c r="AN645" i="6"/>
  <c r="AN715" i="6"/>
  <c r="AN312" i="6"/>
  <c r="AM287" i="6"/>
  <c r="AL260" i="6"/>
  <c r="AG260" i="6"/>
  <c r="AL244" i="6"/>
  <c r="AG244" i="6"/>
  <c r="AL228" i="6"/>
  <c r="AG228" i="6"/>
  <c r="AL211" i="6"/>
  <c r="AG211" i="6"/>
  <c r="AL194" i="6"/>
  <c r="AG194" i="6"/>
  <c r="AL178" i="6"/>
  <c r="AG178" i="6"/>
  <c r="AL162" i="6"/>
  <c r="AG162" i="6"/>
  <c r="AL146" i="6"/>
  <c r="AG146" i="6"/>
  <c r="AL130" i="6"/>
  <c r="AG130" i="6"/>
  <c r="AL114" i="6"/>
  <c r="AG114" i="6"/>
  <c r="AL98" i="6"/>
  <c r="AG98" i="6"/>
  <c r="AL81" i="6"/>
  <c r="AG81" i="6"/>
  <c r="AL65" i="6"/>
  <c r="AG65" i="6"/>
  <c r="AL49" i="6"/>
  <c r="AG49" i="6"/>
  <c r="AL32" i="6"/>
  <c r="AG32" i="6"/>
  <c r="AL16" i="6"/>
  <c r="AG16" i="6"/>
  <c r="AM286" i="6"/>
  <c r="AN13" i="6"/>
  <c r="AN598" i="6"/>
  <c r="AN470" i="6"/>
  <c r="AN519" i="6"/>
  <c r="AG411" i="6"/>
  <c r="AL411" i="6"/>
  <c r="AG470" i="6"/>
  <c r="AL470" i="6"/>
  <c r="AG528" i="6"/>
  <c r="AL528" i="6"/>
  <c r="AL601" i="6"/>
  <c r="AG601" i="6"/>
  <c r="AN617" i="6"/>
  <c r="AN708" i="6"/>
  <c r="AN321" i="6"/>
  <c r="AG765" i="6"/>
  <c r="AL765" i="6"/>
  <c r="AG663" i="6"/>
  <c r="AL663" i="6"/>
  <c r="AG703" i="6"/>
  <c r="AL703" i="6"/>
  <c r="AM445" i="6"/>
  <c r="AM509" i="6"/>
  <c r="AM573" i="6"/>
  <c r="AM381" i="6"/>
  <c r="AL334" i="6"/>
  <c r="AG334" i="6"/>
  <c r="AM763" i="6"/>
  <c r="AM646" i="6"/>
  <c r="AM710" i="6"/>
  <c r="AM324" i="6"/>
  <c r="AN254" i="6"/>
  <c r="AN188" i="6"/>
  <c r="AN124" i="6"/>
  <c r="AN59" i="6"/>
  <c r="AN777" i="6"/>
  <c r="AN554" i="6"/>
  <c r="AN459" i="6"/>
  <c r="AN567" i="6"/>
  <c r="AN372" i="6"/>
  <c r="AG433" i="6"/>
  <c r="AL433" i="6"/>
  <c r="AG510" i="6"/>
  <c r="AL510" i="6"/>
  <c r="AL574" i="6"/>
  <c r="AG574" i="6"/>
  <c r="AN638" i="6"/>
  <c r="AN681" i="6"/>
  <c r="AN278" i="6"/>
  <c r="AN342" i="6"/>
  <c r="AM263" i="6"/>
  <c r="AM197" i="6"/>
  <c r="AM133" i="6"/>
  <c r="AM68" i="6"/>
  <c r="AL7" i="6"/>
  <c r="AH4" i="6"/>
  <c r="AL26" i="5" s="1"/>
  <c r="AG7" i="6"/>
  <c r="AH3" i="6"/>
  <c r="AL25" i="5" s="1"/>
  <c r="AG664" i="6"/>
  <c r="AL664" i="6"/>
  <c r="AL639" i="6"/>
  <c r="AG639" i="6"/>
  <c r="AM438" i="6"/>
  <c r="AM502" i="6"/>
  <c r="AM566" i="6"/>
  <c r="AM374" i="6"/>
  <c r="AL327" i="6"/>
  <c r="AG327" i="6"/>
  <c r="AM756" i="6"/>
  <c r="AG746" i="6"/>
  <c r="AM671" i="6"/>
  <c r="AM397" i="6"/>
  <c r="AM333" i="6"/>
  <c r="AN251" i="6"/>
  <c r="AN185" i="6"/>
  <c r="AN121" i="6"/>
  <c r="AN56" i="6"/>
  <c r="AN733" i="6"/>
  <c r="AN436" i="6"/>
  <c r="AN500" i="6"/>
  <c r="AN549" i="6"/>
  <c r="AG487" i="6"/>
  <c r="AL487" i="6"/>
  <c r="AL599" i="6"/>
  <c r="AG599" i="6"/>
  <c r="AN658" i="6"/>
  <c r="AN722" i="6"/>
  <c r="AN319" i="6"/>
  <c r="AM299" i="6"/>
  <c r="AG668" i="6"/>
  <c r="AL668" i="6"/>
  <c r="AM151" i="6"/>
  <c r="AM444" i="6"/>
  <c r="AL396" i="6"/>
  <c r="AG396" i="6"/>
  <c r="AG744" i="6"/>
  <c r="AL744" i="6"/>
  <c r="AM209" i="6"/>
  <c r="AM73" i="6"/>
  <c r="AL636" i="6"/>
  <c r="AG636" i="6"/>
  <c r="AM447" i="6"/>
  <c r="AM511" i="6"/>
  <c r="AM575" i="6"/>
  <c r="AM383" i="6"/>
  <c r="AL336" i="6"/>
  <c r="AG336" i="6"/>
  <c r="AM749" i="6"/>
  <c r="AM632" i="6"/>
  <c r="AM696" i="6"/>
  <c r="AM223" i="6"/>
  <c r="AG676" i="6"/>
  <c r="AL676" i="6"/>
  <c r="AM70" i="6"/>
  <c r="AM727" i="6"/>
  <c r="AM424" i="6"/>
  <c r="AL289" i="6"/>
  <c r="AG289" i="6"/>
  <c r="AM621" i="6"/>
  <c r="AN229" i="6"/>
  <c r="AN167" i="6"/>
  <c r="AN103" i="6"/>
  <c r="AM166" i="6"/>
  <c r="AM37" i="6"/>
  <c r="AL644" i="6"/>
  <c r="AG644" i="6"/>
  <c r="AM171" i="6"/>
  <c r="AM782" i="6"/>
  <c r="AG717" i="6"/>
  <c r="AL717" i="6"/>
  <c r="AM564" i="6"/>
  <c r="AG740" i="6"/>
  <c r="AL740" i="6"/>
  <c r="AL371" i="6"/>
  <c r="AG371" i="6"/>
  <c r="AM351" i="6"/>
  <c r="AM262" i="6"/>
  <c r="AM192" i="6"/>
  <c r="AM136" i="6"/>
  <c r="AM71" i="6"/>
  <c r="AL382" i="6"/>
  <c r="AG382" i="6"/>
  <c r="AM362" i="6"/>
  <c r="AN219" i="6"/>
  <c r="AN154" i="6"/>
  <c r="AN90" i="6"/>
  <c r="AN24" i="6"/>
  <c r="AN746" i="6"/>
  <c r="AN433" i="6"/>
  <c r="AN497" i="6"/>
  <c r="AN600" i="6"/>
  <c r="AG456" i="6"/>
  <c r="AL456" i="6"/>
  <c r="AG500" i="6"/>
  <c r="AL500" i="6"/>
  <c r="AL564" i="6"/>
  <c r="AG564" i="6"/>
  <c r="AN619" i="6"/>
  <c r="AN687" i="6"/>
  <c r="AN406" i="6"/>
  <c r="AN332" i="6"/>
  <c r="AL267" i="6"/>
  <c r="AG267" i="6"/>
  <c r="AL251" i="6"/>
  <c r="AG251" i="6"/>
  <c r="AL235" i="6"/>
  <c r="AG235" i="6"/>
  <c r="AL218" i="6"/>
  <c r="AG218" i="6"/>
  <c r="AL201" i="6"/>
  <c r="AG201" i="6"/>
  <c r="AL185" i="6"/>
  <c r="AG185" i="6"/>
  <c r="AL169" i="6"/>
  <c r="AG169" i="6"/>
  <c r="AL153" i="6"/>
  <c r="AG153" i="6"/>
  <c r="AL137" i="6"/>
  <c r="AG137" i="6"/>
  <c r="AL121" i="6"/>
  <c r="AG121" i="6"/>
  <c r="AL105" i="6"/>
  <c r="AG105" i="6"/>
  <c r="AL89" i="6"/>
  <c r="AG89" i="6"/>
  <c r="AL72" i="6"/>
  <c r="AG72" i="6"/>
  <c r="AL56" i="6"/>
  <c r="AG56" i="6"/>
  <c r="AL40" i="6"/>
  <c r="AG40" i="6"/>
  <c r="AL23" i="6"/>
  <c r="AG23" i="6"/>
  <c r="AM302" i="6"/>
  <c r="AJ3" i="6"/>
  <c r="AN25" i="5" s="1"/>
  <c r="AN7" i="6"/>
  <c r="AJ4" i="6"/>
  <c r="AN26" i="5" s="1"/>
  <c r="AN50" i="6"/>
  <c r="AN739" i="6"/>
  <c r="AN426" i="6"/>
  <c r="AN490" i="6"/>
  <c r="AN572" i="6"/>
  <c r="AG427" i="6"/>
  <c r="AL427" i="6"/>
  <c r="AG477" i="6"/>
  <c r="AL477" i="6"/>
  <c r="AG536" i="6"/>
  <c r="AL536" i="6"/>
  <c r="AL605" i="6"/>
  <c r="AG605" i="6"/>
  <c r="AN612" i="6"/>
  <c r="AN696" i="6"/>
  <c r="AN293" i="6"/>
  <c r="AN357" i="6"/>
  <c r="AN8" i="6"/>
  <c r="AM732" i="6"/>
  <c r="AG674" i="6"/>
  <c r="AL674" i="6"/>
  <c r="AG710" i="6"/>
  <c r="AL710" i="6"/>
  <c r="AM465" i="6"/>
  <c r="AM529" i="6"/>
  <c r="AM593" i="6"/>
  <c r="AM385" i="6"/>
  <c r="AL338" i="6"/>
  <c r="AG338" i="6"/>
  <c r="AM767" i="6"/>
  <c r="AM634" i="6"/>
  <c r="AM698" i="6"/>
  <c r="AL380" i="6"/>
  <c r="AG380" i="6"/>
  <c r="AM360" i="6"/>
  <c r="AN226" i="6"/>
  <c r="AN160" i="6"/>
  <c r="AN96" i="6"/>
  <c r="AN30" i="6"/>
  <c r="AN781" i="6"/>
  <c r="AN570" i="6"/>
  <c r="AN463" i="6"/>
  <c r="AN583" i="6"/>
  <c r="AN376" i="6"/>
  <c r="AG442" i="6"/>
  <c r="AL442" i="6"/>
  <c r="AG541" i="6"/>
  <c r="AL541" i="6"/>
  <c r="AL594" i="6"/>
  <c r="AG594" i="6"/>
  <c r="AN632" i="6"/>
  <c r="AN701" i="6"/>
  <c r="AN298" i="6"/>
  <c r="AN362" i="6"/>
  <c r="AG757" i="6"/>
  <c r="AL757" i="6"/>
  <c r="AM218" i="6"/>
  <c r="AM153" i="6"/>
  <c r="AM89" i="6"/>
  <c r="AM23" i="6"/>
  <c r="AG762" i="6"/>
  <c r="AL762" i="6"/>
  <c r="AG657" i="6"/>
  <c r="AL657" i="6"/>
  <c r="AG691" i="6"/>
  <c r="AL691" i="6"/>
  <c r="AM442" i="6"/>
  <c r="AM506" i="6"/>
  <c r="AM570" i="6"/>
  <c r="AL390" i="6"/>
  <c r="AL283" i="6"/>
  <c r="AG283" i="6"/>
  <c r="AL347" i="6"/>
  <c r="AG347" i="6"/>
  <c r="AM760" i="6"/>
  <c r="AM627" i="6"/>
  <c r="AM691" i="6"/>
  <c r="AL373" i="6"/>
  <c r="AG373" i="6"/>
  <c r="AM353" i="6"/>
  <c r="AN222" i="6"/>
  <c r="AN157" i="6"/>
  <c r="AN93" i="6"/>
  <c r="AN27" i="6"/>
  <c r="AN544" i="6"/>
  <c r="AN456" i="6"/>
  <c r="AN555" i="6"/>
  <c r="AN369" i="6"/>
  <c r="AG420" i="6"/>
  <c r="AG475" i="6"/>
  <c r="AL475" i="6"/>
  <c r="AL532" i="6"/>
  <c r="AL587" i="6"/>
  <c r="AG587" i="6"/>
  <c r="AN626" i="6"/>
  <c r="AN678" i="6"/>
  <c r="AN275" i="6"/>
  <c r="AN339" i="6"/>
  <c r="AM84" i="6"/>
  <c r="AM253" i="6"/>
  <c r="AL617" i="6"/>
  <c r="AG617" i="6"/>
  <c r="AM552" i="6"/>
  <c r="AL345" i="6"/>
  <c r="AG345" i="6"/>
  <c r="AM270" i="6"/>
  <c r="AM110" i="6"/>
  <c r="AM16" i="6"/>
  <c r="AG712" i="6"/>
  <c r="AL712" i="6"/>
  <c r="AM467" i="6"/>
  <c r="AM531" i="6"/>
  <c r="AM595" i="6"/>
  <c r="AL276" i="6"/>
  <c r="AG276" i="6"/>
  <c r="AL340" i="6"/>
  <c r="AG340" i="6"/>
  <c r="AG727" i="6"/>
  <c r="AL727" i="6"/>
  <c r="AM652" i="6"/>
  <c r="AM716" i="6"/>
  <c r="AL624" i="6"/>
  <c r="AG624" i="6"/>
  <c r="AM99" i="6"/>
  <c r="AM13" i="6"/>
  <c r="AL637" i="6"/>
  <c r="AG637" i="6"/>
  <c r="AM584" i="6"/>
  <c r="AG775" i="6"/>
  <c r="AL775" i="6"/>
  <c r="AN265" i="6"/>
  <c r="AN171" i="6"/>
  <c r="AN107" i="6"/>
  <c r="AM146" i="6"/>
  <c r="AM12" i="6"/>
  <c r="AM183" i="6"/>
  <c r="AM46" i="6"/>
  <c r="AM731" i="6"/>
  <c r="AM488" i="6"/>
  <c r="AL297" i="6"/>
  <c r="AG297" i="6"/>
  <c r="AM689" i="6"/>
  <c r="AM323" i="6"/>
  <c r="AN253" i="6"/>
  <c r="AM200" i="6"/>
  <c r="AM108" i="6"/>
  <c r="AM47" i="6"/>
  <c r="AL386" i="6"/>
  <c r="AG386" i="6"/>
  <c r="AM366" i="6"/>
  <c r="AN223" i="6"/>
  <c r="AN158" i="6"/>
  <c r="AN94" i="6"/>
  <c r="AN28" i="6"/>
  <c r="AN538" i="6"/>
  <c r="AN453" i="6"/>
  <c r="AN517" i="6"/>
  <c r="AN382" i="6"/>
  <c r="AG466" i="6"/>
  <c r="AL466" i="6"/>
  <c r="AG526" i="6"/>
  <c r="AL526" i="6"/>
  <c r="AL600" i="6"/>
  <c r="AG600" i="6"/>
  <c r="AN613" i="6"/>
  <c r="AN707" i="6"/>
  <c r="AN304" i="6"/>
  <c r="AN368" i="6"/>
  <c r="AL262" i="6"/>
  <c r="AG262" i="6"/>
  <c r="AL246" i="6"/>
  <c r="AG246" i="6"/>
  <c r="AL230" i="6"/>
  <c r="AG230" i="6"/>
  <c r="AL213" i="6"/>
  <c r="AG213" i="6"/>
  <c r="AL196" i="6"/>
  <c r="AG196" i="6"/>
  <c r="AL180" i="6"/>
  <c r="AG180" i="6"/>
  <c r="AL164" i="6"/>
  <c r="AG164" i="6"/>
  <c r="AL148" i="6"/>
  <c r="AG148" i="6"/>
  <c r="AL132" i="6"/>
  <c r="AG132" i="6"/>
  <c r="AL116" i="6"/>
  <c r="AG116" i="6"/>
  <c r="AL100" i="6"/>
  <c r="AG100" i="6"/>
  <c r="AL83" i="6"/>
  <c r="AG83" i="6"/>
  <c r="AL67" i="6"/>
  <c r="AG67" i="6"/>
  <c r="AL51" i="6"/>
  <c r="AG51" i="6"/>
  <c r="AL34" i="6"/>
  <c r="AG34" i="6"/>
  <c r="AL18" i="6"/>
  <c r="AG18" i="6"/>
  <c r="AN70" i="6"/>
  <c r="AN743" i="6"/>
  <c r="AN430" i="6"/>
  <c r="AN494" i="6"/>
  <c r="AN588" i="6"/>
  <c r="AG444" i="6"/>
  <c r="AL444" i="6"/>
  <c r="AG497" i="6"/>
  <c r="AL497" i="6"/>
  <c r="AL561" i="6"/>
  <c r="AG561" i="6"/>
  <c r="AN755" i="6"/>
  <c r="AN668" i="6"/>
  <c r="AN403" i="6"/>
  <c r="AN329" i="6"/>
  <c r="AG656" i="6"/>
  <c r="AL656" i="6"/>
  <c r="AL638" i="6"/>
  <c r="AG638" i="6"/>
  <c r="AM437" i="6"/>
  <c r="AM501" i="6"/>
  <c r="AM565" i="6"/>
  <c r="AM373" i="6"/>
  <c r="AL326" i="6"/>
  <c r="AG326" i="6"/>
  <c r="AM755" i="6"/>
  <c r="AM638" i="6"/>
  <c r="AM702" i="6"/>
  <c r="AM316" i="6"/>
  <c r="AM288" i="6"/>
  <c r="AN213" i="6"/>
  <c r="AN148" i="6"/>
  <c r="AN83" i="6"/>
  <c r="AN18" i="6"/>
  <c r="AN534" i="6"/>
  <c r="AN451" i="6"/>
  <c r="AN515" i="6"/>
  <c r="AN609" i="6"/>
  <c r="AG465" i="6"/>
  <c r="AL465" i="6"/>
  <c r="AG518" i="6"/>
  <c r="AL518" i="6"/>
  <c r="AL582" i="6"/>
  <c r="AG582" i="6"/>
  <c r="AN648" i="6"/>
  <c r="AN705" i="6"/>
  <c r="AN286" i="6"/>
  <c r="AN350" i="6"/>
  <c r="AM271" i="6"/>
  <c r="AM206" i="6"/>
  <c r="AM141" i="6"/>
  <c r="AM76" i="6"/>
  <c r="AM11" i="6"/>
  <c r="AG750" i="6"/>
  <c r="AL750" i="6"/>
  <c r="AG660" i="6"/>
  <c r="AL660" i="6"/>
  <c r="AL631" i="6"/>
  <c r="AG631" i="6"/>
  <c r="AM414" i="6"/>
  <c r="AM478" i="6"/>
  <c r="AM542" i="6"/>
  <c r="AM606" i="6"/>
  <c r="AL287" i="6"/>
  <c r="AG287" i="6"/>
  <c r="AL351" i="6"/>
  <c r="AG351" i="6"/>
  <c r="AM764" i="6"/>
  <c r="AM631" i="6"/>
  <c r="AM695" i="6"/>
  <c r="AL377" i="6"/>
  <c r="AG377" i="6"/>
  <c r="AM357" i="6"/>
  <c r="AN227" i="6"/>
  <c r="AN161" i="6"/>
  <c r="AN97" i="6"/>
  <c r="AN31" i="6"/>
  <c r="AN778" i="6"/>
  <c r="AN558" i="6"/>
  <c r="AN460" i="6"/>
  <c r="AN571" i="6"/>
  <c r="AN373" i="6"/>
  <c r="AL535" i="6"/>
  <c r="AL559" i="6"/>
  <c r="AG559" i="6"/>
  <c r="AN753" i="6"/>
  <c r="AN666" i="6"/>
  <c r="AN401" i="6"/>
  <c r="AN327" i="6"/>
  <c r="AG666" i="6"/>
  <c r="AL666" i="6"/>
  <c r="AL629" i="6"/>
  <c r="AG629" i="6"/>
  <c r="AM144" i="6"/>
  <c r="AM106" i="6"/>
  <c r="AM567" i="6"/>
  <c r="AM757" i="6"/>
  <c r="AM548" i="6"/>
  <c r="AM212" i="6"/>
  <c r="AG670" i="6"/>
  <c r="AL670" i="6"/>
  <c r="AN261" i="6"/>
  <c r="AM402" i="6"/>
  <c r="AM338" i="6"/>
  <c r="AN738" i="6"/>
  <c r="AN569" i="6"/>
  <c r="AN750" i="6"/>
  <c r="AN308" i="6"/>
  <c r="AL241" i="6"/>
  <c r="AG241" i="6"/>
  <c r="AL191" i="6"/>
  <c r="AG191" i="6"/>
  <c r="AL143" i="6"/>
  <c r="AG143" i="6"/>
  <c r="AL78" i="6"/>
  <c r="AG78" i="6"/>
  <c r="AL29" i="6"/>
  <c r="AG29" i="6"/>
  <c r="AN747" i="6"/>
  <c r="AN604" i="6"/>
  <c r="AL565" i="6"/>
  <c r="AG565" i="6"/>
  <c r="AN688" i="6"/>
  <c r="AN407" i="6"/>
  <c r="AM724" i="6"/>
  <c r="AM457" i="6"/>
  <c r="AM585" i="6"/>
  <c r="AL330" i="6"/>
  <c r="AG330" i="6"/>
  <c r="AM663" i="6"/>
  <c r="AM320" i="6"/>
  <c r="AN200" i="6"/>
  <c r="AN71" i="6"/>
  <c r="AN455" i="6"/>
  <c r="AL410" i="6"/>
  <c r="AG410" i="6"/>
  <c r="AN693" i="6"/>
  <c r="AM294" i="6"/>
  <c r="AM177" i="6"/>
  <c r="AG720" i="6"/>
  <c r="AL720" i="6"/>
  <c r="AM761" i="6"/>
  <c r="AN502" i="6"/>
  <c r="AG505" i="6"/>
  <c r="AL505" i="6"/>
  <c r="AN353" i="6"/>
  <c r="AN35" i="6"/>
  <c r="AL630" i="6"/>
  <c r="AG630" i="6"/>
  <c r="AM605" i="6"/>
  <c r="AM614" i="6"/>
  <c r="AM356" i="6"/>
  <c r="AN92" i="6"/>
  <c r="AN427" i="6"/>
  <c r="AG431" i="6"/>
  <c r="AL431" i="6"/>
  <c r="AN637" i="6"/>
  <c r="AM22" i="6"/>
  <c r="AM101" i="6"/>
  <c r="AM479" i="6"/>
  <c r="AM543" i="6"/>
  <c r="AL304" i="6"/>
  <c r="AG304" i="6"/>
  <c r="AG739" i="6"/>
  <c r="AL739" i="6"/>
  <c r="AM264" i="6"/>
  <c r="AM216" i="6"/>
  <c r="AL625" i="6"/>
  <c r="AG625" i="6"/>
  <c r="AM758" i="6"/>
  <c r="AM721" i="6"/>
  <c r="AN135" i="6"/>
  <c r="AM134" i="6"/>
  <c r="AM203" i="6"/>
  <c r="AG696" i="6"/>
  <c r="AL696" i="6"/>
  <c r="AL333" i="6"/>
  <c r="AG333" i="6"/>
  <c r="AM319" i="6"/>
  <c r="AM217" i="6"/>
  <c r="AM168" i="6"/>
  <c r="AM43" i="6"/>
  <c r="AN252" i="6"/>
  <c r="AN122" i="6"/>
  <c r="AN578" i="6"/>
  <c r="AN378" i="6"/>
  <c r="AN655" i="6"/>
  <c r="AN364" i="6"/>
  <c r="AL210" i="6"/>
  <c r="AG210" i="6"/>
  <c r="AL161" i="6"/>
  <c r="AG161" i="6"/>
  <c r="AL113" i="6"/>
  <c r="AG113" i="6"/>
  <c r="AL64" i="6"/>
  <c r="AG64" i="6"/>
  <c r="AN17" i="6"/>
  <c r="AN458" i="6"/>
  <c r="AG429" i="6"/>
  <c r="AL429" i="6"/>
  <c r="AN767" i="6"/>
  <c r="AN399" i="6"/>
  <c r="AM290" i="6"/>
  <c r="AM775" i="6"/>
  <c r="AG654" i="6"/>
  <c r="AL654" i="6"/>
  <c r="AL634" i="6"/>
  <c r="AG634" i="6"/>
  <c r="AM433" i="6"/>
  <c r="AM497" i="6"/>
  <c r="AM561" i="6"/>
  <c r="AL397" i="6"/>
  <c r="AG397" i="6"/>
  <c r="AL306" i="6"/>
  <c r="AG306" i="6"/>
  <c r="AG772" i="6"/>
  <c r="AL772" i="6"/>
  <c r="AG741" i="6"/>
  <c r="AL741" i="6"/>
  <c r="AM666" i="6"/>
  <c r="AM392" i="6"/>
  <c r="AM328" i="6"/>
  <c r="AN258" i="6"/>
  <c r="AN192" i="6"/>
  <c r="AN128" i="6"/>
  <c r="AN63" i="6"/>
  <c r="AN744" i="6"/>
  <c r="AN592" i="6"/>
  <c r="AG498" i="6"/>
  <c r="AL498" i="6"/>
  <c r="AN669" i="6"/>
  <c r="AN330" i="6"/>
  <c r="AN204" i="6"/>
  <c r="AM56" i="6"/>
  <c r="AM741" i="6"/>
  <c r="AM409" i="6"/>
  <c r="AM538" i="6"/>
  <c r="AL406" i="6"/>
  <c r="AL781" i="6"/>
  <c r="AM665" i="6"/>
  <c r="AM321" i="6"/>
  <c r="AN189" i="6"/>
  <c r="AN60" i="6"/>
  <c r="AN424" i="6"/>
  <c r="AN564" i="6"/>
  <c r="AL555" i="6"/>
  <c r="AG555" i="6"/>
  <c r="AN625" i="6"/>
  <c r="AN307" i="6"/>
  <c r="AL640" i="6"/>
  <c r="AG640" i="6"/>
  <c r="AM456" i="6"/>
  <c r="AM664" i="6"/>
  <c r="AM81" i="6"/>
  <c r="AM435" i="6"/>
  <c r="AM563" i="6"/>
  <c r="AL308" i="6"/>
  <c r="AG308" i="6"/>
  <c r="AM620" i="6"/>
  <c r="AM219" i="6"/>
  <c r="AM66" i="6"/>
  <c r="AM484" i="6"/>
  <c r="AM633" i="6"/>
  <c r="AN139" i="6"/>
  <c r="AM118" i="6"/>
  <c r="AM123" i="6"/>
  <c r="AM576" i="6"/>
  <c r="AM355" i="6"/>
  <c r="AM398" i="6"/>
  <c r="AN190" i="6"/>
  <c r="AN61" i="6"/>
  <c r="AN485" i="6"/>
  <c r="AG504" i="6"/>
  <c r="AL504" i="6"/>
  <c r="AN614" i="6"/>
  <c r="AN336" i="6"/>
  <c r="AL238" i="6"/>
  <c r="AG238" i="6"/>
  <c r="AL205" i="6"/>
  <c r="AG205" i="6"/>
  <c r="AL156" i="6"/>
  <c r="AG156" i="6"/>
  <c r="AL108" i="6"/>
  <c r="AG108" i="6"/>
  <c r="AL59" i="6"/>
  <c r="AG59" i="6"/>
  <c r="AL26" i="6"/>
  <c r="AG26" i="6"/>
  <c r="AN38" i="6"/>
  <c r="AN566" i="6"/>
  <c r="AN579" i="6"/>
  <c r="AG438" i="6"/>
  <c r="AL438" i="6"/>
  <c r="AL593" i="6"/>
  <c r="AG593" i="6"/>
  <c r="AN700" i="6"/>
  <c r="AN297" i="6"/>
  <c r="AL224" i="6"/>
  <c r="AG224" i="6"/>
  <c r="AG690" i="6"/>
  <c r="AL690" i="6"/>
  <c r="AM469" i="6"/>
  <c r="AM597" i="6"/>
  <c r="AL358" i="6"/>
  <c r="AG358" i="6"/>
  <c r="AG745" i="6"/>
  <c r="AL745" i="6"/>
  <c r="AM396" i="6"/>
  <c r="AN246" i="6"/>
  <c r="AN116" i="6"/>
  <c r="AN51" i="6"/>
  <c r="AN732" i="6"/>
  <c r="AN483" i="6"/>
  <c r="AG463" i="6"/>
  <c r="AL463" i="6"/>
  <c r="AL550" i="6"/>
  <c r="AG550" i="6"/>
  <c r="AN760" i="6"/>
  <c r="AM279" i="6"/>
  <c r="AM30" i="6"/>
  <c r="AM173" i="6"/>
  <c r="AM44" i="6"/>
  <c r="AM729" i="6"/>
  <c r="AG707" i="6"/>
  <c r="AL707" i="6"/>
  <c r="AM510" i="6"/>
  <c r="AL394" i="6"/>
  <c r="AM660" i="6"/>
  <c r="AM389" i="6"/>
  <c r="AN259" i="6"/>
  <c r="AN129" i="6"/>
  <c r="AN741" i="6"/>
  <c r="AN580" i="6"/>
  <c r="AG495" i="6"/>
  <c r="AL495" i="6"/>
  <c r="AM256" i="6"/>
  <c r="AM249" i="6"/>
  <c r="AG688" i="6"/>
  <c r="AL688" i="6"/>
  <c r="AM468" i="6"/>
  <c r="AL357" i="6"/>
  <c r="AG357" i="6"/>
  <c r="AM717" i="6"/>
  <c r="AM164" i="6"/>
  <c r="AM232" i="6"/>
  <c r="AM24" i="6"/>
  <c r="AM423" i="6"/>
  <c r="AM487" i="6"/>
  <c r="AM551" i="6"/>
  <c r="AL403" i="6"/>
  <c r="AG403" i="6"/>
  <c r="AL312" i="6"/>
  <c r="AG312" i="6"/>
  <c r="AG778" i="6"/>
  <c r="AL778" i="6"/>
  <c r="AM624" i="6"/>
  <c r="AM688" i="6"/>
  <c r="AM215" i="6"/>
  <c r="AG659" i="6"/>
  <c r="AL659" i="6"/>
  <c r="AM78" i="6"/>
  <c r="AM743" i="6"/>
  <c r="AM496" i="6"/>
  <c r="AM388" i="6"/>
  <c r="AM697" i="6"/>
  <c r="AN191" i="6"/>
  <c r="AN127" i="6"/>
  <c r="AM174" i="6"/>
  <c r="AM53" i="6"/>
  <c r="AL616" i="6"/>
  <c r="AG616" i="6"/>
  <c r="AM103" i="6"/>
  <c r="AM739" i="6"/>
  <c r="AM500" i="6"/>
  <c r="AM384" i="6"/>
  <c r="AM649" i="6"/>
  <c r="AL379" i="6"/>
  <c r="AG379" i="6"/>
  <c r="AM359" i="6"/>
  <c r="AM246" i="6"/>
  <c r="AM96" i="6"/>
  <c r="AM34" i="6"/>
  <c r="AM322" i="6"/>
  <c r="AN260" i="6"/>
  <c r="AN194" i="6"/>
  <c r="AN130" i="6"/>
  <c r="AN65" i="6"/>
  <c r="AN775" i="6"/>
  <c r="AN425" i="6"/>
  <c r="AN489" i="6"/>
  <c r="AN568" i="6"/>
  <c r="AG423" i="6"/>
  <c r="AL423" i="6"/>
  <c r="AG476" i="6"/>
  <c r="AL476" i="6"/>
  <c r="AG534" i="6"/>
  <c r="AL534" i="6"/>
  <c r="AL604" i="6"/>
  <c r="AG604" i="6"/>
  <c r="AN651" i="6"/>
  <c r="AN695" i="6"/>
  <c r="AN292" i="6"/>
  <c r="AN356" i="6"/>
  <c r="AL261" i="6"/>
  <c r="AG261" i="6"/>
  <c r="AL245" i="6"/>
  <c r="AG245" i="6"/>
  <c r="AL229" i="6"/>
  <c r="AG229" i="6"/>
  <c r="AL212" i="6"/>
  <c r="AG212" i="6"/>
  <c r="AL195" i="6"/>
  <c r="AG195" i="6"/>
  <c r="AL179" i="6"/>
  <c r="AG179" i="6"/>
  <c r="AL163" i="6"/>
  <c r="AG163" i="6"/>
  <c r="AL147" i="6"/>
  <c r="AG147" i="6"/>
  <c r="AL131" i="6"/>
  <c r="AG131" i="6"/>
  <c r="AL115" i="6"/>
  <c r="AG115" i="6"/>
  <c r="AL99" i="6"/>
  <c r="AG99" i="6"/>
  <c r="AL82" i="6"/>
  <c r="AG82" i="6"/>
  <c r="AL66" i="6"/>
  <c r="AG66" i="6"/>
  <c r="AL50" i="6"/>
  <c r="AG50" i="6"/>
  <c r="AL33" i="6"/>
  <c r="AG33" i="6"/>
  <c r="AL17" i="6"/>
  <c r="AG17" i="6"/>
  <c r="AM304" i="6"/>
  <c r="AN25" i="6"/>
  <c r="AN731" i="6"/>
  <c r="AN418" i="6"/>
  <c r="AN482" i="6"/>
  <c r="AN543" i="6"/>
  <c r="AG459" i="6"/>
  <c r="AL459" i="6"/>
  <c r="AG485" i="6"/>
  <c r="AL485" i="6"/>
  <c r="AL549" i="6"/>
  <c r="AG549" i="6"/>
  <c r="AN759" i="6"/>
  <c r="AN672" i="6"/>
  <c r="AN391" i="6"/>
  <c r="AN317" i="6"/>
  <c r="AM303" i="6"/>
  <c r="AG761" i="6"/>
  <c r="AL761" i="6"/>
  <c r="AG655" i="6"/>
  <c r="AL655" i="6"/>
  <c r="AG687" i="6"/>
  <c r="AL687" i="6"/>
  <c r="AM441" i="6"/>
  <c r="AM505" i="6"/>
  <c r="AM569" i="6"/>
  <c r="AL405" i="6"/>
  <c r="AG405" i="6"/>
  <c r="AL314" i="6"/>
  <c r="AG314" i="6"/>
  <c r="AG780" i="6"/>
  <c r="AL780" i="6"/>
  <c r="AM642" i="6"/>
  <c r="AM706" i="6"/>
  <c r="AL388" i="6"/>
  <c r="AG388" i="6"/>
  <c r="AM368" i="6"/>
  <c r="AN217" i="6"/>
  <c r="AN152" i="6"/>
  <c r="AN88" i="6"/>
  <c r="AN22" i="6"/>
  <c r="AN736" i="6"/>
  <c r="AN439" i="6"/>
  <c r="AN503" i="6"/>
  <c r="AN561" i="6"/>
  <c r="AG417" i="6"/>
  <c r="AL417" i="6"/>
  <c r="AG506" i="6"/>
  <c r="AL506" i="6"/>
  <c r="AL570" i="6"/>
  <c r="AG570" i="6"/>
  <c r="AN622" i="6"/>
  <c r="AN677" i="6"/>
  <c r="AN290" i="6"/>
  <c r="AN354" i="6"/>
  <c r="AM259" i="6"/>
  <c r="AM193" i="6"/>
  <c r="AM129" i="6"/>
  <c r="AM64" i="6"/>
  <c r="AM780" i="6"/>
  <c r="AG685" i="6"/>
  <c r="AL685" i="6"/>
  <c r="AL651" i="6"/>
  <c r="AG651" i="6"/>
  <c r="AM450" i="6"/>
  <c r="AM514" i="6"/>
  <c r="AM578" i="6"/>
  <c r="AM370" i="6"/>
  <c r="AL323" i="6"/>
  <c r="AG323" i="6"/>
  <c r="AL742" i="6"/>
  <c r="AM651" i="6"/>
  <c r="AM715" i="6"/>
  <c r="AN263" i="6"/>
  <c r="AN197" i="6"/>
  <c r="AN133" i="6"/>
  <c r="AN68" i="6"/>
  <c r="AN745" i="6"/>
  <c r="AN432" i="6"/>
  <c r="AN496" i="6"/>
  <c r="AN596" i="6"/>
  <c r="AL452" i="6"/>
  <c r="AG543" i="6"/>
  <c r="AL543" i="6"/>
  <c r="AL595" i="6"/>
  <c r="AG595" i="6"/>
  <c r="AN654" i="6"/>
  <c r="AN718" i="6"/>
  <c r="AN299" i="6"/>
  <c r="AN363" i="6"/>
  <c r="AL612" i="6"/>
  <c r="AG612" i="6"/>
  <c r="AM208" i="6"/>
  <c r="AG653" i="6"/>
  <c r="AL653" i="6"/>
  <c r="AM528" i="6"/>
  <c r="AG771" i="6"/>
  <c r="AL771" i="6"/>
  <c r="AM681" i="6"/>
  <c r="AM172" i="6"/>
  <c r="AM102" i="6"/>
  <c r="AG695" i="6"/>
  <c r="AL695" i="6"/>
  <c r="AM443" i="6"/>
  <c r="AM507" i="6"/>
  <c r="AM571" i="6"/>
  <c r="AL407" i="6"/>
  <c r="AG407" i="6"/>
  <c r="AL316" i="6"/>
  <c r="AG316" i="6"/>
  <c r="AG782" i="6"/>
  <c r="AL782" i="6"/>
  <c r="AM628" i="6"/>
  <c r="AM692" i="6"/>
  <c r="AM228" i="6"/>
  <c r="AG682" i="6"/>
  <c r="AL682" i="6"/>
  <c r="AG756" i="6"/>
  <c r="AL756" i="6"/>
  <c r="AM460" i="6"/>
  <c r="AL408" i="6"/>
  <c r="AG408" i="6"/>
  <c r="AM709" i="6"/>
  <c r="AN195" i="6"/>
  <c r="AN131" i="6"/>
  <c r="AM240" i="6"/>
  <c r="AM154" i="6"/>
  <c r="AM726" i="6"/>
  <c r="AM191" i="6"/>
  <c r="AM774" i="6"/>
  <c r="AG683" i="6"/>
  <c r="AL683" i="6"/>
  <c r="AM556" i="6"/>
  <c r="AG736" i="6"/>
  <c r="AL736" i="6"/>
  <c r="AM395" i="6"/>
  <c r="AM347" i="6"/>
  <c r="AM274" i="6"/>
  <c r="AM100" i="6"/>
  <c r="AM390" i="6"/>
  <c r="AM326" i="6"/>
  <c r="AN264" i="6"/>
  <c r="AN198" i="6"/>
  <c r="AN134" i="6"/>
  <c r="AN69" i="6"/>
  <c r="AN742" i="6"/>
  <c r="AN429" i="6"/>
  <c r="AN493" i="6"/>
  <c r="AN584" i="6"/>
  <c r="AG440" i="6"/>
  <c r="AL440" i="6"/>
  <c r="AG496" i="6"/>
  <c r="AL496" i="6"/>
  <c r="AL560" i="6"/>
  <c r="AG560" i="6"/>
  <c r="AN754" i="6"/>
  <c r="AN667" i="6"/>
  <c r="AN402" i="6"/>
  <c r="AN328" i="6"/>
  <c r="AL272" i="6"/>
  <c r="AG272" i="6"/>
  <c r="AL256" i="6"/>
  <c r="AG256" i="6"/>
  <c r="AL240" i="6"/>
  <c r="AG240" i="6"/>
  <c r="AL223" i="6"/>
  <c r="AG223" i="6"/>
  <c r="AL207" i="6"/>
  <c r="AG207" i="6"/>
  <c r="AL190" i="6"/>
  <c r="AG190" i="6"/>
  <c r="AL174" i="6"/>
  <c r="AG174" i="6"/>
  <c r="AL158" i="6"/>
  <c r="AG158" i="6"/>
  <c r="AL142" i="6"/>
  <c r="AG142" i="6"/>
  <c r="AL126" i="6"/>
  <c r="AG126" i="6"/>
  <c r="AL110" i="6"/>
  <c r="AG110" i="6"/>
  <c r="AL94" i="6"/>
  <c r="AG94" i="6"/>
  <c r="AL77" i="6"/>
  <c r="AG77" i="6"/>
  <c r="AL61" i="6"/>
  <c r="AG61" i="6"/>
  <c r="AL45" i="6"/>
  <c r="AG45" i="6"/>
  <c r="AL28" i="6"/>
  <c r="AG28" i="6"/>
  <c r="AL12" i="6"/>
  <c r="AG12" i="6"/>
  <c r="AN62" i="6"/>
  <c r="AN768" i="6"/>
  <c r="AN422" i="6"/>
  <c r="AN486" i="6"/>
  <c r="AN556" i="6"/>
  <c r="AG412" i="6"/>
  <c r="AL412" i="6"/>
  <c r="AG489" i="6"/>
  <c r="AL489" i="6"/>
  <c r="AL553" i="6"/>
  <c r="AG553" i="6"/>
  <c r="AN763" i="6"/>
  <c r="AN660" i="6"/>
  <c r="AN395" i="6"/>
  <c r="AN337" i="6"/>
  <c r="AM275" i="6"/>
  <c r="AM728" i="6"/>
  <c r="AL614" i="6"/>
  <c r="AG614" i="6"/>
  <c r="AG722" i="6"/>
  <c r="AL722" i="6"/>
  <c r="AM461" i="6"/>
  <c r="AM525" i="6"/>
  <c r="AM589" i="6"/>
  <c r="AL286" i="6"/>
  <c r="AG286" i="6"/>
  <c r="AL350" i="6"/>
  <c r="AG350" i="6"/>
  <c r="AG737" i="6"/>
  <c r="AL737" i="6"/>
  <c r="AM658" i="6"/>
  <c r="AM404" i="6"/>
  <c r="AM340" i="6"/>
  <c r="AN238" i="6"/>
  <c r="AN172" i="6"/>
  <c r="AN108" i="6"/>
  <c r="AN43" i="6"/>
  <c r="AN724" i="6"/>
  <c r="AN411" i="6"/>
  <c r="AN475" i="6"/>
  <c r="AN529" i="6"/>
  <c r="AN388" i="6"/>
  <c r="AG426" i="6"/>
  <c r="AL426" i="6"/>
  <c r="AG533" i="6"/>
  <c r="AL533" i="6"/>
  <c r="AL590" i="6"/>
  <c r="AG590" i="6"/>
  <c r="AN616" i="6"/>
  <c r="AN697" i="6"/>
  <c r="AN294" i="6"/>
  <c r="AN358" i="6"/>
  <c r="AM247" i="6"/>
  <c r="AM181" i="6"/>
  <c r="AM117" i="6"/>
  <c r="AM52" i="6"/>
  <c r="AM768" i="6"/>
  <c r="AG701" i="6"/>
  <c r="AL701" i="6"/>
  <c r="AG675" i="6"/>
  <c r="AL675" i="6"/>
  <c r="AM454" i="6"/>
  <c r="AM518" i="6"/>
  <c r="AM582" i="6"/>
  <c r="AL279" i="6"/>
  <c r="AG279" i="6"/>
  <c r="AL343" i="6"/>
  <c r="AG343" i="6"/>
  <c r="AL730" i="6"/>
  <c r="AM623" i="6"/>
  <c r="AM687" i="6"/>
  <c r="AL369" i="6"/>
  <c r="AG369" i="6"/>
  <c r="AM349" i="6"/>
  <c r="AN235" i="6"/>
  <c r="AN169" i="6"/>
  <c r="AN105" i="6"/>
  <c r="AN40" i="6"/>
  <c r="AN536" i="6"/>
  <c r="AN452" i="6"/>
  <c r="AN516" i="6"/>
  <c r="AN381" i="6"/>
  <c r="AG469" i="6"/>
  <c r="AL469" i="6"/>
  <c r="AG503" i="6"/>
  <c r="AL503" i="6"/>
  <c r="AL551" i="6"/>
  <c r="AG551" i="6"/>
  <c r="AN761" i="6"/>
  <c r="AN674" i="6"/>
  <c r="AN393" i="6"/>
  <c r="AN335" i="6"/>
  <c r="AM298" i="6"/>
  <c r="AL632" i="6"/>
  <c r="AG632" i="6"/>
  <c r="AM135" i="6"/>
  <c r="AM492" i="6"/>
  <c r="AM380" i="6"/>
  <c r="AM653" i="6"/>
  <c r="AM160" i="6"/>
  <c r="AG708" i="6"/>
  <c r="AL708" i="6"/>
  <c r="AM463" i="6"/>
  <c r="AM527" i="6"/>
  <c r="AM591" i="6"/>
  <c r="AL288" i="6"/>
  <c r="AG288" i="6"/>
  <c r="AL352" i="6"/>
  <c r="AG352" i="6"/>
  <c r="AM765" i="6"/>
  <c r="AM648" i="6"/>
  <c r="AM712" i="6"/>
  <c r="AM207" i="6"/>
  <c r="AL620" i="6"/>
  <c r="AG620" i="6"/>
  <c r="AM54" i="6"/>
  <c r="AG684" i="6"/>
  <c r="AL684" i="6"/>
  <c r="AM472" i="6"/>
  <c r="AL337" i="6"/>
  <c r="AG337" i="6"/>
  <c r="AM673" i="6"/>
  <c r="AN212" i="6"/>
  <c r="AN151" i="6"/>
  <c r="AN87" i="6"/>
  <c r="AM150" i="6"/>
  <c r="AG759" i="6"/>
  <c r="AL759" i="6"/>
  <c r="AM237" i="6"/>
  <c r="AM111" i="6"/>
  <c r="AG760" i="6"/>
  <c r="AL760" i="6"/>
  <c r="AM428" i="6"/>
  <c r="AL285" i="6"/>
  <c r="AG285" i="6"/>
  <c r="AM625" i="6"/>
  <c r="AL387" i="6"/>
  <c r="AG387" i="6"/>
  <c r="AM367" i="6"/>
  <c r="AM250" i="6"/>
  <c r="AM180" i="6"/>
  <c r="AM120" i="6"/>
  <c r="AM59" i="6"/>
  <c r="AM314" i="6"/>
  <c r="AN268" i="6"/>
  <c r="AN202" i="6"/>
  <c r="AN138" i="6"/>
  <c r="AN73" i="6"/>
  <c r="AN530" i="6"/>
  <c r="AN449" i="6"/>
  <c r="AN513" i="6"/>
  <c r="AN601" i="6"/>
  <c r="AG457" i="6"/>
  <c r="AL457" i="6"/>
  <c r="AG516" i="6"/>
  <c r="AL516" i="6"/>
  <c r="AL580" i="6"/>
  <c r="AG580" i="6"/>
  <c r="AN640" i="6"/>
  <c r="AN703" i="6"/>
  <c r="AN284" i="6"/>
  <c r="AN348" i="6"/>
  <c r="AL263" i="6"/>
  <c r="AG263" i="6"/>
  <c r="AL247" i="6"/>
  <c r="AG247" i="6"/>
  <c r="AL231" i="6"/>
  <c r="AG231" i="6"/>
  <c r="AL214" i="6"/>
  <c r="AG214" i="6"/>
  <c r="AL197" i="6"/>
  <c r="AG197" i="6"/>
  <c r="AL181" i="6"/>
  <c r="AG181" i="6"/>
  <c r="AL165" i="6"/>
  <c r="AG165" i="6"/>
  <c r="AL149" i="6"/>
  <c r="AG149" i="6"/>
  <c r="AL133" i="6"/>
  <c r="AG133" i="6"/>
  <c r="AL117" i="6"/>
  <c r="AG117" i="6"/>
  <c r="AL101" i="6"/>
  <c r="AG101" i="6"/>
  <c r="AL85" i="6"/>
  <c r="AG85" i="6"/>
  <c r="AL68" i="6"/>
  <c r="AG68" i="6"/>
  <c r="AL52" i="6"/>
  <c r="AG52" i="6"/>
  <c r="AL36" i="6"/>
  <c r="AG36" i="6"/>
  <c r="AL19" i="6"/>
  <c r="AG19" i="6"/>
  <c r="AN33" i="6"/>
  <c r="AN409" i="6"/>
  <c r="AN442" i="6"/>
  <c r="AN506" i="6"/>
  <c r="AN573" i="6"/>
  <c r="AG428" i="6"/>
  <c r="AL428" i="6"/>
  <c r="AG493" i="6"/>
  <c r="AL493" i="6"/>
  <c r="AL557" i="6"/>
  <c r="AG557" i="6"/>
  <c r="AN751" i="6"/>
  <c r="AN633" i="6"/>
  <c r="AN712" i="6"/>
  <c r="AN309" i="6"/>
  <c r="AM291" i="6"/>
  <c r="AN224" i="6"/>
  <c r="AM748" i="6"/>
  <c r="AL618" i="6"/>
  <c r="AG618" i="6"/>
  <c r="AM417" i="6"/>
  <c r="AM481" i="6"/>
  <c r="AM545" i="6"/>
  <c r="AM609" i="6"/>
  <c r="AL290" i="6"/>
  <c r="AG290" i="6"/>
  <c r="AL354" i="6"/>
  <c r="AG354" i="6"/>
  <c r="AG725" i="6"/>
  <c r="AL725" i="6"/>
  <c r="AM650" i="6"/>
  <c r="AM714" i="6"/>
  <c r="AM312" i="6"/>
  <c r="AN274" i="6"/>
  <c r="AN209" i="6"/>
  <c r="AN144" i="6"/>
  <c r="AN79" i="6"/>
  <c r="AN14" i="6"/>
  <c r="AN728" i="6"/>
  <c r="AN415" i="6"/>
  <c r="AN479" i="6"/>
  <c r="AN537" i="6"/>
  <c r="AG447" i="6"/>
  <c r="AL447" i="6"/>
  <c r="AG482" i="6"/>
  <c r="AL482" i="6"/>
  <c r="AL546" i="6"/>
  <c r="AG546" i="6"/>
  <c r="AL610" i="6"/>
  <c r="AG610" i="6"/>
  <c r="AN653" i="6"/>
  <c r="AN717" i="6"/>
  <c r="AN314" i="6"/>
  <c r="AM35" i="6"/>
  <c r="AM267" i="6"/>
  <c r="AM201" i="6"/>
  <c r="AM137" i="6"/>
  <c r="AM72" i="6"/>
  <c r="AM725" i="6"/>
  <c r="AL611" i="6"/>
  <c r="AG611" i="6"/>
  <c r="AG719" i="6"/>
  <c r="AL719" i="6"/>
  <c r="AM458" i="6"/>
  <c r="AM522" i="6"/>
  <c r="AM586" i="6"/>
  <c r="AL299" i="6"/>
  <c r="AG299" i="6"/>
  <c r="AL363" i="6"/>
  <c r="AG363" i="6"/>
  <c r="AL734" i="6"/>
  <c r="AM643" i="6"/>
  <c r="AM707" i="6"/>
  <c r="AM305" i="6"/>
  <c r="AN271" i="6"/>
  <c r="AN206" i="6"/>
  <c r="AN141" i="6"/>
  <c r="AN76" i="6"/>
  <c r="AN11" i="6"/>
  <c r="AN606" i="6"/>
  <c r="AN472" i="6"/>
  <c r="AN523" i="6"/>
  <c r="AN385" i="6"/>
  <c r="AG421" i="6"/>
  <c r="AL421" i="6"/>
  <c r="AG491" i="6"/>
  <c r="AL491" i="6"/>
  <c r="AL603" i="6"/>
  <c r="AG603" i="6"/>
  <c r="AN647" i="6"/>
  <c r="AN694" i="6"/>
  <c r="AN291" i="6"/>
  <c r="AN355" i="6"/>
  <c r="AG689" i="6"/>
  <c r="AL689" i="6"/>
  <c r="AM147" i="6"/>
  <c r="AG709" i="6"/>
  <c r="AL709" i="6"/>
  <c r="AM604" i="6"/>
  <c r="AM617" i="6"/>
  <c r="AM258" i="6"/>
  <c r="AM94" i="6"/>
  <c r="AM781" i="6"/>
  <c r="AM419" i="6"/>
  <c r="AM483" i="6"/>
  <c r="AM547" i="6"/>
  <c r="AL399" i="6"/>
  <c r="AG399" i="6"/>
  <c r="AL292" i="6"/>
  <c r="AG292" i="6"/>
  <c r="AL356" i="6"/>
  <c r="AG356" i="6"/>
  <c r="AG743" i="6"/>
  <c r="AL743" i="6"/>
  <c r="AM668" i="6"/>
  <c r="AM260" i="6"/>
  <c r="AM229" i="6"/>
  <c r="AM82" i="6"/>
  <c r="AM770" i="6"/>
  <c r="AM436" i="6"/>
  <c r="AM372" i="6"/>
  <c r="AG748" i="6"/>
  <c r="AL748" i="6"/>
  <c r="AN233" i="6"/>
  <c r="AN155" i="6"/>
  <c r="AN91" i="6"/>
  <c r="AM130" i="6"/>
  <c r="AG698" i="6"/>
  <c r="AL698" i="6"/>
  <c r="AM167" i="6"/>
  <c r="AM21" i="6"/>
  <c r="AG693" i="6"/>
  <c r="AL693" i="6"/>
  <c r="AM532" i="6"/>
  <c r="AL353" i="6"/>
  <c r="AG353" i="6"/>
  <c r="AM403" i="6"/>
  <c r="AM339" i="6"/>
  <c r="AM285" i="6"/>
  <c r="AM188" i="6"/>
  <c r="AM92" i="6"/>
  <c r="AM10" i="6"/>
  <c r="AM318" i="6"/>
  <c r="AN272" i="6"/>
  <c r="AN207" i="6"/>
  <c r="AN142" i="6"/>
  <c r="AN77" i="6"/>
  <c r="AN12" i="6"/>
  <c r="AN594" i="6"/>
  <c r="AN469" i="6"/>
  <c r="AN607" i="6"/>
  <c r="AG471" i="6"/>
  <c r="AL471" i="6"/>
  <c r="AG488" i="6"/>
  <c r="AL488" i="6"/>
  <c r="AL552" i="6"/>
  <c r="AG552" i="6"/>
  <c r="AN762" i="6"/>
  <c r="AN659" i="6"/>
  <c r="AN723" i="6"/>
  <c r="AN320" i="6"/>
  <c r="AL274" i="6"/>
  <c r="AG274" i="6"/>
  <c r="AL258" i="6"/>
  <c r="AG258" i="6"/>
  <c r="AL242" i="6"/>
  <c r="AG242" i="6"/>
  <c r="AL226" i="6"/>
  <c r="AG226" i="6"/>
  <c r="AL209" i="6"/>
  <c r="AG209" i="6"/>
  <c r="AL192" i="6"/>
  <c r="AG192" i="6"/>
  <c r="AL176" i="6"/>
  <c r="AG176" i="6"/>
  <c r="AL160" i="6"/>
  <c r="AG160" i="6"/>
  <c r="AL144" i="6"/>
  <c r="AG144" i="6"/>
  <c r="AL128" i="6"/>
  <c r="AG128" i="6"/>
  <c r="AL112" i="6"/>
  <c r="AG112" i="6"/>
  <c r="AL96" i="6"/>
  <c r="AG96" i="6"/>
  <c r="AL79" i="6"/>
  <c r="AG79" i="6"/>
  <c r="AL63" i="6"/>
  <c r="AG63" i="6"/>
  <c r="AL47" i="6"/>
  <c r="AG47" i="6"/>
  <c r="AL30" i="6"/>
  <c r="AG30" i="6"/>
  <c r="AL14" i="6"/>
  <c r="AG14" i="6"/>
  <c r="AN54" i="6"/>
  <c r="AN524" i="6"/>
  <c r="AN446" i="6"/>
  <c r="AN510" i="6"/>
  <c r="AN589" i="6"/>
  <c r="AG445" i="6"/>
  <c r="AL445" i="6"/>
  <c r="AG513" i="6"/>
  <c r="AL513" i="6"/>
  <c r="AL577" i="6"/>
  <c r="AG577" i="6"/>
  <c r="AN650" i="6"/>
  <c r="AN684" i="6"/>
  <c r="AN281" i="6"/>
  <c r="AN345" i="6"/>
  <c r="AI3" i="6"/>
  <c r="AM25" i="5" s="1"/>
  <c r="AM7" i="6"/>
  <c r="AI4" i="6"/>
  <c r="AM26" i="5" s="1"/>
  <c r="AM779" i="6"/>
  <c r="AG697" i="6"/>
  <c r="AL697" i="6"/>
  <c r="AG671" i="6"/>
  <c r="AL671" i="6"/>
  <c r="AM453" i="6"/>
  <c r="AM517" i="6"/>
  <c r="AM581" i="6"/>
  <c r="AL278" i="6"/>
  <c r="AG278" i="6"/>
  <c r="AL342" i="6"/>
  <c r="AG342" i="6"/>
  <c r="AG729" i="6"/>
  <c r="AL729" i="6"/>
  <c r="AM655" i="6"/>
  <c r="AM718" i="6"/>
  <c r="AM332" i="6"/>
  <c r="AN262" i="6"/>
  <c r="AN196" i="6"/>
  <c r="AN132" i="6"/>
  <c r="AN67" i="6"/>
  <c r="AN769" i="6"/>
  <c r="AN586" i="6"/>
  <c r="AN467" i="6"/>
  <c r="AN599" i="6"/>
  <c r="AN380" i="6"/>
  <c r="AG458" i="6"/>
  <c r="AL458" i="6"/>
  <c r="AG522" i="6"/>
  <c r="AL522" i="6"/>
  <c r="AL598" i="6"/>
  <c r="AG598" i="6"/>
  <c r="AN657" i="6"/>
  <c r="AN721" i="6"/>
  <c r="AN302" i="6"/>
  <c r="AN366" i="6"/>
  <c r="AM255" i="6"/>
  <c r="AM189" i="6"/>
  <c r="AM125" i="6"/>
  <c r="AM60" i="6"/>
  <c r="AG766" i="6"/>
  <c r="AL766" i="6"/>
  <c r="AG669" i="6"/>
  <c r="AL669" i="6"/>
  <c r="AL647" i="6"/>
  <c r="AG647" i="6"/>
  <c r="AM430" i="6"/>
  <c r="AM494" i="6"/>
  <c r="AM558" i="6"/>
  <c r="AL303" i="6"/>
  <c r="AG303" i="6"/>
  <c r="AL367" i="6"/>
  <c r="AG367" i="6"/>
  <c r="AL738" i="6"/>
  <c r="AM647" i="6"/>
  <c r="AM711" i="6"/>
  <c r="AM309" i="6"/>
  <c r="AM276" i="6"/>
  <c r="AN210" i="6"/>
  <c r="AN145" i="6"/>
  <c r="AN80" i="6"/>
  <c r="AN15" i="6"/>
  <c r="AN725" i="6"/>
  <c r="AN412" i="6"/>
  <c r="AN476" i="6"/>
  <c r="AN531" i="6"/>
  <c r="AL435" i="6"/>
  <c r="AL437" i="6"/>
  <c r="AG479" i="6"/>
  <c r="AL479" i="6"/>
  <c r="AG535" i="6"/>
  <c r="AL575" i="6"/>
  <c r="AG575" i="6"/>
  <c r="AN642" i="6"/>
  <c r="AN682" i="6"/>
  <c r="AN279" i="6"/>
  <c r="AN343" i="6"/>
  <c r="AL751" i="6"/>
  <c r="AM234" i="6"/>
  <c r="AM769" i="6"/>
  <c r="AM503" i="6"/>
  <c r="AL328" i="6"/>
  <c r="AG328" i="6"/>
  <c r="AM704" i="6"/>
  <c r="AM62" i="6"/>
  <c r="AL313" i="6"/>
  <c r="AG313" i="6"/>
  <c r="AM158" i="6"/>
  <c r="AM42" i="6"/>
  <c r="AL309" i="6"/>
  <c r="AG309" i="6"/>
  <c r="AM311" i="6"/>
  <c r="AM79" i="6"/>
  <c r="AN178" i="6"/>
  <c r="AN114" i="6"/>
  <c r="AN441" i="6"/>
  <c r="AG424" i="6"/>
  <c r="AL424" i="6"/>
  <c r="AL556" i="6"/>
  <c r="AG556" i="6"/>
  <c r="AN711" i="6"/>
  <c r="AL257" i="6"/>
  <c r="AG257" i="6"/>
  <c r="AL208" i="6"/>
  <c r="AG208" i="6"/>
  <c r="AL159" i="6"/>
  <c r="AG159" i="6"/>
  <c r="AL111" i="6"/>
  <c r="AG111" i="6"/>
  <c r="AL62" i="6"/>
  <c r="AG62" i="6"/>
  <c r="AL46" i="6"/>
  <c r="AG46" i="6"/>
  <c r="AN74" i="6"/>
  <c r="AN434" i="6"/>
  <c r="AG501" i="6"/>
  <c r="AL501" i="6"/>
  <c r="AN551" i="6"/>
  <c r="AG525" i="6"/>
  <c r="AL525" i="6"/>
  <c r="AN643" i="6"/>
  <c r="AM295" i="6"/>
  <c r="AM113" i="6"/>
  <c r="AN448" i="6"/>
  <c r="AN512" i="6"/>
  <c r="AN757" i="6"/>
  <c r="AN389" i="6"/>
  <c r="AM283" i="6"/>
  <c r="AM155" i="6"/>
  <c r="AM580" i="6"/>
  <c r="AM766" i="6"/>
  <c r="AM152" i="6"/>
  <c r="AM65" i="6"/>
  <c r="AM459" i="6"/>
  <c r="AM523" i="6"/>
  <c r="AM587" i="6"/>
  <c r="AM379" i="6"/>
  <c r="AL332" i="6"/>
  <c r="AG332" i="6"/>
  <c r="AM644" i="6"/>
  <c r="AM708" i="6"/>
  <c r="AM211" i="6"/>
  <c r="AM220" i="6"/>
  <c r="AG702" i="6"/>
  <c r="AL702" i="6"/>
  <c r="AM512" i="6"/>
  <c r="AL277" i="6"/>
  <c r="AG277" i="6"/>
  <c r="AN249" i="6"/>
  <c r="AN179" i="6"/>
  <c r="AN115" i="6"/>
  <c r="AM202" i="6"/>
  <c r="AM138" i="6"/>
  <c r="AG673" i="6"/>
  <c r="AL673" i="6"/>
  <c r="AM175" i="6"/>
  <c r="AG752" i="6"/>
  <c r="AL752" i="6"/>
  <c r="AM416" i="6"/>
  <c r="AM600" i="6"/>
  <c r="AM613" i="6"/>
  <c r="AL383" i="6"/>
  <c r="AG383" i="6"/>
  <c r="AM363" i="6"/>
  <c r="AM148" i="6"/>
  <c r="AM83" i="6"/>
  <c r="AM406" i="6"/>
  <c r="AM342" i="6"/>
  <c r="AN248" i="6"/>
  <c r="AN182" i="6"/>
  <c r="AN118" i="6"/>
  <c r="AN53" i="6"/>
  <c r="AN522" i="6"/>
  <c r="AN509" i="6"/>
  <c r="AG441" i="6"/>
  <c r="AL441" i="6"/>
  <c r="AL576" i="6"/>
  <c r="AG576" i="6"/>
  <c r="AN646" i="6"/>
  <c r="AN344" i="6"/>
  <c r="AL252" i="6"/>
  <c r="AG252" i="6"/>
  <c r="AL219" i="6"/>
  <c r="AG219" i="6"/>
  <c r="AL186" i="6"/>
  <c r="AG186" i="6"/>
  <c r="AL154" i="6"/>
  <c r="AG154" i="6"/>
  <c r="AL122" i="6"/>
  <c r="AG122" i="6"/>
  <c r="AL90" i="6"/>
  <c r="AG90" i="6"/>
  <c r="AL57" i="6"/>
  <c r="AG57" i="6"/>
  <c r="AL24" i="6"/>
  <c r="AG24" i="6"/>
  <c r="AN46" i="6"/>
  <c r="AN438" i="6"/>
  <c r="AG413" i="6"/>
  <c r="AL413" i="6"/>
  <c r="AN676" i="6"/>
  <c r="AM413" i="6"/>
  <c r="AM541" i="6"/>
  <c r="AL366" i="6"/>
  <c r="AG366" i="6"/>
  <c r="AL376" i="6"/>
  <c r="AG376" i="6"/>
  <c r="AN156" i="6"/>
  <c r="AN740" i="6"/>
  <c r="AN576" i="6"/>
  <c r="AG538" i="6"/>
  <c r="AL538" i="6"/>
  <c r="AL606" i="6"/>
  <c r="AG606" i="6"/>
  <c r="AN310" i="6"/>
  <c r="AM165" i="6"/>
  <c r="AG758" i="6"/>
  <c r="AL758" i="6"/>
  <c r="AG694" i="6"/>
  <c r="AL694" i="6"/>
  <c r="AG715" i="6"/>
  <c r="AL715" i="6"/>
  <c r="AM470" i="6"/>
  <c r="AM534" i="6"/>
  <c r="AM598" i="6"/>
  <c r="AL295" i="6"/>
  <c r="AG295" i="6"/>
  <c r="AL359" i="6"/>
  <c r="AG359" i="6"/>
  <c r="AM639" i="6"/>
  <c r="AM703" i="6"/>
  <c r="AL385" i="6"/>
  <c r="AG385" i="6"/>
  <c r="AM365" i="6"/>
  <c r="AN218" i="6"/>
  <c r="AN153" i="6"/>
  <c r="AN89" i="6"/>
  <c r="AN23" i="6"/>
  <c r="AN590" i="6"/>
  <c r="AN468" i="6"/>
  <c r="AN603" i="6"/>
  <c r="AG467" i="6"/>
  <c r="AL467" i="6"/>
  <c r="AL462" i="6"/>
  <c r="AG519" i="6"/>
  <c r="AL519" i="6"/>
  <c r="AL567" i="6"/>
  <c r="AG567" i="6"/>
  <c r="AN631" i="6"/>
  <c r="AN690" i="6"/>
  <c r="AN287" i="6"/>
  <c r="AN351" i="6"/>
  <c r="AL9" i="6"/>
  <c r="AG9" i="6"/>
  <c r="AM273" i="6"/>
  <c r="AG686" i="6"/>
  <c r="AL686" i="6"/>
  <c r="AM540" i="6"/>
  <c r="AL293" i="6"/>
  <c r="AG293" i="6"/>
  <c r="AM693" i="6"/>
  <c r="AM114" i="6"/>
  <c r="AM415" i="6"/>
  <c r="AM607" i="6"/>
  <c r="AL368" i="6"/>
  <c r="AG368" i="6"/>
  <c r="AM662" i="6"/>
  <c r="AM190" i="6"/>
  <c r="AM29" i="6"/>
  <c r="AM524" i="6"/>
  <c r="AN199" i="6"/>
  <c r="AM224" i="6"/>
  <c r="AM742" i="6"/>
  <c r="AM38" i="6"/>
  <c r="AM476" i="6"/>
  <c r="AM677" i="6"/>
  <c r="AM284" i="6"/>
  <c r="AM104" i="6"/>
  <c r="AM330" i="6"/>
  <c r="AN186" i="6"/>
  <c r="AN57" i="6"/>
  <c r="AN465" i="6"/>
  <c r="AG450" i="6"/>
  <c r="AL450" i="6"/>
  <c r="AL596" i="6"/>
  <c r="AG596" i="6"/>
  <c r="AN300" i="6"/>
  <c r="AL243" i="6"/>
  <c r="AG243" i="6"/>
  <c r="AL193" i="6"/>
  <c r="AG193" i="6"/>
  <c r="AL145" i="6"/>
  <c r="AG145" i="6"/>
  <c r="AL97" i="6"/>
  <c r="AG97" i="6"/>
  <c r="AL48" i="6"/>
  <c r="AG48" i="6"/>
  <c r="AL31" i="6"/>
  <c r="AG31" i="6"/>
  <c r="AN550" i="6"/>
  <c r="AN371" i="6"/>
  <c r="AL573" i="6"/>
  <c r="AG573" i="6"/>
  <c r="AN325" i="6"/>
  <c r="AM185" i="6"/>
  <c r="AG779" i="6"/>
  <c r="AL779" i="6"/>
  <c r="AM238" i="6"/>
  <c r="AM75" i="6"/>
  <c r="AN256" i="6"/>
  <c r="AN771" i="6"/>
  <c r="AN552" i="6"/>
  <c r="AL568" i="6"/>
  <c r="AG568" i="6"/>
  <c r="AN394" i="6"/>
  <c r="AL254" i="6"/>
  <c r="AG254" i="6"/>
  <c r="AL188" i="6"/>
  <c r="AG188" i="6"/>
  <c r="AL140" i="6"/>
  <c r="AG140" i="6"/>
  <c r="AL75" i="6"/>
  <c r="AG75" i="6"/>
  <c r="AG753" i="6"/>
  <c r="AL753" i="6"/>
  <c r="AG714" i="6"/>
  <c r="AL714" i="6"/>
  <c r="AM533" i="6"/>
  <c r="AL294" i="6"/>
  <c r="AG294" i="6"/>
  <c r="AM670" i="6"/>
  <c r="AM348" i="6"/>
  <c r="AN180" i="6"/>
  <c r="AN419" i="6"/>
  <c r="AN545" i="6"/>
  <c r="AG486" i="6"/>
  <c r="AL486" i="6"/>
  <c r="AN673" i="6"/>
  <c r="AN392" i="6"/>
  <c r="AN318" i="6"/>
  <c r="AM239" i="6"/>
  <c r="AM109" i="6"/>
  <c r="AG665" i="6"/>
  <c r="AL665" i="6"/>
  <c r="AM446" i="6"/>
  <c r="AL319" i="6"/>
  <c r="AG319" i="6"/>
  <c r="AL769" i="6"/>
  <c r="AG738" i="6"/>
  <c r="AM325" i="6"/>
  <c r="AN193" i="6"/>
  <c r="AN64" i="6"/>
  <c r="AN428" i="6"/>
  <c r="AL540" i="6"/>
  <c r="AN698" i="6"/>
  <c r="AN295" i="6"/>
  <c r="AM297" i="6"/>
  <c r="AM143" i="6"/>
  <c r="AG721" i="6"/>
  <c r="AL721" i="6"/>
  <c r="AM568" i="6"/>
  <c r="AM629" i="6"/>
  <c r="AM213" i="6"/>
  <c r="AL275" i="6"/>
  <c r="AG275" i="6"/>
  <c r="AM90" i="6"/>
  <c r="AG679" i="6"/>
  <c r="AL679" i="6"/>
  <c r="AM455" i="6"/>
  <c r="AM519" i="6"/>
  <c r="AM583" i="6"/>
  <c r="AL280" i="6"/>
  <c r="AG280" i="6"/>
  <c r="AL344" i="6"/>
  <c r="AG344" i="6"/>
  <c r="AG731" i="6"/>
  <c r="AL731" i="6"/>
  <c r="AM659" i="6"/>
  <c r="AM720" i="6"/>
  <c r="AM122" i="6"/>
  <c r="AM225" i="6"/>
  <c r="AM33" i="6"/>
  <c r="AL649" i="6"/>
  <c r="AG649" i="6"/>
  <c r="AM596" i="6"/>
  <c r="AL365" i="6"/>
  <c r="AG365" i="6"/>
  <c r="AN220" i="6"/>
  <c r="AN159" i="6"/>
  <c r="AN95" i="6"/>
  <c r="AM142" i="6"/>
  <c r="AM20" i="6"/>
  <c r="AM195" i="6"/>
  <c r="AL645" i="6"/>
  <c r="AG645" i="6"/>
  <c r="AM588" i="6"/>
  <c r="AL361" i="6"/>
  <c r="AG361" i="6"/>
  <c r="AM391" i="6"/>
  <c r="AM327" i="6"/>
  <c r="AM301" i="6"/>
  <c r="AM128" i="6"/>
  <c r="AM67" i="6"/>
  <c r="AL374" i="6"/>
  <c r="AG374" i="6"/>
  <c r="AM354" i="6"/>
  <c r="AN228" i="6"/>
  <c r="AN162" i="6"/>
  <c r="AN98" i="6"/>
  <c r="AN32" i="6"/>
  <c r="AN546" i="6"/>
  <c r="AN457" i="6"/>
  <c r="AN559" i="6"/>
  <c r="AN370" i="6"/>
  <c r="AG425" i="6"/>
  <c r="AL425" i="6"/>
  <c r="AG508" i="6"/>
  <c r="AL508" i="6"/>
  <c r="AL572" i="6"/>
  <c r="AG572" i="6"/>
  <c r="AN766" i="6"/>
  <c r="AN663" i="6"/>
  <c r="AN398" i="6"/>
  <c r="AN324" i="6"/>
  <c r="AL269" i="6"/>
  <c r="AG269" i="6"/>
  <c r="AL253" i="6"/>
  <c r="AG253" i="6"/>
  <c r="AL237" i="6"/>
  <c r="AG237" i="6"/>
  <c r="AL220" i="6"/>
  <c r="AG220" i="6"/>
  <c r="AL203" i="6"/>
  <c r="AG203" i="6"/>
  <c r="AL187" i="6"/>
  <c r="AG187" i="6"/>
  <c r="AL171" i="6"/>
  <c r="AG171" i="6"/>
  <c r="AL155" i="6"/>
  <c r="AG155" i="6"/>
  <c r="AL139" i="6"/>
  <c r="AG139" i="6"/>
  <c r="AL123" i="6"/>
  <c r="AG123" i="6"/>
  <c r="AL107" i="6"/>
  <c r="AG107" i="6"/>
  <c r="AL91" i="6"/>
  <c r="AG91" i="6"/>
  <c r="AL74" i="6"/>
  <c r="AG74" i="6"/>
  <c r="AL58" i="6"/>
  <c r="AG58" i="6"/>
  <c r="AL42" i="6"/>
  <c r="AG42" i="6"/>
  <c r="AL25" i="6"/>
  <c r="AG25" i="6"/>
  <c r="AN58" i="6"/>
  <c r="AN532" i="6"/>
  <c r="AN450" i="6"/>
  <c r="AN514" i="6"/>
  <c r="AN605" i="6"/>
  <c r="AG461" i="6"/>
  <c r="AL461" i="6"/>
  <c r="AG517" i="6"/>
  <c r="AL517" i="6"/>
  <c r="AL581" i="6"/>
  <c r="AG581" i="6"/>
  <c r="AN644" i="6"/>
  <c r="AN704" i="6"/>
  <c r="AN285" i="6"/>
  <c r="AN349" i="6"/>
  <c r="AM740" i="6"/>
  <c r="AL626" i="6"/>
  <c r="AG626" i="6"/>
  <c r="AM411" i="6"/>
  <c r="AM473" i="6"/>
  <c r="AM537" i="6"/>
  <c r="AM601" i="6"/>
  <c r="AL282" i="6"/>
  <c r="AG282" i="6"/>
  <c r="AL346" i="6"/>
  <c r="AG346" i="6"/>
  <c r="AG733" i="6"/>
  <c r="AL733" i="6"/>
  <c r="AM674" i="6"/>
  <c r="AM400" i="6"/>
  <c r="AM336" i="6"/>
  <c r="AN250" i="6"/>
  <c r="AN184" i="6"/>
  <c r="AN120" i="6"/>
  <c r="AN55" i="6"/>
  <c r="AN602" i="6"/>
  <c r="AN471" i="6"/>
  <c r="AN521" i="6"/>
  <c r="AG415" i="6"/>
  <c r="AL415" i="6"/>
  <c r="AG474" i="6"/>
  <c r="AL474" i="6"/>
  <c r="AG530" i="6"/>
  <c r="AL530" i="6"/>
  <c r="AL602" i="6"/>
  <c r="AG602" i="6"/>
  <c r="AN621" i="6"/>
  <c r="AN709" i="6"/>
  <c r="AN322" i="6"/>
  <c r="AM9" i="6"/>
  <c r="AM8" i="6"/>
  <c r="AM227" i="6"/>
  <c r="AM161" i="6"/>
  <c r="AM97" i="6"/>
  <c r="AM31" i="6"/>
  <c r="AM733" i="6"/>
  <c r="AL619" i="6"/>
  <c r="AG619" i="6"/>
  <c r="AM418" i="6"/>
  <c r="AM482" i="6"/>
  <c r="AM546" i="6"/>
  <c r="AM610" i="6"/>
  <c r="AL291" i="6"/>
  <c r="AG291" i="6"/>
  <c r="AL355" i="6"/>
  <c r="AG355" i="6"/>
  <c r="AL726" i="6"/>
  <c r="AM619" i="6"/>
  <c r="AM683" i="6"/>
  <c r="AL381" i="6"/>
  <c r="AG381" i="6"/>
  <c r="AM361" i="6"/>
  <c r="AN231" i="6"/>
  <c r="AN165" i="6"/>
  <c r="AN101" i="6"/>
  <c r="AN36" i="6"/>
  <c r="AN782" i="6"/>
  <c r="AN574" i="6"/>
  <c r="AN464" i="6"/>
  <c r="AN587" i="6"/>
  <c r="AN377" i="6"/>
  <c r="AG453" i="6"/>
  <c r="AL453" i="6"/>
  <c r="AG499" i="6"/>
  <c r="AL499" i="6"/>
  <c r="AL563" i="6"/>
  <c r="AG563" i="6"/>
  <c r="AN615" i="6"/>
  <c r="AN686" i="6"/>
  <c r="AN405" i="6"/>
  <c r="AN331" i="6"/>
  <c r="AM282" i="6"/>
  <c r="AM261" i="6"/>
  <c r="AM139" i="6"/>
  <c r="AM432" i="6"/>
  <c r="AL281" i="6"/>
  <c r="AG281" i="6"/>
  <c r="AG728" i="6"/>
  <c r="AL728" i="6"/>
  <c r="AM242" i="6"/>
  <c r="AM268" i="6"/>
  <c r="AM45" i="6"/>
  <c r="AM773" i="6"/>
  <c r="AM410" i="6"/>
  <c r="AM475" i="6"/>
  <c r="AM539" i="6"/>
  <c r="AM603" i="6"/>
  <c r="AL284" i="6"/>
  <c r="AG284" i="6"/>
  <c r="AL348" i="6"/>
  <c r="AG348" i="6"/>
  <c r="AG735" i="6"/>
  <c r="AL735" i="6"/>
  <c r="AM654" i="6"/>
  <c r="AM272" i="6"/>
  <c r="AM194" i="6"/>
  <c r="AM74" i="6"/>
  <c r="AG699" i="6"/>
  <c r="AL699" i="6"/>
  <c r="AM560" i="6"/>
  <c r="AL325" i="6"/>
  <c r="AG325" i="6"/>
  <c r="AN225" i="6"/>
  <c r="AN163" i="6"/>
  <c r="AN99" i="6"/>
  <c r="AM186" i="6"/>
  <c r="AM61" i="6"/>
  <c r="AL628" i="6"/>
  <c r="AG628" i="6"/>
  <c r="AM115" i="6"/>
  <c r="AM747" i="6"/>
  <c r="AM464" i="6"/>
  <c r="AL321" i="6"/>
  <c r="AG321" i="6"/>
  <c r="AM656" i="6"/>
  <c r="AM315" i="6"/>
  <c r="AN269" i="6"/>
  <c r="AM132" i="6"/>
  <c r="AM55" i="6"/>
  <c r="AL378" i="6"/>
  <c r="AG378" i="6"/>
  <c r="AM358" i="6"/>
  <c r="AN232" i="6"/>
  <c r="AN166" i="6"/>
  <c r="AN102" i="6"/>
  <c r="AN37" i="6"/>
  <c r="AN779" i="6"/>
  <c r="AN562" i="6"/>
  <c r="AN461" i="6"/>
  <c r="AN575" i="6"/>
  <c r="AN374" i="6"/>
  <c r="AG434" i="6"/>
  <c r="AL434" i="6"/>
  <c r="AG537" i="6"/>
  <c r="AL537" i="6"/>
  <c r="AL592" i="6"/>
  <c r="AG592" i="6"/>
  <c r="AN624" i="6"/>
  <c r="AN699" i="6"/>
  <c r="AN296" i="6"/>
  <c r="AN360" i="6"/>
  <c r="AL264" i="6"/>
  <c r="AG264" i="6"/>
  <c r="AL248" i="6"/>
  <c r="AG248" i="6"/>
  <c r="AL232" i="6"/>
  <c r="AG232" i="6"/>
  <c r="AL215" i="6"/>
  <c r="AG215" i="6"/>
  <c r="AL198" i="6"/>
  <c r="AG198" i="6"/>
  <c r="AL182" i="6"/>
  <c r="AG182" i="6"/>
  <c r="AL166" i="6"/>
  <c r="AG166" i="6"/>
  <c r="AL150" i="6"/>
  <c r="AG150" i="6"/>
  <c r="AL134" i="6"/>
  <c r="AG134" i="6"/>
  <c r="AL118" i="6"/>
  <c r="AG118" i="6"/>
  <c r="AL102" i="6"/>
  <c r="AG102" i="6"/>
  <c r="AL86" i="6"/>
  <c r="AG86" i="6"/>
  <c r="AL69" i="6"/>
  <c r="AG69" i="6"/>
  <c r="AL53" i="6"/>
  <c r="AG53" i="6"/>
  <c r="AL37" i="6"/>
  <c r="AG37" i="6"/>
  <c r="AL20" i="6"/>
  <c r="AG20" i="6"/>
  <c r="AN29" i="6"/>
  <c r="AN540" i="6"/>
  <c r="AN454" i="6"/>
  <c r="AN547" i="6"/>
  <c r="AN383" i="6"/>
  <c r="AL409" i="6"/>
  <c r="AG409" i="6"/>
  <c r="AG523" i="6"/>
  <c r="AL523" i="6"/>
  <c r="AL585" i="6"/>
  <c r="AG585" i="6"/>
  <c r="AN639" i="6"/>
  <c r="AN692" i="6"/>
  <c r="AN305" i="6"/>
  <c r="AM771" i="6"/>
  <c r="AG704" i="6"/>
  <c r="AL704" i="6"/>
  <c r="AL646" i="6"/>
  <c r="AG646" i="6"/>
  <c r="AM429" i="6"/>
  <c r="AM493" i="6"/>
  <c r="AM557" i="6"/>
  <c r="AL393" i="6"/>
  <c r="AG393" i="6"/>
  <c r="AL318" i="6"/>
  <c r="AG318" i="6"/>
  <c r="AG768" i="6"/>
  <c r="AL768" i="6"/>
  <c r="AM630" i="6"/>
  <c r="AM694" i="6"/>
  <c r="AM308" i="6"/>
  <c r="AN270" i="6"/>
  <c r="AN205" i="6"/>
  <c r="AN140" i="6"/>
  <c r="AN75" i="6"/>
  <c r="AN10" i="6"/>
  <c r="AN518" i="6"/>
  <c r="AN443" i="6"/>
  <c r="AN507" i="6"/>
  <c r="AN577" i="6"/>
  <c r="AG432" i="6"/>
  <c r="AL432" i="6"/>
  <c r="AG494" i="6"/>
  <c r="AL494" i="6"/>
  <c r="AL558" i="6"/>
  <c r="AG558" i="6"/>
  <c r="AN752" i="6"/>
  <c r="AN665" i="6"/>
  <c r="AN400" i="6"/>
  <c r="AN326" i="6"/>
  <c r="AM289" i="6"/>
  <c r="AM214" i="6"/>
  <c r="AM149" i="6"/>
  <c r="AM85" i="6"/>
  <c r="AM19" i="6"/>
  <c r="AM737" i="6"/>
  <c r="AL623" i="6"/>
  <c r="AG623" i="6"/>
  <c r="AM422" i="6"/>
  <c r="AM486" i="6"/>
  <c r="AM550" i="6"/>
  <c r="AL402" i="6"/>
  <c r="AG402" i="6"/>
  <c r="AL311" i="6"/>
  <c r="AG311" i="6"/>
  <c r="AG777" i="6"/>
  <c r="AL777" i="6"/>
  <c r="AL746" i="6"/>
  <c r="AM657" i="6"/>
  <c r="AM719" i="6"/>
  <c r="AM317" i="6"/>
  <c r="AN267" i="6"/>
  <c r="AN201" i="6"/>
  <c r="AN137" i="6"/>
  <c r="AN72" i="6"/>
  <c r="AN770" i="6"/>
  <c r="AN420" i="6"/>
  <c r="AN484" i="6"/>
  <c r="AN548" i="6"/>
  <c r="AL468" i="6"/>
  <c r="AG462" i="6"/>
  <c r="AL524" i="6"/>
  <c r="AL583" i="6"/>
  <c r="AG583" i="6"/>
  <c r="AN652" i="6"/>
  <c r="AN706" i="6"/>
  <c r="AN303" i="6"/>
  <c r="AN367" i="6"/>
  <c r="AG755" i="6"/>
  <c r="AL755" i="6"/>
  <c r="AM257" i="6"/>
  <c r="AG667" i="6"/>
  <c r="AL667" i="6"/>
  <c r="AM592" i="6"/>
  <c r="AL341" i="6"/>
  <c r="AG341" i="6"/>
  <c r="AM230" i="6"/>
  <c r="AM98" i="6"/>
  <c r="AM777" i="6"/>
  <c r="AM431" i="6"/>
  <c r="AM495" i="6"/>
  <c r="AM559" i="6"/>
  <c r="AL395" i="6"/>
  <c r="AG395" i="6"/>
  <c r="AL320" i="6"/>
  <c r="AG320" i="6"/>
  <c r="AG770" i="6"/>
  <c r="AL770" i="6"/>
  <c r="AM616" i="6"/>
  <c r="AM680" i="6"/>
  <c r="AM244" i="6"/>
  <c r="AG763" i="6"/>
  <c r="AL763" i="6"/>
  <c r="AM87" i="6"/>
  <c r="AG764" i="6"/>
  <c r="AL764" i="6"/>
  <c r="AG713" i="6"/>
  <c r="AL713" i="6"/>
  <c r="AM572" i="6"/>
  <c r="AG732" i="6"/>
  <c r="AL732" i="6"/>
  <c r="AN257" i="6"/>
  <c r="AN183" i="6"/>
  <c r="AN119" i="6"/>
  <c r="AM182" i="6"/>
  <c r="AM69" i="6"/>
  <c r="AG705" i="6"/>
  <c r="AL705" i="6"/>
  <c r="AM187" i="6"/>
  <c r="AM25" i="6"/>
  <c r="AL621" i="6"/>
  <c r="AG621" i="6"/>
  <c r="AM520" i="6"/>
  <c r="AM762" i="6"/>
  <c r="AM399" i="6"/>
  <c r="AM335" i="6"/>
  <c r="AN245" i="6"/>
  <c r="AM205" i="6"/>
  <c r="AM156" i="6"/>
  <c r="AM88" i="6"/>
  <c r="AM394" i="6"/>
  <c r="AM346" i="6"/>
  <c r="AN236" i="6"/>
  <c r="AN170" i="6"/>
  <c r="AN106" i="6"/>
  <c r="AN41" i="6"/>
  <c r="AN730" i="6"/>
  <c r="AN417" i="6"/>
  <c r="AN481" i="6"/>
  <c r="AN541" i="6"/>
  <c r="AG455" i="6"/>
  <c r="AL455" i="6"/>
  <c r="AG484" i="6"/>
  <c r="AL484" i="6"/>
  <c r="AL548" i="6"/>
  <c r="AG548" i="6"/>
  <c r="AN758" i="6"/>
  <c r="AN671" i="6"/>
  <c r="AN390" i="6"/>
  <c r="AN316" i="6"/>
  <c r="AL271" i="6"/>
  <c r="AG271" i="6"/>
  <c r="AL255" i="6"/>
  <c r="AG255" i="6"/>
  <c r="AL239" i="6"/>
  <c r="AG239" i="6"/>
  <c r="AL222" i="6"/>
  <c r="AG222" i="6"/>
  <c r="AL206" i="6"/>
  <c r="AG206" i="6"/>
  <c r="AL189" i="6"/>
  <c r="AG189" i="6"/>
  <c r="AL173" i="6"/>
  <c r="AG173" i="6"/>
  <c r="AL157" i="6"/>
  <c r="AG157" i="6"/>
  <c r="AL141" i="6"/>
  <c r="AG141" i="6"/>
  <c r="AL125" i="6"/>
  <c r="AG125" i="6"/>
  <c r="AL109" i="6"/>
  <c r="AG109" i="6"/>
  <c r="AL93" i="6"/>
  <c r="AG93" i="6"/>
  <c r="AL76" i="6"/>
  <c r="AG76" i="6"/>
  <c r="AL60" i="6"/>
  <c r="AG60" i="6"/>
  <c r="AL44" i="6"/>
  <c r="AG44" i="6"/>
  <c r="AL27" i="6"/>
  <c r="AG27" i="6"/>
  <c r="AL11" i="6"/>
  <c r="AG11" i="6"/>
  <c r="AN66" i="6"/>
  <c r="AN772" i="6"/>
  <c r="AN410" i="6"/>
  <c r="AN474" i="6"/>
  <c r="AN527" i="6"/>
  <c r="AN387" i="6"/>
  <c r="AG422" i="6"/>
  <c r="AL422" i="6"/>
  <c r="AG531" i="6"/>
  <c r="AL531" i="6"/>
  <c r="AL589" i="6"/>
  <c r="AG589" i="6"/>
  <c r="AN634" i="6"/>
  <c r="AN680" i="6"/>
  <c r="AN277" i="6"/>
  <c r="AN341" i="6"/>
  <c r="AN9" i="6"/>
  <c r="AG749" i="6"/>
  <c r="AL749" i="6"/>
  <c r="AG681" i="6"/>
  <c r="AL681" i="6"/>
  <c r="AL650" i="6"/>
  <c r="AG650" i="6"/>
  <c r="AM449" i="6"/>
  <c r="AM513" i="6"/>
  <c r="AM577" i="6"/>
  <c r="AM369" i="6"/>
  <c r="AL322" i="6"/>
  <c r="AG322" i="6"/>
  <c r="AM751" i="6"/>
  <c r="AM618" i="6"/>
  <c r="AM682" i="6"/>
  <c r="AM408" i="6"/>
  <c r="AM344" i="6"/>
  <c r="AN242" i="6"/>
  <c r="AN176" i="6"/>
  <c r="AN112" i="6"/>
  <c r="AN47" i="6"/>
  <c r="AN526" i="6"/>
  <c r="AN447" i="6"/>
  <c r="AN511" i="6"/>
  <c r="AN593" i="6"/>
  <c r="AG449" i="6"/>
  <c r="AL449" i="6"/>
  <c r="AG514" i="6"/>
  <c r="AL514" i="6"/>
  <c r="AL578" i="6"/>
  <c r="AG578" i="6"/>
  <c r="AN611" i="6"/>
  <c r="AN685" i="6"/>
  <c r="AN282" i="6"/>
  <c r="AN346" i="6"/>
  <c r="AM26" i="6"/>
  <c r="AM235" i="6"/>
  <c r="AM169" i="6"/>
  <c r="AM105" i="6"/>
  <c r="AM40" i="6"/>
  <c r="AM772" i="6"/>
  <c r="AG658" i="6"/>
  <c r="AL658" i="6"/>
  <c r="AL643" i="6"/>
  <c r="AG643" i="6"/>
  <c r="AM426" i="6"/>
  <c r="AM490" i="6"/>
  <c r="AM554" i="6"/>
  <c r="AG390" i="6"/>
  <c r="AM378" i="6"/>
  <c r="AL331" i="6"/>
  <c r="AG331" i="6"/>
  <c r="AM611" i="6"/>
  <c r="AM675" i="6"/>
  <c r="AM401" i="6"/>
  <c r="AM337" i="6"/>
  <c r="AN239" i="6"/>
  <c r="AN173" i="6"/>
  <c r="AN109" i="6"/>
  <c r="AN44" i="6"/>
  <c r="AN737" i="6"/>
  <c r="AN440" i="6"/>
  <c r="AN504" i="6"/>
  <c r="AN565" i="6"/>
  <c r="AL420" i="6"/>
  <c r="AG527" i="6"/>
  <c r="AL527" i="6"/>
  <c r="AL571" i="6"/>
  <c r="AG571" i="6"/>
  <c r="AN765" i="6"/>
  <c r="AN662" i="6"/>
  <c r="AN397" i="6"/>
  <c r="AN323" i="6"/>
  <c r="AM204" i="6"/>
  <c r="AM269" i="6"/>
  <c r="AG692" i="6"/>
  <c r="AL692" i="6"/>
  <c r="AM504" i="6"/>
  <c r="AL305" i="6"/>
  <c r="AG305" i="6"/>
  <c r="AM705" i="6"/>
  <c r="AM236" i="6"/>
  <c r="AM49" i="6"/>
  <c r="AL652" i="6"/>
  <c r="AG652" i="6"/>
  <c r="AM451" i="6"/>
  <c r="AM515" i="6"/>
  <c r="AM579" i="6"/>
  <c r="AM387" i="6"/>
  <c r="AL324" i="6"/>
  <c r="AG324" i="6"/>
  <c r="AM753" i="6"/>
  <c r="AM636" i="6"/>
  <c r="AM700" i="6"/>
  <c r="AG672" i="6"/>
  <c r="AL672" i="6"/>
  <c r="AM163" i="6"/>
  <c r="AM50" i="6"/>
  <c r="AG677" i="6"/>
  <c r="AL677" i="6"/>
  <c r="AM536" i="6"/>
  <c r="AL349" i="6"/>
  <c r="AG349" i="6"/>
  <c r="AM685" i="6"/>
  <c r="AN187" i="6"/>
  <c r="AN123" i="6"/>
  <c r="AM162" i="6"/>
  <c r="AM77" i="6"/>
  <c r="AM199" i="6"/>
  <c r="AM107" i="6"/>
  <c r="AM440" i="6"/>
  <c r="AM376" i="6"/>
  <c r="AM637" i="6"/>
  <c r="AM307" i="6"/>
  <c r="AM300" i="6"/>
  <c r="AM226" i="6"/>
  <c r="AM124" i="6"/>
  <c r="AM63" i="6"/>
  <c r="AL370" i="6"/>
  <c r="AG370" i="6"/>
  <c r="AM350" i="6"/>
  <c r="AN240" i="6"/>
  <c r="AN174" i="6"/>
  <c r="AN110" i="6"/>
  <c r="AN45" i="6"/>
  <c r="AN734" i="6"/>
  <c r="AN437" i="6"/>
  <c r="AN501" i="6"/>
  <c r="AN553" i="6"/>
  <c r="AG473" i="6"/>
  <c r="AL473" i="6"/>
  <c r="AG521" i="6"/>
  <c r="AL521" i="6"/>
  <c r="AL584" i="6"/>
  <c r="AG584" i="6"/>
  <c r="AN635" i="6"/>
  <c r="AN691" i="6"/>
  <c r="AN288" i="6"/>
  <c r="AN352" i="6"/>
  <c r="AL266" i="6"/>
  <c r="AG266" i="6"/>
  <c r="AL250" i="6"/>
  <c r="AG250" i="6"/>
  <c r="AL234" i="6"/>
  <c r="AG234" i="6"/>
  <c r="AL217" i="6"/>
  <c r="AG217" i="6"/>
  <c r="AL200" i="6"/>
  <c r="AG200" i="6"/>
  <c r="AL184" i="6"/>
  <c r="AG184" i="6"/>
  <c r="AL168" i="6"/>
  <c r="AG168" i="6"/>
  <c r="AL152" i="6"/>
  <c r="AG152" i="6"/>
  <c r="AL136" i="6"/>
  <c r="AG136" i="6"/>
  <c r="AL120" i="6"/>
  <c r="AG120" i="6"/>
  <c r="AL104" i="6"/>
  <c r="AG104" i="6"/>
  <c r="AL88" i="6"/>
  <c r="AG88" i="6"/>
  <c r="AL71" i="6"/>
  <c r="AG71" i="6"/>
  <c r="AL55" i="6"/>
  <c r="AG55" i="6"/>
  <c r="AL39" i="6"/>
  <c r="AG39" i="6"/>
  <c r="AL22" i="6"/>
  <c r="AG22" i="6"/>
  <c r="AL84" i="6"/>
  <c r="AG84" i="6"/>
  <c r="AN21" i="6"/>
  <c r="AN727" i="6"/>
  <c r="AN414" i="6"/>
  <c r="AN478" i="6"/>
  <c r="AN535" i="6"/>
  <c r="AG443" i="6"/>
  <c r="AL443" i="6"/>
  <c r="AG481" i="6"/>
  <c r="AL481" i="6"/>
  <c r="AG544" i="6"/>
  <c r="AL544" i="6"/>
  <c r="AL609" i="6"/>
  <c r="AG609" i="6"/>
  <c r="AN649" i="6"/>
  <c r="AN716" i="6"/>
  <c r="AN313" i="6"/>
  <c r="AM736" i="6"/>
  <c r="AL622" i="6"/>
  <c r="AG622" i="6"/>
  <c r="AM421" i="6"/>
  <c r="AM485" i="6"/>
  <c r="AM549" i="6"/>
  <c r="AL401" i="6"/>
  <c r="AG401" i="6"/>
  <c r="AL310" i="6"/>
  <c r="AG310" i="6"/>
  <c r="AG776" i="6"/>
  <c r="AL776" i="6"/>
  <c r="AM622" i="6"/>
  <c r="AM686" i="6"/>
  <c r="AL384" i="6"/>
  <c r="AG384" i="6"/>
  <c r="AM364" i="6"/>
  <c r="AN230" i="6"/>
  <c r="AN164" i="6"/>
  <c r="AN100" i="6"/>
  <c r="AN34" i="6"/>
  <c r="AN748" i="6"/>
  <c r="AN435" i="6"/>
  <c r="AN499" i="6"/>
  <c r="AN608" i="6"/>
  <c r="AG464" i="6"/>
  <c r="AL464" i="6"/>
  <c r="AG502" i="6"/>
  <c r="AL502" i="6"/>
  <c r="AL566" i="6"/>
  <c r="AG566" i="6"/>
  <c r="AN627" i="6"/>
  <c r="AN689" i="6"/>
  <c r="AN408" i="6"/>
  <c r="AN334" i="6"/>
  <c r="AM278" i="6"/>
  <c r="AM14" i="6"/>
  <c r="AM222" i="6"/>
  <c r="AM157" i="6"/>
  <c r="AM93" i="6"/>
  <c r="AM27" i="6"/>
  <c r="AM776" i="6"/>
  <c r="AM745" i="6"/>
  <c r="AL615" i="6"/>
  <c r="AG615" i="6"/>
  <c r="AG723" i="6"/>
  <c r="AL723" i="6"/>
  <c r="AM462" i="6"/>
  <c r="AM526" i="6"/>
  <c r="AM590" i="6"/>
  <c r="AM382" i="6"/>
  <c r="AL335" i="6"/>
  <c r="AG335" i="6"/>
  <c r="AG769" i="6"/>
  <c r="AM615" i="6"/>
  <c r="AM679" i="6"/>
  <c r="AM405" i="6"/>
  <c r="AM341" i="6"/>
  <c r="AN243" i="6"/>
  <c r="AN177" i="6"/>
  <c r="AN113" i="6"/>
  <c r="AN48" i="6"/>
  <c r="AN520" i="6"/>
  <c r="AN444" i="6"/>
  <c r="AN508" i="6"/>
  <c r="AN581" i="6"/>
  <c r="AL436" i="6"/>
  <c r="AL430" i="6"/>
  <c r="AG511" i="6"/>
  <c r="AL511" i="6"/>
  <c r="AG540" i="6"/>
  <c r="AL607" i="6"/>
  <c r="AG607" i="6"/>
  <c r="AN641" i="6"/>
  <c r="AN714" i="6"/>
  <c r="AN311" i="6"/>
  <c r="AN84" i="6"/>
  <c r="AN273" i="6"/>
  <c r="K18" i="3" l="1"/>
  <c r="J18" i="3"/>
  <c r="I18" i="3"/>
  <c r="AK452" i="6"/>
  <c r="AK430" i="6"/>
  <c r="AK769" i="6"/>
  <c r="AK723" i="6"/>
  <c r="AK521" i="6"/>
  <c r="AK449" i="6"/>
  <c r="AK650" i="6"/>
  <c r="AK27" i="6"/>
  <c r="AK60" i="6"/>
  <c r="AK93" i="6"/>
  <c r="AK125" i="6"/>
  <c r="AK157" i="6"/>
  <c r="AK189" i="6"/>
  <c r="AK222" i="6"/>
  <c r="AK255" i="6"/>
  <c r="AK621" i="6"/>
  <c r="AK763" i="6"/>
  <c r="AK583" i="6"/>
  <c r="AK704" i="6"/>
  <c r="AK537" i="6"/>
  <c r="AK321" i="6"/>
  <c r="AK325" i="6"/>
  <c r="AK699" i="6"/>
  <c r="AK728" i="6"/>
  <c r="AK453" i="6"/>
  <c r="AK355" i="6"/>
  <c r="AK619" i="6"/>
  <c r="AK602" i="6"/>
  <c r="AK346" i="6"/>
  <c r="AK626" i="6"/>
  <c r="AK581" i="6"/>
  <c r="AK25" i="6"/>
  <c r="AK58" i="6"/>
  <c r="AK91" i="6"/>
  <c r="AK123" i="6"/>
  <c r="AK155" i="6"/>
  <c r="AK187" i="6"/>
  <c r="AK220" i="6"/>
  <c r="AK253" i="6"/>
  <c r="AK572" i="6"/>
  <c r="AK649" i="6"/>
  <c r="AK731" i="6"/>
  <c r="AK738" i="6"/>
  <c r="AK75" i="6"/>
  <c r="AK188" i="6"/>
  <c r="AK31" i="6"/>
  <c r="AK97" i="6"/>
  <c r="AK193" i="6"/>
  <c r="AK450" i="6"/>
  <c r="AK752" i="6"/>
  <c r="AK62" i="6"/>
  <c r="AK159" i="6"/>
  <c r="AK257" i="6"/>
  <c r="AK309" i="6"/>
  <c r="AK313" i="6"/>
  <c r="AK328" i="6"/>
  <c r="AK535" i="6"/>
  <c r="AK303" i="6"/>
  <c r="AK669" i="6"/>
  <c r="AK522" i="6"/>
  <c r="AK729" i="6"/>
  <c r="AK577" i="6"/>
  <c r="AK14" i="6"/>
  <c r="AK47" i="6"/>
  <c r="AK79" i="6"/>
  <c r="AK112" i="6"/>
  <c r="AK144" i="6"/>
  <c r="AK176" i="6"/>
  <c r="AK209" i="6"/>
  <c r="AK242" i="6"/>
  <c r="AK274" i="6"/>
  <c r="AK482" i="6"/>
  <c r="AK725" i="6"/>
  <c r="AK36" i="6"/>
  <c r="AK68" i="6"/>
  <c r="AK101" i="6"/>
  <c r="AK133" i="6"/>
  <c r="AK165" i="6"/>
  <c r="AK197" i="6"/>
  <c r="AK231" i="6"/>
  <c r="AK263" i="6"/>
  <c r="AK551" i="6"/>
  <c r="AK343" i="6"/>
  <c r="AK675" i="6"/>
  <c r="AK286" i="6"/>
  <c r="AK412" i="6"/>
  <c r="AK496" i="6"/>
  <c r="AK682" i="6"/>
  <c r="AK407" i="6"/>
  <c r="AK612" i="6"/>
  <c r="AK685" i="6"/>
  <c r="AK570" i="6"/>
  <c r="AK780" i="6"/>
  <c r="AK459" i="6"/>
  <c r="AK476" i="6"/>
  <c r="AK379" i="6"/>
  <c r="AK778" i="6"/>
  <c r="AK357" i="6"/>
  <c r="AK688" i="6"/>
  <c r="AK550" i="6"/>
  <c r="AK358" i="6"/>
  <c r="AK593" i="6"/>
  <c r="AK59" i="6"/>
  <c r="AK156" i="6"/>
  <c r="AK238" i="6"/>
  <c r="AK308" i="6"/>
  <c r="AK741" i="6"/>
  <c r="AK429" i="6"/>
  <c r="AK696" i="6"/>
  <c r="AK304" i="6"/>
  <c r="AK431" i="6"/>
  <c r="AK330" i="6"/>
  <c r="AK629" i="6"/>
  <c r="AK559" i="6"/>
  <c r="AK287" i="6"/>
  <c r="AK518" i="6"/>
  <c r="AK326" i="6"/>
  <c r="AK444" i="6"/>
  <c r="AK34" i="6"/>
  <c r="AK67" i="6"/>
  <c r="AK100" i="6"/>
  <c r="AK132" i="6"/>
  <c r="AK164" i="6"/>
  <c r="AK196" i="6"/>
  <c r="AK230" i="6"/>
  <c r="AK262" i="6"/>
  <c r="AK727" i="6"/>
  <c r="AK617" i="6"/>
  <c r="AK587" i="6"/>
  <c r="AK475" i="6"/>
  <c r="AK347" i="6"/>
  <c r="AK594" i="6"/>
  <c r="AK380" i="6"/>
  <c r="AK710" i="6"/>
  <c r="AN3" i="6"/>
  <c r="AN4" i="6"/>
  <c r="AK456" i="6"/>
  <c r="AK740" i="6"/>
  <c r="AK676" i="6"/>
  <c r="AK744" i="6"/>
  <c r="AK327" i="6"/>
  <c r="AK574" i="6"/>
  <c r="AK663" i="6"/>
  <c r="AK470" i="6"/>
  <c r="AK16" i="6"/>
  <c r="AK49" i="6"/>
  <c r="AK81" i="6"/>
  <c r="AK114" i="6"/>
  <c r="AK146" i="6"/>
  <c r="AK178" i="6"/>
  <c r="AK211" i="6"/>
  <c r="AK244" i="6"/>
  <c r="AK608" i="6"/>
  <c r="AK300" i="6"/>
  <c r="AK767" i="6"/>
  <c r="AK416" i="6"/>
  <c r="AK298" i="6"/>
  <c r="AK454" i="6"/>
  <c r="AK21" i="6"/>
  <c r="AK54" i="6"/>
  <c r="AK87" i="6"/>
  <c r="AK119" i="6"/>
  <c r="AK151" i="6"/>
  <c r="AK183" i="6"/>
  <c r="AK216" i="6"/>
  <c r="AK249" i="6"/>
  <c r="AK588" i="6"/>
  <c r="AK680" i="6"/>
  <c r="AK360" i="6"/>
  <c r="AK716" i="6"/>
  <c r="AK375" i="6"/>
  <c r="AK419" i="6"/>
  <c r="AK569" i="6"/>
  <c r="AK41" i="6"/>
  <c r="AK106" i="6"/>
  <c r="AK170" i="6"/>
  <c r="AK236" i="6"/>
  <c r="AK547" i="6"/>
  <c r="AK678" i="6"/>
  <c r="AK204" i="6"/>
  <c r="AK524" i="6"/>
  <c r="AK532" i="6"/>
  <c r="AK464" i="6"/>
  <c r="AK305" i="6"/>
  <c r="AK658" i="6"/>
  <c r="AK548" i="6"/>
  <c r="AK395" i="6"/>
  <c r="AK667" i="6"/>
  <c r="AK393" i="6"/>
  <c r="AK607" i="6"/>
  <c r="AK511" i="6"/>
  <c r="AK335" i="6"/>
  <c r="AK615" i="6"/>
  <c r="AK22" i="6"/>
  <c r="AK55" i="6"/>
  <c r="AK88" i="6"/>
  <c r="AK120" i="6"/>
  <c r="AK152" i="6"/>
  <c r="AK184" i="6"/>
  <c r="AK217" i="6"/>
  <c r="AK250" i="6"/>
  <c r="AK531" i="6"/>
  <c r="AK705" i="6"/>
  <c r="AK764" i="6"/>
  <c r="AK770" i="6"/>
  <c r="AK402" i="6"/>
  <c r="AK768" i="6"/>
  <c r="AK523" i="6"/>
  <c r="AK20" i="6"/>
  <c r="AK53" i="6"/>
  <c r="AK86" i="6"/>
  <c r="AK118" i="6"/>
  <c r="AK150" i="6"/>
  <c r="AK182" i="6"/>
  <c r="AK215" i="6"/>
  <c r="AK248" i="6"/>
  <c r="AK592" i="6"/>
  <c r="AK378" i="6"/>
  <c r="AK628" i="6"/>
  <c r="AK284" i="6"/>
  <c r="AK281" i="6"/>
  <c r="AK474" i="6"/>
  <c r="AK461" i="6"/>
  <c r="AK425" i="6"/>
  <c r="AK645" i="6"/>
  <c r="AK365" i="6"/>
  <c r="AK344" i="6"/>
  <c r="AK679" i="6"/>
  <c r="AK721" i="6"/>
  <c r="AK486" i="6"/>
  <c r="AK753" i="6"/>
  <c r="AK568" i="6"/>
  <c r="AK779" i="6"/>
  <c r="AK596" i="6"/>
  <c r="AK368" i="6"/>
  <c r="AK9" i="6"/>
  <c r="AK467" i="6"/>
  <c r="AK295" i="6"/>
  <c r="AK694" i="6"/>
  <c r="AK538" i="6"/>
  <c r="AK376" i="6"/>
  <c r="AK24" i="6"/>
  <c r="AK90" i="6"/>
  <c r="AK154" i="6"/>
  <c r="AK219" i="6"/>
  <c r="AK277" i="6"/>
  <c r="AK702" i="6"/>
  <c r="AK647" i="6"/>
  <c r="AK598" i="6"/>
  <c r="AK342" i="6"/>
  <c r="AK671" i="6"/>
  <c r="AK445" i="6"/>
  <c r="AK488" i="6"/>
  <c r="AK748" i="6"/>
  <c r="AK292" i="6"/>
  <c r="AK689" i="6"/>
  <c r="AK491" i="6"/>
  <c r="AK363" i="6"/>
  <c r="AK719" i="6"/>
  <c r="AK546" i="6"/>
  <c r="AK354" i="6"/>
  <c r="AK618" i="6"/>
  <c r="AK493" i="6"/>
  <c r="AK516" i="6"/>
  <c r="AK285" i="6"/>
  <c r="AK760" i="6"/>
  <c r="AK759" i="6"/>
  <c r="AK620" i="6"/>
  <c r="AK288" i="6"/>
  <c r="AK632" i="6"/>
  <c r="AK469" i="6"/>
  <c r="AK533" i="6"/>
  <c r="AK737" i="6"/>
  <c r="AK28" i="6"/>
  <c r="AK61" i="6"/>
  <c r="AK94" i="6"/>
  <c r="AK126" i="6"/>
  <c r="AK158" i="6"/>
  <c r="AK190" i="6"/>
  <c r="AK223" i="6"/>
  <c r="AK256" i="6"/>
  <c r="AK560" i="6"/>
  <c r="AK683" i="6"/>
  <c r="AK782" i="6"/>
  <c r="AK543" i="6"/>
  <c r="AK651" i="6"/>
  <c r="AK417" i="6"/>
  <c r="AK314" i="6"/>
  <c r="AK687" i="6"/>
  <c r="AK761" i="6"/>
  <c r="AK33" i="6"/>
  <c r="AK66" i="6"/>
  <c r="AK99" i="6"/>
  <c r="AK131" i="6"/>
  <c r="AK163" i="6"/>
  <c r="AK195" i="6"/>
  <c r="AK229" i="6"/>
  <c r="AK261" i="6"/>
  <c r="AK312" i="6"/>
  <c r="AK495" i="6"/>
  <c r="AK690" i="6"/>
  <c r="AK504" i="6"/>
  <c r="AK498" i="6"/>
  <c r="AK397" i="6"/>
  <c r="AK654" i="6"/>
  <c r="AK113" i="6"/>
  <c r="AK210" i="6"/>
  <c r="AK333" i="6"/>
  <c r="AK720" i="6"/>
  <c r="AK410" i="6"/>
  <c r="AK78" i="6"/>
  <c r="AK191" i="6"/>
  <c r="AK670" i="6"/>
  <c r="AK377" i="6"/>
  <c r="AK660" i="6"/>
  <c r="AK582" i="6"/>
  <c r="AK656" i="6"/>
  <c r="AK526" i="6"/>
  <c r="AK386" i="6"/>
  <c r="AK297" i="6"/>
  <c r="AK775" i="6"/>
  <c r="AK340" i="6"/>
  <c r="AK712" i="6"/>
  <c r="AK345" i="6"/>
  <c r="AK420" i="6"/>
  <c r="AK691" i="6"/>
  <c r="AK762" i="6"/>
  <c r="AK442" i="6"/>
  <c r="AK338" i="6"/>
  <c r="AK536" i="6"/>
  <c r="AK427" i="6"/>
  <c r="AK40" i="6"/>
  <c r="AK72" i="6"/>
  <c r="AK105" i="6"/>
  <c r="AK137" i="6"/>
  <c r="AK169" i="6"/>
  <c r="AK201" i="6"/>
  <c r="AK235" i="6"/>
  <c r="AK267" i="6"/>
  <c r="AK371" i="6"/>
  <c r="AK336" i="6"/>
  <c r="AK396" i="6"/>
  <c r="AK664" i="6"/>
  <c r="AP7" i="6"/>
  <c r="AL4" i="6"/>
  <c r="AO7" i="6"/>
  <c r="AL3" i="6"/>
  <c r="AK433" i="6"/>
  <c r="AK480" i="6"/>
  <c r="AK613" i="6"/>
  <c r="AK329" i="6"/>
  <c r="AK451" i="6"/>
  <c r="AK398" i="6"/>
  <c r="AK662" i="6"/>
  <c r="AK418" i="6"/>
  <c r="AK317" i="6"/>
  <c r="AK43" i="6"/>
  <c r="AK124" i="6"/>
  <c r="AK221" i="6"/>
  <c r="AK774" i="6"/>
  <c r="AK8" i="6"/>
  <c r="AK35" i="6"/>
  <c r="AK80" i="6"/>
  <c r="AK177" i="6"/>
  <c r="AK259" i="6"/>
  <c r="AK545" i="6"/>
  <c r="AK742" i="6"/>
  <c r="AK718" i="6"/>
  <c r="AK460" i="6"/>
  <c r="AK95" i="6"/>
  <c r="AK175" i="6"/>
  <c r="AK273" i="6"/>
  <c r="AK492" i="6"/>
  <c r="AK726" i="6"/>
  <c r="AK468" i="6"/>
  <c r="AK310" i="6"/>
  <c r="AK370" i="6"/>
  <c r="AK692" i="6"/>
  <c r="AK732" i="6"/>
  <c r="AK341" i="6"/>
  <c r="AK584" i="6"/>
  <c r="AK781" i="6"/>
  <c r="AK643" i="6"/>
  <c r="AK749" i="6"/>
  <c r="AK455" i="6"/>
  <c r="AK646" i="6"/>
  <c r="AK502" i="6"/>
  <c r="AK384" i="6"/>
  <c r="AK401" i="6"/>
  <c r="AK609" i="6"/>
  <c r="AK473" i="6"/>
  <c r="AK527" i="6"/>
  <c r="AK331" i="6"/>
  <c r="AK514" i="6"/>
  <c r="AK322" i="6"/>
  <c r="AK589" i="6"/>
  <c r="AK11" i="6"/>
  <c r="AK44" i="6"/>
  <c r="AK76" i="6"/>
  <c r="AK109" i="6"/>
  <c r="AK141" i="6"/>
  <c r="AK173" i="6"/>
  <c r="AK206" i="6"/>
  <c r="AK239" i="6"/>
  <c r="AK271" i="6"/>
  <c r="AK320" i="6"/>
  <c r="AK777" i="6"/>
  <c r="AK623" i="6"/>
  <c r="AK558" i="6"/>
  <c r="AK318" i="6"/>
  <c r="AK585" i="6"/>
  <c r="AK409" i="6"/>
  <c r="AK434" i="6"/>
  <c r="AK735" i="6"/>
  <c r="AK499" i="6"/>
  <c r="AK291" i="6"/>
  <c r="AK282" i="6"/>
  <c r="AK42" i="6"/>
  <c r="AK74" i="6"/>
  <c r="AK107" i="6"/>
  <c r="AK139" i="6"/>
  <c r="AK171" i="6"/>
  <c r="AK203" i="6"/>
  <c r="AK237" i="6"/>
  <c r="AK269" i="6"/>
  <c r="AK361" i="6"/>
  <c r="AK319" i="6"/>
  <c r="AK665" i="6"/>
  <c r="AK140" i="6"/>
  <c r="AK254" i="6"/>
  <c r="AK48" i="6"/>
  <c r="AK145" i="6"/>
  <c r="AK243" i="6"/>
  <c r="AO9" i="6"/>
  <c r="AK519" i="6"/>
  <c r="AK385" i="6"/>
  <c r="AK730" i="6"/>
  <c r="AK606" i="6"/>
  <c r="AK413" i="6"/>
  <c r="AK441" i="6"/>
  <c r="AK383" i="6"/>
  <c r="AK332" i="6"/>
  <c r="AK46" i="6"/>
  <c r="AK111" i="6"/>
  <c r="AK208" i="6"/>
  <c r="AK424" i="6"/>
  <c r="AK575" i="6"/>
  <c r="AK479" i="6"/>
  <c r="AK367" i="6"/>
  <c r="AK766" i="6"/>
  <c r="AK458" i="6"/>
  <c r="AM3" i="6"/>
  <c r="AM4" i="6"/>
  <c r="AK30" i="6"/>
  <c r="AK63" i="6"/>
  <c r="AK96" i="6"/>
  <c r="AK128" i="6"/>
  <c r="AK160" i="6"/>
  <c r="AK192" i="6"/>
  <c r="AK226" i="6"/>
  <c r="AK258" i="6"/>
  <c r="AK552" i="6"/>
  <c r="AK743" i="6"/>
  <c r="AK709" i="6"/>
  <c r="AK603" i="6"/>
  <c r="AK611" i="6"/>
  <c r="AK447" i="6"/>
  <c r="AK557" i="6"/>
  <c r="AK19" i="6"/>
  <c r="AK52" i="6"/>
  <c r="AK85" i="6"/>
  <c r="AK117" i="6"/>
  <c r="AK149" i="6"/>
  <c r="AK181" i="6"/>
  <c r="AK214" i="6"/>
  <c r="AK247" i="6"/>
  <c r="AK580" i="6"/>
  <c r="AK387" i="6"/>
  <c r="AK279" i="6"/>
  <c r="AK701" i="6"/>
  <c r="AK590" i="6"/>
  <c r="AK350" i="6"/>
  <c r="AK722" i="6"/>
  <c r="AK489" i="6"/>
  <c r="AK440" i="6"/>
  <c r="AK736" i="6"/>
  <c r="AK408" i="6"/>
  <c r="AK756" i="6"/>
  <c r="AK316" i="6"/>
  <c r="AK695" i="6"/>
  <c r="AK653" i="6"/>
  <c r="AK595" i="6"/>
  <c r="AK773" i="6"/>
  <c r="AK485" i="6"/>
  <c r="AK534" i="6"/>
  <c r="AK423" i="6"/>
  <c r="AK224" i="6"/>
  <c r="AK26" i="6"/>
  <c r="AK108" i="6"/>
  <c r="AK205" i="6"/>
  <c r="AK772" i="6"/>
  <c r="AK634" i="6"/>
  <c r="AK625" i="6"/>
  <c r="AK630" i="6"/>
  <c r="AK505" i="6"/>
  <c r="AK351" i="6"/>
  <c r="AK631" i="6"/>
  <c r="AK465" i="6"/>
  <c r="AK638" i="6"/>
  <c r="AK497" i="6"/>
  <c r="AK18" i="6"/>
  <c r="AK51" i="6"/>
  <c r="AK83" i="6"/>
  <c r="AK116" i="6"/>
  <c r="AK148" i="6"/>
  <c r="AK180" i="6"/>
  <c r="AK213" i="6"/>
  <c r="AK246" i="6"/>
  <c r="AK600" i="6"/>
  <c r="AK283" i="6"/>
  <c r="AK674" i="6"/>
  <c r="AK605" i="6"/>
  <c r="AK500" i="6"/>
  <c r="AK382" i="6"/>
  <c r="AK644" i="6"/>
  <c r="AK289" i="6"/>
  <c r="AK668" i="6"/>
  <c r="AK487" i="6"/>
  <c r="AK746" i="6"/>
  <c r="AK639" i="6"/>
  <c r="AK703" i="6"/>
  <c r="AK765" i="6"/>
  <c r="AK528" i="6"/>
  <c r="AK411" i="6"/>
  <c r="AK32" i="6"/>
  <c r="AK65" i="6"/>
  <c r="AK98" i="6"/>
  <c r="AK130" i="6"/>
  <c r="AK162" i="6"/>
  <c r="AK194" i="6"/>
  <c r="AK228" i="6"/>
  <c r="AK260" i="6"/>
  <c r="AK364" i="6"/>
  <c r="AK391" i="6"/>
  <c r="AK515" i="6"/>
  <c r="AK635" i="6"/>
  <c r="AK490" i="6"/>
  <c r="AK372" i="6"/>
  <c r="AK362" i="6"/>
  <c r="AK389" i="6"/>
  <c r="AK700" i="6"/>
  <c r="AK520" i="6"/>
  <c r="AK38" i="6"/>
  <c r="AK70" i="6"/>
  <c r="AK103" i="6"/>
  <c r="AK135" i="6"/>
  <c r="AK167" i="6"/>
  <c r="AK199" i="6"/>
  <c r="AK233" i="6"/>
  <c r="AK265" i="6"/>
  <c r="AK724" i="6"/>
  <c r="AK392" i="6"/>
  <c r="AK296" i="6"/>
  <c r="AK633" i="6"/>
  <c r="AK404" i="6"/>
  <c r="AO8" i="6"/>
  <c r="AK507" i="6"/>
  <c r="AK734" i="6"/>
  <c r="AK448" i="6"/>
  <c r="AK73" i="6"/>
  <c r="AK138" i="6"/>
  <c r="AK202" i="6"/>
  <c r="AK268" i="6"/>
  <c r="AK711" i="6"/>
  <c r="AK754" i="6"/>
  <c r="AK586" i="6"/>
  <c r="AK661" i="6"/>
  <c r="AK394" i="6"/>
  <c r="AK446" i="6"/>
  <c r="AK544" i="6"/>
  <c r="AK443" i="6"/>
  <c r="AK349" i="6"/>
  <c r="AK677" i="6"/>
  <c r="AK672" i="6"/>
  <c r="AK324" i="6"/>
  <c r="AK390" i="6"/>
  <c r="AK494" i="6"/>
  <c r="AK540" i="6"/>
  <c r="AK566" i="6"/>
  <c r="AK776" i="6"/>
  <c r="AK622" i="6"/>
  <c r="AK481" i="6"/>
  <c r="AK84" i="6"/>
  <c r="AK39" i="6"/>
  <c r="AK71" i="6"/>
  <c r="AK104" i="6"/>
  <c r="AK136" i="6"/>
  <c r="AK168" i="6"/>
  <c r="AK200" i="6"/>
  <c r="AK234" i="6"/>
  <c r="AK266" i="6"/>
  <c r="AK652" i="6"/>
  <c r="AK571" i="6"/>
  <c r="AK414" i="6"/>
  <c r="AK578" i="6"/>
  <c r="AK681" i="6"/>
  <c r="AK422" i="6"/>
  <c r="AK484" i="6"/>
  <c r="AK713" i="6"/>
  <c r="AK755" i="6"/>
  <c r="AK462" i="6"/>
  <c r="AK311" i="6"/>
  <c r="AK432" i="6"/>
  <c r="AK37" i="6"/>
  <c r="AK69" i="6"/>
  <c r="AK102" i="6"/>
  <c r="AK134" i="6"/>
  <c r="AK166" i="6"/>
  <c r="AK198" i="6"/>
  <c r="AK232" i="6"/>
  <c r="AK264" i="6"/>
  <c r="AK348" i="6"/>
  <c r="AK563" i="6"/>
  <c r="AK381" i="6"/>
  <c r="AK530" i="6"/>
  <c r="AK415" i="6"/>
  <c r="AK733" i="6"/>
  <c r="AK517" i="6"/>
  <c r="AK508" i="6"/>
  <c r="AK374" i="6"/>
  <c r="AK280" i="6"/>
  <c r="AK275" i="6"/>
  <c r="AK437" i="6"/>
  <c r="AK294" i="6"/>
  <c r="AK714" i="6"/>
  <c r="AK573" i="6"/>
  <c r="AK293" i="6"/>
  <c r="AK686" i="6"/>
  <c r="AK567" i="6"/>
  <c r="AK359" i="6"/>
  <c r="AK715" i="6"/>
  <c r="AK758" i="6"/>
  <c r="AK366" i="6"/>
  <c r="AK57" i="6"/>
  <c r="AK122" i="6"/>
  <c r="AK186" i="6"/>
  <c r="AK252" i="6"/>
  <c r="AK576" i="6"/>
  <c r="AK673" i="6"/>
  <c r="AK525" i="6"/>
  <c r="AK501" i="6"/>
  <c r="AK556" i="6"/>
  <c r="AK278" i="6"/>
  <c r="AK697" i="6"/>
  <c r="AK513" i="6"/>
  <c r="AK471" i="6"/>
  <c r="AK353" i="6"/>
  <c r="AK693" i="6"/>
  <c r="AK698" i="6"/>
  <c r="AK356" i="6"/>
  <c r="AK399" i="6"/>
  <c r="AK421" i="6"/>
  <c r="AK299" i="6"/>
  <c r="AK610" i="6"/>
  <c r="AK290" i="6"/>
  <c r="AK428" i="6"/>
  <c r="AK457" i="6"/>
  <c r="AK337" i="6"/>
  <c r="AK684" i="6"/>
  <c r="AK352" i="6"/>
  <c r="AK708" i="6"/>
  <c r="AK503" i="6"/>
  <c r="AK369" i="6"/>
  <c r="AK426" i="6"/>
  <c r="AK614" i="6"/>
  <c r="AK553" i="6"/>
  <c r="AK12" i="6"/>
  <c r="AK45" i="6"/>
  <c r="AK77" i="6"/>
  <c r="AK110" i="6"/>
  <c r="AK142" i="6"/>
  <c r="AK174" i="6"/>
  <c r="AK207" i="6"/>
  <c r="AK240" i="6"/>
  <c r="AK272" i="6"/>
  <c r="AK771" i="6"/>
  <c r="AK323" i="6"/>
  <c r="AK506" i="6"/>
  <c r="AK388" i="6"/>
  <c r="AK405" i="6"/>
  <c r="AK655" i="6"/>
  <c r="AK549" i="6"/>
  <c r="AK17" i="6"/>
  <c r="AK50" i="6"/>
  <c r="AK82" i="6"/>
  <c r="AK115" i="6"/>
  <c r="AK147" i="6"/>
  <c r="AK179" i="6"/>
  <c r="AK212" i="6"/>
  <c r="AK245" i="6"/>
  <c r="AK604" i="6"/>
  <c r="AK616" i="6"/>
  <c r="AK659" i="6"/>
  <c r="AK403" i="6"/>
  <c r="AK751" i="6"/>
  <c r="AK707" i="6"/>
  <c r="AK463" i="6"/>
  <c r="AK745" i="6"/>
  <c r="AK438" i="6"/>
  <c r="AK640" i="6"/>
  <c r="AK555" i="6"/>
  <c r="AK306" i="6"/>
  <c r="AK64" i="6"/>
  <c r="AK161" i="6"/>
  <c r="AK739" i="6"/>
  <c r="AK565" i="6"/>
  <c r="AK29" i="6"/>
  <c r="AK143" i="6"/>
  <c r="AK241" i="6"/>
  <c r="AK666" i="6"/>
  <c r="AK750" i="6"/>
  <c r="AK561" i="6"/>
  <c r="AK466" i="6"/>
  <c r="AK637" i="6"/>
  <c r="AK624" i="6"/>
  <c r="AK276" i="6"/>
  <c r="AK373" i="6"/>
  <c r="AK657" i="6"/>
  <c r="AK757" i="6"/>
  <c r="AK541" i="6"/>
  <c r="AK477" i="6"/>
  <c r="AK23" i="6"/>
  <c r="AK56" i="6"/>
  <c r="AK89" i="6"/>
  <c r="AK121" i="6"/>
  <c r="AK153" i="6"/>
  <c r="AK185" i="6"/>
  <c r="AK218" i="6"/>
  <c r="AK251" i="6"/>
  <c r="AK564" i="6"/>
  <c r="AK717" i="6"/>
  <c r="AK636" i="6"/>
  <c r="AK599" i="6"/>
  <c r="AK7" i="6"/>
  <c r="AG4" i="6"/>
  <c r="AK26" i="5" s="1"/>
  <c r="AG3" i="6"/>
  <c r="AK25" i="5" s="1"/>
  <c r="AK510" i="6"/>
  <c r="AK334" i="6"/>
  <c r="AK601" i="6"/>
  <c r="AK542" i="6"/>
  <c r="AK439" i="6"/>
  <c r="AK579" i="6"/>
  <c r="AK307" i="6"/>
  <c r="AK554" i="6"/>
  <c r="AK642" i="6"/>
  <c r="AK597" i="6"/>
  <c r="AK529" i="6"/>
  <c r="AK400" i="6"/>
  <c r="AK747" i="6"/>
  <c r="AK591" i="6"/>
  <c r="AK539" i="6"/>
  <c r="AK10" i="6"/>
  <c r="AK92" i="6"/>
  <c r="AK172" i="6"/>
  <c r="AK270" i="6"/>
  <c r="AK472" i="6"/>
  <c r="AK301" i="6"/>
  <c r="AK315" i="6"/>
  <c r="AK627" i="6"/>
  <c r="AK562" i="6"/>
  <c r="AK509" i="6"/>
  <c r="AK15" i="6"/>
  <c r="AK129" i="6"/>
  <c r="AK227" i="6"/>
  <c r="AK478" i="6"/>
  <c r="AK302" i="6"/>
  <c r="AK512" i="6"/>
  <c r="AK641" i="6"/>
  <c r="AK483" i="6"/>
  <c r="AK339" i="6"/>
  <c r="AK706" i="6"/>
  <c r="AK13" i="6"/>
  <c r="AK127" i="6"/>
  <c r="AK225" i="6"/>
  <c r="AK648" i="6"/>
  <c r="AK406" i="6"/>
  <c r="AK435" i="6"/>
  <c r="AK436" i="6"/>
  <c r="H18" i="3" l="1"/>
  <c r="AP9" i="6"/>
  <c r="AK4" i="6"/>
  <c r="AK3" i="6"/>
  <c r="AP8" i="6"/>
  <c r="AD57" i="5" l="1"/>
  <c r="AE52" i="5"/>
  <c r="AF56" i="5"/>
  <c r="AD105" i="5"/>
  <c r="AE79" i="5"/>
  <c r="AF65" i="5"/>
  <c r="AD221" i="5"/>
  <c r="AE198" i="5"/>
  <c r="AF228" i="5"/>
  <c r="AD242" i="5"/>
  <c r="AE248" i="5"/>
  <c r="AF248" i="5"/>
  <c r="AD381" i="5"/>
  <c r="AE383" i="5"/>
  <c r="AF392" i="5"/>
  <c r="AD405" i="5"/>
  <c r="AE407" i="5"/>
  <c r="AD426" i="5"/>
  <c r="AF414" i="5"/>
  <c r="AD631" i="5"/>
  <c r="AE526" i="5"/>
  <c r="AF615" i="5"/>
  <c r="AD727" i="5"/>
  <c r="AE711" i="5"/>
  <c r="AF735" i="5"/>
  <c r="AD759" i="5"/>
  <c r="AD779" i="5"/>
  <c r="AF791" i="5"/>
  <c r="AF795" i="5"/>
  <c r="AE31" i="5"/>
  <c r="AF33" i="5"/>
  <c r="W38" i="5"/>
  <c r="X36" i="5"/>
  <c r="Y34" i="5"/>
  <c r="Z38" i="5"/>
  <c r="AA36" i="5"/>
  <c r="W60" i="5"/>
  <c r="X61" i="5"/>
  <c r="Y65" i="5"/>
  <c r="Z63" i="5"/>
  <c r="AA68" i="5"/>
  <c r="AB61" i="5"/>
  <c r="W130" i="5"/>
  <c r="X227" i="5"/>
  <c r="Z225" i="5"/>
  <c r="AA227" i="5"/>
  <c r="AB228" i="5"/>
  <c r="X247" i="5"/>
  <c r="Z245" i="5"/>
  <c r="AB245" i="5"/>
  <c r="W360" i="5"/>
  <c r="X392" i="5"/>
  <c r="Z378" i="5"/>
  <c r="AA391" i="5"/>
  <c r="AB384" i="5"/>
  <c r="W412" i="5"/>
  <c r="X408" i="5"/>
  <c r="AA408" i="5"/>
  <c r="AB400" i="5"/>
  <c r="W423" i="5"/>
  <c r="X414" i="5"/>
  <c r="AA417" i="5"/>
  <c r="AB417" i="5"/>
  <c r="X622" i="5"/>
  <c r="Z591" i="5"/>
  <c r="AA439" i="5"/>
  <c r="AB594" i="5"/>
  <c r="W637" i="5"/>
  <c r="X727" i="5"/>
  <c r="Z716" i="5"/>
  <c r="AA735" i="5"/>
  <c r="AB741" i="5"/>
  <c r="X762" i="5"/>
  <c r="Z758" i="5"/>
  <c r="AB752" i="5"/>
  <c r="W774" i="5"/>
  <c r="X786" i="5"/>
  <c r="Y791" i="5"/>
  <c r="AA790" i="5"/>
  <c r="AB790" i="5"/>
  <c r="Z801" i="5"/>
  <c r="AB800" i="5"/>
  <c r="AD33" i="5"/>
  <c r="X31" i="5"/>
  <c r="Y33" i="5"/>
  <c r="Z31" i="5"/>
  <c r="AA31" i="5"/>
  <c r="AB33" i="5"/>
  <c r="AB37" i="5" l="1"/>
  <c r="AB41" i="5"/>
  <c r="AB47" i="5"/>
  <c r="AB49" i="5"/>
  <c r="AB55" i="5"/>
  <c r="AB57" i="5"/>
  <c r="AB48" i="5"/>
  <c r="AB56" i="5"/>
  <c r="AB42" i="5"/>
  <c r="AB46" i="5"/>
  <c r="AB58" i="5"/>
  <c r="AB44" i="5"/>
  <c r="AE492" i="5"/>
  <c r="AF69" i="5"/>
  <c r="AF458" i="5"/>
  <c r="AF229" i="5"/>
  <c r="AF245" i="5"/>
  <c r="AF555" i="5"/>
  <c r="AF442" i="5"/>
  <c r="AF619" i="5"/>
  <c r="AF38" i="5"/>
  <c r="AF54" i="5"/>
  <c r="AF254" i="5"/>
  <c r="AF270" i="5"/>
  <c r="AF286" i="5"/>
  <c r="AF302" i="5"/>
  <c r="AF318" i="5"/>
  <c r="AF334" i="5"/>
  <c r="AF350" i="5"/>
  <c r="AF366" i="5"/>
  <c r="AF382" i="5"/>
  <c r="AF695" i="5"/>
  <c r="AF41" i="5"/>
  <c r="AF57" i="5"/>
  <c r="AF237" i="5"/>
  <c r="AF261" i="5"/>
  <c r="AF277" i="5"/>
  <c r="AF293" i="5"/>
  <c r="AF309" i="5"/>
  <c r="AF325" i="5"/>
  <c r="AF341" i="5"/>
  <c r="AF357" i="5"/>
  <c r="AF373" i="5"/>
  <c r="AF389" i="5"/>
  <c r="AF450" i="5"/>
  <c r="AF523" i="5"/>
  <c r="AF651" i="5"/>
  <c r="AF715" i="5"/>
  <c r="AF46" i="5"/>
  <c r="AF262" i="5"/>
  <c r="AF278" i="5"/>
  <c r="AF294" i="5"/>
  <c r="AF310" i="5"/>
  <c r="AF326" i="5"/>
  <c r="AF342" i="5"/>
  <c r="AF358" i="5"/>
  <c r="AF374" i="5"/>
  <c r="AF390" i="5"/>
  <c r="AF663" i="5"/>
  <c r="AF727" i="5"/>
  <c r="AF49" i="5"/>
  <c r="AF73" i="5"/>
  <c r="AF253" i="5"/>
  <c r="AF269" i="5"/>
  <c r="AF285" i="5"/>
  <c r="AF301" i="5"/>
  <c r="AF317" i="5"/>
  <c r="AF333" i="5"/>
  <c r="AF349" i="5"/>
  <c r="AF365" i="5"/>
  <c r="AF381" i="5"/>
  <c r="AF434" i="5"/>
  <c r="AF466" i="5"/>
  <c r="AF587" i="5"/>
  <c r="AF683" i="5"/>
  <c r="AF747" i="5"/>
  <c r="AF181" i="5"/>
  <c r="AF121" i="5"/>
  <c r="AF153" i="5"/>
  <c r="AF185" i="5"/>
  <c r="AF217" i="5"/>
  <c r="AF238" i="5"/>
  <c r="AF246" i="5"/>
  <c r="AF437" i="5"/>
  <c r="AF453" i="5"/>
  <c r="AF472" i="5"/>
  <c r="AF535" i="5"/>
  <c r="AF599" i="5"/>
  <c r="AF631" i="5"/>
  <c r="AF775" i="5"/>
  <c r="AF34" i="5"/>
  <c r="AF42" i="5"/>
  <c r="AF50" i="5"/>
  <c r="AF58" i="5"/>
  <c r="AF109" i="5"/>
  <c r="AF125" i="5"/>
  <c r="AF141" i="5"/>
  <c r="AF157" i="5"/>
  <c r="AF173" i="5"/>
  <c r="AF189" i="5"/>
  <c r="AF205" i="5"/>
  <c r="AF221" i="5"/>
  <c r="AF233" i="5"/>
  <c r="AF241" i="5"/>
  <c r="AF249" i="5"/>
  <c r="AF257" i="5"/>
  <c r="AF265" i="5"/>
  <c r="AF273" i="5"/>
  <c r="AF281" i="5"/>
  <c r="AF289" i="5"/>
  <c r="AF297" i="5"/>
  <c r="AF305" i="5"/>
  <c r="AF313" i="5"/>
  <c r="AF321" i="5"/>
  <c r="AF329" i="5"/>
  <c r="AF337" i="5"/>
  <c r="AF345" i="5"/>
  <c r="AF353" i="5"/>
  <c r="AF361" i="5"/>
  <c r="AF369" i="5"/>
  <c r="AF377" i="5"/>
  <c r="AF385" i="5"/>
  <c r="AF413" i="5"/>
  <c r="AF417" i="5"/>
  <c r="AF438" i="5"/>
  <c r="AF446" i="5"/>
  <c r="AF454" i="5"/>
  <c r="AF462" i="5"/>
  <c r="AF476" i="5"/>
  <c r="AF507" i="5"/>
  <c r="AF539" i="5"/>
  <c r="AF571" i="5"/>
  <c r="AF603" i="5"/>
  <c r="AF635" i="5"/>
  <c r="AF667" i="5"/>
  <c r="AF699" i="5"/>
  <c r="AF731" i="5"/>
  <c r="AF117" i="5"/>
  <c r="AF133" i="5"/>
  <c r="AF149" i="5"/>
  <c r="AF165" i="5"/>
  <c r="AF197" i="5"/>
  <c r="AF213" i="5"/>
  <c r="AF425" i="5"/>
  <c r="AF137" i="5"/>
  <c r="AF169" i="5"/>
  <c r="AF201" i="5"/>
  <c r="AF230" i="5"/>
  <c r="AF421" i="5"/>
  <c r="AF445" i="5"/>
  <c r="AF461" i="5"/>
  <c r="AF503" i="5"/>
  <c r="AF567" i="5"/>
  <c r="AF37" i="5"/>
  <c r="AF45" i="5"/>
  <c r="AF53" i="5"/>
  <c r="AF113" i="5"/>
  <c r="AF129" i="5"/>
  <c r="AF145" i="5"/>
  <c r="AF161" i="5"/>
  <c r="AF177" i="5"/>
  <c r="AF193" i="5"/>
  <c r="AF209" i="5"/>
  <c r="AF225" i="5"/>
  <c r="AF234" i="5"/>
  <c r="AF242" i="5"/>
  <c r="AF250" i="5"/>
  <c r="AF258" i="5"/>
  <c r="AF266" i="5"/>
  <c r="AF274" i="5"/>
  <c r="AF282" i="5"/>
  <c r="AF290" i="5"/>
  <c r="AF298" i="5"/>
  <c r="AF306" i="5"/>
  <c r="AF314" i="5"/>
  <c r="AF322" i="5"/>
  <c r="AF330" i="5"/>
  <c r="AF338" i="5"/>
  <c r="AF346" i="5"/>
  <c r="AF354" i="5"/>
  <c r="AF362" i="5"/>
  <c r="AF370" i="5"/>
  <c r="AF378" i="5"/>
  <c r="AF386" i="5"/>
  <c r="AF429" i="5"/>
  <c r="AF433" i="5"/>
  <c r="AF441" i="5"/>
  <c r="AF449" i="5"/>
  <c r="AF457" i="5"/>
  <c r="AF465" i="5"/>
  <c r="AF488" i="5"/>
  <c r="AF519" i="5"/>
  <c r="AF551" i="5"/>
  <c r="AF583" i="5"/>
  <c r="AF647" i="5"/>
  <c r="AF679" i="5"/>
  <c r="AF711" i="5"/>
  <c r="AF743" i="5"/>
  <c r="AF32" i="5"/>
  <c r="AF31" i="5"/>
  <c r="AF770" i="5"/>
  <c r="AF766" i="5"/>
  <c r="AF762" i="5"/>
  <c r="AF758" i="5"/>
  <c r="AF754" i="5"/>
  <c r="AF750" i="5"/>
  <c r="AF769" i="5"/>
  <c r="AF765" i="5"/>
  <c r="AF761" i="5"/>
  <c r="AF757" i="5"/>
  <c r="AF753" i="5"/>
  <c r="AF749" i="5"/>
  <c r="AF772" i="5"/>
  <c r="AF768" i="5"/>
  <c r="AF764" i="5"/>
  <c r="AF760" i="5"/>
  <c r="AF756" i="5"/>
  <c r="AF752" i="5"/>
  <c r="AF748" i="5"/>
  <c r="AF771" i="5"/>
  <c r="AF755" i="5"/>
  <c r="AF763" i="5"/>
  <c r="AF767" i="5"/>
  <c r="AF751" i="5"/>
  <c r="AF759" i="5"/>
  <c r="AF108" i="5"/>
  <c r="AF104" i="5"/>
  <c r="AF100" i="5"/>
  <c r="AF96" i="5"/>
  <c r="AF92" i="5"/>
  <c r="AF88" i="5"/>
  <c r="AF84" i="5"/>
  <c r="AF80" i="5"/>
  <c r="AF76" i="5"/>
  <c r="AF72" i="5"/>
  <c r="AF68" i="5"/>
  <c r="AF64" i="5"/>
  <c r="AF60" i="5"/>
  <c r="AF106" i="5"/>
  <c r="AF98" i="5"/>
  <c r="AF90" i="5"/>
  <c r="AF82" i="5"/>
  <c r="AF74" i="5"/>
  <c r="AF66" i="5"/>
  <c r="AF62" i="5"/>
  <c r="AF101" i="5"/>
  <c r="AF89" i="5"/>
  <c r="AF107" i="5"/>
  <c r="AF103" i="5"/>
  <c r="AF99" i="5"/>
  <c r="AF95" i="5"/>
  <c r="AF91" i="5"/>
  <c r="AF87" i="5"/>
  <c r="AF83" i="5"/>
  <c r="AF79" i="5"/>
  <c r="AF75" i="5"/>
  <c r="AF71" i="5"/>
  <c r="AF67" i="5"/>
  <c r="AF63" i="5"/>
  <c r="AF102" i="5"/>
  <c r="AF94" i="5"/>
  <c r="AF86" i="5"/>
  <c r="AF70" i="5"/>
  <c r="AF97" i="5"/>
  <c r="AF85" i="5"/>
  <c r="AF78" i="5"/>
  <c r="AF105" i="5"/>
  <c r="AF93" i="5"/>
  <c r="AF81" i="5"/>
  <c r="AF61" i="5"/>
  <c r="AF77" i="5"/>
  <c r="AF790" i="5"/>
  <c r="AF786" i="5"/>
  <c r="AF782" i="5"/>
  <c r="AF778" i="5"/>
  <c r="AF774" i="5"/>
  <c r="AF789" i="5"/>
  <c r="AF785" i="5"/>
  <c r="AF781" i="5"/>
  <c r="AF777" i="5"/>
  <c r="AF773" i="5"/>
  <c r="AF788" i="5"/>
  <c r="AF784" i="5"/>
  <c r="AF780" i="5"/>
  <c r="AF776" i="5"/>
  <c r="AF110" i="5"/>
  <c r="AF114" i="5"/>
  <c r="AF126" i="5"/>
  <c r="AF134" i="5"/>
  <c r="AF142" i="5"/>
  <c r="AF150" i="5"/>
  <c r="AF162" i="5"/>
  <c r="AF170" i="5"/>
  <c r="AF182" i="5"/>
  <c r="AF190" i="5"/>
  <c r="AF202" i="5"/>
  <c r="AF210" i="5"/>
  <c r="AF218" i="5"/>
  <c r="AF226" i="5"/>
  <c r="AF806" i="5"/>
  <c r="AF802" i="5"/>
  <c r="AF798" i="5"/>
  <c r="AF794" i="5"/>
  <c r="AF805" i="5"/>
  <c r="AF801" i="5"/>
  <c r="AF797" i="5"/>
  <c r="AF793" i="5"/>
  <c r="AF804" i="5"/>
  <c r="AF800" i="5"/>
  <c r="AF796" i="5"/>
  <c r="AF792" i="5"/>
  <c r="AF634" i="5"/>
  <c r="AF630" i="5"/>
  <c r="AF626" i="5"/>
  <c r="AF622" i="5"/>
  <c r="AF618" i="5"/>
  <c r="AF614" i="5"/>
  <c r="AF610" i="5"/>
  <c r="AF606" i="5"/>
  <c r="AF602" i="5"/>
  <c r="AF598" i="5"/>
  <c r="AF594" i="5"/>
  <c r="AF590" i="5"/>
  <c r="AF586" i="5"/>
  <c r="AF582" i="5"/>
  <c r="AF578" i="5"/>
  <c r="AF574" i="5"/>
  <c r="AF570" i="5"/>
  <c r="AF566" i="5"/>
  <c r="AF562" i="5"/>
  <c r="AF558" i="5"/>
  <c r="AF554" i="5"/>
  <c r="AF550" i="5"/>
  <c r="AF546" i="5"/>
  <c r="AF542" i="5"/>
  <c r="AF538" i="5"/>
  <c r="AF534" i="5"/>
  <c r="AF530" i="5"/>
  <c r="AF526" i="5"/>
  <c r="AF522" i="5"/>
  <c r="AF518" i="5"/>
  <c r="AF514" i="5"/>
  <c r="AF510" i="5"/>
  <c r="AF506" i="5"/>
  <c r="AF502" i="5"/>
  <c r="AF498" i="5"/>
  <c r="AF494" i="5"/>
  <c r="AF491" i="5"/>
  <c r="AF487" i="5"/>
  <c r="AF483" i="5"/>
  <c r="AF479" i="5"/>
  <c r="AF475" i="5"/>
  <c r="AF471" i="5"/>
  <c r="AF633" i="5"/>
  <c r="AF629" i="5"/>
  <c r="AF625" i="5"/>
  <c r="AF621" i="5"/>
  <c r="AF617" i="5"/>
  <c r="AF613" i="5"/>
  <c r="AF609" i="5"/>
  <c r="AF605" i="5"/>
  <c r="AF601" i="5"/>
  <c r="AF597" i="5"/>
  <c r="AF593" i="5"/>
  <c r="AF589" i="5"/>
  <c r="AF585" i="5"/>
  <c r="AF581" i="5"/>
  <c r="AF577" i="5"/>
  <c r="AF573" i="5"/>
  <c r="AF569" i="5"/>
  <c r="AF565" i="5"/>
  <c r="AF561" i="5"/>
  <c r="AF557" i="5"/>
  <c r="AF553" i="5"/>
  <c r="AF549" i="5"/>
  <c r="AF545" i="5"/>
  <c r="AF541" i="5"/>
  <c r="AF537" i="5"/>
  <c r="AF533" i="5"/>
  <c r="AF529" i="5"/>
  <c r="AF525" i="5"/>
  <c r="AF521" i="5"/>
  <c r="AF517" i="5"/>
  <c r="AF513" i="5"/>
  <c r="AF509" i="5"/>
  <c r="AF505" i="5"/>
  <c r="AF501" i="5"/>
  <c r="AF497" i="5"/>
  <c r="AF493" i="5"/>
  <c r="AF490" i="5"/>
  <c r="AF486" i="5"/>
  <c r="AF482" i="5"/>
  <c r="AF478" i="5"/>
  <c r="AF474" i="5"/>
  <c r="AF470" i="5"/>
  <c r="AF632" i="5"/>
  <c r="AF628" i="5"/>
  <c r="AF624" i="5"/>
  <c r="AF620" i="5"/>
  <c r="AF616" i="5"/>
  <c r="AF612" i="5"/>
  <c r="AF608" i="5"/>
  <c r="AF604" i="5"/>
  <c r="AF600" i="5"/>
  <c r="AF596" i="5"/>
  <c r="AF592" i="5"/>
  <c r="AF588" i="5"/>
  <c r="AF584" i="5"/>
  <c r="AF580" i="5"/>
  <c r="AF576" i="5"/>
  <c r="AF572" i="5"/>
  <c r="AF568" i="5"/>
  <c r="AF564" i="5"/>
  <c r="AF560" i="5"/>
  <c r="AF556" i="5"/>
  <c r="AF552" i="5"/>
  <c r="AF548" i="5"/>
  <c r="AF544" i="5"/>
  <c r="AF540" i="5"/>
  <c r="AF536" i="5"/>
  <c r="AF532" i="5"/>
  <c r="AF528" i="5"/>
  <c r="AF524" i="5"/>
  <c r="AF520" i="5"/>
  <c r="AF516" i="5"/>
  <c r="AF512" i="5"/>
  <c r="AF508" i="5"/>
  <c r="AF504" i="5"/>
  <c r="AF500" i="5"/>
  <c r="AF496" i="5"/>
  <c r="AF492" i="5"/>
  <c r="AF489" i="5"/>
  <c r="AF485" i="5"/>
  <c r="AF481" i="5"/>
  <c r="AF477" i="5"/>
  <c r="AF473" i="5"/>
  <c r="AF469" i="5"/>
  <c r="AF35" i="5"/>
  <c r="AF39" i="5"/>
  <c r="AF43" i="5"/>
  <c r="AF47" i="5"/>
  <c r="AF51" i="5"/>
  <c r="AF55" i="5"/>
  <c r="AF59" i="5"/>
  <c r="AF111" i="5"/>
  <c r="AF115" i="5"/>
  <c r="AF119" i="5"/>
  <c r="AF123" i="5"/>
  <c r="AF127" i="5"/>
  <c r="AF131" i="5"/>
  <c r="AF135" i="5"/>
  <c r="AF139" i="5"/>
  <c r="AF143" i="5"/>
  <c r="AF147" i="5"/>
  <c r="AF151" i="5"/>
  <c r="AF155" i="5"/>
  <c r="AF159" i="5"/>
  <c r="AF163" i="5"/>
  <c r="AF167" i="5"/>
  <c r="AF171" i="5"/>
  <c r="AF175" i="5"/>
  <c r="AF179" i="5"/>
  <c r="AF183" i="5"/>
  <c r="AF187" i="5"/>
  <c r="AF191" i="5"/>
  <c r="AF195" i="5"/>
  <c r="AF199" i="5"/>
  <c r="AF203" i="5"/>
  <c r="AF207" i="5"/>
  <c r="AF211" i="5"/>
  <c r="AF215" i="5"/>
  <c r="AF219" i="5"/>
  <c r="AF223" i="5"/>
  <c r="AF227" i="5"/>
  <c r="AF231" i="5"/>
  <c r="AF235" i="5"/>
  <c r="AF239" i="5"/>
  <c r="AF243" i="5"/>
  <c r="AF247" i="5"/>
  <c r="AF251" i="5"/>
  <c r="AF255" i="5"/>
  <c r="AF259" i="5"/>
  <c r="AF263" i="5"/>
  <c r="AF267" i="5"/>
  <c r="AF271" i="5"/>
  <c r="AF275" i="5"/>
  <c r="AF279" i="5"/>
  <c r="AF283" i="5"/>
  <c r="AF287" i="5"/>
  <c r="AF291" i="5"/>
  <c r="AF295" i="5"/>
  <c r="AF299" i="5"/>
  <c r="AF303" i="5"/>
  <c r="AF307" i="5"/>
  <c r="AF311" i="5"/>
  <c r="AF315" i="5"/>
  <c r="AF319" i="5"/>
  <c r="AF323" i="5"/>
  <c r="AF327" i="5"/>
  <c r="AF331" i="5"/>
  <c r="AF335" i="5"/>
  <c r="AF339" i="5"/>
  <c r="AF343" i="5"/>
  <c r="AF347" i="5"/>
  <c r="AF351" i="5"/>
  <c r="AF355" i="5"/>
  <c r="AF359" i="5"/>
  <c r="AF363" i="5"/>
  <c r="AF367" i="5"/>
  <c r="AF371" i="5"/>
  <c r="AF375" i="5"/>
  <c r="AF379" i="5"/>
  <c r="AF383" i="5"/>
  <c r="AF387" i="5"/>
  <c r="AF391" i="5"/>
  <c r="AF431" i="5"/>
  <c r="AF427" i="5"/>
  <c r="AF423" i="5"/>
  <c r="AF419" i="5"/>
  <c r="AF415" i="5"/>
  <c r="AF435" i="5"/>
  <c r="AF439" i="5"/>
  <c r="AF443" i="5"/>
  <c r="AF447" i="5"/>
  <c r="AF451" i="5"/>
  <c r="AF455" i="5"/>
  <c r="AF459" i="5"/>
  <c r="AF463" i="5"/>
  <c r="AF467" i="5"/>
  <c r="AF480" i="5"/>
  <c r="AF495" i="5"/>
  <c r="AF511" i="5"/>
  <c r="AF527" i="5"/>
  <c r="AF543" i="5"/>
  <c r="AF559" i="5"/>
  <c r="AF575" i="5"/>
  <c r="AF591" i="5"/>
  <c r="AF607" i="5"/>
  <c r="AF623" i="5"/>
  <c r="AF639" i="5"/>
  <c r="AF655" i="5"/>
  <c r="AF671" i="5"/>
  <c r="AF687" i="5"/>
  <c r="AF703" i="5"/>
  <c r="AF719" i="5"/>
  <c r="AF783" i="5"/>
  <c r="AF799" i="5"/>
  <c r="AF118" i="5"/>
  <c r="AF122" i="5"/>
  <c r="AF130" i="5"/>
  <c r="AF138" i="5"/>
  <c r="AF146" i="5"/>
  <c r="AF154" i="5"/>
  <c r="AF158" i="5"/>
  <c r="AF166" i="5"/>
  <c r="AF174" i="5"/>
  <c r="AF178" i="5"/>
  <c r="AF186" i="5"/>
  <c r="AF194" i="5"/>
  <c r="AF198" i="5"/>
  <c r="AF206" i="5"/>
  <c r="AF214" i="5"/>
  <c r="AF222" i="5"/>
  <c r="AF432" i="5"/>
  <c r="AF428" i="5"/>
  <c r="AF424" i="5"/>
  <c r="AF420" i="5"/>
  <c r="AF416" i="5"/>
  <c r="AF779" i="5"/>
  <c r="AF746" i="5"/>
  <c r="AF742" i="5"/>
  <c r="AF738" i="5"/>
  <c r="AF734" i="5"/>
  <c r="AF730" i="5"/>
  <c r="AF726" i="5"/>
  <c r="AF722" i="5"/>
  <c r="AF718" i="5"/>
  <c r="AF714" i="5"/>
  <c r="AF710" i="5"/>
  <c r="AF706" i="5"/>
  <c r="AF702" i="5"/>
  <c r="AF698" i="5"/>
  <c r="AF694" i="5"/>
  <c r="AF690" i="5"/>
  <c r="AF686" i="5"/>
  <c r="AF682" i="5"/>
  <c r="AF678" i="5"/>
  <c r="AF674" i="5"/>
  <c r="AF670" i="5"/>
  <c r="AF666" i="5"/>
  <c r="AF662" i="5"/>
  <c r="AF658" i="5"/>
  <c r="AF654" i="5"/>
  <c r="AF650" i="5"/>
  <c r="AF646" i="5"/>
  <c r="AF642" i="5"/>
  <c r="AF638" i="5"/>
  <c r="AF745" i="5"/>
  <c r="AF741" i="5"/>
  <c r="AF737" i="5"/>
  <c r="AF733" i="5"/>
  <c r="AF729" i="5"/>
  <c r="AF725" i="5"/>
  <c r="AF721" i="5"/>
  <c r="AF717" i="5"/>
  <c r="AF713" i="5"/>
  <c r="AF709" i="5"/>
  <c r="AF705" i="5"/>
  <c r="AF701" i="5"/>
  <c r="AF697" i="5"/>
  <c r="AF693" i="5"/>
  <c r="AF689" i="5"/>
  <c r="AF685" i="5"/>
  <c r="AF681" i="5"/>
  <c r="AF677" i="5"/>
  <c r="AF673" i="5"/>
  <c r="AF669" i="5"/>
  <c r="AF665" i="5"/>
  <c r="AF661" i="5"/>
  <c r="AF657" i="5"/>
  <c r="AF653" i="5"/>
  <c r="AF649" i="5"/>
  <c r="AF645" i="5"/>
  <c r="AF641" i="5"/>
  <c r="AF637" i="5"/>
  <c r="AF744" i="5"/>
  <c r="AF740" i="5"/>
  <c r="AF736" i="5"/>
  <c r="AF732" i="5"/>
  <c r="AF728" i="5"/>
  <c r="AF724" i="5"/>
  <c r="AF720" i="5"/>
  <c r="AF716" i="5"/>
  <c r="AF712" i="5"/>
  <c r="AF708" i="5"/>
  <c r="AF704" i="5"/>
  <c r="AF700" i="5"/>
  <c r="AF696" i="5"/>
  <c r="AF692" i="5"/>
  <c r="AF688" i="5"/>
  <c r="AF684" i="5"/>
  <c r="AF680" i="5"/>
  <c r="AF676" i="5"/>
  <c r="AF672" i="5"/>
  <c r="AF668" i="5"/>
  <c r="AF664" i="5"/>
  <c r="AF660" i="5"/>
  <c r="AF656" i="5"/>
  <c r="AF652" i="5"/>
  <c r="AF648" i="5"/>
  <c r="AF644" i="5"/>
  <c r="AF640" i="5"/>
  <c r="AF636" i="5"/>
  <c r="AF36" i="5"/>
  <c r="AF40" i="5"/>
  <c r="AF44" i="5"/>
  <c r="AF48" i="5"/>
  <c r="AF52" i="5"/>
  <c r="AF112" i="5"/>
  <c r="AF116" i="5"/>
  <c r="AF120" i="5"/>
  <c r="AF124" i="5"/>
  <c r="AF128" i="5"/>
  <c r="AF132" i="5"/>
  <c r="AF136" i="5"/>
  <c r="AF140" i="5"/>
  <c r="AF144" i="5"/>
  <c r="AF148" i="5"/>
  <c r="AF152" i="5"/>
  <c r="AF156" i="5"/>
  <c r="AF160" i="5"/>
  <c r="AF164" i="5"/>
  <c r="AF168" i="5"/>
  <c r="AF172" i="5"/>
  <c r="AF176" i="5"/>
  <c r="AF180" i="5"/>
  <c r="AF184" i="5"/>
  <c r="AF188" i="5"/>
  <c r="AF192" i="5"/>
  <c r="AF196" i="5"/>
  <c r="AF200" i="5"/>
  <c r="AF204" i="5"/>
  <c r="AF208" i="5"/>
  <c r="AF212" i="5"/>
  <c r="AF216" i="5"/>
  <c r="AF220" i="5"/>
  <c r="AF224" i="5"/>
  <c r="AF232" i="5"/>
  <c r="AF236" i="5"/>
  <c r="AF240" i="5"/>
  <c r="AF244" i="5"/>
  <c r="AF252" i="5"/>
  <c r="AF256" i="5"/>
  <c r="AF260" i="5"/>
  <c r="AF264" i="5"/>
  <c r="AF268" i="5"/>
  <c r="AF272" i="5"/>
  <c r="AF276" i="5"/>
  <c r="AF280" i="5"/>
  <c r="AF284" i="5"/>
  <c r="AF288" i="5"/>
  <c r="AF292" i="5"/>
  <c r="AF296" i="5"/>
  <c r="AF300" i="5"/>
  <c r="AF304" i="5"/>
  <c r="AF308" i="5"/>
  <c r="AF312" i="5"/>
  <c r="AF316" i="5"/>
  <c r="AF320" i="5"/>
  <c r="AF324" i="5"/>
  <c r="AF328" i="5"/>
  <c r="AF332" i="5"/>
  <c r="AF336" i="5"/>
  <c r="AF340" i="5"/>
  <c r="AF344" i="5"/>
  <c r="AF348" i="5"/>
  <c r="AF352" i="5"/>
  <c r="AF356" i="5"/>
  <c r="AF360" i="5"/>
  <c r="AF364" i="5"/>
  <c r="AF368" i="5"/>
  <c r="AF372" i="5"/>
  <c r="AF376" i="5"/>
  <c r="AF380" i="5"/>
  <c r="AF384" i="5"/>
  <c r="AF388" i="5"/>
  <c r="AF430" i="5"/>
  <c r="AF426" i="5"/>
  <c r="AF422" i="5"/>
  <c r="AF418" i="5"/>
  <c r="AF436" i="5"/>
  <c r="AF440" i="5"/>
  <c r="AF444" i="5"/>
  <c r="AF448" i="5"/>
  <c r="AF452" i="5"/>
  <c r="AF456" i="5"/>
  <c r="AF460" i="5"/>
  <c r="AF464" i="5"/>
  <c r="AF468" i="5"/>
  <c r="AF484" i="5"/>
  <c r="AF499" i="5"/>
  <c r="AF515" i="5"/>
  <c r="AF531" i="5"/>
  <c r="AF547" i="5"/>
  <c r="AF563" i="5"/>
  <c r="AF579" i="5"/>
  <c r="AF595" i="5"/>
  <c r="AF611" i="5"/>
  <c r="AF627" i="5"/>
  <c r="AF643" i="5"/>
  <c r="AF659" i="5"/>
  <c r="AF675" i="5"/>
  <c r="AF691" i="5"/>
  <c r="AF707" i="5"/>
  <c r="AF723" i="5"/>
  <c r="AF739" i="5"/>
  <c r="AF787" i="5"/>
  <c r="AF803" i="5"/>
  <c r="AE478" i="5"/>
  <c r="AE140" i="5"/>
  <c r="AE100" i="5"/>
  <c r="AE192" i="5"/>
  <c r="AE130" i="5"/>
  <c r="AE170" i="5"/>
  <c r="AE124" i="5"/>
  <c r="AE160" i="5"/>
  <c r="AE460" i="5"/>
  <c r="AE68" i="5"/>
  <c r="AE114" i="5"/>
  <c r="AE146" i="5"/>
  <c r="AE446" i="5"/>
  <c r="AE84" i="5"/>
  <c r="AE122" i="5"/>
  <c r="AE138" i="5"/>
  <c r="AE154" i="5"/>
  <c r="AE186" i="5"/>
  <c r="AE444" i="5"/>
  <c r="AE476" i="5"/>
  <c r="AE76" i="5"/>
  <c r="AE108" i="5"/>
  <c r="AE60" i="5"/>
  <c r="AE92" i="5"/>
  <c r="AE116" i="5"/>
  <c r="AE132" i="5"/>
  <c r="AE148" i="5"/>
  <c r="AE176" i="5"/>
  <c r="AE462" i="5"/>
  <c r="AE90" i="5"/>
  <c r="AE64" i="5"/>
  <c r="AE72" i="5"/>
  <c r="AE80" i="5"/>
  <c r="AE88" i="5"/>
  <c r="AE96" i="5"/>
  <c r="AE104" i="5"/>
  <c r="AE112" i="5"/>
  <c r="AE120" i="5"/>
  <c r="AE128" i="5"/>
  <c r="AE136" i="5"/>
  <c r="AE144" i="5"/>
  <c r="AE152" i="5"/>
  <c r="AE168" i="5"/>
  <c r="AE184" i="5"/>
  <c r="AE200" i="5"/>
  <c r="AE438" i="5"/>
  <c r="AE454" i="5"/>
  <c r="AE470" i="5"/>
  <c r="AE486" i="5"/>
  <c r="AE500" i="5"/>
  <c r="AE518" i="5"/>
  <c r="AE66" i="5"/>
  <c r="AE74" i="5"/>
  <c r="AE82" i="5"/>
  <c r="AE98" i="5"/>
  <c r="AE106" i="5"/>
  <c r="AE32" i="5"/>
  <c r="AE62" i="5"/>
  <c r="AE70" i="5"/>
  <c r="AE78" i="5"/>
  <c r="AE86" i="5"/>
  <c r="AE94" i="5"/>
  <c r="AE102" i="5"/>
  <c r="AE110" i="5"/>
  <c r="AE118" i="5"/>
  <c r="AE126" i="5"/>
  <c r="AE134" i="5"/>
  <c r="AE142" i="5"/>
  <c r="AE150" i="5"/>
  <c r="AE162" i="5"/>
  <c r="AE178" i="5"/>
  <c r="AE194" i="5"/>
  <c r="AE436" i="5"/>
  <c r="AE452" i="5"/>
  <c r="AE468" i="5"/>
  <c r="AE484" i="5"/>
  <c r="AE508" i="5"/>
  <c r="AE38" i="5"/>
  <c r="AE40" i="5"/>
  <c r="AE46" i="5"/>
  <c r="AE56" i="5"/>
  <c r="AE335" i="5"/>
  <c r="AE399" i="5"/>
  <c r="AE414" i="5"/>
  <c r="AE416" i="5"/>
  <c r="AE418" i="5"/>
  <c r="AE420" i="5"/>
  <c r="AE422" i="5"/>
  <c r="AE424" i="5"/>
  <c r="AE426" i="5"/>
  <c r="AE428" i="5"/>
  <c r="AE430" i="5"/>
  <c r="AE432" i="5"/>
  <c r="AE415" i="5"/>
  <c r="AE417" i="5"/>
  <c r="AE419" i="5"/>
  <c r="AE421" i="5"/>
  <c r="AE423" i="5"/>
  <c r="AE425" i="5"/>
  <c r="AE427" i="5"/>
  <c r="AE429" i="5"/>
  <c r="AE431" i="5"/>
  <c r="AE413" i="5"/>
  <c r="AE33" i="5"/>
  <c r="AE35" i="5"/>
  <c r="AE41" i="5"/>
  <c r="AE47" i="5"/>
  <c r="AE53" i="5"/>
  <c r="AE57" i="5"/>
  <c r="AE63" i="5"/>
  <c r="AE67" i="5"/>
  <c r="AE71" i="5"/>
  <c r="AE75" i="5"/>
  <c r="AE77" i="5"/>
  <c r="AE81" i="5"/>
  <c r="AE83" i="5"/>
  <c r="AE85" i="5"/>
  <c r="AE87" i="5"/>
  <c r="AE89" i="5"/>
  <c r="AE91" i="5"/>
  <c r="AE93" i="5"/>
  <c r="AE95" i="5"/>
  <c r="AE97" i="5"/>
  <c r="AE99" i="5"/>
  <c r="AE101" i="5"/>
  <c r="AE103" i="5"/>
  <c r="AE105" i="5"/>
  <c r="AE107" i="5"/>
  <c r="AE109" i="5"/>
  <c r="AE111" i="5"/>
  <c r="AE113" i="5"/>
  <c r="AE115" i="5"/>
  <c r="AE117" i="5"/>
  <c r="AE119" i="5"/>
  <c r="AE121" i="5"/>
  <c r="AE123" i="5"/>
  <c r="AE125" i="5"/>
  <c r="AE127" i="5"/>
  <c r="AE129" i="5"/>
  <c r="AE131" i="5"/>
  <c r="AE133" i="5"/>
  <c r="AE135" i="5"/>
  <c r="AE137" i="5"/>
  <c r="AE139" i="5"/>
  <c r="AE141" i="5"/>
  <c r="AE143" i="5"/>
  <c r="AE145" i="5"/>
  <c r="AE147" i="5"/>
  <c r="AE149" i="5"/>
  <c r="AE151" i="5"/>
  <c r="AE153" i="5"/>
  <c r="AE158" i="5"/>
  <c r="AE166" i="5"/>
  <c r="AE174" i="5"/>
  <c r="AE182" i="5"/>
  <c r="AE190" i="5"/>
  <c r="AE343" i="5"/>
  <c r="AE375" i="5"/>
  <c r="AE434" i="5"/>
  <c r="AE442" i="5"/>
  <c r="AE450" i="5"/>
  <c r="AE458" i="5"/>
  <c r="AE466" i="5"/>
  <c r="AE474" i="5"/>
  <c r="AE482" i="5"/>
  <c r="AE490" i="5"/>
  <c r="AE498" i="5"/>
  <c r="AE506" i="5"/>
  <c r="AE746" i="5"/>
  <c r="AE744" i="5"/>
  <c r="AE742" i="5"/>
  <c r="AE740" i="5"/>
  <c r="AE738" i="5"/>
  <c r="AE736" i="5"/>
  <c r="AE734" i="5"/>
  <c r="AE732" i="5"/>
  <c r="AE730" i="5"/>
  <c r="AE728" i="5"/>
  <c r="AE726" i="5"/>
  <c r="AE724" i="5"/>
  <c r="AE722" i="5"/>
  <c r="AE720" i="5"/>
  <c r="AE718" i="5"/>
  <c r="AE716" i="5"/>
  <c r="AE714" i="5"/>
  <c r="AE712" i="5"/>
  <c r="AE710" i="5"/>
  <c r="AE708" i="5"/>
  <c r="AE706" i="5"/>
  <c r="AE704" i="5"/>
  <c r="AE702" i="5"/>
  <c r="AE700" i="5"/>
  <c r="AE698" i="5"/>
  <c r="AE696" i="5"/>
  <c r="AE694" i="5"/>
  <c r="AE692" i="5"/>
  <c r="AE690" i="5"/>
  <c r="AE688" i="5"/>
  <c r="AE686" i="5"/>
  <c r="AE684" i="5"/>
  <c r="AE682" i="5"/>
  <c r="AE680" i="5"/>
  <c r="AE678" i="5"/>
  <c r="AE676" i="5"/>
  <c r="AE674" i="5"/>
  <c r="AE672" i="5"/>
  <c r="AE670" i="5"/>
  <c r="AE668" i="5"/>
  <c r="AE666" i="5"/>
  <c r="AE664" i="5"/>
  <c r="AE662" i="5"/>
  <c r="AE660" i="5"/>
  <c r="AE658" i="5"/>
  <c r="AE656" i="5"/>
  <c r="AE654" i="5"/>
  <c r="AE652" i="5"/>
  <c r="AE650" i="5"/>
  <c r="AE648" i="5"/>
  <c r="AE646" i="5"/>
  <c r="AE644" i="5"/>
  <c r="AE642" i="5"/>
  <c r="AE640" i="5"/>
  <c r="AE638" i="5"/>
  <c r="AE745" i="5"/>
  <c r="AE737" i="5"/>
  <c r="AE729" i="5"/>
  <c r="AE721" i="5"/>
  <c r="AE713" i="5"/>
  <c r="AE705" i="5"/>
  <c r="AE697" i="5"/>
  <c r="AE689" i="5"/>
  <c r="AE681" i="5"/>
  <c r="AE673" i="5"/>
  <c r="AE665" i="5"/>
  <c r="AE657" i="5"/>
  <c r="AE649" i="5"/>
  <c r="AE641" i="5"/>
  <c r="AE636" i="5"/>
  <c r="AE747" i="5"/>
  <c r="AE739" i="5"/>
  <c r="AE731" i="5"/>
  <c r="AE723" i="5"/>
  <c r="AE715" i="5"/>
  <c r="AE707" i="5"/>
  <c r="AE699" i="5"/>
  <c r="AE691" i="5"/>
  <c r="AE683" i="5"/>
  <c r="AE675" i="5"/>
  <c r="AE667" i="5"/>
  <c r="AE659" i="5"/>
  <c r="AE651" i="5"/>
  <c r="AE643" i="5"/>
  <c r="AE741" i="5"/>
  <c r="AE733" i="5"/>
  <c r="AE725" i="5"/>
  <c r="AE717" i="5"/>
  <c r="AE709" i="5"/>
  <c r="AE701" i="5"/>
  <c r="AE693" i="5"/>
  <c r="AE685" i="5"/>
  <c r="AE677" i="5"/>
  <c r="AE669" i="5"/>
  <c r="AE661" i="5"/>
  <c r="AE653" i="5"/>
  <c r="AE645" i="5"/>
  <c r="AE637" i="5"/>
  <c r="AE635" i="5"/>
  <c r="AE735" i="5"/>
  <c r="AE703" i="5"/>
  <c r="AE671" i="5"/>
  <c r="AE639" i="5"/>
  <c r="AE727" i="5"/>
  <c r="AE695" i="5"/>
  <c r="AE663" i="5"/>
  <c r="AE719" i="5"/>
  <c r="AE687" i="5"/>
  <c r="AE655" i="5"/>
  <c r="AE36" i="5"/>
  <c r="AE44" i="5"/>
  <c r="AE50" i="5"/>
  <c r="AE54" i="5"/>
  <c r="AE58" i="5"/>
  <c r="AE772" i="5"/>
  <c r="AE770" i="5"/>
  <c r="AE768" i="5"/>
  <c r="AE766" i="5"/>
  <c r="AE764" i="5"/>
  <c r="AE762" i="5"/>
  <c r="AE760" i="5"/>
  <c r="AE758" i="5"/>
  <c r="AE756" i="5"/>
  <c r="AE754" i="5"/>
  <c r="AE752" i="5"/>
  <c r="AE750" i="5"/>
  <c r="AE748" i="5"/>
  <c r="AE769" i="5"/>
  <c r="AE761" i="5"/>
  <c r="AE753" i="5"/>
  <c r="AE771" i="5"/>
  <c r="AE763" i="5"/>
  <c r="AE755" i="5"/>
  <c r="AE765" i="5"/>
  <c r="AE757" i="5"/>
  <c r="AE749" i="5"/>
  <c r="AE767" i="5"/>
  <c r="AE759" i="5"/>
  <c r="AE751" i="5"/>
  <c r="AE412" i="5"/>
  <c r="AE410" i="5"/>
  <c r="AE408" i="5"/>
  <c r="AE406" i="5"/>
  <c r="AE404" i="5"/>
  <c r="AE402" i="5"/>
  <c r="AE400" i="5"/>
  <c r="AE398" i="5"/>
  <c r="AE396" i="5"/>
  <c r="AE394" i="5"/>
  <c r="AE409" i="5"/>
  <c r="AE401" i="5"/>
  <c r="AE393" i="5"/>
  <c r="AE411" i="5"/>
  <c r="AE403" i="5"/>
  <c r="AE395" i="5"/>
  <c r="AE405" i="5"/>
  <c r="AE397" i="5"/>
  <c r="AE367" i="5"/>
  <c r="AE679" i="5"/>
  <c r="AE790" i="5"/>
  <c r="AE788" i="5"/>
  <c r="AE786" i="5"/>
  <c r="AE784" i="5"/>
  <c r="AE782" i="5"/>
  <c r="AE780" i="5"/>
  <c r="AE778" i="5"/>
  <c r="AE776" i="5"/>
  <c r="AE774" i="5"/>
  <c r="AE785" i="5"/>
  <c r="AE777" i="5"/>
  <c r="AE787" i="5"/>
  <c r="AE779" i="5"/>
  <c r="AE789" i="5"/>
  <c r="AE781" i="5"/>
  <c r="AE773" i="5"/>
  <c r="AE791" i="5"/>
  <c r="AE783" i="5"/>
  <c r="AE228" i="5"/>
  <c r="AE226" i="5"/>
  <c r="AE224" i="5"/>
  <c r="AE222" i="5"/>
  <c r="AE220" i="5"/>
  <c r="AE218" i="5"/>
  <c r="AE216" i="5"/>
  <c r="AE214" i="5"/>
  <c r="AE212" i="5"/>
  <c r="AE210" i="5"/>
  <c r="AE208" i="5"/>
  <c r="AE206" i="5"/>
  <c r="AE204" i="5"/>
  <c r="AE202" i="5"/>
  <c r="AE227" i="5"/>
  <c r="AE225" i="5"/>
  <c r="AE223" i="5"/>
  <c r="AE221" i="5"/>
  <c r="AE219" i="5"/>
  <c r="AE217" i="5"/>
  <c r="AE215" i="5"/>
  <c r="AE213" i="5"/>
  <c r="AE211" i="5"/>
  <c r="AE209" i="5"/>
  <c r="AE207" i="5"/>
  <c r="AE205" i="5"/>
  <c r="AE203" i="5"/>
  <c r="AE201" i="5"/>
  <c r="AE199" i="5"/>
  <c r="AE197" i="5"/>
  <c r="AE195" i="5"/>
  <c r="AE193" i="5"/>
  <c r="AE191" i="5"/>
  <c r="AE189" i="5"/>
  <c r="AE187" i="5"/>
  <c r="AE185" i="5"/>
  <c r="AE183" i="5"/>
  <c r="AE181" i="5"/>
  <c r="AE179" i="5"/>
  <c r="AE177" i="5"/>
  <c r="AE175" i="5"/>
  <c r="AE173" i="5"/>
  <c r="AE171" i="5"/>
  <c r="AE169" i="5"/>
  <c r="AE167" i="5"/>
  <c r="AE165" i="5"/>
  <c r="AE163" i="5"/>
  <c r="AE161" i="5"/>
  <c r="AE159" i="5"/>
  <c r="AE157" i="5"/>
  <c r="AE155" i="5"/>
  <c r="AE37" i="5"/>
  <c r="AE39" i="5"/>
  <c r="AE43" i="5"/>
  <c r="AE45" i="5"/>
  <c r="AE49" i="5"/>
  <c r="AE51" i="5"/>
  <c r="AE55" i="5"/>
  <c r="AE59" i="5"/>
  <c r="AE61" i="5"/>
  <c r="AE65" i="5"/>
  <c r="AE69" i="5"/>
  <c r="AE73" i="5"/>
  <c r="AE806" i="5"/>
  <c r="AE804" i="5"/>
  <c r="AE802" i="5"/>
  <c r="AE800" i="5"/>
  <c r="AE798" i="5"/>
  <c r="AE796" i="5"/>
  <c r="AE794" i="5"/>
  <c r="AE792" i="5"/>
  <c r="AE801" i="5"/>
  <c r="AE793" i="5"/>
  <c r="AE803" i="5"/>
  <c r="AE795" i="5"/>
  <c r="AE805" i="5"/>
  <c r="AE797" i="5"/>
  <c r="AE799" i="5"/>
  <c r="AE634" i="5"/>
  <c r="AE632" i="5"/>
  <c r="AE630" i="5"/>
  <c r="AE628" i="5"/>
  <c r="AE626" i="5"/>
  <c r="AE624" i="5"/>
  <c r="AE622" i="5"/>
  <c r="AE620" i="5"/>
  <c r="AE618" i="5"/>
  <c r="AE616" i="5"/>
  <c r="AE614" i="5"/>
  <c r="AE612" i="5"/>
  <c r="AE610" i="5"/>
  <c r="AE608" i="5"/>
  <c r="AE606" i="5"/>
  <c r="AE604" i="5"/>
  <c r="AE602" i="5"/>
  <c r="AE600" i="5"/>
  <c r="AE598" i="5"/>
  <c r="AE596" i="5"/>
  <c r="AE594" i="5"/>
  <c r="AE592" i="5"/>
  <c r="AE590" i="5"/>
  <c r="AE588" i="5"/>
  <c r="AE586" i="5"/>
  <c r="AE584" i="5"/>
  <c r="AE582" i="5"/>
  <c r="AE580" i="5"/>
  <c r="AE578" i="5"/>
  <c r="AE576" i="5"/>
  <c r="AE574" i="5"/>
  <c r="AE572" i="5"/>
  <c r="AE570" i="5"/>
  <c r="AE568" i="5"/>
  <c r="AE566" i="5"/>
  <c r="AE564" i="5"/>
  <c r="AE562" i="5"/>
  <c r="AE560" i="5"/>
  <c r="AE558" i="5"/>
  <c r="AE556" i="5"/>
  <c r="AE554" i="5"/>
  <c r="AE552" i="5"/>
  <c r="AE550" i="5"/>
  <c r="AE548" i="5"/>
  <c r="AE546" i="5"/>
  <c r="AE544" i="5"/>
  <c r="AE542" i="5"/>
  <c r="AE540" i="5"/>
  <c r="AE538" i="5"/>
  <c r="AE536" i="5"/>
  <c r="AE534" i="5"/>
  <c r="AE532" i="5"/>
  <c r="AE530" i="5"/>
  <c r="AE633" i="5"/>
  <c r="AE631" i="5"/>
  <c r="AE629" i="5"/>
  <c r="AE627" i="5"/>
  <c r="AE625" i="5"/>
  <c r="AE623" i="5"/>
  <c r="AE621" i="5"/>
  <c r="AE619" i="5"/>
  <c r="AE617" i="5"/>
  <c r="AE615" i="5"/>
  <c r="AE613" i="5"/>
  <c r="AE611" i="5"/>
  <c r="AE609" i="5"/>
  <c r="AE607" i="5"/>
  <c r="AE605" i="5"/>
  <c r="AE603" i="5"/>
  <c r="AE601" i="5"/>
  <c r="AE599" i="5"/>
  <c r="AE597" i="5"/>
  <c r="AE595" i="5"/>
  <c r="AE593" i="5"/>
  <c r="AE591" i="5"/>
  <c r="AE589" i="5"/>
  <c r="AE587" i="5"/>
  <c r="AE585" i="5"/>
  <c r="AE583" i="5"/>
  <c r="AE581" i="5"/>
  <c r="AE579" i="5"/>
  <c r="AE577" i="5"/>
  <c r="AE575" i="5"/>
  <c r="AE573" i="5"/>
  <c r="AE571" i="5"/>
  <c r="AE569" i="5"/>
  <c r="AE567" i="5"/>
  <c r="AE565" i="5"/>
  <c r="AE563" i="5"/>
  <c r="AE561" i="5"/>
  <c r="AE559" i="5"/>
  <c r="AE557" i="5"/>
  <c r="AE555" i="5"/>
  <c r="AE553" i="5"/>
  <c r="AE551" i="5"/>
  <c r="AE549" i="5"/>
  <c r="AE547" i="5"/>
  <c r="AE545" i="5"/>
  <c r="AE543" i="5"/>
  <c r="AE541" i="5"/>
  <c r="AE539" i="5"/>
  <c r="AE537" i="5"/>
  <c r="AE535" i="5"/>
  <c r="AE533" i="5"/>
  <c r="AE531" i="5"/>
  <c r="AE529" i="5"/>
  <c r="AE527" i="5"/>
  <c r="AE525" i="5"/>
  <c r="AE523" i="5"/>
  <c r="AE521" i="5"/>
  <c r="AE519" i="5"/>
  <c r="AE517" i="5"/>
  <c r="AE515" i="5"/>
  <c r="AE513" i="5"/>
  <c r="AE511" i="5"/>
  <c r="AE528" i="5"/>
  <c r="AE520" i="5"/>
  <c r="AE512" i="5"/>
  <c r="AE522" i="5"/>
  <c r="AE514" i="5"/>
  <c r="AE509" i="5"/>
  <c r="AE507" i="5"/>
  <c r="AE505" i="5"/>
  <c r="AE503" i="5"/>
  <c r="AE501" i="5"/>
  <c r="AE499" i="5"/>
  <c r="AE497" i="5"/>
  <c r="AE495" i="5"/>
  <c r="AE493" i="5"/>
  <c r="AE491" i="5"/>
  <c r="AE489" i="5"/>
  <c r="AE487" i="5"/>
  <c r="AE485" i="5"/>
  <c r="AE483" i="5"/>
  <c r="AE481" i="5"/>
  <c r="AE479" i="5"/>
  <c r="AE477" i="5"/>
  <c r="AE475" i="5"/>
  <c r="AE473" i="5"/>
  <c r="AE471" i="5"/>
  <c r="AE469" i="5"/>
  <c r="AE467" i="5"/>
  <c r="AE465" i="5"/>
  <c r="AE463" i="5"/>
  <c r="AE461" i="5"/>
  <c r="AE459" i="5"/>
  <c r="AE457" i="5"/>
  <c r="AE455" i="5"/>
  <c r="AE453" i="5"/>
  <c r="AE451" i="5"/>
  <c r="AE449" i="5"/>
  <c r="AE447" i="5"/>
  <c r="AE445" i="5"/>
  <c r="AE443" i="5"/>
  <c r="AE441" i="5"/>
  <c r="AE439" i="5"/>
  <c r="AE437" i="5"/>
  <c r="AE435" i="5"/>
  <c r="AE433" i="5"/>
  <c r="AE524" i="5"/>
  <c r="AE516" i="5"/>
  <c r="AE156" i="5"/>
  <c r="AE164" i="5"/>
  <c r="AE172" i="5"/>
  <c r="AE180" i="5"/>
  <c r="AE188" i="5"/>
  <c r="AE196" i="5"/>
  <c r="AE351" i="5"/>
  <c r="AE440" i="5"/>
  <c r="AE448" i="5"/>
  <c r="AE456" i="5"/>
  <c r="AE464" i="5"/>
  <c r="AE472" i="5"/>
  <c r="AE480" i="5"/>
  <c r="AE488" i="5"/>
  <c r="AE496" i="5"/>
  <c r="AE504" i="5"/>
  <c r="AE743" i="5"/>
  <c r="AE392" i="5"/>
  <c r="AE390" i="5"/>
  <c r="AE388" i="5"/>
  <c r="AE386" i="5"/>
  <c r="AE384" i="5"/>
  <c r="AE382" i="5"/>
  <c r="AE380" i="5"/>
  <c r="AE378" i="5"/>
  <c r="AE376" i="5"/>
  <c r="AE374" i="5"/>
  <c r="AE372" i="5"/>
  <c r="AE370" i="5"/>
  <c r="AE368" i="5"/>
  <c r="AE366" i="5"/>
  <c r="AE364" i="5"/>
  <c r="AE362" i="5"/>
  <c r="AE360" i="5"/>
  <c r="AE358" i="5"/>
  <c r="AE356" i="5"/>
  <c r="AE354" i="5"/>
  <c r="AE352" i="5"/>
  <c r="AE350" i="5"/>
  <c r="AE348" i="5"/>
  <c r="AE346" i="5"/>
  <c r="AE344" i="5"/>
  <c r="AE342" i="5"/>
  <c r="AE340" i="5"/>
  <c r="AE338" i="5"/>
  <c r="AE336" i="5"/>
  <c r="AE334" i="5"/>
  <c r="AE385" i="5"/>
  <c r="AE377" i="5"/>
  <c r="AE369" i="5"/>
  <c r="AE361" i="5"/>
  <c r="AE353" i="5"/>
  <c r="AE345" i="5"/>
  <c r="AE337" i="5"/>
  <c r="AE332" i="5"/>
  <c r="AE330" i="5"/>
  <c r="AE328" i="5"/>
  <c r="AE326" i="5"/>
  <c r="AE324" i="5"/>
  <c r="AE322" i="5"/>
  <c r="AE320" i="5"/>
  <c r="AE318" i="5"/>
  <c r="AE316" i="5"/>
  <c r="AE314" i="5"/>
  <c r="AE312" i="5"/>
  <c r="AE310" i="5"/>
  <c r="AE308" i="5"/>
  <c r="AE306" i="5"/>
  <c r="AE304" i="5"/>
  <c r="AE302" i="5"/>
  <c r="AE300" i="5"/>
  <c r="AE298" i="5"/>
  <c r="AE296" i="5"/>
  <c r="AE294" i="5"/>
  <c r="AE292" i="5"/>
  <c r="AE290" i="5"/>
  <c r="AE288" i="5"/>
  <c r="AE286" i="5"/>
  <c r="AE284" i="5"/>
  <c r="AE282" i="5"/>
  <c r="AE280" i="5"/>
  <c r="AE278" i="5"/>
  <c r="AE276" i="5"/>
  <c r="AE274" i="5"/>
  <c r="AE272" i="5"/>
  <c r="AE270" i="5"/>
  <c r="AE268" i="5"/>
  <c r="AE266" i="5"/>
  <c r="AE264" i="5"/>
  <c r="AE262" i="5"/>
  <c r="AE260" i="5"/>
  <c r="AE258" i="5"/>
  <c r="AE256" i="5"/>
  <c r="AE254" i="5"/>
  <c r="AE252" i="5"/>
  <c r="AE250" i="5"/>
  <c r="AE387" i="5"/>
  <c r="AE379" i="5"/>
  <c r="AE371" i="5"/>
  <c r="AE363" i="5"/>
  <c r="AE355" i="5"/>
  <c r="AE347" i="5"/>
  <c r="AE339" i="5"/>
  <c r="AE389" i="5"/>
  <c r="AE381" i="5"/>
  <c r="AE373" i="5"/>
  <c r="AE365" i="5"/>
  <c r="AE357" i="5"/>
  <c r="AE349" i="5"/>
  <c r="AE341" i="5"/>
  <c r="AE333" i="5"/>
  <c r="AE331" i="5"/>
  <c r="AE329" i="5"/>
  <c r="AE327" i="5"/>
  <c r="AE325" i="5"/>
  <c r="AE323" i="5"/>
  <c r="AE321" i="5"/>
  <c r="AE319" i="5"/>
  <c r="AE317" i="5"/>
  <c r="AE315" i="5"/>
  <c r="AE313" i="5"/>
  <c r="AE311" i="5"/>
  <c r="AE309" i="5"/>
  <c r="AE307" i="5"/>
  <c r="AE305" i="5"/>
  <c r="AE303" i="5"/>
  <c r="AE301" i="5"/>
  <c r="AE299" i="5"/>
  <c r="AE297" i="5"/>
  <c r="AE295" i="5"/>
  <c r="AE293" i="5"/>
  <c r="AE291" i="5"/>
  <c r="AE289" i="5"/>
  <c r="AE287" i="5"/>
  <c r="AE285" i="5"/>
  <c r="AE283" i="5"/>
  <c r="AE281" i="5"/>
  <c r="AE279" i="5"/>
  <c r="AE277" i="5"/>
  <c r="AE275" i="5"/>
  <c r="AE273" i="5"/>
  <c r="AE271" i="5"/>
  <c r="AE269" i="5"/>
  <c r="AE267" i="5"/>
  <c r="AE265" i="5"/>
  <c r="AE263" i="5"/>
  <c r="AE261" i="5"/>
  <c r="AE259" i="5"/>
  <c r="AE257" i="5"/>
  <c r="AE255" i="5"/>
  <c r="AE253" i="5"/>
  <c r="AE251" i="5"/>
  <c r="AE249" i="5"/>
  <c r="AE34" i="5"/>
  <c r="AE42" i="5"/>
  <c r="AE48" i="5"/>
  <c r="AE359" i="5"/>
  <c r="AE391" i="5"/>
  <c r="AE494" i="5"/>
  <c r="AE502" i="5"/>
  <c r="AE510" i="5"/>
  <c r="AE647" i="5"/>
  <c r="AE775" i="5"/>
  <c r="AE229" i="5"/>
  <c r="AE231" i="5"/>
  <c r="AE233" i="5"/>
  <c r="AE235" i="5"/>
  <c r="AE237" i="5"/>
  <c r="AE239" i="5"/>
  <c r="AE241" i="5"/>
  <c r="AE243" i="5"/>
  <c r="AE245" i="5"/>
  <c r="AE247" i="5"/>
  <c r="AE230" i="5"/>
  <c r="AE232" i="5"/>
  <c r="AE234" i="5"/>
  <c r="AE236" i="5"/>
  <c r="AE238" i="5"/>
  <c r="AE240" i="5"/>
  <c r="AE242" i="5"/>
  <c r="AE244" i="5"/>
  <c r="AE246" i="5"/>
  <c r="AD204" i="5"/>
  <c r="AD431" i="5"/>
  <c r="AD140" i="5"/>
  <c r="AD172" i="5"/>
  <c r="AD116" i="5"/>
  <c r="AD148" i="5"/>
  <c r="AD180" i="5"/>
  <c r="AD214" i="5"/>
  <c r="AD415" i="5"/>
  <c r="AD31" i="5"/>
  <c r="AD124" i="5"/>
  <c r="AD156" i="5"/>
  <c r="AD188" i="5"/>
  <c r="AD230" i="5"/>
  <c r="AD446" i="5"/>
  <c r="AD487" i="5"/>
  <c r="AD132" i="5"/>
  <c r="AD164" i="5"/>
  <c r="AD196" i="5"/>
  <c r="AD246" i="5"/>
  <c r="AD462" i="5"/>
  <c r="AD551" i="5"/>
  <c r="AD64" i="5"/>
  <c r="AD80" i="5"/>
  <c r="AD96" i="5"/>
  <c r="AD115" i="5"/>
  <c r="AD123" i="5"/>
  <c r="AD131" i="5"/>
  <c r="AD139" i="5"/>
  <c r="AD147" i="5"/>
  <c r="AD155" i="5"/>
  <c r="AD163" i="5"/>
  <c r="AD171" i="5"/>
  <c r="AD179" i="5"/>
  <c r="AD187" i="5"/>
  <c r="AD195" i="5"/>
  <c r="AD203" i="5"/>
  <c r="AD213" i="5"/>
  <c r="AD229" i="5"/>
  <c r="AD245" i="5"/>
  <c r="AD398" i="5"/>
  <c r="AD413" i="5"/>
  <c r="AD418" i="5"/>
  <c r="AD441" i="5"/>
  <c r="AD457" i="5"/>
  <c r="AD491" i="5"/>
  <c r="AD583" i="5"/>
  <c r="AD76" i="5"/>
  <c r="AD108" i="5"/>
  <c r="AD68" i="5"/>
  <c r="AD84" i="5"/>
  <c r="AD100" i="5"/>
  <c r="AD112" i="5"/>
  <c r="AD120" i="5"/>
  <c r="AD128" i="5"/>
  <c r="AD136" i="5"/>
  <c r="AD144" i="5"/>
  <c r="AD152" i="5"/>
  <c r="AD160" i="5"/>
  <c r="AD168" i="5"/>
  <c r="AD176" i="5"/>
  <c r="AD184" i="5"/>
  <c r="AD192" i="5"/>
  <c r="AD200" i="5"/>
  <c r="AD208" i="5"/>
  <c r="AD222" i="5"/>
  <c r="AD238" i="5"/>
  <c r="AD406" i="5"/>
  <c r="AD423" i="5"/>
  <c r="AD438" i="5"/>
  <c r="AD454" i="5"/>
  <c r="AD519" i="5"/>
  <c r="AD615" i="5"/>
  <c r="AD60" i="5"/>
  <c r="AD92" i="5"/>
  <c r="AD32" i="5"/>
  <c r="AD72" i="5"/>
  <c r="AD88" i="5"/>
  <c r="AD104" i="5"/>
  <c r="AD111" i="5"/>
  <c r="AD119" i="5"/>
  <c r="AD127" i="5"/>
  <c r="AD135" i="5"/>
  <c r="AD143" i="5"/>
  <c r="AD151" i="5"/>
  <c r="AD159" i="5"/>
  <c r="AD167" i="5"/>
  <c r="AD175" i="5"/>
  <c r="AD183" i="5"/>
  <c r="AD191" i="5"/>
  <c r="AD199" i="5"/>
  <c r="AD207" i="5"/>
  <c r="AD237" i="5"/>
  <c r="AD433" i="5"/>
  <c r="AD449" i="5"/>
  <c r="AD465" i="5"/>
  <c r="AD523" i="5"/>
  <c r="AD775" i="5"/>
  <c r="AD52" i="5"/>
  <c r="AD56" i="5"/>
  <c r="AD270" i="5"/>
  <c r="AD294" i="5"/>
  <c r="AD310" i="5"/>
  <c r="AD342" i="5"/>
  <c r="AD358" i="5"/>
  <c r="AD374" i="5"/>
  <c r="AD390" i="5"/>
  <c r="AD711" i="5"/>
  <c r="AD743" i="5"/>
  <c r="AD43" i="5"/>
  <c r="AD55" i="5"/>
  <c r="AD67" i="5"/>
  <c r="AD71" i="5"/>
  <c r="AD87" i="5"/>
  <c r="AD95" i="5"/>
  <c r="AD253" i="5"/>
  <c r="AD269" i="5"/>
  <c r="AD285" i="5"/>
  <c r="AD301" i="5"/>
  <c r="AD317" i="5"/>
  <c r="AD333" i="5"/>
  <c r="AD349" i="5"/>
  <c r="AD365" i="5"/>
  <c r="AD397" i="5"/>
  <c r="AD555" i="5"/>
  <c r="AD587" i="5"/>
  <c r="AD619" i="5"/>
  <c r="AD651" i="5"/>
  <c r="AD683" i="5"/>
  <c r="AD715" i="5"/>
  <c r="AD747" i="5"/>
  <c r="AD391" i="5"/>
  <c r="AD387" i="5"/>
  <c r="AD383" i="5"/>
  <c r="AD379" i="5"/>
  <c r="AD375" i="5"/>
  <c r="AD371" i="5"/>
  <c r="AD367" i="5"/>
  <c r="AD363" i="5"/>
  <c r="AD359" i="5"/>
  <c r="AD355" i="5"/>
  <c r="AD351" i="5"/>
  <c r="AD347" i="5"/>
  <c r="AD343" i="5"/>
  <c r="AD339" i="5"/>
  <c r="AD335" i="5"/>
  <c r="AD331" i="5"/>
  <c r="AD327" i="5"/>
  <c r="AD323" i="5"/>
  <c r="AD319" i="5"/>
  <c r="AD315" i="5"/>
  <c r="AD311" i="5"/>
  <c r="AD307" i="5"/>
  <c r="AD303" i="5"/>
  <c r="AD299" i="5"/>
  <c r="AD295" i="5"/>
  <c r="AD291" i="5"/>
  <c r="AD287" i="5"/>
  <c r="AD283" i="5"/>
  <c r="AD279" i="5"/>
  <c r="AD275" i="5"/>
  <c r="AD271" i="5"/>
  <c r="AD267" i="5"/>
  <c r="AD263" i="5"/>
  <c r="AD259" i="5"/>
  <c r="AD255" i="5"/>
  <c r="AD251" i="5"/>
  <c r="AD392" i="5"/>
  <c r="AD388" i="5"/>
  <c r="AD384" i="5"/>
  <c r="AD380" i="5"/>
  <c r="AD376" i="5"/>
  <c r="AD372" i="5"/>
  <c r="AD368" i="5"/>
  <c r="AD364" i="5"/>
  <c r="AD360" i="5"/>
  <c r="AD356" i="5"/>
  <c r="AD352" i="5"/>
  <c r="AD348" i="5"/>
  <c r="AD344" i="5"/>
  <c r="AD340" i="5"/>
  <c r="AD336" i="5"/>
  <c r="AD332" i="5"/>
  <c r="AD328" i="5"/>
  <c r="AD324" i="5"/>
  <c r="AD320" i="5"/>
  <c r="AD316" i="5"/>
  <c r="AD312" i="5"/>
  <c r="AD308" i="5"/>
  <c r="AD304" i="5"/>
  <c r="AD300" i="5"/>
  <c r="AD296" i="5"/>
  <c r="AD292" i="5"/>
  <c r="AD288" i="5"/>
  <c r="AD284" i="5"/>
  <c r="AD280" i="5"/>
  <c r="AD276" i="5"/>
  <c r="AD272" i="5"/>
  <c r="AD268" i="5"/>
  <c r="AD264" i="5"/>
  <c r="AD260" i="5"/>
  <c r="AD256" i="5"/>
  <c r="AD252" i="5"/>
  <c r="AD40" i="5"/>
  <c r="AD48" i="5"/>
  <c r="AD262" i="5"/>
  <c r="AD286" i="5"/>
  <c r="AD318" i="5"/>
  <c r="AD350" i="5"/>
  <c r="AD411" i="5"/>
  <c r="AD407" i="5"/>
  <c r="AD403" i="5"/>
  <c r="AD399" i="5"/>
  <c r="AD395" i="5"/>
  <c r="AD412" i="5"/>
  <c r="AD408" i="5"/>
  <c r="AD404" i="5"/>
  <c r="AD400" i="5"/>
  <c r="AD396" i="5"/>
  <c r="AD39" i="5"/>
  <c r="AD47" i="5"/>
  <c r="AD63" i="5"/>
  <c r="AD79" i="5"/>
  <c r="AD91" i="5"/>
  <c r="AD788" i="5"/>
  <c r="AD784" i="5"/>
  <c r="AD780" i="5"/>
  <c r="AD776" i="5"/>
  <c r="AD789" i="5"/>
  <c r="AD785" i="5"/>
  <c r="AD781" i="5"/>
  <c r="AD777" i="5"/>
  <c r="AD773" i="5"/>
  <c r="AD790" i="5"/>
  <c r="AD786" i="5"/>
  <c r="AD782" i="5"/>
  <c r="AD778" i="5"/>
  <c r="AD774" i="5"/>
  <c r="AD787" i="5"/>
  <c r="AD783" i="5"/>
  <c r="AD417" i="5"/>
  <c r="AD421" i="5"/>
  <c r="AD425" i="5"/>
  <c r="AD429" i="5"/>
  <c r="AD416" i="5"/>
  <c r="AD420" i="5"/>
  <c r="AD424" i="5"/>
  <c r="AD428" i="5"/>
  <c r="AD432" i="5"/>
  <c r="AD227" i="5"/>
  <c r="AD223" i="5"/>
  <c r="AD219" i="5"/>
  <c r="AD215" i="5"/>
  <c r="AD211" i="5"/>
  <c r="AD228" i="5"/>
  <c r="AD224" i="5"/>
  <c r="AD220" i="5"/>
  <c r="AD216" i="5"/>
  <c r="AD212" i="5"/>
  <c r="AD34" i="5"/>
  <c r="AD38" i="5"/>
  <c r="AD42" i="5"/>
  <c r="AD46" i="5"/>
  <c r="AD50" i="5"/>
  <c r="AD54" i="5"/>
  <c r="AD58" i="5"/>
  <c r="AD62" i="5"/>
  <c r="AD66" i="5"/>
  <c r="AD70" i="5"/>
  <c r="AD74" i="5"/>
  <c r="AD78" i="5"/>
  <c r="AD82" i="5"/>
  <c r="AD86" i="5"/>
  <c r="AD90" i="5"/>
  <c r="AD94" i="5"/>
  <c r="AD98" i="5"/>
  <c r="AD102" i="5"/>
  <c r="AD106" i="5"/>
  <c r="AD110" i="5"/>
  <c r="AD114" i="5"/>
  <c r="AD118" i="5"/>
  <c r="AD122" i="5"/>
  <c r="AD126" i="5"/>
  <c r="AD130" i="5"/>
  <c r="AD134" i="5"/>
  <c r="AD138" i="5"/>
  <c r="AD142" i="5"/>
  <c r="AD146" i="5"/>
  <c r="AD150" i="5"/>
  <c r="AD154" i="5"/>
  <c r="AD158" i="5"/>
  <c r="AD162" i="5"/>
  <c r="AD166" i="5"/>
  <c r="AD170" i="5"/>
  <c r="AD174" i="5"/>
  <c r="AD178" i="5"/>
  <c r="AD182" i="5"/>
  <c r="AD186" i="5"/>
  <c r="AD190" i="5"/>
  <c r="AD194" i="5"/>
  <c r="AD198" i="5"/>
  <c r="AD202" i="5"/>
  <c r="AD206" i="5"/>
  <c r="AD210" i="5"/>
  <c r="AD218" i="5"/>
  <c r="AD226" i="5"/>
  <c r="AD234" i="5"/>
  <c r="AD250" i="5"/>
  <c r="AD258" i="5"/>
  <c r="AD266" i="5"/>
  <c r="AD274" i="5"/>
  <c r="AD282" i="5"/>
  <c r="AD290" i="5"/>
  <c r="AD298" i="5"/>
  <c r="AD306" i="5"/>
  <c r="AD314" i="5"/>
  <c r="AD322" i="5"/>
  <c r="AD330" i="5"/>
  <c r="AD338" i="5"/>
  <c r="AD346" i="5"/>
  <c r="AD354" i="5"/>
  <c r="AD362" i="5"/>
  <c r="AD370" i="5"/>
  <c r="AD378" i="5"/>
  <c r="AD386" i="5"/>
  <c r="AD394" i="5"/>
  <c r="AD402" i="5"/>
  <c r="AD410" i="5"/>
  <c r="AD427" i="5"/>
  <c r="AD419" i="5"/>
  <c r="AD437" i="5"/>
  <c r="AD445" i="5"/>
  <c r="AD453" i="5"/>
  <c r="AD461" i="5"/>
  <c r="AD471" i="5"/>
  <c r="AD503" i="5"/>
  <c r="AD535" i="5"/>
  <c r="AD567" i="5"/>
  <c r="AD599" i="5"/>
  <c r="AD663" i="5"/>
  <c r="AD695" i="5"/>
  <c r="AD791" i="5"/>
  <c r="AD744" i="5"/>
  <c r="AD740" i="5"/>
  <c r="AD736" i="5"/>
  <c r="AD732" i="5"/>
  <c r="AD728" i="5"/>
  <c r="AD724" i="5"/>
  <c r="AD720" i="5"/>
  <c r="AD716" i="5"/>
  <c r="AD712" i="5"/>
  <c r="AD708" i="5"/>
  <c r="AD704" i="5"/>
  <c r="AD700" i="5"/>
  <c r="AD696" i="5"/>
  <c r="AD692" i="5"/>
  <c r="AD688" i="5"/>
  <c r="AD684" i="5"/>
  <c r="AD680" i="5"/>
  <c r="AD676" i="5"/>
  <c r="AD672" i="5"/>
  <c r="AD668" i="5"/>
  <c r="AD664" i="5"/>
  <c r="AD660" i="5"/>
  <c r="AD656" i="5"/>
  <c r="AD652" i="5"/>
  <c r="AD648" i="5"/>
  <c r="AD644" i="5"/>
  <c r="AD640" i="5"/>
  <c r="AD636" i="5"/>
  <c r="AD745" i="5"/>
  <c r="AD741" i="5"/>
  <c r="AD737" i="5"/>
  <c r="AD733" i="5"/>
  <c r="AD729" i="5"/>
  <c r="AD725" i="5"/>
  <c r="AD721" i="5"/>
  <c r="AD717" i="5"/>
  <c r="AD713" i="5"/>
  <c r="AD709" i="5"/>
  <c r="AD705" i="5"/>
  <c r="AD701" i="5"/>
  <c r="AD697" i="5"/>
  <c r="AD693" i="5"/>
  <c r="AD689" i="5"/>
  <c r="AD685" i="5"/>
  <c r="AD681" i="5"/>
  <c r="AD677" i="5"/>
  <c r="AD673" i="5"/>
  <c r="AD669" i="5"/>
  <c r="AD665" i="5"/>
  <c r="AD661" i="5"/>
  <c r="AD657" i="5"/>
  <c r="AD653" i="5"/>
  <c r="AD649" i="5"/>
  <c r="AD645" i="5"/>
  <c r="AD641" i="5"/>
  <c r="AD637" i="5"/>
  <c r="AD746" i="5"/>
  <c r="AD742" i="5"/>
  <c r="AD738" i="5"/>
  <c r="AD734" i="5"/>
  <c r="AD730" i="5"/>
  <c r="AD726" i="5"/>
  <c r="AD722" i="5"/>
  <c r="AD718" i="5"/>
  <c r="AD714" i="5"/>
  <c r="AD710" i="5"/>
  <c r="AD706" i="5"/>
  <c r="AD702" i="5"/>
  <c r="AD698" i="5"/>
  <c r="AD694" i="5"/>
  <c r="AD690" i="5"/>
  <c r="AD686" i="5"/>
  <c r="AD682" i="5"/>
  <c r="AD678" i="5"/>
  <c r="AD674" i="5"/>
  <c r="AD670" i="5"/>
  <c r="AD666" i="5"/>
  <c r="AD662" i="5"/>
  <c r="AD658" i="5"/>
  <c r="AD654" i="5"/>
  <c r="AD650" i="5"/>
  <c r="AD646" i="5"/>
  <c r="AD642" i="5"/>
  <c r="AD638" i="5"/>
  <c r="AD739" i="5"/>
  <c r="AD723" i="5"/>
  <c r="AD707" i="5"/>
  <c r="AD691" i="5"/>
  <c r="AD675" i="5"/>
  <c r="AD659" i="5"/>
  <c r="AD643" i="5"/>
  <c r="AD735" i="5"/>
  <c r="AD719" i="5"/>
  <c r="AD703" i="5"/>
  <c r="AD687" i="5"/>
  <c r="AD671" i="5"/>
  <c r="AD655" i="5"/>
  <c r="AD639" i="5"/>
  <c r="AD36" i="5"/>
  <c r="AD44" i="5"/>
  <c r="AD254" i="5"/>
  <c r="AD278" i="5"/>
  <c r="AD302" i="5"/>
  <c r="AD326" i="5"/>
  <c r="AD334" i="5"/>
  <c r="AD366" i="5"/>
  <c r="AD382" i="5"/>
  <c r="AD647" i="5"/>
  <c r="AD679" i="5"/>
  <c r="AD772" i="5"/>
  <c r="AD768" i="5"/>
  <c r="AD764" i="5"/>
  <c r="AD760" i="5"/>
  <c r="AD756" i="5"/>
  <c r="AD752" i="5"/>
  <c r="AD748" i="5"/>
  <c r="AD769" i="5"/>
  <c r="AD765" i="5"/>
  <c r="AD761" i="5"/>
  <c r="AD757" i="5"/>
  <c r="AD753" i="5"/>
  <c r="AD749" i="5"/>
  <c r="AD770" i="5"/>
  <c r="AD766" i="5"/>
  <c r="AD762" i="5"/>
  <c r="AD758" i="5"/>
  <c r="AD754" i="5"/>
  <c r="AD750" i="5"/>
  <c r="AD771" i="5"/>
  <c r="AD755" i="5"/>
  <c r="AD767" i="5"/>
  <c r="AD751" i="5"/>
  <c r="AD35" i="5"/>
  <c r="AD51" i="5"/>
  <c r="AD59" i="5"/>
  <c r="AD75" i="5"/>
  <c r="AD83" i="5"/>
  <c r="AD99" i="5"/>
  <c r="AD103" i="5"/>
  <c r="AD107" i="5"/>
  <c r="AD261" i="5"/>
  <c r="AD277" i="5"/>
  <c r="AD293" i="5"/>
  <c r="AD309" i="5"/>
  <c r="AD325" i="5"/>
  <c r="AD341" i="5"/>
  <c r="AD357" i="5"/>
  <c r="AD373" i="5"/>
  <c r="AD389" i="5"/>
  <c r="AD804" i="5"/>
  <c r="AD800" i="5"/>
  <c r="AD796" i="5"/>
  <c r="AD792" i="5"/>
  <c r="AD805" i="5"/>
  <c r="AD801" i="5"/>
  <c r="AD797" i="5"/>
  <c r="AD793" i="5"/>
  <c r="AD806" i="5"/>
  <c r="AD802" i="5"/>
  <c r="AD798" i="5"/>
  <c r="AD794" i="5"/>
  <c r="AD803" i="5"/>
  <c r="AD799" i="5"/>
  <c r="AD632" i="5"/>
  <c r="AD628" i="5"/>
  <c r="AD624" i="5"/>
  <c r="AD620" i="5"/>
  <c r="AD616" i="5"/>
  <c r="AD612" i="5"/>
  <c r="AD608" i="5"/>
  <c r="AD604" i="5"/>
  <c r="AD600" i="5"/>
  <c r="AD596" i="5"/>
  <c r="AD592" i="5"/>
  <c r="AD588" i="5"/>
  <c r="AD584" i="5"/>
  <c r="AD580" i="5"/>
  <c r="AD576" i="5"/>
  <c r="AD572" i="5"/>
  <c r="AD568" i="5"/>
  <c r="AD564" i="5"/>
  <c r="AD560" i="5"/>
  <c r="AD556" i="5"/>
  <c r="AD552" i="5"/>
  <c r="AD548" i="5"/>
  <c r="AD544" i="5"/>
  <c r="AD540" i="5"/>
  <c r="AD536" i="5"/>
  <c r="AD532" i="5"/>
  <c r="AD528" i="5"/>
  <c r="AD524" i="5"/>
  <c r="AD520" i="5"/>
  <c r="AD516" i="5"/>
  <c r="AD512" i="5"/>
  <c r="AD508" i="5"/>
  <c r="AD504" i="5"/>
  <c r="AD500" i="5"/>
  <c r="AD496" i="5"/>
  <c r="AD492" i="5"/>
  <c r="AD488" i="5"/>
  <c r="AD484" i="5"/>
  <c r="AD480" i="5"/>
  <c r="AD476" i="5"/>
  <c r="AD472" i="5"/>
  <c r="AD468" i="5"/>
  <c r="AD633" i="5"/>
  <c r="AD629" i="5"/>
  <c r="AD625" i="5"/>
  <c r="AD621" i="5"/>
  <c r="AD617" i="5"/>
  <c r="AD613" i="5"/>
  <c r="AD609" i="5"/>
  <c r="AD605" i="5"/>
  <c r="AD601" i="5"/>
  <c r="AD597" i="5"/>
  <c r="AD593" i="5"/>
  <c r="AD589" i="5"/>
  <c r="AD585" i="5"/>
  <c r="AD581" i="5"/>
  <c r="AD577" i="5"/>
  <c r="AD573" i="5"/>
  <c r="AD569" i="5"/>
  <c r="AD565" i="5"/>
  <c r="AD561" i="5"/>
  <c r="AD557" i="5"/>
  <c r="AD553" i="5"/>
  <c r="AD549" i="5"/>
  <c r="AD545" i="5"/>
  <c r="AD541" i="5"/>
  <c r="AD537" i="5"/>
  <c r="AD533" i="5"/>
  <c r="AD529" i="5"/>
  <c r="AD525" i="5"/>
  <c r="AD521" i="5"/>
  <c r="AD517" i="5"/>
  <c r="AD513" i="5"/>
  <c r="AD509" i="5"/>
  <c r="AD505" i="5"/>
  <c r="AD501" i="5"/>
  <c r="AD497" i="5"/>
  <c r="AD493" i="5"/>
  <c r="AD489" i="5"/>
  <c r="AD485" i="5"/>
  <c r="AD481" i="5"/>
  <c r="AD477" i="5"/>
  <c r="AD473" i="5"/>
  <c r="AD469" i="5"/>
  <c r="AD634" i="5"/>
  <c r="AD630" i="5"/>
  <c r="AD626" i="5"/>
  <c r="AD622" i="5"/>
  <c r="AD618" i="5"/>
  <c r="AD614" i="5"/>
  <c r="AD610" i="5"/>
  <c r="AD606" i="5"/>
  <c r="AD602" i="5"/>
  <c r="AD598" i="5"/>
  <c r="AD594" i="5"/>
  <c r="AD590" i="5"/>
  <c r="AD586" i="5"/>
  <c r="AD582" i="5"/>
  <c r="AD578" i="5"/>
  <c r="AD574" i="5"/>
  <c r="AD570" i="5"/>
  <c r="AD566" i="5"/>
  <c r="AD562" i="5"/>
  <c r="AD558" i="5"/>
  <c r="AD554" i="5"/>
  <c r="AD550" i="5"/>
  <c r="AD546" i="5"/>
  <c r="AD542" i="5"/>
  <c r="AD538" i="5"/>
  <c r="AD534" i="5"/>
  <c r="AD530" i="5"/>
  <c r="AD526" i="5"/>
  <c r="AD522" i="5"/>
  <c r="AD518" i="5"/>
  <c r="AD514" i="5"/>
  <c r="AD510" i="5"/>
  <c r="AD506" i="5"/>
  <c r="AD502" i="5"/>
  <c r="AD498" i="5"/>
  <c r="AD494" i="5"/>
  <c r="AD490" i="5"/>
  <c r="AD486" i="5"/>
  <c r="AD482" i="5"/>
  <c r="AD478" i="5"/>
  <c r="AD474" i="5"/>
  <c r="AD470" i="5"/>
  <c r="AD627" i="5"/>
  <c r="AD611" i="5"/>
  <c r="AD595" i="5"/>
  <c r="AD579" i="5"/>
  <c r="AD563" i="5"/>
  <c r="AD547" i="5"/>
  <c r="AD531" i="5"/>
  <c r="AD515" i="5"/>
  <c r="AD499" i="5"/>
  <c r="AD483" i="5"/>
  <c r="AD467" i="5"/>
  <c r="AD463" i="5"/>
  <c r="AD459" i="5"/>
  <c r="AD455" i="5"/>
  <c r="AD451" i="5"/>
  <c r="AD447" i="5"/>
  <c r="AD443" i="5"/>
  <c r="AD439" i="5"/>
  <c r="AD435" i="5"/>
  <c r="AD623" i="5"/>
  <c r="AD607" i="5"/>
  <c r="AD591" i="5"/>
  <c r="AD575" i="5"/>
  <c r="AD559" i="5"/>
  <c r="AD543" i="5"/>
  <c r="AD527" i="5"/>
  <c r="AD511" i="5"/>
  <c r="AD495" i="5"/>
  <c r="AD479" i="5"/>
  <c r="AD464" i="5"/>
  <c r="AD460" i="5"/>
  <c r="AD456" i="5"/>
  <c r="AD452" i="5"/>
  <c r="AD448" i="5"/>
  <c r="AD444" i="5"/>
  <c r="AD440" i="5"/>
  <c r="AD436" i="5"/>
  <c r="AD247" i="5"/>
  <c r="AD243" i="5"/>
  <c r="AD239" i="5"/>
  <c r="AD235" i="5"/>
  <c r="AD231" i="5"/>
  <c r="AD248" i="5"/>
  <c r="AD244" i="5"/>
  <c r="AD240" i="5"/>
  <c r="AD236" i="5"/>
  <c r="AD232" i="5"/>
  <c r="AD37" i="5"/>
  <c r="AD41" i="5"/>
  <c r="AD45" i="5"/>
  <c r="AD49" i="5"/>
  <c r="AD53" i="5"/>
  <c r="AD61" i="5"/>
  <c r="AD65" i="5"/>
  <c r="AD69" i="5"/>
  <c r="AD73" i="5"/>
  <c r="AD77" i="5"/>
  <c r="AD81" i="5"/>
  <c r="AD85" i="5"/>
  <c r="AD89" i="5"/>
  <c r="AD93" i="5"/>
  <c r="AD97" i="5"/>
  <c r="AD101" i="5"/>
  <c r="AD109" i="5"/>
  <c r="AD113" i="5"/>
  <c r="AD117" i="5"/>
  <c r="AD121" i="5"/>
  <c r="AD125" i="5"/>
  <c r="AD129" i="5"/>
  <c r="AD133" i="5"/>
  <c r="AD137" i="5"/>
  <c r="AD141" i="5"/>
  <c r="AD145" i="5"/>
  <c r="AD149" i="5"/>
  <c r="AD153" i="5"/>
  <c r="AD157" i="5"/>
  <c r="AD161" i="5"/>
  <c r="AD165" i="5"/>
  <c r="AD169" i="5"/>
  <c r="AD173" i="5"/>
  <c r="AD177" i="5"/>
  <c r="AD181" i="5"/>
  <c r="AD185" i="5"/>
  <c r="AD189" i="5"/>
  <c r="AD193" i="5"/>
  <c r="AD197" i="5"/>
  <c r="AD201" i="5"/>
  <c r="AD205" i="5"/>
  <c r="AD209" i="5"/>
  <c r="AD217" i="5"/>
  <c r="AD225" i="5"/>
  <c r="AD233" i="5"/>
  <c r="AD241" i="5"/>
  <c r="AD249" i="5"/>
  <c r="AD257" i="5"/>
  <c r="AD265" i="5"/>
  <c r="AD273" i="5"/>
  <c r="AD281" i="5"/>
  <c r="AD289" i="5"/>
  <c r="AD297" i="5"/>
  <c r="AD305" i="5"/>
  <c r="AD313" i="5"/>
  <c r="AD321" i="5"/>
  <c r="AD329" i="5"/>
  <c r="AD337" i="5"/>
  <c r="AD345" i="5"/>
  <c r="AD353" i="5"/>
  <c r="AD361" i="5"/>
  <c r="AD369" i="5"/>
  <c r="AD377" i="5"/>
  <c r="AD385" i="5"/>
  <c r="AD393" i="5"/>
  <c r="AD401" i="5"/>
  <c r="AD409" i="5"/>
  <c r="AD430" i="5"/>
  <c r="AD422" i="5"/>
  <c r="AD414" i="5"/>
  <c r="AD434" i="5"/>
  <c r="AD442" i="5"/>
  <c r="AD450" i="5"/>
  <c r="AD458" i="5"/>
  <c r="AD466" i="5"/>
  <c r="AD475" i="5"/>
  <c r="AD507" i="5"/>
  <c r="AD539" i="5"/>
  <c r="AD571" i="5"/>
  <c r="AD603" i="5"/>
  <c r="AD635" i="5"/>
  <c r="AD667" i="5"/>
  <c r="AD699" i="5"/>
  <c r="AD731" i="5"/>
  <c r="AD763" i="5"/>
  <c r="AD795" i="5"/>
  <c r="AB385" i="5"/>
  <c r="AB110" i="5"/>
  <c r="AB297" i="5"/>
  <c r="AB195" i="5"/>
  <c r="AB131" i="5"/>
  <c r="AB318" i="5"/>
  <c r="AB153" i="5"/>
  <c r="AB254" i="5"/>
  <c r="AB339" i="5"/>
  <c r="AB217" i="5"/>
  <c r="AB174" i="5"/>
  <c r="AB275" i="5"/>
  <c r="AB361" i="5"/>
  <c r="AB704" i="5"/>
  <c r="AB425" i="5"/>
  <c r="AB640" i="5"/>
  <c r="AB725" i="5"/>
  <c r="AB786" i="5"/>
  <c r="AB137" i="5"/>
  <c r="AB201" i="5"/>
  <c r="AB281" i="5"/>
  <c r="AB323" i="5"/>
  <c r="AB345" i="5"/>
  <c r="AB59" i="5"/>
  <c r="AB38" i="5"/>
  <c r="AB121" i="5"/>
  <c r="AB142" i="5"/>
  <c r="AB163" i="5"/>
  <c r="AB185" i="5"/>
  <c r="AB206" i="5"/>
  <c r="AB227" i="5"/>
  <c r="AB265" i="5"/>
  <c r="AB286" i="5"/>
  <c r="AB307" i="5"/>
  <c r="AB329" i="5"/>
  <c r="AB350" i="5"/>
  <c r="AB371" i="5"/>
  <c r="AB413" i="5"/>
  <c r="AB661" i="5"/>
  <c r="AB747" i="5"/>
  <c r="AB43" i="5"/>
  <c r="AB115" i="5"/>
  <c r="AB158" i="5"/>
  <c r="AB179" i="5"/>
  <c r="AB222" i="5"/>
  <c r="AB259" i="5"/>
  <c r="AB302" i="5"/>
  <c r="AB366" i="5"/>
  <c r="AB54" i="5"/>
  <c r="AB126" i="5"/>
  <c r="AB147" i="5"/>
  <c r="AB169" i="5"/>
  <c r="AB190" i="5"/>
  <c r="AB211" i="5"/>
  <c r="AB249" i="5"/>
  <c r="AB270" i="5"/>
  <c r="AB291" i="5"/>
  <c r="AB313" i="5"/>
  <c r="AB334" i="5"/>
  <c r="AB355" i="5"/>
  <c r="AB377" i="5"/>
  <c r="AB683" i="5"/>
  <c r="AB101" i="5"/>
  <c r="AB69" i="5"/>
  <c r="AB237" i="5"/>
  <c r="AB456" i="5"/>
  <c r="AB541" i="5"/>
  <c r="AB605" i="5"/>
  <c r="AB763" i="5"/>
  <c r="AB52" i="5"/>
  <c r="AB36" i="5"/>
  <c r="AB60" i="5"/>
  <c r="AB100" i="5"/>
  <c r="AB89" i="5"/>
  <c r="AB77" i="5"/>
  <c r="AB68" i="5"/>
  <c r="AB111" i="5"/>
  <c r="AB117" i="5"/>
  <c r="AB122" i="5"/>
  <c r="AB127" i="5"/>
  <c r="AB133" i="5"/>
  <c r="AB138" i="5"/>
  <c r="AB143" i="5"/>
  <c r="AB149" i="5"/>
  <c r="AB154" i="5"/>
  <c r="AB159" i="5"/>
  <c r="AB165" i="5"/>
  <c r="AB170" i="5"/>
  <c r="AB175" i="5"/>
  <c r="AB181" i="5"/>
  <c r="AB186" i="5"/>
  <c r="AB191" i="5"/>
  <c r="AB197" i="5"/>
  <c r="AB202" i="5"/>
  <c r="AB207" i="5"/>
  <c r="AB213" i="5"/>
  <c r="AB218" i="5"/>
  <c r="AB223" i="5"/>
  <c r="AB229" i="5"/>
  <c r="AB241" i="5"/>
  <c r="AB250" i="5"/>
  <c r="AB255" i="5"/>
  <c r="AB261" i="5"/>
  <c r="AB266" i="5"/>
  <c r="AB271" i="5"/>
  <c r="AB277" i="5"/>
  <c r="AB282" i="5"/>
  <c r="AB287" i="5"/>
  <c r="AB293" i="5"/>
  <c r="AB298" i="5"/>
  <c r="AB303" i="5"/>
  <c r="AB309" i="5"/>
  <c r="AB314" i="5"/>
  <c r="AB319" i="5"/>
  <c r="AB325" i="5"/>
  <c r="AB330" i="5"/>
  <c r="AB335" i="5"/>
  <c r="AB341" i="5"/>
  <c r="AB346" i="5"/>
  <c r="AB351" i="5"/>
  <c r="AB357" i="5"/>
  <c r="AB362" i="5"/>
  <c r="AB367" i="5"/>
  <c r="AB373" i="5"/>
  <c r="AB378" i="5"/>
  <c r="AB388" i="5"/>
  <c r="AB408" i="5"/>
  <c r="AB421" i="5"/>
  <c r="AB440" i="5"/>
  <c r="AB457" i="5"/>
  <c r="AB487" i="5"/>
  <c r="AB519" i="5"/>
  <c r="AB542" i="5"/>
  <c r="AB573" i="5"/>
  <c r="AB626" i="5"/>
  <c r="AB644" i="5"/>
  <c r="AB665" i="5"/>
  <c r="AB687" i="5"/>
  <c r="AB708" i="5"/>
  <c r="AB729" i="5"/>
  <c r="AB774" i="5"/>
  <c r="AB81" i="5"/>
  <c r="AB509" i="5"/>
  <c r="AB51" i="5"/>
  <c r="AB40" i="5"/>
  <c r="AB35" i="5"/>
  <c r="AB108" i="5"/>
  <c r="AB97" i="5"/>
  <c r="AB85" i="5"/>
  <c r="AB76" i="5"/>
  <c r="AB65" i="5"/>
  <c r="AB113" i="5"/>
  <c r="AB118" i="5"/>
  <c r="AB123" i="5"/>
  <c r="AB129" i="5"/>
  <c r="AB134" i="5"/>
  <c r="AB139" i="5"/>
  <c r="AB145" i="5"/>
  <c r="AB150" i="5"/>
  <c r="AB155" i="5"/>
  <c r="AB161" i="5"/>
  <c r="AB166" i="5"/>
  <c r="AB171" i="5"/>
  <c r="AB177" i="5"/>
  <c r="AB182" i="5"/>
  <c r="AB187" i="5"/>
  <c r="AB193" i="5"/>
  <c r="AB198" i="5"/>
  <c r="AB203" i="5"/>
  <c r="AB209" i="5"/>
  <c r="AB214" i="5"/>
  <c r="AB219" i="5"/>
  <c r="AB225" i="5"/>
  <c r="AB233" i="5"/>
  <c r="AB242" i="5"/>
  <c r="AB251" i="5"/>
  <c r="AB257" i="5"/>
  <c r="AB262" i="5"/>
  <c r="AB267" i="5"/>
  <c r="AB273" i="5"/>
  <c r="AB278" i="5"/>
  <c r="AB283" i="5"/>
  <c r="AB289" i="5"/>
  <c r="AB294" i="5"/>
  <c r="AB299" i="5"/>
  <c r="AB305" i="5"/>
  <c r="AB310" i="5"/>
  <c r="AB315" i="5"/>
  <c r="AB321" i="5"/>
  <c r="AB326" i="5"/>
  <c r="AB331" i="5"/>
  <c r="AB337" i="5"/>
  <c r="AB342" i="5"/>
  <c r="AB347" i="5"/>
  <c r="AB353" i="5"/>
  <c r="AB358" i="5"/>
  <c r="AB363" i="5"/>
  <c r="AB369" i="5"/>
  <c r="AB374" i="5"/>
  <c r="AB380" i="5"/>
  <c r="AB392" i="5"/>
  <c r="AB429" i="5"/>
  <c r="AB420" i="5"/>
  <c r="AB441" i="5"/>
  <c r="AB466" i="5"/>
  <c r="AB498" i="5"/>
  <c r="AB521" i="5"/>
  <c r="AB551" i="5"/>
  <c r="AB583" i="5"/>
  <c r="AB651" i="5"/>
  <c r="AB672" i="5"/>
  <c r="AB693" i="5"/>
  <c r="AB715" i="5"/>
  <c r="AB736" i="5"/>
  <c r="AB775" i="5"/>
  <c r="AB92" i="5"/>
  <c r="AB401" i="5"/>
  <c r="AB478" i="5"/>
  <c r="AB563" i="5"/>
  <c r="AB34" i="5"/>
  <c r="AB50" i="5"/>
  <c r="AB39" i="5"/>
  <c r="AB105" i="5"/>
  <c r="AB93" i="5"/>
  <c r="AB84" i="5"/>
  <c r="AB73" i="5"/>
  <c r="AB109" i="5"/>
  <c r="AB114" i="5"/>
  <c r="AB119" i="5"/>
  <c r="AB125" i="5"/>
  <c r="AB130" i="5"/>
  <c r="AB135" i="5"/>
  <c r="AB141" i="5"/>
  <c r="AB146" i="5"/>
  <c r="AB151" i="5"/>
  <c r="AB157" i="5"/>
  <c r="AB162" i="5"/>
  <c r="AB167" i="5"/>
  <c r="AB173" i="5"/>
  <c r="AB178" i="5"/>
  <c r="AB183" i="5"/>
  <c r="AB189" i="5"/>
  <c r="AB194" i="5"/>
  <c r="AB199" i="5"/>
  <c r="AB205" i="5"/>
  <c r="AB210" i="5"/>
  <c r="AB215" i="5"/>
  <c r="AB221" i="5"/>
  <c r="AB226" i="5"/>
  <c r="AB234" i="5"/>
  <c r="AB253" i="5"/>
  <c r="AB258" i="5"/>
  <c r="AB263" i="5"/>
  <c r="AB269" i="5"/>
  <c r="AB274" i="5"/>
  <c r="AB279" i="5"/>
  <c r="AB285" i="5"/>
  <c r="AB290" i="5"/>
  <c r="AB295" i="5"/>
  <c r="AB301" i="5"/>
  <c r="AB306" i="5"/>
  <c r="AB311" i="5"/>
  <c r="AB317" i="5"/>
  <c r="AB322" i="5"/>
  <c r="AB327" i="5"/>
  <c r="AB333" i="5"/>
  <c r="AB338" i="5"/>
  <c r="AB343" i="5"/>
  <c r="AB349" i="5"/>
  <c r="AB354" i="5"/>
  <c r="AB359" i="5"/>
  <c r="AB365" i="5"/>
  <c r="AB370" i="5"/>
  <c r="AB375" i="5"/>
  <c r="AB428" i="5"/>
  <c r="AB448" i="5"/>
  <c r="AB477" i="5"/>
  <c r="AB499" i="5"/>
  <c r="AB530" i="5"/>
  <c r="AB562" i="5"/>
  <c r="AB655" i="5"/>
  <c r="AB676" i="5"/>
  <c r="AB697" i="5"/>
  <c r="AB719" i="5"/>
  <c r="AB740" i="5"/>
  <c r="AB785" i="5"/>
  <c r="AB803" i="5"/>
  <c r="AB799" i="5"/>
  <c r="AB795" i="5"/>
  <c r="AB802" i="5"/>
  <c r="AB797" i="5"/>
  <c r="AB792" i="5"/>
  <c r="AB806" i="5"/>
  <c r="AB801" i="5"/>
  <c r="AB796" i="5"/>
  <c r="AB798" i="5"/>
  <c r="AB804" i="5"/>
  <c r="AB793" i="5"/>
  <c r="AB805" i="5"/>
  <c r="AB794" i="5"/>
  <c r="AB750" i="5"/>
  <c r="AB754" i="5"/>
  <c r="AB758" i="5"/>
  <c r="AB762" i="5"/>
  <c r="AB766" i="5"/>
  <c r="AB770" i="5"/>
  <c r="AB749" i="5"/>
  <c r="AB755" i="5"/>
  <c r="AB760" i="5"/>
  <c r="AB765" i="5"/>
  <c r="AB771" i="5"/>
  <c r="AB751" i="5"/>
  <c r="AB756" i="5"/>
  <c r="AB761" i="5"/>
  <c r="AB767" i="5"/>
  <c r="AB772" i="5"/>
  <c r="AB753" i="5"/>
  <c r="AB764" i="5"/>
  <c r="AB759" i="5"/>
  <c r="AB769" i="5"/>
  <c r="AB757" i="5"/>
  <c r="AB768" i="5"/>
  <c r="AB632" i="5"/>
  <c r="AB628" i="5"/>
  <c r="AB624" i="5"/>
  <c r="AB620" i="5"/>
  <c r="AB616" i="5"/>
  <c r="AB612" i="5"/>
  <c r="AB608" i="5"/>
  <c r="AB604" i="5"/>
  <c r="AB600" i="5"/>
  <c r="AB596" i="5"/>
  <c r="AB592" i="5"/>
  <c r="AB588" i="5"/>
  <c r="AB584" i="5"/>
  <c r="AB580" i="5"/>
  <c r="AB576" i="5"/>
  <c r="AB572" i="5"/>
  <c r="AB568" i="5"/>
  <c r="AB564" i="5"/>
  <c r="AB560" i="5"/>
  <c r="AB556" i="5"/>
  <c r="AB552" i="5"/>
  <c r="AB548" i="5"/>
  <c r="AB544" i="5"/>
  <c r="AB540" i="5"/>
  <c r="AB536" i="5"/>
  <c r="AB532" i="5"/>
  <c r="AB528" i="5"/>
  <c r="AB524" i="5"/>
  <c r="AB520" i="5"/>
  <c r="AB516" i="5"/>
  <c r="AB512" i="5"/>
  <c r="AB508" i="5"/>
  <c r="AB504" i="5"/>
  <c r="AB500" i="5"/>
  <c r="AB496" i="5"/>
  <c r="AB492" i="5"/>
  <c r="AB488" i="5"/>
  <c r="AB484" i="5"/>
  <c r="AB480" i="5"/>
  <c r="AB476" i="5"/>
  <c r="AB472" i="5"/>
  <c r="AB468" i="5"/>
  <c r="AB464" i="5"/>
  <c r="AB460" i="5"/>
  <c r="AB630" i="5"/>
  <c r="AB625" i="5"/>
  <c r="AB619" i="5"/>
  <c r="AB614" i="5"/>
  <c r="AB609" i="5"/>
  <c r="AB603" i="5"/>
  <c r="AB598" i="5"/>
  <c r="AB593" i="5"/>
  <c r="AB587" i="5"/>
  <c r="AB582" i="5"/>
  <c r="AB577" i="5"/>
  <c r="AB571" i="5"/>
  <c r="AB566" i="5"/>
  <c r="AB561" i="5"/>
  <c r="AB555" i="5"/>
  <c r="AB550" i="5"/>
  <c r="AB545" i="5"/>
  <c r="AB539" i="5"/>
  <c r="AB534" i="5"/>
  <c r="AB529" i="5"/>
  <c r="AB523" i="5"/>
  <c r="AB518" i="5"/>
  <c r="AB513" i="5"/>
  <c r="AB507" i="5"/>
  <c r="AB502" i="5"/>
  <c r="AB497" i="5"/>
  <c r="AB491" i="5"/>
  <c r="AB486" i="5"/>
  <c r="AB481" i="5"/>
  <c r="AB475" i="5"/>
  <c r="AB470" i="5"/>
  <c r="AB465" i="5"/>
  <c r="AB459" i="5"/>
  <c r="AB455" i="5"/>
  <c r="AB451" i="5"/>
  <c r="AB447" i="5"/>
  <c r="AB443" i="5"/>
  <c r="AB439" i="5"/>
  <c r="AB435" i="5"/>
  <c r="AB634" i="5"/>
  <c r="AB629" i="5"/>
  <c r="AB623" i="5"/>
  <c r="AB618" i="5"/>
  <c r="AB613" i="5"/>
  <c r="AB607" i="5"/>
  <c r="AB602" i="5"/>
  <c r="AB597" i="5"/>
  <c r="AB591" i="5"/>
  <c r="AB586" i="5"/>
  <c r="AB581" i="5"/>
  <c r="AB575" i="5"/>
  <c r="AB570" i="5"/>
  <c r="AB565" i="5"/>
  <c r="AB559" i="5"/>
  <c r="AB554" i="5"/>
  <c r="AB549" i="5"/>
  <c r="AB543" i="5"/>
  <c r="AB538" i="5"/>
  <c r="AB533" i="5"/>
  <c r="AB527" i="5"/>
  <c r="AB522" i="5"/>
  <c r="AB517" i="5"/>
  <c r="AB511" i="5"/>
  <c r="AB506" i="5"/>
  <c r="AB501" i="5"/>
  <c r="AB495" i="5"/>
  <c r="AB490" i="5"/>
  <c r="AB485" i="5"/>
  <c r="AB479" i="5"/>
  <c r="AB474" i="5"/>
  <c r="AB469" i="5"/>
  <c r="AB463" i="5"/>
  <c r="AB458" i="5"/>
  <c r="AB454" i="5"/>
  <c r="AB450" i="5"/>
  <c r="AB446" i="5"/>
  <c r="AB442" i="5"/>
  <c r="AB438" i="5"/>
  <c r="AB434" i="5"/>
  <c r="AB633" i="5"/>
  <c r="AB622" i="5"/>
  <c r="AB611" i="5"/>
  <c r="AB601" i="5"/>
  <c r="AB590" i="5"/>
  <c r="AB579" i="5"/>
  <c r="AB569" i="5"/>
  <c r="AB558" i="5"/>
  <c r="AB547" i="5"/>
  <c r="AB537" i="5"/>
  <c r="AB526" i="5"/>
  <c r="AB515" i="5"/>
  <c r="AB505" i="5"/>
  <c r="AB494" i="5"/>
  <c r="AB483" i="5"/>
  <c r="AB473" i="5"/>
  <c r="AB462" i="5"/>
  <c r="AB453" i="5"/>
  <c r="AB445" i="5"/>
  <c r="AB437" i="5"/>
  <c r="AB546" i="5"/>
  <c r="AB535" i="5"/>
  <c r="AB525" i="5"/>
  <c r="AB514" i="5"/>
  <c r="AB503" i="5"/>
  <c r="AB493" i="5"/>
  <c r="AB482" i="5"/>
  <c r="AB471" i="5"/>
  <c r="AB461" i="5"/>
  <c r="AB452" i="5"/>
  <c r="AB444" i="5"/>
  <c r="AB436" i="5"/>
  <c r="AB627" i="5"/>
  <c r="AB617" i="5"/>
  <c r="AB606" i="5"/>
  <c r="AB595" i="5"/>
  <c r="AB585" i="5"/>
  <c r="AB631" i="5"/>
  <c r="AB621" i="5"/>
  <c r="AB610" i="5"/>
  <c r="AB599" i="5"/>
  <c r="AB589" i="5"/>
  <c r="AB578" i="5"/>
  <c r="AB567" i="5"/>
  <c r="AB557" i="5"/>
  <c r="AB411" i="5"/>
  <c r="AB407" i="5"/>
  <c r="AB403" i="5"/>
  <c r="AB399" i="5"/>
  <c r="AB395" i="5"/>
  <c r="AB410" i="5"/>
  <c r="AB406" i="5"/>
  <c r="AB402" i="5"/>
  <c r="AB398" i="5"/>
  <c r="AB394" i="5"/>
  <c r="AB405" i="5"/>
  <c r="AB397" i="5"/>
  <c r="AB412" i="5"/>
  <c r="AB404" i="5"/>
  <c r="AB396" i="5"/>
  <c r="AB248" i="5"/>
  <c r="AB244" i="5"/>
  <c r="AB240" i="5"/>
  <c r="AB236" i="5"/>
  <c r="AB232" i="5"/>
  <c r="AB247" i="5"/>
  <c r="AB243" i="5"/>
  <c r="AB239" i="5"/>
  <c r="AB235" i="5"/>
  <c r="AB231" i="5"/>
  <c r="AB62" i="5"/>
  <c r="AB66" i="5"/>
  <c r="AB70" i="5"/>
  <c r="AB74" i="5"/>
  <c r="AB78" i="5"/>
  <c r="AB82" i="5"/>
  <c r="AB86" i="5"/>
  <c r="AB90" i="5"/>
  <c r="AB94" i="5"/>
  <c r="AB98" i="5"/>
  <c r="AB102" i="5"/>
  <c r="AB106" i="5"/>
  <c r="AB63" i="5"/>
  <c r="AB67" i="5"/>
  <c r="AB71" i="5"/>
  <c r="AB75" i="5"/>
  <c r="AB79" i="5"/>
  <c r="AB83" i="5"/>
  <c r="AB87" i="5"/>
  <c r="AB91" i="5"/>
  <c r="AB95" i="5"/>
  <c r="AB99" i="5"/>
  <c r="AB103" i="5"/>
  <c r="AB107" i="5"/>
  <c r="AB104" i="5"/>
  <c r="AB96" i="5"/>
  <c r="AB88" i="5"/>
  <c r="AB80" i="5"/>
  <c r="AB72" i="5"/>
  <c r="AB64" i="5"/>
  <c r="AB230" i="5"/>
  <c r="AB238" i="5"/>
  <c r="AB246" i="5"/>
  <c r="AB393" i="5"/>
  <c r="AB409" i="5"/>
  <c r="AB433" i="5"/>
  <c r="AB449" i="5"/>
  <c r="AB467" i="5"/>
  <c r="AB489" i="5"/>
  <c r="AB510" i="5"/>
  <c r="AB531" i="5"/>
  <c r="AB553" i="5"/>
  <c r="AB574" i="5"/>
  <c r="AB615" i="5"/>
  <c r="AB748" i="5"/>
  <c r="AB635" i="5"/>
  <c r="AB645" i="5"/>
  <c r="AB656" i="5"/>
  <c r="AB667" i="5"/>
  <c r="AB677" i="5"/>
  <c r="AB688" i="5"/>
  <c r="AB699" i="5"/>
  <c r="AB709" i="5"/>
  <c r="AB720" i="5"/>
  <c r="AB731" i="5"/>
  <c r="AB779" i="5"/>
  <c r="AB788" i="5"/>
  <c r="AB784" i="5"/>
  <c r="AB780" i="5"/>
  <c r="AB776" i="5"/>
  <c r="AB789" i="5"/>
  <c r="AB783" i="5"/>
  <c r="AB778" i="5"/>
  <c r="AB773" i="5"/>
  <c r="AB787" i="5"/>
  <c r="AB782" i="5"/>
  <c r="AB777" i="5"/>
  <c r="AB746" i="5"/>
  <c r="AB742" i="5"/>
  <c r="AB738" i="5"/>
  <c r="AB734" i="5"/>
  <c r="AB730" i="5"/>
  <c r="AB726" i="5"/>
  <c r="AB722" i="5"/>
  <c r="AB718" i="5"/>
  <c r="AB714" i="5"/>
  <c r="AB710" i="5"/>
  <c r="AB706" i="5"/>
  <c r="AB702" i="5"/>
  <c r="AB698" i="5"/>
  <c r="AB694" i="5"/>
  <c r="AB690" i="5"/>
  <c r="AB686" i="5"/>
  <c r="AB682" i="5"/>
  <c r="AB678" i="5"/>
  <c r="AB674" i="5"/>
  <c r="AB670" i="5"/>
  <c r="AB666" i="5"/>
  <c r="AB662" i="5"/>
  <c r="AB658" i="5"/>
  <c r="AB654" i="5"/>
  <c r="AB650" i="5"/>
  <c r="AB646" i="5"/>
  <c r="AB642" i="5"/>
  <c r="AB638" i="5"/>
  <c r="AB744" i="5"/>
  <c r="AB739" i="5"/>
  <c r="AB733" i="5"/>
  <c r="AB728" i="5"/>
  <c r="AB723" i="5"/>
  <c r="AB717" i="5"/>
  <c r="AB712" i="5"/>
  <c r="AB707" i="5"/>
  <c r="AB701" i="5"/>
  <c r="AB696" i="5"/>
  <c r="AB691" i="5"/>
  <c r="AB685" i="5"/>
  <c r="AB680" i="5"/>
  <c r="AB675" i="5"/>
  <c r="AB669" i="5"/>
  <c r="AB664" i="5"/>
  <c r="AB659" i="5"/>
  <c r="AB653" i="5"/>
  <c r="AB648" i="5"/>
  <c r="AB643" i="5"/>
  <c r="AB637" i="5"/>
  <c r="AB743" i="5"/>
  <c r="AB737" i="5"/>
  <c r="AB732" i="5"/>
  <c r="AB727" i="5"/>
  <c r="AB721" i="5"/>
  <c r="AB716" i="5"/>
  <c r="AB711" i="5"/>
  <c r="AB705" i="5"/>
  <c r="AB700" i="5"/>
  <c r="AB695" i="5"/>
  <c r="AB689" i="5"/>
  <c r="AB684" i="5"/>
  <c r="AB679" i="5"/>
  <c r="AB673" i="5"/>
  <c r="AB668" i="5"/>
  <c r="AB663" i="5"/>
  <c r="AB657" i="5"/>
  <c r="AB652" i="5"/>
  <c r="AB647" i="5"/>
  <c r="AB641" i="5"/>
  <c r="AB636" i="5"/>
  <c r="AB414" i="5"/>
  <c r="AB418" i="5"/>
  <c r="AB422" i="5"/>
  <c r="AB426" i="5"/>
  <c r="AB430" i="5"/>
  <c r="AB415" i="5"/>
  <c r="AB419" i="5"/>
  <c r="AB423" i="5"/>
  <c r="AB427" i="5"/>
  <c r="AB431" i="5"/>
  <c r="AB391" i="5"/>
  <c r="AB387" i="5"/>
  <c r="AB383" i="5"/>
  <c r="AB379" i="5"/>
  <c r="AB390" i="5"/>
  <c r="AB386" i="5"/>
  <c r="AB382" i="5"/>
  <c r="AB53" i="5"/>
  <c r="AB45" i="5"/>
  <c r="AB112" i="5"/>
  <c r="AB116" i="5"/>
  <c r="AB120" i="5"/>
  <c r="AB124" i="5"/>
  <c r="AB128" i="5"/>
  <c r="AB132" i="5"/>
  <c r="AB136" i="5"/>
  <c r="AB140" i="5"/>
  <c r="AB144" i="5"/>
  <c r="AB148" i="5"/>
  <c r="AB152" i="5"/>
  <c r="AB156" i="5"/>
  <c r="AB160" i="5"/>
  <c r="AB164" i="5"/>
  <c r="AB168" i="5"/>
  <c r="AB172" i="5"/>
  <c r="AB176" i="5"/>
  <c r="AB180" i="5"/>
  <c r="AB184" i="5"/>
  <c r="AB188" i="5"/>
  <c r="AB192" i="5"/>
  <c r="AB196" i="5"/>
  <c r="AB200" i="5"/>
  <c r="AB204" i="5"/>
  <c r="AB208" i="5"/>
  <c r="AB212" i="5"/>
  <c r="AB216" i="5"/>
  <c r="AB220" i="5"/>
  <c r="AB224" i="5"/>
  <c r="AB252" i="5"/>
  <c r="AB256" i="5"/>
  <c r="AB260" i="5"/>
  <c r="AB264" i="5"/>
  <c r="AB268" i="5"/>
  <c r="AB272" i="5"/>
  <c r="AB276" i="5"/>
  <c r="AB280" i="5"/>
  <c r="AB284" i="5"/>
  <c r="AB288" i="5"/>
  <c r="AB292" i="5"/>
  <c r="AB296" i="5"/>
  <c r="AB300" i="5"/>
  <c r="AB304" i="5"/>
  <c r="AB308" i="5"/>
  <c r="AB312" i="5"/>
  <c r="AB316" i="5"/>
  <c r="AB320" i="5"/>
  <c r="AB324" i="5"/>
  <c r="AB328" i="5"/>
  <c r="AB332" i="5"/>
  <c r="AB336" i="5"/>
  <c r="AB340" i="5"/>
  <c r="AB344" i="5"/>
  <c r="AB348" i="5"/>
  <c r="AB352" i="5"/>
  <c r="AB356" i="5"/>
  <c r="AB360" i="5"/>
  <c r="AB364" i="5"/>
  <c r="AB368" i="5"/>
  <c r="AB372" i="5"/>
  <c r="AB376" i="5"/>
  <c r="AB381" i="5"/>
  <c r="AB389" i="5"/>
  <c r="AB432" i="5"/>
  <c r="AB424" i="5"/>
  <c r="AB416" i="5"/>
  <c r="AB639" i="5"/>
  <c r="AB649" i="5"/>
  <c r="AB660" i="5"/>
  <c r="AB671" i="5"/>
  <c r="AB681" i="5"/>
  <c r="AB692" i="5"/>
  <c r="AB703" i="5"/>
  <c r="AB713" i="5"/>
  <c r="AB724" i="5"/>
  <c r="AB735" i="5"/>
  <c r="AB745" i="5"/>
  <c r="AB781" i="5"/>
  <c r="AB791" i="5"/>
  <c r="W227" i="5"/>
  <c r="W250" i="5"/>
  <c r="W43" i="5"/>
  <c r="W163" i="5"/>
  <c r="W115" i="5"/>
  <c r="W179" i="5"/>
  <c r="W282" i="5"/>
  <c r="W328" i="5"/>
  <c r="W669" i="5"/>
  <c r="W131" i="5"/>
  <c r="W195" i="5"/>
  <c r="W314" i="5"/>
  <c r="W59" i="5"/>
  <c r="W147" i="5"/>
  <c r="W211" i="5"/>
  <c r="W49" i="5"/>
  <c r="W109" i="5"/>
  <c r="W125" i="5"/>
  <c r="W141" i="5"/>
  <c r="W157" i="5"/>
  <c r="W173" i="5"/>
  <c r="W189" i="5"/>
  <c r="W205" i="5"/>
  <c r="W221" i="5"/>
  <c r="W268" i="5"/>
  <c r="W300" i="5"/>
  <c r="W51" i="5"/>
  <c r="W35" i="5"/>
  <c r="W123" i="5"/>
  <c r="W139" i="5"/>
  <c r="W155" i="5"/>
  <c r="W171" i="5"/>
  <c r="W187" i="5"/>
  <c r="W203" i="5"/>
  <c r="W219" i="5"/>
  <c r="W266" i="5"/>
  <c r="W298" i="5"/>
  <c r="W340" i="5"/>
  <c r="W57" i="5"/>
  <c r="W41" i="5"/>
  <c r="W117" i="5"/>
  <c r="W133" i="5"/>
  <c r="W149" i="5"/>
  <c r="W165" i="5"/>
  <c r="W181" i="5"/>
  <c r="W197" i="5"/>
  <c r="W213" i="5"/>
  <c r="W252" i="5"/>
  <c r="W284" i="5"/>
  <c r="W316" i="5"/>
  <c r="W334" i="5"/>
  <c r="W368" i="5"/>
  <c r="W34" i="5"/>
  <c r="W53" i="5"/>
  <c r="W45" i="5"/>
  <c r="W37" i="5"/>
  <c r="W113" i="5"/>
  <c r="W121" i="5"/>
  <c r="W129" i="5"/>
  <c r="W137" i="5"/>
  <c r="W145" i="5"/>
  <c r="W153" i="5"/>
  <c r="W161" i="5"/>
  <c r="W169" i="5"/>
  <c r="W177" i="5"/>
  <c r="W185" i="5"/>
  <c r="W193" i="5"/>
  <c r="W201" i="5"/>
  <c r="W209" i="5"/>
  <c r="W217" i="5"/>
  <c r="W225" i="5"/>
  <c r="W260" i="5"/>
  <c r="W276" i="5"/>
  <c r="W292" i="5"/>
  <c r="W308" i="5"/>
  <c r="W348" i="5"/>
  <c r="W366" i="5"/>
  <c r="W372" i="5"/>
  <c r="W55" i="5"/>
  <c r="W47" i="5"/>
  <c r="W39" i="5"/>
  <c r="W111" i="5"/>
  <c r="W119" i="5"/>
  <c r="W127" i="5"/>
  <c r="W135" i="5"/>
  <c r="W143" i="5"/>
  <c r="W151" i="5"/>
  <c r="W159" i="5"/>
  <c r="W167" i="5"/>
  <c r="W175" i="5"/>
  <c r="W183" i="5"/>
  <c r="W191" i="5"/>
  <c r="W199" i="5"/>
  <c r="W207" i="5"/>
  <c r="W215" i="5"/>
  <c r="W223" i="5"/>
  <c r="W258" i="5"/>
  <c r="W274" i="5"/>
  <c r="W290" i="5"/>
  <c r="W306" i="5"/>
  <c r="W336" i="5"/>
  <c r="W342" i="5"/>
  <c r="W749" i="5"/>
  <c r="W751" i="5"/>
  <c r="W753" i="5"/>
  <c r="W755" i="5"/>
  <c r="W757" i="5"/>
  <c r="W759" i="5"/>
  <c r="W761" i="5"/>
  <c r="W763" i="5"/>
  <c r="W765" i="5"/>
  <c r="W767" i="5"/>
  <c r="W769" i="5"/>
  <c r="W771" i="5"/>
  <c r="W752" i="5"/>
  <c r="W760" i="5"/>
  <c r="W768" i="5"/>
  <c r="W750" i="5"/>
  <c r="W758" i="5"/>
  <c r="W766" i="5"/>
  <c r="W748" i="5"/>
  <c r="W756" i="5"/>
  <c r="W764" i="5"/>
  <c r="W772" i="5"/>
  <c r="W754" i="5"/>
  <c r="W762" i="5"/>
  <c r="W633" i="5"/>
  <c r="W631" i="5"/>
  <c r="W629" i="5"/>
  <c r="W627" i="5"/>
  <c r="W625" i="5"/>
  <c r="W623" i="5"/>
  <c r="W621" i="5"/>
  <c r="W630" i="5"/>
  <c r="W622" i="5"/>
  <c r="W632" i="5"/>
  <c r="W624" i="5"/>
  <c r="W619" i="5"/>
  <c r="W617" i="5"/>
  <c r="W615" i="5"/>
  <c r="W613" i="5"/>
  <c r="W611" i="5"/>
  <c r="W609" i="5"/>
  <c r="W607" i="5"/>
  <c r="W605" i="5"/>
  <c r="W603" i="5"/>
  <c r="W601" i="5"/>
  <c r="W599" i="5"/>
  <c r="W597" i="5"/>
  <c r="W595" i="5"/>
  <c r="W593" i="5"/>
  <c r="W591" i="5"/>
  <c r="W589" i="5"/>
  <c r="W587" i="5"/>
  <c r="W585" i="5"/>
  <c r="W583" i="5"/>
  <c r="W581" i="5"/>
  <c r="W579" i="5"/>
  <c r="W577" i="5"/>
  <c r="W575" i="5"/>
  <c r="W573" i="5"/>
  <c r="W571" i="5"/>
  <c r="W569" i="5"/>
  <c r="W567" i="5"/>
  <c r="W565" i="5"/>
  <c r="W563" i="5"/>
  <c r="W561" i="5"/>
  <c r="W559" i="5"/>
  <c r="W557" i="5"/>
  <c r="W555" i="5"/>
  <c r="W553" i="5"/>
  <c r="W551" i="5"/>
  <c r="W549" i="5"/>
  <c r="W547" i="5"/>
  <c r="W545" i="5"/>
  <c r="W543" i="5"/>
  <c r="W541" i="5"/>
  <c r="W539" i="5"/>
  <c r="W537" i="5"/>
  <c r="W535" i="5"/>
  <c r="W533" i="5"/>
  <c r="W531" i="5"/>
  <c r="W529" i="5"/>
  <c r="W527" i="5"/>
  <c r="W525" i="5"/>
  <c r="W523" i="5"/>
  <c r="W521" i="5"/>
  <c r="W519" i="5"/>
  <c r="W517" i="5"/>
  <c r="W515" i="5"/>
  <c r="W513" i="5"/>
  <c r="W511" i="5"/>
  <c r="W509" i="5"/>
  <c r="W507" i="5"/>
  <c r="W505" i="5"/>
  <c r="W503" i="5"/>
  <c r="W501" i="5"/>
  <c r="W499" i="5"/>
  <c r="W497" i="5"/>
  <c r="W495" i="5"/>
  <c r="W493" i="5"/>
  <c r="W491" i="5"/>
  <c r="W489" i="5"/>
  <c r="W487" i="5"/>
  <c r="W485" i="5"/>
  <c r="W483" i="5"/>
  <c r="W481" i="5"/>
  <c r="W479" i="5"/>
  <c r="W477" i="5"/>
  <c r="W475" i="5"/>
  <c r="W473" i="5"/>
  <c r="W471" i="5"/>
  <c r="W469" i="5"/>
  <c r="W467" i="5"/>
  <c r="W465" i="5"/>
  <c r="W463" i="5"/>
  <c r="W461" i="5"/>
  <c r="W459" i="5"/>
  <c r="W457" i="5"/>
  <c r="W455" i="5"/>
  <c r="W453" i="5"/>
  <c r="W451" i="5"/>
  <c r="W449" i="5"/>
  <c r="W447" i="5"/>
  <c r="W445" i="5"/>
  <c r="W443" i="5"/>
  <c r="W441" i="5"/>
  <c r="W439" i="5"/>
  <c r="W437" i="5"/>
  <c r="W435" i="5"/>
  <c r="W433" i="5"/>
  <c r="W634" i="5"/>
  <c r="W626" i="5"/>
  <c r="W620" i="5"/>
  <c r="W612" i="5"/>
  <c r="W604" i="5"/>
  <c r="W596" i="5"/>
  <c r="W588" i="5"/>
  <c r="W580" i="5"/>
  <c r="W572" i="5"/>
  <c r="W564" i="5"/>
  <c r="W556" i="5"/>
  <c r="W548" i="5"/>
  <c r="W540" i="5"/>
  <c r="W532" i="5"/>
  <c r="W524" i="5"/>
  <c r="W516" i="5"/>
  <c r="W508" i="5"/>
  <c r="W500" i="5"/>
  <c r="W492" i="5"/>
  <c r="W484" i="5"/>
  <c r="W476" i="5"/>
  <c r="W468" i="5"/>
  <c r="W460" i="5"/>
  <c r="W452" i="5"/>
  <c r="W444" i="5"/>
  <c r="W436" i="5"/>
  <c r="W614" i="5"/>
  <c r="W606" i="5"/>
  <c r="W598" i="5"/>
  <c r="W590" i="5"/>
  <c r="W582" i="5"/>
  <c r="W574" i="5"/>
  <c r="W566" i="5"/>
  <c r="W558" i="5"/>
  <c r="W550" i="5"/>
  <c r="W542" i="5"/>
  <c r="W534" i="5"/>
  <c r="W526" i="5"/>
  <c r="W518" i="5"/>
  <c r="W510" i="5"/>
  <c r="W502" i="5"/>
  <c r="W494" i="5"/>
  <c r="W486" i="5"/>
  <c r="W478" i="5"/>
  <c r="W470" i="5"/>
  <c r="W462" i="5"/>
  <c r="W454" i="5"/>
  <c r="W446" i="5"/>
  <c r="W438" i="5"/>
  <c r="W616" i="5"/>
  <c r="W608" i="5"/>
  <c r="W600" i="5"/>
  <c r="W592" i="5"/>
  <c r="W584" i="5"/>
  <c r="W576" i="5"/>
  <c r="W568" i="5"/>
  <c r="W560" i="5"/>
  <c r="W552" i="5"/>
  <c r="W544" i="5"/>
  <c r="W536" i="5"/>
  <c r="W528" i="5"/>
  <c r="W520" i="5"/>
  <c r="W512" i="5"/>
  <c r="W504" i="5"/>
  <c r="W496" i="5"/>
  <c r="W488" i="5"/>
  <c r="W480" i="5"/>
  <c r="W472" i="5"/>
  <c r="W464" i="5"/>
  <c r="W456" i="5"/>
  <c r="W448" i="5"/>
  <c r="W440" i="5"/>
  <c r="W247" i="5"/>
  <c r="W245" i="5"/>
  <c r="W243" i="5"/>
  <c r="W241" i="5"/>
  <c r="W239" i="5"/>
  <c r="W237" i="5"/>
  <c r="W235" i="5"/>
  <c r="W233" i="5"/>
  <c r="W107" i="5"/>
  <c r="W103" i="5"/>
  <c r="W99" i="5"/>
  <c r="W95" i="5"/>
  <c r="W91" i="5"/>
  <c r="W87" i="5"/>
  <c r="W83" i="5"/>
  <c r="W79" i="5"/>
  <c r="W75" i="5"/>
  <c r="W71" i="5"/>
  <c r="W67" i="5"/>
  <c r="W63" i="5"/>
  <c r="W229" i="5"/>
  <c r="W236" i="5"/>
  <c r="W482" i="5"/>
  <c r="W578" i="5"/>
  <c r="W610" i="5"/>
  <c r="W242" i="5"/>
  <c r="W404" i="5"/>
  <c r="W458" i="5"/>
  <c r="W522" i="5"/>
  <c r="W554" i="5"/>
  <c r="W618" i="5"/>
  <c r="W746" i="5"/>
  <c r="W744" i="5"/>
  <c r="W742" i="5"/>
  <c r="W740" i="5"/>
  <c r="W738" i="5"/>
  <c r="W736" i="5"/>
  <c r="W734" i="5"/>
  <c r="W732" i="5"/>
  <c r="W730" i="5"/>
  <c r="W728" i="5"/>
  <c r="W726" i="5"/>
  <c r="W724" i="5"/>
  <c r="W722" i="5"/>
  <c r="W720" i="5"/>
  <c r="W718" i="5"/>
  <c r="W716" i="5"/>
  <c r="W714" i="5"/>
  <c r="W712" i="5"/>
  <c r="W710" i="5"/>
  <c r="W708" i="5"/>
  <c r="W706" i="5"/>
  <c r="W704" i="5"/>
  <c r="W702" i="5"/>
  <c r="W700" i="5"/>
  <c r="W698" i="5"/>
  <c r="W696" i="5"/>
  <c r="W694" i="5"/>
  <c r="W692" i="5"/>
  <c r="W690" i="5"/>
  <c r="W688" i="5"/>
  <c r="W686" i="5"/>
  <c r="W684" i="5"/>
  <c r="W682" i="5"/>
  <c r="W680" i="5"/>
  <c r="W678" i="5"/>
  <c r="W676" i="5"/>
  <c r="W674" i="5"/>
  <c r="W672" i="5"/>
  <c r="W670" i="5"/>
  <c r="W668" i="5"/>
  <c r="W666" i="5"/>
  <c r="W664" i="5"/>
  <c r="W662" i="5"/>
  <c r="W660" i="5"/>
  <c r="W658" i="5"/>
  <c r="W656" i="5"/>
  <c r="W654" i="5"/>
  <c r="W652" i="5"/>
  <c r="W650" i="5"/>
  <c r="W648" i="5"/>
  <c r="W646" i="5"/>
  <c r="W644" i="5"/>
  <c r="W642" i="5"/>
  <c r="W640" i="5"/>
  <c r="W638" i="5"/>
  <c r="W636" i="5"/>
  <c r="W743" i="5"/>
  <c r="W735" i="5"/>
  <c r="W727" i="5"/>
  <c r="W719" i="5"/>
  <c r="W711" i="5"/>
  <c r="W703" i="5"/>
  <c r="W695" i="5"/>
  <c r="W687" i="5"/>
  <c r="W679" i="5"/>
  <c r="W671" i="5"/>
  <c r="W663" i="5"/>
  <c r="W655" i="5"/>
  <c r="W647" i="5"/>
  <c r="W639" i="5"/>
  <c r="W745" i="5"/>
  <c r="W737" i="5"/>
  <c r="W729" i="5"/>
  <c r="W721" i="5"/>
  <c r="W713" i="5"/>
  <c r="W705" i="5"/>
  <c r="W697" i="5"/>
  <c r="W689" i="5"/>
  <c r="W681" i="5"/>
  <c r="W673" i="5"/>
  <c r="W665" i="5"/>
  <c r="W657" i="5"/>
  <c r="W649" i="5"/>
  <c r="W641" i="5"/>
  <c r="W747" i="5"/>
  <c r="W739" i="5"/>
  <c r="W731" i="5"/>
  <c r="W723" i="5"/>
  <c r="W715" i="5"/>
  <c r="W707" i="5"/>
  <c r="W699" i="5"/>
  <c r="W691" i="5"/>
  <c r="W683" i="5"/>
  <c r="W675" i="5"/>
  <c r="W667" i="5"/>
  <c r="W659" i="5"/>
  <c r="W651" i="5"/>
  <c r="W643" i="5"/>
  <c r="W635" i="5"/>
  <c r="W725" i="5"/>
  <c r="W693" i="5"/>
  <c r="W661" i="5"/>
  <c r="W717" i="5"/>
  <c r="W685" i="5"/>
  <c r="W653" i="5"/>
  <c r="W741" i="5"/>
  <c r="W709" i="5"/>
  <c r="W677" i="5"/>
  <c r="W645" i="5"/>
  <c r="W391" i="5"/>
  <c r="W389" i="5"/>
  <c r="W387" i="5"/>
  <c r="W385" i="5"/>
  <c r="W383" i="5"/>
  <c r="W381" i="5"/>
  <c r="W379" i="5"/>
  <c r="W377" i="5"/>
  <c r="W375" i="5"/>
  <c r="W373" i="5"/>
  <c r="W371" i="5"/>
  <c r="W369" i="5"/>
  <c r="W367" i="5"/>
  <c r="W365" i="5"/>
  <c r="W363" i="5"/>
  <c r="W361" i="5"/>
  <c r="W359" i="5"/>
  <c r="W357" i="5"/>
  <c r="W355" i="5"/>
  <c r="W353" i="5"/>
  <c r="W351" i="5"/>
  <c r="W349" i="5"/>
  <c r="W347" i="5"/>
  <c r="W345" i="5"/>
  <c r="W343" i="5"/>
  <c r="W341" i="5"/>
  <c r="W339" i="5"/>
  <c r="W337" i="5"/>
  <c r="W335" i="5"/>
  <c r="W333" i="5"/>
  <c r="W331" i="5"/>
  <c r="W329" i="5"/>
  <c r="W327" i="5"/>
  <c r="W325" i="5"/>
  <c r="W323" i="5"/>
  <c r="W321" i="5"/>
  <c r="W319" i="5"/>
  <c r="W390" i="5"/>
  <c r="W382" i="5"/>
  <c r="W374" i="5"/>
  <c r="W392" i="5"/>
  <c r="W384" i="5"/>
  <c r="W376" i="5"/>
  <c r="W386" i="5"/>
  <c r="W378" i="5"/>
  <c r="W370" i="5"/>
  <c r="W362" i="5"/>
  <c r="W354" i="5"/>
  <c r="W346" i="5"/>
  <c r="W338" i="5"/>
  <c r="W330" i="5"/>
  <c r="W322" i="5"/>
  <c r="W317" i="5"/>
  <c r="W315" i="5"/>
  <c r="W313" i="5"/>
  <c r="W311" i="5"/>
  <c r="W309" i="5"/>
  <c r="W307" i="5"/>
  <c r="W305" i="5"/>
  <c r="W303" i="5"/>
  <c r="W301" i="5"/>
  <c r="W299" i="5"/>
  <c r="W297" i="5"/>
  <c r="W295" i="5"/>
  <c r="W293" i="5"/>
  <c r="W291" i="5"/>
  <c r="W289" i="5"/>
  <c r="W287" i="5"/>
  <c r="W285" i="5"/>
  <c r="W283" i="5"/>
  <c r="W281" i="5"/>
  <c r="W279" i="5"/>
  <c r="W277" i="5"/>
  <c r="W275" i="5"/>
  <c r="W273" i="5"/>
  <c r="W271" i="5"/>
  <c r="W269" i="5"/>
  <c r="W267" i="5"/>
  <c r="W265" i="5"/>
  <c r="W263" i="5"/>
  <c r="W261" i="5"/>
  <c r="W259" i="5"/>
  <c r="W257" i="5"/>
  <c r="W255" i="5"/>
  <c r="W253" i="5"/>
  <c r="W251" i="5"/>
  <c r="W249" i="5"/>
  <c r="W58" i="5"/>
  <c r="W54" i="5"/>
  <c r="W50" i="5"/>
  <c r="W44" i="5"/>
  <c r="W42" i="5"/>
  <c r="W36" i="5"/>
  <c r="W106" i="5"/>
  <c r="W102" i="5"/>
  <c r="W98" i="5"/>
  <c r="W94" i="5"/>
  <c r="W90" i="5"/>
  <c r="W86" i="5"/>
  <c r="W82" i="5"/>
  <c r="W76" i="5"/>
  <c r="W72" i="5"/>
  <c r="W68" i="5"/>
  <c r="W62" i="5"/>
  <c r="W110" i="5"/>
  <c r="W114" i="5"/>
  <c r="W118" i="5"/>
  <c r="W120" i="5"/>
  <c r="W122" i="5"/>
  <c r="W124" i="5"/>
  <c r="W126" i="5"/>
  <c r="W128" i="5"/>
  <c r="W132" i="5"/>
  <c r="W134" i="5"/>
  <c r="W136" i="5"/>
  <c r="W138" i="5"/>
  <c r="W140" i="5"/>
  <c r="W142" i="5"/>
  <c r="W144" i="5"/>
  <c r="W146" i="5"/>
  <c r="W148" i="5"/>
  <c r="W150" i="5"/>
  <c r="W152" i="5"/>
  <c r="W154" i="5"/>
  <c r="W156" i="5"/>
  <c r="W158" i="5"/>
  <c r="W160" i="5"/>
  <c r="W162" i="5"/>
  <c r="W164" i="5"/>
  <c r="W166" i="5"/>
  <c r="W168" i="5"/>
  <c r="W170" i="5"/>
  <c r="W172" i="5"/>
  <c r="W174" i="5"/>
  <c r="W176" i="5"/>
  <c r="W178" i="5"/>
  <c r="W180" i="5"/>
  <c r="W182" i="5"/>
  <c r="W184" i="5"/>
  <c r="W186" i="5"/>
  <c r="W188" i="5"/>
  <c r="W190" i="5"/>
  <c r="W192" i="5"/>
  <c r="W194" i="5"/>
  <c r="W196" i="5"/>
  <c r="W198" i="5"/>
  <c r="W200" i="5"/>
  <c r="W202" i="5"/>
  <c r="W204" i="5"/>
  <c r="W206" i="5"/>
  <c r="W208" i="5"/>
  <c r="W210" i="5"/>
  <c r="W212" i="5"/>
  <c r="W214" i="5"/>
  <c r="W216" i="5"/>
  <c r="W218" i="5"/>
  <c r="W220" i="5"/>
  <c r="W222" i="5"/>
  <c r="W224" i="5"/>
  <c r="W226" i="5"/>
  <c r="W228" i="5"/>
  <c r="W230" i="5"/>
  <c r="W232" i="5"/>
  <c r="W240" i="5"/>
  <c r="W248" i="5"/>
  <c r="W256" i="5"/>
  <c r="W264" i="5"/>
  <c r="W272" i="5"/>
  <c r="W280" i="5"/>
  <c r="W288" i="5"/>
  <c r="W296" i="5"/>
  <c r="W304" i="5"/>
  <c r="W312" i="5"/>
  <c r="W320" i="5"/>
  <c r="W326" i="5"/>
  <c r="W332" i="5"/>
  <c r="W352" i="5"/>
  <c r="W358" i="5"/>
  <c r="W364" i="5"/>
  <c r="W380" i="5"/>
  <c r="W434" i="5"/>
  <c r="W466" i="5"/>
  <c r="W498" i="5"/>
  <c r="W530" i="5"/>
  <c r="W562" i="5"/>
  <c r="W594" i="5"/>
  <c r="W701" i="5"/>
  <c r="W770" i="5"/>
  <c r="W805" i="5"/>
  <c r="W803" i="5"/>
  <c r="W801" i="5"/>
  <c r="W799" i="5"/>
  <c r="W797" i="5"/>
  <c r="W795" i="5"/>
  <c r="W793" i="5"/>
  <c r="W802" i="5"/>
  <c r="W794" i="5"/>
  <c r="W804" i="5"/>
  <c r="W796" i="5"/>
  <c r="W806" i="5"/>
  <c r="W798" i="5"/>
  <c r="W800" i="5"/>
  <c r="W792" i="5"/>
  <c r="W411" i="5"/>
  <c r="W409" i="5"/>
  <c r="W407" i="5"/>
  <c r="W405" i="5"/>
  <c r="W403" i="5"/>
  <c r="W401" i="5"/>
  <c r="W399" i="5"/>
  <c r="W397" i="5"/>
  <c r="W395" i="5"/>
  <c r="W393" i="5"/>
  <c r="W406" i="5"/>
  <c r="W398" i="5"/>
  <c r="W408" i="5"/>
  <c r="W400" i="5"/>
  <c r="W410" i="5"/>
  <c r="W402" i="5"/>
  <c r="W394" i="5"/>
  <c r="W105" i="5"/>
  <c r="W101" i="5"/>
  <c r="W97" i="5"/>
  <c r="W93" i="5"/>
  <c r="W89" i="5"/>
  <c r="W85" i="5"/>
  <c r="W81" i="5"/>
  <c r="W77" i="5"/>
  <c r="W73" i="5"/>
  <c r="W69" i="5"/>
  <c r="W65" i="5"/>
  <c r="W61" i="5"/>
  <c r="W231" i="5"/>
  <c r="W244" i="5"/>
  <c r="W396" i="5"/>
  <c r="W450" i="5"/>
  <c r="W514" i="5"/>
  <c r="W546" i="5"/>
  <c r="W628" i="5"/>
  <c r="W234" i="5"/>
  <c r="W490" i="5"/>
  <c r="W586" i="5"/>
  <c r="W791" i="5"/>
  <c r="W789" i="5"/>
  <c r="W787" i="5"/>
  <c r="W785" i="5"/>
  <c r="W783" i="5"/>
  <c r="W781" i="5"/>
  <c r="W779" i="5"/>
  <c r="W777" i="5"/>
  <c r="W775" i="5"/>
  <c r="W773" i="5"/>
  <c r="W784" i="5"/>
  <c r="W776" i="5"/>
  <c r="W786" i="5"/>
  <c r="W778" i="5"/>
  <c r="W788" i="5"/>
  <c r="W780" i="5"/>
  <c r="W790" i="5"/>
  <c r="W782" i="5"/>
  <c r="W416" i="5"/>
  <c r="W420" i="5"/>
  <c r="W424" i="5"/>
  <c r="W428" i="5"/>
  <c r="W432" i="5"/>
  <c r="W417" i="5"/>
  <c r="W421" i="5"/>
  <c r="W425" i="5"/>
  <c r="W429" i="5"/>
  <c r="W413" i="5"/>
  <c r="W414" i="5"/>
  <c r="W418" i="5"/>
  <c r="W422" i="5"/>
  <c r="W426" i="5"/>
  <c r="W430" i="5"/>
  <c r="W427" i="5"/>
  <c r="W415" i="5"/>
  <c r="W431" i="5"/>
  <c r="W419" i="5"/>
  <c r="W56" i="5"/>
  <c r="W52" i="5"/>
  <c r="W48" i="5"/>
  <c r="W46" i="5"/>
  <c r="W40" i="5"/>
  <c r="W108" i="5"/>
  <c r="W104" i="5"/>
  <c r="W100" i="5"/>
  <c r="W96" i="5"/>
  <c r="W92" i="5"/>
  <c r="W88" i="5"/>
  <c r="W84" i="5"/>
  <c r="W80" i="5"/>
  <c r="W78" i="5"/>
  <c r="W74" i="5"/>
  <c r="W70" i="5"/>
  <c r="W66" i="5"/>
  <c r="W64" i="5"/>
  <c r="W112" i="5"/>
  <c r="W116" i="5"/>
  <c r="W238" i="5"/>
  <c r="W246" i="5"/>
  <c r="W254" i="5"/>
  <c r="W262" i="5"/>
  <c r="W270" i="5"/>
  <c r="W278" i="5"/>
  <c r="W286" i="5"/>
  <c r="W294" i="5"/>
  <c r="W302" i="5"/>
  <c r="W310" i="5"/>
  <c r="W318" i="5"/>
  <c r="W324" i="5"/>
  <c r="W344" i="5"/>
  <c r="W350" i="5"/>
  <c r="W356" i="5"/>
  <c r="W388" i="5"/>
  <c r="W442" i="5"/>
  <c r="W474" i="5"/>
  <c r="W506" i="5"/>
  <c r="W538" i="5"/>
  <c r="W570" i="5"/>
  <c r="W602" i="5"/>
  <c r="W733" i="5"/>
  <c r="X118" i="5"/>
  <c r="X134" i="5"/>
  <c r="X166" i="5"/>
  <c r="X214" i="5"/>
  <c r="X286" i="5"/>
  <c r="X57" i="5"/>
  <c r="X41" i="5"/>
  <c r="X117" i="5"/>
  <c r="X133" i="5"/>
  <c r="X149" i="5"/>
  <c r="X165" i="5"/>
  <c r="X181" i="5"/>
  <c r="X197" i="5"/>
  <c r="X213" i="5"/>
  <c r="X266" i="5"/>
  <c r="X298" i="5"/>
  <c r="X356" i="5"/>
  <c r="X418" i="5"/>
  <c r="X182" i="5"/>
  <c r="X703" i="5"/>
  <c r="X34" i="5"/>
  <c r="X58" i="5"/>
  <c r="X42" i="5"/>
  <c r="X110" i="5"/>
  <c r="X126" i="5"/>
  <c r="X142" i="5"/>
  <c r="X158" i="5"/>
  <c r="X174" i="5"/>
  <c r="X190" i="5"/>
  <c r="X206" i="5"/>
  <c r="X222" i="5"/>
  <c r="X270" i="5"/>
  <c r="X302" i="5"/>
  <c r="X364" i="5"/>
  <c r="X639" i="5"/>
  <c r="X50" i="5"/>
  <c r="X150" i="5"/>
  <c r="X198" i="5"/>
  <c r="X254" i="5"/>
  <c r="X332" i="5"/>
  <c r="X426" i="5"/>
  <c r="X49" i="5"/>
  <c r="X109" i="5"/>
  <c r="X125" i="5"/>
  <c r="X141" i="5"/>
  <c r="X157" i="5"/>
  <c r="X173" i="5"/>
  <c r="X189" i="5"/>
  <c r="X205" i="5"/>
  <c r="X221" i="5"/>
  <c r="X250" i="5"/>
  <c r="X282" i="5"/>
  <c r="X324" i="5"/>
  <c r="X388" i="5"/>
  <c r="X687" i="5"/>
  <c r="X452" i="5"/>
  <c r="X238" i="5"/>
  <c r="X396" i="5"/>
  <c r="X460" i="5"/>
  <c r="X485" i="5"/>
  <c r="X549" i="5"/>
  <c r="X613" i="5"/>
  <c r="X60" i="5"/>
  <c r="X66" i="5"/>
  <c r="X469" i="5"/>
  <c r="X533" i="5"/>
  <c r="X597" i="5"/>
  <c r="X62" i="5"/>
  <c r="X53" i="5"/>
  <c r="X45" i="5"/>
  <c r="X37" i="5"/>
  <c r="X106" i="5"/>
  <c r="X90" i="5"/>
  <c r="X74" i="5"/>
  <c r="X114" i="5"/>
  <c r="X122" i="5"/>
  <c r="X130" i="5"/>
  <c r="X138" i="5"/>
  <c r="X146" i="5"/>
  <c r="X154" i="5"/>
  <c r="X162" i="5"/>
  <c r="X170" i="5"/>
  <c r="X178" i="5"/>
  <c r="X186" i="5"/>
  <c r="X194" i="5"/>
  <c r="X202" i="5"/>
  <c r="X210" i="5"/>
  <c r="X218" i="5"/>
  <c r="X226" i="5"/>
  <c r="X242" i="5"/>
  <c r="X258" i="5"/>
  <c r="X274" i="5"/>
  <c r="X290" i="5"/>
  <c r="X308" i="5"/>
  <c r="X340" i="5"/>
  <c r="X372" i="5"/>
  <c r="X404" i="5"/>
  <c r="X436" i="5"/>
  <c r="X501" i="5"/>
  <c r="X565" i="5"/>
  <c r="X629" i="5"/>
  <c r="X655" i="5"/>
  <c r="X719" i="5"/>
  <c r="X748" i="5"/>
  <c r="X98" i="5"/>
  <c r="X82" i="5"/>
  <c r="X234" i="5"/>
  <c r="X94" i="5"/>
  <c r="X78" i="5"/>
  <c r="X32" i="5"/>
  <c r="X54" i="5"/>
  <c r="X46" i="5"/>
  <c r="X38" i="5"/>
  <c r="X102" i="5"/>
  <c r="X86" i="5"/>
  <c r="X70" i="5"/>
  <c r="X113" i="5"/>
  <c r="X121" i="5"/>
  <c r="X129" i="5"/>
  <c r="X137" i="5"/>
  <c r="X145" i="5"/>
  <c r="X153" i="5"/>
  <c r="X161" i="5"/>
  <c r="X169" i="5"/>
  <c r="X177" i="5"/>
  <c r="X185" i="5"/>
  <c r="X193" i="5"/>
  <c r="X201" i="5"/>
  <c r="X209" i="5"/>
  <c r="X217" i="5"/>
  <c r="X225" i="5"/>
  <c r="X230" i="5"/>
  <c r="X246" i="5"/>
  <c r="X262" i="5"/>
  <c r="X278" i="5"/>
  <c r="X294" i="5"/>
  <c r="X316" i="5"/>
  <c r="X348" i="5"/>
  <c r="X380" i="5"/>
  <c r="X412" i="5"/>
  <c r="X444" i="5"/>
  <c r="X517" i="5"/>
  <c r="X581" i="5"/>
  <c r="X671" i="5"/>
  <c r="X735" i="5"/>
  <c r="X91" i="5"/>
  <c r="X63" i="5"/>
  <c r="X229" i="5"/>
  <c r="X233" i="5"/>
  <c r="X237" i="5"/>
  <c r="X241" i="5"/>
  <c r="X245" i="5"/>
  <c r="X249" i="5"/>
  <c r="X253" i="5"/>
  <c r="X257" i="5"/>
  <c r="X261" i="5"/>
  <c r="X265" i="5"/>
  <c r="X269" i="5"/>
  <c r="X273" i="5"/>
  <c r="X277" i="5"/>
  <c r="X281" i="5"/>
  <c r="X285" i="5"/>
  <c r="X289" i="5"/>
  <c r="X293" i="5"/>
  <c r="X297" i="5"/>
  <c r="X301" i="5"/>
  <c r="X305" i="5"/>
  <c r="X313" i="5"/>
  <c r="X321" i="5"/>
  <c r="X329" i="5"/>
  <c r="X337" i="5"/>
  <c r="X345" i="5"/>
  <c r="X353" i="5"/>
  <c r="X361" i="5"/>
  <c r="X369" i="5"/>
  <c r="X377" i="5"/>
  <c r="X385" i="5"/>
  <c r="X393" i="5"/>
  <c r="X401" i="5"/>
  <c r="X409" i="5"/>
  <c r="X428" i="5"/>
  <c r="X420" i="5"/>
  <c r="X433" i="5"/>
  <c r="X441" i="5"/>
  <c r="X449" i="5"/>
  <c r="X457" i="5"/>
  <c r="X478" i="5"/>
  <c r="X494" i="5"/>
  <c r="X510" i="5"/>
  <c r="X526" i="5"/>
  <c r="X542" i="5"/>
  <c r="X558" i="5"/>
  <c r="X574" i="5"/>
  <c r="X590" i="5"/>
  <c r="X606" i="5"/>
  <c r="X648" i="5"/>
  <c r="X664" i="5"/>
  <c r="X680" i="5"/>
  <c r="X696" i="5"/>
  <c r="X712" i="5"/>
  <c r="X728" i="5"/>
  <c r="X774" i="5"/>
  <c r="X804" i="5"/>
  <c r="X800" i="5"/>
  <c r="X796" i="5"/>
  <c r="X792" i="5"/>
  <c r="X805" i="5"/>
  <c r="X801" i="5"/>
  <c r="X797" i="5"/>
  <c r="X793" i="5"/>
  <c r="X806" i="5"/>
  <c r="X802" i="5"/>
  <c r="X798" i="5"/>
  <c r="X794" i="5"/>
  <c r="X803" i="5"/>
  <c r="X799" i="5"/>
  <c r="X631" i="5"/>
  <c r="X627" i="5"/>
  <c r="X623" i="5"/>
  <c r="X619" i="5"/>
  <c r="X615" i="5"/>
  <c r="X611" i="5"/>
  <c r="X607" i="5"/>
  <c r="X603" i="5"/>
  <c r="X599" i="5"/>
  <c r="X595" i="5"/>
  <c r="X591" i="5"/>
  <c r="X587" i="5"/>
  <c r="X583" i="5"/>
  <c r="X579" i="5"/>
  <c r="X575" i="5"/>
  <c r="X571" i="5"/>
  <c r="X567" i="5"/>
  <c r="X563" i="5"/>
  <c r="X559" i="5"/>
  <c r="X555" i="5"/>
  <c r="X551" i="5"/>
  <c r="X547" i="5"/>
  <c r="X543" i="5"/>
  <c r="X539" i="5"/>
  <c r="X535" i="5"/>
  <c r="X531" i="5"/>
  <c r="X527" i="5"/>
  <c r="X523" i="5"/>
  <c r="X519" i="5"/>
  <c r="X515" i="5"/>
  <c r="X511" i="5"/>
  <c r="X507" i="5"/>
  <c r="X503" i="5"/>
  <c r="X499" i="5"/>
  <c r="X495" i="5"/>
  <c r="X491" i="5"/>
  <c r="X487" i="5"/>
  <c r="X483" i="5"/>
  <c r="X479" i="5"/>
  <c r="X475" i="5"/>
  <c r="X471" i="5"/>
  <c r="X467" i="5"/>
  <c r="X632" i="5"/>
  <c r="X628" i="5"/>
  <c r="X624" i="5"/>
  <c r="X620" i="5"/>
  <c r="X616" i="5"/>
  <c r="X612" i="5"/>
  <c r="X608" i="5"/>
  <c r="X604" i="5"/>
  <c r="X600" i="5"/>
  <c r="X596" i="5"/>
  <c r="X592" i="5"/>
  <c r="X588" i="5"/>
  <c r="X584" i="5"/>
  <c r="X580" i="5"/>
  <c r="X576" i="5"/>
  <c r="X572" i="5"/>
  <c r="X568" i="5"/>
  <c r="X564" i="5"/>
  <c r="X560" i="5"/>
  <c r="X556" i="5"/>
  <c r="X552" i="5"/>
  <c r="X548" i="5"/>
  <c r="X544" i="5"/>
  <c r="X540" i="5"/>
  <c r="X536" i="5"/>
  <c r="X532" i="5"/>
  <c r="X528" i="5"/>
  <c r="X524" i="5"/>
  <c r="X520" i="5"/>
  <c r="X516" i="5"/>
  <c r="X512" i="5"/>
  <c r="X508" i="5"/>
  <c r="X504" i="5"/>
  <c r="X500" i="5"/>
  <c r="X496" i="5"/>
  <c r="X492" i="5"/>
  <c r="X488" i="5"/>
  <c r="X484" i="5"/>
  <c r="X480" i="5"/>
  <c r="X476" i="5"/>
  <c r="X472" i="5"/>
  <c r="X468" i="5"/>
  <c r="X464" i="5"/>
  <c r="X633" i="5"/>
  <c r="X625" i="5"/>
  <c r="X617" i="5"/>
  <c r="X609" i="5"/>
  <c r="X601" i="5"/>
  <c r="X593" i="5"/>
  <c r="X585" i="5"/>
  <c r="X577" i="5"/>
  <c r="X569" i="5"/>
  <c r="X561" i="5"/>
  <c r="X553" i="5"/>
  <c r="X545" i="5"/>
  <c r="X537" i="5"/>
  <c r="X529" i="5"/>
  <c r="X521" i="5"/>
  <c r="X513" i="5"/>
  <c r="X505" i="5"/>
  <c r="X497" i="5"/>
  <c r="X489" i="5"/>
  <c r="X481" i="5"/>
  <c r="X473" i="5"/>
  <c r="X465" i="5"/>
  <c r="X462" i="5"/>
  <c r="X458" i="5"/>
  <c r="X454" i="5"/>
  <c r="X450" i="5"/>
  <c r="X446" i="5"/>
  <c r="X442" i="5"/>
  <c r="X438" i="5"/>
  <c r="X434" i="5"/>
  <c r="X634" i="5"/>
  <c r="X626" i="5"/>
  <c r="X618" i="5"/>
  <c r="X610" i="5"/>
  <c r="X602" i="5"/>
  <c r="X594" i="5"/>
  <c r="X586" i="5"/>
  <c r="X578" i="5"/>
  <c r="X570" i="5"/>
  <c r="X562" i="5"/>
  <c r="X554" i="5"/>
  <c r="X546" i="5"/>
  <c r="X538" i="5"/>
  <c r="X530" i="5"/>
  <c r="X522" i="5"/>
  <c r="X514" i="5"/>
  <c r="X506" i="5"/>
  <c r="X498" i="5"/>
  <c r="X490" i="5"/>
  <c r="X482" i="5"/>
  <c r="X474" i="5"/>
  <c r="X466" i="5"/>
  <c r="X463" i="5"/>
  <c r="X459" i="5"/>
  <c r="X455" i="5"/>
  <c r="X451" i="5"/>
  <c r="X447" i="5"/>
  <c r="X443" i="5"/>
  <c r="X439" i="5"/>
  <c r="X435" i="5"/>
  <c r="X107" i="5"/>
  <c r="X99" i="5"/>
  <c r="X83" i="5"/>
  <c r="X75" i="5"/>
  <c r="X67" i="5"/>
  <c r="X59" i="5"/>
  <c r="X55" i="5"/>
  <c r="X51" i="5"/>
  <c r="X47" i="5"/>
  <c r="X43" i="5"/>
  <c r="X39" i="5"/>
  <c r="X35" i="5"/>
  <c r="X108" i="5"/>
  <c r="X104" i="5"/>
  <c r="X100" i="5"/>
  <c r="X96" i="5"/>
  <c r="X92" i="5"/>
  <c r="X88" i="5"/>
  <c r="X84" i="5"/>
  <c r="X80" i="5"/>
  <c r="X76" i="5"/>
  <c r="X72" i="5"/>
  <c r="X68" i="5"/>
  <c r="X64" i="5"/>
  <c r="X112" i="5"/>
  <c r="X116" i="5"/>
  <c r="X120" i="5"/>
  <c r="X124" i="5"/>
  <c r="X128" i="5"/>
  <c r="X132" i="5"/>
  <c r="X136" i="5"/>
  <c r="X140" i="5"/>
  <c r="X144" i="5"/>
  <c r="X148" i="5"/>
  <c r="X152" i="5"/>
  <c r="X156" i="5"/>
  <c r="X160" i="5"/>
  <c r="X164" i="5"/>
  <c r="X168" i="5"/>
  <c r="X172" i="5"/>
  <c r="X176" i="5"/>
  <c r="X180" i="5"/>
  <c r="X184" i="5"/>
  <c r="X188" i="5"/>
  <c r="X192" i="5"/>
  <c r="X196" i="5"/>
  <c r="X200" i="5"/>
  <c r="X204" i="5"/>
  <c r="X208" i="5"/>
  <c r="X212" i="5"/>
  <c r="X216" i="5"/>
  <c r="X220" i="5"/>
  <c r="X224" i="5"/>
  <c r="X228" i="5"/>
  <c r="X232" i="5"/>
  <c r="X236" i="5"/>
  <c r="X240" i="5"/>
  <c r="X244" i="5"/>
  <c r="X248" i="5"/>
  <c r="X252" i="5"/>
  <c r="X256" i="5"/>
  <c r="X260" i="5"/>
  <c r="X264" i="5"/>
  <c r="X268" i="5"/>
  <c r="X272" i="5"/>
  <c r="X276" i="5"/>
  <c r="X280" i="5"/>
  <c r="X284" i="5"/>
  <c r="X288" i="5"/>
  <c r="X292" i="5"/>
  <c r="X296" i="5"/>
  <c r="X300" i="5"/>
  <c r="X304" i="5"/>
  <c r="X312" i="5"/>
  <c r="X320" i="5"/>
  <c r="X328" i="5"/>
  <c r="X336" i="5"/>
  <c r="X344" i="5"/>
  <c r="X352" i="5"/>
  <c r="X360" i="5"/>
  <c r="X368" i="5"/>
  <c r="X376" i="5"/>
  <c r="X384" i="5"/>
  <c r="X400" i="5"/>
  <c r="X430" i="5"/>
  <c r="X422" i="5"/>
  <c r="X440" i="5"/>
  <c r="X448" i="5"/>
  <c r="X456" i="5"/>
  <c r="X477" i="5"/>
  <c r="X493" i="5"/>
  <c r="X509" i="5"/>
  <c r="X525" i="5"/>
  <c r="X541" i="5"/>
  <c r="X557" i="5"/>
  <c r="X573" i="5"/>
  <c r="X589" i="5"/>
  <c r="X605" i="5"/>
  <c r="X621" i="5"/>
  <c r="X647" i="5"/>
  <c r="X663" i="5"/>
  <c r="X679" i="5"/>
  <c r="X695" i="5"/>
  <c r="X711" i="5"/>
  <c r="X749" i="5"/>
  <c r="X753" i="5"/>
  <c r="X757" i="5"/>
  <c r="X761" i="5"/>
  <c r="X765" i="5"/>
  <c r="X769" i="5"/>
  <c r="X752" i="5"/>
  <c r="X756" i="5"/>
  <c r="X760" i="5"/>
  <c r="X764" i="5"/>
  <c r="X768" i="5"/>
  <c r="X772" i="5"/>
  <c r="X751" i="5"/>
  <c r="X755" i="5"/>
  <c r="X759" i="5"/>
  <c r="X763" i="5"/>
  <c r="X767" i="5"/>
  <c r="X771" i="5"/>
  <c r="X750" i="5"/>
  <c r="X766" i="5"/>
  <c r="X754" i="5"/>
  <c r="X770" i="5"/>
  <c r="X410" i="5"/>
  <c r="X406" i="5"/>
  <c r="X402" i="5"/>
  <c r="X398" i="5"/>
  <c r="X394" i="5"/>
  <c r="X411" i="5"/>
  <c r="X407" i="5"/>
  <c r="X403" i="5"/>
  <c r="X399" i="5"/>
  <c r="X395" i="5"/>
  <c r="X103" i="5"/>
  <c r="X95" i="5"/>
  <c r="X87" i="5"/>
  <c r="X79" i="5"/>
  <c r="X71" i="5"/>
  <c r="X791" i="5"/>
  <c r="X787" i="5"/>
  <c r="X783" i="5"/>
  <c r="X779" i="5"/>
  <c r="X775" i="5"/>
  <c r="X788" i="5"/>
  <c r="X784" i="5"/>
  <c r="X780" i="5"/>
  <c r="X776" i="5"/>
  <c r="X789" i="5"/>
  <c r="X785" i="5"/>
  <c r="X781" i="5"/>
  <c r="X777" i="5"/>
  <c r="X773" i="5"/>
  <c r="X782" i="5"/>
  <c r="X778" i="5"/>
  <c r="X745" i="5"/>
  <c r="X741" i="5"/>
  <c r="X737" i="5"/>
  <c r="X733" i="5"/>
  <c r="X729" i="5"/>
  <c r="X725" i="5"/>
  <c r="X721" i="5"/>
  <c r="X717" i="5"/>
  <c r="X713" i="5"/>
  <c r="X709" i="5"/>
  <c r="X705" i="5"/>
  <c r="X701" i="5"/>
  <c r="X697" i="5"/>
  <c r="X693" i="5"/>
  <c r="X689" i="5"/>
  <c r="X685" i="5"/>
  <c r="X681" i="5"/>
  <c r="X677" i="5"/>
  <c r="X673" i="5"/>
  <c r="X669" i="5"/>
  <c r="X665" i="5"/>
  <c r="X661" i="5"/>
  <c r="X657" i="5"/>
  <c r="X653" i="5"/>
  <c r="X649" i="5"/>
  <c r="X645" i="5"/>
  <c r="X641" i="5"/>
  <c r="X637" i="5"/>
  <c r="X746" i="5"/>
  <c r="X742" i="5"/>
  <c r="X738" i="5"/>
  <c r="X734" i="5"/>
  <c r="X730" i="5"/>
  <c r="X726" i="5"/>
  <c r="X722" i="5"/>
  <c r="X718" i="5"/>
  <c r="X714" i="5"/>
  <c r="X710" i="5"/>
  <c r="X706" i="5"/>
  <c r="X702" i="5"/>
  <c r="X698" i="5"/>
  <c r="X694" i="5"/>
  <c r="X690" i="5"/>
  <c r="X686" i="5"/>
  <c r="X682" i="5"/>
  <c r="X678" i="5"/>
  <c r="X674" i="5"/>
  <c r="X670" i="5"/>
  <c r="X666" i="5"/>
  <c r="X662" i="5"/>
  <c r="X658" i="5"/>
  <c r="X654" i="5"/>
  <c r="X650" i="5"/>
  <c r="X646" i="5"/>
  <c r="X642" i="5"/>
  <c r="X638" i="5"/>
  <c r="X747" i="5"/>
  <c r="X743" i="5"/>
  <c r="X744" i="5"/>
  <c r="X739" i="5"/>
  <c r="X731" i="5"/>
  <c r="X723" i="5"/>
  <c r="X715" i="5"/>
  <c r="X707" i="5"/>
  <c r="X699" i="5"/>
  <c r="X691" i="5"/>
  <c r="X683" i="5"/>
  <c r="X675" i="5"/>
  <c r="X667" i="5"/>
  <c r="X659" i="5"/>
  <c r="X651" i="5"/>
  <c r="X643" i="5"/>
  <c r="X635" i="5"/>
  <c r="X740" i="5"/>
  <c r="X732" i="5"/>
  <c r="X724" i="5"/>
  <c r="X716" i="5"/>
  <c r="X708" i="5"/>
  <c r="X700" i="5"/>
  <c r="X692" i="5"/>
  <c r="X684" i="5"/>
  <c r="X676" i="5"/>
  <c r="X668" i="5"/>
  <c r="X660" i="5"/>
  <c r="X652" i="5"/>
  <c r="X644" i="5"/>
  <c r="X636" i="5"/>
  <c r="X413" i="5"/>
  <c r="X415" i="5"/>
  <c r="X417" i="5"/>
  <c r="X419" i="5"/>
  <c r="X421" i="5"/>
  <c r="X423" i="5"/>
  <c r="X425" i="5"/>
  <c r="X427" i="5"/>
  <c r="X429" i="5"/>
  <c r="X431" i="5"/>
  <c r="X390" i="5"/>
  <c r="X386" i="5"/>
  <c r="X382" i="5"/>
  <c r="X378" i="5"/>
  <c r="X374" i="5"/>
  <c r="X370" i="5"/>
  <c r="X366" i="5"/>
  <c r="X362" i="5"/>
  <c r="X358" i="5"/>
  <c r="X354" i="5"/>
  <c r="X350" i="5"/>
  <c r="X346" i="5"/>
  <c r="X342" i="5"/>
  <c r="X338" i="5"/>
  <c r="X334" i="5"/>
  <c r="X330" i="5"/>
  <c r="X326" i="5"/>
  <c r="X322" i="5"/>
  <c r="X318" i="5"/>
  <c r="X314" i="5"/>
  <c r="X310" i="5"/>
  <c r="X306" i="5"/>
  <c r="X391" i="5"/>
  <c r="X387" i="5"/>
  <c r="X383" i="5"/>
  <c r="X379" i="5"/>
  <c r="X375" i="5"/>
  <c r="X371" i="5"/>
  <c r="X367" i="5"/>
  <c r="X363" i="5"/>
  <c r="X359" i="5"/>
  <c r="X355" i="5"/>
  <c r="X351" i="5"/>
  <c r="X347" i="5"/>
  <c r="X343" i="5"/>
  <c r="X339" i="5"/>
  <c r="X335" i="5"/>
  <c r="X331" i="5"/>
  <c r="X327" i="5"/>
  <c r="X323" i="5"/>
  <c r="X319" i="5"/>
  <c r="X315" i="5"/>
  <c r="X311" i="5"/>
  <c r="X307" i="5"/>
  <c r="X33" i="5"/>
  <c r="X56" i="5"/>
  <c r="X52" i="5"/>
  <c r="X48" i="5"/>
  <c r="X44" i="5"/>
  <c r="X40" i="5"/>
  <c r="X105" i="5"/>
  <c r="X101" i="5"/>
  <c r="X97" i="5"/>
  <c r="X93" i="5"/>
  <c r="X89" i="5"/>
  <c r="X85" i="5"/>
  <c r="X81" i="5"/>
  <c r="X77" i="5"/>
  <c r="X73" i="5"/>
  <c r="X69" i="5"/>
  <c r="X65" i="5"/>
  <c r="X111" i="5"/>
  <c r="X115" i="5"/>
  <c r="X119" i="5"/>
  <c r="X123" i="5"/>
  <c r="X127" i="5"/>
  <c r="X131" i="5"/>
  <c r="X135" i="5"/>
  <c r="X139" i="5"/>
  <c r="X143" i="5"/>
  <c r="X147" i="5"/>
  <c r="X151" i="5"/>
  <c r="X155" i="5"/>
  <c r="X159" i="5"/>
  <c r="X163" i="5"/>
  <c r="X167" i="5"/>
  <c r="X171" i="5"/>
  <c r="X175" i="5"/>
  <c r="X179" i="5"/>
  <c r="X183" i="5"/>
  <c r="X187" i="5"/>
  <c r="X191" i="5"/>
  <c r="X195" i="5"/>
  <c r="X199" i="5"/>
  <c r="X203" i="5"/>
  <c r="X207" i="5"/>
  <c r="X211" i="5"/>
  <c r="X215" i="5"/>
  <c r="X219" i="5"/>
  <c r="X223" i="5"/>
  <c r="X231" i="5"/>
  <c r="X235" i="5"/>
  <c r="X239" i="5"/>
  <c r="X243" i="5"/>
  <c r="X251" i="5"/>
  <c r="X255" i="5"/>
  <c r="X259" i="5"/>
  <c r="X263" i="5"/>
  <c r="X267" i="5"/>
  <c r="X271" i="5"/>
  <c r="X275" i="5"/>
  <c r="X279" i="5"/>
  <c r="X283" i="5"/>
  <c r="X287" i="5"/>
  <c r="X291" i="5"/>
  <c r="X295" i="5"/>
  <c r="X299" i="5"/>
  <c r="X303" i="5"/>
  <c r="X309" i="5"/>
  <c r="X317" i="5"/>
  <c r="X325" i="5"/>
  <c r="X333" i="5"/>
  <c r="X341" i="5"/>
  <c r="X349" i="5"/>
  <c r="X357" i="5"/>
  <c r="X365" i="5"/>
  <c r="X373" i="5"/>
  <c r="X381" i="5"/>
  <c r="X389" i="5"/>
  <c r="X397" i="5"/>
  <c r="X405" i="5"/>
  <c r="X432" i="5"/>
  <c r="X424" i="5"/>
  <c r="X416" i="5"/>
  <c r="X437" i="5"/>
  <c r="X445" i="5"/>
  <c r="X453" i="5"/>
  <c r="X461" i="5"/>
  <c r="X470" i="5"/>
  <c r="X486" i="5"/>
  <c r="X502" i="5"/>
  <c r="X518" i="5"/>
  <c r="X534" i="5"/>
  <c r="X550" i="5"/>
  <c r="X566" i="5"/>
  <c r="X582" i="5"/>
  <c r="X598" i="5"/>
  <c r="X614" i="5"/>
  <c r="X630" i="5"/>
  <c r="X640" i="5"/>
  <c r="X656" i="5"/>
  <c r="X672" i="5"/>
  <c r="X688" i="5"/>
  <c r="X704" i="5"/>
  <c r="X720" i="5"/>
  <c r="X736" i="5"/>
  <c r="X758" i="5"/>
  <c r="X790" i="5"/>
  <c r="X795" i="5"/>
  <c r="Y308" i="5"/>
  <c r="Y307" i="5"/>
  <c r="Y306" i="5"/>
  <c r="Y305" i="5"/>
  <c r="Y304" i="5"/>
  <c r="Y303" i="5"/>
  <c r="Y302" i="5"/>
  <c r="Y301" i="5"/>
  <c r="Y300" i="5"/>
  <c r="Y299" i="5"/>
  <c r="Y298" i="5"/>
  <c r="Y297" i="5"/>
  <c r="Y296" i="5"/>
  <c r="Y295" i="5"/>
  <c r="Y294" i="5"/>
  <c r="Y293" i="5"/>
  <c r="Y292" i="5"/>
  <c r="Y291" i="5"/>
  <c r="Y290" i="5"/>
  <c r="Y289" i="5"/>
  <c r="Y288" i="5"/>
  <c r="Y287" i="5"/>
  <c r="Y286" i="5"/>
  <c r="Y285" i="5"/>
  <c r="Y284" i="5"/>
  <c r="Y283" i="5"/>
  <c r="Y282" i="5"/>
  <c r="Y281" i="5"/>
  <c r="Y280" i="5"/>
  <c r="Y279" i="5"/>
  <c r="Y278" i="5"/>
  <c r="Y277" i="5"/>
  <c r="Y276" i="5"/>
  <c r="Y275" i="5"/>
  <c r="Y274" i="5"/>
  <c r="Y273" i="5"/>
  <c r="Y272" i="5"/>
  <c r="Y271" i="5"/>
  <c r="Y270" i="5"/>
  <c r="Y269" i="5"/>
  <c r="Y268" i="5"/>
  <c r="Y267" i="5"/>
  <c r="Y266" i="5"/>
  <c r="Y265" i="5"/>
  <c r="Y264" i="5"/>
  <c r="Y263" i="5"/>
  <c r="Y262" i="5"/>
  <c r="Y261" i="5"/>
  <c r="Y260" i="5"/>
  <c r="Y259" i="5"/>
  <c r="Y258" i="5"/>
  <c r="Y257" i="5"/>
  <c r="Y256" i="5"/>
  <c r="Y255" i="5"/>
  <c r="Y254" i="5"/>
  <c r="Y253" i="5"/>
  <c r="Y252" i="5"/>
  <c r="Y251" i="5"/>
  <c r="Y250" i="5"/>
  <c r="Y249" i="5"/>
  <c r="Y219" i="5"/>
  <c r="Y203" i="5"/>
  <c r="Y201" i="5"/>
  <c r="Y228" i="5"/>
  <c r="Y227" i="5"/>
  <c r="Y226" i="5"/>
  <c r="Y225" i="5"/>
  <c r="Y224" i="5"/>
  <c r="Y223" i="5"/>
  <c r="Y222" i="5"/>
  <c r="Y221" i="5"/>
  <c r="Y220" i="5"/>
  <c r="Y218" i="5"/>
  <c r="Y217" i="5"/>
  <c r="Y216" i="5"/>
  <c r="Y215" i="5"/>
  <c r="Y214" i="5"/>
  <c r="Y213" i="5"/>
  <c r="Y212" i="5"/>
  <c r="Y211" i="5"/>
  <c r="Y210" i="5"/>
  <c r="Y209" i="5"/>
  <c r="Y208" i="5"/>
  <c r="Y207" i="5"/>
  <c r="Y206" i="5"/>
  <c r="Y205" i="5"/>
  <c r="Y204" i="5"/>
  <c r="Y202" i="5"/>
  <c r="Y110" i="5"/>
  <c r="Y112" i="5"/>
  <c r="Y115" i="5"/>
  <c r="Y117" i="5"/>
  <c r="Y118" i="5"/>
  <c r="Y120" i="5"/>
  <c r="Y123" i="5"/>
  <c r="Y124" i="5"/>
  <c r="Y127" i="5"/>
  <c r="Y129" i="5"/>
  <c r="Y131" i="5"/>
  <c r="Y133" i="5"/>
  <c r="Y135" i="5"/>
  <c r="Y136" i="5"/>
  <c r="Y138" i="5"/>
  <c r="Y140" i="5"/>
  <c r="Y142" i="5"/>
  <c r="Y145" i="5"/>
  <c r="Y147" i="5"/>
  <c r="Y149" i="5"/>
  <c r="Y151" i="5"/>
  <c r="Y153" i="5"/>
  <c r="Y155" i="5"/>
  <c r="Y156" i="5"/>
  <c r="Y158" i="5"/>
  <c r="Y159" i="5"/>
  <c r="Y160" i="5"/>
  <c r="Y161" i="5"/>
  <c r="Y162" i="5"/>
  <c r="Y163" i="5"/>
  <c r="Y164" i="5"/>
  <c r="Y165" i="5"/>
  <c r="Y166" i="5"/>
  <c r="Y167" i="5"/>
  <c r="Y168" i="5"/>
  <c r="Y169" i="5"/>
  <c r="Y170" i="5"/>
  <c r="Y172" i="5"/>
  <c r="Y173" i="5"/>
  <c r="Y174" i="5"/>
  <c r="Y175" i="5"/>
  <c r="Y176" i="5"/>
  <c r="Y177" i="5"/>
  <c r="Y178" i="5"/>
  <c r="Y179" i="5"/>
  <c r="Y180" i="5"/>
  <c r="Y181" i="5"/>
  <c r="Y182" i="5"/>
  <c r="Y183" i="5"/>
  <c r="Y184" i="5"/>
  <c r="Y185" i="5"/>
  <c r="Y186" i="5"/>
  <c r="Y187" i="5"/>
  <c r="Y188" i="5"/>
  <c r="Y189" i="5"/>
  <c r="Y190" i="5"/>
  <c r="Y191" i="5"/>
  <c r="Y192" i="5"/>
  <c r="Y193" i="5"/>
  <c r="Y194" i="5"/>
  <c r="Y195" i="5"/>
  <c r="Y196" i="5"/>
  <c r="Y197" i="5"/>
  <c r="Y198" i="5"/>
  <c r="Y199" i="5"/>
  <c r="Y200" i="5"/>
  <c r="Y109" i="5"/>
  <c r="Y111" i="5"/>
  <c r="Y113" i="5"/>
  <c r="Y114" i="5"/>
  <c r="Y116" i="5"/>
  <c r="Y119" i="5"/>
  <c r="Y121" i="5"/>
  <c r="Y122" i="5"/>
  <c r="Y125" i="5"/>
  <c r="Y126" i="5"/>
  <c r="Y128" i="5"/>
  <c r="Y130" i="5"/>
  <c r="Y132" i="5"/>
  <c r="Y134" i="5"/>
  <c r="Y137" i="5"/>
  <c r="Y139" i="5"/>
  <c r="Y141" i="5"/>
  <c r="Y143" i="5"/>
  <c r="Y144" i="5"/>
  <c r="Y146" i="5"/>
  <c r="Y148" i="5"/>
  <c r="Y150" i="5"/>
  <c r="Y152" i="5"/>
  <c r="Y154" i="5"/>
  <c r="Y157" i="5"/>
  <c r="Y171" i="5"/>
  <c r="Y413" i="5"/>
  <c r="Y420" i="5"/>
  <c r="Y417" i="5"/>
  <c r="Y392" i="5"/>
  <c r="Y391" i="5"/>
  <c r="Y390" i="5"/>
  <c r="Y389" i="5"/>
  <c r="Y388" i="5"/>
  <c r="Y387" i="5"/>
  <c r="Y386" i="5"/>
  <c r="Y385" i="5"/>
  <c r="Y384" i="5"/>
  <c r="Y383" i="5"/>
  <c r="Y382" i="5"/>
  <c r="Y381" i="5"/>
  <c r="Y380" i="5"/>
  <c r="Y379" i="5"/>
  <c r="Y378" i="5"/>
  <c r="Y377" i="5"/>
  <c r="Y376" i="5"/>
  <c r="Y375" i="5"/>
  <c r="Y374" i="5"/>
  <c r="Y373" i="5"/>
  <c r="Y372" i="5"/>
  <c r="Y371" i="5"/>
  <c r="Y370" i="5"/>
  <c r="Y369" i="5"/>
  <c r="Y368" i="5"/>
  <c r="Y367" i="5"/>
  <c r="Y366" i="5"/>
  <c r="Y365" i="5"/>
  <c r="Y364" i="5"/>
  <c r="Y363" i="5"/>
  <c r="Y362" i="5"/>
  <c r="Y361" i="5"/>
  <c r="Y360" i="5"/>
  <c r="Y359" i="5"/>
  <c r="Y358" i="5"/>
  <c r="Y357" i="5"/>
  <c r="Y356" i="5"/>
  <c r="Y355" i="5"/>
  <c r="Y354" i="5"/>
  <c r="Y353" i="5"/>
  <c r="Y352" i="5"/>
  <c r="Y351" i="5"/>
  <c r="Y350" i="5"/>
  <c r="Y349" i="5"/>
  <c r="Y348" i="5"/>
  <c r="Y347" i="5"/>
  <c r="Y346" i="5"/>
  <c r="Y345" i="5"/>
  <c r="Y344" i="5"/>
  <c r="Y343" i="5"/>
  <c r="Y342" i="5"/>
  <c r="Y341" i="5"/>
  <c r="Y340" i="5"/>
  <c r="Y339" i="5"/>
  <c r="Y338" i="5"/>
  <c r="Y337" i="5"/>
  <c r="Y336" i="5"/>
  <c r="Y335" i="5"/>
  <c r="Y334" i="5"/>
  <c r="Y333" i="5"/>
  <c r="Y332" i="5"/>
  <c r="Y331" i="5"/>
  <c r="Y330" i="5"/>
  <c r="Y329" i="5"/>
  <c r="Y328" i="5"/>
  <c r="Y327" i="5"/>
  <c r="Y326" i="5"/>
  <c r="Y325" i="5"/>
  <c r="Y324" i="5"/>
  <c r="Y323" i="5"/>
  <c r="Y322" i="5"/>
  <c r="Y321" i="5"/>
  <c r="Y320" i="5"/>
  <c r="Y319" i="5"/>
  <c r="Y318" i="5"/>
  <c r="Y317" i="5"/>
  <c r="Y316" i="5"/>
  <c r="Y315" i="5"/>
  <c r="Y314" i="5"/>
  <c r="Y313" i="5"/>
  <c r="Y312" i="5"/>
  <c r="Y311" i="5"/>
  <c r="Y310" i="5"/>
  <c r="Y309" i="5"/>
  <c r="Y108" i="5"/>
  <c r="Y107" i="5"/>
  <c r="Y106" i="5"/>
  <c r="Y105" i="5"/>
  <c r="Y103" i="5"/>
  <c r="Y102" i="5"/>
  <c r="Y101" i="5"/>
  <c r="Y100" i="5"/>
  <c r="Y99" i="5"/>
  <c r="Y98" i="5"/>
  <c r="Y97" i="5"/>
  <c r="Y96" i="5"/>
  <c r="Y95" i="5"/>
  <c r="Y94" i="5"/>
  <c r="Y93" i="5"/>
  <c r="Y92" i="5"/>
  <c r="Y91" i="5"/>
  <c r="Y90" i="5"/>
  <c r="Y89" i="5"/>
  <c r="Y88" i="5"/>
  <c r="Y87" i="5"/>
  <c r="Y86" i="5"/>
  <c r="Y85" i="5"/>
  <c r="Y84" i="5"/>
  <c r="Y83" i="5"/>
  <c r="Y82" i="5"/>
  <c r="Y81" i="5"/>
  <c r="Y80" i="5"/>
  <c r="Y63" i="5"/>
  <c r="Y425" i="5"/>
  <c r="Y104" i="5"/>
  <c r="Y428" i="5"/>
  <c r="Y79" i="5"/>
  <c r="Y78" i="5"/>
  <c r="Y77" i="5"/>
  <c r="Y76" i="5"/>
  <c r="Y75" i="5"/>
  <c r="Y74" i="5"/>
  <c r="Y73" i="5"/>
  <c r="Y72" i="5"/>
  <c r="Y71" i="5"/>
  <c r="Y70" i="5"/>
  <c r="Y69" i="5"/>
  <c r="Y68" i="5"/>
  <c r="Y67" i="5"/>
  <c r="Y66" i="5"/>
  <c r="Y806" i="5"/>
  <c r="Y805" i="5"/>
  <c r="Y804" i="5"/>
  <c r="Y803" i="5"/>
  <c r="Y802" i="5"/>
  <c r="Y801" i="5"/>
  <c r="Y800" i="5"/>
  <c r="Y799" i="5"/>
  <c r="Y798" i="5"/>
  <c r="Y797" i="5"/>
  <c r="Y796" i="5"/>
  <c r="Y795" i="5"/>
  <c r="Y794" i="5"/>
  <c r="Y793" i="5"/>
  <c r="Y792" i="5"/>
  <c r="Y748" i="5"/>
  <c r="Y749" i="5"/>
  <c r="Y750" i="5"/>
  <c r="Y751" i="5"/>
  <c r="Y752" i="5"/>
  <c r="Y753" i="5"/>
  <c r="Y754" i="5"/>
  <c r="Y755" i="5"/>
  <c r="Y756" i="5"/>
  <c r="Y757" i="5"/>
  <c r="Y758" i="5"/>
  <c r="Y759" i="5"/>
  <c r="Y760" i="5"/>
  <c r="Y761" i="5"/>
  <c r="Y762" i="5"/>
  <c r="Y763" i="5"/>
  <c r="Y764" i="5"/>
  <c r="Y765" i="5"/>
  <c r="Y766" i="5"/>
  <c r="Y767" i="5"/>
  <c r="Y768" i="5"/>
  <c r="Y769" i="5"/>
  <c r="Y770" i="5"/>
  <c r="Y771" i="5"/>
  <c r="Y772" i="5"/>
  <c r="Y634" i="5"/>
  <c r="Y633" i="5"/>
  <c r="Y632" i="5"/>
  <c r="Y631" i="5"/>
  <c r="Y630" i="5"/>
  <c r="Y629" i="5"/>
  <c r="Y628" i="5"/>
  <c r="Y627" i="5"/>
  <c r="Y626" i="5"/>
  <c r="Y625" i="5"/>
  <c r="Y624" i="5"/>
  <c r="Y623" i="5"/>
  <c r="Y622" i="5"/>
  <c r="Y621" i="5"/>
  <c r="Y620" i="5"/>
  <c r="Y619" i="5"/>
  <c r="Y618" i="5"/>
  <c r="Y617" i="5"/>
  <c r="Y616" i="5"/>
  <c r="Y615" i="5"/>
  <c r="Y614" i="5"/>
  <c r="Y613" i="5"/>
  <c r="Y612" i="5"/>
  <c r="Y611" i="5"/>
  <c r="Y610" i="5"/>
  <c r="Y609" i="5"/>
  <c r="Y608" i="5"/>
  <c r="Y607" i="5"/>
  <c r="Y606" i="5"/>
  <c r="Y605" i="5"/>
  <c r="Y604" i="5"/>
  <c r="Y603" i="5"/>
  <c r="Y602" i="5"/>
  <c r="Y601" i="5"/>
  <c r="Y600" i="5"/>
  <c r="Y599" i="5"/>
  <c r="Y598" i="5"/>
  <c r="Y597" i="5"/>
  <c r="Y596" i="5"/>
  <c r="Y595" i="5"/>
  <c r="Y594" i="5"/>
  <c r="Y593" i="5"/>
  <c r="Y592" i="5"/>
  <c r="Y591" i="5"/>
  <c r="Y590" i="5"/>
  <c r="Y589" i="5"/>
  <c r="Y588" i="5"/>
  <c r="Y587" i="5"/>
  <c r="Y586" i="5"/>
  <c r="Y585" i="5"/>
  <c r="Y584" i="5"/>
  <c r="Y583" i="5"/>
  <c r="Y582" i="5"/>
  <c r="Y581" i="5"/>
  <c r="Y580" i="5"/>
  <c r="Y579" i="5"/>
  <c r="Y578" i="5"/>
  <c r="Y577" i="5"/>
  <c r="Y576" i="5"/>
  <c r="Y575" i="5"/>
  <c r="Y574" i="5"/>
  <c r="Y573" i="5"/>
  <c r="Y572" i="5"/>
  <c r="Y571" i="5"/>
  <c r="Y570" i="5"/>
  <c r="Y569" i="5"/>
  <c r="Y568" i="5"/>
  <c r="Y567" i="5"/>
  <c r="Y566" i="5"/>
  <c r="Y565" i="5"/>
  <c r="Y564" i="5"/>
  <c r="Y563" i="5"/>
  <c r="Y562" i="5"/>
  <c r="Y561" i="5"/>
  <c r="Y560" i="5"/>
  <c r="Y559" i="5"/>
  <c r="Y558" i="5"/>
  <c r="Y557" i="5"/>
  <c r="Y556" i="5"/>
  <c r="Y555" i="5"/>
  <c r="Y554" i="5"/>
  <c r="Y553" i="5"/>
  <c r="Y552" i="5"/>
  <c r="Y551" i="5"/>
  <c r="Y550" i="5"/>
  <c r="Y549" i="5"/>
  <c r="Y548" i="5"/>
  <c r="Y547" i="5"/>
  <c r="Y546" i="5"/>
  <c r="Y545" i="5"/>
  <c r="Y544" i="5"/>
  <c r="Y543" i="5"/>
  <c r="Y542" i="5"/>
  <c r="Y541" i="5"/>
  <c r="Y540" i="5"/>
  <c r="Y539" i="5"/>
  <c r="Y538" i="5"/>
  <c r="Y537" i="5"/>
  <c r="Y536" i="5"/>
  <c r="Y535" i="5"/>
  <c r="Y534" i="5"/>
  <c r="Y533" i="5"/>
  <c r="Y532" i="5"/>
  <c r="Y531" i="5"/>
  <c r="Y530" i="5"/>
  <c r="Y529" i="5"/>
  <c r="Y528" i="5"/>
  <c r="Y527" i="5"/>
  <c r="Y526" i="5"/>
  <c r="Y525" i="5"/>
  <c r="Y524" i="5"/>
  <c r="Y523" i="5"/>
  <c r="Y522" i="5"/>
  <c r="Y521" i="5"/>
  <c r="Y520" i="5"/>
  <c r="Y519" i="5"/>
  <c r="Y518" i="5"/>
  <c r="Y517" i="5"/>
  <c r="Y516" i="5"/>
  <c r="Y515" i="5"/>
  <c r="Y514" i="5"/>
  <c r="Y513" i="5"/>
  <c r="Y512" i="5"/>
  <c r="Y511" i="5"/>
  <c r="Y510" i="5"/>
  <c r="Y509" i="5"/>
  <c r="Y508" i="5"/>
  <c r="Y507" i="5"/>
  <c r="Y506" i="5"/>
  <c r="Y505" i="5"/>
  <c r="Y504" i="5"/>
  <c r="Y503" i="5"/>
  <c r="Y502" i="5"/>
  <c r="Y501" i="5"/>
  <c r="Y500" i="5"/>
  <c r="Y499" i="5"/>
  <c r="Y498" i="5"/>
  <c r="Y497" i="5"/>
  <c r="Y496" i="5"/>
  <c r="Y495" i="5"/>
  <c r="Y494" i="5"/>
  <c r="Y493" i="5"/>
  <c r="Y492" i="5"/>
  <c r="Y491" i="5"/>
  <c r="Y490" i="5"/>
  <c r="Y489" i="5"/>
  <c r="Y488" i="5"/>
  <c r="Y487" i="5"/>
  <c r="Y486" i="5"/>
  <c r="Y485" i="5"/>
  <c r="Y484" i="5"/>
  <c r="Y483" i="5"/>
  <c r="Y482" i="5"/>
  <c r="Y481" i="5"/>
  <c r="Y480" i="5"/>
  <c r="Y479" i="5"/>
  <c r="Y478" i="5"/>
  <c r="Y477" i="5"/>
  <c r="Y476" i="5"/>
  <c r="Y475" i="5"/>
  <c r="Y474" i="5"/>
  <c r="Y473" i="5"/>
  <c r="Y472" i="5"/>
  <c r="Y471" i="5"/>
  <c r="Y470" i="5"/>
  <c r="Y469" i="5"/>
  <c r="Y468" i="5"/>
  <c r="Y467" i="5"/>
  <c r="Y466" i="5"/>
  <c r="Y465" i="5"/>
  <c r="Y464" i="5"/>
  <c r="Y463" i="5"/>
  <c r="Y462" i="5"/>
  <c r="Y461" i="5"/>
  <c r="Y460" i="5"/>
  <c r="Y459" i="5"/>
  <c r="Y458" i="5"/>
  <c r="Y457" i="5"/>
  <c r="Y456" i="5"/>
  <c r="Y455" i="5"/>
  <c r="Y454" i="5"/>
  <c r="Y453" i="5"/>
  <c r="Y452" i="5"/>
  <c r="Y451" i="5"/>
  <c r="Y450" i="5"/>
  <c r="Y449" i="5"/>
  <c r="Y448" i="5"/>
  <c r="Y447" i="5"/>
  <c r="Y446" i="5"/>
  <c r="Y445" i="5"/>
  <c r="Y444" i="5"/>
  <c r="Y443" i="5"/>
  <c r="Y442" i="5"/>
  <c r="Y441" i="5"/>
  <c r="Y440" i="5"/>
  <c r="Y439" i="5"/>
  <c r="Y438" i="5"/>
  <c r="Y437" i="5"/>
  <c r="Y436" i="5"/>
  <c r="Y435" i="5"/>
  <c r="Y434" i="5"/>
  <c r="Y433" i="5"/>
  <c r="Y411" i="5"/>
  <c r="Y409" i="5"/>
  <c r="Y407" i="5"/>
  <c r="Y405" i="5"/>
  <c r="Y403" i="5"/>
  <c r="Y401" i="5"/>
  <c r="Y398" i="5"/>
  <c r="Y396" i="5"/>
  <c r="Y395" i="5"/>
  <c r="Y412" i="5"/>
  <c r="Y410" i="5"/>
  <c r="Y408" i="5"/>
  <c r="Y406" i="5"/>
  <c r="Y404" i="5"/>
  <c r="Y402" i="5"/>
  <c r="Y400" i="5"/>
  <c r="Y399" i="5"/>
  <c r="Y397" i="5"/>
  <c r="Y394" i="5"/>
  <c r="Y393" i="5"/>
  <c r="Y248" i="5"/>
  <c r="Y245" i="5"/>
  <c r="Y241" i="5"/>
  <c r="Y237" i="5"/>
  <c r="Y233" i="5"/>
  <c r="Y230" i="5"/>
  <c r="Y246" i="5"/>
  <c r="Y244" i="5"/>
  <c r="Y242" i="5"/>
  <c r="Y239" i="5"/>
  <c r="Y236" i="5"/>
  <c r="Y234" i="5"/>
  <c r="Y231" i="5"/>
  <c r="Y247" i="5"/>
  <c r="Y243" i="5"/>
  <c r="Y240" i="5"/>
  <c r="Y238" i="5"/>
  <c r="Y235" i="5"/>
  <c r="Y232" i="5"/>
  <c r="Y229" i="5"/>
  <c r="Y61" i="5"/>
  <c r="Y64" i="5"/>
  <c r="Y60" i="5"/>
  <c r="Y62" i="5"/>
  <c r="Y31" i="5"/>
  <c r="Y59" i="5"/>
  <c r="Y58" i="5"/>
  <c r="Y56" i="5"/>
  <c r="Y54" i="5"/>
  <c r="Y52" i="5"/>
  <c r="Y49" i="5"/>
  <c r="Y47" i="5"/>
  <c r="Y45" i="5"/>
  <c r="Y43" i="5"/>
  <c r="Y41" i="5"/>
  <c r="Y39" i="5"/>
  <c r="Y38" i="5"/>
  <c r="Y36" i="5"/>
  <c r="Y429" i="5"/>
  <c r="Y421" i="5"/>
  <c r="Y747" i="5"/>
  <c r="Y746" i="5"/>
  <c r="Y745" i="5"/>
  <c r="Y744" i="5"/>
  <c r="Y743" i="5"/>
  <c r="Y742" i="5"/>
  <c r="Y741" i="5"/>
  <c r="Y740" i="5"/>
  <c r="Y739" i="5"/>
  <c r="Y738" i="5"/>
  <c r="Y737" i="5"/>
  <c r="Y736" i="5"/>
  <c r="Y735" i="5"/>
  <c r="Y734" i="5"/>
  <c r="Y733" i="5"/>
  <c r="Y732" i="5"/>
  <c r="Y731" i="5"/>
  <c r="Y730" i="5"/>
  <c r="Y729" i="5"/>
  <c r="Y728" i="5"/>
  <c r="Y727" i="5"/>
  <c r="Y726" i="5"/>
  <c r="Y725" i="5"/>
  <c r="Y724" i="5"/>
  <c r="Y723" i="5"/>
  <c r="Y722" i="5"/>
  <c r="Y721" i="5"/>
  <c r="Y720" i="5"/>
  <c r="Y719" i="5"/>
  <c r="Y718" i="5"/>
  <c r="Y717" i="5"/>
  <c r="Y716" i="5"/>
  <c r="Y715" i="5"/>
  <c r="Y714" i="5"/>
  <c r="Y713" i="5"/>
  <c r="Y712" i="5"/>
  <c r="Y711" i="5"/>
  <c r="Y710" i="5"/>
  <c r="Y709" i="5"/>
  <c r="Y708" i="5"/>
  <c r="Y707" i="5"/>
  <c r="Y706" i="5"/>
  <c r="Y705" i="5"/>
  <c r="Y704" i="5"/>
  <c r="Y703" i="5"/>
  <c r="Y702" i="5"/>
  <c r="Y701" i="5"/>
  <c r="Y700" i="5"/>
  <c r="Y699" i="5"/>
  <c r="Y698" i="5"/>
  <c r="Y697" i="5"/>
  <c r="Y696" i="5"/>
  <c r="Y695" i="5"/>
  <c r="Y694" i="5"/>
  <c r="Y693" i="5"/>
  <c r="Y692" i="5"/>
  <c r="Y691" i="5"/>
  <c r="Y690" i="5"/>
  <c r="Y689" i="5"/>
  <c r="Y688" i="5"/>
  <c r="Y687" i="5"/>
  <c r="Y686" i="5"/>
  <c r="Y685" i="5"/>
  <c r="Y684" i="5"/>
  <c r="Y683" i="5"/>
  <c r="Y682" i="5"/>
  <c r="Y681" i="5"/>
  <c r="Y680" i="5"/>
  <c r="Y679" i="5"/>
  <c r="Y678" i="5"/>
  <c r="Y677" i="5"/>
  <c r="Y676" i="5"/>
  <c r="Y675" i="5"/>
  <c r="Y674" i="5"/>
  <c r="Y673" i="5"/>
  <c r="Y672" i="5"/>
  <c r="Y671" i="5"/>
  <c r="Y670" i="5"/>
  <c r="Y669" i="5"/>
  <c r="Y668" i="5"/>
  <c r="Y667" i="5"/>
  <c r="Y666" i="5"/>
  <c r="Y665" i="5"/>
  <c r="Y664" i="5"/>
  <c r="Y663" i="5"/>
  <c r="Y662" i="5"/>
  <c r="Y661" i="5"/>
  <c r="Y660" i="5"/>
  <c r="Y659" i="5"/>
  <c r="Y658" i="5"/>
  <c r="Y657" i="5"/>
  <c r="Y656" i="5"/>
  <c r="Y655" i="5"/>
  <c r="Y654" i="5"/>
  <c r="Y653" i="5"/>
  <c r="Y652" i="5"/>
  <c r="Y651" i="5"/>
  <c r="Y650" i="5"/>
  <c r="Y649" i="5"/>
  <c r="Y648" i="5"/>
  <c r="Y647" i="5"/>
  <c r="Y646" i="5"/>
  <c r="Y645" i="5"/>
  <c r="Y644" i="5"/>
  <c r="Y643" i="5"/>
  <c r="Y642" i="5"/>
  <c r="Y641" i="5"/>
  <c r="Y640" i="5"/>
  <c r="Y639" i="5"/>
  <c r="Y638" i="5"/>
  <c r="Y637" i="5"/>
  <c r="Y636" i="5"/>
  <c r="Y635" i="5"/>
  <c r="Y415" i="5"/>
  <c r="Y419" i="5"/>
  <c r="Y423" i="5"/>
  <c r="Y427" i="5"/>
  <c r="Y431" i="5"/>
  <c r="Y414" i="5"/>
  <c r="Y418" i="5"/>
  <c r="Y422" i="5"/>
  <c r="Y426" i="5"/>
  <c r="Y430" i="5"/>
  <c r="Y32" i="5"/>
  <c r="Y57" i="5"/>
  <c r="Y55" i="5"/>
  <c r="Y53" i="5"/>
  <c r="Y51" i="5"/>
  <c r="Y50" i="5"/>
  <c r="Y48" i="5"/>
  <c r="Y46" i="5"/>
  <c r="Y44" i="5"/>
  <c r="Y42" i="5"/>
  <c r="Y40" i="5"/>
  <c r="Y37" i="5"/>
  <c r="Y35" i="5"/>
  <c r="Y432" i="5"/>
  <c r="Y424" i="5"/>
  <c r="Y416" i="5"/>
  <c r="Y773" i="5"/>
  <c r="Y774" i="5"/>
  <c r="Y775" i="5"/>
  <c r="Y776" i="5"/>
  <c r="Y777" i="5"/>
  <c r="Y778" i="5"/>
  <c r="Y779" i="5"/>
  <c r="Y780" i="5"/>
  <c r="Y781" i="5"/>
  <c r="Y782" i="5"/>
  <c r="Y783" i="5"/>
  <c r="Y784" i="5"/>
  <c r="Y785" i="5"/>
  <c r="Y786" i="5"/>
  <c r="Y787" i="5"/>
  <c r="Y788" i="5"/>
  <c r="Y789" i="5"/>
  <c r="Y790" i="5"/>
  <c r="Z258" i="5"/>
  <c r="Z162" i="5"/>
  <c r="Z226" i="5"/>
  <c r="Z82" i="5"/>
  <c r="Z458" i="5"/>
  <c r="Z78" i="5"/>
  <c r="Z114" i="5"/>
  <c r="Z178" i="5"/>
  <c r="Z230" i="5"/>
  <c r="Z278" i="5"/>
  <c r="Z479" i="5"/>
  <c r="Z575" i="5"/>
  <c r="Z636" i="5"/>
  <c r="Z98" i="5"/>
  <c r="Z66" i="5"/>
  <c r="Z130" i="5"/>
  <c r="Z194" i="5"/>
  <c r="Z242" i="5"/>
  <c r="Z310" i="5"/>
  <c r="Z49" i="5"/>
  <c r="Z94" i="5"/>
  <c r="Z62" i="5"/>
  <c r="Z146" i="5"/>
  <c r="Z210" i="5"/>
  <c r="Z246" i="5"/>
  <c r="Z374" i="5"/>
  <c r="Z614" i="5"/>
  <c r="Z118" i="5"/>
  <c r="Z134" i="5"/>
  <c r="Z150" i="5"/>
  <c r="Z198" i="5"/>
  <c r="Z214" i="5"/>
  <c r="Z262" i="5"/>
  <c r="Z326" i="5"/>
  <c r="Z390" i="5"/>
  <c r="Z700" i="5"/>
  <c r="Z57" i="5"/>
  <c r="Z41" i="5"/>
  <c r="Z106" i="5"/>
  <c r="Z90" i="5"/>
  <c r="Z74" i="5"/>
  <c r="Z122" i="5"/>
  <c r="Z138" i="5"/>
  <c r="Z154" i="5"/>
  <c r="Z170" i="5"/>
  <c r="Z186" i="5"/>
  <c r="Z202" i="5"/>
  <c r="Z218" i="5"/>
  <c r="Z234" i="5"/>
  <c r="Z250" i="5"/>
  <c r="Z266" i="5"/>
  <c r="Z294" i="5"/>
  <c r="Z342" i="5"/>
  <c r="Z511" i="5"/>
  <c r="Z45" i="5"/>
  <c r="Z166" i="5"/>
  <c r="Z182" i="5"/>
  <c r="Z286" i="5"/>
  <c r="Z53" i="5"/>
  <c r="Z37" i="5"/>
  <c r="Z102" i="5"/>
  <c r="Z86" i="5"/>
  <c r="Z70" i="5"/>
  <c r="Z110" i="5"/>
  <c r="Z126" i="5"/>
  <c r="Z142" i="5"/>
  <c r="Z158" i="5"/>
  <c r="Z174" i="5"/>
  <c r="Z190" i="5"/>
  <c r="Z206" i="5"/>
  <c r="Z222" i="5"/>
  <c r="Z238" i="5"/>
  <c r="Z254" i="5"/>
  <c r="Z270" i="5"/>
  <c r="Z302" i="5"/>
  <c r="Z358" i="5"/>
  <c r="Z442" i="5"/>
  <c r="Z543" i="5"/>
  <c r="Z789" i="5"/>
  <c r="Z785" i="5"/>
  <c r="Z781" i="5"/>
  <c r="Z777" i="5"/>
  <c r="Z773" i="5"/>
  <c r="Z788" i="5"/>
  <c r="Z784" i="5"/>
  <c r="Z780" i="5"/>
  <c r="Z776" i="5"/>
  <c r="Z791" i="5"/>
  <c r="Z787" i="5"/>
  <c r="Z783" i="5"/>
  <c r="Z779" i="5"/>
  <c r="Z775" i="5"/>
  <c r="Z786" i="5"/>
  <c r="Z782" i="5"/>
  <c r="Z778" i="5"/>
  <c r="Z413" i="5"/>
  <c r="Z414" i="5"/>
  <c r="Z415" i="5"/>
  <c r="Z416" i="5"/>
  <c r="Z417" i="5"/>
  <c r="Z418" i="5"/>
  <c r="Z419" i="5"/>
  <c r="Z420" i="5"/>
  <c r="Z421" i="5"/>
  <c r="Z422" i="5"/>
  <c r="Z423" i="5"/>
  <c r="Z424" i="5"/>
  <c r="Z425" i="5"/>
  <c r="Z426" i="5"/>
  <c r="Z427" i="5"/>
  <c r="Z428" i="5"/>
  <c r="Z429" i="5"/>
  <c r="Z430" i="5"/>
  <c r="Z431" i="5"/>
  <c r="Z432" i="5"/>
  <c r="Z56" i="5"/>
  <c r="Z52" i="5"/>
  <c r="Z48" i="5"/>
  <c r="Z44" i="5"/>
  <c r="Z40" i="5"/>
  <c r="Z36" i="5"/>
  <c r="Z105" i="5"/>
  <c r="Z101" i="5"/>
  <c r="Z97" i="5"/>
  <c r="Z93" i="5"/>
  <c r="Z89" i="5"/>
  <c r="Z85" i="5"/>
  <c r="Z81" i="5"/>
  <c r="Z77" i="5"/>
  <c r="Z73" i="5"/>
  <c r="Z69" i="5"/>
  <c r="Z65" i="5"/>
  <c r="Z61" i="5"/>
  <c r="Z111" i="5"/>
  <c r="Z115" i="5"/>
  <c r="Z119" i="5"/>
  <c r="Z123" i="5"/>
  <c r="Z127" i="5"/>
  <c r="Z131" i="5"/>
  <c r="Z135" i="5"/>
  <c r="Z139" i="5"/>
  <c r="Z143" i="5"/>
  <c r="Z147" i="5"/>
  <c r="Z151" i="5"/>
  <c r="Z155" i="5"/>
  <c r="Z159" i="5"/>
  <c r="Z163" i="5"/>
  <c r="Z167" i="5"/>
  <c r="Z171" i="5"/>
  <c r="Z175" i="5"/>
  <c r="Z179" i="5"/>
  <c r="Z183" i="5"/>
  <c r="Z187" i="5"/>
  <c r="Z191" i="5"/>
  <c r="Z195" i="5"/>
  <c r="Z199" i="5"/>
  <c r="Z203" i="5"/>
  <c r="Z207" i="5"/>
  <c r="Z211" i="5"/>
  <c r="Z215" i="5"/>
  <c r="Z219" i="5"/>
  <c r="Z223" i="5"/>
  <c r="Z227" i="5"/>
  <c r="Z231" i="5"/>
  <c r="Z235" i="5"/>
  <c r="Z239" i="5"/>
  <c r="Z243" i="5"/>
  <c r="Z247" i="5"/>
  <c r="Z251" i="5"/>
  <c r="Z255" i="5"/>
  <c r="Z259" i="5"/>
  <c r="Z263" i="5"/>
  <c r="Z267" i="5"/>
  <c r="Z271" i="5"/>
  <c r="Z279" i="5"/>
  <c r="Z287" i="5"/>
  <c r="Z295" i="5"/>
  <c r="Z303" i="5"/>
  <c r="Z314" i="5"/>
  <c r="Z330" i="5"/>
  <c r="Z346" i="5"/>
  <c r="Z362" i="5"/>
  <c r="Z446" i="5"/>
  <c r="Z462" i="5"/>
  <c r="Z487" i="5"/>
  <c r="Z519" i="5"/>
  <c r="Z551" i="5"/>
  <c r="Z583" i="5"/>
  <c r="Z630" i="5"/>
  <c r="Z652" i="5"/>
  <c r="Z747" i="5"/>
  <c r="Z743" i="5"/>
  <c r="Z739" i="5"/>
  <c r="Z735" i="5"/>
  <c r="Z731" i="5"/>
  <c r="Z727" i="5"/>
  <c r="Z723" i="5"/>
  <c r="Z719" i="5"/>
  <c r="Z715" i="5"/>
  <c r="Z711" i="5"/>
  <c r="Z707" i="5"/>
  <c r="Z703" i="5"/>
  <c r="Z699" i="5"/>
  <c r="Z695" i="5"/>
  <c r="Z691" i="5"/>
  <c r="Z687" i="5"/>
  <c r="Z683" i="5"/>
  <c r="Z679" i="5"/>
  <c r="Z675" i="5"/>
  <c r="Z671" i="5"/>
  <c r="Z667" i="5"/>
  <c r="Z663" i="5"/>
  <c r="Z659" i="5"/>
  <c r="Z655" i="5"/>
  <c r="Z651" i="5"/>
  <c r="Z647" i="5"/>
  <c r="Z643" i="5"/>
  <c r="Z639" i="5"/>
  <c r="Z635" i="5"/>
  <c r="Z746" i="5"/>
  <c r="Z742" i="5"/>
  <c r="Z738" i="5"/>
  <c r="Z734" i="5"/>
  <c r="Z730" i="5"/>
  <c r="Z726" i="5"/>
  <c r="Z722" i="5"/>
  <c r="Z718" i="5"/>
  <c r="Z714" i="5"/>
  <c r="Z710" i="5"/>
  <c r="Z706" i="5"/>
  <c r="Z702" i="5"/>
  <c r="Z698" i="5"/>
  <c r="Z694" i="5"/>
  <c r="Z690" i="5"/>
  <c r="Z686" i="5"/>
  <c r="Z682" i="5"/>
  <c r="Z678" i="5"/>
  <c r="Z674" i="5"/>
  <c r="Z670" i="5"/>
  <c r="Z666" i="5"/>
  <c r="Z662" i="5"/>
  <c r="Z658" i="5"/>
  <c r="Z654" i="5"/>
  <c r="Z650" i="5"/>
  <c r="Z646" i="5"/>
  <c r="Z642" i="5"/>
  <c r="Z638" i="5"/>
  <c r="Z745" i="5"/>
  <c r="Z741" i="5"/>
  <c r="Z737" i="5"/>
  <c r="Z733" i="5"/>
  <c r="Z729" i="5"/>
  <c r="Z725" i="5"/>
  <c r="Z721" i="5"/>
  <c r="Z717" i="5"/>
  <c r="Z713" i="5"/>
  <c r="Z709" i="5"/>
  <c r="Z705" i="5"/>
  <c r="Z701" i="5"/>
  <c r="Z697" i="5"/>
  <c r="Z693" i="5"/>
  <c r="Z689" i="5"/>
  <c r="Z685" i="5"/>
  <c r="Z681" i="5"/>
  <c r="Z677" i="5"/>
  <c r="Z673" i="5"/>
  <c r="Z669" i="5"/>
  <c r="Z665" i="5"/>
  <c r="Z661" i="5"/>
  <c r="Z657" i="5"/>
  <c r="Z653" i="5"/>
  <c r="Z649" i="5"/>
  <c r="Z645" i="5"/>
  <c r="Z641" i="5"/>
  <c r="Z637" i="5"/>
  <c r="Z744" i="5"/>
  <c r="Z728" i="5"/>
  <c r="Z712" i="5"/>
  <c r="Z696" i="5"/>
  <c r="Z680" i="5"/>
  <c r="Z664" i="5"/>
  <c r="Z648" i="5"/>
  <c r="Z740" i="5"/>
  <c r="Z724" i="5"/>
  <c r="Z708" i="5"/>
  <c r="Z692" i="5"/>
  <c r="Z676" i="5"/>
  <c r="Z660" i="5"/>
  <c r="Z644" i="5"/>
  <c r="Z736" i="5"/>
  <c r="Z720" i="5"/>
  <c r="Z704" i="5"/>
  <c r="Z688" i="5"/>
  <c r="Z672" i="5"/>
  <c r="Z656" i="5"/>
  <c r="Z640" i="5"/>
  <c r="Z389" i="5"/>
  <c r="Z385" i="5"/>
  <c r="Z381" i="5"/>
  <c r="Z377" i="5"/>
  <c r="Z373" i="5"/>
  <c r="Z369" i="5"/>
  <c r="Z365" i="5"/>
  <c r="Z361" i="5"/>
  <c r="Z357" i="5"/>
  <c r="Z353" i="5"/>
  <c r="Z349" i="5"/>
  <c r="Z345" i="5"/>
  <c r="Z341" i="5"/>
  <c r="Z337" i="5"/>
  <c r="Z333" i="5"/>
  <c r="Z329" i="5"/>
  <c r="Z325" i="5"/>
  <c r="Z321" i="5"/>
  <c r="Z317" i="5"/>
  <c r="Z313" i="5"/>
  <c r="Z309" i="5"/>
  <c r="Z305" i="5"/>
  <c r="Z301" i="5"/>
  <c r="Z297" i="5"/>
  <c r="Z293" i="5"/>
  <c r="Z289" i="5"/>
  <c r="Z285" i="5"/>
  <c r="Z281" i="5"/>
  <c r="Z277" i="5"/>
  <c r="Z273" i="5"/>
  <c r="Z392" i="5"/>
  <c r="Z388" i="5"/>
  <c r="Z384" i="5"/>
  <c r="Z380" i="5"/>
  <c r="Z376" i="5"/>
  <c r="Z372" i="5"/>
  <c r="Z368" i="5"/>
  <c r="Z364" i="5"/>
  <c r="Z360" i="5"/>
  <c r="Z356" i="5"/>
  <c r="Z352" i="5"/>
  <c r="Z348" i="5"/>
  <c r="Z344" i="5"/>
  <c r="Z340" i="5"/>
  <c r="Z336" i="5"/>
  <c r="Z332" i="5"/>
  <c r="Z328" i="5"/>
  <c r="Z324" i="5"/>
  <c r="Z320" i="5"/>
  <c r="Z316" i="5"/>
  <c r="Z312" i="5"/>
  <c r="Z308" i="5"/>
  <c r="Z304" i="5"/>
  <c r="Z300" i="5"/>
  <c r="Z296" i="5"/>
  <c r="Z292" i="5"/>
  <c r="Z288" i="5"/>
  <c r="Z284" i="5"/>
  <c r="Z280" i="5"/>
  <c r="Z276" i="5"/>
  <c r="Z272" i="5"/>
  <c r="Z391" i="5"/>
  <c r="Z387" i="5"/>
  <c r="Z383" i="5"/>
  <c r="Z379" i="5"/>
  <c r="Z375" i="5"/>
  <c r="Z371" i="5"/>
  <c r="Z367" i="5"/>
  <c r="Z363" i="5"/>
  <c r="Z359" i="5"/>
  <c r="Z355" i="5"/>
  <c r="Z351" i="5"/>
  <c r="Z347" i="5"/>
  <c r="Z343" i="5"/>
  <c r="Z339" i="5"/>
  <c r="Z335" i="5"/>
  <c r="Z331" i="5"/>
  <c r="Z327" i="5"/>
  <c r="Z323" i="5"/>
  <c r="Z319" i="5"/>
  <c r="Z315" i="5"/>
  <c r="Z311" i="5"/>
  <c r="Z34" i="5"/>
  <c r="Z59" i="5"/>
  <c r="Z55" i="5"/>
  <c r="Z51" i="5"/>
  <c r="Z47" i="5"/>
  <c r="Z43" i="5"/>
  <c r="Z39" i="5"/>
  <c r="Z35" i="5"/>
  <c r="Z60" i="5"/>
  <c r="Z108" i="5"/>
  <c r="Z104" i="5"/>
  <c r="Z100" i="5"/>
  <c r="Z96" i="5"/>
  <c r="Z92" i="5"/>
  <c r="Z88" i="5"/>
  <c r="Z84" i="5"/>
  <c r="Z80" i="5"/>
  <c r="Z76" i="5"/>
  <c r="Z72" i="5"/>
  <c r="Z68" i="5"/>
  <c r="Z64" i="5"/>
  <c r="Z112" i="5"/>
  <c r="Z116" i="5"/>
  <c r="Z120" i="5"/>
  <c r="Z124" i="5"/>
  <c r="Z128" i="5"/>
  <c r="Z132" i="5"/>
  <c r="Z136" i="5"/>
  <c r="Z140" i="5"/>
  <c r="Z144" i="5"/>
  <c r="Z148" i="5"/>
  <c r="Z152" i="5"/>
  <c r="Z156" i="5"/>
  <c r="Z160" i="5"/>
  <c r="Z164" i="5"/>
  <c r="Z168" i="5"/>
  <c r="Z172" i="5"/>
  <c r="Z176" i="5"/>
  <c r="Z180" i="5"/>
  <c r="Z184" i="5"/>
  <c r="Z188" i="5"/>
  <c r="Z192" i="5"/>
  <c r="Z196" i="5"/>
  <c r="Z200" i="5"/>
  <c r="Z204" i="5"/>
  <c r="Z208" i="5"/>
  <c r="Z212" i="5"/>
  <c r="Z216" i="5"/>
  <c r="Z220" i="5"/>
  <c r="Z224" i="5"/>
  <c r="Z228" i="5"/>
  <c r="Z232" i="5"/>
  <c r="Z236" i="5"/>
  <c r="Z240" i="5"/>
  <c r="Z244" i="5"/>
  <c r="Z248" i="5"/>
  <c r="Z252" i="5"/>
  <c r="Z256" i="5"/>
  <c r="Z260" i="5"/>
  <c r="Z264" i="5"/>
  <c r="Z268" i="5"/>
  <c r="Z274" i="5"/>
  <c r="Z282" i="5"/>
  <c r="Z290" i="5"/>
  <c r="Z298" i="5"/>
  <c r="Z306" i="5"/>
  <c r="Z318" i="5"/>
  <c r="Z334" i="5"/>
  <c r="Z350" i="5"/>
  <c r="Z366" i="5"/>
  <c r="Z382" i="5"/>
  <c r="Z434" i="5"/>
  <c r="Z450" i="5"/>
  <c r="Z466" i="5"/>
  <c r="Z495" i="5"/>
  <c r="Z527" i="5"/>
  <c r="Z559" i="5"/>
  <c r="Z668" i="5"/>
  <c r="Z732" i="5"/>
  <c r="Z774" i="5"/>
  <c r="Z804" i="5"/>
  <c r="Z800" i="5"/>
  <c r="Z796" i="5"/>
  <c r="Z792" i="5"/>
  <c r="Z803" i="5"/>
  <c r="Z799" i="5"/>
  <c r="Z795" i="5"/>
  <c r="Z806" i="5"/>
  <c r="Z802" i="5"/>
  <c r="Z798" i="5"/>
  <c r="Z794" i="5"/>
  <c r="Z797" i="5"/>
  <c r="Z793" i="5"/>
  <c r="Z805" i="5"/>
  <c r="Z751" i="5"/>
  <c r="Z755" i="5"/>
  <c r="Z759" i="5"/>
  <c r="Z763" i="5"/>
  <c r="Z767" i="5"/>
  <c r="Z771" i="5"/>
  <c r="Z752" i="5"/>
  <c r="Z756" i="5"/>
  <c r="Z760" i="5"/>
  <c r="Z764" i="5"/>
  <c r="Z768" i="5"/>
  <c r="Z772" i="5"/>
  <c r="Z748" i="5"/>
  <c r="Z749" i="5"/>
  <c r="Z753" i="5"/>
  <c r="Z757" i="5"/>
  <c r="Z761" i="5"/>
  <c r="Z765" i="5"/>
  <c r="Z769" i="5"/>
  <c r="Z762" i="5"/>
  <c r="Z750" i="5"/>
  <c r="Z766" i="5"/>
  <c r="Z754" i="5"/>
  <c r="Z770" i="5"/>
  <c r="Z633" i="5"/>
  <c r="Z629" i="5"/>
  <c r="Z625" i="5"/>
  <c r="Z621" i="5"/>
  <c r="Z617" i="5"/>
  <c r="Z613" i="5"/>
  <c r="Z609" i="5"/>
  <c r="Z605" i="5"/>
  <c r="Z601" i="5"/>
  <c r="Z597" i="5"/>
  <c r="Z593" i="5"/>
  <c r="Z589" i="5"/>
  <c r="Z585" i="5"/>
  <c r="Z581" i="5"/>
  <c r="Z577" i="5"/>
  <c r="Z573" i="5"/>
  <c r="Z569" i="5"/>
  <c r="Z565" i="5"/>
  <c r="Z561" i="5"/>
  <c r="Z557" i="5"/>
  <c r="Z553" i="5"/>
  <c r="Z549" i="5"/>
  <c r="Z545" i="5"/>
  <c r="Z541" i="5"/>
  <c r="Z537" i="5"/>
  <c r="Z533" i="5"/>
  <c r="Z529" i="5"/>
  <c r="Z525" i="5"/>
  <c r="Z521" i="5"/>
  <c r="Z517" i="5"/>
  <c r="Z513" i="5"/>
  <c r="Z509" i="5"/>
  <c r="Z505" i="5"/>
  <c r="Z501" i="5"/>
  <c r="Z497" i="5"/>
  <c r="Z493" i="5"/>
  <c r="Z489" i="5"/>
  <c r="Z485" i="5"/>
  <c r="Z481" i="5"/>
  <c r="Z477" i="5"/>
  <c r="Z473" i="5"/>
  <c r="Z632" i="5"/>
  <c r="Z628" i="5"/>
  <c r="Z624" i="5"/>
  <c r="Z620" i="5"/>
  <c r="Z616" i="5"/>
  <c r="Z612" i="5"/>
  <c r="Z608" i="5"/>
  <c r="Z604" i="5"/>
  <c r="Z600" i="5"/>
  <c r="Z596" i="5"/>
  <c r="Z592" i="5"/>
  <c r="Z588" i="5"/>
  <c r="Z584" i="5"/>
  <c r="Z580" i="5"/>
  <c r="Z576" i="5"/>
  <c r="Z572" i="5"/>
  <c r="Z568" i="5"/>
  <c r="Z564" i="5"/>
  <c r="Z560" i="5"/>
  <c r="Z556" i="5"/>
  <c r="Z552" i="5"/>
  <c r="Z548" i="5"/>
  <c r="Z544" i="5"/>
  <c r="Z540" i="5"/>
  <c r="Z536" i="5"/>
  <c r="Z532" i="5"/>
  <c r="Z528" i="5"/>
  <c r="Z524" i="5"/>
  <c r="Z520" i="5"/>
  <c r="Z516" i="5"/>
  <c r="Z512" i="5"/>
  <c r="Z508" i="5"/>
  <c r="Z504" i="5"/>
  <c r="Z500" i="5"/>
  <c r="Z496" i="5"/>
  <c r="Z492" i="5"/>
  <c r="Z488" i="5"/>
  <c r="Z484" i="5"/>
  <c r="Z480" i="5"/>
  <c r="Z476" i="5"/>
  <c r="Z472" i="5"/>
  <c r="Z468" i="5"/>
  <c r="Z631" i="5"/>
  <c r="Z627" i="5"/>
  <c r="Z623" i="5"/>
  <c r="Z619" i="5"/>
  <c r="Z615" i="5"/>
  <c r="Z611" i="5"/>
  <c r="Z607" i="5"/>
  <c r="Z603" i="5"/>
  <c r="Z626" i="5"/>
  <c r="Z610" i="5"/>
  <c r="Z598" i="5"/>
  <c r="Z590" i="5"/>
  <c r="Z582" i="5"/>
  <c r="Z574" i="5"/>
  <c r="Z566" i="5"/>
  <c r="Z558" i="5"/>
  <c r="Z550" i="5"/>
  <c r="Z542" i="5"/>
  <c r="Z534" i="5"/>
  <c r="Z526" i="5"/>
  <c r="Z518" i="5"/>
  <c r="Z510" i="5"/>
  <c r="Z502" i="5"/>
  <c r="Z494" i="5"/>
  <c r="Z486" i="5"/>
  <c r="Z478" i="5"/>
  <c r="Z470" i="5"/>
  <c r="Z465" i="5"/>
  <c r="Z461" i="5"/>
  <c r="Z457" i="5"/>
  <c r="Z453" i="5"/>
  <c r="Z449" i="5"/>
  <c r="Z445" i="5"/>
  <c r="Z441" i="5"/>
  <c r="Z437" i="5"/>
  <c r="Z433" i="5"/>
  <c r="Z622" i="5"/>
  <c r="Z606" i="5"/>
  <c r="Z595" i="5"/>
  <c r="Z587" i="5"/>
  <c r="Z579" i="5"/>
  <c r="Z571" i="5"/>
  <c r="Z563" i="5"/>
  <c r="Z555" i="5"/>
  <c r="Z547" i="5"/>
  <c r="Z539" i="5"/>
  <c r="Z531" i="5"/>
  <c r="Z523" i="5"/>
  <c r="Z515" i="5"/>
  <c r="Z507" i="5"/>
  <c r="Z499" i="5"/>
  <c r="Z491" i="5"/>
  <c r="Z483" i="5"/>
  <c r="Z475" i="5"/>
  <c r="Z469" i="5"/>
  <c r="Z464" i="5"/>
  <c r="Z460" i="5"/>
  <c r="Z456" i="5"/>
  <c r="Z452" i="5"/>
  <c r="Z448" i="5"/>
  <c r="Z444" i="5"/>
  <c r="Z440" i="5"/>
  <c r="Z436" i="5"/>
  <c r="Z634" i="5"/>
  <c r="Z618" i="5"/>
  <c r="Z602" i="5"/>
  <c r="Z594" i="5"/>
  <c r="Z586" i="5"/>
  <c r="Z578" i="5"/>
  <c r="Z570" i="5"/>
  <c r="Z562" i="5"/>
  <c r="Z554" i="5"/>
  <c r="Z546" i="5"/>
  <c r="Z538" i="5"/>
  <c r="Z530" i="5"/>
  <c r="Z522" i="5"/>
  <c r="Z514" i="5"/>
  <c r="Z506" i="5"/>
  <c r="Z498" i="5"/>
  <c r="Z490" i="5"/>
  <c r="Z482" i="5"/>
  <c r="Z474" i="5"/>
  <c r="Z467" i="5"/>
  <c r="Z463" i="5"/>
  <c r="Z459" i="5"/>
  <c r="Z455" i="5"/>
  <c r="Z451" i="5"/>
  <c r="Z447" i="5"/>
  <c r="Z443" i="5"/>
  <c r="Z439" i="5"/>
  <c r="Z435" i="5"/>
  <c r="Z33" i="5"/>
  <c r="Z32" i="5"/>
  <c r="Z58" i="5"/>
  <c r="Z54" i="5"/>
  <c r="Z50" i="5"/>
  <c r="Z46" i="5"/>
  <c r="Z42" i="5"/>
  <c r="Z107" i="5"/>
  <c r="Z103" i="5"/>
  <c r="Z99" i="5"/>
  <c r="Z95" i="5"/>
  <c r="Z91" i="5"/>
  <c r="Z87" i="5"/>
  <c r="Z83" i="5"/>
  <c r="Z79" i="5"/>
  <c r="Z75" i="5"/>
  <c r="Z71" i="5"/>
  <c r="Z67" i="5"/>
  <c r="Z109" i="5"/>
  <c r="Z113" i="5"/>
  <c r="Z117" i="5"/>
  <c r="Z121" i="5"/>
  <c r="Z125" i="5"/>
  <c r="Z129" i="5"/>
  <c r="Z133" i="5"/>
  <c r="Z137" i="5"/>
  <c r="Z141" i="5"/>
  <c r="Z145" i="5"/>
  <c r="Z149" i="5"/>
  <c r="Z153" i="5"/>
  <c r="Z157" i="5"/>
  <c r="Z161" i="5"/>
  <c r="Z165" i="5"/>
  <c r="Z169" i="5"/>
  <c r="Z173" i="5"/>
  <c r="Z177" i="5"/>
  <c r="Z181" i="5"/>
  <c r="Z185" i="5"/>
  <c r="Z189" i="5"/>
  <c r="Z193" i="5"/>
  <c r="Z197" i="5"/>
  <c r="Z201" i="5"/>
  <c r="Z205" i="5"/>
  <c r="Z209" i="5"/>
  <c r="Z213" i="5"/>
  <c r="Z217" i="5"/>
  <c r="Z221" i="5"/>
  <c r="Z229" i="5"/>
  <c r="Z233" i="5"/>
  <c r="Z237" i="5"/>
  <c r="Z241" i="5"/>
  <c r="Z249" i="5"/>
  <c r="Z253" i="5"/>
  <c r="Z257" i="5"/>
  <c r="Z261" i="5"/>
  <c r="Z265" i="5"/>
  <c r="Z269" i="5"/>
  <c r="Z275" i="5"/>
  <c r="Z283" i="5"/>
  <c r="Z291" i="5"/>
  <c r="Z299" i="5"/>
  <c r="Z307" i="5"/>
  <c r="Z322" i="5"/>
  <c r="Z338" i="5"/>
  <c r="Z354" i="5"/>
  <c r="Z370" i="5"/>
  <c r="Z386" i="5"/>
  <c r="Z438" i="5"/>
  <c r="Z454" i="5"/>
  <c r="Z471" i="5"/>
  <c r="Z503" i="5"/>
  <c r="Z535" i="5"/>
  <c r="Z567" i="5"/>
  <c r="Z599" i="5"/>
  <c r="Z684" i="5"/>
  <c r="Z790" i="5"/>
  <c r="AA774" i="5"/>
  <c r="AA146" i="5"/>
  <c r="AA121" i="5"/>
  <c r="AA294" i="5"/>
  <c r="AA129" i="5"/>
  <c r="AA178" i="5"/>
  <c r="AA326" i="5"/>
  <c r="AA137" i="5"/>
  <c r="AA210" i="5"/>
  <c r="AA358" i="5"/>
  <c r="AA113" i="5"/>
  <c r="AA262" i="5"/>
  <c r="AA390" i="5"/>
  <c r="AA111" i="5"/>
  <c r="AA119" i="5"/>
  <c r="AA127" i="5"/>
  <c r="AA135" i="5"/>
  <c r="AA154" i="5"/>
  <c r="AA186" i="5"/>
  <c r="AA218" i="5"/>
  <c r="AA270" i="5"/>
  <c r="AA302" i="5"/>
  <c r="AA334" i="5"/>
  <c r="AA366" i="5"/>
  <c r="AA425" i="5"/>
  <c r="AA109" i="5"/>
  <c r="AA117" i="5"/>
  <c r="AA125" i="5"/>
  <c r="AA133" i="5"/>
  <c r="AA141" i="5"/>
  <c r="AA162" i="5"/>
  <c r="AA194" i="5"/>
  <c r="AA226" i="5"/>
  <c r="AA278" i="5"/>
  <c r="AA310" i="5"/>
  <c r="AA342" i="5"/>
  <c r="AA374" i="5"/>
  <c r="AA415" i="5"/>
  <c r="AA695" i="5"/>
  <c r="AA34" i="5"/>
  <c r="AA115" i="5"/>
  <c r="AA123" i="5"/>
  <c r="AA131" i="5"/>
  <c r="AA139" i="5"/>
  <c r="AA170" i="5"/>
  <c r="AA202" i="5"/>
  <c r="AA254" i="5"/>
  <c r="AA286" i="5"/>
  <c r="AA318" i="5"/>
  <c r="AA350" i="5"/>
  <c r="AA382" i="5"/>
  <c r="AA59" i="5"/>
  <c r="AA57" i="5"/>
  <c r="AA55" i="5"/>
  <c r="AA53" i="5"/>
  <c r="AA51" i="5"/>
  <c r="AA49" i="5"/>
  <c r="AA47" i="5"/>
  <c r="AA45" i="5"/>
  <c r="AA43" i="5"/>
  <c r="AA41" i="5"/>
  <c r="AA39" i="5"/>
  <c r="AA37" i="5"/>
  <c r="AA35" i="5"/>
  <c r="AA144" i="5"/>
  <c r="AA152" i="5"/>
  <c r="AA160" i="5"/>
  <c r="AA168" i="5"/>
  <c r="AA176" i="5"/>
  <c r="AA184" i="5"/>
  <c r="AA192" i="5"/>
  <c r="AA200" i="5"/>
  <c r="AA208" i="5"/>
  <c r="AA216" i="5"/>
  <c r="AA224" i="5"/>
  <c r="AA252" i="5"/>
  <c r="AA260" i="5"/>
  <c r="AA268" i="5"/>
  <c r="AA276" i="5"/>
  <c r="AA284" i="5"/>
  <c r="AA292" i="5"/>
  <c r="AA300" i="5"/>
  <c r="AA308" i="5"/>
  <c r="AA316" i="5"/>
  <c r="AA324" i="5"/>
  <c r="AA332" i="5"/>
  <c r="AA340" i="5"/>
  <c r="AA348" i="5"/>
  <c r="AA356" i="5"/>
  <c r="AA364" i="5"/>
  <c r="AA372" i="5"/>
  <c r="AA380" i="5"/>
  <c r="AA388" i="5"/>
  <c r="AA424" i="5"/>
  <c r="AA413" i="5"/>
  <c r="AA655" i="5"/>
  <c r="AA719" i="5"/>
  <c r="AA110" i="5"/>
  <c r="AA112" i="5"/>
  <c r="AA114" i="5"/>
  <c r="AA116" i="5"/>
  <c r="AA118" i="5"/>
  <c r="AA120" i="5"/>
  <c r="AA122" i="5"/>
  <c r="AA124" i="5"/>
  <c r="AA126" i="5"/>
  <c r="AA128" i="5"/>
  <c r="AA130" i="5"/>
  <c r="AA132" i="5"/>
  <c r="AA134" i="5"/>
  <c r="AA136" i="5"/>
  <c r="AA138" i="5"/>
  <c r="AA140" i="5"/>
  <c r="AA142" i="5"/>
  <c r="AA150" i="5"/>
  <c r="AA158" i="5"/>
  <c r="AA166" i="5"/>
  <c r="AA174" i="5"/>
  <c r="AA182" i="5"/>
  <c r="AA190" i="5"/>
  <c r="AA198" i="5"/>
  <c r="AA206" i="5"/>
  <c r="AA214" i="5"/>
  <c r="AA222" i="5"/>
  <c r="AA250" i="5"/>
  <c r="AA258" i="5"/>
  <c r="AA266" i="5"/>
  <c r="AA274" i="5"/>
  <c r="AA282" i="5"/>
  <c r="AA290" i="5"/>
  <c r="AA298" i="5"/>
  <c r="AA306" i="5"/>
  <c r="AA314" i="5"/>
  <c r="AA322" i="5"/>
  <c r="AA330" i="5"/>
  <c r="AA338" i="5"/>
  <c r="AA346" i="5"/>
  <c r="AA354" i="5"/>
  <c r="AA362" i="5"/>
  <c r="AA370" i="5"/>
  <c r="AA378" i="5"/>
  <c r="AA386" i="5"/>
  <c r="AA431" i="5"/>
  <c r="AA420" i="5"/>
  <c r="AA663" i="5"/>
  <c r="AA727" i="5"/>
  <c r="AA58" i="5"/>
  <c r="AA56" i="5"/>
  <c r="AA54" i="5"/>
  <c r="AA52" i="5"/>
  <c r="AA50" i="5"/>
  <c r="AA48" i="5"/>
  <c r="AA46" i="5"/>
  <c r="AA44" i="5"/>
  <c r="AA42" i="5"/>
  <c r="AA40" i="5"/>
  <c r="AA38" i="5"/>
  <c r="AA148" i="5"/>
  <c r="AA156" i="5"/>
  <c r="AA164" i="5"/>
  <c r="AA172" i="5"/>
  <c r="AA180" i="5"/>
  <c r="AA188" i="5"/>
  <c r="AA196" i="5"/>
  <c r="AA204" i="5"/>
  <c r="AA212" i="5"/>
  <c r="AA220" i="5"/>
  <c r="AA228" i="5"/>
  <c r="AA256" i="5"/>
  <c r="AA264" i="5"/>
  <c r="AA272" i="5"/>
  <c r="AA280" i="5"/>
  <c r="AA288" i="5"/>
  <c r="AA296" i="5"/>
  <c r="AA304" i="5"/>
  <c r="AA312" i="5"/>
  <c r="AA320" i="5"/>
  <c r="AA328" i="5"/>
  <c r="AA336" i="5"/>
  <c r="AA344" i="5"/>
  <c r="AA352" i="5"/>
  <c r="AA360" i="5"/>
  <c r="AA368" i="5"/>
  <c r="AA376" i="5"/>
  <c r="AA384" i="5"/>
  <c r="AA392" i="5"/>
  <c r="AA429" i="5"/>
  <c r="AA419" i="5"/>
  <c r="AA687" i="5"/>
  <c r="AA247" i="5"/>
  <c r="AA245" i="5"/>
  <c r="AA243" i="5"/>
  <c r="AA241" i="5"/>
  <c r="AA239" i="5"/>
  <c r="AA237" i="5"/>
  <c r="AA235" i="5"/>
  <c r="AA233" i="5"/>
  <c r="AA231" i="5"/>
  <c r="AA229" i="5"/>
  <c r="AA88" i="5"/>
  <c r="AA72" i="5"/>
  <c r="AA242" i="5"/>
  <c r="AA435" i="5"/>
  <c r="AA106" i="5"/>
  <c r="AA400" i="5"/>
  <c r="AA433" i="5"/>
  <c r="AA441" i="5"/>
  <c r="AA748" i="5"/>
  <c r="AA749" i="5"/>
  <c r="AA751" i="5"/>
  <c r="AA753" i="5"/>
  <c r="AA755" i="5"/>
  <c r="AA757" i="5"/>
  <c r="AA759" i="5"/>
  <c r="AA761" i="5"/>
  <c r="AA763" i="5"/>
  <c r="AA765" i="5"/>
  <c r="AA767" i="5"/>
  <c r="AA769" i="5"/>
  <c r="AA771" i="5"/>
  <c r="AA752" i="5"/>
  <c r="AA760" i="5"/>
  <c r="AA768" i="5"/>
  <c r="AA750" i="5"/>
  <c r="AA758" i="5"/>
  <c r="AA766" i="5"/>
  <c r="AA756" i="5"/>
  <c r="AA764" i="5"/>
  <c r="AA772" i="5"/>
  <c r="AA754" i="5"/>
  <c r="AA762" i="5"/>
  <c r="AA411" i="5"/>
  <c r="AA409" i="5"/>
  <c r="AA407" i="5"/>
  <c r="AA405" i="5"/>
  <c r="AA403" i="5"/>
  <c r="AA401" i="5"/>
  <c r="AA399" i="5"/>
  <c r="AA397" i="5"/>
  <c r="AA395" i="5"/>
  <c r="AA393" i="5"/>
  <c r="AA80" i="5"/>
  <c r="AA394" i="5"/>
  <c r="AA402" i="5"/>
  <c r="AA98" i="5"/>
  <c r="AA74" i="5"/>
  <c r="AA66" i="5"/>
  <c r="AA240" i="5"/>
  <c r="AA108" i="5"/>
  <c r="AA100" i="5"/>
  <c r="AA92" i="5"/>
  <c r="AA84" i="5"/>
  <c r="AA76" i="5"/>
  <c r="AA230" i="5"/>
  <c r="AA238" i="5"/>
  <c r="AA246" i="5"/>
  <c r="AA398" i="5"/>
  <c r="AA406" i="5"/>
  <c r="AA770" i="5"/>
  <c r="AA805" i="5"/>
  <c r="AA803" i="5"/>
  <c r="AA801" i="5"/>
  <c r="AA799" i="5"/>
  <c r="AA797" i="5"/>
  <c r="AA795" i="5"/>
  <c r="AA793" i="5"/>
  <c r="AA802" i="5"/>
  <c r="AA794" i="5"/>
  <c r="AA804" i="5"/>
  <c r="AA796" i="5"/>
  <c r="AA806" i="5"/>
  <c r="AA798" i="5"/>
  <c r="AA800" i="5"/>
  <c r="AA792" i="5"/>
  <c r="AA633" i="5"/>
  <c r="AA631" i="5"/>
  <c r="AA629" i="5"/>
  <c r="AA627" i="5"/>
  <c r="AA625" i="5"/>
  <c r="AA623" i="5"/>
  <c r="AA621" i="5"/>
  <c r="AA632" i="5"/>
  <c r="AA624" i="5"/>
  <c r="AA619" i="5"/>
  <c r="AA617" i="5"/>
  <c r="AA615" i="5"/>
  <c r="AA613" i="5"/>
  <c r="AA611" i="5"/>
  <c r="AA609" i="5"/>
  <c r="AA607" i="5"/>
  <c r="AA605" i="5"/>
  <c r="AA603" i="5"/>
  <c r="AA601" i="5"/>
  <c r="AA599" i="5"/>
  <c r="AA597" i="5"/>
  <c r="AA595" i="5"/>
  <c r="AA593" i="5"/>
  <c r="AA591" i="5"/>
  <c r="AA589" i="5"/>
  <c r="AA587" i="5"/>
  <c r="AA585" i="5"/>
  <c r="AA583" i="5"/>
  <c r="AA581" i="5"/>
  <c r="AA579" i="5"/>
  <c r="AA577" i="5"/>
  <c r="AA575" i="5"/>
  <c r="AA573" i="5"/>
  <c r="AA571" i="5"/>
  <c r="AA569" i="5"/>
  <c r="AA567" i="5"/>
  <c r="AA565" i="5"/>
  <c r="AA563" i="5"/>
  <c r="AA561" i="5"/>
  <c r="AA559" i="5"/>
  <c r="AA557" i="5"/>
  <c r="AA555" i="5"/>
  <c r="AA553" i="5"/>
  <c r="AA551" i="5"/>
  <c r="AA549" i="5"/>
  <c r="AA547" i="5"/>
  <c r="AA545" i="5"/>
  <c r="AA543" i="5"/>
  <c r="AA541" i="5"/>
  <c r="AA539" i="5"/>
  <c r="AA537" i="5"/>
  <c r="AA535" i="5"/>
  <c r="AA533" i="5"/>
  <c r="AA531" i="5"/>
  <c r="AA529" i="5"/>
  <c r="AA527" i="5"/>
  <c r="AA525" i="5"/>
  <c r="AA523" i="5"/>
  <c r="AA521" i="5"/>
  <c r="AA519" i="5"/>
  <c r="AA517" i="5"/>
  <c r="AA515" i="5"/>
  <c r="AA513" i="5"/>
  <c r="AA511" i="5"/>
  <c r="AA509" i="5"/>
  <c r="AA507" i="5"/>
  <c r="AA505" i="5"/>
  <c r="AA503" i="5"/>
  <c r="AA501" i="5"/>
  <c r="AA499" i="5"/>
  <c r="AA497" i="5"/>
  <c r="AA634" i="5"/>
  <c r="AA626" i="5"/>
  <c r="AA628" i="5"/>
  <c r="AA620" i="5"/>
  <c r="AA618" i="5"/>
  <c r="AA616" i="5"/>
  <c r="AA614" i="5"/>
  <c r="AA612" i="5"/>
  <c r="AA610" i="5"/>
  <c r="AA608" i="5"/>
  <c r="AA606" i="5"/>
  <c r="AA604" i="5"/>
  <c r="AA602" i="5"/>
  <c r="AA600" i="5"/>
  <c r="AA598" i="5"/>
  <c r="AA596" i="5"/>
  <c r="AA594" i="5"/>
  <c r="AA592" i="5"/>
  <c r="AA590" i="5"/>
  <c r="AA588" i="5"/>
  <c r="AA586" i="5"/>
  <c r="AA584" i="5"/>
  <c r="AA582" i="5"/>
  <c r="AA580" i="5"/>
  <c r="AA578" i="5"/>
  <c r="AA576" i="5"/>
  <c r="AA574" i="5"/>
  <c r="AA572" i="5"/>
  <c r="AA570" i="5"/>
  <c r="AA568" i="5"/>
  <c r="AA566" i="5"/>
  <c r="AA564" i="5"/>
  <c r="AA562" i="5"/>
  <c r="AA560" i="5"/>
  <c r="AA558" i="5"/>
  <c r="AA556" i="5"/>
  <c r="AA554" i="5"/>
  <c r="AA552" i="5"/>
  <c r="AA550" i="5"/>
  <c r="AA548" i="5"/>
  <c r="AA546" i="5"/>
  <c r="AA544" i="5"/>
  <c r="AA542" i="5"/>
  <c r="AA540" i="5"/>
  <c r="AA538" i="5"/>
  <c r="AA536" i="5"/>
  <c r="AA534" i="5"/>
  <c r="AA532" i="5"/>
  <c r="AA530" i="5"/>
  <c r="AA528" i="5"/>
  <c r="AA526" i="5"/>
  <c r="AA524" i="5"/>
  <c r="AA522" i="5"/>
  <c r="AA520" i="5"/>
  <c r="AA518" i="5"/>
  <c r="AA516" i="5"/>
  <c r="AA514" i="5"/>
  <c r="AA512" i="5"/>
  <c r="AA510" i="5"/>
  <c r="AA508" i="5"/>
  <c r="AA506" i="5"/>
  <c r="AA504" i="5"/>
  <c r="AA502" i="5"/>
  <c r="AA500" i="5"/>
  <c r="AA498" i="5"/>
  <c r="AA496" i="5"/>
  <c r="AA494" i="5"/>
  <c r="AA492" i="5"/>
  <c r="AA490" i="5"/>
  <c r="AA488" i="5"/>
  <c r="AA486" i="5"/>
  <c r="AA484" i="5"/>
  <c r="AA482" i="5"/>
  <c r="AA480" i="5"/>
  <c r="AA478" i="5"/>
  <c r="AA476" i="5"/>
  <c r="AA474" i="5"/>
  <c r="AA472" i="5"/>
  <c r="AA470" i="5"/>
  <c r="AA468" i="5"/>
  <c r="AA466" i="5"/>
  <c r="AA464" i="5"/>
  <c r="AA462" i="5"/>
  <c r="AA460" i="5"/>
  <c r="AA458" i="5"/>
  <c r="AA456" i="5"/>
  <c r="AA454" i="5"/>
  <c r="AA452" i="5"/>
  <c r="AA450" i="5"/>
  <c r="AA448" i="5"/>
  <c r="AA446" i="5"/>
  <c r="AA444" i="5"/>
  <c r="AA442" i="5"/>
  <c r="AA440" i="5"/>
  <c r="AA438" i="5"/>
  <c r="AA436" i="5"/>
  <c r="AA434" i="5"/>
  <c r="AA622" i="5"/>
  <c r="AA493" i="5"/>
  <c r="AA491" i="5"/>
  <c r="AA485" i="5"/>
  <c r="AA483" i="5"/>
  <c r="AA479" i="5"/>
  <c r="AA475" i="5"/>
  <c r="AA471" i="5"/>
  <c r="AA467" i="5"/>
  <c r="AA463" i="5"/>
  <c r="AA461" i="5"/>
  <c r="AA457" i="5"/>
  <c r="AA453" i="5"/>
  <c r="AA449" i="5"/>
  <c r="AA630" i="5"/>
  <c r="AA495" i="5"/>
  <c r="AA489" i="5"/>
  <c r="AA487" i="5"/>
  <c r="AA481" i="5"/>
  <c r="AA477" i="5"/>
  <c r="AA473" i="5"/>
  <c r="AA469" i="5"/>
  <c r="AA465" i="5"/>
  <c r="AA459" i="5"/>
  <c r="AA455" i="5"/>
  <c r="AA451" i="5"/>
  <c r="AA447" i="5"/>
  <c r="AA60" i="5"/>
  <c r="AA61" i="5"/>
  <c r="AA67" i="5"/>
  <c r="AA69" i="5"/>
  <c r="AA75" i="5"/>
  <c r="AA79" i="5"/>
  <c r="AA81" i="5"/>
  <c r="AA85" i="5"/>
  <c r="AA89" i="5"/>
  <c r="AA95" i="5"/>
  <c r="AA99" i="5"/>
  <c r="AA103" i="5"/>
  <c r="AA107" i="5"/>
  <c r="AA63" i="5"/>
  <c r="AA65" i="5"/>
  <c r="AA71" i="5"/>
  <c r="AA73" i="5"/>
  <c r="AA77" i="5"/>
  <c r="AA83" i="5"/>
  <c r="AA87" i="5"/>
  <c r="AA91" i="5"/>
  <c r="AA93" i="5"/>
  <c r="AA97" i="5"/>
  <c r="AA101" i="5"/>
  <c r="AA105" i="5"/>
  <c r="AA104" i="5"/>
  <c r="AA96" i="5"/>
  <c r="AA64" i="5"/>
  <c r="AA234" i="5"/>
  <c r="AA410" i="5"/>
  <c r="AA443" i="5"/>
  <c r="AA90" i="5"/>
  <c r="AA82" i="5"/>
  <c r="AA232" i="5"/>
  <c r="AA248" i="5"/>
  <c r="AA102" i="5"/>
  <c r="AA94" i="5"/>
  <c r="AA86" i="5"/>
  <c r="AA78" i="5"/>
  <c r="AA70" i="5"/>
  <c r="AA62" i="5"/>
  <c r="AA236" i="5"/>
  <c r="AA244" i="5"/>
  <c r="AA396" i="5"/>
  <c r="AA404" i="5"/>
  <c r="AA412" i="5"/>
  <c r="AA437" i="5"/>
  <c r="AA445" i="5"/>
  <c r="AA782" i="5"/>
  <c r="AA143" i="5"/>
  <c r="AA145" i="5"/>
  <c r="AA147" i="5"/>
  <c r="AA149" i="5"/>
  <c r="AA151" i="5"/>
  <c r="AA153" i="5"/>
  <c r="AA155" i="5"/>
  <c r="AA157" i="5"/>
  <c r="AA159" i="5"/>
  <c r="AA161" i="5"/>
  <c r="AA163" i="5"/>
  <c r="AA165" i="5"/>
  <c r="AA167" i="5"/>
  <c r="AA169" i="5"/>
  <c r="AA171" i="5"/>
  <c r="AA173" i="5"/>
  <c r="AA175" i="5"/>
  <c r="AA177" i="5"/>
  <c r="AA179" i="5"/>
  <c r="AA181" i="5"/>
  <c r="AA183" i="5"/>
  <c r="AA185" i="5"/>
  <c r="AA187" i="5"/>
  <c r="AA189" i="5"/>
  <c r="AA191" i="5"/>
  <c r="AA193" i="5"/>
  <c r="AA195" i="5"/>
  <c r="AA197" i="5"/>
  <c r="AA199" i="5"/>
  <c r="AA201" i="5"/>
  <c r="AA203" i="5"/>
  <c r="AA205" i="5"/>
  <c r="AA207" i="5"/>
  <c r="AA209" i="5"/>
  <c r="AA211" i="5"/>
  <c r="AA213" i="5"/>
  <c r="AA215" i="5"/>
  <c r="AA217" i="5"/>
  <c r="AA219" i="5"/>
  <c r="AA221" i="5"/>
  <c r="AA223" i="5"/>
  <c r="AA225" i="5"/>
  <c r="AA249" i="5"/>
  <c r="AA251" i="5"/>
  <c r="AA253" i="5"/>
  <c r="AA255" i="5"/>
  <c r="AA257" i="5"/>
  <c r="AA259" i="5"/>
  <c r="AA261" i="5"/>
  <c r="AA263" i="5"/>
  <c r="AA265" i="5"/>
  <c r="AA267" i="5"/>
  <c r="AA269" i="5"/>
  <c r="AA271" i="5"/>
  <c r="AA273" i="5"/>
  <c r="AA275" i="5"/>
  <c r="AA277" i="5"/>
  <c r="AA279" i="5"/>
  <c r="AA281" i="5"/>
  <c r="AA283" i="5"/>
  <c r="AA285" i="5"/>
  <c r="AA287" i="5"/>
  <c r="AA289" i="5"/>
  <c r="AA291" i="5"/>
  <c r="AA293" i="5"/>
  <c r="AA295" i="5"/>
  <c r="AA297" i="5"/>
  <c r="AA299" i="5"/>
  <c r="AA301" i="5"/>
  <c r="AA303" i="5"/>
  <c r="AA305" i="5"/>
  <c r="AA307" i="5"/>
  <c r="AA309" i="5"/>
  <c r="AA311" i="5"/>
  <c r="AA313" i="5"/>
  <c r="AA315" i="5"/>
  <c r="AA317" i="5"/>
  <c r="AA319" i="5"/>
  <c r="AA321" i="5"/>
  <c r="AA323" i="5"/>
  <c r="AA325" i="5"/>
  <c r="AA327" i="5"/>
  <c r="AA329" i="5"/>
  <c r="AA331" i="5"/>
  <c r="AA333" i="5"/>
  <c r="AA335" i="5"/>
  <c r="AA337" i="5"/>
  <c r="AA339" i="5"/>
  <c r="AA341" i="5"/>
  <c r="AA343" i="5"/>
  <c r="AA345" i="5"/>
  <c r="AA347" i="5"/>
  <c r="AA349" i="5"/>
  <c r="AA351" i="5"/>
  <c r="AA353" i="5"/>
  <c r="AA355" i="5"/>
  <c r="AA357" i="5"/>
  <c r="AA359" i="5"/>
  <c r="AA361" i="5"/>
  <c r="AA363" i="5"/>
  <c r="AA365" i="5"/>
  <c r="AA367" i="5"/>
  <c r="AA369" i="5"/>
  <c r="AA371" i="5"/>
  <c r="AA373" i="5"/>
  <c r="AA375" i="5"/>
  <c r="AA377" i="5"/>
  <c r="AA379" i="5"/>
  <c r="AA381" i="5"/>
  <c r="AA383" i="5"/>
  <c r="AA385" i="5"/>
  <c r="AA387" i="5"/>
  <c r="AA389" i="5"/>
  <c r="AA428" i="5"/>
  <c r="AA423" i="5"/>
  <c r="AA639" i="5"/>
  <c r="AA671" i="5"/>
  <c r="AA703" i="5"/>
  <c r="AA791" i="5"/>
  <c r="AA789" i="5"/>
  <c r="AA787" i="5"/>
  <c r="AA785" i="5"/>
  <c r="AA783" i="5"/>
  <c r="AA781" i="5"/>
  <c r="AA779" i="5"/>
  <c r="AA777" i="5"/>
  <c r="AA775" i="5"/>
  <c r="AA773" i="5"/>
  <c r="AA784" i="5"/>
  <c r="AA776" i="5"/>
  <c r="AA786" i="5"/>
  <c r="AA778" i="5"/>
  <c r="AA788" i="5"/>
  <c r="AA780" i="5"/>
  <c r="AA746" i="5"/>
  <c r="AA744" i="5"/>
  <c r="AA742" i="5"/>
  <c r="AA740" i="5"/>
  <c r="AA738" i="5"/>
  <c r="AA736" i="5"/>
  <c r="AA734" i="5"/>
  <c r="AA732" i="5"/>
  <c r="AA730" i="5"/>
  <c r="AA728" i="5"/>
  <c r="AA726" i="5"/>
  <c r="AA724" i="5"/>
  <c r="AA722" i="5"/>
  <c r="AA720" i="5"/>
  <c r="AA718" i="5"/>
  <c r="AA716" i="5"/>
  <c r="AA714" i="5"/>
  <c r="AA712" i="5"/>
  <c r="AA710" i="5"/>
  <c r="AA708" i="5"/>
  <c r="AA706" i="5"/>
  <c r="AA704" i="5"/>
  <c r="AA702" i="5"/>
  <c r="AA700" i="5"/>
  <c r="AA698" i="5"/>
  <c r="AA696" i="5"/>
  <c r="AA694" i="5"/>
  <c r="AA692" i="5"/>
  <c r="AA690" i="5"/>
  <c r="AA688" i="5"/>
  <c r="AA686" i="5"/>
  <c r="AA684" i="5"/>
  <c r="AA682" i="5"/>
  <c r="AA680" i="5"/>
  <c r="AA678" i="5"/>
  <c r="AA676" i="5"/>
  <c r="AA674" i="5"/>
  <c r="AA672" i="5"/>
  <c r="AA670" i="5"/>
  <c r="AA668" i="5"/>
  <c r="AA666" i="5"/>
  <c r="AA664" i="5"/>
  <c r="AA662" i="5"/>
  <c r="AA660" i="5"/>
  <c r="AA658" i="5"/>
  <c r="AA656" i="5"/>
  <c r="AA654" i="5"/>
  <c r="AA652" i="5"/>
  <c r="AA650" i="5"/>
  <c r="AA648" i="5"/>
  <c r="AA646" i="5"/>
  <c r="AA644" i="5"/>
  <c r="AA642" i="5"/>
  <c r="AA640" i="5"/>
  <c r="AA638" i="5"/>
  <c r="AA636" i="5"/>
  <c r="AA745" i="5"/>
  <c r="AA737" i="5"/>
  <c r="AA729" i="5"/>
  <c r="AA721" i="5"/>
  <c r="AA713" i="5"/>
  <c r="AA705" i="5"/>
  <c r="AA697" i="5"/>
  <c r="AA689" i="5"/>
  <c r="AA681" i="5"/>
  <c r="AA673" i="5"/>
  <c r="AA665" i="5"/>
  <c r="AA657" i="5"/>
  <c r="AA649" i="5"/>
  <c r="AA641" i="5"/>
  <c r="AA747" i="5"/>
  <c r="AA739" i="5"/>
  <c r="AA731" i="5"/>
  <c r="AA723" i="5"/>
  <c r="AA715" i="5"/>
  <c r="AA707" i="5"/>
  <c r="AA699" i="5"/>
  <c r="AA691" i="5"/>
  <c r="AA683" i="5"/>
  <c r="AA675" i="5"/>
  <c r="AA667" i="5"/>
  <c r="AA659" i="5"/>
  <c r="AA651" i="5"/>
  <c r="AA643" i="5"/>
  <c r="AA635" i="5"/>
  <c r="AA741" i="5"/>
  <c r="AA733" i="5"/>
  <c r="AA725" i="5"/>
  <c r="AA717" i="5"/>
  <c r="AA709" i="5"/>
  <c r="AA701" i="5"/>
  <c r="AA693" i="5"/>
  <c r="AA685" i="5"/>
  <c r="AA677" i="5"/>
  <c r="AA669" i="5"/>
  <c r="AA661" i="5"/>
  <c r="AA653" i="5"/>
  <c r="AA645" i="5"/>
  <c r="AA637" i="5"/>
  <c r="AA414" i="5"/>
  <c r="AA418" i="5"/>
  <c r="AA422" i="5"/>
  <c r="AA426" i="5"/>
  <c r="AA430" i="5"/>
  <c r="AA432" i="5"/>
  <c r="AA427" i="5"/>
  <c r="AA421" i="5"/>
  <c r="AA416" i="5"/>
  <c r="AA647" i="5"/>
  <c r="AA679" i="5"/>
  <c r="AA711" i="5"/>
  <c r="AA743" i="5"/>
  <c r="AA32" i="5"/>
  <c r="AA33" i="5"/>
  <c r="AB31" i="5"/>
  <c r="AB32" i="5"/>
  <c r="AA808" i="5" l="1"/>
  <c r="AB808" i="5"/>
  <c r="Y808" i="5"/>
  <c r="X808" i="5"/>
  <c r="AD808" i="5"/>
  <c r="AE808" i="5"/>
  <c r="X807" i="5"/>
  <c r="Y807" i="5"/>
  <c r="AE807" i="5"/>
  <c r="AA807" i="5"/>
  <c r="AD807" i="5"/>
  <c r="AB807" i="5"/>
  <c r="E17" i="5"/>
  <c r="F17" i="5"/>
  <c r="G17" i="5"/>
  <c r="H17" i="5"/>
  <c r="I17" i="5"/>
  <c r="J17" i="5"/>
  <c r="K17" i="5"/>
  <c r="L17" i="5"/>
  <c r="M17" i="5"/>
  <c r="N17" i="5"/>
  <c r="O17" i="5"/>
  <c r="P17" i="5"/>
  <c r="Q17" i="5"/>
  <c r="E18" i="5"/>
  <c r="F18" i="5"/>
  <c r="G18" i="5"/>
  <c r="H18" i="5"/>
  <c r="I18" i="5"/>
  <c r="J18" i="5"/>
  <c r="K18" i="5"/>
  <c r="L18" i="5"/>
  <c r="M18" i="5"/>
  <c r="N18" i="5"/>
  <c r="O18" i="5"/>
  <c r="P18" i="5"/>
  <c r="Q18" i="5"/>
  <c r="E19" i="5"/>
  <c r="F19" i="5"/>
  <c r="G19" i="5"/>
  <c r="H19" i="5"/>
  <c r="I19" i="5"/>
  <c r="J19" i="5"/>
  <c r="K19" i="5"/>
  <c r="L19" i="5"/>
  <c r="M19" i="5"/>
  <c r="N19" i="5"/>
  <c r="O19" i="5"/>
  <c r="P19" i="5"/>
  <c r="Q19" i="5"/>
  <c r="E20" i="5"/>
  <c r="F20" i="5"/>
  <c r="G20" i="5"/>
  <c r="H20" i="5"/>
  <c r="I20" i="5"/>
  <c r="J20" i="5"/>
  <c r="K20" i="5"/>
  <c r="L20" i="5"/>
  <c r="M20" i="5"/>
  <c r="N20" i="5"/>
  <c r="O20" i="5"/>
  <c r="P20" i="5"/>
  <c r="Q20" i="5"/>
  <c r="E21" i="5"/>
  <c r="F21" i="5"/>
  <c r="G21" i="5"/>
  <c r="H21" i="5"/>
  <c r="I21" i="5"/>
  <c r="J21" i="5"/>
  <c r="K21" i="5"/>
  <c r="L21" i="5"/>
  <c r="M21" i="5"/>
  <c r="N21" i="5"/>
  <c r="O21" i="5"/>
  <c r="P21" i="5"/>
  <c r="Q21" i="5"/>
  <c r="E22" i="5"/>
  <c r="F22" i="5"/>
  <c r="G22" i="5"/>
  <c r="H22" i="5"/>
  <c r="I22" i="5"/>
  <c r="J22" i="5"/>
  <c r="K22" i="5"/>
  <c r="L22" i="5"/>
  <c r="M22" i="5"/>
  <c r="N22" i="5"/>
  <c r="O22" i="5"/>
  <c r="P22" i="5"/>
  <c r="Q22" i="5"/>
  <c r="D22" i="5"/>
  <c r="D21" i="5"/>
  <c r="D20" i="5"/>
  <c r="D19" i="5"/>
  <c r="D18" i="5"/>
  <c r="D17" i="5"/>
  <c r="AF400" i="5" l="1"/>
  <c r="AF408" i="5"/>
  <c r="AF401" i="5"/>
  <c r="AF407" i="5"/>
  <c r="AF411" i="5"/>
  <c r="AF394" i="5"/>
  <c r="AF402" i="5"/>
  <c r="AF410" i="5"/>
  <c r="AF405" i="5"/>
  <c r="AF403" i="5"/>
  <c r="AF396" i="5"/>
  <c r="AF404" i="5"/>
  <c r="AF412" i="5"/>
  <c r="AF409" i="5"/>
  <c r="AF399" i="5"/>
  <c r="AF398" i="5"/>
  <c r="AF406" i="5"/>
  <c r="AF397" i="5"/>
  <c r="AF395" i="5"/>
  <c r="Z401" i="5"/>
  <c r="Z409" i="5"/>
  <c r="Z398" i="5"/>
  <c r="Z396" i="5"/>
  <c r="Z400" i="5"/>
  <c r="Z395" i="5"/>
  <c r="Z411" i="5"/>
  <c r="Z403" i="5"/>
  <c r="Z402" i="5"/>
  <c r="Z412" i="5"/>
  <c r="Z397" i="5"/>
  <c r="Z405" i="5"/>
  <c r="Z406" i="5"/>
  <c r="Z408" i="5"/>
  <c r="Z399" i="5"/>
  <c r="Z407" i="5"/>
  <c r="Z394" i="5"/>
  <c r="Z410" i="5"/>
  <c r="Z404" i="5"/>
  <c r="W32" i="5"/>
  <c r="W33" i="5"/>
  <c r="Q21" i="3"/>
  <c r="R21" i="3"/>
  <c r="S21" i="3"/>
  <c r="T21" i="3"/>
  <c r="U21" i="3"/>
  <c r="V21" i="3"/>
  <c r="W21" i="3"/>
  <c r="X21" i="3"/>
  <c r="Y21" i="3"/>
  <c r="Z21" i="3"/>
  <c r="AA21" i="3"/>
  <c r="AB21" i="3"/>
  <c r="AC21" i="3"/>
  <c r="Q22" i="3"/>
  <c r="R22" i="3"/>
  <c r="S22" i="3"/>
  <c r="T22" i="3"/>
  <c r="U22" i="3"/>
  <c r="V22" i="3"/>
  <c r="W22" i="3"/>
  <c r="X22" i="3"/>
  <c r="Y22" i="3"/>
  <c r="Z22" i="3"/>
  <c r="AA22" i="3"/>
  <c r="AB22" i="3"/>
  <c r="AC22" i="3"/>
  <c r="Q23" i="3"/>
  <c r="R23" i="3"/>
  <c r="S23" i="3"/>
  <c r="T23" i="3"/>
  <c r="U23" i="3"/>
  <c r="V23" i="3"/>
  <c r="W23" i="3"/>
  <c r="X23" i="3"/>
  <c r="Y23" i="3"/>
  <c r="Z23" i="3"/>
  <c r="AA23" i="3"/>
  <c r="AB23" i="3"/>
  <c r="AC23" i="3"/>
  <c r="Q24" i="3"/>
  <c r="R24" i="3"/>
  <c r="S24" i="3"/>
  <c r="T24" i="3"/>
  <c r="U24" i="3"/>
  <c r="V24" i="3"/>
  <c r="W24" i="3"/>
  <c r="X24" i="3"/>
  <c r="Y24" i="3"/>
  <c r="Z24" i="3"/>
  <c r="AA24" i="3"/>
  <c r="AB24" i="3"/>
  <c r="AC24" i="3"/>
  <c r="Q25" i="3"/>
  <c r="R25" i="3"/>
  <c r="S25" i="3"/>
  <c r="T25" i="3"/>
  <c r="U25" i="3"/>
  <c r="V25" i="3"/>
  <c r="W25" i="3"/>
  <c r="X25" i="3"/>
  <c r="Y25" i="3"/>
  <c r="Z25" i="3"/>
  <c r="AA25" i="3"/>
  <c r="AB25" i="3"/>
  <c r="AC25" i="3"/>
  <c r="Q26" i="3"/>
  <c r="R26" i="3"/>
  <c r="S26" i="3"/>
  <c r="T26" i="3"/>
  <c r="U26" i="3"/>
  <c r="V26" i="3"/>
  <c r="W26" i="3"/>
  <c r="X26" i="3"/>
  <c r="Y26" i="3"/>
  <c r="Z26" i="3"/>
  <c r="AA26" i="3"/>
  <c r="AB26" i="3"/>
  <c r="AC26" i="3"/>
  <c r="Q27" i="3"/>
  <c r="C11" i="4" s="1"/>
  <c r="R27" i="3"/>
  <c r="C8" i="4" s="1"/>
  <c r="S27" i="3"/>
  <c r="C9" i="4" s="1"/>
  <c r="T27" i="3"/>
  <c r="U27" i="3"/>
  <c r="C12" i="4" s="1"/>
  <c r="V27" i="3"/>
  <c r="C13" i="4" s="1"/>
  <c r="W27" i="3"/>
  <c r="C17" i="4" s="1"/>
  <c r="X27" i="3"/>
  <c r="C18" i="4" s="1"/>
  <c r="Y27" i="3"/>
  <c r="C19" i="4" s="1"/>
  <c r="Z27" i="3"/>
  <c r="C22" i="4" s="1"/>
  <c r="AA27" i="3"/>
  <c r="C23" i="4" s="1"/>
  <c r="AB27" i="3"/>
  <c r="C24" i="4" s="1"/>
  <c r="AC27" i="3"/>
  <c r="C25" i="4" s="1"/>
  <c r="Q28" i="3"/>
  <c r="R28" i="3"/>
  <c r="S28" i="3"/>
  <c r="T28" i="3"/>
  <c r="U28" i="3"/>
  <c r="V28" i="3"/>
  <c r="W28" i="3"/>
  <c r="X28" i="3"/>
  <c r="Y28" i="3"/>
  <c r="Z28" i="3"/>
  <c r="AA28" i="3"/>
  <c r="AB28" i="3"/>
  <c r="AC28" i="3"/>
  <c r="Q29" i="3"/>
  <c r="R29" i="3"/>
  <c r="S29" i="3"/>
  <c r="T29" i="3"/>
  <c r="U29" i="3"/>
  <c r="V29" i="3"/>
  <c r="W29" i="3"/>
  <c r="X29" i="3"/>
  <c r="Y29" i="3"/>
  <c r="Z29" i="3"/>
  <c r="AA29" i="3"/>
  <c r="AB29" i="3"/>
  <c r="AC29" i="3"/>
  <c r="Q30" i="3"/>
  <c r="R30" i="3"/>
  <c r="S30" i="3"/>
  <c r="T30" i="3"/>
  <c r="U30" i="3"/>
  <c r="V30" i="3"/>
  <c r="W30" i="3"/>
  <c r="X30" i="3"/>
  <c r="Y30" i="3"/>
  <c r="Z30" i="3"/>
  <c r="AA30" i="3"/>
  <c r="AB30" i="3"/>
  <c r="AC30" i="3"/>
  <c r="Q31" i="3"/>
  <c r="R31" i="3"/>
  <c r="S31" i="3"/>
  <c r="T31" i="3"/>
  <c r="U31" i="3"/>
  <c r="V31" i="3"/>
  <c r="W31" i="3"/>
  <c r="X31" i="3"/>
  <c r="Y31" i="3"/>
  <c r="Z31" i="3"/>
  <c r="AA31" i="3"/>
  <c r="AB31" i="3"/>
  <c r="AC31" i="3"/>
  <c r="Q32" i="3"/>
  <c r="R32" i="3"/>
  <c r="S32" i="3"/>
  <c r="T32" i="3"/>
  <c r="U32" i="3"/>
  <c r="V32" i="3"/>
  <c r="W32" i="3"/>
  <c r="X32" i="3"/>
  <c r="Y32" i="3"/>
  <c r="Z32" i="3"/>
  <c r="AA32" i="3"/>
  <c r="AB32" i="3"/>
  <c r="AC32" i="3"/>
  <c r="Q33" i="3"/>
  <c r="R33" i="3"/>
  <c r="S33" i="3"/>
  <c r="T33" i="3"/>
  <c r="U33" i="3"/>
  <c r="V33" i="3"/>
  <c r="W33" i="3"/>
  <c r="X33" i="3"/>
  <c r="Y33" i="3"/>
  <c r="Z33" i="3"/>
  <c r="AA33" i="3"/>
  <c r="AB33" i="3"/>
  <c r="AC33" i="3"/>
  <c r="P33" i="3"/>
  <c r="P32" i="3"/>
  <c r="P31" i="3"/>
  <c r="P30" i="3"/>
  <c r="P29" i="3"/>
  <c r="P28" i="3"/>
  <c r="P27" i="3"/>
  <c r="P26" i="3"/>
  <c r="P25" i="3"/>
  <c r="P24" i="3"/>
  <c r="P23" i="3"/>
  <c r="P22" i="3"/>
  <c r="P21" i="3"/>
  <c r="C10" i="4" l="1"/>
  <c r="AF393" i="5"/>
  <c r="AF808" i="5"/>
  <c r="AF807" i="5"/>
  <c r="Z393" i="5"/>
  <c r="Z808" i="5"/>
  <c r="Z807" i="5"/>
  <c r="C7" i="4"/>
  <c r="W31" i="5"/>
  <c r="W807" i="5"/>
  <c r="W808" i="5"/>
  <c r="V68" i="5"/>
  <c r="V72" i="5"/>
  <c r="V88" i="5"/>
  <c r="V100" i="5"/>
  <c r="V104" i="5"/>
  <c r="V79" i="5"/>
  <c r="V91" i="5"/>
  <c r="V61" i="5"/>
  <c r="V65" i="5"/>
  <c r="V69" i="5"/>
  <c r="V77" i="5"/>
  <c r="V81" i="5"/>
  <c r="V85" i="5"/>
  <c r="V93" i="5"/>
  <c r="V97" i="5"/>
  <c r="V101" i="5"/>
  <c r="V83" i="5"/>
  <c r="V95" i="5"/>
  <c r="V62" i="5"/>
  <c r="V66" i="5"/>
  <c r="V70" i="5"/>
  <c r="V78" i="5"/>
  <c r="V82" i="5"/>
  <c r="V86" i="5"/>
  <c r="V94" i="5"/>
  <c r="V98" i="5"/>
  <c r="V102" i="5"/>
  <c r="V75" i="5"/>
  <c r="V87" i="5"/>
  <c r="T64" i="5"/>
  <c r="T66" i="5"/>
  <c r="T72" i="5"/>
  <c r="T74" i="5"/>
  <c r="T80" i="5"/>
  <c r="T82" i="5"/>
  <c r="T88" i="5"/>
  <c r="T90" i="5"/>
  <c r="T96" i="5"/>
  <c r="T98" i="5"/>
  <c r="T104" i="5"/>
  <c r="T106" i="5"/>
  <c r="T99" i="5"/>
  <c r="T103" i="5"/>
  <c r="T105" i="5"/>
  <c r="T63" i="5"/>
  <c r="T65" i="5"/>
  <c r="T71" i="5"/>
  <c r="T73" i="5"/>
  <c r="T79" i="5"/>
  <c r="T81" i="5"/>
  <c r="T87" i="5"/>
  <c r="T89" i="5"/>
  <c r="T95" i="5"/>
  <c r="T97" i="5"/>
  <c r="T101" i="5"/>
  <c r="U65" i="5"/>
  <c r="U81" i="5"/>
  <c r="U105" i="5"/>
  <c r="U60" i="5"/>
  <c r="U72" i="5"/>
  <c r="U76" i="5"/>
  <c r="U88" i="5"/>
  <c r="U92" i="5"/>
  <c r="U108" i="5"/>
  <c r="U63" i="5"/>
  <c r="U75" i="5"/>
  <c r="U79" i="5"/>
  <c r="U91" i="5"/>
  <c r="U107" i="5"/>
  <c r="U62" i="5"/>
  <c r="U74" i="5"/>
  <c r="U78" i="5"/>
  <c r="U90" i="5"/>
  <c r="U94" i="5"/>
  <c r="U106" i="5"/>
  <c r="U97" i="5"/>
  <c r="V748" i="5"/>
  <c r="V749" i="5"/>
  <c r="V754" i="5"/>
  <c r="V758" i="5"/>
  <c r="V762" i="5"/>
  <c r="V766" i="5"/>
  <c r="V751" i="5"/>
  <c r="V755" i="5"/>
  <c r="V759" i="5"/>
  <c r="V763" i="5"/>
  <c r="V767" i="5"/>
  <c r="V752" i="5"/>
  <c r="V756" i="5"/>
  <c r="V760" i="5"/>
  <c r="V764" i="5"/>
  <c r="V768" i="5"/>
  <c r="V750" i="5"/>
  <c r="V765" i="5"/>
  <c r="V769" i="5"/>
  <c r="V772" i="5"/>
  <c r="V753" i="5"/>
  <c r="V757" i="5"/>
  <c r="V761" i="5"/>
  <c r="V771" i="5"/>
  <c r="V770" i="5"/>
  <c r="S230" i="5"/>
  <c r="S234" i="5"/>
  <c r="S238" i="5"/>
  <c r="S242" i="5"/>
  <c r="S246" i="5"/>
  <c r="S231" i="5"/>
  <c r="S235" i="5"/>
  <c r="S239" i="5"/>
  <c r="S243" i="5"/>
  <c r="S247" i="5"/>
  <c r="S236" i="5"/>
  <c r="S244" i="5"/>
  <c r="S237" i="5"/>
  <c r="S245" i="5"/>
  <c r="S232" i="5"/>
  <c r="S240" i="5"/>
  <c r="S248" i="5"/>
  <c r="S233" i="5"/>
  <c r="S241" i="5"/>
  <c r="S229" i="5"/>
  <c r="U249" i="5"/>
  <c r="U253" i="5"/>
  <c r="U257" i="5"/>
  <c r="U261" i="5"/>
  <c r="U265" i="5"/>
  <c r="U269" i="5"/>
  <c r="U273" i="5"/>
  <c r="U277" i="5"/>
  <c r="U281" i="5"/>
  <c r="U285" i="5"/>
  <c r="U289" i="5"/>
  <c r="U293" i="5"/>
  <c r="U297" i="5"/>
  <c r="U250" i="5"/>
  <c r="U254" i="5"/>
  <c r="U258" i="5"/>
  <c r="U262" i="5"/>
  <c r="U266" i="5"/>
  <c r="U270" i="5"/>
  <c r="U274" i="5"/>
  <c r="U278" i="5"/>
  <c r="U282" i="5"/>
  <c r="U286" i="5"/>
  <c r="U290" i="5"/>
  <c r="U294" i="5"/>
  <c r="U298" i="5"/>
  <c r="U302" i="5"/>
  <c r="U306" i="5"/>
  <c r="U310" i="5"/>
  <c r="U314" i="5"/>
  <c r="U318" i="5"/>
  <c r="U322" i="5"/>
  <c r="U326" i="5"/>
  <c r="U330" i="5"/>
  <c r="U334" i="5"/>
  <c r="U338" i="5"/>
  <c r="U342" i="5"/>
  <c r="U346" i="5"/>
  <c r="U350" i="5"/>
  <c r="U354" i="5"/>
  <c r="U358" i="5"/>
  <c r="U362" i="5"/>
  <c r="U366" i="5"/>
  <c r="U370" i="5"/>
  <c r="U374" i="5"/>
  <c r="U378" i="5"/>
  <c r="U382" i="5"/>
  <c r="U386" i="5"/>
  <c r="U390" i="5"/>
  <c r="U251" i="5"/>
  <c r="U255" i="5"/>
  <c r="U259" i="5"/>
  <c r="U263" i="5"/>
  <c r="U267" i="5"/>
  <c r="U271" i="5"/>
  <c r="U275" i="5"/>
  <c r="U279" i="5"/>
  <c r="U283" i="5"/>
  <c r="U287" i="5"/>
  <c r="U291" i="5"/>
  <c r="U295" i="5"/>
  <c r="U299" i="5"/>
  <c r="U303" i="5"/>
  <c r="U307" i="5"/>
  <c r="U311" i="5"/>
  <c r="U315" i="5"/>
  <c r="U319" i="5"/>
  <c r="U323" i="5"/>
  <c r="U327" i="5"/>
  <c r="U331" i="5"/>
  <c r="U335" i="5"/>
  <c r="U339" i="5"/>
  <c r="U252" i="5"/>
  <c r="U268" i="5"/>
  <c r="U284" i="5"/>
  <c r="U300" i="5"/>
  <c r="U308" i="5"/>
  <c r="U316" i="5"/>
  <c r="U324" i="5"/>
  <c r="U332" i="5"/>
  <c r="U340" i="5"/>
  <c r="U343" i="5"/>
  <c r="U345" i="5"/>
  <c r="U352" i="5"/>
  <c r="U359" i="5"/>
  <c r="U361" i="5"/>
  <c r="U368" i="5"/>
  <c r="U375" i="5"/>
  <c r="U377" i="5"/>
  <c r="U384" i="5"/>
  <c r="U392" i="5"/>
  <c r="U256" i="5"/>
  <c r="U272" i="5"/>
  <c r="U288" i="5"/>
  <c r="U305" i="5"/>
  <c r="U313" i="5"/>
  <c r="U321" i="5"/>
  <c r="U329" i="5"/>
  <c r="U337" i="5"/>
  <c r="U348" i="5"/>
  <c r="U355" i="5"/>
  <c r="U357" i="5"/>
  <c r="U364" i="5"/>
  <c r="U371" i="5"/>
  <c r="U373" i="5"/>
  <c r="U380" i="5"/>
  <c r="U387" i="5"/>
  <c r="U389" i="5"/>
  <c r="U260" i="5"/>
  <c r="U276" i="5"/>
  <c r="U292" i="5"/>
  <c r="U304" i="5"/>
  <c r="U312" i="5"/>
  <c r="U320" i="5"/>
  <c r="U328" i="5"/>
  <c r="U336" i="5"/>
  <c r="U344" i="5"/>
  <c r="U351" i="5"/>
  <c r="U353" i="5"/>
  <c r="U360" i="5"/>
  <c r="U369" i="5"/>
  <c r="U376" i="5"/>
  <c r="U385" i="5"/>
  <c r="U264" i="5"/>
  <c r="U280" i="5"/>
  <c r="U301" i="5"/>
  <c r="U309" i="5"/>
  <c r="U325" i="5"/>
  <c r="U333" i="5"/>
  <c r="U349" i="5"/>
  <c r="U363" i="5"/>
  <c r="U372" i="5"/>
  <c r="U381" i="5"/>
  <c r="U388" i="5"/>
  <c r="U367" i="5"/>
  <c r="U383" i="5"/>
  <c r="U296" i="5"/>
  <c r="U317" i="5"/>
  <c r="U341" i="5"/>
  <c r="U347" i="5"/>
  <c r="U356" i="5"/>
  <c r="U365" i="5"/>
  <c r="U379" i="5"/>
  <c r="U391" i="5"/>
  <c r="AC249" i="5"/>
  <c r="AC253" i="5"/>
  <c r="AC257" i="5"/>
  <c r="AC261" i="5"/>
  <c r="AC265" i="5"/>
  <c r="AC269" i="5"/>
  <c r="AC273" i="5"/>
  <c r="AC277" i="5"/>
  <c r="AC281" i="5"/>
  <c r="AC285" i="5"/>
  <c r="AC289" i="5"/>
  <c r="AC293" i="5"/>
  <c r="AC250" i="5"/>
  <c r="AC254" i="5"/>
  <c r="AC258" i="5"/>
  <c r="AC262" i="5"/>
  <c r="AC266" i="5"/>
  <c r="AC270" i="5"/>
  <c r="AC274" i="5"/>
  <c r="AC278" i="5"/>
  <c r="AC282" i="5"/>
  <c r="AC286" i="5"/>
  <c r="AC290" i="5"/>
  <c r="AC294" i="5"/>
  <c r="AC298" i="5"/>
  <c r="AC302" i="5"/>
  <c r="AC306" i="5"/>
  <c r="AC310" i="5"/>
  <c r="AC314" i="5"/>
  <c r="AC318" i="5"/>
  <c r="AC322" i="5"/>
  <c r="AC326" i="5"/>
  <c r="AC330" i="5"/>
  <c r="AC334" i="5"/>
  <c r="AC338" i="5"/>
  <c r="AC342" i="5"/>
  <c r="AC346" i="5"/>
  <c r="AC350" i="5"/>
  <c r="AC354" i="5"/>
  <c r="AC358" i="5"/>
  <c r="AC362" i="5"/>
  <c r="AC366" i="5"/>
  <c r="AC370" i="5"/>
  <c r="AC374" i="5"/>
  <c r="AC378" i="5"/>
  <c r="AC382" i="5"/>
  <c r="AC386" i="5"/>
  <c r="AC251" i="5"/>
  <c r="AC255" i="5"/>
  <c r="AC259" i="5"/>
  <c r="AC263" i="5"/>
  <c r="AC267" i="5"/>
  <c r="AC271" i="5"/>
  <c r="AC275" i="5"/>
  <c r="AC279" i="5"/>
  <c r="AC283" i="5"/>
  <c r="AC287" i="5"/>
  <c r="AC291" i="5"/>
  <c r="AC295" i="5"/>
  <c r="AC299" i="5"/>
  <c r="AC303" i="5"/>
  <c r="AC307" i="5"/>
  <c r="AC311" i="5"/>
  <c r="AC315" i="5"/>
  <c r="AC319" i="5"/>
  <c r="AC323" i="5"/>
  <c r="AC327" i="5"/>
  <c r="AC331" i="5"/>
  <c r="AC335" i="5"/>
  <c r="AC339" i="5"/>
  <c r="AC260" i="5"/>
  <c r="AC276" i="5"/>
  <c r="AC292" i="5"/>
  <c r="AC300" i="5"/>
  <c r="AC308" i="5"/>
  <c r="AC316" i="5"/>
  <c r="AC324" i="5"/>
  <c r="AC332" i="5"/>
  <c r="AC340" i="5"/>
  <c r="AC344" i="5"/>
  <c r="AC351" i="5"/>
  <c r="AC353" i="5"/>
  <c r="AC360" i="5"/>
  <c r="AC367" i="5"/>
  <c r="AC369" i="5"/>
  <c r="AC376" i="5"/>
  <c r="AC383" i="5"/>
  <c r="AC385" i="5"/>
  <c r="AC392" i="5"/>
  <c r="AC264" i="5"/>
  <c r="AC280" i="5"/>
  <c r="AC296" i="5"/>
  <c r="AC297" i="5"/>
  <c r="AC305" i="5"/>
  <c r="AC313" i="5"/>
  <c r="AC321" i="5"/>
  <c r="AC329" i="5"/>
  <c r="AC337" i="5"/>
  <c r="AC347" i="5"/>
  <c r="AC349" i="5"/>
  <c r="AC356" i="5"/>
  <c r="AC363" i="5"/>
  <c r="AC365" i="5"/>
  <c r="AC372" i="5"/>
  <c r="AC379" i="5"/>
  <c r="AC381" i="5"/>
  <c r="AC388" i="5"/>
  <c r="AC252" i="5"/>
  <c r="AC268" i="5"/>
  <c r="AC284" i="5"/>
  <c r="AC304" i="5"/>
  <c r="AC312" i="5"/>
  <c r="AC320" i="5"/>
  <c r="AC328" i="5"/>
  <c r="AC336" i="5"/>
  <c r="AC343" i="5"/>
  <c r="AC345" i="5"/>
  <c r="AC352" i="5"/>
  <c r="AC359" i="5"/>
  <c r="AC361" i="5"/>
  <c r="AC377" i="5"/>
  <c r="AC390" i="5"/>
  <c r="AC256" i="5"/>
  <c r="AC272" i="5"/>
  <c r="AC317" i="5"/>
  <c r="AC341" i="5"/>
  <c r="AC355" i="5"/>
  <c r="AC364" i="5"/>
  <c r="AC373" i="5"/>
  <c r="AC368" i="5"/>
  <c r="AC375" i="5"/>
  <c r="AC384" i="5"/>
  <c r="AC288" i="5"/>
  <c r="AC301" i="5"/>
  <c r="AC309" i="5"/>
  <c r="AC325" i="5"/>
  <c r="AC333" i="5"/>
  <c r="AC348" i="5"/>
  <c r="AC357" i="5"/>
  <c r="AC371" i="5"/>
  <c r="AC380" i="5"/>
  <c r="AC387" i="5"/>
  <c r="AC389" i="5"/>
  <c r="AC391" i="5"/>
  <c r="S394" i="5"/>
  <c r="S398" i="5"/>
  <c r="S402" i="5"/>
  <c r="S406" i="5"/>
  <c r="S410" i="5"/>
  <c r="S395" i="5"/>
  <c r="S399" i="5"/>
  <c r="S403" i="5"/>
  <c r="S407" i="5"/>
  <c r="S411" i="5"/>
  <c r="S396" i="5"/>
  <c r="S400" i="5"/>
  <c r="S404" i="5"/>
  <c r="S408" i="5"/>
  <c r="S393" i="5"/>
  <c r="S405" i="5"/>
  <c r="S412" i="5"/>
  <c r="S409" i="5"/>
  <c r="S397" i="5"/>
  <c r="S401" i="5"/>
  <c r="U413" i="5"/>
  <c r="U417" i="5"/>
  <c r="U414" i="5"/>
  <c r="U415" i="5"/>
  <c r="U416" i="5"/>
  <c r="U421" i="5"/>
  <c r="U425" i="5"/>
  <c r="U429" i="5"/>
  <c r="U418" i="5"/>
  <c r="U422" i="5"/>
  <c r="U426" i="5"/>
  <c r="U430" i="5"/>
  <c r="U419" i="5"/>
  <c r="U423" i="5"/>
  <c r="U427" i="5"/>
  <c r="U431" i="5"/>
  <c r="U432" i="5"/>
  <c r="U420" i="5"/>
  <c r="U424" i="5"/>
  <c r="U428" i="5"/>
  <c r="AC413" i="5"/>
  <c r="AC415" i="5"/>
  <c r="AC417" i="5"/>
  <c r="AC421" i="5"/>
  <c r="AC425" i="5"/>
  <c r="AC429" i="5"/>
  <c r="AC414" i="5"/>
  <c r="AC418" i="5"/>
  <c r="AC422" i="5"/>
  <c r="AC426" i="5"/>
  <c r="AC430" i="5"/>
  <c r="AC416" i="5"/>
  <c r="AC419" i="5"/>
  <c r="AC423" i="5"/>
  <c r="AC427" i="5"/>
  <c r="AC431" i="5"/>
  <c r="AC424" i="5"/>
  <c r="AC428" i="5"/>
  <c r="AC432" i="5"/>
  <c r="AC420" i="5"/>
  <c r="S437" i="5"/>
  <c r="S441" i="5"/>
  <c r="S445" i="5"/>
  <c r="S449" i="5"/>
  <c r="S453" i="5"/>
  <c r="S457" i="5"/>
  <c r="S461" i="5"/>
  <c r="S465" i="5"/>
  <c r="S469" i="5"/>
  <c r="S473" i="5"/>
  <c r="S477" i="5"/>
  <c r="S481" i="5"/>
  <c r="S485" i="5"/>
  <c r="S489" i="5"/>
  <c r="S493" i="5"/>
  <c r="S497" i="5"/>
  <c r="S501" i="5"/>
  <c r="S505" i="5"/>
  <c r="S509" i="5"/>
  <c r="S513" i="5"/>
  <c r="S517" i="5"/>
  <c r="S521" i="5"/>
  <c r="S525" i="5"/>
  <c r="S529" i="5"/>
  <c r="S533" i="5"/>
  <c r="S537" i="5"/>
  <c r="S541" i="5"/>
  <c r="S545" i="5"/>
  <c r="S549" i="5"/>
  <c r="S553" i="5"/>
  <c r="S557" i="5"/>
  <c r="S561" i="5"/>
  <c r="S565" i="5"/>
  <c r="S569" i="5"/>
  <c r="S573" i="5"/>
  <c r="S577" i="5"/>
  <c r="S581" i="5"/>
  <c r="S585" i="5"/>
  <c r="S589" i="5"/>
  <c r="S593" i="5"/>
  <c r="S597" i="5"/>
  <c r="S601" i="5"/>
  <c r="S605" i="5"/>
  <c r="S609" i="5"/>
  <c r="S613" i="5"/>
  <c r="S617" i="5"/>
  <c r="S621" i="5"/>
  <c r="S625" i="5"/>
  <c r="S629" i="5"/>
  <c r="S633" i="5"/>
  <c r="S438" i="5"/>
  <c r="S443" i="5"/>
  <c r="S448" i="5"/>
  <c r="S454" i="5"/>
  <c r="S459" i="5"/>
  <c r="S464" i="5"/>
  <c r="S470" i="5"/>
  <c r="S475" i="5"/>
  <c r="S480" i="5"/>
  <c r="S486" i="5"/>
  <c r="S491" i="5"/>
  <c r="S496" i="5"/>
  <c r="S502" i="5"/>
  <c r="S507" i="5"/>
  <c r="S512" i="5"/>
  <c r="S518" i="5"/>
  <c r="S523" i="5"/>
  <c r="S528" i="5"/>
  <c r="S534" i="5"/>
  <c r="S539" i="5"/>
  <c r="S544" i="5"/>
  <c r="S550" i="5"/>
  <c r="S555" i="5"/>
  <c r="S560" i="5"/>
  <c r="S566" i="5"/>
  <c r="S571" i="5"/>
  <c r="S576" i="5"/>
  <c r="S582" i="5"/>
  <c r="S434" i="5"/>
  <c r="S439" i="5"/>
  <c r="S444" i="5"/>
  <c r="S450" i="5"/>
  <c r="S455" i="5"/>
  <c r="S460" i="5"/>
  <c r="S466" i="5"/>
  <c r="S471" i="5"/>
  <c r="S476" i="5"/>
  <c r="S482" i="5"/>
  <c r="S487" i="5"/>
  <c r="S492" i="5"/>
  <c r="S498" i="5"/>
  <c r="S503" i="5"/>
  <c r="S508" i="5"/>
  <c r="S514" i="5"/>
  <c r="S519" i="5"/>
  <c r="S524" i="5"/>
  <c r="S530" i="5"/>
  <c r="S535" i="5"/>
  <c r="S540" i="5"/>
  <c r="S546" i="5"/>
  <c r="S551" i="5"/>
  <c r="S556" i="5"/>
  <c r="S562" i="5"/>
  <c r="S567" i="5"/>
  <c r="S572" i="5"/>
  <c r="S578" i="5"/>
  <c r="S583" i="5"/>
  <c r="S435" i="5"/>
  <c r="S440" i="5"/>
  <c r="S446" i="5"/>
  <c r="S451" i="5"/>
  <c r="S456" i="5"/>
  <c r="S462" i="5"/>
  <c r="S467" i="5"/>
  <c r="S472" i="5"/>
  <c r="S478" i="5"/>
  <c r="S483" i="5"/>
  <c r="S488" i="5"/>
  <c r="S494" i="5"/>
  <c r="S499" i="5"/>
  <c r="S504" i="5"/>
  <c r="S510" i="5"/>
  <c r="S515" i="5"/>
  <c r="S520" i="5"/>
  <c r="S526" i="5"/>
  <c r="S531" i="5"/>
  <c r="S536" i="5"/>
  <c r="S542" i="5"/>
  <c r="S547" i="5"/>
  <c r="S552" i="5"/>
  <c r="S558" i="5"/>
  <c r="S563" i="5"/>
  <c r="S568" i="5"/>
  <c r="S574" i="5"/>
  <c r="S579" i="5"/>
  <c r="S584" i="5"/>
  <c r="S590" i="5"/>
  <c r="S595" i="5"/>
  <c r="S600" i="5"/>
  <c r="S606" i="5"/>
  <c r="S611" i="5"/>
  <c r="S616" i="5"/>
  <c r="S622" i="5"/>
  <c r="S627" i="5"/>
  <c r="S632" i="5"/>
  <c r="S436" i="5"/>
  <c r="S458" i="5"/>
  <c r="S479" i="5"/>
  <c r="S500" i="5"/>
  <c r="S522" i="5"/>
  <c r="S543" i="5"/>
  <c r="S564" i="5"/>
  <c r="S586" i="5"/>
  <c r="S592" i="5"/>
  <c r="S599" i="5"/>
  <c r="S607" i="5"/>
  <c r="S614" i="5"/>
  <c r="S620" i="5"/>
  <c r="S628" i="5"/>
  <c r="S433" i="5"/>
  <c r="S442" i="5"/>
  <c r="S463" i="5"/>
  <c r="S484" i="5"/>
  <c r="S506" i="5"/>
  <c r="S527" i="5"/>
  <c r="S548" i="5"/>
  <c r="S570" i="5"/>
  <c r="S587" i="5"/>
  <c r="S594" i="5"/>
  <c r="S602" i="5"/>
  <c r="S608" i="5"/>
  <c r="S615" i="5"/>
  <c r="S623" i="5"/>
  <c r="S630" i="5"/>
  <c r="S447" i="5"/>
  <c r="S468" i="5"/>
  <c r="S490" i="5"/>
  <c r="S511" i="5"/>
  <c r="S532" i="5"/>
  <c r="S554" i="5"/>
  <c r="S575" i="5"/>
  <c r="S588" i="5"/>
  <c r="S596" i="5"/>
  <c r="S603" i="5"/>
  <c r="S610" i="5"/>
  <c r="S618" i="5"/>
  <c r="S624" i="5"/>
  <c r="S631" i="5"/>
  <c r="S495" i="5"/>
  <c r="S580" i="5"/>
  <c r="S612" i="5"/>
  <c r="S516" i="5"/>
  <c r="S591" i="5"/>
  <c r="S619" i="5"/>
  <c r="S452" i="5"/>
  <c r="S538" i="5"/>
  <c r="S598" i="5"/>
  <c r="S626" i="5"/>
  <c r="S474" i="5"/>
  <c r="S604" i="5"/>
  <c r="S559" i="5"/>
  <c r="S634" i="5"/>
  <c r="U638" i="5"/>
  <c r="U642" i="5"/>
  <c r="U646" i="5"/>
  <c r="U650" i="5"/>
  <c r="U654" i="5"/>
  <c r="U658" i="5"/>
  <c r="U662" i="5"/>
  <c r="U666" i="5"/>
  <c r="U670" i="5"/>
  <c r="U674" i="5"/>
  <c r="U635" i="5"/>
  <c r="U639" i="5"/>
  <c r="U643" i="5"/>
  <c r="U647" i="5"/>
  <c r="U651" i="5"/>
  <c r="U655" i="5"/>
  <c r="U659" i="5"/>
  <c r="U663" i="5"/>
  <c r="U667" i="5"/>
  <c r="U671" i="5"/>
  <c r="U675" i="5"/>
  <c r="U636" i="5"/>
  <c r="U640" i="5"/>
  <c r="U644" i="5"/>
  <c r="U648" i="5"/>
  <c r="U652" i="5"/>
  <c r="U656" i="5"/>
  <c r="U660" i="5"/>
  <c r="U664" i="5"/>
  <c r="U668" i="5"/>
  <c r="U672" i="5"/>
  <c r="U649" i="5"/>
  <c r="U637" i="5"/>
  <c r="U653" i="5"/>
  <c r="U669" i="5"/>
  <c r="U679" i="5"/>
  <c r="U683" i="5"/>
  <c r="U687" i="5"/>
  <c r="U691" i="5"/>
  <c r="U695" i="5"/>
  <c r="U699" i="5"/>
  <c r="U703" i="5"/>
  <c r="U707" i="5"/>
  <c r="U711" i="5"/>
  <c r="U641" i="5"/>
  <c r="U657" i="5"/>
  <c r="U673" i="5"/>
  <c r="U676" i="5"/>
  <c r="U680" i="5"/>
  <c r="U684" i="5"/>
  <c r="U688" i="5"/>
  <c r="U692" i="5"/>
  <c r="U696" i="5"/>
  <c r="U700" i="5"/>
  <c r="U704" i="5"/>
  <c r="U708" i="5"/>
  <c r="U712" i="5"/>
  <c r="U681" i="5"/>
  <c r="U689" i="5"/>
  <c r="U697" i="5"/>
  <c r="U705" i="5"/>
  <c r="U713" i="5"/>
  <c r="U718" i="5"/>
  <c r="U722" i="5"/>
  <c r="U726" i="5"/>
  <c r="U730" i="5"/>
  <c r="U734" i="5"/>
  <c r="U738" i="5"/>
  <c r="U742" i="5"/>
  <c r="U645" i="5"/>
  <c r="U665" i="5"/>
  <c r="U678" i="5"/>
  <c r="U686" i="5"/>
  <c r="U694" i="5"/>
  <c r="U702" i="5"/>
  <c r="U710" i="5"/>
  <c r="U715" i="5"/>
  <c r="U719" i="5"/>
  <c r="U723" i="5"/>
  <c r="U727" i="5"/>
  <c r="U731" i="5"/>
  <c r="U735" i="5"/>
  <c r="U739" i="5"/>
  <c r="U661" i="5"/>
  <c r="U685" i="5"/>
  <c r="U701" i="5"/>
  <c r="U720" i="5"/>
  <c r="U728" i="5"/>
  <c r="U736" i="5"/>
  <c r="U743" i="5"/>
  <c r="U747" i="5"/>
  <c r="U690" i="5"/>
  <c r="U706" i="5"/>
  <c r="U717" i="5"/>
  <c r="U725" i="5"/>
  <c r="U733" i="5"/>
  <c r="U741" i="5"/>
  <c r="U744" i="5"/>
  <c r="U677" i="5"/>
  <c r="U709" i="5"/>
  <c r="U724" i="5"/>
  <c r="U740" i="5"/>
  <c r="U745" i="5"/>
  <c r="U682" i="5"/>
  <c r="U714" i="5"/>
  <c r="U729" i="5"/>
  <c r="U693" i="5"/>
  <c r="U716" i="5"/>
  <c r="U732" i="5"/>
  <c r="U698" i="5"/>
  <c r="U721" i="5"/>
  <c r="U737" i="5"/>
  <c r="U746" i="5"/>
  <c r="AC638" i="5"/>
  <c r="AC642" i="5"/>
  <c r="AC646" i="5"/>
  <c r="AC650" i="5"/>
  <c r="AC654" i="5"/>
  <c r="AC658" i="5"/>
  <c r="AC662" i="5"/>
  <c r="AC666" i="5"/>
  <c r="AC670" i="5"/>
  <c r="AC674" i="5"/>
  <c r="AC635" i="5"/>
  <c r="AC639" i="5"/>
  <c r="AC643" i="5"/>
  <c r="AC647" i="5"/>
  <c r="AC651" i="5"/>
  <c r="AC655" i="5"/>
  <c r="AC659" i="5"/>
  <c r="AC663" i="5"/>
  <c r="AC667" i="5"/>
  <c r="AC671" i="5"/>
  <c r="AC636" i="5"/>
  <c r="AC640" i="5"/>
  <c r="AC644" i="5"/>
  <c r="AC648" i="5"/>
  <c r="AC652" i="5"/>
  <c r="AC656" i="5"/>
  <c r="AC660" i="5"/>
  <c r="AC664" i="5"/>
  <c r="AC668" i="5"/>
  <c r="AC672" i="5"/>
  <c r="AC641" i="5"/>
  <c r="AC645" i="5"/>
  <c r="AC661" i="5"/>
  <c r="AC675" i="5"/>
  <c r="AC679" i="5"/>
  <c r="AC683" i="5"/>
  <c r="AC687" i="5"/>
  <c r="AC691" i="5"/>
  <c r="AC695" i="5"/>
  <c r="AC699" i="5"/>
  <c r="AC703" i="5"/>
  <c r="AC707" i="5"/>
  <c r="AC711" i="5"/>
  <c r="AC649" i="5"/>
  <c r="AC665" i="5"/>
  <c r="AC676" i="5"/>
  <c r="AC680" i="5"/>
  <c r="AC684" i="5"/>
  <c r="AC688" i="5"/>
  <c r="AC692" i="5"/>
  <c r="AC696" i="5"/>
  <c r="AC700" i="5"/>
  <c r="AC704" i="5"/>
  <c r="AC708" i="5"/>
  <c r="AC712" i="5"/>
  <c r="AC653" i="5"/>
  <c r="AC669" i="5"/>
  <c r="AC681" i="5"/>
  <c r="AC689" i="5"/>
  <c r="AC697" i="5"/>
  <c r="AC705" i="5"/>
  <c r="AC713" i="5"/>
  <c r="AC714" i="5"/>
  <c r="AC718" i="5"/>
  <c r="AC722" i="5"/>
  <c r="AC726" i="5"/>
  <c r="AC730" i="5"/>
  <c r="AC734" i="5"/>
  <c r="AC738" i="5"/>
  <c r="AC657" i="5"/>
  <c r="AC678" i="5"/>
  <c r="AC686" i="5"/>
  <c r="AC694" i="5"/>
  <c r="AC702" i="5"/>
  <c r="AC710" i="5"/>
  <c r="AC715" i="5"/>
  <c r="AC719" i="5"/>
  <c r="AC723" i="5"/>
  <c r="AC727" i="5"/>
  <c r="AC731" i="5"/>
  <c r="AC735" i="5"/>
  <c r="AC739" i="5"/>
  <c r="AC677" i="5"/>
  <c r="AC693" i="5"/>
  <c r="AC709" i="5"/>
  <c r="AC720" i="5"/>
  <c r="AC728" i="5"/>
  <c r="AC736" i="5"/>
  <c r="AC742" i="5"/>
  <c r="AC743" i="5"/>
  <c r="AC747" i="5"/>
  <c r="AC637" i="5"/>
  <c r="AC682" i="5"/>
  <c r="AC698" i="5"/>
  <c r="AC717" i="5"/>
  <c r="AC725" i="5"/>
  <c r="AC733" i="5"/>
  <c r="AC741" i="5"/>
  <c r="AC744" i="5"/>
  <c r="AC701" i="5"/>
  <c r="AC716" i="5"/>
  <c r="AC732" i="5"/>
  <c r="AC745" i="5"/>
  <c r="AC673" i="5"/>
  <c r="AC706" i="5"/>
  <c r="AC721" i="5"/>
  <c r="AC737" i="5"/>
  <c r="AC685" i="5"/>
  <c r="AC724" i="5"/>
  <c r="AC740" i="5"/>
  <c r="AC746" i="5"/>
  <c r="AC690" i="5"/>
  <c r="AC729" i="5"/>
  <c r="S750" i="5"/>
  <c r="S754" i="5"/>
  <c r="S758" i="5"/>
  <c r="S762" i="5"/>
  <c r="S766" i="5"/>
  <c r="S770" i="5"/>
  <c r="S751" i="5"/>
  <c r="S755" i="5"/>
  <c r="S759" i="5"/>
  <c r="S763" i="5"/>
  <c r="S767" i="5"/>
  <c r="S771" i="5"/>
  <c r="S752" i="5"/>
  <c r="S756" i="5"/>
  <c r="S760" i="5"/>
  <c r="S764" i="5"/>
  <c r="S768" i="5"/>
  <c r="S772" i="5"/>
  <c r="S749" i="5"/>
  <c r="S765" i="5"/>
  <c r="S753" i="5"/>
  <c r="S769" i="5"/>
  <c r="S757" i="5"/>
  <c r="S748" i="5"/>
  <c r="S761" i="5"/>
  <c r="U774" i="5"/>
  <c r="U778" i="5"/>
  <c r="U782" i="5"/>
  <c r="U775" i="5"/>
  <c r="U779" i="5"/>
  <c r="U776" i="5"/>
  <c r="U783" i="5"/>
  <c r="U787" i="5"/>
  <c r="U791" i="5"/>
  <c r="U773" i="5"/>
  <c r="U781" i="5"/>
  <c r="U784" i="5"/>
  <c r="U788" i="5"/>
  <c r="U780" i="5"/>
  <c r="U785" i="5"/>
  <c r="U789" i="5"/>
  <c r="U777" i="5"/>
  <c r="U786" i="5"/>
  <c r="U790" i="5"/>
  <c r="AC774" i="5"/>
  <c r="AC778" i="5"/>
  <c r="AC782" i="5"/>
  <c r="AC775" i="5"/>
  <c r="AC779" i="5"/>
  <c r="AC776" i="5"/>
  <c r="AC783" i="5"/>
  <c r="AC787" i="5"/>
  <c r="AC791" i="5"/>
  <c r="AC773" i="5"/>
  <c r="AC781" i="5"/>
  <c r="AC784" i="5"/>
  <c r="AC788" i="5"/>
  <c r="AC780" i="5"/>
  <c r="AC785" i="5"/>
  <c r="AC789" i="5"/>
  <c r="AC777" i="5"/>
  <c r="AC786" i="5"/>
  <c r="AC790" i="5"/>
  <c r="S794" i="5"/>
  <c r="S798" i="5"/>
  <c r="S802" i="5"/>
  <c r="S795" i="5"/>
  <c r="S799" i="5"/>
  <c r="S803" i="5"/>
  <c r="S792" i="5"/>
  <c r="S800" i="5"/>
  <c r="S793" i="5"/>
  <c r="S801" i="5"/>
  <c r="S796" i="5"/>
  <c r="S804" i="5"/>
  <c r="S797" i="5"/>
  <c r="S805" i="5"/>
  <c r="V434" i="5"/>
  <c r="V438" i="5"/>
  <c r="V442" i="5"/>
  <c r="V446" i="5"/>
  <c r="V450" i="5"/>
  <c r="V454" i="5"/>
  <c r="V458" i="5"/>
  <c r="V462" i="5"/>
  <c r="V466" i="5"/>
  <c r="V470" i="5"/>
  <c r="V474" i="5"/>
  <c r="V478" i="5"/>
  <c r="V482" i="5"/>
  <c r="V486" i="5"/>
  <c r="V490" i="5"/>
  <c r="V494" i="5"/>
  <c r="V435" i="5"/>
  <c r="V439" i="5"/>
  <c r="V443" i="5"/>
  <c r="V447" i="5"/>
  <c r="V451" i="5"/>
  <c r="V455" i="5"/>
  <c r="V459" i="5"/>
  <c r="V463" i="5"/>
  <c r="V467" i="5"/>
  <c r="V471" i="5"/>
  <c r="V475" i="5"/>
  <c r="V479" i="5"/>
  <c r="V483" i="5"/>
  <c r="V487" i="5"/>
  <c r="V491" i="5"/>
  <c r="V495" i="5"/>
  <c r="V436" i="5"/>
  <c r="V444" i="5"/>
  <c r="V452" i="5"/>
  <c r="V460" i="5"/>
  <c r="V468" i="5"/>
  <c r="V476" i="5"/>
  <c r="V484" i="5"/>
  <c r="V492" i="5"/>
  <c r="V500" i="5"/>
  <c r="V504" i="5"/>
  <c r="V508" i="5"/>
  <c r="V512" i="5"/>
  <c r="V516" i="5"/>
  <c r="V520" i="5"/>
  <c r="V524" i="5"/>
  <c r="V528" i="5"/>
  <c r="V532" i="5"/>
  <c r="V536" i="5"/>
  <c r="V540" i="5"/>
  <c r="V544" i="5"/>
  <c r="V548" i="5"/>
  <c r="V552" i="5"/>
  <c r="V556" i="5"/>
  <c r="V560" i="5"/>
  <c r="V564" i="5"/>
  <c r="V568" i="5"/>
  <c r="V572" i="5"/>
  <c r="V576" i="5"/>
  <c r="V580" i="5"/>
  <c r="V584" i="5"/>
  <c r="V588" i="5"/>
  <c r="V592" i="5"/>
  <c r="V596" i="5"/>
  <c r="V600" i="5"/>
  <c r="V604" i="5"/>
  <c r="V608" i="5"/>
  <c r="V612" i="5"/>
  <c r="V616" i="5"/>
  <c r="V620" i="5"/>
  <c r="V624" i="5"/>
  <c r="V628" i="5"/>
  <c r="V632" i="5"/>
  <c r="V433" i="5"/>
  <c r="V441" i="5"/>
  <c r="V449" i="5"/>
  <c r="V457" i="5"/>
  <c r="V465" i="5"/>
  <c r="V473" i="5"/>
  <c r="V481" i="5"/>
  <c r="V489" i="5"/>
  <c r="V497" i="5"/>
  <c r="V501" i="5"/>
  <c r="V505" i="5"/>
  <c r="V509" i="5"/>
  <c r="V513" i="5"/>
  <c r="V517" i="5"/>
  <c r="V521" i="5"/>
  <c r="V525" i="5"/>
  <c r="V529" i="5"/>
  <c r="V533" i="5"/>
  <c r="V537" i="5"/>
  <c r="V541" i="5"/>
  <c r="V545" i="5"/>
  <c r="V549" i="5"/>
  <c r="V553" i="5"/>
  <c r="V557" i="5"/>
  <c r="V561" i="5"/>
  <c r="V565" i="5"/>
  <c r="V569" i="5"/>
  <c r="V573" i="5"/>
  <c r="V577" i="5"/>
  <c r="V440" i="5"/>
  <c r="V448" i="5"/>
  <c r="V456" i="5"/>
  <c r="V464" i="5"/>
  <c r="V472" i="5"/>
  <c r="V480" i="5"/>
  <c r="V488" i="5"/>
  <c r="V496" i="5"/>
  <c r="V498" i="5"/>
  <c r="V502" i="5"/>
  <c r="V506" i="5"/>
  <c r="V510" i="5"/>
  <c r="V514" i="5"/>
  <c r="V445" i="5"/>
  <c r="V477" i="5"/>
  <c r="V507" i="5"/>
  <c r="V523" i="5"/>
  <c r="V531" i="5"/>
  <c r="V539" i="5"/>
  <c r="V547" i="5"/>
  <c r="V555" i="5"/>
  <c r="V563" i="5"/>
  <c r="V571" i="5"/>
  <c r="V581" i="5"/>
  <c r="V583" i="5"/>
  <c r="V590" i="5"/>
  <c r="V597" i="5"/>
  <c r="V599" i="5"/>
  <c r="V606" i="5"/>
  <c r="V613" i="5"/>
  <c r="V615" i="5"/>
  <c r="V622" i="5"/>
  <c r="V629" i="5"/>
  <c r="V631" i="5"/>
  <c r="V453" i="5"/>
  <c r="V485" i="5"/>
  <c r="V511" i="5"/>
  <c r="V522" i="5"/>
  <c r="V530" i="5"/>
  <c r="V538" i="5"/>
  <c r="V546" i="5"/>
  <c r="V554" i="5"/>
  <c r="V562" i="5"/>
  <c r="V570" i="5"/>
  <c r="V578" i="5"/>
  <c r="V579" i="5"/>
  <c r="V586" i="5"/>
  <c r="V593" i="5"/>
  <c r="V595" i="5"/>
  <c r="V602" i="5"/>
  <c r="V609" i="5"/>
  <c r="V611" i="5"/>
  <c r="V618" i="5"/>
  <c r="V625" i="5"/>
  <c r="V627" i="5"/>
  <c r="V634" i="5"/>
  <c r="V461" i="5"/>
  <c r="V493" i="5"/>
  <c r="V499" i="5"/>
  <c r="V515" i="5"/>
  <c r="V519" i="5"/>
  <c r="V527" i="5"/>
  <c r="V535" i="5"/>
  <c r="V543" i="5"/>
  <c r="V551" i="5"/>
  <c r="V559" i="5"/>
  <c r="V567" i="5"/>
  <c r="V575" i="5"/>
  <c r="V582" i="5"/>
  <c r="V589" i="5"/>
  <c r="V591" i="5"/>
  <c r="V598" i="5"/>
  <c r="V605" i="5"/>
  <c r="V607" i="5"/>
  <c r="V614" i="5"/>
  <c r="V621" i="5"/>
  <c r="V623" i="5"/>
  <c r="V630" i="5"/>
  <c r="V518" i="5"/>
  <c r="V550" i="5"/>
  <c r="V594" i="5"/>
  <c r="V617" i="5"/>
  <c r="V437" i="5"/>
  <c r="V526" i="5"/>
  <c r="V558" i="5"/>
  <c r="V601" i="5"/>
  <c r="V619" i="5"/>
  <c r="V469" i="5"/>
  <c r="V503" i="5"/>
  <c r="V534" i="5"/>
  <c r="V566" i="5"/>
  <c r="V585" i="5"/>
  <c r="V603" i="5"/>
  <c r="V626" i="5"/>
  <c r="V542" i="5"/>
  <c r="V587" i="5"/>
  <c r="V633" i="5"/>
  <c r="V574" i="5"/>
  <c r="V610" i="5"/>
  <c r="T635" i="5"/>
  <c r="T639" i="5"/>
  <c r="T643" i="5"/>
  <c r="T647" i="5"/>
  <c r="T651" i="5"/>
  <c r="T655" i="5"/>
  <c r="T659" i="5"/>
  <c r="T663" i="5"/>
  <c r="T667" i="5"/>
  <c r="T671" i="5"/>
  <c r="T636" i="5"/>
  <c r="T640" i="5"/>
  <c r="T644" i="5"/>
  <c r="T648" i="5"/>
  <c r="T652" i="5"/>
  <c r="T656" i="5"/>
  <c r="T660" i="5"/>
  <c r="T664" i="5"/>
  <c r="T668" i="5"/>
  <c r="T672" i="5"/>
  <c r="T637" i="5"/>
  <c r="T641" i="5"/>
  <c r="T645" i="5"/>
  <c r="T649" i="5"/>
  <c r="T653" i="5"/>
  <c r="T657" i="5"/>
  <c r="T661" i="5"/>
  <c r="T665" i="5"/>
  <c r="T669" i="5"/>
  <c r="T673" i="5"/>
  <c r="T638" i="5"/>
  <c r="T654" i="5"/>
  <c r="T642" i="5"/>
  <c r="T658" i="5"/>
  <c r="T674" i="5"/>
  <c r="T675" i="5"/>
  <c r="T676" i="5"/>
  <c r="T680" i="5"/>
  <c r="T684" i="5"/>
  <c r="T688" i="5"/>
  <c r="T692" i="5"/>
  <c r="T696" i="5"/>
  <c r="T700" i="5"/>
  <c r="T704" i="5"/>
  <c r="T708" i="5"/>
  <c r="T712" i="5"/>
  <c r="T646" i="5"/>
  <c r="T662" i="5"/>
  <c r="T677" i="5"/>
  <c r="T681" i="5"/>
  <c r="T685" i="5"/>
  <c r="T689" i="5"/>
  <c r="T693" i="5"/>
  <c r="T697" i="5"/>
  <c r="T701" i="5"/>
  <c r="T705" i="5"/>
  <c r="T709" i="5"/>
  <c r="T713" i="5"/>
  <c r="T678" i="5"/>
  <c r="T686" i="5"/>
  <c r="T694" i="5"/>
  <c r="T702" i="5"/>
  <c r="T710" i="5"/>
  <c r="T715" i="5"/>
  <c r="T719" i="5"/>
  <c r="T723" i="5"/>
  <c r="T727" i="5"/>
  <c r="T731" i="5"/>
  <c r="T735" i="5"/>
  <c r="T739" i="5"/>
  <c r="T650" i="5"/>
  <c r="T670" i="5"/>
  <c r="T683" i="5"/>
  <c r="T691" i="5"/>
  <c r="T699" i="5"/>
  <c r="T707" i="5"/>
  <c r="T716" i="5"/>
  <c r="T720" i="5"/>
  <c r="T724" i="5"/>
  <c r="T728" i="5"/>
  <c r="T732" i="5"/>
  <c r="T736" i="5"/>
  <c r="T740" i="5"/>
  <c r="T666" i="5"/>
  <c r="T690" i="5"/>
  <c r="T706" i="5"/>
  <c r="T717" i="5"/>
  <c r="T725" i="5"/>
  <c r="T733" i="5"/>
  <c r="T741" i="5"/>
  <c r="T744" i="5"/>
  <c r="T679" i="5"/>
  <c r="T695" i="5"/>
  <c r="T711" i="5"/>
  <c r="T722" i="5"/>
  <c r="T730" i="5"/>
  <c r="T738" i="5"/>
  <c r="T745" i="5"/>
  <c r="T682" i="5"/>
  <c r="T714" i="5"/>
  <c r="T729" i="5"/>
  <c r="T687" i="5"/>
  <c r="T718" i="5"/>
  <c r="T734" i="5"/>
  <c r="T747" i="5"/>
  <c r="T698" i="5"/>
  <c r="T721" i="5"/>
  <c r="T737" i="5"/>
  <c r="T746" i="5"/>
  <c r="T726" i="5"/>
  <c r="T742" i="5"/>
  <c r="T703" i="5"/>
  <c r="T743" i="5"/>
  <c r="T775" i="5"/>
  <c r="T779" i="5"/>
  <c r="T776" i="5"/>
  <c r="T780" i="5"/>
  <c r="T773" i="5"/>
  <c r="T781" i="5"/>
  <c r="T784" i="5"/>
  <c r="T788" i="5"/>
  <c r="T778" i="5"/>
  <c r="T785" i="5"/>
  <c r="T789" i="5"/>
  <c r="T777" i="5"/>
  <c r="T786" i="5"/>
  <c r="T790" i="5"/>
  <c r="T782" i="5"/>
  <c r="T791" i="5"/>
  <c r="T783" i="5"/>
  <c r="T787" i="5"/>
  <c r="T774" i="5"/>
  <c r="T229" i="5"/>
  <c r="T233" i="5"/>
  <c r="T237" i="5"/>
  <c r="T241" i="5"/>
  <c r="T245" i="5"/>
  <c r="T230" i="5"/>
  <c r="T234" i="5"/>
  <c r="T238" i="5"/>
  <c r="T242" i="5"/>
  <c r="T246" i="5"/>
  <c r="T231" i="5"/>
  <c r="T235" i="5"/>
  <c r="T243" i="5"/>
  <c r="T247" i="5"/>
  <c r="T236" i="5"/>
  <c r="T240" i="5"/>
  <c r="T239" i="5"/>
  <c r="T232" i="5"/>
  <c r="T244" i="5"/>
  <c r="T248" i="5"/>
  <c r="V252" i="5"/>
  <c r="V256" i="5"/>
  <c r="V260" i="5"/>
  <c r="V264" i="5"/>
  <c r="V268" i="5"/>
  <c r="V272" i="5"/>
  <c r="V276" i="5"/>
  <c r="V280" i="5"/>
  <c r="V284" i="5"/>
  <c r="V288" i="5"/>
  <c r="V292" i="5"/>
  <c r="V296" i="5"/>
  <c r="V249" i="5"/>
  <c r="V253" i="5"/>
  <c r="V257" i="5"/>
  <c r="V261" i="5"/>
  <c r="V265" i="5"/>
  <c r="V269" i="5"/>
  <c r="V273" i="5"/>
  <c r="V277" i="5"/>
  <c r="V281" i="5"/>
  <c r="V285" i="5"/>
  <c r="V289" i="5"/>
  <c r="V293" i="5"/>
  <c r="V297" i="5"/>
  <c r="V301" i="5"/>
  <c r="V305" i="5"/>
  <c r="V309" i="5"/>
  <c r="V313" i="5"/>
  <c r="V317" i="5"/>
  <c r="V321" i="5"/>
  <c r="V325" i="5"/>
  <c r="V329" i="5"/>
  <c r="V333" i="5"/>
  <c r="V337" i="5"/>
  <c r="V341" i="5"/>
  <c r="V345" i="5"/>
  <c r="V349" i="5"/>
  <c r="V353" i="5"/>
  <c r="V357" i="5"/>
  <c r="V361" i="5"/>
  <c r="V365" i="5"/>
  <c r="V369" i="5"/>
  <c r="V373" i="5"/>
  <c r="V377" i="5"/>
  <c r="V381" i="5"/>
  <c r="V385" i="5"/>
  <c r="V389" i="5"/>
  <c r="V250" i="5"/>
  <c r="V254" i="5"/>
  <c r="V258" i="5"/>
  <c r="V262" i="5"/>
  <c r="V266" i="5"/>
  <c r="V270" i="5"/>
  <c r="V274" i="5"/>
  <c r="V278" i="5"/>
  <c r="V282" i="5"/>
  <c r="V286" i="5"/>
  <c r="V290" i="5"/>
  <c r="V294" i="5"/>
  <c r="V298" i="5"/>
  <c r="V302" i="5"/>
  <c r="V306" i="5"/>
  <c r="V310" i="5"/>
  <c r="V314" i="5"/>
  <c r="V318" i="5"/>
  <c r="V322" i="5"/>
  <c r="V326" i="5"/>
  <c r="V330" i="5"/>
  <c r="V334" i="5"/>
  <c r="V338" i="5"/>
  <c r="V263" i="5"/>
  <c r="V279" i="5"/>
  <c r="V295" i="5"/>
  <c r="V303" i="5"/>
  <c r="V311" i="5"/>
  <c r="V319" i="5"/>
  <c r="V327" i="5"/>
  <c r="V335" i="5"/>
  <c r="V347" i="5"/>
  <c r="V354" i="5"/>
  <c r="V356" i="5"/>
  <c r="V363" i="5"/>
  <c r="V370" i="5"/>
  <c r="V372" i="5"/>
  <c r="V379" i="5"/>
  <c r="V386" i="5"/>
  <c r="V388" i="5"/>
  <c r="V391" i="5"/>
  <c r="V251" i="5"/>
  <c r="V267" i="5"/>
  <c r="V283" i="5"/>
  <c r="V300" i="5"/>
  <c r="V308" i="5"/>
  <c r="V316" i="5"/>
  <c r="V324" i="5"/>
  <c r="V332" i="5"/>
  <c r="V340" i="5"/>
  <c r="V343" i="5"/>
  <c r="V350" i="5"/>
  <c r="V352" i="5"/>
  <c r="V359" i="5"/>
  <c r="V366" i="5"/>
  <c r="V368" i="5"/>
  <c r="V375" i="5"/>
  <c r="V382" i="5"/>
  <c r="V384" i="5"/>
  <c r="V392" i="5"/>
  <c r="V255" i="5"/>
  <c r="V271" i="5"/>
  <c r="V287" i="5"/>
  <c r="V299" i="5"/>
  <c r="V307" i="5"/>
  <c r="V315" i="5"/>
  <c r="V323" i="5"/>
  <c r="V331" i="5"/>
  <c r="V339" i="5"/>
  <c r="V346" i="5"/>
  <c r="V348" i="5"/>
  <c r="V355" i="5"/>
  <c r="V362" i="5"/>
  <c r="V364" i="5"/>
  <c r="V380" i="5"/>
  <c r="V387" i="5"/>
  <c r="V259" i="5"/>
  <c r="V320" i="5"/>
  <c r="V344" i="5"/>
  <c r="V360" i="5"/>
  <c r="V367" i="5"/>
  <c r="V376" i="5"/>
  <c r="V390" i="5"/>
  <c r="V371" i="5"/>
  <c r="V378" i="5"/>
  <c r="V275" i="5"/>
  <c r="V291" i="5"/>
  <c r="V304" i="5"/>
  <c r="V312" i="5"/>
  <c r="V328" i="5"/>
  <c r="V336" i="5"/>
  <c r="V342" i="5"/>
  <c r="V351" i="5"/>
  <c r="V358" i="5"/>
  <c r="V374" i="5"/>
  <c r="V383" i="5"/>
  <c r="T394" i="5"/>
  <c r="T398" i="5"/>
  <c r="T402" i="5"/>
  <c r="T406" i="5"/>
  <c r="T410" i="5"/>
  <c r="T395" i="5"/>
  <c r="T399" i="5"/>
  <c r="T403" i="5"/>
  <c r="T407" i="5"/>
  <c r="T411" i="5"/>
  <c r="T396" i="5"/>
  <c r="T400" i="5"/>
  <c r="T404" i="5"/>
  <c r="T408" i="5"/>
  <c r="T412" i="5"/>
  <c r="T393" i="5"/>
  <c r="T409" i="5"/>
  <c r="T397" i="5"/>
  <c r="T401" i="5"/>
  <c r="T405" i="5"/>
  <c r="V416" i="5"/>
  <c r="V413" i="5"/>
  <c r="V415" i="5"/>
  <c r="V420" i="5"/>
  <c r="V424" i="5"/>
  <c r="V428" i="5"/>
  <c r="V432" i="5"/>
  <c r="V414" i="5"/>
  <c r="V421" i="5"/>
  <c r="V425" i="5"/>
  <c r="V429" i="5"/>
  <c r="V417" i="5"/>
  <c r="V418" i="5"/>
  <c r="V422" i="5"/>
  <c r="V426" i="5"/>
  <c r="V430" i="5"/>
  <c r="V427" i="5"/>
  <c r="V431" i="5"/>
  <c r="V419" i="5"/>
  <c r="V423" i="5"/>
  <c r="T436" i="5"/>
  <c r="T440" i="5"/>
  <c r="T444" i="5"/>
  <c r="T448" i="5"/>
  <c r="T452" i="5"/>
  <c r="T456" i="5"/>
  <c r="T460" i="5"/>
  <c r="T464" i="5"/>
  <c r="T468" i="5"/>
  <c r="T472" i="5"/>
  <c r="T476" i="5"/>
  <c r="T480" i="5"/>
  <c r="T484" i="5"/>
  <c r="T488" i="5"/>
  <c r="T492" i="5"/>
  <c r="T496" i="5"/>
  <c r="T433" i="5"/>
  <c r="T437" i="5"/>
  <c r="T441" i="5"/>
  <c r="T445" i="5"/>
  <c r="T449" i="5"/>
  <c r="T453" i="5"/>
  <c r="T457" i="5"/>
  <c r="T461" i="5"/>
  <c r="T465" i="5"/>
  <c r="T469" i="5"/>
  <c r="T473" i="5"/>
  <c r="T477" i="5"/>
  <c r="T481" i="5"/>
  <c r="T485" i="5"/>
  <c r="T489" i="5"/>
  <c r="T493" i="5"/>
  <c r="T497" i="5"/>
  <c r="T438" i="5"/>
  <c r="T446" i="5"/>
  <c r="T454" i="5"/>
  <c r="T462" i="5"/>
  <c r="T470" i="5"/>
  <c r="T478" i="5"/>
  <c r="T486" i="5"/>
  <c r="T494" i="5"/>
  <c r="T498" i="5"/>
  <c r="T502" i="5"/>
  <c r="T506" i="5"/>
  <c r="T510" i="5"/>
  <c r="T514" i="5"/>
  <c r="T518" i="5"/>
  <c r="T522" i="5"/>
  <c r="T526" i="5"/>
  <c r="T530" i="5"/>
  <c r="T534" i="5"/>
  <c r="T538" i="5"/>
  <c r="T542" i="5"/>
  <c r="T546" i="5"/>
  <c r="T550" i="5"/>
  <c r="T554" i="5"/>
  <c r="T558" i="5"/>
  <c r="T562" i="5"/>
  <c r="T566" i="5"/>
  <c r="T570" i="5"/>
  <c r="T574" i="5"/>
  <c r="T578" i="5"/>
  <c r="T582" i="5"/>
  <c r="T586" i="5"/>
  <c r="T590" i="5"/>
  <c r="T594" i="5"/>
  <c r="T598" i="5"/>
  <c r="T602" i="5"/>
  <c r="T606" i="5"/>
  <c r="T610" i="5"/>
  <c r="T614" i="5"/>
  <c r="T618" i="5"/>
  <c r="T622" i="5"/>
  <c r="T626" i="5"/>
  <c r="T630" i="5"/>
  <c r="T634" i="5"/>
  <c r="T435" i="5"/>
  <c r="T443" i="5"/>
  <c r="T451" i="5"/>
  <c r="T459" i="5"/>
  <c r="T467" i="5"/>
  <c r="T475" i="5"/>
  <c r="T483" i="5"/>
  <c r="T491" i="5"/>
  <c r="T499" i="5"/>
  <c r="T503" i="5"/>
  <c r="T507" i="5"/>
  <c r="T511" i="5"/>
  <c r="T515" i="5"/>
  <c r="T519" i="5"/>
  <c r="T523" i="5"/>
  <c r="T527" i="5"/>
  <c r="T531" i="5"/>
  <c r="T535" i="5"/>
  <c r="T539" i="5"/>
  <c r="T543" i="5"/>
  <c r="T547" i="5"/>
  <c r="T551" i="5"/>
  <c r="T555" i="5"/>
  <c r="T559" i="5"/>
  <c r="T563" i="5"/>
  <c r="T567" i="5"/>
  <c r="T571" i="5"/>
  <c r="T575" i="5"/>
  <c r="T434" i="5"/>
  <c r="T442" i="5"/>
  <c r="T450" i="5"/>
  <c r="T458" i="5"/>
  <c r="T466" i="5"/>
  <c r="T474" i="5"/>
  <c r="T482" i="5"/>
  <c r="T490" i="5"/>
  <c r="T500" i="5"/>
  <c r="T504" i="5"/>
  <c r="T508" i="5"/>
  <c r="T512" i="5"/>
  <c r="T455" i="5"/>
  <c r="T487" i="5"/>
  <c r="T501" i="5"/>
  <c r="T517" i="5"/>
  <c r="T525" i="5"/>
  <c r="T533" i="5"/>
  <c r="T541" i="5"/>
  <c r="T549" i="5"/>
  <c r="T557" i="5"/>
  <c r="T565" i="5"/>
  <c r="T573" i="5"/>
  <c r="T584" i="5"/>
  <c r="T591" i="5"/>
  <c r="T593" i="5"/>
  <c r="T600" i="5"/>
  <c r="T607" i="5"/>
  <c r="T609" i="5"/>
  <c r="T616" i="5"/>
  <c r="T623" i="5"/>
  <c r="T625" i="5"/>
  <c r="T632" i="5"/>
  <c r="T463" i="5"/>
  <c r="T495" i="5"/>
  <c r="T505" i="5"/>
  <c r="T516" i="5"/>
  <c r="T524" i="5"/>
  <c r="T532" i="5"/>
  <c r="T540" i="5"/>
  <c r="T548" i="5"/>
  <c r="T556" i="5"/>
  <c r="T564" i="5"/>
  <c r="T572" i="5"/>
  <c r="T580" i="5"/>
  <c r="T587" i="5"/>
  <c r="T589" i="5"/>
  <c r="T596" i="5"/>
  <c r="T603" i="5"/>
  <c r="T605" i="5"/>
  <c r="T612" i="5"/>
  <c r="T619" i="5"/>
  <c r="T621" i="5"/>
  <c r="T628" i="5"/>
  <c r="T439" i="5"/>
  <c r="T471" i="5"/>
  <c r="T509" i="5"/>
  <c r="T521" i="5"/>
  <c r="T529" i="5"/>
  <c r="T537" i="5"/>
  <c r="T545" i="5"/>
  <c r="T553" i="5"/>
  <c r="T561" i="5"/>
  <c r="T569" i="5"/>
  <c r="T577" i="5"/>
  <c r="T583" i="5"/>
  <c r="T585" i="5"/>
  <c r="T592" i="5"/>
  <c r="T599" i="5"/>
  <c r="T601" i="5"/>
  <c r="T608" i="5"/>
  <c r="T615" i="5"/>
  <c r="T617" i="5"/>
  <c r="T624" i="5"/>
  <c r="T631" i="5"/>
  <c r="T633" i="5"/>
  <c r="T528" i="5"/>
  <c r="T560" i="5"/>
  <c r="T581" i="5"/>
  <c r="T604" i="5"/>
  <c r="T627" i="5"/>
  <c r="T447" i="5"/>
  <c r="T536" i="5"/>
  <c r="T568" i="5"/>
  <c r="T588" i="5"/>
  <c r="T611" i="5"/>
  <c r="T629" i="5"/>
  <c r="T479" i="5"/>
  <c r="T513" i="5"/>
  <c r="T544" i="5"/>
  <c r="T576" i="5"/>
  <c r="T595" i="5"/>
  <c r="T613" i="5"/>
  <c r="T552" i="5"/>
  <c r="T620" i="5"/>
  <c r="T597" i="5"/>
  <c r="T520" i="5"/>
  <c r="T579" i="5"/>
  <c r="V637" i="5"/>
  <c r="V641" i="5"/>
  <c r="V645" i="5"/>
  <c r="V649" i="5"/>
  <c r="V653" i="5"/>
  <c r="V657" i="5"/>
  <c r="V661" i="5"/>
  <c r="V665" i="5"/>
  <c r="V669" i="5"/>
  <c r="V673" i="5"/>
  <c r="V638" i="5"/>
  <c r="V642" i="5"/>
  <c r="V646" i="5"/>
  <c r="V650" i="5"/>
  <c r="V654" i="5"/>
  <c r="V658" i="5"/>
  <c r="V662" i="5"/>
  <c r="V666" i="5"/>
  <c r="V670" i="5"/>
  <c r="V674" i="5"/>
  <c r="V635" i="5"/>
  <c r="V639" i="5"/>
  <c r="V643" i="5"/>
  <c r="V647" i="5"/>
  <c r="V651" i="5"/>
  <c r="V655" i="5"/>
  <c r="V659" i="5"/>
  <c r="V663" i="5"/>
  <c r="V667" i="5"/>
  <c r="V671" i="5"/>
  <c r="V644" i="5"/>
  <c r="V648" i="5"/>
  <c r="V664" i="5"/>
  <c r="V678" i="5"/>
  <c r="V682" i="5"/>
  <c r="V686" i="5"/>
  <c r="V690" i="5"/>
  <c r="V694" i="5"/>
  <c r="V698" i="5"/>
  <c r="V702" i="5"/>
  <c r="V706" i="5"/>
  <c r="V710" i="5"/>
  <c r="V714" i="5"/>
  <c r="V636" i="5"/>
  <c r="V652" i="5"/>
  <c r="V668" i="5"/>
  <c r="V675" i="5"/>
  <c r="V679" i="5"/>
  <c r="V683" i="5"/>
  <c r="V687" i="5"/>
  <c r="V691" i="5"/>
  <c r="V695" i="5"/>
  <c r="V699" i="5"/>
  <c r="V703" i="5"/>
  <c r="V707" i="5"/>
  <c r="V711" i="5"/>
  <c r="V672" i="5"/>
  <c r="V676" i="5"/>
  <c r="V684" i="5"/>
  <c r="V692" i="5"/>
  <c r="V700" i="5"/>
  <c r="V708" i="5"/>
  <c r="V717" i="5"/>
  <c r="V721" i="5"/>
  <c r="V725" i="5"/>
  <c r="V729" i="5"/>
  <c r="V733" i="5"/>
  <c r="V737" i="5"/>
  <c r="V741" i="5"/>
  <c r="V640" i="5"/>
  <c r="V660" i="5"/>
  <c r="V681" i="5"/>
  <c r="V689" i="5"/>
  <c r="V697" i="5"/>
  <c r="V705" i="5"/>
  <c r="V713" i="5"/>
  <c r="V718" i="5"/>
  <c r="V722" i="5"/>
  <c r="V726" i="5"/>
  <c r="V730" i="5"/>
  <c r="V734" i="5"/>
  <c r="V738" i="5"/>
  <c r="V742" i="5"/>
  <c r="V656" i="5"/>
  <c r="V680" i="5"/>
  <c r="V696" i="5"/>
  <c r="V712" i="5"/>
  <c r="V715" i="5"/>
  <c r="V723" i="5"/>
  <c r="V731" i="5"/>
  <c r="V739" i="5"/>
  <c r="V746" i="5"/>
  <c r="V685" i="5"/>
  <c r="V701" i="5"/>
  <c r="V720" i="5"/>
  <c r="V728" i="5"/>
  <c r="V736" i="5"/>
  <c r="V743" i="5"/>
  <c r="V747" i="5"/>
  <c r="V704" i="5"/>
  <c r="V719" i="5"/>
  <c r="V735" i="5"/>
  <c r="V677" i="5"/>
  <c r="V709" i="5"/>
  <c r="V724" i="5"/>
  <c r="V740" i="5"/>
  <c r="V745" i="5"/>
  <c r="V688" i="5"/>
  <c r="V727" i="5"/>
  <c r="V744" i="5"/>
  <c r="V716" i="5"/>
  <c r="V732" i="5"/>
  <c r="V693" i="5"/>
  <c r="T749" i="5"/>
  <c r="T750" i="5"/>
  <c r="T748" i="5"/>
  <c r="T752" i="5"/>
  <c r="T756" i="5"/>
  <c r="T760" i="5"/>
  <c r="T764" i="5"/>
  <c r="T753" i="5"/>
  <c r="T757" i="5"/>
  <c r="T761" i="5"/>
  <c r="T765" i="5"/>
  <c r="T769" i="5"/>
  <c r="T754" i="5"/>
  <c r="T758" i="5"/>
  <c r="T762" i="5"/>
  <c r="T766" i="5"/>
  <c r="T770" i="5"/>
  <c r="T759" i="5"/>
  <c r="T763" i="5"/>
  <c r="T768" i="5"/>
  <c r="T771" i="5"/>
  <c r="T751" i="5"/>
  <c r="T767" i="5"/>
  <c r="T772" i="5"/>
  <c r="T755" i="5"/>
  <c r="V773" i="5"/>
  <c r="V777" i="5"/>
  <c r="V781" i="5"/>
  <c r="V774" i="5"/>
  <c r="V778" i="5"/>
  <c r="V782" i="5"/>
  <c r="V779" i="5"/>
  <c r="V786" i="5"/>
  <c r="V790" i="5"/>
  <c r="V776" i="5"/>
  <c r="V783" i="5"/>
  <c r="V787" i="5"/>
  <c r="V791" i="5"/>
  <c r="V775" i="5"/>
  <c r="V784" i="5"/>
  <c r="V788" i="5"/>
  <c r="V780" i="5"/>
  <c r="V785" i="5"/>
  <c r="V789" i="5"/>
  <c r="T792" i="5"/>
  <c r="T796" i="5"/>
  <c r="T800" i="5"/>
  <c r="T804" i="5"/>
  <c r="T793" i="5"/>
  <c r="T797" i="5"/>
  <c r="T801" i="5"/>
  <c r="T805" i="5"/>
  <c r="T794" i="5"/>
  <c r="T802" i="5"/>
  <c r="T799" i="5"/>
  <c r="T798" i="5"/>
  <c r="T806" i="5"/>
  <c r="T795" i="5"/>
  <c r="T803" i="5"/>
  <c r="V231" i="5"/>
  <c r="V235" i="5"/>
  <c r="V239" i="5"/>
  <c r="V243" i="5"/>
  <c r="V247" i="5"/>
  <c r="V232" i="5"/>
  <c r="V236" i="5"/>
  <c r="V240" i="5"/>
  <c r="V244" i="5"/>
  <c r="V248" i="5"/>
  <c r="V233" i="5"/>
  <c r="V241" i="5"/>
  <c r="V229" i="5"/>
  <c r="V237" i="5"/>
  <c r="V245" i="5"/>
  <c r="V230" i="5"/>
  <c r="V234" i="5"/>
  <c r="V238" i="5"/>
  <c r="V242" i="5"/>
  <c r="V246" i="5"/>
  <c r="T250" i="5"/>
  <c r="T254" i="5"/>
  <c r="T258" i="5"/>
  <c r="T262" i="5"/>
  <c r="T266" i="5"/>
  <c r="T270" i="5"/>
  <c r="T274" i="5"/>
  <c r="T278" i="5"/>
  <c r="T282" i="5"/>
  <c r="T286" i="5"/>
  <c r="T290" i="5"/>
  <c r="T294" i="5"/>
  <c r="T251" i="5"/>
  <c r="T255" i="5"/>
  <c r="T259" i="5"/>
  <c r="T263" i="5"/>
  <c r="T267" i="5"/>
  <c r="T271" i="5"/>
  <c r="T275" i="5"/>
  <c r="T279" i="5"/>
  <c r="T283" i="5"/>
  <c r="T287" i="5"/>
  <c r="T291" i="5"/>
  <c r="T295" i="5"/>
  <c r="T299" i="5"/>
  <c r="T303" i="5"/>
  <c r="T307" i="5"/>
  <c r="T311" i="5"/>
  <c r="T315" i="5"/>
  <c r="T319" i="5"/>
  <c r="T323" i="5"/>
  <c r="T327" i="5"/>
  <c r="T331" i="5"/>
  <c r="T335" i="5"/>
  <c r="T339" i="5"/>
  <c r="T343" i="5"/>
  <c r="T347" i="5"/>
  <c r="T351" i="5"/>
  <c r="T355" i="5"/>
  <c r="T359" i="5"/>
  <c r="T363" i="5"/>
  <c r="T367" i="5"/>
  <c r="T371" i="5"/>
  <c r="T375" i="5"/>
  <c r="T379" i="5"/>
  <c r="T383" i="5"/>
  <c r="T387" i="5"/>
  <c r="T252" i="5"/>
  <c r="T256" i="5"/>
  <c r="T260" i="5"/>
  <c r="T264" i="5"/>
  <c r="T268" i="5"/>
  <c r="T272" i="5"/>
  <c r="T276" i="5"/>
  <c r="T280" i="5"/>
  <c r="T284" i="5"/>
  <c r="T288" i="5"/>
  <c r="T292" i="5"/>
  <c r="T296" i="5"/>
  <c r="T300" i="5"/>
  <c r="T304" i="5"/>
  <c r="T308" i="5"/>
  <c r="T312" i="5"/>
  <c r="T316" i="5"/>
  <c r="T320" i="5"/>
  <c r="T324" i="5"/>
  <c r="T328" i="5"/>
  <c r="T332" i="5"/>
  <c r="T336" i="5"/>
  <c r="T340" i="5"/>
  <c r="T257" i="5"/>
  <c r="T273" i="5"/>
  <c r="T289" i="5"/>
  <c r="T305" i="5"/>
  <c r="T313" i="5"/>
  <c r="T321" i="5"/>
  <c r="T329" i="5"/>
  <c r="T337" i="5"/>
  <c r="T348" i="5"/>
  <c r="T350" i="5"/>
  <c r="T357" i="5"/>
  <c r="T364" i="5"/>
  <c r="T366" i="5"/>
  <c r="T373" i="5"/>
  <c r="T380" i="5"/>
  <c r="T382" i="5"/>
  <c r="T389" i="5"/>
  <c r="T261" i="5"/>
  <c r="T277" i="5"/>
  <c r="T293" i="5"/>
  <c r="T302" i="5"/>
  <c r="T310" i="5"/>
  <c r="T318" i="5"/>
  <c r="T326" i="5"/>
  <c r="T334" i="5"/>
  <c r="T344" i="5"/>
  <c r="T346" i="5"/>
  <c r="T353" i="5"/>
  <c r="T360" i="5"/>
  <c r="T362" i="5"/>
  <c r="T369" i="5"/>
  <c r="T376" i="5"/>
  <c r="T378" i="5"/>
  <c r="T385" i="5"/>
  <c r="T249" i="5"/>
  <c r="T265" i="5"/>
  <c r="T281" i="5"/>
  <c r="T297" i="5"/>
  <c r="T301" i="5"/>
  <c r="T309" i="5"/>
  <c r="T317" i="5"/>
  <c r="T325" i="5"/>
  <c r="T333" i="5"/>
  <c r="T341" i="5"/>
  <c r="T342" i="5"/>
  <c r="T349" i="5"/>
  <c r="T356" i="5"/>
  <c r="T358" i="5"/>
  <c r="T365" i="5"/>
  <c r="T374" i="5"/>
  <c r="T381" i="5"/>
  <c r="T388" i="5"/>
  <c r="T285" i="5"/>
  <c r="T306" i="5"/>
  <c r="T314" i="5"/>
  <c r="T330" i="5"/>
  <c r="T338" i="5"/>
  <c r="T345" i="5"/>
  <c r="T354" i="5"/>
  <c r="T361" i="5"/>
  <c r="T368" i="5"/>
  <c r="T377" i="5"/>
  <c r="T392" i="5"/>
  <c r="T372" i="5"/>
  <c r="T390" i="5"/>
  <c r="T391" i="5"/>
  <c r="T253" i="5"/>
  <c r="T269" i="5"/>
  <c r="T298" i="5"/>
  <c r="T322" i="5"/>
  <c r="T352" i="5"/>
  <c r="T370" i="5"/>
  <c r="T384" i="5"/>
  <c r="T386" i="5"/>
  <c r="V396" i="5"/>
  <c r="V400" i="5"/>
  <c r="V404" i="5"/>
  <c r="V408" i="5"/>
  <c r="V412" i="5"/>
  <c r="V393" i="5"/>
  <c r="V397" i="5"/>
  <c r="V401" i="5"/>
  <c r="V405" i="5"/>
  <c r="V409" i="5"/>
  <c r="V394" i="5"/>
  <c r="V398" i="5"/>
  <c r="V402" i="5"/>
  <c r="V406" i="5"/>
  <c r="V410" i="5"/>
  <c r="V399" i="5"/>
  <c r="V403" i="5"/>
  <c r="V407" i="5"/>
  <c r="V411" i="5"/>
  <c r="V395" i="5"/>
  <c r="T414" i="5"/>
  <c r="T418" i="5"/>
  <c r="T422" i="5"/>
  <c r="T426" i="5"/>
  <c r="T430" i="5"/>
  <c r="T413" i="5"/>
  <c r="T417" i="5"/>
  <c r="T419" i="5"/>
  <c r="T423" i="5"/>
  <c r="T427" i="5"/>
  <c r="T431" i="5"/>
  <c r="T420" i="5"/>
  <c r="T424" i="5"/>
  <c r="T428" i="5"/>
  <c r="T432" i="5"/>
  <c r="T421" i="5"/>
  <c r="T416" i="5"/>
  <c r="T425" i="5"/>
  <c r="T429" i="5"/>
  <c r="T415" i="5"/>
  <c r="V794" i="5"/>
  <c r="V798" i="5"/>
  <c r="V802" i="5"/>
  <c r="V806" i="5"/>
  <c r="V795" i="5"/>
  <c r="V799" i="5"/>
  <c r="V803" i="5"/>
  <c r="V792" i="5"/>
  <c r="V800" i="5"/>
  <c r="V797" i="5"/>
  <c r="V805" i="5"/>
  <c r="V796" i="5"/>
  <c r="V804" i="5"/>
  <c r="V793" i="5"/>
  <c r="V801" i="5"/>
  <c r="U232" i="5"/>
  <c r="U236" i="5"/>
  <c r="U240" i="5"/>
  <c r="U244" i="5"/>
  <c r="U248" i="5"/>
  <c r="U229" i="5"/>
  <c r="U233" i="5"/>
  <c r="U237" i="5"/>
  <c r="U241" i="5"/>
  <c r="U245" i="5"/>
  <c r="U238" i="5"/>
  <c r="U242" i="5"/>
  <c r="U231" i="5"/>
  <c r="U239" i="5"/>
  <c r="U243" i="5"/>
  <c r="U247" i="5"/>
  <c r="U230" i="5"/>
  <c r="U234" i="5"/>
  <c r="U246" i="5"/>
  <c r="U235" i="5"/>
  <c r="AC232" i="5"/>
  <c r="AC236" i="5"/>
  <c r="AC240" i="5"/>
  <c r="AC244" i="5"/>
  <c r="AC248" i="5"/>
  <c r="AC229" i="5"/>
  <c r="AC233" i="5"/>
  <c r="AC237" i="5"/>
  <c r="AC241" i="5"/>
  <c r="AC245" i="5"/>
  <c r="AC238" i="5"/>
  <c r="AC231" i="5"/>
  <c r="AC239" i="5"/>
  <c r="AC243" i="5"/>
  <c r="AC247" i="5"/>
  <c r="AC230" i="5"/>
  <c r="AC234" i="5"/>
  <c r="AC242" i="5"/>
  <c r="AC246" i="5"/>
  <c r="AC235" i="5"/>
  <c r="S250" i="5"/>
  <c r="S254" i="5"/>
  <c r="S258" i="5"/>
  <c r="S262" i="5"/>
  <c r="S266" i="5"/>
  <c r="S270" i="5"/>
  <c r="S274" i="5"/>
  <c r="S278" i="5"/>
  <c r="S282" i="5"/>
  <c r="S286" i="5"/>
  <c r="S290" i="5"/>
  <c r="S294" i="5"/>
  <c r="S298" i="5"/>
  <c r="S302" i="5"/>
  <c r="S306" i="5"/>
  <c r="S310" i="5"/>
  <c r="S314" i="5"/>
  <c r="S318" i="5"/>
  <c r="S322" i="5"/>
  <c r="S326" i="5"/>
  <c r="S330" i="5"/>
  <c r="S334" i="5"/>
  <c r="S338" i="5"/>
  <c r="S342" i="5"/>
  <c r="S346" i="5"/>
  <c r="S350" i="5"/>
  <c r="S354" i="5"/>
  <c r="S358" i="5"/>
  <c r="S362" i="5"/>
  <c r="S366" i="5"/>
  <c r="S370" i="5"/>
  <c r="S374" i="5"/>
  <c r="S378" i="5"/>
  <c r="S382" i="5"/>
  <c r="S386" i="5"/>
  <c r="S390" i="5"/>
  <c r="S251" i="5"/>
  <c r="S255" i="5"/>
  <c r="S259" i="5"/>
  <c r="S263" i="5"/>
  <c r="S267" i="5"/>
  <c r="S271" i="5"/>
  <c r="S275" i="5"/>
  <c r="S279" i="5"/>
  <c r="S283" i="5"/>
  <c r="S287" i="5"/>
  <c r="S291" i="5"/>
  <c r="S295" i="5"/>
  <c r="S299" i="5"/>
  <c r="S303" i="5"/>
  <c r="S307" i="5"/>
  <c r="S311" i="5"/>
  <c r="S315" i="5"/>
  <c r="S319" i="5"/>
  <c r="S323" i="5"/>
  <c r="S327" i="5"/>
  <c r="S331" i="5"/>
  <c r="S335" i="5"/>
  <c r="S339" i="5"/>
  <c r="S343" i="5"/>
  <c r="S347" i="5"/>
  <c r="S351" i="5"/>
  <c r="S355" i="5"/>
  <c r="S359" i="5"/>
  <c r="S363" i="5"/>
  <c r="S367" i="5"/>
  <c r="S371" i="5"/>
  <c r="S375" i="5"/>
  <c r="S379" i="5"/>
  <c r="S383" i="5"/>
  <c r="S387" i="5"/>
  <c r="S391" i="5"/>
  <c r="S256" i="5"/>
  <c r="S264" i="5"/>
  <c r="S272" i="5"/>
  <c r="S280" i="5"/>
  <c r="S288" i="5"/>
  <c r="S300" i="5"/>
  <c r="S308" i="5"/>
  <c r="S316" i="5"/>
  <c r="S324" i="5"/>
  <c r="S332" i="5"/>
  <c r="S340" i="5"/>
  <c r="S348" i="5"/>
  <c r="S356" i="5"/>
  <c r="S364" i="5"/>
  <c r="S372" i="5"/>
  <c r="S380" i="5"/>
  <c r="S388" i="5"/>
  <c r="S392" i="5"/>
  <c r="S253" i="5"/>
  <c r="S257" i="5"/>
  <c r="S265" i="5"/>
  <c r="S273" i="5"/>
  <c r="S277" i="5"/>
  <c r="S285" i="5"/>
  <c r="S293" i="5"/>
  <c r="S301" i="5"/>
  <c r="S309" i="5"/>
  <c r="S317" i="5"/>
  <c r="S325" i="5"/>
  <c r="S333" i="5"/>
  <c r="S337" i="5"/>
  <c r="S345" i="5"/>
  <c r="S349" i="5"/>
  <c r="S353" i="5"/>
  <c r="S361" i="5"/>
  <c r="S369" i="5"/>
  <c r="S377" i="5"/>
  <c r="S385" i="5"/>
  <c r="S249" i="5"/>
  <c r="S252" i="5"/>
  <c r="S260" i="5"/>
  <c r="S268" i="5"/>
  <c r="S276" i="5"/>
  <c r="S284" i="5"/>
  <c r="S292" i="5"/>
  <c r="S296" i="5"/>
  <c r="S304" i="5"/>
  <c r="S312" i="5"/>
  <c r="S320" i="5"/>
  <c r="S328" i="5"/>
  <c r="S336" i="5"/>
  <c r="S344" i="5"/>
  <c r="S352" i="5"/>
  <c r="S360" i="5"/>
  <c r="S368" i="5"/>
  <c r="S376" i="5"/>
  <c r="S384" i="5"/>
  <c r="S261" i="5"/>
  <c r="S269" i="5"/>
  <c r="S281" i="5"/>
  <c r="S289" i="5"/>
  <c r="S297" i="5"/>
  <c r="S305" i="5"/>
  <c r="S313" i="5"/>
  <c r="S321" i="5"/>
  <c r="S329" i="5"/>
  <c r="S341" i="5"/>
  <c r="S357" i="5"/>
  <c r="S365" i="5"/>
  <c r="S373" i="5"/>
  <c r="S381" i="5"/>
  <c r="S389" i="5"/>
  <c r="U393" i="5"/>
  <c r="U397" i="5"/>
  <c r="U401" i="5"/>
  <c r="U405" i="5"/>
  <c r="U409" i="5"/>
  <c r="U394" i="5"/>
  <c r="U398" i="5"/>
  <c r="U402" i="5"/>
  <c r="U406" i="5"/>
  <c r="U410" i="5"/>
  <c r="U395" i="5"/>
  <c r="U399" i="5"/>
  <c r="U403" i="5"/>
  <c r="U407" i="5"/>
  <c r="U411" i="5"/>
  <c r="U404" i="5"/>
  <c r="U408" i="5"/>
  <c r="U396" i="5"/>
  <c r="U412" i="5"/>
  <c r="U400" i="5"/>
  <c r="AC393" i="5"/>
  <c r="AC397" i="5"/>
  <c r="AC401" i="5"/>
  <c r="AC405" i="5"/>
  <c r="AC409" i="5"/>
  <c r="AC394" i="5"/>
  <c r="AC398" i="5"/>
  <c r="AC402" i="5"/>
  <c r="AC406" i="5"/>
  <c r="AC410" i="5"/>
  <c r="AC395" i="5"/>
  <c r="AC399" i="5"/>
  <c r="AC403" i="5"/>
  <c r="AC407" i="5"/>
  <c r="AC411" i="5"/>
  <c r="AC396" i="5"/>
  <c r="AC412" i="5"/>
  <c r="AC400" i="5"/>
  <c r="AC404" i="5"/>
  <c r="AC408" i="5"/>
  <c r="S415" i="5"/>
  <c r="S419" i="5"/>
  <c r="S423" i="5"/>
  <c r="S427" i="5"/>
  <c r="S431" i="5"/>
  <c r="S416" i="5"/>
  <c r="S420" i="5"/>
  <c r="S424" i="5"/>
  <c r="S428" i="5"/>
  <c r="S432" i="5"/>
  <c r="S417" i="5"/>
  <c r="S421" i="5"/>
  <c r="S425" i="5"/>
  <c r="S429" i="5"/>
  <c r="S413" i="5"/>
  <c r="S418" i="5"/>
  <c r="S422" i="5"/>
  <c r="S426" i="5"/>
  <c r="S414" i="5"/>
  <c r="S430" i="5"/>
  <c r="U435" i="5"/>
  <c r="U439" i="5"/>
  <c r="U443" i="5"/>
  <c r="U447" i="5"/>
  <c r="U451" i="5"/>
  <c r="U455" i="5"/>
  <c r="U459" i="5"/>
  <c r="U463" i="5"/>
  <c r="U467" i="5"/>
  <c r="U471" i="5"/>
  <c r="U475" i="5"/>
  <c r="U479" i="5"/>
  <c r="U483" i="5"/>
  <c r="U487" i="5"/>
  <c r="U491" i="5"/>
  <c r="U495" i="5"/>
  <c r="U436" i="5"/>
  <c r="U440" i="5"/>
  <c r="U444" i="5"/>
  <c r="U448" i="5"/>
  <c r="U452" i="5"/>
  <c r="U456" i="5"/>
  <c r="U460" i="5"/>
  <c r="U464" i="5"/>
  <c r="U468" i="5"/>
  <c r="U472" i="5"/>
  <c r="U476" i="5"/>
  <c r="U480" i="5"/>
  <c r="U484" i="5"/>
  <c r="U488" i="5"/>
  <c r="U492" i="5"/>
  <c r="U496" i="5"/>
  <c r="U433" i="5"/>
  <c r="U441" i="5"/>
  <c r="U449" i="5"/>
  <c r="U457" i="5"/>
  <c r="U465" i="5"/>
  <c r="U473" i="5"/>
  <c r="U481" i="5"/>
  <c r="U489" i="5"/>
  <c r="U497" i="5"/>
  <c r="U501" i="5"/>
  <c r="U505" i="5"/>
  <c r="U509" i="5"/>
  <c r="U513" i="5"/>
  <c r="U517" i="5"/>
  <c r="U521" i="5"/>
  <c r="U525" i="5"/>
  <c r="U529" i="5"/>
  <c r="U533" i="5"/>
  <c r="U537" i="5"/>
  <c r="U541" i="5"/>
  <c r="U545" i="5"/>
  <c r="U549" i="5"/>
  <c r="U553" i="5"/>
  <c r="U557" i="5"/>
  <c r="U561" i="5"/>
  <c r="U565" i="5"/>
  <c r="U569" i="5"/>
  <c r="U573" i="5"/>
  <c r="U577" i="5"/>
  <c r="U581" i="5"/>
  <c r="U585" i="5"/>
  <c r="U589" i="5"/>
  <c r="U593" i="5"/>
  <c r="U597" i="5"/>
  <c r="U601" i="5"/>
  <c r="U605" i="5"/>
  <c r="U609" i="5"/>
  <c r="U613" i="5"/>
  <c r="U617" i="5"/>
  <c r="U621" i="5"/>
  <c r="U625" i="5"/>
  <c r="U629" i="5"/>
  <c r="U633" i="5"/>
  <c r="U438" i="5"/>
  <c r="U446" i="5"/>
  <c r="U454" i="5"/>
  <c r="U462" i="5"/>
  <c r="U470" i="5"/>
  <c r="U478" i="5"/>
  <c r="U486" i="5"/>
  <c r="U494" i="5"/>
  <c r="U498" i="5"/>
  <c r="U502" i="5"/>
  <c r="U506" i="5"/>
  <c r="U510" i="5"/>
  <c r="U514" i="5"/>
  <c r="U518" i="5"/>
  <c r="U522" i="5"/>
  <c r="U526" i="5"/>
  <c r="U530" i="5"/>
  <c r="U534" i="5"/>
  <c r="U538" i="5"/>
  <c r="U542" i="5"/>
  <c r="U546" i="5"/>
  <c r="U550" i="5"/>
  <c r="U554" i="5"/>
  <c r="U558" i="5"/>
  <c r="U562" i="5"/>
  <c r="U566" i="5"/>
  <c r="U570" i="5"/>
  <c r="U574" i="5"/>
  <c r="U578" i="5"/>
  <c r="U437" i="5"/>
  <c r="U445" i="5"/>
  <c r="U453" i="5"/>
  <c r="U461" i="5"/>
  <c r="U469" i="5"/>
  <c r="U477" i="5"/>
  <c r="U485" i="5"/>
  <c r="U493" i="5"/>
  <c r="U499" i="5"/>
  <c r="U503" i="5"/>
  <c r="U507" i="5"/>
  <c r="U511" i="5"/>
  <c r="U515" i="5"/>
  <c r="U450" i="5"/>
  <c r="U482" i="5"/>
  <c r="U512" i="5"/>
  <c r="U520" i="5"/>
  <c r="U528" i="5"/>
  <c r="U536" i="5"/>
  <c r="U544" i="5"/>
  <c r="U552" i="5"/>
  <c r="U560" i="5"/>
  <c r="U568" i="5"/>
  <c r="U576" i="5"/>
  <c r="U579" i="5"/>
  <c r="U586" i="5"/>
  <c r="U588" i="5"/>
  <c r="U595" i="5"/>
  <c r="U602" i="5"/>
  <c r="U604" i="5"/>
  <c r="U611" i="5"/>
  <c r="U618" i="5"/>
  <c r="U620" i="5"/>
  <c r="U627" i="5"/>
  <c r="U634" i="5"/>
  <c r="U458" i="5"/>
  <c r="U490" i="5"/>
  <c r="U500" i="5"/>
  <c r="U519" i="5"/>
  <c r="U527" i="5"/>
  <c r="U535" i="5"/>
  <c r="U543" i="5"/>
  <c r="U551" i="5"/>
  <c r="U559" i="5"/>
  <c r="U567" i="5"/>
  <c r="U575" i="5"/>
  <c r="U582" i="5"/>
  <c r="U584" i="5"/>
  <c r="U591" i="5"/>
  <c r="U598" i="5"/>
  <c r="U600" i="5"/>
  <c r="U607" i="5"/>
  <c r="U614" i="5"/>
  <c r="U616" i="5"/>
  <c r="U623" i="5"/>
  <c r="U630" i="5"/>
  <c r="U632" i="5"/>
  <c r="U434" i="5"/>
  <c r="U466" i="5"/>
  <c r="U504" i="5"/>
  <c r="U516" i="5"/>
  <c r="U524" i="5"/>
  <c r="U532" i="5"/>
  <c r="U540" i="5"/>
  <c r="U548" i="5"/>
  <c r="U556" i="5"/>
  <c r="U564" i="5"/>
  <c r="U572" i="5"/>
  <c r="U580" i="5"/>
  <c r="U587" i="5"/>
  <c r="U594" i="5"/>
  <c r="U596" i="5"/>
  <c r="U603" i="5"/>
  <c r="U610" i="5"/>
  <c r="U612" i="5"/>
  <c r="U619" i="5"/>
  <c r="U626" i="5"/>
  <c r="U628" i="5"/>
  <c r="U474" i="5"/>
  <c r="U523" i="5"/>
  <c r="U555" i="5"/>
  <c r="U599" i="5"/>
  <c r="U622" i="5"/>
  <c r="U531" i="5"/>
  <c r="U563" i="5"/>
  <c r="U583" i="5"/>
  <c r="U606" i="5"/>
  <c r="U624" i="5"/>
  <c r="U508" i="5"/>
  <c r="U539" i="5"/>
  <c r="U571" i="5"/>
  <c r="U590" i="5"/>
  <c r="U608" i="5"/>
  <c r="U631" i="5"/>
  <c r="U442" i="5"/>
  <c r="U615" i="5"/>
  <c r="U547" i="5"/>
  <c r="U592" i="5"/>
  <c r="AC435" i="5"/>
  <c r="AC439" i="5"/>
  <c r="AC443" i="5"/>
  <c r="AC447" i="5"/>
  <c r="AC451" i="5"/>
  <c r="AC455" i="5"/>
  <c r="AC459" i="5"/>
  <c r="AC463" i="5"/>
  <c r="AC467" i="5"/>
  <c r="AC471" i="5"/>
  <c r="AC475" i="5"/>
  <c r="AC479" i="5"/>
  <c r="AC483" i="5"/>
  <c r="AC487" i="5"/>
  <c r="AC491" i="5"/>
  <c r="AC495" i="5"/>
  <c r="AC436" i="5"/>
  <c r="AC440" i="5"/>
  <c r="AC444" i="5"/>
  <c r="AC448" i="5"/>
  <c r="AC452" i="5"/>
  <c r="AC456" i="5"/>
  <c r="AC460" i="5"/>
  <c r="AC464" i="5"/>
  <c r="AC468" i="5"/>
  <c r="AC472" i="5"/>
  <c r="AC476" i="5"/>
  <c r="AC480" i="5"/>
  <c r="AC484" i="5"/>
  <c r="AC488" i="5"/>
  <c r="AC492" i="5"/>
  <c r="AC496" i="5"/>
  <c r="AC433" i="5"/>
  <c r="AC441" i="5"/>
  <c r="AC449" i="5"/>
  <c r="AC457" i="5"/>
  <c r="AC465" i="5"/>
  <c r="AC473" i="5"/>
  <c r="AC481" i="5"/>
  <c r="AC489" i="5"/>
  <c r="AC497" i="5"/>
  <c r="AC501" i="5"/>
  <c r="AC505" i="5"/>
  <c r="AC509" i="5"/>
  <c r="AC513" i="5"/>
  <c r="AC517" i="5"/>
  <c r="AC521" i="5"/>
  <c r="AC525" i="5"/>
  <c r="AC529" i="5"/>
  <c r="AC533" i="5"/>
  <c r="AC537" i="5"/>
  <c r="AC541" i="5"/>
  <c r="AC545" i="5"/>
  <c r="AC549" i="5"/>
  <c r="AC553" i="5"/>
  <c r="AC557" i="5"/>
  <c r="AC561" i="5"/>
  <c r="AC565" i="5"/>
  <c r="AC569" i="5"/>
  <c r="AC573" i="5"/>
  <c r="AC577" i="5"/>
  <c r="AC581" i="5"/>
  <c r="AC585" i="5"/>
  <c r="AC589" i="5"/>
  <c r="AC593" i="5"/>
  <c r="AC597" i="5"/>
  <c r="AC601" i="5"/>
  <c r="AC605" i="5"/>
  <c r="AC609" i="5"/>
  <c r="AC613" i="5"/>
  <c r="AC617" i="5"/>
  <c r="AC621" i="5"/>
  <c r="AC625" i="5"/>
  <c r="AC629" i="5"/>
  <c r="AC633" i="5"/>
  <c r="AC438" i="5"/>
  <c r="AC446" i="5"/>
  <c r="AC454" i="5"/>
  <c r="AC462" i="5"/>
  <c r="AC470" i="5"/>
  <c r="AC478" i="5"/>
  <c r="AC486" i="5"/>
  <c r="AC494" i="5"/>
  <c r="AC498" i="5"/>
  <c r="AC502" i="5"/>
  <c r="AC506" i="5"/>
  <c r="AC510" i="5"/>
  <c r="AC514" i="5"/>
  <c r="AC518" i="5"/>
  <c r="AC522" i="5"/>
  <c r="AC526" i="5"/>
  <c r="AC530" i="5"/>
  <c r="AC534" i="5"/>
  <c r="AC538" i="5"/>
  <c r="AC542" i="5"/>
  <c r="AC546" i="5"/>
  <c r="AC550" i="5"/>
  <c r="AC554" i="5"/>
  <c r="AC558" i="5"/>
  <c r="AC562" i="5"/>
  <c r="AC566" i="5"/>
  <c r="AC570" i="5"/>
  <c r="AC574" i="5"/>
  <c r="AC578" i="5"/>
  <c r="AC437" i="5"/>
  <c r="AC445" i="5"/>
  <c r="AC453" i="5"/>
  <c r="AC461" i="5"/>
  <c r="AC469" i="5"/>
  <c r="AC477" i="5"/>
  <c r="AC485" i="5"/>
  <c r="AC493" i="5"/>
  <c r="AC499" i="5"/>
  <c r="AC503" i="5"/>
  <c r="AC507" i="5"/>
  <c r="AC511" i="5"/>
  <c r="AC515" i="5"/>
  <c r="AC442" i="5"/>
  <c r="AC474" i="5"/>
  <c r="AC504" i="5"/>
  <c r="AC520" i="5"/>
  <c r="AC528" i="5"/>
  <c r="AC536" i="5"/>
  <c r="AC544" i="5"/>
  <c r="AC552" i="5"/>
  <c r="AC560" i="5"/>
  <c r="AC568" i="5"/>
  <c r="AC576" i="5"/>
  <c r="AC580" i="5"/>
  <c r="AC587" i="5"/>
  <c r="AC594" i="5"/>
  <c r="AC596" i="5"/>
  <c r="AC603" i="5"/>
  <c r="AC610" i="5"/>
  <c r="AC612" i="5"/>
  <c r="AC619" i="5"/>
  <c r="AC626" i="5"/>
  <c r="AC628" i="5"/>
  <c r="AC450" i="5"/>
  <c r="AC482" i="5"/>
  <c r="AC508" i="5"/>
  <c r="AC519" i="5"/>
  <c r="AC527" i="5"/>
  <c r="AC535" i="5"/>
  <c r="AC543" i="5"/>
  <c r="AC551" i="5"/>
  <c r="AC559" i="5"/>
  <c r="AC567" i="5"/>
  <c r="AC575" i="5"/>
  <c r="AC583" i="5"/>
  <c r="AC590" i="5"/>
  <c r="AC592" i="5"/>
  <c r="AC599" i="5"/>
  <c r="AC606" i="5"/>
  <c r="AC608" i="5"/>
  <c r="AC615" i="5"/>
  <c r="AC622" i="5"/>
  <c r="AC624" i="5"/>
  <c r="AC631" i="5"/>
  <c r="AC458" i="5"/>
  <c r="AC490" i="5"/>
  <c r="AC512" i="5"/>
  <c r="AC516" i="5"/>
  <c r="AC524" i="5"/>
  <c r="AC532" i="5"/>
  <c r="AC540" i="5"/>
  <c r="AC548" i="5"/>
  <c r="AC556" i="5"/>
  <c r="AC564" i="5"/>
  <c r="AC572" i="5"/>
  <c r="AC579" i="5"/>
  <c r="AC586" i="5"/>
  <c r="AC588" i="5"/>
  <c r="AC595" i="5"/>
  <c r="AC602" i="5"/>
  <c r="AC604" i="5"/>
  <c r="AC611" i="5"/>
  <c r="AC618" i="5"/>
  <c r="AC620" i="5"/>
  <c r="AC627" i="5"/>
  <c r="AC634" i="5"/>
  <c r="AC434" i="5"/>
  <c r="AC500" i="5"/>
  <c r="AC547" i="5"/>
  <c r="AC582" i="5"/>
  <c r="AC600" i="5"/>
  <c r="AC623" i="5"/>
  <c r="AC466" i="5"/>
  <c r="AC523" i="5"/>
  <c r="AC555" i="5"/>
  <c r="AC584" i="5"/>
  <c r="AC607" i="5"/>
  <c r="AC630" i="5"/>
  <c r="AC531" i="5"/>
  <c r="AC563" i="5"/>
  <c r="AC591" i="5"/>
  <c r="AC614" i="5"/>
  <c r="AC632" i="5"/>
  <c r="AC571" i="5"/>
  <c r="AC616" i="5"/>
  <c r="AC598" i="5"/>
  <c r="AC539" i="5"/>
  <c r="S636" i="5"/>
  <c r="S640" i="5"/>
  <c r="S644" i="5"/>
  <c r="S648" i="5"/>
  <c r="S652" i="5"/>
  <c r="S656" i="5"/>
  <c r="S660" i="5"/>
  <c r="S664" i="5"/>
  <c r="S668" i="5"/>
  <c r="S672" i="5"/>
  <c r="S676" i="5"/>
  <c r="S680" i="5"/>
  <c r="S684" i="5"/>
  <c r="S688" i="5"/>
  <c r="S692" i="5"/>
  <c r="S696" i="5"/>
  <c r="S700" i="5"/>
  <c r="S704" i="5"/>
  <c r="S708" i="5"/>
  <c r="S712" i="5"/>
  <c r="S716" i="5"/>
  <c r="S720" i="5"/>
  <c r="S724" i="5"/>
  <c r="S728" i="5"/>
  <c r="S732" i="5"/>
  <c r="S736" i="5"/>
  <c r="S740" i="5"/>
  <c r="S744" i="5"/>
  <c r="S635" i="5"/>
  <c r="S637" i="5"/>
  <c r="S641" i="5"/>
  <c r="S645" i="5"/>
  <c r="S649" i="5"/>
  <c r="S653" i="5"/>
  <c r="S657" i="5"/>
  <c r="S661" i="5"/>
  <c r="S665" i="5"/>
  <c r="S669" i="5"/>
  <c r="S673" i="5"/>
  <c r="S677" i="5"/>
  <c r="S681" i="5"/>
  <c r="S685" i="5"/>
  <c r="S689" i="5"/>
  <c r="S693" i="5"/>
  <c r="S697" i="5"/>
  <c r="S701" i="5"/>
  <c r="S705" i="5"/>
  <c r="S709" i="5"/>
  <c r="S713" i="5"/>
  <c r="S717" i="5"/>
  <c r="S721" i="5"/>
  <c r="S725" i="5"/>
  <c r="S729" i="5"/>
  <c r="S733" i="5"/>
  <c r="S737" i="5"/>
  <c r="S741" i="5"/>
  <c r="S745" i="5"/>
  <c r="S638" i="5"/>
  <c r="S646" i="5"/>
  <c r="S654" i="5"/>
  <c r="S662" i="5"/>
  <c r="S670" i="5"/>
  <c r="S678" i="5"/>
  <c r="S686" i="5"/>
  <c r="S694" i="5"/>
  <c r="S702" i="5"/>
  <c r="S710" i="5"/>
  <c r="S718" i="5"/>
  <c r="S726" i="5"/>
  <c r="S734" i="5"/>
  <c r="S742" i="5"/>
  <c r="S639" i="5"/>
  <c r="S647" i="5"/>
  <c r="S655" i="5"/>
  <c r="S663" i="5"/>
  <c r="S671" i="5"/>
  <c r="S679" i="5"/>
  <c r="S687" i="5"/>
  <c r="S695" i="5"/>
  <c r="S703" i="5"/>
  <c r="S711" i="5"/>
  <c r="S719" i="5"/>
  <c r="S727" i="5"/>
  <c r="S735" i="5"/>
  <c r="S743" i="5"/>
  <c r="S642" i="5"/>
  <c r="S650" i="5"/>
  <c r="S658" i="5"/>
  <c r="S666" i="5"/>
  <c r="S674" i="5"/>
  <c r="S682" i="5"/>
  <c r="S690" i="5"/>
  <c r="S698" i="5"/>
  <c r="S706" i="5"/>
  <c r="S714" i="5"/>
  <c r="S722" i="5"/>
  <c r="S730" i="5"/>
  <c r="S738" i="5"/>
  <c r="S746" i="5"/>
  <c r="S651" i="5"/>
  <c r="S683" i="5"/>
  <c r="S715" i="5"/>
  <c r="S747" i="5"/>
  <c r="S659" i="5"/>
  <c r="S691" i="5"/>
  <c r="S723" i="5"/>
  <c r="S667" i="5"/>
  <c r="S699" i="5"/>
  <c r="S731" i="5"/>
  <c r="S643" i="5"/>
  <c r="S675" i="5"/>
  <c r="S707" i="5"/>
  <c r="S739" i="5"/>
  <c r="U748" i="5"/>
  <c r="U749" i="5"/>
  <c r="U750" i="5"/>
  <c r="U751" i="5"/>
  <c r="U755" i="5"/>
  <c r="U759" i="5"/>
  <c r="U763" i="5"/>
  <c r="U752" i="5"/>
  <c r="U756" i="5"/>
  <c r="U760" i="5"/>
  <c r="U764" i="5"/>
  <c r="U768" i="5"/>
  <c r="U753" i="5"/>
  <c r="U757" i="5"/>
  <c r="U761" i="5"/>
  <c r="U765" i="5"/>
  <c r="U769" i="5"/>
  <c r="U754" i="5"/>
  <c r="U758" i="5"/>
  <c r="U762" i="5"/>
  <c r="U770" i="5"/>
  <c r="U771" i="5"/>
  <c r="U766" i="5"/>
  <c r="U772" i="5"/>
  <c r="U767" i="5"/>
  <c r="AC748" i="5"/>
  <c r="AC749" i="5"/>
  <c r="AC751" i="5"/>
  <c r="AC755" i="5"/>
  <c r="AC759" i="5"/>
  <c r="AC763" i="5"/>
  <c r="AC752" i="5"/>
  <c r="AC756" i="5"/>
  <c r="AC760" i="5"/>
  <c r="AC764" i="5"/>
  <c r="AC768" i="5"/>
  <c r="AC753" i="5"/>
  <c r="AC757" i="5"/>
  <c r="AC761" i="5"/>
  <c r="AC765" i="5"/>
  <c r="AC769" i="5"/>
  <c r="AC762" i="5"/>
  <c r="AC750" i="5"/>
  <c r="AC766" i="5"/>
  <c r="AC770" i="5"/>
  <c r="AC754" i="5"/>
  <c r="AC771" i="5"/>
  <c r="AC767" i="5"/>
  <c r="AC758" i="5"/>
  <c r="AC772" i="5"/>
  <c r="S774" i="5"/>
  <c r="S778" i="5"/>
  <c r="S782" i="5"/>
  <c r="S786" i="5"/>
  <c r="S790" i="5"/>
  <c r="S775" i="5"/>
  <c r="S779" i="5"/>
  <c r="S783" i="5"/>
  <c r="S787" i="5"/>
  <c r="S791" i="5"/>
  <c r="S776" i="5"/>
  <c r="S780" i="5"/>
  <c r="S784" i="5"/>
  <c r="S788" i="5"/>
  <c r="S773" i="5"/>
  <c r="S777" i="5"/>
  <c r="S781" i="5"/>
  <c r="S785" i="5"/>
  <c r="S789" i="5"/>
  <c r="U795" i="5"/>
  <c r="U799" i="5"/>
  <c r="U803" i="5"/>
  <c r="U792" i="5"/>
  <c r="U796" i="5"/>
  <c r="U800" i="5"/>
  <c r="U804" i="5"/>
  <c r="U797" i="5"/>
  <c r="U805" i="5"/>
  <c r="U794" i="5"/>
  <c r="U802" i="5"/>
  <c r="U793" i="5"/>
  <c r="U801" i="5"/>
  <c r="U798" i="5"/>
  <c r="U806" i="5"/>
  <c r="AC795" i="5"/>
  <c r="AC799" i="5"/>
  <c r="AC803" i="5"/>
  <c r="AC792" i="5"/>
  <c r="AC796" i="5"/>
  <c r="AC800" i="5"/>
  <c r="AC804" i="5"/>
  <c r="AC797" i="5"/>
  <c r="AC805" i="5"/>
  <c r="AC794" i="5"/>
  <c r="AC802" i="5"/>
  <c r="AC793" i="5"/>
  <c r="AC801" i="5"/>
  <c r="AC798" i="5"/>
  <c r="AC806" i="5"/>
  <c r="T109" i="5"/>
  <c r="T113" i="5"/>
  <c r="T117" i="5"/>
  <c r="T121" i="5"/>
  <c r="T125" i="5"/>
  <c r="T129" i="5"/>
  <c r="T133" i="5"/>
  <c r="T114" i="5"/>
  <c r="T116" i="5"/>
  <c r="T123" i="5"/>
  <c r="T130" i="5"/>
  <c r="T132" i="5"/>
  <c r="T138" i="5"/>
  <c r="T142" i="5"/>
  <c r="T146" i="5"/>
  <c r="T150" i="5"/>
  <c r="T154" i="5"/>
  <c r="T158" i="5"/>
  <c r="T162" i="5"/>
  <c r="T166" i="5"/>
  <c r="T110" i="5"/>
  <c r="T112" i="5"/>
  <c r="T119" i="5"/>
  <c r="T126" i="5"/>
  <c r="T128" i="5"/>
  <c r="T135" i="5"/>
  <c r="T115" i="5"/>
  <c r="T124" i="5"/>
  <c r="T136" i="5"/>
  <c r="T139" i="5"/>
  <c r="T141" i="5"/>
  <c r="T148" i="5"/>
  <c r="T155" i="5"/>
  <c r="T157" i="5"/>
  <c r="T164" i="5"/>
  <c r="T168" i="5"/>
  <c r="T172" i="5"/>
  <c r="T176" i="5"/>
  <c r="T180" i="5"/>
  <c r="T184" i="5"/>
  <c r="T188" i="5"/>
  <c r="T192" i="5"/>
  <c r="T196" i="5"/>
  <c r="T200" i="5"/>
  <c r="T204" i="5"/>
  <c r="T208" i="5"/>
  <c r="T212" i="5"/>
  <c r="T216" i="5"/>
  <c r="T220" i="5"/>
  <c r="T224" i="5"/>
  <c r="T228" i="5"/>
  <c r="T111" i="5"/>
  <c r="T120" i="5"/>
  <c r="T131" i="5"/>
  <c r="T143" i="5"/>
  <c r="T149" i="5"/>
  <c r="T160" i="5"/>
  <c r="T161" i="5"/>
  <c r="T173" i="5"/>
  <c r="T175" i="5"/>
  <c r="T182" i="5"/>
  <c r="T189" i="5"/>
  <c r="T191" i="5"/>
  <c r="T198" i="5"/>
  <c r="T205" i="5"/>
  <c r="T207" i="5"/>
  <c r="T214" i="5"/>
  <c r="T221" i="5"/>
  <c r="T223" i="5"/>
  <c r="T159" i="5"/>
  <c r="T165" i="5"/>
  <c r="T185" i="5"/>
  <c r="T187" i="5"/>
  <c r="T118" i="5"/>
  <c r="T137" i="5"/>
  <c r="T147" i="5"/>
  <c r="T153" i="5"/>
  <c r="T169" i="5"/>
  <c r="T171" i="5"/>
  <c r="T178" i="5"/>
  <c r="T122" i="5"/>
  <c r="T144" i="5"/>
  <c r="T145" i="5"/>
  <c r="T156" i="5"/>
  <c r="T167" i="5"/>
  <c r="T177" i="5"/>
  <c r="T186" i="5"/>
  <c r="T194" i="5"/>
  <c r="T195" i="5"/>
  <c r="T206" i="5"/>
  <c r="T217" i="5"/>
  <c r="T218" i="5"/>
  <c r="T174" i="5"/>
  <c r="T127" i="5"/>
  <c r="T140" i="5"/>
  <c r="T151" i="5"/>
  <c r="T152" i="5"/>
  <c r="T163" i="5"/>
  <c r="T183" i="5"/>
  <c r="T179" i="5"/>
  <c r="T203" i="5"/>
  <c r="T211" i="5"/>
  <c r="T219" i="5"/>
  <c r="T222" i="5"/>
  <c r="T227" i="5"/>
  <c r="T190" i="5"/>
  <c r="T193" i="5"/>
  <c r="T201" i="5"/>
  <c r="T199" i="5"/>
  <c r="T210" i="5"/>
  <c r="T181" i="5"/>
  <c r="T209" i="5"/>
  <c r="T225" i="5"/>
  <c r="T134" i="5"/>
  <c r="T170" i="5"/>
  <c r="T215" i="5"/>
  <c r="T226" i="5"/>
  <c r="T197" i="5"/>
  <c r="T202" i="5"/>
  <c r="T213" i="5"/>
  <c r="U112" i="5"/>
  <c r="U116" i="5"/>
  <c r="U120" i="5"/>
  <c r="U124" i="5"/>
  <c r="U128" i="5"/>
  <c r="U132" i="5"/>
  <c r="U109" i="5"/>
  <c r="U111" i="5"/>
  <c r="U118" i="5"/>
  <c r="U125" i="5"/>
  <c r="U127" i="5"/>
  <c r="U134" i="5"/>
  <c r="U137" i="5"/>
  <c r="U141" i="5"/>
  <c r="U145" i="5"/>
  <c r="U149" i="5"/>
  <c r="U153" i="5"/>
  <c r="U157" i="5"/>
  <c r="U161" i="5"/>
  <c r="U165" i="5"/>
  <c r="U114" i="5"/>
  <c r="U121" i="5"/>
  <c r="U123" i="5"/>
  <c r="U130" i="5"/>
  <c r="U138" i="5"/>
  <c r="U110" i="5"/>
  <c r="U119" i="5"/>
  <c r="U133" i="5"/>
  <c r="U143" i="5"/>
  <c r="U150" i="5"/>
  <c r="U152" i="5"/>
  <c r="U159" i="5"/>
  <c r="U166" i="5"/>
  <c r="U171" i="5"/>
  <c r="U175" i="5"/>
  <c r="U179" i="5"/>
  <c r="U183" i="5"/>
  <c r="U187" i="5"/>
  <c r="U191" i="5"/>
  <c r="U195" i="5"/>
  <c r="U199" i="5"/>
  <c r="U203" i="5"/>
  <c r="U207" i="5"/>
  <c r="U211" i="5"/>
  <c r="U215" i="5"/>
  <c r="U219" i="5"/>
  <c r="U223" i="5"/>
  <c r="U227" i="5"/>
  <c r="U122" i="5"/>
  <c r="U136" i="5"/>
  <c r="U144" i="5"/>
  <c r="U155" i="5"/>
  <c r="U156" i="5"/>
  <c r="U167" i="5"/>
  <c r="U168" i="5"/>
  <c r="U170" i="5"/>
  <c r="U177" i="5"/>
  <c r="U184" i="5"/>
  <c r="U186" i="5"/>
  <c r="U193" i="5"/>
  <c r="U200" i="5"/>
  <c r="U202" i="5"/>
  <c r="U209" i="5"/>
  <c r="U216" i="5"/>
  <c r="U218" i="5"/>
  <c r="U225" i="5"/>
  <c r="U173" i="5"/>
  <c r="U117" i="5"/>
  <c r="U129" i="5"/>
  <c r="U131" i="5"/>
  <c r="U142" i="5"/>
  <c r="U148" i="5"/>
  <c r="U154" i="5"/>
  <c r="U160" i="5"/>
  <c r="U180" i="5"/>
  <c r="U182" i="5"/>
  <c r="U115" i="5"/>
  <c r="U126" i="5"/>
  <c r="U146" i="5"/>
  <c r="U147" i="5"/>
  <c r="U158" i="5"/>
  <c r="U113" i="5"/>
  <c r="U135" i="5"/>
  <c r="U172" i="5"/>
  <c r="U181" i="5"/>
  <c r="U189" i="5"/>
  <c r="U190" i="5"/>
  <c r="U201" i="5"/>
  <c r="U212" i="5"/>
  <c r="U213" i="5"/>
  <c r="U224" i="5"/>
  <c r="U164" i="5"/>
  <c r="U169" i="5"/>
  <c r="U178" i="5"/>
  <c r="U151" i="5"/>
  <c r="U174" i="5"/>
  <c r="U192" i="5"/>
  <c r="U197" i="5"/>
  <c r="U208" i="5"/>
  <c r="U176" i="5"/>
  <c r="U198" i="5"/>
  <c r="U214" i="5"/>
  <c r="U217" i="5"/>
  <c r="U222" i="5"/>
  <c r="U228" i="5"/>
  <c r="U196" i="5"/>
  <c r="U220" i="5"/>
  <c r="U185" i="5"/>
  <c r="U188" i="5"/>
  <c r="U210" i="5"/>
  <c r="U221" i="5"/>
  <c r="U139" i="5"/>
  <c r="U206" i="5"/>
  <c r="U140" i="5"/>
  <c r="U162" i="5"/>
  <c r="U204" i="5"/>
  <c r="U163" i="5"/>
  <c r="U194" i="5"/>
  <c r="U205" i="5"/>
  <c r="U226" i="5"/>
  <c r="AC112" i="5"/>
  <c r="AC116" i="5"/>
  <c r="AC120" i="5"/>
  <c r="AC124" i="5"/>
  <c r="AC128" i="5"/>
  <c r="AC132" i="5"/>
  <c r="AC110" i="5"/>
  <c r="AC117" i="5"/>
  <c r="AC119" i="5"/>
  <c r="AC126" i="5"/>
  <c r="AC133" i="5"/>
  <c r="AC137" i="5"/>
  <c r="AC141" i="5"/>
  <c r="AC145" i="5"/>
  <c r="AC149" i="5"/>
  <c r="AC153" i="5"/>
  <c r="AC157" i="5"/>
  <c r="AC161" i="5"/>
  <c r="AC165" i="5"/>
  <c r="AC113" i="5"/>
  <c r="AC115" i="5"/>
  <c r="AC122" i="5"/>
  <c r="AC129" i="5"/>
  <c r="AC131" i="5"/>
  <c r="AC138" i="5"/>
  <c r="AC111" i="5"/>
  <c r="AC125" i="5"/>
  <c r="AC134" i="5"/>
  <c r="AC142" i="5"/>
  <c r="AC144" i="5"/>
  <c r="AC151" i="5"/>
  <c r="AC158" i="5"/>
  <c r="AC160" i="5"/>
  <c r="AC167" i="5"/>
  <c r="AC171" i="5"/>
  <c r="AC175" i="5"/>
  <c r="AC179" i="5"/>
  <c r="AC183" i="5"/>
  <c r="AC187" i="5"/>
  <c r="AC191" i="5"/>
  <c r="AC195" i="5"/>
  <c r="AC199" i="5"/>
  <c r="AC203" i="5"/>
  <c r="AC207" i="5"/>
  <c r="AC211" i="5"/>
  <c r="AC215" i="5"/>
  <c r="AC219" i="5"/>
  <c r="AC223" i="5"/>
  <c r="AC227" i="5"/>
  <c r="AC109" i="5"/>
  <c r="AC127" i="5"/>
  <c r="AC139" i="5"/>
  <c r="AC150" i="5"/>
  <c r="AC156" i="5"/>
  <c r="AC162" i="5"/>
  <c r="AC169" i="5"/>
  <c r="AC176" i="5"/>
  <c r="AC178" i="5"/>
  <c r="AC185" i="5"/>
  <c r="AC192" i="5"/>
  <c r="AC194" i="5"/>
  <c r="AC201" i="5"/>
  <c r="AC208" i="5"/>
  <c r="AC210" i="5"/>
  <c r="AC217" i="5"/>
  <c r="AC224" i="5"/>
  <c r="AC226" i="5"/>
  <c r="AC155" i="5"/>
  <c r="AC181" i="5"/>
  <c r="AC114" i="5"/>
  <c r="AC143" i="5"/>
  <c r="AC154" i="5"/>
  <c r="AC166" i="5"/>
  <c r="AC172" i="5"/>
  <c r="AC174" i="5"/>
  <c r="AC121" i="5"/>
  <c r="AC123" i="5"/>
  <c r="AC168" i="5"/>
  <c r="AC130" i="5"/>
  <c r="AC136" i="5"/>
  <c r="AC140" i="5"/>
  <c r="AC152" i="5"/>
  <c r="AC163" i="5"/>
  <c r="AC164" i="5"/>
  <c r="AC173" i="5"/>
  <c r="AC182" i="5"/>
  <c r="AC190" i="5"/>
  <c r="AC196" i="5"/>
  <c r="AC202" i="5"/>
  <c r="AC213" i="5"/>
  <c r="AC214" i="5"/>
  <c r="AC225" i="5"/>
  <c r="AC159" i="5"/>
  <c r="AC184" i="5"/>
  <c r="AC135" i="5"/>
  <c r="AC147" i="5"/>
  <c r="AC148" i="5"/>
  <c r="AC170" i="5"/>
  <c r="AC146" i="5"/>
  <c r="AC180" i="5"/>
  <c r="AC206" i="5"/>
  <c r="AC222" i="5"/>
  <c r="AC188" i="5"/>
  <c r="AC218" i="5"/>
  <c r="AC118" i="5"/>
  <c r="AC189" i="5"/>
  <c r="AC197" i="5"/>
  <c r="AC200" i="5"/>
  <c r="AC205" i="5"/>
  <c r="AC216" i="5"/>
  <c r="AC177" i="5"/>
  <c r="AC193" i="5"/>
  <c r="AC198" i="5"/>
  <c r="AC204" i="5"/>
  <c r="AC209" i="5"/>
  <c r="AC212" i="5"/>
  <c r="AC220" i="5"/>
  <c r="AC228" i="5"/>
  <c r="AC186" i="5"/>
  <c r="AC221" i="5"/>
  <c r="V111" i="5"/>
  <c r="V115" i="5"/>
  <c r="V119" i="5"/>
  <c r="V123" i="5"/>
  <c r="V127" i="5"/>
  <c r="V131" i="5"/>
  <c r="V113" i="5"/>
  <c r="V120" i="5"/>
  <c r="V122" i="5"/>
  <c r="V129" i="5"/>
  <c r="V136" i="5"/>
  <c r="V140" i="5"/>
  <c r="V144" i="5"/>
  <c r="V148" i="5"/>
  <c r="V152" i="5"/>
  <c r="V156" i="5"/>
  <c r="V160" i="5"/>
  <c r="V164" i="5"/>
  <c r="V109" i="5"/>
  <c r="V116" i="5"/>
  <c r="V118" i="5"/>
  <c r="V125" i="5"/>
  <c r="V132" i="5"/>
  <c r="V134" i="5"/>
  <c r="V137" i="5"/>
  <c r="V114" i="5"/>
  <c r="V128" i="5"/>
  <c r="V145" i="5"/>
  <c r="V147" i="5"/>
  <c r="V154" i="5"/>
  <c r="V161" i="5"/>
  <c r="V163" i="5"/>
  <c r="V170" i="5"/>
  <c r="V174" i="5"/>
  <c r="V178" i="5"/>
  <c r="V182" i="5"/>
  <c r="V186" i="5"/>
  <c r="V190" i="5"/>
  <c r="V194" i="5"/>
  <c r="V198" i="5"/>
  <c r="V202" i="5"/>
  <c r="V206" i="5"/>
  <c r="V210" i="5"/>
  <c r="V214" i="5"/>
  <c r="V218" i="5"/>
  <c r="V222" i="5"/>
  <c r="V226" i="5"/>
  <c r="V110" i="5"/>
  <c r="V121" i="5"/>
  <c r="V133" i="5"/>
  <c r="V135" i="5"/>
  <c r="V139" i="5"/>
  <c r="V150" i="5"/>
  <c r="V151" i="5"/>
  <c r="V162" i="5"/>
  <c r="V172" i="5"/>
  <c r="V179" i="5"/>
  <c r="V181" i="5"/>
  <c r="V188" i="5"/>
  <c r="V195" i="5"/>
  <c r="V197" i="5"/>
  <c r="V204" i="5"/>
  <c r="V211" i="5"/>
  <c r="V213" i="5"/>
  <c r="V220" i="5"/>
  <c r="V227" i="5"/>
  <c r="V167" i="5"/>
  <c r="V168" i="5"/>
  <c r="V175" i="5"/>
  <c r="V177" i="5"/>
  <c r="V184" i="5"/>
  <c r="V130" i="5"/>
  <c r="V143" i="5"/>
  <c r="V149" i="5"/>
  <c r="V155" i="5"/>
  <c r="V166" i="5"/>
  <c r="V117" i="5"/>
  <c r="V138" i="5"/>
  <c r="V159" i="5"/>
  <c r="V124" i="5"/>
  <c r="V126" i="5"/>
  <c r="V146" i="5"/>
  <c r="V157" i="5"/>
  <c r="V158" i="5"/>
  <c r="V176" i="5"/>
  <c r="V185" i="5"/>
  <c r="V196" i="5"/>
  <c r="V207" i="5"/>
  <c r="V208" i="5"/>
  <c r="V219" i="5"/>
  <c r="V225" i="5"/>
  <c r="V187" i="5"/>
  <c r="V141" i="5"/>
  <c r="V142" i="5"/>
  <c r="V153" i="5"/>
  <c r="V165" i="5"/>
  <c r="V173" i="5"/>
  <c r="V112" i="5"/>
  <c r="V189" i="5"/>
  <c r="V200" i="5"/>
  <c r="V205" i="5"/>
  <c r="V216" i="5"/>
  <c r="V221" i="5"/>
  <c r="V224" i="5"/>
  <c r="V171" i="5"/>
  <c r="V193" i="5"/>
  <c r="V209" i="5"/>
  <c r="V217" i="5"/>
  <c r="V228" i="5"/>
  <c r="V191" i="5"/>
  <c r="V199" i="5"/>
  <c r="V215" i="5"/>
  <c r="V169" i="5"/>
  <c r="V192" i="5"/>
  <c r="V203" i="5"/>
  <c r="V183" i="5"/>
  <c r="V201" i="5"/>
  <c r="V212" i="5"/>
  <c r="V223" i="5"/>
  <c r="V180" i="5"/>
  <c r="S114" i="5"/>
  <c r="S118" i="5"/>
  <c r="S122" i="5"/>
  <c r="S126" i="5"/>
  <c r="S130" i="5"/>
  <c r="S134" i="5"/>
  <c r="S138" i="5"/>
  <c r="S142" i="5"/>
  <c r="S146" i="5"/>
  <c r="S150" i="5"/>
  <c r="S154" i="5"/>
  <c r="S158" i="5"/>
  <c r="S162" i="5"/>
  <c r="S166" i="5"/>
  <c r="S170" i="5"/>
  <c r="S174" i="5"/>
  <c r="S178" i="5"/>
  <c r="S182" i="5"/>
  <c r="S186" i="5"/>
  <c r="S190" i="5"/>
  <c r="S194" i="5"/>
  <c r="S198" i="5"/>
  <c r="S202" i="5"/>
  <c r="S206" i="5"/>
  <c r="S210" i="5"/>
  <c r="S214" i="5"/>
  <c r="S218" i="5"/>
  <c r="S222" i="5"/>
  <c r="S226" i="5"/>
  <c r="S109" i="5"/>
  <c r="S113" i="5"/>
  <c r="S119" i="5"/>
  <c r="S124" i="5"/>
  <c r="S129" i="5"/>
  <c r="S135" i="5"/>
  <c r="S140" i="5"/>
  <c r="S145" i="5"/>
  <c r="S151" i="5"/>
  <c r="S156" i="5"/>
  <c r="S161" i="5"/>
  <c r="S167" i="5"/>
  <c r="S172" i="5"/>
  <c r="S177" i="5"/>
  <c r="S183" i="5"/>
  <c r="S188" i="5"/>
  <c r="S193" i="5"/>
  <c r="S199" i="5"/>
  <c r="S204" i="5"/>
  <c r="S209" i="5"/>
  <c r="S215" i="5"/>
  <c r="S220" i="5"/>
  <c r="S225" i="5"/>
  <c r="S111" i="5"/>
  <c r="S117" i="5"/>
  <c r="S125" i="5"/>
  <c r="S132" i="5"/>
  <c r="S139" i="5"/>
  <c r="S147" i="5"/>
  <c r="S153" i="5"/>
  <c r="S160" i="5"/>
  <c r="S168" i="5"/>
  <c r="S175" i="5"/>
  <c r="S181" i="5"/>
  <c r="S189" i="5"/>
  <c r="S196" i="5"/>
  <c r="S203" i="5"/>
  <c r="S211" i="5"/>
  <c r="S217" i="5"/>
  <c r="S224" i="5"/>
  <c r="S115" i="5"/>
  <c r="S123" i="5"/>
  <c r="S133" i="5"/>
  <c r="S143" i="5"/>
  <c r="S152" i="5"/>
  <c r="S163" i="5"/>
  <c r="S171" i="5"/>
  <c r="S180" i="5"/>
  <c r="S191" i="5"/>
  <c r="S200" i="5"/>
  <c r="S208" i="5"/>
  <c r="S219" i="5"/>
  <c r="S228" i="5"/>
  <c r="S116" i="5"/>
  <c r="S136" i="5"/>
  <c r="S164" i="5"/>
  <c r="S192" i="5"/>
  <c r="S212" i="5"/>
  <c r="S110" i="5"/>
  <c r="S120" i="5"/>
  <c r="S137" i="5"/>
  <c r="S157" i="5"/>
  <c r="S176" i="5"/>
  <c r="S195" i="5"/>
  <c r="S213" i="5"/>
  <c r="S121" i="5"/>
  <c r="S141" i="5"/>
  <c r="S159" i="5"/>
  <c r="S179" i="5"/>
  <c r="S197" i="5"/>
  <c r="S216" i="5"/>
  <c r="S127" i="5"/>
  <c r="S144" i="5"/>
  <c r="S155" i="5"/>
  <c r="S173" i="5"/>
  <c r="S184" i="5"/>
  <c r="S201" i="5"/>
  <c r="S221" i="5"/>
  <c r="S128" i="5"/>
  <c r="S148" i="5"/>
  <c r="S165" i="5"/>
  <c r="S185" i="5"/>
  <c r="S205" i="5"/>
  <c r="S223" i="5"/>
  <c r="S112" i="5"/>
  <c r="S131" i="5"/>
  <c r="S149" i="5"/>
  <c r="S169" i="5"/>
  <c r="S187" i="5"/>
  <c r="S207" i="5"/>
  <c r="S227" i="5"/>
  <c r="S61" i="5"/>
  <c r="S65" i="5"/>
  <c r="S69" i="5"/>
  <c r="S73" i="5"/>
  <c r="S77" i="5"/>
  <c r="S81" i="5"/>
  <c r="S85" i="5"/>
  <c r="S89" i="5"/>
  <c r="S93" i="5"/>
  <c r="S97" i="5"/>
  <c r="S101" i="5"/>
  <c r="S105" i="5"/>
  <c r="S67" i="5"/>
  <c r="S75" i="5"/>
  <c r="S83" i="5"/>
  <c r="S91" i="5"/>
  <c r="S99" i="5"/>
  <c r="S107" i="5"/>
  <c r="S68" i="5"/>
  <c r="S76" i="5"/>
  <c r="S84" i="5"/>
  <c r="S88" i="5"/>
  <c r="S96" i="5"/>
  <c r="S104" i="5"/>
  <c r="S62" i="5"/>
  <c r="S66" i="5"/>
  <c r="S70" i="5"/>
  <c r="S74" i="5"/>
  <c r="S78" i="5"/>
  <c r="S82" i="5"/>
  <c r="S86" i="5"/>
  <c r="S90" i="5"/>
  <c r="S94" i="5"/>
  <c r="S98" i="5"/>
  <c r="S102" i="5"/>
  <c r="S106" i="5"/>
  <c r="S63" i="5"/>
  <c r="S71" i="5"/>
  <c r="S79" i="5"/>
  <c r="S87" i="5"/>
  <c r="S95" i="5"/>
  <c r="S103" i="5"/>
  <c r="S64" i="5"/>
  <c r="S72" i="5"/>
  <c r="S80" i="5"/>
  <c r="S92" i="5"/>
  <c r="S100" i="5"/>
  <c r="S108" i="5"/>
  <c r="T34" i="5"/>
  <c r="T38" i="5"/>
  <c r="T42" i="5"/>
  <c r="T46" i="5"/>
  <c r="T50" i="5"/>
  <c r="T54" i="5"/>
  <c r="T58" i="5"/>
  <c r="T35" i="5"/>
  <c r="T39" i="5"/>
  <c r="T43" i="5"/>
  <c r="T47" i="5"/>
  <c r="T51" i="5"/>
  <c r="T55" i="5"/>
  <c r="T59" i="5"/>
  <c r="T37" i="5"/>
  <c r="T45" i="5"/>
  <c r="T53" i="5"/>
  <c r="T41" i="5"/>
  <c r="T57" i="5"/>
  <c r="T36" i="5"/>
  <c r="T44" i="5"/>
  <c r="T52" i="5"/>
  <c r="T49" i="5"/>
  <c r="T40" i="5"/>
  <c r="T48" i="5"/>
  <c r="T56" i="5"/>
  <c r="U37" i="5"/>
  <c r="U41" i="5"/>
  <c r="U45" i="5"/>
  <c r="U49" i="5"/>
  <c r="U53" i="5"/>
  <c r="U57" i="5"/>
  <c r="U34" i="5"/>
  <c r="U38" i="5"/>
  <c r="U42" i="5"/>
  <c r="U46" i="5"/>
  <c r="U50" i="5"/>
  <c r="U54" i="5"/>
  <c r="U58" i="5"/>
  <c r="U40" i="5"/>
  <c r="U48" i="5"/>
  <c r="U56" i="5"/>
  <c r="U36" i="5"/>
  <c r="U52" i="5"/>
  <c r="U35" i="5"/>
  <c r="U43" i="5"/>
  <c r="U39" i="5"/>
  <c r="U47" i="5"/>
  <c r="U55" i="5"/>
  <c r="U44" i="5"/>
  <c r="U51" i="5"/>
  <c r="U59" i="5"/>
  <c r="AC37" i="5"/>
  <c r="AC41" i="5"/>
  <c r="AC45" i="5"/>
  <c r="AC49" i="5"/>
  <c r="AC53" i="5"/>
  <c r="AC57" i="5"/>
  <c r="AC34" i="5"/>
  <c r="AC38" i="5"/>
  <c r="AC42" i="5"/>
  <c r="AC46" i="5"/>
  <c r="AC50" i="5"/>
  <c r="AC54" i="5"/>
  <c r="AC58" i="5"/>
  <c r="AC40" i="5"/>
  <c r="AC48" i="5"/>
  <c r="AC56" i="5"/>
  <c r="AC44" i="5"/>
  <c r="AC43" i="5"/>
  <c r="AC51" i="5"/>
  <c r="AC59" i="5"/>
  <c r="AC39" i="5"/>
  <c r="AC47" i="5"/>
  <c r="AC55" i="5"/>
  <c r="AC36" i="5"/>
  <c r="AC52" i="5"/>
  <c r="AC35" i="5"/>
  <c r="V36" i="5"/>
  <c r="V40" i="5"/>
  <c r="V44" i="5"/>
  <c r="V48" i="5"/>
  <c r="V52" i="5"/>
  <c r="V56" i="5"/>
  <c r="V37" i="5"/>
  <c r="V41" i="5"/>
  <c r="V45" i="5"/>
  <c r="V49" i="5"/>
  <c r="V53" i="5"/>
  <c r="V57" i="5"/>
  <c r="V34" i="5"/>
  <c r="V35" i="5"/>
  <c r="V43" i="5"/>
  <c r="V51" i="5"/>
  <c r="V59" i="5"/>
  <c r="V47" i="5"/>
  <c r="V38" i="5"/>
  <c r="V46" i="5"/>
  <c r="V54" i="5"/>
  <c r="V42" i="5"/>
  <c r="V50" i="5"/>
  <c r="V58" i="5"/>
  <c r="V39" i="5"/>
  <c r="V55" i="5"/>
  <c r="S36" i="5"/>
  <c r="S40" i="5"/>
  <c r="S44" i="5"/>
  <c r="S48" i="5"/>
  <c r="S52" i="5"/>
  <c r="S56" i="5"/>
  <c r="S39" i="5"/>
  <c r="S51" i="5"/>
  <c r="S37" i="5"/>
  <c r="S41" i="5"/>
  <c r="S45" i="5"/>
  <c r="S49" i="5"/>
  <c r="S53" i="5"/>
  <c r="S57" i="5"/>
  <c r="S35" i="5"/>
  <c r="S47" i="5"/>
  <c r="S59" i="5"/>
  <c r="S38" i="5"/>
  <c r="S42" i="5"/>
  <c r="S46" i="5"/>
  <c r="S50" i="5"/>
  <c r="S54" i="5"/>
  <c r="S58" i="5"/>
  <c r="S43" i="5"/>
  <c r="S55" i="5"/>
  <c r="S60" i="5"/>
  <c r="S34" i="5"/>
  <c r="S32" i="5"/>
  <c r="S33" i="5"/>
  <c r="S31" i="5"/>
  <c r="U31" i="5"/>
  <c r="U32" i="5"/>
  <c r="U33" i="5"/>
  <c r="V33" i="5"/>
  <c r="V31" i="5"/>
  <c r="V32" i="5"/>
  <c r="AC31" i="5"/>
  <c r="AC33" i="5"/>
  <c r="AC32" i="5"/>
  <c r="T31" i="5"/>
  <c r="T32" i="5"/>
  <c r="T33" i="5"/>
  <c r="T108" i="5"/>
  <c r="T107" i="5"/>
  <c r="T102" i="5"/>
  <c r="T100" i="5"/>
  <c r="T94" i="5"/>
  <c r="T93" i="5"/>
  <c r="T92" i="5"/>
  <c r="V60" i="5"/>
  <c r="V63" i="5"/>
  <c r="V64" i="5"/>
  <c r="V67" i="5"/>
  <c r="V71" i="5"/>
  <c r="V73" i="5"/>
  <c r="V74" i="5"/>
  <c r="V76" i="5"/>
  <c r="V80" i="5"/>
  <c r="V84" i="5"/>
  <c r="V89" i="5"/>
  <c r="V90" i="5"/>
  <c r="U104" i="5"/>
  <c r="U103" i="5"/>
  <c r="U102" i="5"/>
  <c r="U101" i="5"/>
  <c r="U100" i="5"/>
  <c r="U99" i="5"/>
  <c r="U98" i="5"/>
  <c r="U96" i="5"/>
  <c r="U95" i="5"/>
  <c r="U93" i="5"/>
  <c r="AC108" i="5"/>
  <c r="AC107" i="5"/>
  <c r="AC106" i="5"/>
  <c r="AC105" i="5"/>
  <c r="AC104" i="5"/>
  <c r="AC103" i="5"/>
  <c r="AC102" i="5"/>
  <c r="AC101" i="5"/>
  <c r="AC100" i="5"/>
  <c r="AC99" i="5"/>
  <c r="AC98" i="5"/>
  <c r="AC97" i="5"/>
  <c r="AC96" i="5"/>
  <c r="AC95" i="5"/>
  <c r="AC94" i="5"/>
  <c r="AC93" i="5"/>
  <c r="AC92" i="5"/>
  <c r="V108" i="5"/>
  <c r="V107" i="5"/>
  <c r="V106" i="5"/>
  <c r="V105" i="5"/>
  <c r="V103" i="5"/>
  <c r="V99" i="5"/>
  <c r="V96" i="5"/>
  <c r="V92" i="5"/>
  <c r="T60" i="5"/>
  <c r="T61" i="5"/>
  <c r="T62" i="5"/>
  <c r="T67" i="5"/>
  <c r="T68" i="5"/>
  <c r="T69" i="5"/>
  <c r="T70" i="5"/>
  <c r="T75" i="5"/>
  <c r="T76" i="5"/>
  <c r="T77" i="5"/>
  <c r="T78" i="5"/>
  <c r="T83" i="5"/>
  <c r="T84" i="5"/>
  <c r="T85" i="5"/>
  <c r="T86" i="5"/>
  <c r="T91" i="5"/>
  <c r="AC60" i="5"/>
  <c r="U61" i="5"/>
  <c r="AC61" i="5"/>
  <c r="AC62" i="5"/>
  <c r="AC63" i="5"/>
  <c r="U64" i="5"/>
  <c r="AC64" i="5"/>
  <c r="AC65" i="5"/>
  <c r="U66" i="5"/>
  <c r="AC66" i="5"/>
  <c r="U67" i="5"/>
  <c r="AC67" i="5"/>
  <c r="U68" i="5"/>
  <c r="AC68" i="5"/>
  <c r="U69" i="5"/>
  <c r="AC69" i="5"/>
  <c r="U70" i="5"/>
  <c r="AC70" i="5"/>
  <c r="U71" i="5"/>
  <c r="AC71" i="5"/>
  <c r="AC72" i="5"/>
  <c r="U73" i="5"/>
  <c r="AC73" i="5"/>
  <c r="AC74" i="5"/>
  <c r="AC75" i="5"/>
  <c r="AC76" i="5"/>
  <c r="U77" i="5"/>
  <c r="AC77" i="5"/>
  <c r="AC78" i="5"/>
  <c r="AC79" i="5"/>
  <c r="U80" i="5"/>
  <c r="AC80" i="5"/>
  <c r="AC81" i="5"/>
  <c r="U82" i="5"/>
  <c r="AC82" i="5"/>
  <c r="U83" i="5"/>
  <c r="AC83" i="5"/>
  <c r="U84" i="5"/>
  <c r="AC84" i="5"/>
  <c r="U85" i="5"/>
  <c r="AC85" i="5"/>
  <c r="U86" i="5"/>
  <c r="AC86" i="5"/>
  <c r="U87" i="5"/>
  <c r="AC87" i="5"/>
  <c r="AC88" i="5"/>
  <c r="U89" i="5"/>
  <c r="AC89" i="5"/>
  <c r="AC90" i="5"/>
  <c r="AC91" i="5"/>
  <c r="B25" i="3"/>
  <c r="C25" i="3"/>
  <c r="D25" i="3"/>
  <c r="E25" i="3"/>
  <c r="S806" i="5" l="1"/>
  <c r="V808" i="5"/>
  <c r="T808" i="5"/>
  <c r="U808" i="5"/>
  <c r="D808" i="5"/>
  <c r="S808" i="5"/>
  <c r="AC808" i="5"/>
  <c r="D807" i="5"/>
  <c r="V807" i="5"/>
  <c r="U807" i="5"/>
  <c r="T807" i="5"/>
  <c r="S807" i="5"/>
  <c r="AC807" i="5"/>
  <c r="Z5" i="3"/>
  <c r="AA16" i="3"/>
  <c r="Q15" i="3"/>
  <c r="U13" i="3"/>
  <c r="AA12" i="3"/>
  <c r="AC11" i="3"/>
  <c r="Y11" i="3"/>
  <c r="U11" i="3"/>
  <c r="Q11" i="3"/>
  <c r="S10" i="3"/>
  <c r="AC9" i="3"/>
  <c r="Y9" i="3"/>
  <c r="U9" i="3"/>
  <c r="AA8" i="3"/>
  <c r="S8" i="3"/>
  <c r="AB17" i="3"/>
  <c r="Z16" i="3"/>
  <c r="V12" i="3"/>
  <c r="T11" i="3"/>
  <c r="V10" i="3"/>
  <c r="R10" i="3"/>
  <c r="T9" i="3"/>
  <c r="Z8" i="3"/>
  <c r="V8" i="3"/>
  <c r="AA17" i="3"/>
  <c r="Y16" i="3"/>
  <c r="AC14" i="3"/>
  <c r="R12" i="3"/>
  <c r="AA10" i="3"/>
  <c r="AC17" i="3"/>
  <c r="AC13" i="3"/>
  <c r="P15" i="3"/>
  <c r="AB11" i="3"/>
  <c r="AA13" i="3"/>
  <c r="V17" i="3"/>
  <c r="T16" i="3"/>
  <c r="R15" i="3"/>
  <c r="P14" i="3"/>
  <c r="S13" i="3"/>
  <c r="Z12" i="3"/>
  <c r="X11" i="3"/>
  <c r="X9" i="3"/>
  <c r="W8" i="3"/>
  <c r="W10" i="3"/>
  <c r="T13" i="3"/>
  <c r="S12" i="3"/>
  <c r="AB13" i="3"/>
  <c r="W12" i="3"/>
  <c r="P9" i="3"/>
  <c r="AB9" i="3"/>
  <c r="R8" i="3"/>
  <c r="Z10" i="3"/>
  <c r="P11" i="3"/>
  <c r="V6" i="3"/>
  <c r="AC5" i="3"/>
  <c r="P7" i="3"/>
  <c r="P6" i="3"/>
  <c r="AA7" i="3"/>
  <c r="W6" i="3"/>
  <c r="V7" i="3"/>
  <c r="R6" i="3"/>
  <c r="P17" i="3"/>
  <c r="AB15" i="3"/>
  <c r="Z14" i="3"/>
  <c r="Y7" i="3"/>
  <c r="Y6" i="3"/>
  <c r="Y5" i="3"/>
  <c r="AC16" i="3"/>
  <c r="AA15" i="3"/>
  <c r="Y14" i="3"/>
  <c r="AB7" i="3"/>
  <c r="AB6" i="3"/>
  <c r="AB5" i="3"/>
  <c r="Z17" i="3"/>
  <c r="X16" i="3"/>
  <c r="AB14" i="3"/>
  <c r="Z13" i="3"/>
  <c r="R13" i="3"/>
  <c r="W7" i="3"/>
  <c r="S6" i="3"/>
  <c r="AA5" i="3"/>
  <c r="Q17" i="3"/>
  <c r="AC15" i="3"/>
  <c r="AA14" i="3"/>
  <c r="Q9" i="3"/>
  <c r="Z7" i="3"/>
  <c r="AC7" i="3"/>
  <c r="AC6" i="3"/>
  <c r="R7" i="3"/>
  <c r="V5" i="3"/>
  <c r="T17" i="3"/>
  <c r="R16" i="3"/>
  <c r="X15" i="3"/>
  <c r="V14" i="3"/>
  <c r="X13" i="3"/>
  <c r="P13" i="3"/>
  <c r="U7" i="3"/>
  <c r="U6" i="3"/>
  <c r="U5" i="3"/>
  <c r="S17" i="3"/>
  <c r="Q16" i="3"/>
  <c r="W15" i="3"/>
  <c r="U14" i="3"/>
  <c r="W13" i="3"/>
  <c r="AC12" i="3"/>
  <c r="Y12" i="3"/>
  <c r="U12" i="3"/>
  <c r="Q12" i="3"/>
  <c r="AA11" i="3"/>
  <c r="W11" i="3"/>
  <c r="S11" i="3"/>
  <c r="AC10" i="3"/>
  <c r="Y10" i="3"/>
  <c r="U10" i="3"/>
  <c r="Q10" i="3"/>
  <c r="AA9" i="3"/>
  <c r="W9" i="3"/>
  <c r="S9" i="3"/>
  <c r="AC8" i="3"/>
  <c r="Y8" i="3"/>
  <c r="U8" i="3"/>
  <c r="Q8" i="3"/>
  <c r="X7" i="3"/>
  <c r="X6" i="3"/>
  <c r="X5" i="3"/>
  <c r="AB16" i="3"/>
  <c r="Z15" i="3"/>
  <c r="X14" i="3"/>
  <c r="S7" i="3"/>
  <c r="W5" i="3"/>
  <c r="U17" i="3"/>
  <c r="S16" i="3"/>
  <c r="Y15" i="3"/>
  <c r="W14" i="3"/>
  <c r="Y13" i="3"/>
  <c r="Q13" i="3"/>
  <c r="Z6" i="3"/>
  <c r="R5" i="3"/>
  <c r="X17" i="3"/>
  <c r="V16" i="3"/>
  <c r="T15" i="3"/>
  <c r="R14" i="3"/>
  <c r="Q7" i="3"/>
  <c r="Q6" i="3"/>
  <c r="Q5" i="3"/>
  <c r="W17" i="3"/>
  <c r="U16" i="3"/>
  <c r="S15" i="3"/>
  <c r="Q14" i="3"/>
  <c r="T7" i="3"/>
  <c r="T6" i="3"/>
  <c r="T5" i="3"/>
  <c r="R17" i="3"/>
  <c r="P16" i="3"/>
  <c r="V15" i="3"/>
  <c r="T14" i="3"/>
  <c r="V13" i="3"/>
  <c r="AB12" i="3"/>
  <c r="X12" i="3"/>
  <c r="T12" i="3"/>
  <c r="P12" i="3"/>
  <c r="Z11" i="3"/>
  <c r="V11" i="3"/>
  <c r="R11" i="3"/>
  <c r="AB10" i="3"/>
  <c r="X10" i="3"/>
  <c r="T10" i="3"/>
  <c r="P10" i="3"/>
  <c r="Z9" i="3"/>
  <c r="V9" i="3"/>
  <c r="R9" i="3"/>
  <c r="AB8" i="3"/>
  <c r="X8" i="3"/>
  <c r="T8" i="3"/>
  <c r="P8" i="3"/>
  <c r="AA6" i="3"/>
  <c r="S5" i="3"/>
  <c r="Y17" i="3"/>
  <c r="W16" i="3"/>
  <c r="U15" i="3"/>
  <c r="S14" i="3"/>
  <c r="P5" i="3"/>
  <c r="AI795" i="5"/>
  <c r="AM795" i="5" s="1"/>
  <c r="AI799" i="5"/>
  <c r="AM799" i="5" s="1"/>
  <c r="AI803" i="5"/>
  <c r="AM803" i="5" s="1"/>
  <c r="AI659" i="5"/>
  <c r="AM659" i="5" s="1"/>
  <c r="AI667" i="5"/>
  <c r="AM667" i="5" s="1"/>
  <c r="AI671" i="5"/>
  <c r="AM671" i="5" s="1"/>
  <c r="AI679" i="5"/>
  <c r="AM679" i="5" s="1"/>
  <c r="AI683" i="5"/>
  <c r="AM683" i="5" s="1"/>
  <c r="AI691" i="5"/>
  <c r="AM691" i="5" s="1"/>
  <c r="AI778" i="5"/>
  <c r="AM778" i="5" s="1"/>
  <c r="AI716" i="5"/>
  <c r="AM716" i="5" s="1"/>
  <c r="AJ623" i="5"/>
  <c r="AN623" i="5" s="1"/>
  <c r="AI88" i="5"/>
  <c r="AM88" i="5" s="1"/>
  <c r="AI84" i="5"/>
  <c r="AM84" i="5" s="1"/>
  <c r="AI80" i="5"/>
  <c r="AM80" i="5" s="1"/>
  <c r="AI76" i="5"/>
  <c r="AM76" i="5" s="1"/>
  <c r="AI72" i="5"/>
  <c r="AM72" i="5" s="1"/>
  <c r="AI68" i="5"/>
  <c r="AM68" i="5" s="1"/>
  <c r="AI64" i="5"/>
  <c r="AM64" i="5" s="1"/>
  <c r="AI60" i="5"/>
  <c r="AM60" i="5" s="1"/>
  <c r="AI55" i="5"/>
  <c r="AM55" i="5" s="1"/>
  <c r="AI43" i="5"/>
  <c r="AM43" i="5" s="1"/>
  <c r="AI775" i="5"/>
  <c r="AM775" i="5" s="1"/>
  <c r="AI779" i="5"/>
  <c r="AM779" i="5" s="1"/>
  <c r="AI783" i="5"/>
  <c r="AM783" i="5" s="1"/>
  <c r="AI787" i="5"/>
  <c r="AM787" i="5" s="1"/>
  <c r="AI415" i="5"/>
  <c r="AM415" i="5" s="1"/>
  <c r="AI419" i="5"/>
  <c r="AM419" i="5" s="1"/>
  <c r="AI423" i="5"/>
  <c r="AM423" i="5" s="1"/>
  <c r="AI427" i="5"/>
  <c r="AM427" i="5" s="1"/>
  <c r="AI431" i="5"/>
  <c r="AM431" i="5" s="1"/>
  <c r="AI251" i="5"/>
  <c r="AM251" i="5" s="1"/>
  <c r="AI255" i="5"/>
  <c r="AM255" i="5" s="1"/>
  <c r="AI259" i="5"/>
  <c r="AM259" i="5" s="1"/>
  <c r="AI263" i="5"/>
  <c r="AM263" i="5" s="1"/>
  <c r="AI267" i="5"/>
  <c r="AM267" i="5" s="1"/>
  <c r="AI275" i="5"/>
  <c r="AM275" i="5" s="1"/>
  <c r="AI279" i="5"/>
  <c r="AM279" i="5" s="1"/>
  <c r="AI283" i="5"/>
  <c r="AM283" i="5" s="1"/>
  <c r="AI287" i="5"/>
  <c r="AM287" i="5" s="1"/>
  <c r="AI291" i="5"/>
  <c r="AM291" i="5" s="1"/>
  <c r="AI295" i="5"/>
  <c r="AM295" i="5" s="1"/>
  <c r="AI299" i="5"/>
  <c r="AM299" i="5" s="1"/>
  <c r="AI303" i="5"/>
  <c r="AM303" i="5" s="1"/>
  <c r="AI307" i="5"/>
  <c r="AM307" i="5" s="1"/>
  <c r="AI311" i="5"/>
  <c r="AM311" i="5" s="1"/>
  <c r="AI315" i="5"/>
  <c r="AM315" i="5" s="1"/>
  <c r="AI319" i="5"/>
  <c r="AM319" i="5" s="1"/>
  <c r="AI323" i="5"/>
  <c r="AM323" i="5" s="1"/>
  <c r="AI327" i="5"/>
  <c r="AM327" i="5" s="1"/>
  <c r="AI331" i="5"/>
  <c r="AM331" i="5" s="1"/>
  <c r="AI335" i="5"/>
  <c r="AM335" i="5" s="1"/>
  <c r="AI339" i="5"/>
  <c r="AM339" i="5" s="1"/>
  <c r="AI343" i="5"/>
  <c r="AM343" i="5" s="1"/>
  <c r="AI347" i="5"/>
  <c r="AM347" i="5" s="1"/>
  <c r="AI351" i="5"/>
  <c r="AM351" i="5" s="1"/>
  <c r="AI355" i="5"/>
  <c r="AM355" i="5" s="1"/>
  <c r="AI359" i="5"/>
  <c r="AM359" i="5" s="1"/>
  <c r="AI363" i="5"/>
  <c r="AM363" i="5" s="1"/>
  <c r="AI367" i="5"/>
  <c r="AM367" i="5" s="1"/>
  <c r="AI371" i="5"/>
  <c r="AM371" i="5" s="1"/>
  <c r="AI375" i="5"/>
  <c r="AM375" i="5" s="1"/>
  <c r="AI379" i="5"/>
  <c r="AM379" i="5" s="1"/>
  <c r="AI383" i="5"/>
  <c r="AM383" i="5" s="1"/>
  <c r="AI387" i="5"/>
  <c r="AM387" i="5" s="1"/>
  <c r="AI391" i="5"/>
  <c r="AM391" i="5" s="1"/>
  <c r="F9" i="4" l="1"/>
  <c r="F19" i="4"/>
  <c r="F12" i="4"/>
  <c r="F17" i="4"/>
  <c r="F10" i="4"/>
  <c r="F8" i="4"/>
  <c r="F11" i="4"/>
  <c r="F18" i="4"/>
  <c r="F23" i="4"/>
  <c r="F24" i="4"/>
  <c r="F22" i="4"/>
  <c r="F25" i="4"/>
  <c r="F13" i="4"/>
  <c r="F7" i="4"/>
  <c r="AI271" i="5"/>
  <c r="AM271" i="5" s="1"/>
  <c r="AI687" i="5"/>
  <c r="AM687" i="5" s="1"/>
  <c r="AI54" i="5"/>
  <c r="AM54" i="5" s="1"/>
  <c r="AI71" i="5"/>
  <c r="AM71" i="5" s="1"/>
  <c r="AI87" i="5"/>
  <c r="AM87" i="5" s="1"/>
  <c r="AJ615" i="5"/>
  <c r="AN615" i="5" s="1"/>
  <c r="AJ599" i="5"/>
  <c r="AN599" i="5" s="1"/>
  <c r="AJ619" i="5"/>
  <c r="AN619" i="5" s="1"/>
  <c r="AJ603" i="5"/>
  <c r="AN603" i="5" s="1"/>
  <c r="AJ587" i="5"/>
  <c r="AN587" i="5" s="1"/>
  <c r="AI265" i="5"/>
  <c r="AM265" i="5" s="1"/>
  <c r="AI249" i="5"/>
  <c r="AM249" i="5" s="1"/>
  <c r="AI45" i="5"/>
  <c r="AM45" i="5" s="1"/>
  <c r="AI62" i="5"/>
  <c r="AM62" i="5" s="1"/>
  <c r="AI78" i="5"/>
  <c r="AM78" i="5" s="1"/>
  <c r="AH521" i="5"/>
  <c r="AL521" i="5" s="1"/>
  <c r="AH489" i="5"/>
  <c r="AL489" i="5" s="1"/>
  <c r="AH457" i="5"/>
  <c r="AL457" i="5" s="1"/>
  <c r="AH441" i="5"/>
  <c r="AL441" i="5" s="1"/>
  <c r="AI85" i="5"/>
  <c r="AM85" i="5" s="1"/>
  <c r="AJ794" i="5"/>
  <c r="AN794" i="5" s="1"/>
  <c r="AJ766" i="5"/>
  <c r="AN766" i="5" s="1"/>
  <c r="AJ750" i="5"/>
  <c r="AN750" i="5" s="1"/>
  <c r="AI38" i="5"/>
  <c r="AM38" i="5" s="1"/>
  <c r="AI388" i="5"/>
  <c r="AM388" i="5" s="1"/>
  <c r="AI372" i="5"/>
  <c r="AM372" i="5" s="1"/>
  <c r="AI356" i="5"/>
  <c r="AM356" i="5" s="1"/>
  <c r="AI340" i="5"/>
  <c r="AM340" i="5" s="1"/>
  <c r="AI324" i="5"/>
  <c r="AM324" i="5" s="1"/>
  <c r="AI308" i="5"/>
  <c r="AM308" i="5" s="1"/>
  <c r="AI292" i="5"/>
  <c r="AM292" i="5" s="1"/>
  <c r="AI276" i="5"/>
  <c r="AM276" i="5" s="1"/>
  <c r="AI260" i="5"/>
  <c r="AM260" i="5" s="1"/>
  <c r="AI432" i="5"/>
  <c r="AM432" i="5" s="1"/>
  <c r="AI416" i="5"/>
  <c r="AM416" i="5" s="1"/>
  <c r="AI739" i="5"/>
  <c r="AM739" i="5" s="1"/>
  <c r="AI723" i="5"/>
  <c r="AM723" i="5" s="1"/>
  <c r="AI707" i="5"/>
  <c r="AM707" i="5" s="1"/>
  <c r="AI643" i="5"/>
  <c r="AM643" i="5" s="1"/>
  <c r="AI380" i="5"/>
  <c r="AM380" i="5" s="1"/>
  <c r="AI364" i="5"/>
  <c r="AM364" i="5" s="1"/>
  <c r="AI348" i="5"/>
  <c r="AM348" i="5" s="1"/>
  <c r="AI332" i="5"/>
  <c r="AM332" i="5" s="1"/>
  <c r="AI316" i="5"/>
  <c r="AM316" i="5" s="1"/>
  <c r="AI300" i="5"/>
  <c r="AM300" i="5" s="1"/>
  <c r="AI284" i="5"/>
  <c r="AM284" i="5" s="1"/>
  <c r="AI268" i="5"/>
  <c r="AM268" i="5" s="1"/>
  <c r="AI252" i="5"/>
  <c r="AM252" i="5" s="1"/>
  <c r="AI424" i="5"/>
  <c r="AM424" i="5" s="1"/>
  <c r="AI121" i="5"/>
  <c r="AM121" i="5" s="1"/>
  <c r="AI220" i="5"/>
  <c r="AM220" i="5" s="1"/>
  <c r="AI204" i="5"/>
  <c r="AM204" i="5" s="1"/>
  <c r="AI188" i="5"/>
  <c r="AM188" i="5" s="1"/>
  <c r="AI172" i="5"/>
  <c r="AM172" i="5" s="1"/>
  <c r="AI156" i="5"/>
  <c r="AM156" i="5" s="1"/>
  <c r="AI140" i="5"/>
  <c r="AM140" i="5" s="1"/>
  <c r="AI124" i="5"/>
  <c r="AM124" i="5" s="1"/>
  <c r="AI747" i="5"/>
  <c r="AM747" i="5" s="1"/>
  <c r="AI731" i="5"/>
  <c r="AM731" i="5" s="1"/>
  <c r="AI715" i="5"/>
  <c r="AM715" i="5" s="1"/>
  <c r="AI699" i="5"/>
  <c r="AM699" i="5" s="1"/>
  <c r="AI651" i="5"/>
  <c r="AM651" i="5" s="1"/>
  <c r="AI635" i="5"/>
  <c r="AM635" i="5" s="1"/>
  <c r="AI36" i="5"/>
  <c r="AM36" i="5" s="1"/>
  <c r="AI52" i="5"/>
  <c r="AM52" i="5" s="1"/>
  <c r="AI69" i="5"/>
  <c r="AM69" i="5" s="1"/>
  <c r="AJ611" i="5"/>
  <c r="AN611" i="5" s="1"/>
  <c r="AJ595" i="5"/>
  <c r="AN595" i="5" s="1"/>
  <c r="AJ769" i="5"/>
  <c r="AN769" i="5" s="1"/>
  <c r="AJ753" i="5"/>
  <c r="AN753" i="5" s="1"/>
  <c r="AJ91" i="5"/>
  <c r="AN91" i="5" s="1"/>
  <c r="AJ607" i="5"/>
  <c r="AN607" i="5" s="1"/>
  <c r="AJ591" i="5"/>
  <c r="AN591" i="5" s="1"/>
  <c r="AI286" i="5"/>
  <c r="AM286" i="5" s="1"/>
  <c r="AI270" i="5"/>
  <c r="AM270" i="5" s="1"/>
  <c r="AI254" i="5"/>
  <c r="AM254" i="5" s="1"/>
  <c r="AI35" i="5"/>
  <c r="AM35" i="5" s="1"/>
  <c r="AI51" i="5"/>
  <c r="AM51" i="5" s="1"/>
  <c r="AI384" i="5"/>
  <c r="AM384" i="5" s="1"/>
  <c r="AI368" i="5"/>
  <c r="AM368" i="5" s="1"/>
  <c r="AI352" i="5"/>
  <c r="AM352" i="5" s="1"/>
  <c r="AI336" i="5"/>
  <c r="AM336" i="5" s="1"/>
  <c r="AI320" i="5"/>
  <c r="AM320" i="5" s="1"/>
  <c r="AI304" i="5"/>
  <c r="AM304" i="5" s="1"/>
  <c r="AI288" i="5"/>
  <c r="AM288" i="5" s="1"/>
  <c r="AI272" i="5"/>
  <c r="AM272" i="5" s="1"/>
  <c r="AI256" i="5"/>
  <c r="AM256" i="5" s="1"/>
  <c r="AI428" i="5"/>
  <c r="AM428" i="5" s="1"/>
  <c r="AI47" i="5"/>
  <c r="AM47" i="5" s="1"/>
  <c r="AI39" i="5"/>
  <c r="AM39" i="5" s="1"/>
  <c r="AI790" i="5"/>
  <c r="AM790" i="5" s="1"/>
  <c r="AI392" i="5"/>
  <c r="AM392" i="5" s="1"/>
  <c r="AI376" i="5"/>
  <c r="AM376" i="5" s="1"/>
  <c r="AI360" i="5"/>
  <c r="AM360" i="5" s="1"/>
  <c r="AI344" i="5"/>
  <c r="AM344" i="5" s="1"/>
  <c r="AI328" i="5"/>
  <c r="AM328" i="5" s="1"/>
  <c r="AI312" i="5"/>
  <c r="AM312" i="5" s="1"/>
  <c r="AI296" i="5"/>
  <c r="AM296" i="5" s="1"/>
  <c r="AI280" i="5"/>
  <c r="AM280" i="5" s="1"/>
  <c r="AI264" i="5"/>
  <c r="AM264" i="5" s="1"/>
  <c r="AI420" i="5"/>
  <c r="AM420" i="5" s="1"/>
  <c r="AI37" i="5"/>
  <c r="AM37" i="5" s="1"/>
  <c r="AI53" i="5"/>
  <c r="AM53" i="5" s="1"/>
  <c r="AI70" i="5"/>
  <c r="AM70" i="5" s="1"/>
  <c r="AI86" i="5"/>
  <c r="AM86" i="5" s="1"/>
  <c r="AI774" i="5"/>
  <c r="AM774" i="5" s="1"/>
  <c r="AI225" i="5"/>
  <c r="AM225" i="5" s="1"/>
  <c r="AI209" i="5"/>
  <c r="AM209" i="5" s="1"/>
  <c r="AI193" i="5"/>
  <c r="AM193" i="5" s="1"/>
  <c r="AI177" i="5"/>
  <c r="AM177" i="5" s="1"/>
  <c r="AI161" i="5"/>
  <c r="AM161" i="5" s="1"/>
  <c r="AI145" i="5"/>
  <c r="AM145" i="5" s="1"/>
  <c r="AI129" i="5"/>
  <c r="AM129" i="5" s="1"/>
  <c r="AI113" i="5"/>
  <c r="AM113" i="5" s="1"/>
  <c r="AI786" i="5"/>
  <c r="AM786" i="5" s="1"/>
  <c r="AI385" i="5"/>
  <c r="AM385" i="5" s="1"/>
  <c r="AI369" i="5"/>
  <c r="AM369" i="5" s="1"/>
  <c r="AI353" i="5"/>
  <c r="AM353" i="5" s="1"/>
  <c r="AI337" i="5"/>
  <c r="AM337" i="5" s="1"/>
  <c r="AI321" i="5"/>
  <c r="AM321" i="5" s="1"/>
  <c r="AI305" i="5"/>
  <c r="AM305" i="5" s="1"/>
  <c r="AI289" i="5"/>
  <c r="AM289" i="5" s="1"/>
  <c r="AI273" i="5"/>
  <c r="AM273" i="5" s="1"/>
  <c r="AI257" i="5"/>
  <c r="AM257" i="5" s="1"/>
  <c r="AI429" i="5"/>
  <c r="AM429" i="5" s="1"/>
  <c r="AI413" i="5"/>
  <c r="AM413" i="5" s="1"/>
  <c r="AI228" i="5"/>
  <c r="AM228" i="5" s="1"/>
  <c r="AI212" i="5"/>
  <c r="AM212" i="5" s="1"/>
  <c r="AI196" i="5"/>
  <c r="AM196" i="5" s="1"/>
  <c r="AI180" i="5"/>
  <c r="AM180" i="5" s="1"/>
  <c r="AI164" i="5"/>
  <c r="AM164" i="5" s="1"/>
  <c r="AI148" i="5"/>
  <c r="AM148" i="5" s="1"/>
  <c r="AI132" i="5"/>
  <c r="AM132" i="5" s="1"/>
  <c r="AI116" i="5"/>
  <c r="AM116" i="5" s="1"/>
  <c r="AI46" i="5"/>
  <c r="AM46" i="5" s="1"/>
  <c r="AI63" i="5"/>
  <c r="AM63" i="5" s="1"/>
  <c r="AI79" i="5"/>
  <c r="AM79" i="5" s="1"/>
  <c r="AH505" i="5"/>
  <c r="AL505" i="5" s="1"/>
  <c r="AI214" i="5"/>
  <c r="AM214" i="5" s="1"/>
  <c r="AI198" i="5"/>
  <c r="AM198" i="5" s="1"/>
  <c r="AI182" i="5"/>
  <c r="AM182" i="5" s="1"/>
  <c r="AI166" i="5"/>
  <c r="AM166" i="5" s="1"/>
  <c r="AI150" i="5"/>
  <c r="AM150" i="5" s="1"/>
  <c r="AI134" i="5"/>
  <c r="AM134" i="5" s="1"/>
  <c r="AI118" i="5"/>
  <c r="AM118" i="5" s="1"/>
  <c r="AI782" i="5"/>
  <c r="AM782" i="5" s="1"/>
  <c r="AI34" i="5"/>
  <c r="AM34" i="5" s="1"/>
  <c r="AI50" i="5"/>
  <c r="AM50" i="5" s="1"/>
  <c r="AI67" i="5"/>
  <c r="AM67" i="5" s="1"/>
  <c r="AI83" i="5"/>
  <c r="AM83" i="5" s="1"/>
  <c r="AI421" i="5"/>
  <c r="AM421" i="5" s="1"/>
  <c r="AI42" i="5"/>
  <c r="AM42" i="5" s="1"/>
  <c r="AI58" i="5"/>
  <c r="AM58" i="5" s="1"/>
  <c r="AI75" i="5"/>
  <c r="AM75" i="5" s="1"/>
  <c r="AI216" i="5"/>
  <c r="AM216" i="5" s="1"/>
  <c r="AI200" i="5"/>
  <c r="AM200" i="5" s="1"/>
  <c r="AI184" i="5"/>
  <c r="AM184" i="5" s="1"/>
  <c r="AI168" i="5"/>
  <c r="AM168" i="5" s="1"/>
  <c r="AI152" i="5"/>
  <c r="AM152" i="5" s="1"/>
  <c r="AI136" i="5"/>
  <c r="AM136" i="5" s="1"/>
  <c r="AI120" i="5"/>
  <c r="AM120" i="5" s="1"/>
  <c r="AI41" i="5"/>
  <c r="AM41" i="5" s="1"/>
  <c r="AI57" i="5"/>
  <c r="AM57" i="5" s="1"/>
  <c r="AI74" i="5"/>
  <c r="AM74" i="5" s="1"/>
  <c r="AI90" i="5"/>
  <c r="AM90" i="5" s="1"/>
  <c r="AJ696" i="5"/>
  <c r="AN696" i="5" s="1"/>
  <c r="AI695" i="5"/>
  <c r="AM695" i="5" s="1"/>
  <c r="AI663" i="5"/>
  <c r="AM663" i="5" s="1"/>
  <c r="AI32" i="5"/>
  <c r="AM32" i="5" s="1"/>
  <c r="AI49" i="5"/>
  <c r="AM49" i="5" s="1"/>
  <c r="AI66" i="5"/>
  <c r="AM66" i="5" s="1"/>
  <c r="AI82" i="5"/>
  <c r="AM82" i="5" s="1"/>
  <c r="AI675" i="5"/>
  <c r="AM675" i="5" s="1"/>
  <c r="AH792" i="5"/>
  <c r="AL792" i="5" s="1"/>
  <c r="AH597" i="5"/>
  <c r="AL597" i="5" s="1"/>
  <c r="AH605" i="5"/>
  <c r="AL605" i="5" s="1"/>
  <c r="AI213" i="5"/>
  <c r="AM213" i="5" s="1"/>
  <c r="AI197" i="5"/>
  <c r="AM197" i="5" s="1"/>
  <c r="AI181" i="5"/>
  <c r="AM181" i="5" s="1"/>
  <c r="AI165" i="5"/>
  <c r="AM165" i="5" s="1"/>
  <c r="AI149" i="5"/>
  <c r="AM149" i="5" s="1"/>
  <c r="AI133" i="5"/>
  <c r="AM133" i="5" s="1"/>
  <c r="AI117" i="5"/>
  <c r="AM117" i="5" s="1"/>
  <c r="AI223" i="5"/>
  <c r="AM223" i="5" s="1"/>
  <c r="AI207" i="5"/>
  <c r="AM207" i="5" s="1"/>
  <c r="AI191" i="5"/>
  <c r="AM191" i="5" s="1"/>
  <c r="AI175" i="5"/>
  <c r="AM175" i="5" s="1"/>
  <c r="AI159" i="5"/>
  <c r="AM159" i="5" s="1"/>
  <c r="AI143" i="5"/>
  <c r="AM143" i="5" s="1"/>
  <c r="AI127" i="5"/>
  <c r="AM127" i="5" s="1"/>
  <c r="AI111" i="5"/>
  <c r="AM111" i="5" s="1"/>
  <c r="AI390" i="5"/>
  <c r="AM390" i="5" s="1"/>
  <c r="AI374" i="5"/>
  <c r="AM374" i="5" s="1"/>
  <c r="AI358" i="5"/>
  <c r="AM358" i="5" s="1"/>
  <c r="AI342" i="5"/>
  <c r="AM342" i="5" s="1"/>
  <c r="AI326" i="5"/>
  <c r="AM326" i="5" s="1"/>
  <c r="AI310" i="5"/>
  <c r="AM310" i="5" s="1"/>
  <c r="AI294" i="5"/>
  <c r="AM294" i="5" s="1"/>
  <c r="AI278" i="5"/>
  <c r="AM278" i="5" s="1"/>
  <c r="AI262" i="5"/>
  <c r="AM262" i="5" s="1"/>
  <c r="AI418" i="5"/>
  <c r="AM418" i="5" s="1"/>
  <c r="AI381" i="5"/>
  <c r="AM381" i="5" s="1"/>
  <c r="AI365" i="5"/>
  <c r="AM365" i="5" s="1"/>
  <c r="AI349" i="5"/>
  <c r="AM349" i="5" s="1"/>
  <c r="AI333" i="5"/>
  <c r="AM333" i="5" s="1"/>
  <c r="AI317" i="5"/>
  <c r="AM317" i="5" s="1"/>
  <c r="AI301" i="5"/>
  <c r="AM301" i="5" s="1"/>
  <c r="AI285" i="5"/>
  <c r="AM285" i="5" s="1"/>
  <c r="AI269" i="5"/>
  <c r="AM269" i="5" s="1"/>
  <c r="AI253" i="5"/>
  <c r="AM253" i="5" s="1"/>
  <c r="AI425" i="5"/>
  <c r="AM425" i="5" s="1"/>
  <c r="AJ806" i="5"/>
  <c r="AN806" i="5" s="1"/>
  <c r="AH541" i="5"/>
  <c r="AL541" i="5" s="1"/>
  <c r="AH525" i="5"/>
  <c r="AL525" i="5" s="1"/>
  <c r="AH509" i="5"/>
  <c r="AL509" i="5" s="1"/>
  <c r="AH493" i="5"/>
  <c r="AL493" i="5" s="1"/>
  <c r="AH477" i="5"/>
  <c r="AL477" i="5" s="1"/>
  <c r="AH461" i="5"/>
  <c r="AL461" i="5" s="1"/>
  <c r="AH445" i="5"/>
  <c r="AL445" i="5" s="1"/>
  <c r="AI788" i="5"/>
  <c r="AM788" i="5" s="1"/>
  <c r="AJ770" i="5"/>
  <c r="AN770" i="5" s="1"/>
  <c r="AJ754" i="5"/>
  <c r="AN754" i="5" s="1"/>
  <c r="AI176" i="5"/>
  <c r="AM176" i="5" s="1"/>
  <c r="AI160" i="5"/>
  <c r="AM160" i="5" s="1"/>
  <c r="AI144" i="5"/>
  <c r="AM144" i="5" s="1"/>
  <c r="AI128" i="5"/>
  <c r="AM128" i="5" s="1"/>
  <c r="AI112" i="5"/>
  <c r="AM112" i="5" s="1"/>
  <c r="AJ627" i="5"/>
  <c r="AN627" i="5" s="1"/>
  <c r="AJ579" i="5"/>
  <c r="AN579" i="5" s="1"/>
  <c r="AJ563" i="5"/>
  <c r="AN563" i="5" s="1"/>
  <c r="AJ547" i="5"/>
  <c r="AN547" i="5" s="1"/>
  <c r="AJ531" i="5"/>
  <c r="AN531" i="5" s="1"/>
  <c r="AJ515" i="5"/>
  <c r="AN515" i="5" s="1"/>
  <c r="AJ499" i="5"/>
  <c r="AN499" i="5" s="1"/>
  <c r="AJ483" i="5"/>
  <c r="AN483" i="5" s="1"/>
  <c r="AJ467" i="5"/>
  <c r="AN467" i="5" s="1"/>
  <c r="AJ451" i="5"/>
  <c r="AN451" i="5" s="1"/>
  <c r="AJ435" i="5"/>
  <c r="AN435" i="5" s="1"/>
  <c r="AH796" i="5"/>
  <c r="AL796" i="5" s="1"/>
  <c r="AH800" i="5"/>
  <c r="AL800" i="5" s="1"/>
  <c r="AH613" i="5"/>
  <c r="AL613" i="5" s="1"/>
  <c r="AJ757" i="5"/>
  <c r="AN757" i="5" s="1"/>
  <c r="AI743" i="5"/>
  <c r="AM743" i="5" s="1"/>
  <c r="AI727" i="5"/>
  <c r="AM727" i="5" s="1"/>
  <c r="AI711" i="5"/>
  <c r="AM711" i="5" s="1"/>
  <c r="AI647" i="5"/>
  <c r="AM647" i="5" s="1"/>
  <c r="AI732" i="5"/>
  <c r="AM732" i="5" s="1"/>
  <c r="AI700" i="5"/>
  <c r="AM700" i="5" s="1"/>
  <c r="AI652" i="5"/>
  <c r="AM652" i="5" s="1"/>
  <c r="AI636" i="5"/>
  <c r="AM636" i="5" s="1"/>
  <c r="AI33" i="5"/>
  <c r="AM33" i="5" s="1"/>
  <c r="AI48" i="5"/>
  <c r="AM48" i="5" s="1"/>
  <c r="AI65" i="5"/>
  <c r="AM65" i="5" s="1"/>
  <c r="AI81" i="5"/>
  <c r="AM81" i="5" s="1"/>
  <c r="AI389" i="5"/>
  <c r="AM389" i="5" s="1"/>
  <c r="AI373" i="5"/>
  <c r="AM373" i="5" s="1"/>
  <c r="AI357" i="5"/>
  <c r="AM357" i="5" s="1"/>
  <c r="AI341" i="5"/>
  <c r="AM341" i="5" s="1"/>
  <c r="AI325" i="5"/>
  <c r="AM325" i="5" s="1"/>
  <c r="AI309" i="5"/>
  <c r="AM309" i="5" s="1"/>
  <c r="AI293" i="5"/>
  <c r="AM293" i="5" s="1"/>
  <c r="AI277" i="5"/>
  <c r="AM277" i="5" s="1"/>
  <c r="AI261" i="5"/>
  <c r="AM261" i="5" s="1"/>
  <c r="AI417" i="5"/>
  <c r="AM417" i="5" s="1"/>
  <c r="AI44" i="5"/>
  <c r="AM44" i="5" s="1"/>
  <c r="AI61" i="5"/>
  <c r="AM61" i="5" s="1"/>
  <c r="AI77" i="5"/>
  <c r="AM77" i="5" s="1"/>
  <c r="AI378" i="5"/>
  <c r="AM378" i="5" s="1"/>
  <c r="AI362" i="5"/>
  <c r="AM362" i="5" s="1"/>
  <c r="AI346" i="5"/>
  <c r="AM346" i="5" s="1"/>
  <c r="AI330" i="5"/>
  <c r="AM330" i="5" s="1"/>
  <c r="AI314" i="5"/>
  <c r="AM314" i="5" s="1"/>
  <c r="AI298" i="5"/>
  <c r="AM298" i="5" s="1"/>
  <c r="AI282" i="5"/>
  <c r="AM282" i="5" s="1"/>
  <c r="AI266" i="5"/>
  <c r="AM266" i="5" s="1"/>
  <c r="AI250" i="5"/>
  <c r="AM250" i="5" s="1"/>
  <c r="AI422" i="5"/>
  <c r="AM422" i="5" s="1"/>
  <c r="AJ762" i="5"/>
  <c r="AN762" i="5" s="1"/>
  <c r="AJ571" i="5"/>
  <c r="AN571" i="5" s="1"/>
  <c r="AJ555" i="5"/>
  <c r="AN555" i="5" s="1"/>
  <c r="AJ539" i="5"/>
  <c r="AN539" i="5" s="1"/>
  <c r="AJ523" i="5"/>
  <c r="AN523" i="5" s="1"/>
  <c r="AJ507" i="5"/>
  <c r="AN507" i="5" s="1"/>
  <c r="AJ491" i="5"/>
  <c r="AN491" i="5" s="1"/>
  <c r="AJ475" i="5"/>
  <c r="AN475" i="5" s="1"/>
  <c r="AJ459" i="5"/>
  <c r="AN459" i="5" s="1"/>
  <c r="AJ443" i="5"/>
  <c r="AN443" i="5" s="1"/>
  <c r="AH621" i="5"/>
  <c r="AL621" i="5" s="1"/>
  <c r="AH589" i="5"/>
  <c r="AL589" i="5" s="1"/>
  <c r="AH106" i="5"/>
  <c r="AL106" i="5" s="1"/>
  <c r="AH241" i="5"/>
  <c r="AL241" i="5" s="1"/>
  <c r="AH473" i="5"/>
  <c r="AL473" i="5" s="1"/>
  <c r="AJ800" i="5"/>
  <c r="AN800" i="5" s="1"/>
  <c r="AJ568" i="5"/>
  <c r="AN568" i="5" s="1"/>
  <c r="AJ552" i="5"/>
  <c r="AN552" i="5" s="1"/>
  <c r="AJ536" i="5"/>
  <c r="AN536" i="5" s="1"/>
  <c r="AJ520" i="5"/>
  <c r="AN520" i="5" s="1"/>
  <c r="AJ504" i="5"/>
  <c r="AN504" i="5" s="1"/>
  <c r="AJ488" i="5"/>
  <c r="AN488" i="5" s="1"/>
  <c r="AJ472" i="5"/>
  <c r="AN472" i="5" s="1"/>
  <c r="AJ456" i="5"/>
  <c r="AN456" i="5" s="1"/>
  <c r="AJ440" i="5"/>
  <c r="AN440" i="5" s="1"/>
  <c r="AJ765" i="5"/>
  <c r="AN765" i="5" s="1"/>
  <c r="AJ749" i="5"/>
  <c r="AN749" i="5" s="1"/>
  <c r="AJ802" i="5"/>
  <c r="AN802" i="5" s="1"/>
  <c r="AJ559" i="5"/>
  <c r="AN559" i="5" s="1"/>
  <c r="AJ543" i="5"/>
  <c r="AN543" i="5" s="1"/>
  <c r="AJ527" i="5"/>
  <c r="AN527" i="5" s="1"/>
  <c r="AJ511" i="5"/>
  <c r="AN511" i="5" s="1"/>
  <c r="AJ495" i="5"/>
  <c r="AN495" i="5" s="1"/>
  <c r="AJ479" i="5"/>
  <c r="AN479" i="5" s="1"/>
  <c r="AJ463" i="5"/>
  <c r="AN463" i="5" s="1"/>
  <c r="AJ447" i="5"/>
  <c r="AN447" i="5" s="1"/>
  <c r="AJ798" i="5"/>
  <c r="AN798" i="5" s="1"/>
  <c r="AJ763" i="5"/>
  <c r="AN763" i="5" s="1"/>
  <c r="AJ575" i="5"/>
  <c r="AN575" i="5" s="1"/>
  <c r="AH764" i="5"/>
  <c r="AL764" i="5" s="1"/>
  <c r="AH748" i="5"/>
  <c r="AL748" i="5" s="1"/>
  <c r="AH232" i="5"/>
  <c r="AL232" i="5" s="1"/>
  <c r="AJ761" i="5"/>
  <c r="AN761" i="5" s="1"/>
  <c r="AJ631" i="5"/>
  <c r="AN631" i="5" s="1"/>
  <c r="AJ583" i="5"/>
  <c r="AN583" i="5" s="1"/>
  <c r="AJ567" i="5"/>
  <c r="AN567" i="5" s="1"/>
  <c r="AJ551" i="5"/>
  <c r="AN551" i="5" s="1"/>
  <c r="AJ535" i="5"/>
  <c r="AN535" i="5" s="1"/>
  <c r="AJ519" i="5"/>
  <c r="AN519" i="5" s="1"/>
  <c r="AJ503" i="5"/>
  <c r="AN503" i="5" s="1"/>
  <c r="AJ487" i="5"/>
  <c r="AN487" i="5" s="1"/>
  <c r="AJ471" i="5"/>
  <c r="AN471" i="5" s="1"/>
  <c r="AJ455" i="5"/>
  <c r="AN455" i="5" s="1"/>
  <c r="AJ439" i="5"/>
  <c r="AN439" i="5" s="1"/>
  <c r="AJ767" i="5"/>
  <c r="AN767" i="5" s="1"/>
  <c r="AJ751" i="5"/>
  <c r="AN751" i="5" s="1"/>
  <c r="AJ804" i="5"/>
  <c r="AN804" i="5" s="1"/>
  <c r="AJ625" i="5"/>
  <c r="AN625" i="5" s="1"/>
  <c r="AJ577" i="5"/>
  <c r="AN577" i="5" s="1"/>
  <c r="AJ561" i="5"/>
  <c r="AN561" i="5" s="1"/>
  <c r="AJ545" i="5"/>
  <c r="AN545" i="5" s="1"/>
  <c r="AJ529" i="5"/>
  <c r="AN529" i="5" s="1"/>
  <c r="AJ513" i="5"/>
  <c r="AN513" i="5" s="1"/>
  <c r="AJ497" i="5"/>
  <c r="AN497" i="5" s="1"/>
  <c r="AJ481" i="5"/>
  <c r="AN481" i="5" s="1"/>
  <c r="AJ465" i="5"/>
  <c r="AN465" i="5" s="1"/>
  <c r="AJ449" i="5"/>
  <c r="AN449" i="5" s="1"/>
  <c r="AJ433" i="5"/>
  <c r="AN433" i="5" s="1"/>
  <c r="AJ632" i="5"/>
  <c r="AN632" i="5" s="1"/>
  <c r="AJ758" i="5"/>
  <c r="AN758" i="5" s="1"/>
  <c r="AI224" i="5"/>
  <c r="AM224" i="5" s="1"/>
  <c r="AI208" i="5"/>
  <c r="AM208" i="5" s="1"/>
  <c r="AI192" i="5"/>
  <c r="AM192" i="5" s="1"/>
  <c r="AI684" i="5"/>
  <c r="AM684" i="5" s="1"/>
  <c r="AI668" i="5"/>
  <c r="AM668" i="5" s="1"/>
  <c r="AI735" i="5"/>
  <c r="AM735" i="5" s="1"/>
  <c r="AI719" i="5"/>
  <c r="AM719" i="5" s="1"/>
  <c r="AI703" i="5"/>
  <c r="AM703" i="5" s="1"/>
  <c r="AI655" i="5"/>
  <c r="AM655" i="5" s="1"/>
  <c r="AI639" i="5"/>
  <c r="AM639" i="5" s="1"/>
  <c r="AI382" i="5"/>
  <c r="AM382" i="5" s="1"/>
  <c r="AI366" i="5"/>
  <c r="AM366" i="5" s="1"/>
  <c r="AI350" i="5"/>
  <c r="AM350" i="5" s="1"/>
  <c r="AI334" i="5"/>
  <c r="AM334" i="5" s="1"/>
  <c r="AI318" i="5"/>
  <c r="AM318" i="5" s="1"/>
  <c r="AI302" i="5"/>
  <c r="AM302" i="5" s="1"/>
  <c r="AI426" i="5"/>
  <c r="AM426" i="5" s="1"/>
  <c r="AI173" i="5"/>
  <c r="AM173" i="5" s="1"/>
  <c r="AI157" i="5"/>
  <c r="AM157" i="5" s="1"/>
  <c r="AI141" i="5"/>
  <c r="AM141" i="5" s="1"/>
  <c r="AI125" i="5"/>
  <c r="AM125" i="5" s="1"/>
  <c r="AI109" i="5"/>
  <c r="AM109" i="5" s="1"/>
  <c r="AI218" i="5"/>
  <c r="AM218" i="5" s="1"/>
  <c r="AI202" i="5"/>
  <c r="AM202" i="5" s="1"/>
  <c r="AI186" i="5"/>
  <c r="AM186" i="5" s="1"/>
  <c r="AI170" i="5"/>
  <c r="AM170" i="5" s="1"/>
  <c r="AI154" i="5"/>
  <c r="AM154" i="5" s="1"/>
  <c r="AI138" i="5"/>
  <c r="AM138" i="5" s="1"/>
  <c r="AI122" i="5"/>
  <c r="AM122" i="5" s="1"/>
  <c r="AI205" i="5"/>
  <c r="AM205" i="5" s="1"/>
  <c r="AI221" i="5"/>
  <c r="AM221" i="5" s="1"/>
  <c r="AI189" i="5"/>
  <c r="AM189" i="5" s="1"/>
  <c r="AI226" i="5"/>
  <c r="AM226" i="5" s="1"/>
  <c r="AI194" i="5"/>
  <c r="AM194" i="5" s="1"/>
  <c r="AI162" i="5"/>
  <c r="AM162" i="5" s="1"/>
  <c r="AI130" i="5"/>
  <c r="AM130" i="5" s="1"/>
  <c r="AI217" i="5"/>
  <c r="AM217" i="5" s="1"/>
  <c r="AI201" i="5"/>
  <c r="AM201" i="5" s="1"/>
  <c r="AI185" i="5"/>
  <c r="AM185" i="5" s="1"/>
  <c r="AI169" i="5"/>
  <c r="AM169" i="5" s="1"/>
  <c r="AI153" i="5"/>
  <c r="AM153" i="5" s="1"/>
  <c r="AI137" i="5"/>
  <c r="AM137" i="5" s="1"/>
  <c r="AI210" i="5"/>
  <c r="AM210" i="5" s="1"/>
  <c r="AI178" i="5"/>
  <c r="AM178" i="5" s="1"/>
  <c r="AI146" i="5"/>
  <c r="AM146" i="5" s="1"/>
  <c r="AI114" i="5"/>
  <c r="AM114" i="5" s="1"/>
  <c r="AI219" i="5"/>
  <c r="AM219" i="5" s="1"/>
  <c r="AI203" i="5"/>
  <c r="AM203" i="5" s="1"/>
  <c r="AI187" i="5"/>
  <c r="AM187" i="5" s="1"/>
  <c r="AI171" i="5"/>
  <c r="AM171" i="5" s="1"/>
  <c r="AI155" i="5"/>
  <c r="AM155" i="5" s="1"/>
  <c r="AI139" i="5"/>
  <c r="AM139" i="5" s="1"/>
  <c r="AI123" i="5"/>
  <c r="AM123" i="5" s="1"/>
  <c r="AI222" i="5"/>
  <c r="AM222" i="5" s="1"/>
  <c r="AI206" i="5"/>
  <c r="AM206" i="5" s="1"/>
  <c r="AI190" i="5"/>
  <c r="AM190" i="5" s="1"/>
  <c r="AI174" i="5"/>
  <c r="AM174" i="5" s="1"/>
  <c r="AI158" i="5"/>
  <c r="AM158" i="5" s="1"/>
  <c r="AI142" i="5"/>
  <c r="AM142" i="5" s="1"/>
  <c r="AI126" i="5"/>
  <c r="AM126" i="5" s="1"/>
  <c r="AI110" i="5"/>
  <c r="AM110" i="5" s="1"/>
  <c r="AI386" i="5"/>
  <c r="AM386" i="5" s="1"/>
  <c r="AI370" i="5"/>
  <c r="AM370" i="5" s="1"/>
  <c r="AI354" i="5"/>
  <c r="AM354" i="5" s="1"/>
  <c r="AI338" i="5"/>
  <c r="AM338" i="5" s="1"/>
  <c r="AI322" i="5"/>
  <c r="AM322" i="5" s="1"/>
  <c r="AI306" i="5"/>
  <c r="AM306" i="5" s="1"/>
  <c r="AI290" i="5"/>
  <c r="AM290" i="5" s="1"/>
  <c r="AI274" i="5"/>
  <c r="AM274" i="5" s="1"/>
  <c r="AI258" i="5"/>
  <c r="AM258" i="5" s="1"/>
  <c r="AI430" i="5"/>
  <c r="AM430" i="5" s="1"/>
  <c r="AI414" i="5"/>
  <c r="AM414" i="5" s="1"/>
  <c r="AI746" i="5"/>
  <c r="AM746" i="5" s="1"/>
  <c r="AI730" i="5"/>
  <c r="AM730" i="5" s="1"/>
  <c r="AI714" i="5"/>
  <c r="AM714" i="5" s="1"/>
  <c r="AI698" i="5"/>
  <c r="AM698" i="5" s="1"/>
  <c r="AI682" i="5"/>
  <c r="AM682" i="5" s="1"/>
  <c r="AI666" i="5"/>
  <c r="AM666" i="5" s="1"/>
  <c r="AI650" i="5"/>
  <c r="AM650" i="5" s="1"/>
  <c r="AI377" i="5"/>
  <c r="AM377" i="5" s="1"/>
  <c r="AI361" i="5"/>
  <c r="AM361" i="5" s="1"/>
  <c r="AI345" i="5"/>
  <c r="AM345" i="5" s="1"/>
  <c r="AI329" i="5"/>
  <c r="AM329" i="5" s="1"/>
  <c r="AI313" i="5"/>
  <c r="AM313" i="5" s="1"/>
  <c r="AI297" i="5"/>
  <c r="AM297" i="5" s="1"/>
  <c r="AI281" i="5"/>
  <c r="AM281" i="5" s="1"/>
  <c r="AI737" i="5"/>
  <c r="AM737" i="5" s="1"/>
  <c r="AI721" i="5"/>
  <c r="AM721" i="5" s="1"/>
  <c r="AI705" i="5"/>
  <c r="AM705" i="5" s="1"/>
  <c r="AI689" i="5"/>
  <c r="AM689" i="5" s="1"/>
  <c r="AI673" i="5"/>
  <c r="AM673" i="5" s="1"/>
  <c r="AI657" i="5"/>
  <c r="AM657" i="5" s="1"/>
  <c r="AI641" i="5"/>
  <c r="AM641" i="5" s="1"/>
  <c r="AH757" i="5"/>
  <c r="AL757" i="5" s="1"/>
  <c r="AH804" i="5"/>
  <c r="AL804" i="5" s="1"/>
  <c r="AH629" i="5"/>
  <c r="AL629" i="5" s="1"/>
  <c r="AH533" i="5"/>
  <c r="AL533" i="5" s="1"/>
  <c r="AH517" i="5"/>
  <c r="AL517" i="5" s="1"/>
  <c r="AH501" i="5"/>
  <c r="AL501" i="5" s="1"/>
  <c r="AH485" i="5"/>
  <c r="AL485" i="5" s="1"/>
  <c r="AH469" i="5"/>
  <c r="AL469" i="5" s="1"/>
  <c r="AH453" i="5"/>
  <c r="AL453" i="5" s="1"/>
  <c r="AH437" i="5"/>
  <c r="AL437" i="5" s="1"/>
  <c r="AH98" i="5"/>
  <c r="AL98" i="5" s="1"/>
  <c r="AH465" i="5"/>
  <c r="AL465" i="5" s="1"/>
  <c r="AH449" i="5"/>
  <c r="AL449" i="5" s="1"/>
  <c r="AH433" i="5"/>
  <c r="AL433" i="5" s="1"/>
  <c r="AH617" i="5"/>
  <c r="AL617" i="5" s="1"/>
  <c r="AH601" i="5"/>
  <c r="AL601" i="5" s="1"/>
  <c r="AH585" i="5"/>
  <c r="AL585" i="5" s="1"/>
  <c r="AH537" i="5"/>
  <c r="AL537" i="5" s="1"/>
  <c r="AH625" i="5"/>
  <c r="AL625" i="5" s="1"/>
  <c r="AH609" i="5"/>
  <c r="AL609" i="5" s="1"/>
  <c r="AH593" i="5"/>
  <c r="AL593" i="5" s="1"/>
  <c r="AH545" i="5"/>
  <c r="AL545" i="5" s="1"/>
  <c r="AH529" i="5"/>
  <c r="AL529" i="5" s="1"/>
  <c r="AH513" i="5"/>
  <c r="AL513" i="5" s="1"/>
  <c r="AH497" i="5"/>
  <c r="AL497" i="5" s="1"/>
  <c r="AH481" i="5"/>
  <c r="AL481" i="5" s="1"/>
  <c r="AH229" i="5"/>
  <c r="AL229" i="5" s="1"/>
  <c r="AH628" i="5"/>
  <c r="AL628" i="5" s="1"/>
  <c r="AH612" i="5"/>
  <c r="AL612" i="5" s="1"/>
  <c r="AH596" i="5"/>
  <c r="AL596" i="5" s="1"/>
  <c r="AH579" i="5"/>
  <c r="AL579" i="5" s="1"/>
  <c r="AH563" i="5"/>
  <c r="AL563" i="5" s="1"/>
  <c r="AH547" i="5"/>
  <c r="AL547" i="5" s="1"/>
  <c r="AH532" i="5"/>
  <c r="AL532" i="5" s="1"/>
  <c r="AH516" i="5"/>
  <c r="AL516" i="5" s="1"/>
  <c r="AH500" i="5"/>
  <c r="AL500" i="5" s="1"/>
  <c r="AH484" i="5"/>
  <c r="AL484" i="5" s="1"/>
  <c r="AH468" i="5"/>
  <c r="AL468" i="5" s="1"/>
  <c r="AH452" i="5"/>
  <c r="AL452" i="5" s="1"/>
  <c r="AH436" i="5"/>
  <c r="AL436" i="5" s="1"/>
  <c r="AH624" i="5"/>
  <c r="AL624" i="5" s="1"/>
  <c r="AH608" i="5"/>
  <c r="AL608" i="5" s="1"/>
  <c r="AH592" i="5"/>
  <c r="AL592" i="5" s="1"/>
  <c r="AH544" i="5"/>
  <c r="AL544" i="5" s="1"/>
  <c r="AH528" i="5"/>
  <c r="AL528" i="5" s="1"/>
  <c r="AH512" i="5"/>
  <c r="AL512" i="5" s="1"/>
  <c r="AH496" i="5"/>
  <c r="AL496" i="5" s="1"/>
  <c r="AH480" i="5"/>
  <c r="AL480" i="5" s="1"/>
  <c r="AH464" i="5"/>
  <c r="AL464" i="5" s="1"/>
  <c r="AH448" i="5"/>
  <c r="AL448" i="5" s="1"/>
  <c r="AH576" i="5"/>
  <c r="AL576" i="5" s="1"/>
  <c r="AH560" i="5"/>
  <c r="AL560" i="5" s="1"/>
  <c r="AH236" i="5"/>
  <c r="AL236" i="5" s="1"/>
  <c r="AH240" i="5"/>
  <c r="AL240" i="5" s="1"/>
  <c r="AH572" i="5"/>
  <c r="AL572" i="5" s="1"/>
  <c r="AH556" i="5"/>
  <c r="AL556" i="5" s="1"/>
  <c r="AH620" i="5"/>
  <c r="AL620" i="5" s="1"/>
  <c r="AH604" i="5"/>
  <c r="AL604" i="5" s="1"/>
  <c r="AH588" i="5"/>
  <c r="AL588" i="5" s="1"/>
  <c r="AH540" i="5"/>
  <c r="AL540" i="5" s="1"/>
  <c r="AH524" i="5"/>
  <c r="AL524" i="5" s="1"/>
  <c r="AH508" i="5"/>
  <c r="AL508" i="5" s="1"/>
  <c r="AH492" i="5"/>
  <c r="AL492" i="5" s="1"/>
  <c r="AH476" i="5"/>
  <c r="AL476" i="5" s="1"/>
  <c r="AH460" i="5"/>
  <c r="AL460" i="5" s="1"/>
  <c r="AH444" i="5"/>
  <c r="AL444" i="5" s="1"/>
  <c r="AH633" i="5"/>
  <c r="AL633" i="5" s="1"/>
  <c r="AH568" i="5"/>
  <c r="AL568" i="5" s="1"/>
  <c r="AH552" i="5"/>
  <c r="AL552" i="5" s="1"/>
  <c r="AH102" i="5"/>
  <c r="AL102" i="5" s="1"/>
  <c r="AH580" i="5"/>
  <c r="AL580" i="5" s="1"/>
  <c r="AH564" i="5"/>
  <c r="AL564" i="5" s="1"/>
  <c r="AH548" i="5"/>
  <c r="AL548" i="5" s="1"/>
  <c r="AH233" i="5"/>
  <c r="AL233" i="5" s="1"/>
  <c r="AH632" i="5"/>
  <c r="AL632" i="5" s="1"/>
  <c r="AH616" i="5"/>
  <c r="AL616" i="5" s="1"/>
  <c r="AH600" i="5"/>
  <c r="AL600" i="5" s="1"/>
  <c r="AH536" i="5"/>
  <c r="AL536" i="5" s="1"/>
  <c r="AH520" i="5"/>
  <c r="AL520" i="5" s="1"/>
  <c r="AH504" i="5"/>
  <c r="AL504" i="5" s="1"/>
  <c r="AH488" i="5"/>
  <c r="AL488" i="5" s="1"/>
  <c r="AH472" i="5"/>
  <c r="AL472" i="5" s="1"/>
  <c r="AH456" i="5"/>
  <c r="AL456" i="5" s="1"/>
  <c r="AH440" i="5"/>
  <c r="AL440" i="5" s="1"/>
  <c r="AJ795" i="5"/>
  <c r="AN795" i="5" s="1"/>
  <c r="AH238" i="5"/>
  <c r="AL238" i="5" s="1"/>
  <c r="AH575" i="5"/>
  <c r="AL575" i="5" s="1"/>
  <c r="AH559" i="5"/>
  <c r="AL559" i="5" s="1"/>
  <c r="AI215" i="5"/>
  <c r="AM215" i="5" s="1"/>
  <c r="AI199" i="5"/>
  <c r="AM199" i="5" s="1"/>
  <c r="AI183" i="5"/>
  <c r="AM183" i="5" s="1"/>
  <c r="AI167" i="5"/>
  <c r="AM167" i="5" s="1"/>
  <c r="AI151" i="5"/>
  <c r="AM151" i="5" s="1"/>
  <c r="AI135" i="5"/>
  <c r="AM135" i="5" s="1"/>
  <c r="AI119" i="5"/>
  <c r="AM119" i="5" s="1"/>
  <c r="AI744" i="5"/>
  <c r="AM744" i="5" s="1"/>
  <c r="AI728" i="5"/>
  <c r="AM728" i="5" s="1"/>
  <c r="AI712" i="5"/>
  <c r="AM712" i="5" s="1"/>
  <c r="AI696" i="5"/>
  <c r="AM696" i="5" s="1"/>
  <c r="AI680" i="5"/>
  <c r="AM680" i="5" s="1"/>
  <c r="AI664" i="5"/>
  <c r="AM664" i="5" s="1"/>
  <c r="AI648" i="5"/>
  <c r="AM648" i="5" s="1"/>
  <c r="AH771" i="5"/>
  <c r="AL771" i="5" s="1"/>
  <c r="AH755" i="5"/>
  <c r="AL755" i="5" s="1"/>
  <c r="AI227" i="5"/>
  <c r="AM227" i="5" s="1"/>
  <c r="AI211" i="5"/>
  <c r="AM211" i="5" s="1"/>
  <c r="AI195" i="5"/>
  <c r="AM195" i="5" s="1"/>
  <c r="AI179" i="5"/>
  <c r="AM179" i="5" s="1"/>
  <c r="AI163" i="5"/>
  <c r="AM163" i="5" s="1"/>
  <c r="AI147" i="5"/>
  <c r="AM147" i="5" s="1"/>
  <c r="AI131" i="5"/>
  <c r="AM131" i="5" s="1"/>
  <c r="AI115" i="5"/>
  <c r="AM115" i="5" s="1"/>
  <c r="AH99" i="5"/>
  <c r="AL99" i="5" s="1"/>
  <c r="AH399" i="5"/>
  <c r="AL399" i="5" s="1"/>
  <c r="AH237" i="5"/>
  <c r="AL237" i="5" s="1"/>
  <c r="AH402" i="5"/>
  <c r="AL402" i="5" s="1"/>
  <c r="AH571" i="5"/>
  <c r="AL571" i="5" s="1"/>
  <c r="AH555" i="5"/>
  <c r="AL555" i="5" s="1"/>
  <c r="AI742" i="5"/>
  <c r="AM742" i="5" s="1"/>
  <c r="AI726" i="5"/>
  <c r="AM726" i="5" s="1"/>
  <c r="AI710" i="5"/>
  <c r="AM710" i="5" s="1"/>
  <c r="AI694" i="5"/>
  <c r="AM694" i="5" s="1"/>
  <c r="AI678" i="5"/>
  <c r="AM678" i="5" s="1"/>
  <c r="AI662" i="5"/>
  <c r="AM662" i="5" s="1"/>
  <c r="AI646" i="5"/>
  <c r="AM646" i="5" s="1"/>
  <c r="AH769" i="5"/>
  <c r="AL769" i="5" s="1"/>
  <c r="AH753" i="5"/>
  <c r="AL753" i="5" s="1"/>
  <c r="AJ573" i="5"/>
  <c r="AN573" i="5" s="1"/>
  <c r="AJ557" i="5"/>
  <c r="AN557" i="5" s="1"/>
  <c r="AJ541" i="5"/>
  <c r="AN541" i="5" s="1"/>
  <c r="AJ525" i="5"/>
  <c r="AN525" i="5" s="1"/>
  <c r="AJ509" i="5"/>
  <c r="AN509" i="5" s="1"/>
  <c r="AJ493" i="5"/>
  <c r="AN493" i="5" s="1"/>
  <c r="AJ477" i="5"/>
  <c r="AN477" i="5" s="1"/>
  <c r="AJ461" i="5"/>
  <c r="AN461" i="5" s="1"/>
  <c r="AJ445" i="5"/>
  <c r="AN445" i="5" s="1"/>
  <c r="AJ759" i="5"/>
  <c r="AN759" i="5" s="1"/>
  <c r="AJ796" i="5"/>
  <c r="AN796" i="5" s="1"/>
  <c r="AH245" i="5"/>
  <c r="AL245" i="5" s="1"/>
  <c r="AH409" i="5"/>
  <c r="AL409" i="5" s="1"/>
  <c r="AH393" i="5"/>
  <c r="AL393" i="5" s="1"/>
  <c r="AI733" i="5"/>
  <c r="AM733" i="5" s="1"/>
  <c r="AI701" i="5"/>
  <c r="AM701" i="5" s="1"/>
  <c r="AI685" i="5"/>
  <c r="AM685" i="5" s="1"/>
  <c r="AI669" i="5"/>
  <c r="AM669" i="5" s="1"/>
  <c r="AI653" i="5"/>
  <c r="AM653" i="5" s="1"/>
  <c r="AI637" i="5"/>
  <c r="AM637" i="5" s="1"/>
  <c r="AH760" i="5"/>
  <c r="AL760" i="5" s="1"/>
  <c r="AJ628" i="5"/>
  <c r="AN628" i="5" s="1"/>
  <c r="AJ580" i="5"/>
  <c r="AN580" i="5" s="1"/>
  <c r="AJ564" i="5"/>
  <c r="AN564" i="5" s="1"/>
  <c r="AJ548" i="5"/>
  <c r="AN548" i="5" s="1"/>
  <c r="AJ532" i="5"/>
  <c r="AN532" i="5" s="1"/>
  <c r="AJ516" i="5"/>
  <c r="AN516" i="5" s="1"/>
  <c r="AJ500" i="5"/>
  <c r="AN500" i="5" s="1"/>
  <c r="AJ484" i="5"/>
  <c r="AN484" i="5" s="1"/>
  <c r="AJ468" i="5"/>
  <c r="AN468" i="5" s="1"/>
  <c r="AJ452" i="5"/>
  <c r="AN452" i="5" s="1"/>
  <c r="AJ436" i="5"/>
  <c r="AN436" i="5" s="1"/>
  <c r="AJ803" i="5"/>
  <c r="AN803" i="5" s="1"/>
  <c r="AI734" i="5"/>
  <c r="AM734" i="5" s="1"/>
  <c r="AI718" i="5"/>
  <c r="AM718" i="5" s="1"/>
  <c r="AI702" i="5"/>
  <c r="AM702" i="5" s="1"/>
  <c r="AI686" i="5"/>
  <c r="AM686" i="5" s="1"/>
  <c r="AI670" i="5"/>
  <c r="AM670" i="5" s="1"/>
  <c r="AI654" i="5"/>
  <c r="AM654" i="5" s="1"/>
  <c r="AI638" i="5"/>
  <c r="AM638" i="5" s="1"/>
  <c r="AH761" i="5"/>
  <c r="AL761" i="5" s="1"/>
  <c r="AJ629" i="5"/>
  <c r="AN629" i="5" s="1"/>
  <c r="AJ581" i="5"/>
  <c r="AN581" i="5" s="1"/>
  <c r="AJ565" i="5"/>
  <c r="AN565" i="5" s="1"/>
  <c r="AJ549" i="5"/>
  <c r="AN549" i="5" s="1"/>
  <c r="AJ533" i="5"/>
  <c r="AN533" i="5" s="1"/>
  <c r="AJ517" i="5"/>
  <c r="AN517" i="5" s="1"/>
  <c r="AJ501" i="5"/>
  <c r="AN501" i="5" s="1"/>
  <c r="AJ485" i="5"/>
  <c r="AN485" i="5" s="1"/>
  <c r="AJ469" i="5"/>
  <c r="AN469" i="5" s="1"/>
  <c r="AJ453" i="5"/>
  <c r="AN453" i="5" s="1"/>
  <c r="AJ437" i="5"/>
  <c r="AN437" i="5" s="1"/>
  <c r="AI741" i="5"/>
  <c r="AM741" i="5" s="1"/>
  <c r="AI725" i="5"/>
  <c r="AM725" i="5" s="1"/>
  <c r="AI709" i="5"/>
  <c r="AM709" i="5" s="1"/>
  <c r="AI693" i="5"/>
  <c r="AM693" i="5" s="1"/>
  <c r="AI677" i="5"/>
  <c r="AM677" i="5" s="1"/>
  <c r="AI661" i="5"/>
  <c r="AM661" i="5" s="1"/>
  <c r="AI645" i="5"/>
  <c r="AM645" i="5" s="1"/>
  <c r="AH768" i="5"/>
  <c r="AL768" i="5" s="1"/>
  <c r="AH752" i="5"/>
  <c r="AL752" i="5" s="1"/>
  <c r="AH234" i="5"/>
  <c r="AL234" i="5" s="1"/>
  <c r="AH95" i="5"/>
  <c r="AL95" i="5" s="1"/>
  <c r="AI738" i="5"/>
  <c r="AM738" i="5" s="1"/>
  <c r="AI722" i="5"/>
  <c r="AM722" i="5" s="1"/>
  <c r="AI706" i="5"/>
  <c r="AM706" i="5" s="1"/>
  <c r="AI690" i="5"/>
  <c r="AM690" i="5" s="1"/>
  <c r="AI674" i="5"/>
  <c r="AM674" i="5" s="1"/>
  <c r="AI658" i="5"/>
  <c r="AM658" i="5" s="1"/>
  <c r="AI642" i="5"/>
  <c r="AM642" i="5" s="1"/>
  <c r="AH765" i="5"/>
  <c r="AL765" i="5" s="1"/>
  <c r="AH749" i="5"/>
  <c r="AL749" i="5" s="1"/>
  <c r="AJ633" i="5"/>
  <c r="AN633" i="5" s="1"/>
  <c r="AJ569" i="5"/>
  <c r="AN569" i="5" s="1"/>
  <c r="AJ553" i="5"/>
  <c r="AN553" i="5" s="1"/>
  <c r="AJ537" i="5"/>
  <c r="AN537" i="5" s="1"/>
  <c r="AJ521" i="5"/>
  <c r="AN521" i="5" s="1"/>
  <c r="AJ505" i="5"/>
  <c r="AN505" i="5" s="1"/>
  <c r="AJ489" i="5"/>
  <c r="AN489" i="5" s="1"/>
  <c r="AJ473" i="5"/>
  <c r="AN473" i="5" s="1"/>
  <c r="AJ457" i="5"/>
  <c r="AN457" i="5" s="1"/>
  <c r="AJ441" i="5"/>
  <c r="AN441" i="5" s="1"/>
  <c r="AI745" i="5"/>
  <c r="AM745" i="5" s="1"/>
  <c r="AI729" i="5"/>
  <c r="AM729" i="5" s="1"/>
  <c r="AI713" i="5"/>
  <c r="AM713" i="5" s="1"/>
  <c r="AI697" i="5"/>
  <c r="AM697" i="5" s="1"/>
  <c r="AI681" i="5"/>
  <c r="AM681" i="5" s="1"/>
  <c r="AI665" i="5"/>
  <c r="AM665" i="5" s="1"/>
  <c r="AI649" i="5"/>
  <c r="AM649" i="5" s="1"/>
  <c r="AH772" i="5"/>
  <c r="AL772" i="5" s="1"/>
  <c r="AH756" i="5"/>
  <c r="AL756" i="5" s="1"/>
  <c r="AI740" i="5"/>
  <c r="AM740" i="5" s="1"/>
  <c r="AI724" i="5"/>
  <c r="AM724" i="5" s="1"/>
  <c r="AI708" i="5"/>
  <c r="AM708" i="5" s="1"/>
  <c r="AI692" i="5"/>
  <c r="AM692" i="5" s="1"/>
  <c r="AI676" i="5"/>
  <c r="AM676" i="5" s="1"/>
  <c r="AI660" i="5"/>
  <c r="AM660" i="5" s="1"/>
  <c r="AI644" i="5"/>
  <c r="AM644" i="5" s="1"/>
  <c r="AH767" i="5"/>
  <c r="AL767" i="5" s="1"/>
  <c r="AH751" i="5"/>
  <c r="AL751" i="5" s="1"/>
  <c r="AI40" i="5"/>
  <c r="AM40" i="5" s="1"/>
  <c r="AI56" i="5"/>
  <c r="AM56" i="5" s="1"/>
  <c r="AI73" i="5"/>
  <c r="AM73" i="5" s="1"/>
  <c r="AI89" i="5"/>
  <c r="AM89" i="5" s="1"/>
  <c r="AH230" i="5"/>
  <c r="AL230" i="5" s="1"/>
  <c r="AH583" i="5"/>
  <c r="AL583" i="5" s="1"/>
  <c r="AH567" i="5"/>
  <c r="AL567" i="5" s="1"/>
  <c r="AH551" i="5"/>
  <c r="AL551" i="5" s="1"/>
  <c r="AJ771" i="5"/>
  <c r="AN771" i="5" s="1"/>
  <c r="AJ755" i="5"/>
  <c r="AN755" i="5" s="1"/>
  <c r="AJ792" i="5"/>
  <c r="AN792" i="5" s="1"/>
  <c r="AJ624" i="5"/>
  <c r="AN624" i="5" s="1"/>
  <c r="AJ576" i="5"/>
  <c r="AN576" i="5" s="1"/>
  <c r="AJ560" i="5"/>
  <c r="AN560" i="5" s="1"/>
  <c r="AJ544" i="5"/>
  <c r="AN544" i="5" s="1"/>
  <c r="AJ528" i="5"/>
  <c r="AN528" i="5" s="1"/>
  <c r="AJ512" i="5"/>
  <c r="AN512" i="5" s="1"/>
  <c r="AJ496" i="5"/>
  <c r="AN496" i="5" s="1"/>
  <c r="AJ480" i="5"/>
  <c r="AN480" i="5" s="1"/>
  <c r="AJ464" i="5"/>
  <c r="AN464" i="5" s="1"/>
  <c r="AJ448" i="5"/>
  <c r="AN448" i="5" s="1"/>
  <c r="AJ799" i="5"/>
  <c r="AN799" i="5" s="1"/>
  <c r="AI59" i="5"/>
  <c r="AM59" i="5" s="1"/>
  <c r="AH107" i="5"/>
  <c r="AL107" i="5" s="1"/>
  <c r="AH242" i="5"/>
  <c r="AL242" i="5" s="1"/>
  <c r="AJ572" i="5"/>
  <c r="AN572" i="5" s="1"/>
  <c r="AJ556" i="5"/>
  <c r="AN556" i="5" s="1"/>
  <c r="AJ540" i="5"/>
  <c r="AN540" i="5" s="1"/>
  <c r="AJ524" i="5"/>
  <c r="AN524" i="5" s="1"/>
  <c r="AJ508" i="5"/>
  <c r="AN508" i="5" s="1"/>
  <c r="AJ492" i="5"/>
  <c r="AN492" i="5" s="1"/>
  <c r="AJ476" i="5"/>
  <c r="AN476" i="5" s="1"/>
  <c r="AJ460" i="5"/>
  <c r="AN460" i="5" s="1"/>
  <c r="AJ444" i="5"/>
  <c r="AN444" i="5" s="1"/>
  <c r="AI736" i="5"/>
  <c r="AM736" i="5" s="1"/>
  <c r="AI720" i="5"/>
  <c r="AM720" i="5" s="1"/>
  <c r="AI704" i="5"/>
  <c r="AM704" i="5" s="1"/>
  <c r="AI688" i="5"/>
  <c r="AM688" i="5" s="1"/>
  <c r="AI672" i="5"/>
  <c r="AM672" i="5" s="1"/>
  <c r="AI656" i="5"/>
  <c r="AM656" i="5" s="1"/>
  <c r="AI640" i="5"/>
  <c r="AM640" i="5" s="1"/>
  <c r="AI91" i="5"/>
  <c r="AM91" i="5" s="1"/>
  <c r="AH103" i="5"/>
  <c r="AL103" i="5" s="1"/>
  <c r="AH247" i="5"/>
  <c r="AL247" i="5" s="1"/>
  <c r="AH411" i="5"/>
  <c r="AL411" i="5" s="1"/>
  <c r="AH395" i="5"/>
  <c r="AL395" i="5" s="1"/>
  <c r="AH398" i="5"/>
  <c r="AL398" i="5" s="1"/>
  <c r="AH405" i="5"/>
  <c r="AL405" i="5" s="1"/>
  <c r="AH400" i="5"/>
  <c r="AL400" i="5" s="1"/>
  <c r="AJ90" i="5"/>
  <c r="AN90" i="5" s="1"/>
  <c r="AH777" i="5"/>
  <c r="AL777" i="5" s="1"/>
  <c r="AH773" i="5"/>
  <c r="AL773" i="5" s="1"/>
  <c r="AH763" i="5"/>
  <c r="AL763" i="5" s="1"/>
  <c r="AH759" i="5"/>
  <c r="AL759" i="5" s="1"/>
  <c r="AH94" i="5"/>
  <c r="AL94" i="5" s="1"/>
  <c r="AH403" i="5"/>
  <c r="AL403" i="5" s="1"/>
  <c r="AH406" i="5"/>
  <c r="AL406" i="5" s="1"/>
  <c r="AJ102" i="5"/>
  <c r="AN102" i="5" s="1"/>
  <c r="AJ235" i="5"/>
  <c r="AN235" i="5" s="1"/>
  <c r="AJ411" i="5"/>
  <c r="AN411" i="5" s="1"/>
  <c r="AJ395" i="5"/>
  <c r="AN395" i="5" s="1"/>
  <c r="AH97" i="5"/>
  <c r="AL97" i="5" s="1"/>
  <c r="AH397" i="5"/>
  <c r="AL397" i="5" s="1"/>
  <c r="AH631" i="5"/>
  <c r="AL631" i="5" s="1"/>
  <c r="AH615" i="5"/>
  <c r="AL615" i="5" s="1"/>
  <c r="AH599" i="5"/>
  <c r="AL599" i="5" s="1"/>
  <c r="AH582" i="5"/>
  <c r="AL582" i="5" s="1"/>
  <c r="AH566" i="5"/>
  <c r="AL566" i="5" s="1"/>
  <c r="AH550" i="5"/>
  <c r="AL550" i="5" s="1"/>
  <c r="AH535" i="5"/>
  <c r="AL535" i="5" s="1"/>
  <c r="AH519" i="5"/>
  <c r="AL519" i="5" s="1"/>
  <c r="AH503" i="5"/>
  <c r="AL503" i="5" s="1"/>
  <c r="AH487" i="5"/>
  <c r="AL487" i="5" s="1"/>
  <c r="AH471" i="5"/>
  <c r="AL471" i="5" s="1"/>
  <c r="AH455" i="5"/>
  <c r="AL455" i="5" s="1"/>
  <c r="AH439" i="5"/>
  <c r="AL439" i="5" s="1"/>
  <c r="AH795" i="5"/>
  <c r="AL795" i="5" s="1"/>
  <c r="AJ93" i="5"/>
  <c r="AN93" i="5" s="1"/>
  <c r="AJ242" i="5"/>
  <c r="AN242" i="5" s="1"/>
  <c r="AJ402" i="5"/>
  <c r="AN402" i="5" s="1"/>
  <c r="AJ614" i="5"/>
  <c r="AN614" i="5" s="1"/>
  <c r="AJ598" i="5"/>
  <c r="AN598" i="5" s="1"/>
  <c r="AJ622" i="5"/>
  <c r="AN622" i="5" s="1"/>
  <c r="S28" i="5"/>
  <c r="S27" i="5"/>
  <c r="AH108" i="5"/>
  <c r="AL108" i="5" s="1"/>
  <c r="AH92" i="5"/>
  <c r="AL92" i="5" s="1"/>
  <c r="AH244" i="5"/>
  <c r="AL244" i="5" s="1"/>
  <c r="AH408" i="5"/>
  <c r="AL408" i="5" s="1"/>
  <c r="AH626" i="5"/>
  <c r="AL626" i="5" s="1"/>
  <c r="AH610" i="5"/>
  <c r="AL610" i="5" s="1"/>
  <c r="AH594" i="5"/>
  <c r="AL594" i="5" s="1"/>
  <c r="AH577" i="5"/>
  <c r="AL577" i="5" s="1"/>
  <c r="AH561" i="5"/>
  <c r="AL561" i="5" s="1"/>
  <c r="AH546" i="5"/>
  <c r="AL546" i="5" s="1"/>
  <c r="AH530" i="5"/>
  <c r="AL530" i="5" s="1"/>
  <c r="AH514" i="5"/>
  <c r="AL514" i="5" s="1"/>
  <c r="AH498" i="5"/>
  <c r="AL498" i="5" s="1"/>
  <c r="AH482" i="5"/>
  <c r="AL482" i="5" s="1"/>
  <c r="AH466" i="5"/>
  <c r="AL466" i="5" s="1"/>
  <c r="AH450" i="5"/>
  <c r="AL450" i="5" s="1"/>
  <c r="AH434" i="5"/>
  <c r="AL434" i="5" s="1"/>
  <c r="AI717" i="5"/>
  <c r="AM717" i="5" s="1"/>
  <c r="AI785" i="5"/>
  <c r="AM785" i="5" s="1"/>
  <c r="AH806" i="5"/>
  <c r="AL806" i="5" s="1"/>
  <c r="AJ104" i="5"/>
  <c r="AN104" i="5" s="1"/>
  <c r="AJ237" i="5"/>
  <c r="AN237" i="5" s="1"/>
  <c r="AJ397" i="5"/>
  <c r="AN397" i="5" s="1"/>
  <c r="AJ609" i="5"/>
  <c r="AN609" i="5" s="1"/>
  <c r="AJ593" i="5"/>
  <c r="AN593" i="5" s="1"/>
  <c r="AI96" i="5"/>
  <c r="AM96" i="5" s="1"/>
  <c r="AH218" i="5"/>
  <c r="AL218" i="5" s="1"/>
  <c r="AH202" i="5"/>
  <c r="AL202" i="5" s="1"/>
  <c r="AH186" i="5"/>
  <c r="AL186" i="5" s="1"/>
  <c r="AH170" i="5"/>
  <c r="AL170" i="5" s="1"/>
  <c r="AH154" i="5"/>
  <c r="AL154" i="5" s="1"/>
  <c r="AH138" i="5"/>
  <c r="AL138" i="5" s="1"/>
  <c r="AH122" i="5"/>
  <c r="AL122" i="5" s="1"/>
  <c r="AI242" i="5"/>
  <c r="AM242" i="5" s="1"/>
  <c r="AH378" i="5"/>
  <c r="AL378" i="5" s="1"/>
  <c r="AH362" i="5"/>
  <c r="AL362" i="5" s="1"/>
  <c r="AH346" i="5"/>
  <c r="AL346" i="5" s="1"/>
  <c r="AH330" i="5"/>
  <c r="AL330" i="5" s="1"/>
  <c r="AH314" i="5"/>
  <c r="AL314" i="5" s="1"/>
  <c r="AH298" i="5"/>
  <c r="AL298" i="5" s="1"/>
  <c r="AH282" i="5"/>
  <c r="AL282" i="5" s="1"/>
  <c r="AH266" i="5"/>
  <c r="AL266" i="5" s="1"/>
  <c r="AH250" i="5"/>
  <c r="AL250" i="5" s="1"/>
  <c r="AI402" i="5"/>
  <c r="AM402" i="5" s="1"/>
  <c r="AH430" i="5"/>
  <c r="AL430" i="5" s="1"/>
  <c r="AH414" i="5"/>
  <c r="AL414" i="5" s="1"/>
  <c r="AI626" i="5"/>
  <c r="AM626" i="5" s="1"/>
  <c r="AI610" i="5"/>
  <c r="AM610" i="5" s="1"/>
  <c r="AI594" i="5"/>
  <c r="AM594" i="5" s="1"/>
  <c r="AI578" i="5"/>
  <c r="AM578" i="5" s="1"/>
  <c r="AI562" i="5"/>
  <c r="AM562" i="5" s="1"/>
  <c r="AI546" i="5"/>
  <c r="AM546" i="5" s="1"/>
  <c r="AI530" i="5"/>
  <c r="AM530" i="5" s="1"/>
  <c r="AI514" i="5"/>
  <c r="AM514" i="5" s="1"/>
  <c r="AI498" i="5"/>
  <c r="AM498" i="5" s="1"/>
  <c r="AI482" i="5"/>
  <c r="AM482" i="5" s="1"/>
  <c r="AI466" i="5"/>
  <c r="AM466" i="5" s="1"/>
  <c r="AI450" i="5"/>
  <c r="AM450" i="5" s="1"/>
  <c r="AI434" i="5"/>
  <c r="AM434" i="5" s="1"/>
  <c r="AH743" i="5"/>
  <c r="AL743" i="5" s="1"/>
  <c r="AH727" i="5"/>
  <c r="AL727" i="5" s="1"/>
  <c r="AH711" i="5"/>
  <c r="AL711" i="5" s="1"/>
  <c r="AH695" i="5"/>
  <c r="AL695" i="5" s="1"/>
  <c r="AH679" i="5"/>
  <c r="AL679" i="5" s="1"/>
  <c r="AH663" i="5"/>
  <c r="AL663" i="5" s="1"/>
  <c r="AH647" i="5"/>
  <c r="AL647" i="5" s="1"/>
  <c r="AI765" i="5"/>
  <c r="AM765" i="5" s="1"/>
  <c r="AI749" i="5"/>
  <c r="AM749" i="5" s="1"/>
  <c r="AH786" i="5"/>
  <c r="AL786" i="5" s="1"/>
  <c r="AI796" i="5"/>
  <c r="AM796" i="5" s="1"/>
  <c r="AH32" i="5"/>
  <c r="AL32" i="5" s="1"/>
  <c r="AH37" i="5"/>
  <c r="AL37" i="5" s="1"/>
  <c r="AH41" i="5"/>
  <c r="AL41" i="5" s="1"/>
  <c r="AH45" i="5"/>
  <c r="AL45" i="5" s="1"/>
  <c r="AH49" i="5"/>
  <c r="AL49" i="5" s="1"/>
  <c r="AH53" i="5"/>
  <c r="AL53" i="5" s="1"/>
  <c r="AH57" i="5"/>
  <c r="AL57" i="5" s="1"/>
  <c r="AH62" i="5"/>
  <c r="AL62" i="5" s="1"/>
  <c r="AH66" i="5"/>
  <c r="AL66" i="5" s="1"/>
  <c r="AH70" i="5"/>
  <c r="AL70" i="5" s="1"/>
  <c r="AH74" i="5"/>
  <c r="AL74" i="5" s="1"/>
  <c r="AH78" i="5"/>
  <c r="AL78" i="5" s="1"/>
  <c r="AH82" i="5"/>
  <c r="AL82" i="5" s="1"/>
  <c r="AH86" i="5"/>
  <c r="AL86" i="5" s="1"/>
  <c r="AH90" i="5"/>
  <c r="AL90" i="5" s="1"/>
  <c r="AJ224" i="5"/>
  <c r="AN224" i="5" s="1"/>
  <c r="AJ208" i="5"/>
  <c r="AN208" i="5" s="1"/>
  <c r="AJ192" i="5"/>
  <c r="AN192" i="5" s="1"/>
  <c r="AJ176" i="5"/>
  <c r="AN176" i="5" s="1"/>
  <c r="AJ160" i="5"/>
  <c r="AN160" i="5" s="1"/>
  <c r="AJ144" i="5"/>
  <c r="AN144" i="5" s="1"/>
  <c r="AJ128" i="5"/>
  <c r="AN128" i="5" s="1"/>
  <c r="AJ112" i="5"/>
  <c r="AN112" i="5" s="1"/>
  <c r="AJ380" i="5"/>
  <c r="AN380" i="5" s="1"/>
  <c r="AJ364" i="5"/>
  <c r="AN364" i="5" s="1"/>
  <c r="AJ348" i="5"/>
  <c r="AN348" i="5" s="1"/>
  <c r="AJ332" i="5"/>
  <c r="AN332" i="5" s="1"/>
  <c r="AJ316" i="5"/>
  <c r="AN316" i="5" s="1"/>
  <c r="AJ300" i="5"/>
  <c r="AN300" i="5" s="1"/>
  <c r="AJ284" i="5"/>
  <c r="AN284" i="5" s="1"/>
  <c r="AJ268" i="5"/>
  <c r="AN268" i="5" s="1"/>
  <c r="AJ252" i="5"/>
  <c r="AN252" i="5" s="1"/>
  <c r="AJ428" i="5"/>
  <c r="AN428" i="5" s="1"/>
  <c r="AJ741" i="5"/>
  <c r="AN741" i="5" s="1"/>
  <c r="AJ725" i="5"/>
  <c r="AN725" i="5" s="1"/>
  <c r="AJ705" i="5"/>
  <c r="AN705" i="5" s="1"/>
  <c r="AJ693" i="5"/>
  <c r="AN693" i="5" s="1"/>
  <c r="AJ677" i="5"/>
  <c r="AN677" i="5" s="1"/>
  <c r="AJ661" i="5"/>
  <c r="AN661" i="5" s="1"/>
  <c r="AJ645" i="5"/>
  <c r="AN645" i="5" s="1"/>
  <c r="AJ780" i="5"/>
  <c r="AN780" i="5" s="1"/>
  <c r="AJ38" i="5"/>
  <c r="AN38" i="5" s="1"/>
  <c r="AJ54" i="5"/>
  <c r="AN54" i="5" s="1"/>
  <c r="AJ71" i="5"/>
  <c r="AN71" i="5" s="1"/>
  <c r="AJ87" i="5"/>
  <c r="AN87" i="5" s="1"/>
  <c r="AH766" i="5"/>
  <c r="AL766" i="5" s="1"/>
  <c r="AH750" i="5"/>
  <c r="AL750" i="5" s="1"/>
  <c r="AI776" i="5"/>
  <c r="AM776" i="5" s="1"/>
  <c r="AH797" i="5"/>
  <c r="AL797" i="5" s="1"/>
  <c r="AI31" i="5"/>
  <c r="AM31" i="5" s="1"/>
  <c r="Z28" i="5"/>
  <c r="Z27" i="5"/>
  <c r="AJ107" i="5"/>
  <c r="AN107" i="5" s="1"/>
  <c r="AJ240" i="5"/>
  <c r="AN240" i="5" s="1"/>
  <c r="AJ400" i="5"/>
  <c r="AN400" i="5" s="1"/>
  <c r="AJ630" i="5"/>
  <c r="AN630" i="5" s="1"/>
  <c r="AJ612" i="5"/>
  <c r="AN612" i="5" s="1"/>
  <c r="AJ596" i="5"/>
  <c r="AN596" i="5" s="1"/>
  <c r="AJ582" i="5"/>
  <c r="AN582" i="5" s="1"/>
  <c r="AJ566" i="5"/>
  <c r="AN566" i="5" s="1"/>
  <c r="AJ550" i="5"/>
  <c r="AN550" i="5" s="1"/>
  <c r="AJ534" i="5"/>
  <c r="AN534" i="5" s="1"/>
  <c r="AJ518" i="5"/>
  <c r="AN518" i="5" s="1"/>
  <c r="AJ502" i="5"/>
  <c r="AN502" i="5" s="1"/>
  <c r="AJ486" i="5"/>
  <c r="AN486" i="5" s="1"/>
  <c r="AJ470" i="5"/>
  <c r="AN470" i="5" s="1"/>
  <c r="AJ454" i="5"/>
  <c r="AN454" i="5" s="1"/>
  <c r="AJ438" i="5"/>
  <c r="AN438" i="5" s="1"/>
  <c r="AJ768" i="5"/>
  <c r="AN768" i="5" s="1"/>
  <c r="AJ752" i="5"/>
  <c r="AN752" i="5" s="1"/>
  <c r="AJ805" i="5"/>
  <c r="AN805" i="5" s="1"/>
  <c r="AI95" i="5"/>
  <c r="AM95" i="5" s="1"/>
  <c r="AH217" i="5"/>
  <c r="AL217" i="5" s="1"/>
  <c r="AH201" i="5"/>
  <c r="AL201" i="5" s="1"/>
  <c r="AH185" i="5"/>
  <c r="AL185" i="5" s="1"/>
  <c r="AH169" i="5"/>
  <c r="AL169" i="5" s="1"/>
  <c r="AH153" i="5"/>
  <c r="AL153" i="5" s="1"/>
  <c r="AH137" i="5"/>
  <c r="AL137" i="5" s="1"/>
  <c r="AH121" i="5"/>
  <c r="AL121" i="5" s="1"/>
  <c r="AI241" i="5"/>
  <c r="AM241" i="5" s="1"/>
  <c r="AH377" i="5"/>
  <c r="AL377" i="5" s="1"/>
  <c r="AH361" i="5"/>
  <c r="AL361" i="5" s="1"/>
  <c r="AH345" i="5"/>
  <c r="AL345" i="5" s="1"/>
  <c r="AH329" i="5"/>
  <c r="AL329" i="5" s="1"/>
  <c r="AH313" i="5"/>
  <c r="AL313" i="5" s="1"/>
  <c r="AH297" i="5"/>
  <c r="AL297" i="5" s="1"/>
  <c r="AH281" i="5"/>
  <c r="AL281" i="5" s="1"/>
  <c r="AH265" i="5"/>
  <c r="AL265" i="5" s="1"/>
  <c r="AH249" i="5"/>
  <c r="AL249" i="5" s="1"/>
  <c r="AI401" i="5"/>
  <c r="AM401" i="5" s="1"/>
  <c r="AH425" i="5"/>
  <c r="AL425" i="5" s="1"/>
  <c r="AI98" i="5"/>
  <c r="AM98" i="5" s="1"/>
  <c r="AH220" i="5"/>
  <c r="AL220" i="5" s="1"/>
  <c r="AH204" i="5"/>
  <c r="AL204" i="5" s="1"/>
  <c r="AH188" i="5"/>
  <c r="AL188" i="5" s="1"/>
  <c r="AH172" i="5"/>
  <c r="AL172" i="5" s="1"/>
  <c r="AH156" i="5"/>
  <c r="AL156" i="5" s="1"/>
  <c r="AH140" i="5"/>
  <c r="AL140" i="5" s="1"/>
  <c r="AH124" i="5"/>
  <c r="AL124" i="5" s="1"/>
  <c r="AI244" i="5"/>
  <c r="AM244" i="5" s="1"/>
  <c r="AH380" i="5"/>
  <c r="AL380" i="5" s="1"/>
  <c r="AH364" i="5"/>
  <c r="AL364" i="5" s="1"/>
  <c r="AH348" i="5"/>
  <c r="AL348" i="5" s="1"/>
  <c r="AH332" i="5"/>
  <c r="AL332" i="5" s="1"/>
  <c r="AH316" i="5"/>
  <c r="AL316" i="5" s="1"/>
  <c r="AH300" i="5"/>
  <c r="AL300" i="5" s="1"/>
  <c r="AH284" i="5"/>
  <c r="AL284" i="5" s="1"/>
  <c r="AH268" i="5"/>
  <c r="AL268" i="5" s="1"/>
  <c r="AH252" i="5"/>
  <c r="AL252" i="5" s="1"/>
  <c r="AI404" i="5"/>
  <c r="AM404" i="5" s="1"/>
  <c r="AH432" i="5"/>
  <c r="AL432" i="5" s="1"/>
  <c r="AH416" i="5"/>
  <c r="AL416" i="5" s="1"/>
  <c r="AI628" i="5"/>
  <c r="AM628" i="5" s="1"/>
  <c r="AI612" i="5"/>
  <c r="AM612" i="5" s="1"/>
  <c r="AI596" i="5"/>
  <c r="AM596" i="5" s="1"/>
  <c r="AI580" i="5"/>
  <c r="AM580" i="5" s="1"/>
  <c r="AI564" i="5"/>
  <c r="AM564" i="5" s="1"/>
  <c r="AI548" i="5"/>
  <c r="AM548" i="5" s="1"/>
  <c r="AI532" i="5"/>
  <c r="AM532" i="5" s="1"/>
  <c r="AI516" i="5"/>
  <c r="AM516" i="5" s="1"/>
  <c r="AI500" i="5"/>
  <c r="AM500" i="5" s="1"/>
  <c r="AI484" i="5"/>
  <c r="AM484" i="5" s="1"/>
  <c r="AI468" i="5"/>
  <c r="AM468" i="5" s="1"/>
  <c r="AI452" i="5"/>
  <c r="AM452" i="5" s="1"/>
  <c r="AI436" i="5"/>
  <c r="AM436" i="5" s="1"/>
  <c r="AH745" i="5"/>
  <c r="AL745" i="5" s="1"/>
  <c r="AH729" i="5"/>
  <c r="AL729" i="5" s="1"/>
  <c r="AH713" i="5"/>
  <c r="AL713" i="5" s="1"/>
  <c r="AH697" i="5"/>
  <c r="AL697" i="5" s="1"/>
  <c r="AH681" i="5"/>
  <c r="AL681" i="5" s="1"/>
  <c r="AH665" i="5"/>
  <c r="AL665" i="5" s="1"/>
  <c r="AH649" i="5"/>
  <c r="AL649" i="5" s="1"/>
  <c r="AI767" i="5"/>
  <c r="AM767" i="5" s="1"/>
  <c r="AI751" i="5"/>
  <c r="AM751" i="5" s="1"/>
  <c r="AH788" i="5"/>
  <c r="AL788" i="5" s="1"/>
  <c r="AI798" i="5"/>
  <c r="AM798" i="5" s="1"/>
  <c r="AB27" i="5"/>
  <c r="AB28" i="5"/>
  <c r="AJ226" i="5"/>
  <c r="AN226" i="5" s="1"/>
  <c r="AJ210" i="5"/>
  <c r="AN210" i="5" s="1"/>
  <c r="AJ194" i="5"/>
  <c r="AN194" i="5" s="1"/>
  <c r="AJ178" i="5"/>
  <c r="AN178" i="5" s="1"/>
  <c r="AJ162" i="5"/>
  <c r="AN162" i="5" s="1"/>
  <c r="AJ146" i="5"/>
  <c r="AN146" i="5" s="1"/>
  <c r="AJ130" i="5"/>
  <c r="AN130" i="5" s="1"/>
  <c r="AJ114" i="5"/>
  <c r="AN114" i="5" s="1"/>
  <c r="AJ382" i="5"/>
  <c r="AN382" i="5" s="1"/>
  <c r="AJ366" i="5"/>
  <c r="AN366" i="5" s="1"/>
  <c r="AJ350" i="5"/>
  <c r="AN350" i="5" s="1"/>
  <c r="AJ334" i="5"/>
  <c r="AN334" i="5" s="1"/>
  <c r="AJ318" i="5"/>
  <c r="AN318" i="5" s="1"/>
  <c r="AJ302" i="5"/>
  <c r="AN302" i="5" s="1"/>
  <c r="AJ286" i="5"/>
  <c r="AN286" i="5" s="1"/>
  <c r="AJ270" i="5"/>
  <c r="AN270" i="5" s="1"/>
  <c r="AJ254" i="5"/>
  <c r="AN254" i="5" s="1"/>
  <c r="AJ430" i="5"/>
  <c r="AN430" i="5" s="1"/>
  <c r="AJ414" i="5"/>
  <c r="AN414" i="5" s="1"/>
  <c r="AJ743" i="5"/>
  <c r="AN743" i="5" s="1"/>
  <c r="AJ727" i="5"/>
  <c r="AN727" i="5" s="1"/>
  <c r="AJ707" i="5"/>
  <c r="AN707" i="5" s="1"/>
  <c r="AJ695" i="5"/>
  <c r="AN695" i="5" s="1"/>
  <c r="AJ679" i="5"/>
  <c r="AN679" i="5" s="1"/>
  <c r="AJ663" i="5"/>
  <c r="AN663" i="5" s="1"/>
  <c r="AJ647" i="5"/>
  <c r="AN647" i="5" s="1"/>
  <c r="AJ782" i="5"/>
  <c r="AN782" i="5" s="1"/>
  <c r="AC27" i="5"/>
  <c r="AC28" i="5"/>
  <c r="AJ31" i="5"/>
  <c r="AN31" i="5" s="1"/>
  <c r="AJ48" i="5"/>
  <c r="AN48" i="5" s="1"/>
  <c r="AJ65" i="5"/>
  <c r="AN65" i="5" s="1"/>
  <c r="AJ81" i="5"/>
  <c r="AN81" i="5" s="1"/>
  <c r="AI539" i="5"/>
  <c r="AM539" i="5" s="1"/>
  <c r="AI479" i="5"/>
  <c r="AM479" i="5" s="1"/>
  <c r="AI447" i="5"/>
  <c r="AM447" i="5" s="1"/>
  <c r="AI101" i="5"/>
  <c r="AM101" i="5" s="1"/>
  <c r="AH223" i="5"/>
  <c r="AL223" i="5" s="1"/>
  <c r="AH207" i="5"/>
  <c r="AL207" i="5" s="1"/>
  <c r="AH191" i="5"/>
  <c r="AL191" i="5" s="1"/>
  <c r="AH175" i="5"/>
  <c r="AL175" i="5" s="1"/>
  <c r="AH159" i="5"/>
  <c r="AL159" i="5" s="1"/>
  <c r="AH143" i="5"/>
  <c r="AL143" i="5" s="1"/>
  <c r="AH127" i="5"/>
  <c r="AL127" i="5" s="1"/>
  <c r="AH111" i="5"/>
  <c r="AL111" i="5" s="1"/>
  <c r="AI247" i="5"/>
  <c r="AM247" i="5" s="1"/>
  <c r="AI231" i="5"/>
  <c r="AM231" i="5" s="1"/>
  <c r="AH383" i="5"/>
  <c r="AL383" i="5" s="1"/>
  <c r="AH367" i="5"/>
  <c r="AL367" i="5" s="1"/>
  <c r="AH351" i="5"/>
  <c r="AL351" i="5" s="1"/>
  <c r="AH335" i="5"/>
  <c r="AL335" i="5" s="1"/>
  <c r="AH319" i="5"/>
  <c r="AL319" i="5" s="1"/>
  <c r="AH303" i="5"/>
  <c r="AL303" i="5" s="1"/>
  <c r="AH287" i="5"/>
  <c r="AL287" i="5" s="1"/>
  <c r="AH271" i="5"/>
  <c r="AL271" i="5" s="1"/>
  <c r="AH255" i="5"/>
  <c r="AL255" i="5" s="1"/>
  <c r="AI407" i="5"/>
  <c r="AM407" i="5" s="1"/>
  <c r="AH419" i="5"/>
  <c r="AL419" i="5" s="1"/>
  <c r="AI631" i="5"/>
  <c r="AM631" i="5" s="1"/>
  <c r="AI615" i="5"/>
  <c r="AM615" i="5" s="1"/>
  <c r="AI599" i="5"/>
  <c r="AM599" i="5" s="1"/>
  <c r="AI583" i="5"/>
  <c r="AM583" i="5" s="1"/>
  <c r="AI567" i="5"/>
  <c r="AM567" i="5" s="1"/>
  <c r="AI551" i="5"/>
  <c r="AM551" i="5" s="1"/>
  <c r="AI531" i="5"/>
  <c r="AM531" i="5" s="1"/>
  <c r="AI515" i="5"/>
  <c r="AM515" i="5" s="1"/>
  <c r="AI491" i="5"/>
  <c r="AM491" i="5" s="1"/>
  <c r="AI459" i="5"/>
  <c r="AM459" i="5" s="1"/>
  <c r="AI609" i="5"/>
  <c r="AM609" i="5" s="1"/>
  <c r="AI577" i="5"/>
  <c r="AM577" i="5" s="1"/>
  <c r="AI545" i="5"/>
  <c r="AM545" i="5" s="1"/>
  <c r="AI513" i="5"/>
  <c r="AM513" i="5" s="1"/>
  <c r="AI481" i="5"/>
  <c r="AM481" i="5" s="1"/>
  <c r="AI449" i="5"/>
  <c r="AM449" i="5" s="1"/>
  <c r="AH746" i="5"/>
  <c r="AL746" i="5" s="1"/>
  <c r="AH714" i="5"/>
  <c r="AL714" i="5" s="1"/>
  <c r="AH682" i="5"/>
  <c r="AL682" i="5" s="1"/>
  <c r="AH646" i="5"/>
  <c r="AL646" i="5" s="1"/>
  <c r="AI772" i="5"/>
  <c r="AM772" i="5" s="1"/>
  <c r="AJ175" i="5"/>
  <c r="AN175" i="5" s="1"/>
  <c r="AJ375" i="5"/>
  <c r="AN375" i="5" s="1"/>
  <c r="AJ315" i="5"/>
  <c r="AN315" i="5" s="1"/>
  <c r="AJ251" i="5"/>
  <c r="AN251" i="5" s="1"/>
  <c r="AJ427" i="5"/>
  <c r="AN427" i="5" s="1"/>
  <c r="AJ692" i="5"/>
  <c r="AN692" i="5" s="1"/>
  <c r="AJ787" i="5"/>
  <c r="AN787" i="5" s="1"/>
  <c r="Y27" i="5"/>
  <c r="Y28" i="5"/>
  <c r="AI617" i="5"/>
  <c r="AM617" i="5" s="1"/>
  <c r="AI581" i="5"/>
  <c r="AM581" i="5" s="1"/>
  <c r="AI549" i="5"/>
  <c r="AM549" i="5" s="1"/>
  <c r="AI517" i="5"/>
  <c r="AM517" i="5" s="1"/>
  <c r="AI485" i="5"/>
  <c r="AM485" i="5" s="1"/>
  <c r="AI453" i="5"/>
  <c r="AM453" i="5" s="1"/>
  <c r="AH742" i="5"/>
  <c r="AL742" i="5" s="1"/>
  <c r="AH710" i="5"/>
  <c r="AL710" i="5" s="1"/>
  <c r="AH678" i="5"/>
  <c r="AL678" i="5" s="1"/>
  <c r="AH650" i="5"/>
  <c r="AL650" i="5" s="1"/>
  <c r="AI760" i="5"/>
  <c r="AM760" i="5" s="1"/>
  <c r="AJ223" i="5"/>
  <c r="AN223" i="5" s="1"/>
  <c r="AJ155" i="5"/>
  <c r="AN155" i="5" s="1"/>
  <c r="AJ383" i="5"/>
  <c r="AN383" i="5" s="1"/>
  <c r="AJ323" i="5"/>
  <c r="AN323" i="5" s="1"/>
  <c r="AJ255" i="5"/>
  <c r="AN255" i="5" s="1"/>
  <c r="AJ744" i="5"/>
  <c r="AN744" i="5" s="1"/>
  <c r="AJ684" i="5"/>
  <c r="AN684" i="5" s="1"/>
  <c r="AJ783" i="5"/>
  <c r="AN783" i="5" s="1"/>
  <c r="AJ74" i="5"/>
  <c r="AN74" i="5" s="1"/>
  <c r="AH732" i="5"/>
  <c r="AL732" i="5" s="1"/>
  <c r="AH700" i="5"/>
  <c r="AL700" i="5" s="1"/>
  <c r="AH668" i="5"/>
  <c r="AL668" i="5" s="1"/>
  <c r="AH636" i="5"/>
  <c r="AL636" i="5" s="1"/>
  <c r="AI758" i="5"/>
  <c r="AM758" i="5" s="1"/>
  <c r="AI805" i="5"/>
  <c r="AM805" i="5" s="1"/>
  <c r="AJ213" i="5"/>
  <c r="AN213" i="5" s="1"/>
  <c r="AJ181" i="5"/>
  <c r="AN181" i="5" s="1"/>
  <c r="AJ149" i="5"/>
  <c r="AN149" i="5" s="1"/>
  <c r="AJ117" i="5"/>
  <c r="AN117" i="5" s="1"/>
  <c r="AJ361" i="5"/>
  <c r="AN361" i="5" s="1"/>
  <c r="AJ329" i="5"/>
  <c r="AN329" i="5" s="1"/>
  <c r="AJ297" i="5"/>
  <c r="AN297" i="5" s="1"/>
  <c r="AJ265" i="5"/>
  <c r="AN265" i="5" s="1"/>
  <c r="AJ722" i="5"/>
  <c r="AN722" i="5" s="1"/>
  <c r="AJ694" i="5"/>
  <c r="AN694" i="5" s="1"/>
  <c r="AJ662" i="5"/>
  <c r="AN662" i="5" s="1"/>
  <c r="AJ785" i="5"/>
  <c r="AN785" i="5" s="1"/>
  <c r="AJ39" i="5"/>
  <c r="AN39" i="5" s="1"/>
  <c r="AJ60" i="5"/>
  <c r="AN60" i="5" s="1"/>
  <c r="AJ80" i="5"/>
  <c r="AN80" i="5" s="1"/>
  <c r="AJ179" i="5"/>
  <c r="AN179" i="5" s="1"/>
  <c r="AJ115" i="5"/>
  <c r="AN115" i="5" s="1"/>
  <c r="AJ359" i="5"/>
  <c r="AN359" i="5" s="1"/>
  <c r="AJ295" i="5"/>
  <c r="AN295" i="5" s="1"/>
  <c r="AJ697" i="5"/>
  <c r="AN697" i="5" s="1"/>
  <c r="AJ779" i="5"/>
  <c r="AN779" i="5" s="1"/>
  <c r="AJ41" i="5"/>
  <c r="AN41" i="5" s="1"/>
  <c r="AJ53" i="5"/>
  <c r="AN53" i="5" s="1"/>
  <c r="AJ66" i="5"/>
  <c r="AN66" i="5" s="1"/>
  <c r="AH720" i="5"/>
  <c r="AL720" i="5" s="1"/>
  <c r="AH688" i="5"/>
  <c r="AL688" i="5" s="1"/>
  <c r="AH656" i="5"/>
  <c r="AL656" i="5" s="1"/>
  <c r="AI770" i="5"/>
  <c r="AM770" i="5" s="1"/>
  <c r="AJ201" i="5"/>
  <c r="AN201" i="5" s="1"/>
  <c r="AJ169" i="5"/>
  <c r="AN169" i="5" s="1"/>
  <c r="AJ137" i="5"/>
  <c r="AN137" i="5" s="1"/>
  <c r="AJ365" i="5"/>
  <c r="AN365" i="5" s="1"/>
  <c r="AJ333" i="5"/>
  <c r="AN333" i="5" s="1"/>
  <c r="AJ301" i="5"/>
  <c r="AN301" i="5" s="1"/>
  <c r="AJ269" i="5"/>
  <c r="AN269" i="5" s="1"/>
  <c r="AJ413" i="5"/>
  <c r="AN413" i="5" s="1"/>
  <c r="AJ726" i="5"/>
  <c r="AN726" i="5" s="1"/>
  <c r="AJ690" i="5"/>
  <c r="AN690" i="5" s="1"/>
  <c r="AJ658" i="5"/>
  <c r="AN658" i="5" s="1"/>
  <c r="AJ773" i="5"/>
  <c r="AN773" i="5" s="1"/>
  <c r="AJ55" i="5"/>
  <c r="AN55" i="5" s="1"/>
  <c r="X27" i="5"/>
  <c r="X28" i="5"/>
  <c r="AJ215" i="5"/>
  <c r="AN215" i="5" s="1"/>
  <c r="AJ151" i="5"/>
  <c r="AN151" i="5" s="1"/>
  <c r="AJ355" i="5"/>
  <c r="AN355" i="5" s="1"/>
  <c r="AJ291" i="5"/>
  <c r="AN291" i="5" s="1"/>
  <c r="AJ720" i="5"/>
  <c r="AN720" i="5" s="1"/>
  <c r="AJ656" i="5"/>
  <c r="AN656" i="5" s="1"/>
  <c r="AJ98" i="5"/>
  <c r="AN98" i="5" s="1"/>
  <c r="AJ247" i="5"/>
  <c r="AN247" i="5" s="1"/>
  <c r="AJ231" i="5"/>
  <c r="AN231" i="5" s="1"/>
  <c r="AJ407" i="5"/>
  <c r="AN407" i="5" s="1"/>
  <c r="AH93" i="5"/>
  <c r="AL93" i="5" s="1"/>
  <c r="AH243" i="5"/>
  <c r="AL243" i="5" s="1"/>
  <c r="AH627" i="5"/>
  <c r="AL627" i="5" s="1"/>
  <c r="AH611" i="5"/>
  <c r="AL611" i="5" s="1"/>
  <c r="AH595" i="5"/>
  <c r="AL595" i="5" s="1"/>
  <c r="AH578" i="5"/>
  <c r="AL578" i="5" s="1"/>
  <c r="AH562" i="5"/>
  <c r="AL562" i="5" s="1"/>
  <c r="AH584" i="5"/>
  <c r="AL584" i="5" s="1"/>
  <c r="AH531" i="5"/>
  <c r="AL531" i="5" s="1"/>
  <c r="AH515" i="5"/>
  <c r="AL515" i="5" s="1"/>
  <c r="AH499" i="5"/>
  <c r="AL499" i="5" s="1"/>
  <c r="AH483" i="5"/>
  <c r="AL483" i="5" s="1"/>
  <c r="AH467" i="5"/>
  <c r="AL467" i="5" s="1"/>
  <c r="AH451" i="5"/>
  <c r="AL451" i="5" s="1"/>
  <c r="AH435" i="5"/>
  <c r="AL435" i="5" s="1"/>
  <c r="AJ105" i="5"/>
  <c r="AN105" i="5" s="1"/>
  <c r="AJ238" i="5"/>
  <c r="AN238" i="5" s="1"/>
  <c r="AJ398" i="5"/>
  <c r="AN398" i="5" s="1"/>
  <c r="AJ610" i="5"/>
  <c r="AN610" i="5" s="1"/>
  <c r="AJ594" i="5"/>
  <c r="AN594" i="5" s="1"/>
  <c r="AH104" i="5"/>
  <c r="AL104" i="5" s="1"/>
  <c r="AH239" i="5"/>
  <c r="AL239" i="5" s="1"/>
  <c r="AH404" i="5"/>
  <c r="AL404" i="5" s="1"/>
  <c r="AH622" i="5"/>
  <c r="AL622" i="5" s="1"/>
  <c r="AH606" i="5"/>
  <c r="AL606" i="5" s="1"/>
  <c r="AH590" i="5"/>
  <c r="AL590" i="5" s="1"/>
  <c r="AH573" i="5"/>
  <c r="AL573" i="5" s="1"/>
  <c r="AH557" i="5"/>
  <c r="AL557" i="5" s="1"/>
  <c r="AH542" i="5"/>
  <c r="AL542" i="5" s="1"/>
  <c r="AH526" i="5"/>
  <c r="AL526" i="5" s="1"/>
  <c r="AH510" i="5"/>
  <c r="AL510" i="5" s="1"/>
  <c r="AH494" i="5"/>
  <c r="AL494" i="5" s="1"/>
  <c r="AH478" i="5"/>
  <c r="AL478" i="5" s="1"/>
  <c r="AH462" i="5"/>
  <c r="AL462" i="5" s="1"/>
  <c r="AH446" i="5"/>
  <c r="AL446" i="5" s="1"/>
  <c r="AI781" i="5"/>
  <c r="AM781" i="5" s="1"/>
  <c r="AH802" i="5"/>
  <c r="AL802" i="5" s="1"/>
  <c r="AJ100" i="5"/>
  <c r="AN100" i="5" s="1"/>
  <c r="AJ233" i="5"/>
  <c r="AN233" i="5" s="1"/>
  <c r="AJ409" i="5"/>
  <c r="AN409" i="5" s="1"/>
  <c r="AJ393" i="5"/>
  <c r="AN393" i="5" s="1"/>
  <c r="AJ621" i="5"/>
  <c r="AN621" i="5" s="1"/>
  <c r="AJ605" i="5"/>
  <c r="AN605" i="5" s="1"/>
  <c r="AJ589" i="5"/>
  <c r="AN589" i="5" s="1"/>
  <c r="AI108" i="5"/>
  <c r="AM108" i="5" s="1"/>
  <c r="AI92" i="5"/>
  <c r="AM92" i="5" s="1"/>
  <c r="AH214" i="5"/>
  <c r="AL214" i="5" s="1"/>
  <c r="AH198" i="5"/>
  <c r="AL198" i="5" s="1"/>
  <c r="AH182" i="5"/>
  <c r="AL182" i="5" s="1"/>
  <c r="AH166" i="5"/>
  <c r="AL166" i="5" s="1"/>
  <c r="AH150" i="5"/>
  <c r="AL150" i="5" s="1"/>
  <c r="AH134" i="5"/>
  <c r="AL134" i="5" s="1"/>
  <c r="AH118" i="5"/>
  <c r="AL118" i="5" s="1"/>
  <c r="AI238" i="5"/>
  <c r="AM238" i="5" s="1"/>
  <c r="AH390" i="5"/>
  <c r="AL390" i="5" s="1"/>
  <c r="AH374" i="5"/>
  <c r="AL374" i="5" s="1"/>
  <c r="AH358" i="5"/>
  <c r="AL358" i="5" s="1"/>
  <c r="AH342" i="5"/>
  <c r="AL342" i="5" s="1"/>
  <c r="AH326" i="5"/>
  <c r="AL326" i="5" s="1"/>
  <c r="AH310" i="5"/>
  <c r="AL310" i="5" s="1"/>
  <c r="AH294" i="5"/>
  <c r="AL294" i="5" s="1"/>
  <c r="AH278" i="5"/>
  <c r="AL278" i="5" s="1"/>
  <c r="AH262" i="5"/>
  <c r="AL262" i="5" s="1"/>
  <c r="AI398" i="5"/>
  <c r="AM398" i="5" s="1"/>
  <c r="AH426" i="5"/>
  <c r="AL426" i="5" s="1"/>
  <c r="AI622" i="5"/>
  <c r="AM622" i="5" s="1"/>
  <c r="AI606" i="5"/>
  <c r="AM606" i="5" s="1"/>
  <c r="AI590" i="5"/>
  <c r="AM590" i="5" s="1"/>
  <c r="AI574" i="5"/>
  <c r="AM574" i="5" s="1"/>
  <c r="AI558" i="5"/>
  <c r="AM558" i="5" s="1"/>
  <c r="AI542" i="5"/>
  <c r="AM542" i="5" s="1"/>
  <c r="AI526" i="5"/>
  <c r="AM526" i="5" s="1"/>
  <c r="AI510" i="5"/>
  <c r="AM510" i="5" s="1"/>
  <c r="AI494" i="5"/>
  <c r="AM494" i="5" s="1"/>
  <c r="AI478" i="5"/>
  <c r="AM478" i="5" s="1"/>
  <c r="AI462" i="5"/>
  <c r="AM462" i="5" s="1"/>
  <c r="AI446" i="5"/>
  <c r="AM446" i="5" s="1"/>
  <c r="AH739" i="5"/>
  <c r="AL739" i="5" s="1"/>
  <c r="AH723" i="5"/>
  <c r="AL723" i="5" s="1"/>
  <c r="AH707" i="5"/>
  <c r="AL707" i="5" s="1"/>
  <c r="AH691" i="5"/>
  <c r="AL691" i="5" s="1"/>
  <c r="AH675" i="5"/>
  <c r="AL675" i="5" s="1"/>
  <c r="AH659" i="5"/>
  <c r="AL659" i="5" s="1"/>
  <c r="AH643" i="5"/>
  <c r="AL643" i="5" s="1"/>
  <c r="AI761" i="5"/>
  <c r="AM761" i="5" s="1"/>
  <c r="AH782" i="5"/>
  <c r="AL782" i="5" s="1"/>
  <c r="AI792" i="5"/>
  <c r="AM792" i="5" s="1"/>
  <c r="AH33" i="5"/>
  <c r="AL33" i="5" s="1"/>
  <c r="AH34" i="5"/>
  <c r="AL34" i="5" s="1"/>
  <c r="AH38" i="5"/>
  <c r="AL38" i="5" s="1"/>
  <c r="AH42" i="5"/>
  <c r="AL42" i="5" s="1"/>
  <c r="AH46" i="5"/>
  <c r="AL46" i="5" s="1"/>
  <c r="AH50" i="5"/>
  <c r="AL50" i="5" s="1"/>
  <c r="AH54" i="5"/>
  <c r="AL54" i="5" s="1"/>
  <c r="AH58" i="5"/>
  <c r="AL58" i="5" s="1"/>
  <c r="AH63" i="5"/>
  <c r="AL63" i="5" s="1"/>
  <c r="AH67" i="5"/>
  <c r="AL67" i="5" s="1"/>
  <c r="AH71" i="5"/>
  <c r="AL71" i="5" s="1"/>
  <c r="AH75" i="5"/>
  <c r="AL75" i="5" s="1"/>
  <c r="AH79" i="5"/>
  <c r="AL79" i="5" s="1"/>
  <c r="AH83" i="5"/>
  <c r="AL83" i="5" s="1"/>
  <c r="AH87" i="5"/>
  <c r="AL87" i="5" s="1"/>
  <c r="AH91" i="5"/>
  <c r="AL91" i="5" s="1"/>
  <c r="AJ220" i="5"/>
  <c r="AN220" i="5" s="1"/>
  <c r="AJ204" i="5"/>
  <c r="AN204" i="5" s="1"/>
  <c r="AJ188" i="5"/>
  <c r="AN188" i="5" s="1"/>
  <c r="AJ172" i="5"/>
  <c r="AN172" i="5" s="1"/>
  <c r="AJ156" i="5"/>
  <c r="AN156" i="5" s="1"/>
  <c r="AJ140" i="5"/>
  <c r="AN140" i="5" s="1"/>
  <c r="AJ124" i="5"/>
  <c r="AN124" i="5" s="1"/>
  <c r="AJ392" i="5"/>
  <c r="AN392" i="5" s="1"/>
  <c r="AJ376" i="5"/>
  <c r="AN376" i="5" s="1"/>
  <c r="AJ360" i="5"/>
  <c r="AN360" i="5" s="1"/>
  <c r="AJ344" i="5"/>
  <c r="AN344" i="5" s="1"/>
  <c r="AJ328" i="5"/>
  <c r="AN328" i="5" s="1"/>
  <c r="AJ312" i="5"/>
  <c r="AN312" i="5" s="1"/>
  <c r="AJ296" i="5"/>
  <c r="AN296" i="5" s="1"/>
  <c r="AJ280" i="5"/>
  <c r="AN280" i="5" s="1"/>
  <c r="AJ264" i="5"/>
  <c r="AN264" i="5" s="1"/>
  <c r="AJ424" i="5"/>
  <c r="AN424" i="5" s="1"/>
  <c r="AJ737" i="5"/>
  <c r="AN737" i="5" s="1"/>
  <c r="AJ721" i="5"/>
  <c r="AN721" i="5" s="1"/>
  <c r="AJ701" i="5"/>
  <c r="AN701" i="5" s="1"/>
  <c r="AJ689" i="5"/>
  <c r="AN689" i="5" s="1"/>
  <c r="AJ673" i="5"/>
  <c r="AN673" i="5" s="1"/>
  <c r="AJ657" i="5"/>
  <c r="AN657" i="5" s="1"/>
  <c r="AJ641" i="5"/>
  <c r="AN641" i="5" s="1"/>
  <c r="AJ776" i="5"/>
  <c r="AN776" i="5" s="1"/>
  <c r="AJ34" i="5"/>
  <c r="AN34" i="5" s="1"/>
  <c r="AJ50" i="5"/>
  <c r="AN50" i="5" s="1"/>
  <c r="AJ67" i="5"/>
  <c r="AN67" i="5" s="1"/>
  <c r="AJ83" i="5"/>
  <c r="AN83" i="5" s="1"/>
  <c r="AH762" i="5"/>
  <c r="AL762" i="5" s="1"/>
  <c r="AI789" i="5"/>
  <c r="AM789" i="5" s="1"/>
  <c r="AH793" i="5"/>
  <c r="AL793" i="5" s="1"/>
  <c r="AJ103" i="5"/>
  <c r="AN103" i="5" s="1"/>
  <c r="AJ236" i="5"/>
  <c r="AN236" i="5" s="1"/>
  <c r="AJ412" i="5"/>
  <c r="AN412" i="5" s="1"/>
  <c r="AJ396" i="5"/>
  <c r="AN396" i="5" s="1"/>
  <c r="AJ626" i="5"/>
  <c r="AN626" i="5" s="1"/>
  <c r="AJ608" i="5"/>
  <c r="AN608" i="5" s="1"/>
  <c r="AJ592" i="5"/>
  <c r="AN592" i="5" s="1"/>
  <c r="AJ578" i="5"/>
  <c r="AN578" i="5" s="1"/>
  <c r="AJ562" i="5"/>
  <c r="AN562" i="5" s="1"/>
  <c r="AJ546" i="5"/>
  <c r="AN546" i="5" s="1"/>
  <c r="AJ530" i="5"/>
  <c r="AN530" i="5" s="1"/>
  <c r="AJ514" i="5"/>
  <c r="AN514" i="5" s="1"/>
  <c r="AJ498" i="5"/>
  <c r="AN498" i="5" s="1"/>
  <c r="AJ482" i="5"/>
  <c r="AN482" i="5" s="1"/>
  <c r="AJ466" i="5"/>
  <c r="AN466" i="5" s="1"/>
  <c r="AJ450" i="5"/>
  <c r="AN450" i="5" s="1"/>
  <c r="AJ434" i="5"/>
  <c r="AN434" i="5" s="1"/>
  <c r="AJ764" i="5"/>
  <c r="AN764" i="5" s="1"/>
  <c r="AJ748" i="5"/>
  <c r="AN748" i="5" s="1"/>
  <c r="AJ801" i="5"/>
  <c r="AN801" i="5" s="1"/>
  <c r="AI107" i="5"/>
  <c r="AM107" i="5" s="1"/>
  <c r="AH213" i="5"/>
  <c r="AL213" i="5" s="1"/>
  <c r="AH197" i="5"/>
  <c r="AL197" i="5" s="1"/>
  <c r="AH181" i="5"/>
  <c r="AL181" i="5" s="1"/>
  <c r="AH165" i="5"/>
  <c r="AL165" i="5" s="1"/>
  <c r="AH149" i="5"/>
  <c r="AL149" i="5" s="1"/>
  <c r="AH133" i="5"/>
  <c r="AL133" i="5" s="1"/>
  <c r="AH117" i="5"/>
  <c r="AL117" i="5" s="1"/>
  <c r="AI237" i="5"/>
  <c r="AM237" i="5" s="1"/>
  <c r="AH389" i="5"/>
  <c r="AL389" i="5" s="1"/>
  <c r="AH373" i="5"/>
  <c r="AL373" i="5" s="1"/>
  <c r="AH357" i="5"/>
  <c r="AL357" i="5" s="1"/>
  <c r="AH341" i="5"/>
  <c r="AL341" i="5" s="1"/>
  <c r="AH325" i="5"/>
  <c r="AL325" i="5" s="1"/>
  <c r="AH309" i="5"/>
  <c r="AL309" i="5" s="1"/>
  <c r="AH293" i="5"/>
  <c r="AL293" i="5" s="1"/>
  <c r="AH277" i="5"/>
  <c r="AL277" i="5" s="1"/>
  <c r="AH261" i="5"/>
  <c r="AL261" i="5" s="1"/>
  <c r="AI397" i="5"/>
  <c r="AM397" i="5" s="1"/>
  <c r="AH421" i="5"/>
  <c r="AL421" i="5" s="1"/>
  <c r="AI94" i="5"/>
  <c r="AM94" i="5" s="1"/>
  <c r="AH216" i="5"/>
  <c r="AL216" i="5" s="1"/>
  <c r="AH200" i="5"/>
  <c r="AL200" i="5" s="1"/>
  <c r="AH184" i="5"/>
  <c r="AL184" i="5" s="1"/>
  <c r="AH168" i="5"/>
  <c r="AL168" i="5" s="1"/>
  <c r="AH152" i="5"/>
  <c r="AL152" i="5" s="1"/>
  <c r="AH136" i="5"/>
  <c r="AL136" i="5" s="1"/>
  <c r="AH120" i="5"/>
  <c r="AL120" i="5" s="1"/>
  <c r="AI240" i="5"/>
  <c r="AM240" i="5" s="1"/>
  <c r="AH392" i="5"/>
  <c r="AL392" i="5" s="1"/>
  <c r="AH376" i="5"/>
  <c r="AL376" i="5" s="1"/>
  <c r="AH360" i="5"/>
  <c r="AL360" i="5" s="1"/>
  <c r="AH344" i="5"/>
  <c r="AL344" i="5" s="1"/>
  <c r="AH328" i="5"/>
  <c r="AL328" i="5" s="1"/>
  <c r="AH312" i="5"/>
  <c r="AL312" i="5" s="1"/>
  <c r="AH296" i="5"/>
  <c r="AL296" i="5" s="1"/>
  <c r="AH280" i="5"/>
  <c r="AL280" i="5" s="1"/>
  <c r="AH264" i="5"/>
  <c r="AL264" i="5" s="1"/>
  <c r="AI400" i="5"/>
  <c r="AM400" i="5" s="1"/>
  <c r="AH428" i="5"/>
  <c r="AL428" i="5" s="1"/>
  <c r="AI624" i="5"/>
  <c r="AM624" i="5" s="1"/>
  <c r="AI608" i="5"/>
  <c r="AM608" i="5" s="1"/>
  <c r="AI592" i="5"/>
  <c r="AM592" i="5" s="1"/>
  <c r="AI576" i="5"/>
  <c r="AM576" i="5" s="1"/>
  <c r="AI560" i="5"/>
  <c r="AM560" i="5" s="1"/>
  <c r="AI544" i="5"/>
  <c r="AM544" i="5" s="1"/>
  <c r="AI528" i="5"/>
  <c r="AM528" i="5" s="1"/>
  <c r="AI512" i="5"/>
  <c r="AM512" i="5" s="1"/>
  <c r="AI496" i="5"/>
  <c r="AM496" i="5" s="1"/>
  <c r="AI480" i="5"/>
  <c r="AM480" i="5" s="1"/>
  <c r="AI464" i="5"/>
  <c r="AM464" i="5" s="1"/>
  <c r="AI448" i="5"/>
  <c r="AM448" i="5" s="1"/>
  <c r="AH741" i="5"/>
  <c r="AL741" i="5" s="1"/>
  <c r="AH725" i="5"/>
  <c r="AL725" i="5" s="1"/>
  <c r="AH709" i="5"/>
  <c r="AL709" i="5" s="1"/>
  <c r="AH693" i="5"/>
  <c r="AL693" i="5" s="1"/>
  <c r="AH677" i="5"/>
  <c r="AL677" i="5" s="1"/>
  <c r="AH661" i="5"/>
  <c r="AL661" i="5" s="1"/>
  <c r="AH645" i="5"/>
  <c r="AL645" i="5" s="1"/>
  <c r="AI763" i="5"/>
  <c r="AM763" i="5" s="1"/>
  <c r="AH784" i="5"/>
  <c r="AL784" i="5" s="1"/>
  <c r="AI794" i="5"/>
  <c r="AM794" i="5" s="1"/>
  <c r="AJ222" i="5"/>
  <c r="AN222" i="5" s="1"/>
  <c r="AJ206" i="5"/>
  <c r="AN206" i="5" s="1"/>
  <c r="AJ190" i="5"/>
  <c r="AN190" i="5" s="1"/>
  <c r="AJ174" i="5"/>
  <c r="AN174" i="5" s="1"/>
  <c r="AJ158" i="5"/>
  <c r="AN158" i="5" s="1"/>
  <c r="AJ142" i="5"/>
  <c r="AN142" i="5" s="1"/>
  <c r="AJ126" i="5"/>
  <c r="AN126" i="5" s="1"/>
  <c r="AJ110" i="5"/>
  <c r="AN110" i="5" s="1"/>
  <c r="AJ378" i="5"/>
  <c r="AN378" i="5" s="1"/>
  <c r="AJ362" i="5"/>
  <c r="AN362" i="5" s="1"/>
  <c r="AJ346" i="5"/>
  <c r="AN346" i="5" s="1"/>
  <c r="AJ330" i="5"/>
  <c r="AN330" i="5" s="1"/>
  <c r="AJ314" i="5"/>
  <c r="AN314" i="5" s="1"/>
  <c r="AJ298" i="5"/>
  <c r="AN298" i="5" s="1"/>
  <c r="AJ282" i="5"/>
  <c r="AN282" i="5" s="1"/>
  <c r="AJ266" i="5"/>
  <c r="AN266" i="5" s="1"/>
  <c r="AJ250" i="5"/>
  <c r="AN250" i="5" s="1"/>
  <c r="AJ426" i="5"/>
  <c r="AN426" i="5" s="1"/>
  <c r="AJ739" i="5"/>
  <c r="AN739" i="5" s="1"/>
  <c r="AJ723" i="5"/>
  <c r="AN723" i="5" s="1"/>
  <c r="AJ703" i="5"/>
  <c r="AN703" i="5" s="1"/>
  <c r="AJ691" i="5"/>
  <c r="AN691" i="5" s="1"/>
  <c r="AJ675" i="5"/>
  <c r="AN675" i="5" s="1"/>
  <c r="AJ659" i="5"/>
  <c r="AN659" i="5" s="1"/>
  <c r="AJ643" i="5"/>
  <c r="AN643" i="5" s="1"/>
  <c r="AJ778" i="5"/>
  <c r="AN778" i="5" s="1"/>
  <c r="AJ44" i="5"/>
  <c r="AN44" i="5" s="1"/>
  <c r="AJ61" i="5"/>
  <c r="AN61" i="5" s="1"/>
  <c r="AJ77" i="5"/>
  <c r="AN77" i="5" s="1"/>
  <c r="AI503" i="5"/>
  <c r="AM503" i="5" s="1"/>
  <c r="AI471" i="5"/>
  <c r="AM471" i="5" s="1"/>
  <c r="AI439" i="5"/>
  <c r="AM439" i="5" s="1"/>
  <c r="AI97" i="5"/>
  <c r="AM97" i="5" s="1"/>
  <c r="AH219" i="5"/>
  <c r="AL219" i="5" s="1"/>
  <c r="AH203" i="5"/>
  <c r="AL203" i="5" s="1"/>
  <c r="AH187" i="5"/>
  <c r="AL187" i="5" s="1"/>
  <c r="AH171" i="5"/>
  <c r="AL171" i="5" s="1"/>
  <c r="AH155" i="5"/>
  <c r="AL155" i="5" s="1"/>
  <c r="AH139" i="5"/>
  <c r="AL139" i="5" s="1"/>
  <c r="AH123" i="5"/>
  <c r="AL123" i="5" s="1"/>
  <c r="AI243" i="5"/>
  <c r="AM243" i="5" s="1"/>
  <c r="AH379" i="5"/>
  <c r="AL379" i="5" s="1"/>
  <c r="AH363" i="5"/>
  <c r="AL363" i="5" s="1"/>
  <c r="AH347" i="5"/>
  <c r="AL347" i="5" s="1"/>
  <c r="AH331" i="5"/>
  <c r="AL331" i="5" s="1"/>
  <c r="AH315" i="5"/>
  <c r="AL315" i="5" s="1"/>
  <c r="AH299" i="5"/>
  <c r="AL299" i="5" s="1"/>
  <c r="AH283" i="5"/>
  <c r="AL283" i="5" s="1"/>
  <c r="AH267" i="5"/>
  <c r="AL267" i="5" s="1"/>
  <c r="AH251" i="5"/>
  <c r="AL251" i="5" s="1"/>
  <c r="AI403" i="5"/>
  <c r="AM403" i="5" s="1"/>
  <c r="AH431" i="5"/>
  <c r="AL431" i="5" s="1"/>
  <c r="AH415" i="5"/>
  <c r="AL415" i="5" s="1"/>
  <c r="AI627" i="5"/>
  <c r="AM627" i="5" s="1"/>
  <c r="AI611" i="5"/>
  <c r="AM611" i="5" s="1"/>
  <c r="AI595" i="5"/>
  <c r="AM595" i="5" s="1"/>
  <c r="AI579" i="5"/>
  <c r="AM579" i="5" s="1"/>
  <c r="AI563" i="5"/>
  <c r="AM563" i="5" s="1"/>
  <c r="AI547" i="5"/>
  <c r="AM547" i="5" s="1"/>
  <c r="AI527" i="5"/>
  <c r="AM527" i="5" s="1"/>
  <c r="AI511" i="5"/>
  <c r="AM511" i="5" s="1"/>
  <c r="AI483" i="5"/>
  <c r="AM483" i="5" s="1"/>
  <c r="AI451" i="5"/>
  <c r="AM451" i="5" s="1"/>
  <c r="AI629" i="5"/>
  <c r="AM629" i="5" s="1"/>
  <c r="AI601" i="5"/>
  <c r="AM601" i="5" s="1"/>
  <c r="AI569" i="5"/>
  <c r="AM569" i="5" s="1"/>
  <c r="AI537" i="5"/>
  <c r="AM537" i="5" s="1"/>
  <c r="AI505" i="5"/>
  <c r="AM505" i="5" s="1"/>
  <c r="AI473" i="5"/>
  <c r="AM473" i="5" s="1"/>
  <c r="AI441" i="5"/>
  <c r="AM441" i="5" s="1"/>
  <c r="AH738" i="5"/>
  <c r="AL738" i="5" s="1"/>
  <c r="AH706" i="5"/>
  <c r="AL706" i="5" s="1"/>
  <c r="AH674" i="5"/>
  <c r="AL674" i="5" s="1"/>
  <c r="AH642" i="5"/>
  <c r="AL642" i="5" s="1"/>
  <c r="AI764" i="5"/>
  <c r="AM764" i="5" s="1"/>
  <c r="AJ219" i="5"/>
  <c r="AN219" i="5" s="1"/>
  <c r="AJ159" i="5"/>
  <c r="AN159" i="5" s="1"/>
  <c r="AJ363" i="5"/>
  <c r="AN363" i="5" s="1"/>
  <c r="AJ299" i="5"/>
  <c r="AN299" i="5" s="1"/>
  <c r="AJ415" i="5"/>
  <c r="AN415" i="5" s="1"/>
  <c r="AJ680" i="5"/>
  <c r="AN680" i="5" s="1"/>
  <c r="AJ775" i="5"/>
  <c r="AN775" i="5" s="1"/>
  <c r="AJ45" i="5"/>
  <c r="AN45" i="5" s="1"/>
  <c r="AJ57" i="5"/>
  <c r="AN57" i="5" s="1"/>
  <c r="AI605" i="5"/>
  <c r="AM605" i="5" s="1"/>
  <c r="AI573" i="5"/>
  <c r="AM573" i="5" s="1"/>
  <c r="AI541" i="5"/>
  <c r="AM541" i="5" s="1"/>
  <c r="AI509" i="5"/>
  <c r="AM509" i="5" s="1"/>
  <c r="AI477" i="5"/>
  <c r="AM477" i="5" s="1"/>
  <c r="AI445" i="5"/>
  <c r="AM445" i="5" s="1"/>
  <c r="AH734" i="5"/>
  <c r="AL734" i="5" s="1"/>
  <c r="AH702" i="5"/>
  <c r="AL702" i="5" s="1"/>
  <c r="AH670" i="5"/>
  <c r="AL670" i="5" s="1"/>
  <c r="AH638" i="5"/>
  <c r="AL638" i="5" s="1"/>
  <c r="AI752" i="5"/>
  <c r="AM752" i="5" s="1"/>
  <c r="AJ211" i="5"/>
  <c r="AN211" i="5" s="1"/>
  <c r="AJ143" i="5"/>
  <c r="AN143" i="5" s="1"/>
  <c r="AJ371" i="5"/>
  <c r="AN371" i="5" s="1"/>
  <c r="AJ303" i="5"/>
  <c r="AN303" i="5" s="1"/>
  <c r="AJ419" i="5"/>
  <c r="AN419" i="5" s="1"/>
  <c r="AJ724" i="5"/>
  <c r="AN724" i="5" s="1"/>
  <c r="AJ668" i="5"/>
  <c r="AN668" i="5" s="1"/>
  <c r="AJ78" i="5"/>
  <c r="AN78" i="5" s="1"/>
  <c r="AH724" i="5"/>
  <c r="AL724" i="5" s="1"/>
  <c r="AH692" i="5"/>
  <c r="AL692" i="5" s="1"/>
  <c r="AH660" i="5"/>
  <c r="AL660" i="5" s="1"/>
  <c r="AI754" i="5"/>
  <c r="AM754" i="5" s="1"/>
  <c r="AH791" i="5"/>
  <c r="AL791" i="5" s="1"/>
  <c r="AI797" i="5"/>
  <c r="AM797" i="5" s="1"/>
  <c r="AJ205" i="5"/>
  <c r="AN205" i="5" s="1"/>
  <c r="AJ173" i="5"/>
  <c r="AN173" i="5" s="1"/>
  <c r="AJ141" i="5"/>
  <c r="AN141" i="5" s="1"/>
  <c r="AJ109" i="5"/>
  <c r="AN109" i="5" s="1"/>
  <c r="AJ385" i="5"/>
  <c r="AN385" i="5" s="1"/>
  <c r="AJ353" i="5"/>
  <c r="AN353" i="5" s="1"/>
  <c r="AJ321" i="5"/>
  <c r="AN321" i="5" s="1"/>
  <c r="AJ289" i="5"/>
  <c r="AN289" i="5" s="1"/>
  <c r="AJ257" i="5"/>
  <c r="AN257" i="5" s="1"/>
  <c r="AJ746" i="5"/>
  <c r="AN746" i="5" s="1"/>
  <c r="AJ710" i="5"/>
  <c r="AN710" i="5" s="1"/>
  <c r="AJ686" i="5"/>
  <c r="AN686" i="5" s="1"/>
  <c r="AJ650" i="5"/>
  <c r="AN650" i="5" s="1"/>
  <c r="AJ777" i="5"/>
  <c r="AN777" i="5" s="1"/>
  <c r="AJ51" i="5"/>
  <c r="AN51" i="5" s="1"/>
  <c r="AJ72" i="5"/>
  <c r="AN72" i="5" s="1"/>
  <c r="AJ227" i="5"/>
  <c r="AN227" i="5" s="1"/>
  <c r="AJ163" i="5"/>
  <c r="AN163" i="5" s="1"/>
  <c r="AJ343" i="5"/>
  <c r="AN343" i="5" s="1"/>
  <c r="AJ279" i="5"/>
  <c r="AN279" i="5" s="1"/>
  <c r="AJ676" i="5"/>
  <c r="AN676" i="5" s="1"/>
  <c r="AJ32" i="5"/>
  <c r="AN32" i="5" s="1"/>
  <c r="AH740" i="5"/>
  <c r="AL740" i="5" s="1"/>
  <c r="AH712" i="5"/>
  <c r="AL712" i="5" s="1"/>
  <c r="AH680" i="5"/>
  <c r="AL680" i="5" s="1"/>
  <c r="AH648" i="5"/>
  <c r="AL648" i="5" s="1"/>
  <c r="AI762" i="5"/>
  <c r="AM762" i="5" s="1"/>
  <c r="AJ225" i="5"/>
  <c r="AN225" i="5" s="1"/>
  <c r="AJ193" i="5"/>
  <c r="AN193" i="5" s="1"/>
  <c r="AJ161" i="5"/>
  <c r="AN161" i="5" s="1"/>
  <c r="AJ129" i="5"/>
  <c r="AN129" i="5" s="1"/>
  <c r="AJ389" i="5"/>
  <c r="AN389" i="5" s="1"/>
  <c r="AJ357" i="5"/>
  <c r="AN357" i="5" s="1"/>
  <c r="AJ325" i="5"/>
  <c r="AN325" i="5" s="1"/>
  <c r="AJ293" i="5"/>
  <c r="AN293" i="5" s="1"/>
  <c r="AJ261" i="5"/>
  <c r="AN261" i="5" s="1"/>
  <c r="AJ714" i="5"/>
  <c r="AN714" i="5" s="1"/>
  <c r="AJ682" i="5"/>
  <c r="AN682" i="5" s="1"/>
  <c r="AJ654" i="5"/>
  <c r="AN654" i="5" s="1"/>
  <c r="AJ35" i="5"/>
  <c r="AN35" i="5" s="1"/>
  <c r="AJ47" i="5"/>
  <c r="AN47" i="5" s="1"/>
  <c r="AJ199" i="5"/>
  <c r="AN199" i="5" s="1"/>
  <c r="AJ135" i="5"/>
  <c r="AN135" i="5" s="1"/>
  <c r="AJ339" i="5"/>
  <c r="AN339" i="5" s="1"/>
  <c r="AJ275" i="5"/>
  <c r="AN275" i="5" s="1"/>
  <c r="AJ700" i="5"/>
  <c r="AN700" i="5" s="1"/>
  <c r="AJ640" i="5"/>
  <c r="AN640" i="5" s="1"/>
  <c r="AJ94" i="5"/>
  <c r="AN94" i="5" s="1"/>
  <c r="AJ243" i="5"/>
  <c r="AN243" i="5" s="1"/>
  <c r="AJ403" i="5"/>
  <c r="AN403" i="5" s="1"/>
  <c r="AH105" i="5"/>
  <c r="AL105" i="5" s="1"/>
  <c r="AH623" i="5"/>
  <c r="AL623" i="5" s="1"/>
  <c r="AH607" i="5"/>
  <c r="AL607" i="5" s="1"/>
  <c r="AH591" i="5"/>
  <c r="AL591" i="5" s="1"/>
  <c r="AH574" i="5"/>
  <c r="AL574" i="5" s="1"/>
  <c r="AH558" i="5"/>
  <c r="AL558" i="5" s="1"/>
  <c r="AH543" i="5"/>
  <c r="AL543" i="5" s="1"/>
  <c r="AH527" i="5"/>
  <c r="AL527" i="5" s="1"/>
  <c r="AH511" i="5"/>
  <c r="AL511" i="5" s="1"/>
  <c r="AH495" i="5"/>
  <c r="AL495" i="5" s="1"/>
  <c r="AH479" i="5"/>
  <c r="AL479" i="5" s="1"/>
  <c r="AH463" i="5"/>
  <c r="AL463" i="5" s="1"/>
  <c r="AH447" i="5"/>
  <c r="AL447" i="5" s="1"/>
  <c r="AH803" i="5"/>
  <c r="AL803" i="5" s="1"/>
  <c r="AJ101" i="5"/>
  <c r="AN101" i="5" s="1"/>
  <c r="AJ234" i="5"/>
  <c r="AN234" i="5" s="1"/>
  <c r="AJ410" i="5"/>
  <c r="AN410" i="5" s="1"/>
  <c r="AJ394" i="5"/>
  <c r="AN394" i="5" s="1"/>
  <c r="AJ606" i="5"/>
  <c r="AN606" i="5" s="1"/>
  <c r="AJ590" i="5"/>
  <c r="AN590" i="5" s="1"/>
  <c r="AH100" i="5"/>
  <c r="AL100" i="5" s="1"/>
  <c r="AH235" i="5"/>
  <c r="AL235" i="5" s="1"/>
  <c r="AH634" i="5"/>
  <c r="AL634" i="5" s="1"/>
  <c r="AH618" i="5"/>
  <c r="AL618" i="5" s="1"/>
  <c r="AH602" i="5"/>
  <c r="AL602" i="5" s="1"/>
  <c r="AH586" i="5"/>
  <c r="AL586" i="5" s="1"/>
  <c r="AH569" i="5"/>
  <c r="AL569" i="5" s="1"/>
  <c r="AH553" i="5"/>
  <c r="AL553" i="5" s="1"/>
  <c r="AH538" i="5"/>
  <c r="AL538" i="5" s="1"/>
  <c r="AH522" i="5"/>
  <c r="AL522" i="5" s="1"/>
  <c r="AH506" i="5"/>
  <c r="AL506" i="5" s="1"/>
  <c r="AH490" i="5"/>
  <c r="AL490" i="5" s="1"/>
  <c r="AH474" i="5"/>
  <c r="AL474" i="5" s="1"/>
  <c r="AH458" i="5"/>
  <c r="AL458" i="5" s="1"/>
  <c r="AH442" i="5"/>
  <c r="AL442" i="5" s="1"/>
  <c r="AI777" i="5"/>
  <c r="AM777" i="5" s="1"/>
  <c r="AH798" i="5"/>
  <c r="AL798" i="5" s="1"/>
  <c r="AJ96" i="5"/>
  <c r="AN96" i="5" s="1"/>
  <c r="AJ245" i="5"/>
  <c r="AN245" i="5" s="1"/>
  <c r="AJ229" i="5"/>
  <c r="AN229" i="5" s="1"/>
  <c r="AJ405" i="5"/>
  <c r="AN405" i="5" s="1"/>
  <c r="AJ617" i="5"/>
  <c r="AN617" i="5" s="1"/>
  <c r="AJ601" i="5"/>
  <c r="AN601" i="5" s="1"/>
  <c r="AJ585" i="5"/>
  <c r="AN585" i="5" s="1"/>
  <c r="AI104" i="5"/>
  <c r="AM104" i="5" s="1"/>
  <c r="AH226" i="5"/>
  <c r="AL226" i="5" s="1"/>
  <c r="AH210" i="5"/>
  <c r="AL210" i="5" s="1"/>
  <c r="AH194" i="5"/>
  <c r="AL194" i="5" s="1"/>
  <c r="AH178" i="5"/>
  <c r="AL178" i="5" s="1"/>
  <c r="AH162" i="5"/>
  <c r="AL162" i="5" s="1"/>
  <c r="AH146" i="5"/>
  <c r="AL146" i="5" s="1"/>
  <c r="AH130" i="5"/>
  <c r="AL130" i="5" s="1"/>
  <c r="AH114" i="5"/>
  <c r="AL114" i="5" s="1"/>
  <c r="AI234" i="5"/>
  <c r="AM234" i="5" s="1"/>
  <c r="AH386" i="5"/>
  <c r="AL386" i="5" s="1"/>
  <c r="AH370" i="5"/>
  <c r="AL370" i="5" s="1"/>
  <c r="AH354" i="5"/>
  <c r="AL354" i="5" s="1"/>
  <c r="AH338" i="5"/>
  <c r="AL338" i="5" s="1"/>
  <c r="AH322" i="5"/>
  <c r="AL322" i="5" s="1"/>
  <c r="AH306" i="5"/>
  <c r="AL306" i="5" s="1"/>
  <c r="AH290" i="5"/>
  <c r="AL290" i="5" s="1"/>
  <c r="AH274" i="5"/>
  <c r="AL274" i="5" s="1"/>
  <c r="AH258" i="5"/>
  <c r="AL258" i="5" s="1"/>
  <c r="AI410" i="5"/>
  <c r="AM410" i="5" s="1"/>
  <c r="AI394" i="5"/>
  <c r="AM394" i="5" s="1"/>
  <c r="AH422" i="5"/>
  <c r="AL422" i="5" s="1"/>
  <c r="AI634" i="5"/>
  <c r="AM634" i="5" s="1"/>
  <c r="AI618" i="5"/>
  <c r="AM618" i="5" s="1"/>
  <c r="AI602" i="5"/>
  <c r="AM602" i="5" s="1"/>
  <c r="AI586" i="5"/>
  <c r="AM586" i="5" s="1"/>
  <c r="AI570" i="5"/>
  <c r="AM570" i="5" s="1"/>
  <c r="AI554" i="5"/>
  <c r="AM554" i="5" s="1"/>
  <c r="AI538" i="5"/>
  <c r="AM538" i="5" s="1"/>
  <c r="AI522" i="5"/>
  <c r="AM522" i="5" s="1"/>
  <c r="AI506" i="5"/>
  <c r="AM506" i="5" s="1"/>
  <c r="AI490" i="5"/>
  <c r="AM490" i="5" s="1"/>
  <c r="AI474" i="5"/>
  <c r="AM474" i="5" s="1"/>
  <c r="AI458" i="5"/>
  <c r="AM458" i="5" s="1"/>
  <c r="AI442" i="5"/>
  <c r="AM442" i="5" s="1"/>
  <c r="AH735" i="5"/>
  <c r="AL735" i="5" s="1"/>
  <c r="AH719" i="5"/>
  <c r="AL719" i="5" s="1"/>
  <c r="AH703" i="5"/>
  <c r="AL703" i="5" s="1"/>
  <c r="AH687" i="5"/>
  <c r="AL687" i="5" s="1"/>
  <c r="AH671" i="5"/>
  <c r="AL671" i="5" s="1"/>
  <c r="AH655" i="5"/>
  <c r="AL655" i="5" s="1"/>
  <c r="AH639" i="5"/>
  <c r="AL639" i="5" s="1"/>
  <c r="AI757" i="5"/>
  <c r="AM757" i="5" s="1"/>
  <c r="AH778" i="5"/>
  <c r="AL778" i="5" s="1"/>
  <c r="AI804" i="5"/>
  <c r="AM804" i="5" s="1"/>
  <c r="AH59" i="5"/>
  <c r="AL59" i="5" s="1"/>
  <c r="AH35" i="5"/>
  <c r="AL35" i="5" s="1"/>
  <c r="AH39" i="5"/>
  <c r="AL39" i="5" s="1"/>
  <c r="AH43" i="5"/>
  <c r="AL43" i="5" s="1"/>
  <c r="AH47" i="5"/>
  <c r="AL47" i="5" s="1"/>
  <c r="AH51" i="5"/>
  <c r="AL51" i="5" s="1"/>
  <c r="AH55" i="5"/>
  <c r="AL55" i="5" s="1"/>
  <c r="AH60" i="5"/>
  <c r="AL60" i="5" s="1"/>
  <c r="AH64" i="5"/>
  <c r="AL64" i="5" s="1"/>
  <c r="AH68" i="5"/>
  <c r="AL68" i="5" s="1"/>
  <c r="AH72" i="5"/>
  <c r="AL72" i="5" s="1"/>
  <c r="AH76" i="5"/>
  <c r="AL76" i="5" s="1"/>
  <c r="AH80" i="5"/>
  <c r="AL80" i="5" s="1"/>
  <c r="AH84" i="5"/>
  <c r="AL84" i="5" s="1"/>
  <c r="AH88" i="5"/>
  <c r="AL88" i="5" s="1"/>
  <c r="AJ216" i="5"/>
  <c r="AN216" i="5" s="1"/>
  <c r="AJ200" i="5"/>
  <c r="AN200" i="5" s="1"/>
  <c r="AJ184" i="5"/>
  <c r="AN184" i="5" s="1"/>
  <c r="AJ168" i="5"/>
  <c r="AN168" i="5" s="1"/>
  <c r="AJ152" i="5"/>
  <c r="AN152" i="5" s="1"/>
  <c r="AJ136" i="5"/>
  <c r="AN136" i="5" s="1"/>
  <c r="AJ120" i="5"/>
  <c r="AN120" i="5" s="1"/>
  <c r="AJ388" i="5"/>
  <c r="AN388" i="5" s="1"/>
  <c r="AJ372" i="5"/>
  <c r="AN372" i="5" s="1"/>
  <c r="AJ356" i="5"/>
  <c r="AN356" i="5" s="1"/>
  <c r="AJ340" i="5"/>
  <c r="AN340" i="5" s="1"/>
  <c r="AJ324" i="5"/>
  <c r="AN324" i="5" s="1"/>
  <c r="AJ308" i="5"/>
  <c r="AN308" i="5" s="1"/>
  <c r="AJ292" i="5"/>
  <c r="AN292" i="5" s="1"/>
  <c r="AJ276" i="5"/>
  <c r="AN276" i="5" s="1"/>
  <c r="AJ260" i="5"/>
  <c r="AN260" i="5" s="1"/>
  <c r="AJ420" i="5"/>
  <c r="AN420" i="5" s="1"/>
  <c r="AJ733" i="5"/>
  <c r="AN733" i="5" s="1"/>
  <c r="AJ713" i="5"/>
  <c r="AN713" i="5" s="1"/>
  <c r="AJ717" i="5"/>
  <c r="AN717" i="5" s="1"/>
  <c r="AJ685" i="5"/>
  <c r="AN685" i="5" s="1"/>
  <c r="AJ669" i="5"/>
  <c r="AN669" i="5" s="1"/>
  <c r="AJ653" i="5"/>
  <c r="AN653" i="5" s="1"/>
  <c r="AJ637" i="5"/>
  <c r="AN637" i="5" s="1"/>
  <c r="AJ788" i="5"/>
  <c r="AN788" i="5" s="1"/>
  <c r="AJ46" i="5"/>
  <c r="AN46" i="5" s="1"/>
  <c r="AJ63" i="5"/>
  <c r="AN63" i="5" s="1"/>
  <c r="AJ79" i="5"/>
  <c r="AN79" i="5" s="1"/>
  <c r="AH758" i="5"/>
  <c r="AL758" i="5" s="1"/>
  <c r="AI784" i="5"/>
  <c r="AM784" i="5" s="1"/>
  <c r="AH805" i="5"/>
  <c r="AL805" i="5" s="1"/>
  <c r="AJ99" i="5"/>
  <c r="AN99" i="5" s="1"/>
  <c r="AJ248" i="5"/>
  <c r="AN248" i="5" s="1"/>
  <c r="AJ232" i="5"/>
  <c r="AN232" i="5" s="1"/>
  <c r="AJ408" i="5"/>
  <c r="AN408" i="5" s="1"/>
  <c r="AJ620" i="5"/>
  <c r="AN620" i="5" s="1"/>
  <c r="AJ604" i="5"/>
  <c r="AN604" i="5" s="1"/>
  <c r="AJ588" i="5"/>
  <c r="AN588" i="5" s="1"/>
  <c r="AJ574" i="5"/>
  <c r="AN574" i="5" s="1"/>
  <c r="AJ558" i="5"/>
  <c r="AN558" i="5" s="1"/>
  <c r="AJ542" i="5"/>
  <c r="AN542" i="5" s="1"/>
  <c r="AJ526" i="5"/>
  <c r="AN526" i="5" s="1"/>
  <c r="AJ510" i="5"/>
  <c r="AN510" i="5" s="1"/>
  <c r="AJ494" i="5"/>
  <c r="AN494" i="5" s="1"/>
  <c r="AJ478" i="5"/>
  <c r="AN478" i="5" s="1"/>
  <c r="AJ462" i="5"/>
  <c r="AN462" i="5" s="1"/>
  <c r="AJ446" i="5"/>
  <c r="AN446" i="5" s="1"/>
  <c r="AJ760" i="5"/>
  <c r="AN760" i="5" s="1"/>
  <c r="AJ797" i="5"/>
  <c r="AN797" i="5" s="1"/>
  <c r="AI103" i="5"/>
  <c r="AM103" i="5" s="1"/>
  <c r="AH225" i="5"/>
  <c r="AL225" i="5" s="1"/>
  <c r="AH209" i="5"/>
  <c r="AL209" i="5" s="1"/>
  <c r="AH193" i="5"/>
  <c r="AL193" i="5" s="1"/>
  <c r="AH177" i="5"/>
  <c r="AL177" i="5" s="1"/>
  <c r="AH161" i="5"/>
  <c r="AL161" i="5" s="1"/>
  <c r="AH145" i="5"/>
  <c r="AL145" i="5" s="1"/>
  <c r="AH129" i="5"/>
  <c r="AL129" i="5" s="1"/>
  <c r="AH113" i="5"/>
  <c r="AL113" i="5" s="1"/>
  <c r="AI233" i="5"/>
  <c r="AM233" i="5" s="1"/>
  <c r="AH385" i="5"/>
  <c r="AL385" i="5" s="1"/>
  <c r="AH369" i="5"/>
  <c r="AL369" i="5" s="1"/>
  <c r="AH353" i="5"/>
  <c r="AL353" i="5" s="1"/>
  <c r="AH337" i="5"/>
  <c r="AL337" i="5" s="1"/>
  <c r="AH321" i="5"/>
  <c r="AL321" i="5" s="1"/>
  <c r="AH305" i="5"/>
  <c r="AL305" i="5" s="1"/>
  <c r="AH289" i="5"/>
  <c r="AL289" i="5" s="1"/>
  <c r="AH273" i="5"/>
  <c r="AL273" i="5" s="1"/>
  <c r="AH257" i="5"/>
  <c r="AL257" i="5" s="1"/>
  <c r="AI409" i="5"/>
  <c r="AM409" i="5" s="1"/>
  <c r="AI393" i="5"/>
  <c r="AM393" i="5" s="1"/>
  <c r="AH417" i="5"/>
  <c r="AL417" i="5" s="1"/>
  <c r="AI106" i="5"/>
  <c r="AM106" i="5" s="1"/>
  <c r="AH228" i="5"/>
  <c r="AL228" i="5" s="1"/>
  <c r="AH212" i="5"/>
  <c r="AL212" i="5" s="1"/>
  <c r="AH196" i="5"/>
  <c r="AL196" i="5" s="1"/>
  <c r="AH180" i="5"/>
  <c r="AL180" i="5" s="1"/>
  <c r="AH164" i="5"/>
  <c r="AL164" i="5" s="1"/>
  <c r="AH148" i="5"/>
  <c r="AL148" i="5" s="1"/>
  <c r="AH132" i="5"/>
  <c r="AL132" i="5" s="1"/>
  <c r="AH116" i="5"/>
  <c r="AL116" i="5" s="1"/>
  <c r="AI236" i="5"/>
  <c r="AM236" i="5" s="1"/>
  <c r="AH388" i="5"/>
  <c r="AL388" i="5" s="1"/>
  <c r="AH372" i="5"/>
  <c r="AL372" i="5" s="1"/>
  <c r="AH356" i="5"/>
  <c r="AL356" i="5" s="1"/>
  <c r="AH340" i="5"/>
  <c r="AL340" i="5" s="1"/>
  <c r="AH324" i="5"/>
  <c r="AL324" i="5" s="1"/>
  <c r="AH308" i="5"/>
  <c r="AL308" i="5" s="1"/>
  <c r="AH292" i="5"/>
  <c r="AL292" i="5" s="1"/>
  <c r="AH276" i="5"/>
  <c r="AL276" i="5" s="1"/>
  <c r="AH260" i="5"/>
  <c r="AL260" i="5" s="1"/>
  <c r="AI412" i="5"/>
  <c r="AM412" i="5" s="1"/>
  <c r="AI396" i="5"/>
  <c r="AM396" i="5" s="1"/>
  <c r="AH424" i="5"/>
  <c r="AL424" i="5" s="1"/>
  <c r="AI620" i="5"/>
  <c r="AM620" i="5" s="1"/>
  <c r="AI604" i="5"/>
  <c r="AM604" i="5" s="1"/>
  <c r="AI588" i="5"/>
  <c r="AM588" i="5" s="1"/>
  <c r="AI572" i="5"/>
  <c r="AM572" i="5" s="1"/>
  <c r="AI556" i="5"/>
  <c r="AM556" i="5" s="1"/>
  <c r="AI540" i="5"/>
  <c r="AM540" i="5" s="1"/>
  <c r="AI524" i="5"/>
  <c r="AM524" i="5" s="1"/>
  <c r="AI508" i="5"/>
  <c r="AM508" i="5" s="1"/>
  <c r="AI492" i="5"/>
  <c r="AM492" i="5" s="1"/>
  <c r="AI476" i="5"/>
  <c r="AM476" i="5" s="1"/>
  <c r="AI460" i="5"/>
  <c r="AM460" i="5" s="1"/>
  <c r="AI444" i="5"/>
  <c r="AM444" i="5" s="1"/>
  <c r="AH737" i="5"/>
  <c r="AL737" i="5" s="1"/>
  <c r="AH721" i="5"/>
  <c r="AL721" i="5" s="1"/>
  <c r="AH705" i="5"/>
  <c r="AL705" i="5" s="1"/>
  <c r="AH689" i="5"/>
  <c r="AL689" i="5" s="1"/>
  <c r="AH673" i="5"/>
  <c r="AL673" i="5" s="1"/>
  <c r="AH657" i="5"/>
  <c r="AL657" i="5" s="1"/>
  <c r="AH641" i="5"/>
  <c r="AL641" i="5" s="1"/>
  <c r="AI759" i="5"/>
  <c r="AM759" i="5" s="1"/>
  <c r="AH780" i="5"/>
  <c r="AL780" i="5" s="1"/>
  <c r="AI806" i="5"/>
  <c r="AM806" i="5" s="1"/>
  <c r="AJ218" i="5"/>
  <c r="AN218" i="5" s="1"/>
  <c r="AJ202" i="5"/>
  <c r="AN202" i="5" s="1"/>
  <c r="AJ186" i="5"/>
  <c r="AN186" i="5" s="1"/>
  <c r="AJ170" i="5"/>
  <c r="AN170" i="5" s="1"/>
  <c r="AJ154" i="5"/>
  <c r="AN154" i="5" s="1"/>
  <c r="AJ138" i="5"/>
  <c r="AN138" i="5" s="1"/>
  <c r="AJ122" i="5"/>
  <c r="AN122" i="5" s="1"/>
  <c r="AJ390" i="5"/>
  <c r="AN390" i="5" s="1"/>
  <c r="AJ374" i="5"/>
  <c r="AN374" i="5" s="1"/>
  <c r="AJ358" i="5"/>
  <c r="AN358" i="5" s="1"/>
  <c r="AJ342" i="5"/>
  <c r="AN342" i="5" s="1"/>
  <c r="AJ326" i="5"/>
  <c r="AN326" i="5" s="1"/>
  <c r="AJ310" i="5"/>
  <c r="AN310" i="5" s="1"/>
  <c r="AJ294" i="5"/>
  <c r="AN294" i="5" s="1"/>
  <c r="AJ278" i="5"/>
  <c r="AN278" i="5" s="1"/>
  <c r="AJ262" i="5"/>
  <c r="AN262" i="5" s="1"/>
  <c r="AJ422" i="5"/>
  <c r="AN422" i="5" s="1"/>
  <c r="AJ735" i="5"/>
  <c r="AN735" i="5" s="1"/>
  <c r="AJ719" i="5"/>
  <c r="AN719" i="5" s="1"/>
  <c r="AJ699" i="5"/>
  <c r="AN699" i="5" s="1"/>
  <c r="AJ687" i="5"/>
  <c r="AN687" i="5" s="1"/>
  <c r="AJ671" i="5"/>
  <c r="AN671" i="5" s="1"/>
  <c r="AJ655" i="5"/>
  <c r="AN655" i="5" s="1"/>
  <c r="AJ639" i="5"/>
  <c r="AN639" i="5" s="1"/>
  <c r="AJ790" i="5"/>
  <c r="AN790" i="5" s="1"/>
  <c r="AJ774" i="5"/>
  <c r="AN774" i="5" s="1"/>
  <c r="AJ59" i="5"/>
  <c r="AN59" i="5" s="1"/>
  <c r="AJ40" i="5"/>
  <c r="AN40" i="5" s="1"/>
  <c r="AJ56" i="5"/>
  <c r="AN56" i="5" s="1"/>
  <c r="AJ73" i="5"/>
  <c r="AN73" i="5" s="1"/>
  <c r="AJ89" i="5"/>
  <c r="AN89" i="5" s="1"/>
  <c r="AI495" i="5"/>
  <c r="AM495" i="5" s="1"/>
  <c r="AI463" i="5"/>
  <c r="AM463" i="5" s="1"/>
  <c r="AI93" i="5"/>
  <c r="AM93" i="5" s="1"/>
  <c r="AH215" i="5"/>
  <c r="AL215" i="5" s="1"/>
  <c r="AH199" i="5"/>
  <c r="AL199" i="5" s="1"/>
  <c r="AH183" i="5"/>
  <c r="AL183" i="5" s="1"/>
  <c r="AH167" i="5"/>
  <c r="AL167" i="5" s="1"/>
  <c r="AH151" i="5"/>
  <c r="AL151" i="5" s="1"/>
  <c r="AH135" i="5"/>
  <c r="AL135" i="5" s="1"/>
  <c r="AH119" i="5"/>
  <c r="AL119" i="5" s="1"/>
  <c r="AI239" i="5"/>
  <c r="AM239" i="5" s="1"/>
  <c r="AH391" i="5"/>
  <c r="AL391" i="5" s="1"/>
  <c r="AH375" i="5"/>
  <c r="AL375" i="5" s="1"/>
  <c r="AH359" i="5"/>
  <c r="AL359" i="5" s="1"/>
  <c r="AH343" i="5"/>
  <c r="AL343" i="5" s="1"/>
  <c r="AH327" i="5"/>
  <c r="AL327" i="5" s="1"/>
  <c r="AH311" i="5"/>
  <c r="AL311" i="5" s="1"/>
  <c r="AH295" i="5"/>
  <c r="AL295" i="5" s="1"/>
  <c r="AH279" i="5"/>
  <c r="AL279" i="5" s="1"/>
  <c r="AH263" i="5"/>
  <c r="AL263" i="5" s="1"/>
  <c r="AI399" i="5"/>
  <c r="AM399" i="5" s="1"/>
  <c r="AH427" i="5"/>
  <c r="AL427" i="5" s="1"/>
  <c r="AI623" i="5"/>
  <c r="AM623" i="5" s="1"/>
  <c r="AI607" i="5"/>
  <c r="AM607" i="5" s="1"/>
  <c r="AI591" i="5"/>
  <c r="AM591" i="5" s="1"/>
  <c r="AI575" i="5"/>
  <c r="AM575" i="5" s="1"/>
  <c r="AI559" i="5"/>
  <c r="AM559" i="5" s="1"/>
  <c r="AI543" i="5"/>
  <c r="AM543" i="5" s="1"/>
  <c r="AI523" i="5"/>
  <c r="AM523" i="5" s="1"/>
  <c r="AI507" i="5"/>
  <c r="AM507" i="5" s="1"/>
  <c r="AI475" i="5"/>
  <c r="AM475" i="5" s="1"/>
  <c r="AI443" i="5"/>
  <c r="AM443" i="5" s="1"/>
  <c r="AI621" i="5"/>
  <c r="AM621" i="5" s="1"/>
  <c r="AI593" i="5"/>
  <c r="AM593" i="5" s="1"/>
  <c r="AI561" i="5"/>
  <c r="AM561" i="5" s="1"/>
  <c r="AI529" i="5"/>
  <c r="AM529" i="5" s="1"/>
  <c r="AI497" i="5"/>
  <c r="AM497" i="5" s="1"/>
  <c r="AI465" i="5"/>
  <c r="AM465" i="5" s="1"/>
  <c r="AI433" i="5"/>
  <c r="AM433" i="5" s="1"/>
  <c r="AH730" i="5"/>
  <c r="AL730" i="5" s="1"/>
  <c r="AH698" i="5"/>
  <c r="AL698" i="5" s="1"/>
  <c r="AH666" i="5"/>
  <c r="AL666" i="5" s="1"/>
  <c r="AI756" i="5"/>
  <c r="AM756" i="5" s="1"/>
  <c r="AH789" i="5"/>
  <c r="AL789" i="5" s="1"/>
  <c r="AJ203" i="5"/>
  <c r="AN203" i="5" s="1"/>
  <c r="AJ139" i="5"/>
  <c r="AN139" i="5" s="1"/>
  <c r="AJ347" i="5"/>
  <c r="AN347" i="5" s="1"/>
  <c r="AJ283" i="5"/>
  <c r="AN283" i="5" s="1"/>
  <c r="AJ732" i="5"/>
  <c r="AN732" i="5" s="1"/>
  <c r="AJ664" i="5"/>
  <c r="AN664" i="5" s="1"/>
  <c r="AJ37" i="5"/>
  <c r="AN37" i="5" s="1"/>
  <c r="AI633" i="5"/>
  <c r="AM633" i="5" s="1"/>
  <c r="AI597" i="5"/>
  <c r="AM597" i="5" s="1"/>
  <c r="AI565" i="5"/>
  <c r="AM565" i="5" s="1"/>
  <c r="AI533" i="5"/>
  <c r="AM533" i="5" s="1"/>
  <c r="AI501" i="5"/>
  <c r="AM501" i="5" s="1"/>
  <c r="AI469" i="5"/>
  <c r="AM469" i="5" s="1"/>
  <c r="AI437" i="5"/>
  <c r="AM437" i="5" s="1"/>
  <c r="AH726" i="5"/>
  <c r="AL726" i="5" s="1"/>
  <c r="AH694" i="5"/>
  <c r="AL694" i="5" s="1"/>
  <c r="AH662" i="5"/>
  <c r="AL662" i="5" s="1"/>
  <c r="AH785" i="5"/>
  <c r="AL785" i="5" s="1"/>
  <c r="AJ191" i="5"/>
  <c r="AN191" i="5" s="1"/>
  <c r="AJ127" i="5"/>
  <c r="AN127" i="5" s="1"/>
  <c r="AJ351" i="5"/>
  <c r="AN351" i="5" s="1"/>
  <c r="AJ287" i="5"/>
  <c r="AN287" i="5" s="1"/>
  <c r="AJ712" i="5"/>
  <c r="AN712" i="5" s="1"/>
  <c r="AJ652" i="5"/>
  <c r="AN652" i="5" s="1"/>
  <c r="AJ82" i="5"/>
  <c r="AN82" i="5" s="1"/>
  <c r="AH716" i="5"/>
  <c r="AL716" i="5" s="1"/>
  <c r="AH684" i="5"/>
  <c r="AL684" i="5" s="1"/>
  <c r="AH652" i="5"/>
  <c r="AL652" i="5" s="1"/>
  <c r="AH783" i="5"/>
  <c r="AL783" i="5" s="1"/>
  <c r="AF27" i="5"/>
  <c r="AF28" i="5"/>
  <c r="AJ197" i="5"/>
  <c r="AN197" i="5" s="1"/>
  <c r="AJ165" i="5"/>
  <c r="AN165" i="5" s="1"/>
  <c r="AJ133" i="5"/>
  <c r="AN133" i="5" s="1"/>
  <c r="AJ377" i="5"/>
  <c r="AN377" i="5" s="1"/>
  <c r="AJ345" i="5"/>
  <c r="AN345" i="5" s="1"/>
  <c r="AJ313" i="5"/>
  <c r="AN313" i="5" s="1"/>
  <c r="AJ281" i="5"/>
  <c r="AN281" i="5" s="1"/>
  <c r="AJ249" i="5"/>
  <c r="AN249" i="5" s="1"/>
  <c r="AJ429" i="5"/>
  <c r="AN429" i="5" s="1"/>
  <c r="AJ738" i="5"/>
  <c r="AN738" i="5" s="1"/>
  <c r="AJ706" i="5"/>
  <c r="AN706" i="5" s="1"/>
  <c r="AJ678" i="5"/>
  <c r="AN678" i="5" s="1"/>
  <c r="AJ642" i="5"/>
  <c r="AN642" i="5" s="1"/>
  <c r="AJ43" i="5"/>
  <c r="AN43" i="5" s="1"/>
  <c r="AJ207" i="5"/>
  <c r="AN207" i="5" s="1"/>
  <c r="AJ147" i="5"/>
  <c r="AN147" i="5" s="1"/>
  <c r="AJ327" i="5"/>
  <c r="AN327" i="5" s="1"/>
  <c r="AJ263" i="5"/>
  <c r="AN263" i="5" s="1"/>
  <c r="AJ736" i="5"/>
  <c r="AN736" i="5" s="1"/>
  <c r="AJ660" i="5"/>
  <c r="AN660" i="5" s="1"/>
  <c r="AH736" i="5"/>
  <c r="AL736" i="5" s="1"/>
  <c r="AH704" i="5"/>
  <c r="AL704" i="5" s="1"/>
  <c r="AH672" i="5"/>
  <c r="AL672" i="5" s="1"/>
  <c r="AH640" i="5"/>
  <c r="AL640" i="5" s="1"/>
  <c r="AI750" i="5"/>
  <c r="AM750" i="5" s="1"/>
  <c r="AH787" i="5"/>
  <c r="AL787" i="5" s="1"/>
  <c r="AI801" i="5"/>
  <c r="AM801" i="5" s="1"/>
  <c r="AJ217" i="5"/>
  <c r="AN217" i="5" s="1"/>
  <c r="AJ185" i="5"/>
  <c r="AN185" i="5" s="1"/>
  <c r="AJ153" i="5"/>
  <c r="AN153" i="5" s="1"/>
  <c r="AJ121" i="5"/>
  <c r="AN121" i="5" s="1"/>
  <c r="AJ381" i="5"/>
  <c r="AN381" i="5" s="1"/>
  <c r="AJ349" i="5"/>
  <c r="AN349" i="5" s="1"/>
  <c r="AJ317" i="5"/>
  <c r="AN317" i="5" s="1"/>
  <c r="AJ285" i="5"/>
  <c r="AN285" i="5" s="1"/>
  <c r="AJ253" i="5"/>
  <c r="AN253" i="5" s="1"/>
  <c r="AJ425" i="5"/>
  <c r="AN425" i="5" s="1"/>
  <c r="AJ742" i="5"/>
  <c r="AN742" i="5" s="1"/>
  <c r="AJ702" i="5"/>
  <c r="AN702" i="5" s="1"/>
  <c r="AJ674" i="5"/>
  <c r="AN674" i="5" s="1"/>
  <c r="AJ646" i="5"/>
  <c r="AN646" i="5" s="1"/>
  <c r="AJ789" i="5"/>
  <c r="AN789" i="5" s="1"/>
  <c r="AJ84" i="5"/>
  <c r="AN84" i="5" s="1"/>
  <c r="AJ183" i="5"/>
  <c r="AN183" i="5" s="1"/>
  <c r="AJ123" i="5"/>
  <c r="AN123" i="5" s="1"/>
  <c r="AJ387" i="5"/>
  <c r="AN387" i="5" s="1"/>
  <c r="AJ319" i="5"/>
  <c r="AN319" i="5" s="1"/>
  <c r="AJ259" i="5"/>
  <c r="AN259" i="5" s="1"/>
  <c r="AJ431" i="5"/>
  <c r="AN431" i="5" s="1"/>
  <c r="AJ740" i="5"/>
  <c r="AN740" i="5" s="1"/>
  <c r="AJ688" i="5"/>
  <c r="AN688" i="5" s="1"/>
  <c r="AH407" i="5"/>
  <c r="AL407" i="5" s="1"/>
  <c r="AH246" i="5"/>
  <c r="AL246" i="5" s="1"/>
  <c r="AH410" i="5"/>
  <c r="AL410" i="5" s="1"/>
  <c r="AH394" i="5"/>
  <c r="AL394" i="5" s="1"/>
  <c r="AD28" i="5"/>
  <c r="AD27" i="5"/>
  <c r="AJ106" i="5"/>
  <c r="AN106" i="5" s="1"/>
  <c r="AJ239" i="5"/>
  <c r="AN239" i="5" s="1"/>
  <c r="AJ399" i="5"/>
  <c r="AN399" i="5" s="1"/>
  <c r="AE28" i="5"/>
  <c r="AE27" i="5"/>
  <c r="AH101" i="5"/>
  <c r="AL101" i="5" s="1"/>
  <c r="AH401" i="5"/>
  <c r="AL401" i="5" s="1"/>
  <c r="AH619" i="5"/>
  <c r="AL619" i="5" s="1"/>
  <c r="AH603" i="5"/>
  <c r="AL603" i="5" s="1"/>
  <c r="AH587" i="5"/>
  <c r="AL587" i="5" s="1"/>
  <c r="AH570" i="5"/>
  <c r="AL570" i="5" s="1"/>
  <c r="AH554" i="5"/>
  <c r="AL554" i="5" s="1"/>
  <c r="AH539" i="5"/>
  <c r="AL539" i="5" s="1"/>
  <c r="AH523" i="5"/>
  <c r="AL523" i="5" s="1"/>
  <c r="AH507" i="5"/>
  <c r="AL507" i="5" s="1"/>
  <c r="AH491" i="5"/>
  <c r="AL491" i="5" s="1"/>
  <c r="AH475" i="5"/>
  <c r="AL475" i="5" s="1"/>
  <c r="AH459" i="5"/>
  <c r="AL459" i="5" s="1"/>
  <c r="AH443" i="5"/>
  <c r="AL443" i="5" s="1"/>
  <c r="AH799" i="5"/>
  <c r="AL799" i="5" s="1"/>
  <c r="AJ97" i="5"/>
  <c r="AN97" i="5" s="1"/>
  <c r="AJ246" i="5"/>
  <c r="AN246" i="5" s="1"/>
  <c r="AJ230" i="5"/>
  <c r="AN230" i="5" s="1"/>
  <c r="AJ406" i="5"/>
  <c r="AN406" i="5" s="1"/>
  <c r="AJ618" i="5"/>
  <c r="AN618" i="5" s="1"/>
  <c r="AJ602" i="5"/>
  <c r="AN602" i="5" s="1"/>
  <c r="AJ586" i="5"/>
  <c r="AN586" i="5" s="1"/>
  <c r="AH96" i="5"/>
  <c r="AL96" i="5" s="1"/>
  <c r="AH248" i="5"/>
  <c r="AL248" i="5" s="1"/>
  <c r="AH231" i="5"/>
  <c r="AL231" i="5" s="1"/>
  <c r="AH412" i="5"/>
  <c r="AL412" i="5" s="1"/>
  <c r="AH396" i="5"/>
  <c r="AL396" i="5" s="1"/>
  <c r="AH630" i="5"/>
  <c r="AL630" i="5" s="1"/>
  <c r="AH614" i="5"/>
  <c r="AL614" i="5" s="1"/>
  <c r="AH598" i="5"/>
  <c r="AL598" i="5" s="1"/>
  <c r="AH581" i="5"/>
  <c r="AL581" i="5" s="1"/>
  <c r="AH565" i="5"/>
  <c r="AL565" i="5" s="1"/>
  <c r="AH549" i="5"/>
  <c r="AL549" i="5" s="1"/>
  <c r="AH534" i="5"/>
  <c r="AL534" i="5" s="1"/>
  <c r="AH518" i="5"/>
  <c r="AL518" i="5" s="1"/>
  <c r="AH502" i="5"/>
  <c r="AL502" i="5" s="1"/>
  <c r="AH486" i="5"/>
  <c r="AL486" i="5" s="1"/>
  <c r="AH470" i="5"/>
  <c r="AL470" i="5" s="1"/>
  <c r="AH454" i="5"/>
  <c r="AL454" i="5" s="1"/>
  <c r="AH438" i="5"/>
  <c r="AL438" i="5" s="1"/>
  <c r="AI791" i="5"/>
  <c r="AM791" i="5" s="1"/>
  <c r="AI773" i="5"/>
  <c r="AM773" i="5" s="1"/>
  <c r="AH794" i="5"/>
  <c r="AL794" i="5" s="1"/>
  <c r="V28" i="5"/>
  <c r="V27" i="5"/>
  <c r="AJ108" i="5"/>
  <c r="AN108" i="5" s="1"/>
  <c r="AJ92" i="5"/>
  <c r="AN92" i="5" s="1"/>
  <c r="AJ241" i="5"/>
  <c r="AN241" i="5" s="1"/>
  <c r="AJ401" i="5"/>
  <c r="AN401" i="5" s="1"/>
  <c r="AJ613" i="5"/>
  <c r="AN613" i="5" s="1"/>
  <c r="AJ597" i="5"/>
  <c r="AN597" i="5" s="1"/>
  <c r="W28" i="5"/>
  <c r="W27" i="5"/>
  <c r="AI100" i="5"/>
  <c r="AM100" i="5" s="1"/>
  <c r="AH222" i="5"/>
  <c r="AL222" i="5" s="1"/>
  <c r="AH206" i="5"/>
  <c r="AL206" i="5" s="1"/>
  <c r="AH190" i="5"/>
  <c r="AL190" i="5" s="1"/>
  <c r="AH174" i="5"/>
  <c r="AL174" i="5" s="1"/>
  <c r="AH158" i="5"/>
  <c r="AL158" i="5" s="1"/>
  <c r="AH142" i="5"/>
  <c r="AL142" i="5" s="1"/>
  <c r="AH126" i="5"/>
  <c r="AL126" i="5" s="1"/>
  <c r="AH110" i="5"/>
  <c r="AL110" i="5" s="1"/>
  <c r="AI246" i="5"/>
  <c r="AM246" i="5" s="1"/>
  <c r="AI230" i="5"/>
  <c r="AM230" i="5" s="1"/>
  <c r="AH382" i="5"/>
  <c r="AL382" i="5" s="1"/>
  <c r="AH366" i="5"/>
  <c r="AL366" i="5" s="1"/>
  <c r="AH350" i="5"/>
  <c r="AL350" i="5" s="1"/>
  <c r="AH334" i="5"/>
  <c r="AL334" i="5" s="1"/>
  <c r="AH318" i="5"/>
  <c r="AL318" i="5" s="1"/>
  <c r="AH302" i="5"/>
  <c r="AL302" i="5" s="1"/>
  <c r="AH286" i="5"/>
  <c r="AL286" i="5" s="1"/>
  <c r="AH270" i="5"/>
  <c r="AL270" i="5" s="1"/>
  <c r="AH254" i="5"/>
  <c r="AL254" i="5" s="1"/>
  <c r="AI406" i="5"/>
  <c r="AM406" i="5" s="1"/>
  <c r="AH418" i="5"/>
  <c r="AL418" i="5" s="1"/>
  <c r="AI630" i="5"/>
  <c r="AM630" i="5" s="1"/>
  <c r="AI614" i="5"/>
  <c r="AM614" i="5" s="1"/>
  <c r="AI598" i="5"/>
  <c r="AM598" i="5" s="1"/>
  <c r="AI582" i="5"/>
  <c r="AM582" i="5" s="1"/>
  <c r="AI566" i="5"/>
  <c r="AM566" i="5" s="1"/>
  <c r="AI550" i="5"/>
  <c r="AM550" i="5" s="1"/>
  <c r="AI534" i="5"/>
  <c r="AM534" i="5" s="1"/>
  <c r="AI518" i="5"/>
  <c r="AM518" i="5" s="1"/>
  <c r="AI502" i="5"/>
  <c r="AM502" i="5" s="1"/>
  <c r="AI486" i="5"/>
  <c r="AM486" i="5" s="1"/>
  <c r="AI470" i="5"/>
  <c r="AM470" i="5" s="1"/>
  <c r="AI454" i="5"/>
  <c r="AM454" i="5" s="1"/>
  <c r="AI438" i="5"/>
  <c r="AM438" i="5" s="1"/>
  <c r="AH747" i="5"/>
  <c r="AL747" i="5" s="1"/>
  <c r="AH731" i="5"/>
  <c r="AL731" i="5" s="1"/>
  <c r="AH715" i="5"/>
  <c r="AL715" i="5" s="1"/>
  <c r="AH699" i="5"/>
  <c r="AL699" i="5" s="1"/>
  <c r="AH683" i="5"/>
  <c r="AL683" i="5" s="1"/>
  <c r="AH667" i="5"/>
  <c r="AL667" i="5" s="1"/>
  <c r="AH651" i="5"/>
  <c r="AL651" i="5" s="1"/>
  <c r="AH635" i="5"/>
  <c r="AL635" i="5" s="1"/>
  <c r="AI769" i="5"/>
  <c r="AM769" i="5" s="1"/>
  <c r="AI753" i="5"/>
  <c r="AM753" i="5" s="1"/>
  <c r="AH790" i="5"/>
  <c r="AL790" i="5" s="1"/>
  <c r="AH774" i="5"/>
  <c r="AL774" i="5" s="1"/>
  <c r="AI800" i="5"/>
  <c r="AM800" i="5" s="1"/>
  <c r="AH31" i="5"/>
  <c r="AL31" i="5" s="1"/>
  <c r="T27" i="5"/>
  <c r="T28" i="5"/>
  <c r="AH36" i="5"/>
  <c r="AL36" i="5" s="1"/>
  <c r="AH40" i="5"/>
  <c r="AL40" i="5" s="1"/>
  <c r="AH44" i="5"/>
  <c r="AL44" i="5" s="1"/>
  <c r="AH48" i="5"/>
  <c r="AL48" i="5" s="1"/>
  <c r="AH52" i="5"/>
  <c r="AL52" i="5" s="1"/>
  <c r="AH56" i="5"/>
  <c r="AL56" i="5" s="1"/>
  <c r="AH61" i="5"/>
  <c r="AL61" i="5" s="1"/>
  <c r="AH65" i="5"/>
  <c r="AL65" i="5" s="1"/>
  <c r="AH69" i="5"/>
  <c r="AL69" i="5" s="1"/>
  <c r="AH73" i="5"/>
  <c r="AL73" i="5" s="1"/>
  <c r="AH77" i="5"/>
  <c r="AL77" i="5" s="1"/>
  <c r="AH81" i="5"/>
  <c r="AL81" i="5" s="1"/>
  <c r="AH85" i="5"/>
  <c r="AL85" i="5" s="1"/>
  <c r="AH89" i="5"/>
  <c r="AL89" i="5" s="1"/>
  <c r="AJ228" i="5"/>
  <c r="AN228" i="5" s="1"/>
  <c r="AJ212" i="5"/>
  <c r="AN212" i="5" s="1"/>
  <c r="AJ196" i="5"/>
  <c r="AN196" i="5" s="1"/>
  <c r="AJ180" i="5"/>
  <c r="AN180" i="5" s="1"/>
  <c r="AJ164" i="5"/>
  <c r="AN164" i="5" s="1"/>
  <c r="AJ148" i="5"/>
  <c r="AN148" i="5" s="1"/>
  <c r="AJ132" i="5"/>
  <c r="AN132" i="5" s="1"/>
  <c r="AJ116" i="5"/>
  <c r="AN116" i="5" s="1"/>
  <c r="AJ384" i="5"/>
  <c r="AN384" i="5" s="1"/>
  <c r="AJ368" i="5"/>
  <c r="AN368" i="5" s="1"/>
  <c r="AJ352" i="5"/>
  <c r="AN352" i="5" s="1"/>
  <c r="AJ336" i="5"/>
  <c r="AN336" i="5" s="1"/>
  <c r="AJ320" i="5"/>
  <c r="AN320" i="5" s="1"/>
  <c r="AJ304" i="5"/>
  <c r="AN304" i="5" s="1"/>
  <c r="AJ288" i="5"/>
  <c r="AN288" i="5" s="1"/>
  <c r="AJ272" i="5"/>
  <c r="AN272" i="5" s="1"/>
  <c r="AJ256" i="5"/>
  <c r="AN256" i="5" s="1"/>
  <c r="AJ432" i="5"/>
  <c r="AN432" i="5" s="1"/>
  <c r="AJ416" i="5"/>
  <c r="AN416" i="5" s="1"/>
  <c r="AJ745" i="5"/>
  <c r="AN745" i="5" s="1"/>
  <c r="AJ729" i="5"/>
  <c r="AN729" i="5" s="1"/>
  <c r="AJ709" i="5"/>
  <c r="AN709" i="5" s="1"/>
  <c r="AJ681" i="5"/>
  <c r="AN681" i="5" s="1"/>
  <c r="AJ665" i="5"/>
  <c r="AN665" i="5" s="1"/>
  <c r="AJ649" i="5"/>
  <c r="AN649" i="5" s="1"/>
  <c r="AJ784" i="5"/>
  <c r="AN784" i="5" s="1"/>
  <c r="U27" i="5"/>
  <c r="U28" i="5"/>
  <c r="AJ42" i="5"/>
  <c r="AN42" i="5" s="1"/>
  <c r="AJ58" i="5"/>
  <c r="AN58" i="5" s="1"/>
  <c r="AJ75" i="5"/>
  <c r="AN75" i="5" s="1"/>
  <c r="AH770" i="5"/>
  <c r="AL770" i="5" s="1"/>
  <c r="AH754" i="5"/>
  <c r="AL754" i="5" s="1"/>
  <c r="AI780" i="5"/>
  <c r="AM780" i="5" s="1"/>
  <c r="AH801" i="5"/>
  <c r="AL801" i="5" s="1"/>
  <c r="AJ95" i="5"/>
  <c r="AN95" i="5" s="1"/>
  <c r="AJ244" i="5"/>
  <c r="AN244" i="5" s="1"/>
  <c r="AJ404" i="5"/>
  <c r="AN404" i="5" s="1"/>
  <c r="AJ634" i="5"/>
  <c r="AN634" i="5" s="1"/>
  <c r="AJ616" i="5"/>
  <c r="AN616" i="5" s="1"/>
  <c r="AJ600" i="5"/>
  <c r="AN600" i="5" s="1"/>
  <c r="AJ584" i="5"/>
  <c r="AN584" i="5" s="1"/>
  <c r="AJ570" i="5"/>
  <c r="AN570" i="5" s="1"/>
  <c r="AJ554" i="5"/>
  <c r="AN554" i="5" s="1"/>
  <c r="AJ538" i="5"/>
  <c r="AN538" i="5" s="1"/>
  <c r="AJ522" i="5"/>
  <c r="AN522" i="5" s="1"/>
  <c r="AJ506" i="5"/>
  <c r="AN506" i="5" s="1"/>
  <c r="AJ490" i="5"/>
  <c r="AN490" i="5" s="1"/>
  <c r="AJ474" i="5"/>
  <c r="AN474" i="5" s="1"/>
  <c r="AJ458" i="5"/>
  <c r="AN458" i="5" s="1"/>
  <c r="AJ442" i="5"/>
  <c r="AN442" i="5" s="1"/>
  <c r="AJ772" i="5"/>
  <c r="AN772" i="5" s="1"/>
  <c r="AJ756" i="5"/>
  <c r="AN756" i="5" s="1"/>
  <c r="AJ793" i="5"/>
  <c r="AN793" i="5" s="1"/>
  <c r="AA28" i="5"/>
  <c r="AA27" i="5"/>
  <c r="AI99" i="5"/>
  <c r="AM99" i="5" s="1"/>
  <c r="AH221" i="5"/>
  <c r="AL221" i="5" s="1"/>
  <c r="AH205" i="5"/>
  <c r="AL205" i="5" s="1"/>
  <c r="AH189" i="5"/>
  <c r="AL189" i="5" s="1"/>
  <c r="AH173" i="5"/>
  <c r="AL173" i="5" s="1"/>
  <c r="AH157" i="5"/>
  <c r="AL157" i="5" s="1"/>
  <c r="AH141" i="5"/>
  <c r="AL141" i="5" s="1"/>
  <c r="AH125" i="5"/>
  <c r="AL125" i="5" s="1"/>
  <c r="AH109" i="5"/>
  <c r="AL109" i="5" s="1"/>
  <c r="AI245" i="5"/>
  <c r="AM245" i="5" s="1"/>
  <c r="AI229" i="5"/>
  <c r="AM229" i="5" s="1"/>
  <c r="AH381" i="5"/>
  <c r="AL381" i="5" s="1"/>
  <c r="AH365" i="5"/>
  <c r="AL365" i="5" s="1"/>
  <c r="AH349" i="5"/>
  <c r="AL349" i="5" s="1"/>
  <c r="AH333" i="5"/>
  <c r="AL333" i="5" s="1"/>
  <c r="AH317" i="5"/>
  <c r="AL317" i="5" s="1"/>
  <c r="AH301" i="5"/>
  <c r="AL301" i="5" s="1"/>
  <c r="AH285" i="5"/>
  <c r="AL285" i="5" s="1"/>
  <c r="AH269" i="5"/>
  <c r="AL269" i="5" s="1"/>
  <c r="AH253" i="5"/>
  <c r="AL253" i="5" s="1"/>
  <c r="AI405" i="5"/>
  <c r="AM405" i="5" s="1"/>
  <c r="AH429" i="5"/>
  <c r="AL429" i="5" s="1"/>
  <c r="AH413" i="5"/>
  <c r="AL413" i="5" s="1"/>
  <c r="AI102" i="5"/>
  <c r="AM102" i="5" s="1"/>
  <c r="AH224" i="5"/>
  <c r="AL224" i="5" s="1"/>
  <c r="AH208" i="5"/>
  <c r="AL208" i="5" s="1"/>
  <c r="AH192" i="5"/>
  <c r="AL192" i="5" s="1"/>
  <c r="AH176" i="5"/>
  <c r="AL176" i="5" s="1"/>
  <c r="AH160" i="5"/>
  <c r="AL160" i="5" s="1"/>
  <c r="AH144" i="5"/>
  <c r="AL144" i="5" s="1"/>
  <c r="AH128" i="5"/>
  <c r="AL128" i="5" s="1"/>
  <c r="AH112" i="5"/>
  <c r="AL112" i="5" s="1"/>
  <c r="AI248" i="5"/>
  <c r="AM248" i="5" s="1"/>
  <c r="AI232" i="5"/>
  <c r="AM232" i="5" s="1"/>
  <c r="AH384" i="5"/>
  <c r="AL384" i="5" s="1"/>
  <c r="AH368" i="5"/>
  <c r="AL368" i="5" s="1"/>
  <c r="AH352" i="5"/>
  <c r="AL352" i="5" s="1"/>
  <c r="AH336" i="5"/>
  <c r="AL336" i="5" s="1"/>
  <c r="AH320" i="5"/>
  <c r="AL320" i="5" s="1"/>
  <c r="AH304" i="5"/>
  <c r="AL304" i="5" s="1"/>
  <c r="AH288" i="5"/>
  <c r="AL288" i="5" s="1"/>
  <c r="AH272" i="5"/>
  <c r="AL272" i="5" s="1"/>
  <c r="AH256" i="5"/>
  <c r="AL256" i="5" s="1"/>
  <c r="AI408" i="5"/>
  <c r="AM408" i="5" s="1"/>
  <c r="AH420" i="5"/>
  <c r="AL420" i="5" s="1"/>
  <c r="AI632" i="5"/>
  <c r="AM632" i="5" s="1"/>
  <c r="AI616" i="5"/>
  <c r="AM616" i="5" s="1"/>
  <c r="AI600" i="5"/>
  <c r="AM600" i="5" s="1"/>
  <c r="AI584" i="5"/>
  <c r="AM584" i="5" s="1"/>
  <c r="AI568" i="5"/>
  <c r="AM568" i="5" s="1"/>
  <c r="AI552" i="5"/>
  <c r="AM552" i="5" s="1"/>
  <c r="AI536" i="5"/>
  <c r="AM536" i="5" s="1"/>
  <c r="AI520" i="5"/>
  <c r="AM520" i="5" s="1"/>
  <c r="AI504" i="5"/>
  <c r="AM504" i="5" s="1"/>
  <c r="AI488" i="5"/>
  <c r="AM488" i="5" s="1"/>
  <c r="AI472" i="5"/>
  <c r="AM472" i="5" s="1"/>
  <c r="AI456" i="5"/>
  <c r="AM456" i="5" s="1"/>
  <c r="AI440" i="5"/>
  <c r="AM440" i="5" s="1"/>
  <c r="AH733" i="5"/>
  <c r="AL733" i="5" s="1"/>
  <c r="AH717" i="5"/>
  <c r="AL717" i="5" s="1"/>
  <c r="AH701" i="5"/>
  <c r="AL701" i="5" s="1"/>
  <c r="AH685" i="5"/>
  <c r="AL685" i="5" s="1"/>
  <c r="AH669" i="5"/>
  <c r="AL669" i="5" s="1"/>
  <c r="AH653" i="5"/>
  <c r="AL653" i="5" s="1"/>
  <c r="AH637" i="5"/>
  <c r="AL637" i="5" s="1"/>
  <c r="AI771" i="5"/>
  <c r="AM771" i="5" s="1"/>
  <c r="AI755" i="5"/>
  <c r="AM755" i="5" s="1"/>
  <c r="AH776" i="5"/>
  <c r="AL776" i="5" s="1"/>
  <c r="AI802" i="5"/>
  <c r="AM802" i="5" s="1"/>
  <c r="AJ214" i="5"/>
  <c r="AN214" i="5" s="1"/>
  <c r="AJ198" i="5"/>
  <c r="AN198" i="5" s="1"/>
  <c r="AJ182" i="5"/>
  <c r="AN182" i="5" s="1"/>
  <c r="AJ166" i="5"/>
  <c r="AN166" i="5" s="1"/>
  <c r="AJ150" i="5"/>
  <c r="AN150" i="5" s="1"/>
  <c r="AJ134" i="5"/>
  <c r="AN134" i="5" s="1"/>
  <c r="AJ118" i="5"/>
  <c r="AN118" i="5" s="1"/>
  <c r="AJ386" i="5"/>
  <c r="AN386" i="5" s="1"/>
  <c r="AJ370" i="5"/>
  <c r="AN370" i="5" s="1"/>
  <c r="AJ354" i="5"/>
  <c r="AN354" i="5" s="1"/>
  <c r="AJ338" i="5"/>
  <c r="AN338" i="5" s="1"/>
  <c r="AJ322" i="5"/>
  <c r="AN322" i="5" s="1"/>
  <c r="AJ306" i="5"/>
  <c r="AN306" i="5" s="1"/>
  <c r="AJ290" i="5"/>
  <c r="AN290" i="5" s="1"/>
  <c r="AJ274" i="5"/>
  <c r="AN274" i="5" s="1"/>
  <c r="AJ258" i="5"/>
  <c r="AN258" i="5" s="1"/>
  <c r="AJ418" i="5"/>
  <c r="AN418" i="5" s="1"/>
  <c r="AJ747" i="5"/>
  <c r="AN747" i="5" s="1"/>
  <c r="AJ731" i="5"/>
  <c r="AN731" i="5" s="1"/>
  <c r="AJ711" i="5"/>
  <c r="AN711" i="5" s="1"/>
  <c r="AJ718" i="5"/>
  <c r="AN718" i="5" s="1"/>
  <c r="AJ683" i="5"/>
  <c r="AN683" i="5" s="1"/>
  <c r="AJ667" i="5"/>
  <c r="AN667" i="5" s="1"/>
  <c r="AJ651" i="5"/>
  <c r="AN651" i="5" s="1"/>
  <c r="AJ635" i="5"/>
  <c r="AN635" i="5" s="1"/>
  <c r="AJ786" i="5"/>
  <c r="AN786" i="5" s="1"/>
  <c r="AJ33" i="5"/>
  <c r="AN33" i="5" s="1"/>
  <c r="AJ36" i="5"/>
  <c r="AN36" i="5" s="1"/>
  <c r="AJ52" i="5"/>
  <c r="AN52" i="5" s="1"/>
  <c r="AJ69" i="5"/>
  <c r="AN69" i="5" s="1"/>
  <c r="AJ85" i="5"/>
  <c r="AN85" i="5" s="1"/>
  <c r="AI487" i="5"/>
  <c r="AM487" i="5" s="1"/>
  <c r="AI455" i="5"/>
  <c r="AM455" i="5" s="1"/>
  <c r="AI105" i="5"/>
  <c r="AM105" i="5" s="1"/>
  <c r="AH227" i="5"/>
  <c r="AL227" i="5" s="1"/>
  <c r="AH211" i="5"/>
  <c r="AL211" i="5" s="1"/>
  <c r="AH195" i="5"/>
  <c r="AL195" i="5" s="1"/>
  <c r="AH179" i="5"/>
  <c r="AL179" i="5" s="1"/>
  <c r="AH163" i="5"/>
  <c r="AL163" i="5" s="1"/>
  <c r="AH147" i="5"/>
  <c r="AL147" i="5" s="1"/>
  <c r="AH131" i="5"/>
  <c r="AL131" i="5" s="1"/>
  <c r="AH115" i="5"/>
  <c r="AL115" i="5" s="1"/>
  <c r="AI235" i="5"/>
  <c r="AM235" i="5" s="1"/>
  <c r="AH387" i="5"/>
  <c r="AL387" i="5" s="1"/>
  <c r="AH371" i="5"/>
  <c r="AL371" i="5" s="1"/>
  <c r="AH355" i="5"/>
  <c r="AL355" i="5" s="1"/>
  <c r="AH339" i="5"/>
  <c r="AL339" i="5" s="1"/>
  <c r="AH323" i="5"/>
  <c r="AL323" i="5" s="1"/>
  <c r="AH307" i="5"/>
  <c r="AL307" i="5" s="1"/>
  <c r="AH291" i="5"/>
  <c r="AL291" i="5" s="1"/>
  <c r="AH275" i="5"/>
  <c r="AL275" i="5" s="1"/>
  <c r="AH259" i="5"/>
  <c r="AL259" i="5" s="1"/>
  <c r="AI411" i="5"/>
  <c r="AM411" i="5" s="1"/>
  <c r="AI395" i="5"/>
  <c r="AM395" i="5" s="1"/>
  <c r="AH423" i="5"/>
  <c r="AL423" i="5" s="1"/>
  <c r="AI619" i="5"/>
  <c r="AM619" i="5" s="1"/>
  <c r="AI603" i="5"/>
  <c r="AM603" i="5" s="1"/>
  <c r="AI587" i="5"/>
  <c r="AM587" i="5" s="1"/>
  <c r="AI571" i="5"/>
  <c r="AM571" i="5" s="1"/>
  <c r="AI555" i="5"/>
  <c r="AM555" i="5" s="1"/>
  <c r="AI535" i="5"/>
  <c r="AM535" i="5" s="1"/>
  <c r="AI519" i="5"/>
  <c r="AM519" i="5" s="1"/>
  <c r="AI499" i="5"/>
  <c r="AM499" i="5" s="1"/>
  <c r="AI467" i="5"/>
  <c r="AM467" i="5" s="1"/>
  <c r="AI435" i="5"/>
  <c r="AM435" i="5" s="1"/>
  <c r="AI613" i="5"/>
  <c r="AM613" i="5" s="1"/>
  <c r="AI585" i="5"/>
  <c r="AM585" i="5" s="1"/>
  <c r="AI553" i="5"/>
  <c r="AM553" i="5" s="1"/>
  <c r="AI521" i="5"/>
  <c r="AM521" i="5" s="1"/>
  <c r="AI489" i="5"/>
  <c r="AM489" i="5" s="1"/>
  <c r="AI457" i="5"/>
  <c r="AM457" i="5" s="1"/>
  <c r="AH722" i="5"/>
  <c r="AL722" i="5" s="1"/>
  <c r="AH690" i="5"/>
  <c r="AL690" i="5" s="1"/>
  <c r="AH658" i="5"/>
  <c r="AL658" i="5" s="1"/>
  <c r="AI748" i="5"/>
  <c r="AM748" i="5" s="1"/>
  <c r="AH781" i="5"/>
  <c r="AL781" i="5" s="1"/>
  <c r="AJ187" i="5"/>
  <c r="AN187" i="5" s="1"/>
  <c r="AJ119" i="5"/>
  <c r="AN119" i="5" s="1"/>
  <c r="AJ331" i="5"/>
  <c r="AN331" i="5" s="1"/>
  <c r="AJ267" i="5"/>
  <c r="AN267" i="5" s="1"/>
  <c r="AJ704" i="5"/>
  <c r="AN704" i="5" s="1"/>
  <c r="AJ644" i="5"/>
  <c r="AN644" i="5" s="1"/>
  <c r="AI625" i="5"/>
  <c r="AM625" i="5" s="1"/>
  <c r="AI589" i="5"/>
  <c r="AM589" i="5" s="1"/>
  <c r="AI557" i="5"/>
  <c r="AM557" i="5" s="1"/>
  <c r="AI525" i="5"/>
  <c r="AM525" i="5" s="1"/>
  <c r="AI493" i="5"/>
  <c r="AM493" i="5" s="1"/>
  <c r="AI461" i="5"/>
  <c r="AM461" i="5" s="1"/>
  <c r="AH718" i="5"/>
  <c r="AL718" i="5" s="1"/>
  <c r="AH686" i="5"/>
  <c r="AL686" i="5" s="1"/>
  <c r="AH654" i="5"/>
  <c r="AL654" i="5" s="1"/>
  <c r="AI768" i="5"/>
  <c r="AM768" i="5" s="1"/>
  <c r="AJ171" i="5"/>
  <c r="AN171" i="5" s="1"/>
  <c r="AJ111" i="5"/>
  <c r="AN111" i="5" s="1"/>
  <c r="AJ391" i="5"/>
  <c r="AN391" i="5" s="1"/>
  <c r="AJ335" i="5"/>
  <c r="AN335" i="5" s="1"/>
  <c r="AJ271" i="5"/>
  <c r="AN271" i="5" s="1"/>
  <c r="AJ715" i="5"/>
  <c r="AN715" i="5" s="1"/>
  <c r="AJ636" i="5"/>
  <c r="AN636" i="5" s="1"/>
  <c r="AJ70" i="5"/>
  <c r="AN70" i="5" s="1"/>
  <c r="AJ86" i="5"/>
  <c r="AN86" i="5" s="1"/>
  <c r="AH744" i="5"/>
  <c r="AL744" i="5" s="1"/>
  <c r="AH708" i="5"/>
  <c r="AL708" i="5" s="1"/>
  <c r="AH676" i="5"/>
  <c r="AL676" i="5" s="1"/>
  <c r="AH644" i="5"/>
  <c r="AL644" i="5" s="1"/>
  <c r="AI766" i="5"/>
  <c r="AM766" i="5" s="1"/>
  <c r="AH775" i="5"/>
  <c r="AL775" i="5" s="1"/>
  <c r="AJ221" i="5"/>
  <c r="AN221" i="5" s="1"/>
  <c r="AJ189" i="5"/>
  <c r="AN189" i="5" s="1"/>
  <c r="AJ157" i="5"/>
  <c r="AN157" i="5" s="1"/>
  <c r="AJ125" i="5"/>
  <c r="AN125" i="5" s="1"/>
  <c r="AJ369" i="5"/>
  <c r="AN369" i="5" s="1"/>
  <c r="AJ337" i="5"/>
  <c r="AN337" i="5" s="1"/>
  <c r="AJ305" i="5"/>
  <c r="AN305" i="5" s="1"/>
  <c r="AJ273" i="5"/>
  <c r="AN273" i="5" s="1"/>
  <c r="AJ417" i="5"/>
  <c r="AN417" i="5" s="1"/>
  <c r="AJ734" i="5"/>
  <c r="AN734" i="5" s="1"/>
  <c r="AJ698" i="5"/>
  <c r="AN698" i="5" s="1"/>
  <c r="AJ670" i="5"/>
  <c r="AN670" i="5" s="1"/>
  <c r="AJ68" i="5"/>
  <c r="AN68" i="5" s="1"/>
  <c r="AJ88" i="5"/>
  <c r="AN88" i="5" s="1"/>
  <c r="AJ195" i="5"/>
  <c r="AN195" i="5" s="1"/>
  <c r="AJ131" i="5"/>
  <c r="AN131" i="5" s="1"/>
  <c r="AJ379" i="5"/>
  <c r="AN379" i="5" s="1"/>
  <c r="AJ311" i="5"/>
  <c r="AN311" i="5" s="1"/>
  <c r="AJ423" i="5"/>
  <c r="AN423" i="5" s="1"/>
  <c r="AJ708" i="5"/>
  <c r="AN708" i="5" s="1"/>
  <c r="AJ648" i="5"/>
  <c r="AN648" i="5" s="1"/>
  <c r="AJ791" i="5"/>
  <c r="AN791" i="5" s="1"/>
  <c r="AJ49" i="5"/>
  <c r="AN49" i="5" s="1"/>
  <c r="AJ62" i="5"/>
  <c r="AN62" i="5" s="1"/>
  <c r="AH728" i="5"/>
  <c r="AL728" i="5" s="1"/>
  <c r="AH696" i="5"/>
  <c r="AL696" i="5" s="1"/>
  <c r="AH664" i="5"/>
  <c r="AL664" i="5" s="1"/>
  <c r="AH779" i="5"/>
  <c r="AL779" i="5" s="1"/>
  <c r="AI793" i="5"/>
  <c r="AM793" i="5" s="1"/>
  <c r="AJ209" i="5"/>
  <c r="AN209" i="5" s="1"/>
  <c r="AJ177" i="5"/>
  <c r="AN177" i="5" s="1"/>
  <c r="AJ145" i="5"/>
  <c r="AN145" i="5" s="1"/>
  <c r="AJ113" i="5"/>
  <c r="AN113" i="5" s="1"/>
  <c r="AJ373" i="5"/>
  <c r="AN373" i="5" s="1"/>
  <c r="AJ341" i="5"/>
  <c r="AN341" i="5" s="1"/>
  <c r="AJ309" i="5"/>
  <c r="AN309" i="5" s="1"/>
  <c r="AJ277" i="5"/>
  <c r="AN277" i="5" s="1"/>
  <c r="AJ421" i="5"/>
  <c r="AN421" i="5" s="1"/>
  <c r="AJ730" i="5"/>
  <c r="AN730" i="5" s="1"/>
  <c r="AJ716" i="5"/>
  <c r="AN716" i="5" s="1"/>
  <c r="AJ666" i="5"/>
  <c r="AN666" i="5" s="1"/>
  <c r="AJ638" i="5"/>
  <c r="AN638" i="5" s="1"/>
  <c r="AJ781" i="5"/>
  <c r="AN781" i="5" s="1"/>
  <c r="AJ64" i="5"/>
  <c r="AN64" i="5" s="1"/>
  <c r="AJ76" i="5"/>
  <c r="AN76" i="5" s="1"/>
  <c r="AJ167" i="5"/>
  <c r="AN167" i="5" s="1"/>
  <c r="AJ367" i="5"/>
  <c r="AN367" i="5" s="1"/>
  <c r="AJ307" i="5"/>
  <c r="AN307" i="5" s="1"/>
  <c r="AJ728" i="5"/>
  <c r="AN728" i="5" s="1"/>
  <c r="AJ672" i="5"/>
  <c r="AN672" i="5" s="1"/>
  <c r="E22" i="3" l="1"/>
  <c r="AG525" i="5"/>
  <c r="AK525" i="5" s="1"/>
  <c r="AG509" i="5"/>
  <c r="AK509" i="5" s="1"/>
  <c r="AG505" i="5"/>
  <c r="AK505" i="5" s="1"/>
  <c r="AG513" i="5"/>
  <c r="AK513" i="5" s="1"/>
  <c r="AG445" i="5"/>
  <c r="AK445" i="5" s="1"/>
  <c r="AG441" i="5"/>
  <c r="AK441" i="5" s="1"/>
  <c r="AG448" i="5"/>
  <c r="AK448" i="5" s="1"/>
  <c r="AG512" i="5"/>
  <c r="AK512" i="5" s="1"/>
  <c r="AG792" i="5"/>
  <c r="AK792" i="5" s="1"/>
  <c r="AG571" i="5"/>
  <c r="AK571" i="5" s="1"/>
  <c r="AG759" i="5"/>
  <c r="AK759" i="5" s="1"/>
  <c r="AG488" i="5"/>
  <c r="AK488" i="5" s="1"/>
  <c r="AG552" i="5"/>
  <c r="AK552" i="5" s="1"/>
  <c r="AG236" i="5"/>
  <c r="AK236" i="5" s="1"/>
  <c r="AG583" i="5"/>
  <c r="AK583" i="5" s="1"/>
  <c r="AG748" i="5"/>
  <c r="AK748" i="5" s="1"/>
  <c r="AG247" i="5"/>
  <c r="AK247" i="5" s="1"/>
  <c r="AG576" i="5"/>
  <c r="AK576" i="5" s="1"/>
  <c r="AG516" i="5"/>
  <c r="AK516" i="5" s="1"/>
  <c r="AG485" i="5"/>
  <c r="AK485" i="5" s="1"/>
  <c r="AG629" i="5"/>
  <c r="AK629" i="5" s="1"/>
  <c r="AG456" i="5"/>
  <c r="AK456" i="5" s="1"/>
  <c r="AG520" i="5"/>
  <c r="AK520" i="5" s="1"/>
  <c r="AG633" i="5"/>
  <c r="AK633" i="5" s="1"/>
  <c r="AG529" i="5"/>
  <c r="AK529" i="5" s="1"/>
  <c r="AG625" i="5"/>
  <c r="AK625" i="5" s="1"/>
  <c r="AG572" i="5"/>
  <c r="AK572" i="5" s="1"/>
  <c r="AG579" i="5"/>
  <c r="AK579" i="5" s="1"/>
  <c r="AG393" i="5"/>
  <c r="AK393" i="5" s="1"/>
  <c r="AG453" i="5"/>
  <c r="AK453" i="5" s="1"/>
  <c r="AG452" i="5"/>
  <c r="AK452" i="5" s="1"/>
  <c r="AG580" i="5"/>
  <c r="AK580" i="5" s="1"/>
  <c r="AG796" i="5"/>
  <c r="AK796" i="5" s="1"/>
  <c r="AG468" i="5"/>
  <c r="AK468" i="5" s="1"/>
  <c r="AG532" i="5"/>
  <c r="AK532" i="5" s="1"/>
  <c r="AG596" i="5"/>
  <c r="AK596" i="5" s="1"/>
  <c r="AG449" i="5"/>
  <c r="AK449" i="5" s="1"/>
  <c r="AG593" i="5"/>
  <c r="AK593" i="5" s="1"/>
  <c r="AG484" i="5"/>
  <c r="AK484" i="5" s="1"/>
  <c r="AG548" i="5"/>
  <c r="AK548" i="5" s="1"/>
  <c r="AG497" i="5"/>
  <c r="AK497" i="5" s="1"/>
  <c r="AG547" i="5"/>
  <c r="AK547" i="5" s="1"/>
  <c r="AG477" i="5"/>
  <c r="AK477" i="5" s="1"/>
  <c r="AG489" i="5"/>
  <c r="AK489" i="5" s="1"/>
  <c r="AG229" i="5"/>
  <c r="AK229" i="5" s="1"/>
  <c r="AG480" i="5"/>
  <c r="AK480" i="5" s="1"/>
  <c r="AG544" i="5"/>
  <c r="AK544" i="5" s="1"/>
  <c r="AG517" i="5"/>
  <c r="AK517" i="5" s="1"/>
  <c r="AG98" i="5"/>
  <c r="AK98" i="5" s="1"/>
  <c r="AG763" i="5"/>
  <c r="AK763" i="5" s="1"/>
  <c r="AG242" i="5"/>
  <c r="AK242" i="5" s="1"/>
  <c r="AG752" i="5"/>
  <c r="AK752" i="5" s="1"/>
  <c r="AG761" i="5"/>
  <c r="AK761" i="5" s="1"/>
  <c r="AG560" i="5"/>
  <c r="AK560" i="5" s="1"/>
  <c r="AG436" i="5"/>
  <c r="AK436" i="5" s="1"/>
  <c r="AG500" i="5"/>
  <c r="AK500" i="5" s="1"/>
  <c r="AG563" i="5"/>
  <c r="AK563" i="5" s="1"/>
  <c r="AG628" i="5"/>
  <c r="AK628" i="5" s="1"/>
  <c r="AG609" i="5"/>
  <c r="AK609" i="5" s="1"/>
  <c r="AG465" i="5"/>
  <c r="AK465" i="5" s="1"/>
  <c r="AG469" i="5"/>
  <c r="AK469" i="5" s="1"/>
  <c r="AG398" i="5"/>
  <c r="AK398" i="5" s="1"/>
  <c r="AG567" i="5"/>
  <c r="AK567" i="5" s="1"/>
  <c r="AG240" i="5"/>
  <c r="AK240" i="5" s="1"/>
  <c r="AG481" i="5"/>
  <c r="AK481" i="5" s="1"/>
  <c r="AG616" i="5"/>
  <c r="AK616" i="5" s="1"/>
  <c r="AG533" i="5"/>
  <c r="AK533" i="5" s="1"/>
  <c r="AG559" i="5"/>
  <c r="AK559" i="5" s="1"/>
  <c r="AG409" i="5"/>
  <c r="AK409" i="5" s="1"/>
  <c r="AG608" i="5"/>
  <c r="AK608" i="5" s="1"/>
  <c r="AG433" i="5"/>
  <c r="AK433" i="5" s="1"/>
  <c r="AG545" i="5"/>
  <c r="AK545" i="5" s="1"/>
  <c r="AG95" i="5"/>
  <c r="AK95" i="5" s="1"/>
  <c r="AG103" i="5"/>
  <c r="AK103" i="5" s="1"/>
  <c r="AG769" i="5"/>
  <c r="AK769" i="5" s="1"/>
  <c r="AG444" i="5"/>
  <c r="AK444" i="5" s="1"/>
  <c r="AG508" i="5"/>
  <c r="AK508" i="5" s="1"/>
  <c r="AG94" i="5"/>
  <c r="AK94" i="5" s="1"/>
  <c r="AG400" i="5"/>
  <c r="AK400" i="5" s="1"/>
  <c r="AG564" i="5"/>
  <c r="AK564" i="5" s="1"/>
  <c r="AG767" i="5"/>
  <c r="AK767" i="5" s="1"/>
  <c r="AG765" i="5"/>
  <c r="AK765" i="5" s="1"/>
  <c r="AG612" i="5"/>
  <c r="AK612" i="5" s="1"/>
  <c r="AG402" i="5"/>
  <c r="AK402" i="5" s="1"/>
  <c r="AG107" i="5"/>
  <c r="AK107" i="5" s="1"/>
  <c r="AG551" i="5"/>
  <c r="AK551" i="5" s="1"/>
  <c r="AG751" i="5"/>
  <c r="AK751" i="5" s="1"/>
  <c r="AG749" i="5"/>
  <c r="AK749" i="5" s="1"/>
  <c r="AG234" i="5"/>
  <c r="AK234" i="5" s="1"/>
  <c r="AG473" i="5"/>
  <c r="AK473" i="5" s="1"/>
  <c r="AG772" i="5"/>
  <c r="AK772" i="5" s="1"/>
  <c r="AG773" i="5"/>
  <c r="AK773" i="5" s="1"/>
  <c r="AG233" i="5"/>
  <c r="AK233" i="5" s="1"/>
  <c r="AG605" i="5"/>
  <c r="AK605" i="5" s="1"/>
  <c r="AG601" i="5"/>
  <c r="AK601" i="5" s="1"/>
  <c r="AG241" i="5"/>
  <c r="AK241" i="5" s="1"/>
  <c r="AG756" i="5"/>
  <c r="AK756" i="5" s="1"/>
  <c r="AG686" i="5"/>
  <c r="AK686" i="5" s="1"/>
  <c r="AG115" i="5"/>
  <c r="AK115" i="5" s="1"/>
  <c r="AG718" i="5"/>
  <c r="AK718" i="5" s="1"/>
  <c r="AG371" i="5"/>
  <c r="AK371" i="5" s="1"/>
  <c r="AG195" i="5"/>
  <c r="AK195" i="5" s="1"/>
  <c r="AG685" i="5"/>
  <c r="AK685" i="5" s="1"/>
  <c r="AG272" i="5"/>
  <c r="AK272" i="5" s="1"/>
  <c r="AG336" i="5"/>
  <c r="AK336" i="5" s="1"/>
  <c r="AG144" i="5"/>
  <c r="AK144" i="5" s="1"/>
  <c r="AG208" i="5"/>
  <c r="AK208" i="5" s="1"/>
  <c r="AG429" i="5"/>
  <c r="AK429" i="5" s="1"/>
  <c r="AG285" i="5"/>
  <c r="AK285" i="5" s="1"/>
  <c r="AG349" i="5"/>
  <c r="AK349" i="5" s="1"/>
  <c r="AG157" i="5"/>
  <c r="AK157" i="5" s="1"/>
  <c r="AG221" i="5"/>
  <c r="AK221" i="5" s="1"/>
  <c r="AG801" i="5"/>
  <c r="AK801" i="5" s="1"/>
  <c r="AG89" i="5"/>
  <c r="AK89" i="5" s="1"/>
  <c r="AG73" i="5"/>
  <c r="AK73" i="5" s="1"/>
  <c r="AG56" i="5"/>
  <c r="AK56" i="5" s="1"/>
  <c r="AG40" i="5"/>
  <c r="AK40" i="5" s="1"/>
  <c r="AH28" i="5"/>
  <c r="AG31" i="5"/>
  <c r="AH27" i="5"/>
  <c r="AG667" i="5"/>
  <c r="AK667" i="5" s="1"/>
  <c r="AG731" i="5"/>
  <c r="AK731" i="5" s="1"/>
  <c r="AG302" i="5"/>
  <c r="AK302" i="5" s="1"/>
  <c r="AG366" i="5"/>
  <c r="AK366" i="5" s="1"/>
  <c r="AG110" i="5"/>
  <c r="AK110" i="5" s="1"/>
  <c r="AG174" i="5"/>
  <c r="AK174" i="5" s="1"/>
  <c r="AG486" i="5"/>
  <c r="AK486" i="5" s="1"/>
  <c r="AG549" i="5"/>
  <c r="AK549" i="5" s="1"/>
  <c r="AG614" i="5"/>
  <c r="AK614" i="5" s="1"/>
  <c r="AG412" i="5"/>
  <c r="AK412" i="5" s="1"/>
  <c r="AG96" i="5"/>
  <c r="AK96" i="5" s="1"/>
  <c r="AG459" i="5"/>
  <c r="AK459" i="5" s="1"/>
  <c r="AG523" i="5"/>
  <c r="AK523" i="5" s="1"/>
  <c r="AG587" i="5"/>
  <c r="AK587" i="5" s="1"/>
  <c r="AG401" i="5"/>
  <c r="AK401" i="5" s="1"/>
  <c r="AG672" i="5"/>
  <c r="AK672" i="5" s="1"/>
  <c r="AG716" i="5"/>
  <c r="AK716" i="5" s="1"/>
  <c r="AG785" i="5"/>
  <c r="AK785" i="5" s="1"/>
  <c r="AG666" i="5"/>
  <c r="AK666" i="5" s="1"/>
  <c r="AG427" i="5"/>
  <c r="AK427" i="5" s="1"/>
  <c r="AG295" i="5"/>
  <c r="AK295" i="5" s="1"/>
  <c r="AG359" i="5"/>
  <c r="AK359" i="5" s="1"/>
  <c r="AG119" i="5"/>
  <c r="AK119" i="5" s="1"/>
  <c r="AG183" i="5"/>
  <c r="AK183" i="5" s="1"/>
  <c r="AG641" i="5"/>
  <c r="AK641" i="5" s="1"/>
  <c r="AG705" i="5"/>
  <c r="AK705" i="5" s="1"/>
  <c r="AG292" i="5"/>
  <c r="AK292" i="5" s="1"/>
  <c r="AG356" i="5"/>
  <c r="AK356" i="5" s="1"/>
  <c r="AG116" i="5"/>
  <c r="AK116" i="5" s="1"/>
  <c r="AG180" i="5"/>
  <c r="AK180" i="5" s="1"/>
  <c r="AG257" i="5"/>
  <c r="AK257" i="5" s="1"/>
  <c r="AG321" i="5"/>
  <c r="AK321" i="5" s="1"/>
  <c r="AG385" i="5"/>
  <c r="AK385" i="5" s="1"/>
  <c r="AG145" i="5"/>
  <c r="AK145" i="5" s="1"/>
  <c r="AG209" i="5"/>
  <c r="AK209" i="5" s="1"/>
  <c r="AG758" i="5"/>
  <c r="AK758" i="5" s="1"/>
  <c r="AG76" i="5"/>
  <c r="AK76" i="5" s="1"/>
  <c r="AG60" i="5"/>
  <c r="AK60" i="5" s="1"/>
  <c r="AG43" i="5"/>
  <c r="AK43" i="5" s="1"/>
  <c r="AG655" i="5"/>
  <c r="AK655" i="5" s="1"/>
  <c r="AG719" i="5"/>
  <c r="AK719" i="5" s="1"/>
  <c r="AG290" i="5"/>
  <c r="AK290" i="5" s="1"/>
  <c r="AG354" i="5"/>
  <c r="AK354" i="5" s="1"/>
  <c r="AG114" i="5"/>
  <c r="AK114" i="5" s="1"/>
  <c r="AG178" i="5"/>
  <c r="AK178" i="5" s="1"/>
  <c r="AG442" i="5"/>
  <c r="AK442" i="5" s="1"/>
  <c r="AG506" i="5"/>
  <c r="AK506" i="5" s="1"/>
  <c r="AG569" i="5"/>
  <c r="AK569" i="5" s="1"/>
  <c r="AG634" i="5"/>
  <c r="AK634" i="5" s="1"/>
  <c r="AG803" i="5"/>
  <c r="AK803" i="5" s="1"/>
  <c r="AG495" i="5"/>
  <c r="AK495" i="5" s="1"/>
  <c r="AG558" i="5"/>
  <c r="AK558" i="5" s="1"/>
  <c r="AG623" i="5"/>
  <c r="AK623" i="5" s="1"/>
  <c r="AG105" i="5"/>
  <c r="AK105" i="5" s="1"/>
  <c r="AG648" i="5"/>
  <c r="AK648" i="5" s="1"/>
  <c r="AG734" i="5"/>
  <c r="AK734" i="5" s="1"/>
  <c r="AG738" i="5"/>
  <c r="AK738" i="5" s="1"/>
  <c r="AG299" i="5"/>
  <c r="AK299" i="5" s="1"/>
  <c r="AG363" i="5"/>
  <c r="AK363" i="5" s="1"/>
  <c r="AG139" i="5"/>
  <c r="AK139" i="5" s="1"/>
  <c r="AG203" i="5"/>
  <c r="AK203" i="5" s="1"/>
  <c r="AG784" i="5"/>
  <c r="AK784" i="5" s="1"/>
  <c r="AG677" i="5"/>
  <c r="AK677" i="5" s="1"/>
  <c r="AG741" i="5"/>
  <c r="AK741" i="5" s="1"/>
  <c r="AG280" i="5"/>
  <c r="AK280" i="5" s="1"/>
  <c r="AG344" i="5"/>
  <c r="AK344" i="5" s="1"/>
  <c r="AG168" i="5"/>
  <c r="AK168" i="5" s="1"/>
  <c r="AG277" i="5"/>
  <c r="AK277" i="5" s="1"/>
  <c r="AG341" i="5"/>
  <c r="AK341" i="5" s="1"/>
  <c r="AG165" i="5"/>
  <c r="AK165" i="5" s="1"/>
  <c r="AG91" i="5"/>
  <c r="AK91" i="5" s="1"/>
  <c r="AG75" i="5"/>
  <c r="AK75" i="5" s="1"/>
  <c r="AG58" i="5"/>
  <c r="AK58" i="5" s="1"/>
  <c r="AG42" i="5"/>
  <c r="AK42" i="5" s="1"/>
  <c r="AG659" i="5"/>
  <c r="AK659" i="5" s="1"/>
  <c r="AG723" i="5"/>
  <c r="AK723" i="5" s="1"/>
  <c r="AG262" i="5"/>
  <c r="AK262" i="5" s="1"/>
  <c r="AG326" i="5"/>
  <c r="AK326" i="5" s="1"/>
  <c r="AG390" i="5"/>
  <c r="AK390" i="5" s="1"/>
  <c r="AG150" i="5"/>
  <c r="AK150" i="5" s="1"/>
  <c r="AG214" i="5"/>
  <c r="AK214" i="5" s="1"/>
  <c r="AG802" i="5"/>
  <c r="AK802" i="5" s="1"/>
  <c r="AG494" i="5"/>
  <c r="AK494" i="5" s="1"/>
  <c r="AG557" i="5"/>
  <c r="AK557" i="5" s="1"/>
  <c r="AG622" i="5"/>
  <c r="AK622" i="5" s="1"/>
  <c r="AG239" i="5"/>
  <c r="AK239" i="5" s="1"/>
  <c r="AG104" i="5"/>
  <c r="AK104" i="5" s="1"/>
  <c r="AG467" i="5"/>
  <c r="AK467" i="5" s="1"/>
  <c r="AG531" i="5"/>
  <c r="AK531" i="5" s="1"/>
  <c r="AG595" i="5"/>
  <c r="AK595" i="5" s="1"/>
  <c r="AG93" i="5"/>
  <c r="AK93" i="5" s="1"/>
  <c r="AG537" i="5"/>
  <c r="AK537" i="5" s="1"/>
  <c r="AG568" i="5"/>
  <c r="AK568" i="5" s="1"/>
  <c r="AG720" i="5"/>
  <c r="AK720" i="5" s="1"/>
  <c r="AG668" i="5"/>
  <c r="AK668" i="5" s="1"/>
  <c r="AG742" i="5"/>
  <c r="AK742" i="5" s="1"/>
  <c r="AG746" i="5"/>
  <c r="AK746" i="5" s="1"/>
  <c r="AG271" i="5"/>
  <c r="AK271" i="5" s="1"/>
  <c r="AG335" i="5"/>
  <c r="AK335" i="5" s="1"/>
  <c r="AG143" i="5"/>
  <c r="AK143" i="5" s="1"/>
  <c r="AG207" i="5"/>
  <c r="AK207" i="5" s="1"/>
  <c r="AG697" i="5"/>
  <c r="AK697" i="5" s="1"/>
  <c r="AG252" i="5"/>
  <c r="AK252" i="5" s="1"/>
  <c r="AG316" i="5"/>
  <c r="AK316" i="5" s="1"/>
  <c r="AG380" i="5"/>
  <c r="AK380" i="5" s="1"/>
  <c r="AG156" i="5"/>
  <c r="AK156" i="5" s="1"/>
  <c r="AG220" i="5"/>
  <c r="AK220" i="5" s="1"/>
  <c r="AG249" i="5"/>
  <c r="AK249" i="5" s="1"/>
  <c r="AG313" i="5"/>
  <c r="AK313" i="5" s="1"/>
  <c r="AG377" i="5"/>
  <c r="AK377" i="5" s="1"/>
  <c r="AG153" i="5"/>
  <c r="AK153" i="5" s="1"/>
  <c r="AG217" i="5"/>
  <c r="AK217" i="5" s="1"/>
  <c r="AG90" i="5"/>
  <c r="AK90" i="5" s="1"/>
  <c r="AG74" i="5"/>
  <c r="AK74" i="5" s="1"/>
  <c r="AG57" i="5"/>
  <c r="AK57" i="5" s="1"/>
  <c r="AG41" i="5"/>
  <c r="AK41" i="5" s="1"/>
  <c r="AG786" i="5"/>
  <c r="AK786" i="5" s="1"/>
  <c r="AG663" i="5"/>
  <c r="AK663" i="5" s="1"/>
  <c r="AG727" i="5"/>
  <c r="AK727" i="5" s="1"/>
  <c r="AG430" i="5"/>
  <c r="AK430" i="5" s="1"/>
  <c r="AG282" i="5"/>
  <c r="AK282" i="5" s="1"/>
  <c r="AG346" i="5"/>
  <c r="AK346" i="5" s="1"/>
  <c r="AG122" i="5"/>
  <c r="AK122" i="5" s="1"/>
  <c r="AG186" i="5"/>
  <c r="AK186" i="5" s="1"/>
  <c r="AG466" i="5"/>
  <c r="AK466" i="5" s="1"/>
  <c r="AG530" i="5"/>
  <c r="AK530" i="5" s="1"/>
  <c r="AG594" i="5"/>
  <c r="AK594" i="5" s="1"/>
  <c r="AG92" i="5"/>
  <c r="AK92" i="5" s="1"/>
  <c r="AG455" i="5"/>
  <c r="AK455" i="5" s="1"/>
  <c r="AG519" i="5"/>
  <c r="AK519" i="5" s="1"/>
  <c r="AG582" i="5"/>
  <c r="AK582" i="5" s="1"/>
  <c r="AG97" i="5"/>
  <c r="AK97" i="5" s="1"/>
  <c r="AG804" i="5"/>
  <c r="AK804" i="5" s="1"/>
  <c r="AG575" i="5"/>
  <c r="AK575" i="5" s="1"/>
  <c r="AG541" i="5"/>
  <c r="AK541" i="5" s="1"/>
  <c r="AG777" i="5"/>
  <c r="AK777" i="5" s="1"/>
  <c r="AG744" i="5"/>
  <c r="AK744" i="5" s="1"/>
  <c r="AG658" i="5"/>
  <c r="AK658" i="5" s="1"/>
  <c r="AG291" i="5"/>
  <c r="AK291" i="5" s="1"/>
  <c r="AG179" i="5"/>
  <c r="AK179" i="5" s="1"/>
  <c r="AG696" i="5"/>
  <c r="AK696" i="5" s="1"/>
  <c r="AG644" i="5"/>
  <c r="AK644" i="5" s="1"/>
  <c r="AG690" i="5"/>
  <c r="AK690" i="5" s="1"/>
  <c r="AG307" i="5"/>
  <c r="AK307" i="5" s="1"/>
  <c r="AG131" i="5"/>
  <c r="AK131" i="5" s="1"/>
  <c r="AG728" i="5"/>
  <c r="AK728" i="5" s="1"/>
  <c r="AG676" i="5"/>
  <c r="AK676" i="5" s="1"/>
  <c r="AG781" i="5"/>
  <c r="AK781" i="5" s="1"/>
  <c r="AG722" i="5"/>
  <c r="AK722" i="5" s="1"/>
  <c r="AG259" i="5"/>
  <c r="AK259" i="5" s="1"/>
  <c r="AG323" i="5"/>
  <c r="AK323" i="5" s="1"/>
  <c r="AG387" i="5"/>
  <c r="AK387" i="5" s="1"/>
  <c r="AG147" i="5"/>
  <c r="AK147" i="5" s="1"/>
  <c r="AG211" i="5"/>
  <c r="AK211" i="5" s="1"/>
  <c r="AG637" i="5"/>
  <c r="AK637" i="5" s="1"/>
  <c r="AG701" i="5"/>
  <c r="AK701" i="5" s="1"/>
  <c r="AG420" i="5"/>
  <c r="AK420" i="5" s="1"/>
  <c r="AG288" i="5"/>
  <c r="AK288" i="5" s="1"/>
  <c r="AG352" i="5"/>
  <c r="AK352" i="5" s="1"/>
  <c r="AG160" i="5"/>
  <c r="AK160" i="5" s="1"/>
  <c r="AG224" i="5"/>
  <c r="AK224" i="5" s="1"/>
  <c r="AG301" i="5"/>
  <c r="AK301" i="5" s="1"/>
  <c r="AG365" i="5"/>
  <c r="AK365" i="5" s="1"/>
  <c r="AG109" i="5"/>
  <c r="AK109" i="5" s="1"/>
  <c r="AG173" i="5"/>
  <c r="AK173" i="5" s="1"/>
  <c r="AG85" i="5"/>
  <c r="AK85" i="5" s="1"/>
  <c r="AG69" i="5"/>
  <c r="AK69" i="5" s="1"/>
  <c r="AG52" i="5"/>
  <c r="AK52" i="5" s="1"/>
  <c r="AG36" i="5"/>
  <c r="AK36" i="5" s="1"/>
  <c r="AG683" i="5"/>
  <c r="AK683" i="5" s="1"/>
  <c r="AG747" i="5"/>
  <c r="AK747" i="5" s="1"/>
  <c r="AG254" i="5"/>
  <c r="AK254" i="5" s="1"/>
  <c r="AG318" i="5"/>
  <c r="AK318" i="5" s="1"/>
  <c r="AG382" i="5"/>
  <c r="AK382" i="5" s="1"/>
  <c r="AG126" i="5"/>
  <c r="AK126" i="5" s="1"/>
  <c r="AG190" i="5"/>
  <c r="AK190" i="5" s="1"/>
  <c r="AG794" i="5"/>
  <c r="AK794" i="5" s="1"/>
  <c r="AG438" i="5"/>
  <c r="AK438" i="5" s="1"/>
  <c r="AG502" i="5"/>
  <c r="AK502" i="5" s="1"/>
  <c r="AG565" i="5"/>
  <c r="AK565" i="5" s="1"/>
  <c r="AG630" i="5"/>
  <c r="AK630" i="5" s="1"/>
  <c r="AG475" i="5"/>
  <c r="AK475" i="5" s="1"/>
  <c r="AG539" i="5"/>
  <c r="AK539" i="5" s="1"/>
  <c r="AG603" i="5"/>
  <c r="AK603" i="5" s="1"/>
  <c r="AG394" i="5"/>
  <c r="AK394" i="5" s="1"/>
  <c r="AG407" i="5"/>
  <c r="AK407" i="5" s="1"/>
  <c r="AG597" i="5"/>
  <c r="AK597" i="5" s="1"/>
  <c r="AG787" i="5"/>
  <c r="AK787" i="5" s="1"/>
  <c r="AG704" i="5"/>
  <c r="AK704" i="5" s="1"/>
  <c r="AG783" i="5"/>
  <c r="AK783" i="5" s="1"/>
  <c r="AG662" i="5"/>
  <c r="AK662" i="5" s="1"/>
  <c r="AG698" i="5"/>
  <c r="AK698" i="5" s="1"/>
  <c r="AG311" i="5"/>
  <c r="AK311" i="5" s="1"/>
  <c r="AG375" i="5"/>
  <c r="AK375" i="5" s="1"/>
  <c r="AG135" i="5"/>
  <c r="AK135" i="5" s="1"/>
  <c r="AG199" i="5"/>
  <c r="AK199" i="5" s="1"/>
  <c r="AG657" i="5"/>
  <c r="AK657" i="5" s="1"/>
  <c r="AG721" i="5"/>
  <c r="AK721" i="5" s="1"/>
  <c r="AG308" i="5"/>
  <c r="AK308" i="5" s="1"/>
  <c r="AG372" i="5"/>
  <c r="AK372" i="5" s="1"/>
  <c r="AG132" i="5"/>
  <c r="AK132" i="5" s="1"/>
  <c r="AG196" i="5"/>
  <c r="AK196" i="5" s="1"/>
  <c r="AG417" i="5"/>
  <c r="AK417" i="5" s="1"/>
  <c r="AG273" i="5"/>
  <c r="AK273" i="5" s="1"/>
  <c r="AG337" i="5"/>
  <c r="AK337" i="5" s="1"/>
  <c r="AG161" i="5"/>
  <c r="AK161" i="5" s="1"/>
  <c r="AG225" i="5"/>
  <c r="AK225" i="5" s="1"/>
  <c r="AG88" i="5"/>
  <c r="AK88" i="5" s="1"/>
  <c r="AG72" i="5"/>
  <c r="AK72" i="5" s="1"/>
  <c r="AG55" i="5"/>
  <c r="AK55" i="5" s="1"/>
  <c r="AG39" i="5"/>
  <c r="AK39" i="5" s="1"/>
  <c r="AG778" i="5"/>
  <c r="AK778" i="5" s="1"/>
  <c r="AG671" i="5"/>
  <c r="AK671" i="5" s="1"/>
  <c r="AG735" i="5"/>
  <c r="AK735" i="5" s="1"/>
  <c r="AG306" i="5"/>
  <c r="AK306" i="5" s="1"/>
  <c r="AG370" i="5"/>
  <c r="AK370" i="5" s="1"/>
  <c r="AG130" i="5"/>
  <c r="AK130" i="5" s="1"/>
  <c r="AG194" i="5"/>
  <c r="AK194" i="5" s="1"/>
  <c r="AG458" i="5"/>
  <c r="AK458" i="5" s="1"/>
  <c r="AG522" i="5"/>
  <c r="AK522" i="5" s="1"/>
  <c r="AG586" i="5"/>
  <c r="AK586" i="5" s="1"/>
  <c r="AG235" i="5"/>
  <c r="AK235" i="5" s="1"/>
  <c r="AG100" i="5"/>
  <c r="AK100" i="5" s="1"/>
  <c r="AG447" i="5"/>
  <c r="AK447" i="5" s="1"/>
  <c r="AG511" i="5"/>
  <c r="AK511" i="5" s="1"/>
  <c r="AG574" i="5"/>
  <c r="AK574" i="5" s="1"/>
  <c r="AG613" i="5"/>
  <c r="AK613" i="5" s="1"/>
  <c r="AG680" i="5"/>
  <c r="AK680" i="5" s="1"/>
  <c r="AG660" i="5"/>
  <c r="AK660" i="5" s="1"/>
  <c r="AG638" i="5"/>
  <c r="AK638" i="5" s="1"/>
  <c r="AG642" i="5"/>
  <c r="AK642" i="5" s="1"/>
  <c r="AG251" i="5"/>
  <c r="AK251" i="5" s="1"/>
  <c r="AG315" i="5"/>
  <c r="AK315" i="5" s="1"/>
  <c r="AG379" i="5"/>
  <c r="AK379" i="5" s="1"/>
  <c r="AG155" i="5"/>
  <c r="AK155" i="5" s="1"/>
  <c r="AG219" i="5"/>
  <c r="AK219" i="5" s="1"/>
  <c r="AG693" i="5"/>
  <c r="AK693" i="5" s="1"/>
  <c r="AG428" i="5"/>
  <c r="AK428" i="5" s="1"/>
  <c r="AG296" i="5"/>
  <c r="AK296" i="5" s="1"/>
  <c r="AG360" i="5"/>
  <c r="AK360" i="5" s="1"/>
  <c r="AG120" i="5"/>
  <c r="AK120" i="5" s="1"/>
  <c r="AG184" i="5"/>
  <c r="AK184" i="5" s="1"/>
  <c r="AG421" i="5"/>
  <c r="AK421" i="5" s="1"/>
  <c r="AG293" i="5"/>
  <c r="AK293" i="5" s="1"/>
  <c r="AG357" i="5"/>
  <c r="AK357" i="5" s="1"/>
  <c r="AG117" i="5"/>
  <c r="AK117" i="5" s="1"/>
  <c r="AG181" i="5"/>
  <c r="AK181" i="5" s="1"/>
  <c r="AG793" i="5"/>
  <c r="AK793" i="5" s="1"/>
  <c r="AG87" i="5"/>
  <c r="AK87" i="5" s="1"/>
  <c r="AG71" i="5"/>
  <c r="AK71" i="5" s="1"/>
  <c r="AG54" i="5"/>
  <c r="AK54" i="5" s="1"/>
  <c r="AG38" i="5"/>
  <c r="AK38" i="5" s="1"/>
  <c r="AG782" i="5"/>
  <c r="AK782" i="5" s="1"/>
  <c r="AG675" i="5"/>
  <c r="AK675" i="5" s="1"/>
  <c r="AG739" i="5"/>
  <c r="AK739" i="5" s="1"/>
  <c r="AG278" i="5"/>
  <c r="AK278" i="5" s="1"/>
  <c r="AG342" i="5"/>
  <c r="AK342" i="5" s="1"/>
  <c r="AG166" i="5"/>
  <c r="AK166" i="5" s="1"/>
  <c r="AG771" i="5"/>
  <c r="AK771" i="5" s="1"/>
  <c r="AG446" i="5"/>
  <c r="AK446" i="5" s="1"/>
  <c r="AG510" i="5"/>
  <c r="AK510" i="5" s="1"/>
  <c r="AG573" i="5"/>
  <c r="AK573" i="5" s="1"/>
  <c r="AG760" i="5"/>
  <c r="AK760" i="5" s="1"/>
  <c r="AG483" i="5"/>
  <c r="AK483" i="5" s="1"/>
  <c r="AG584" i="5"/>
  <c r="AK584" i="5" s="1"/>
  <c r="AG611" i="5"/>
  <c r="AK611" i="5" s="1"/>
  <c r="AG243" i="5"/>
  <c r="AK243" i="5" s="1"/>
  <c r="AG476" i="5"/>
  <c r="AK476" i="5" s="1"/>
  <c r="AG540" i="5"/>
  <c r="AK540" i="5" s="1"/>
  <c r="AG604" i="5"/>
  <c r="AK604" i="5" s="1"/>
  <c r="AG237" i="5"/>
  <c r="AK237" i="5" s="1"/>
  <c r="AG700" i="5"/>
  <c r="AK700" i="5" s="1"/>
  <c r="AG650" i="5"/>
  <c r="AK650" i="5" s="1"/>
  <c r="AG646" i="5"/>
  <c r="AK646" i="5" s="1"/>
  <c r="AG419" i="5"/>
  <c r="AK419" i="5" s="1"/>
  <c r="AG287" i="5"/>
  <c r="AK287" i="5" s="1"/>
  <c r="AG351" i="5"/>
  <c r="AK351" i="5" s="1"/>
  <c r="AG159" i="5"/>
  <c r="AK159" i="5" s="1"/>
  <c r="AG223" i="5"/>
  <c r="AK223" i="5" s="1"/>
  <c r="AJ27" i="5"/>
  <c r="AJ28" i="5"/>
  <c r="AG649" i="5"/>
  <c r="AK649" i="5" s="1"/>
  <c r="AG713" i="5"/>
  <c r="AK713" i="5" s="1"/>
  <c r="AG416" i="5"/>
  <c r="AK416" i="5" s="1"/>
  <c r="AG268" i="5"/>
  <c r="AK268" i="5" s="1"/>
  <c r="AG332" i="5"/>
  <c r="AK332" i="5" s="1"/>
  <c r="AG172" i="5"/>
  <c r="AK172" i="5" s="1"/>
  <c r="AG265" i="5"/>
  <c r="AK265" i="5" s="1"/>
  <c r="AG329" i="5"/>
  <c r="AK329" i="5" s="1"/>
  <c r="AG169" i="5"/>
  <c r="AK169" i="5" s="1"/>
  <c r="AG750" i="5"/>
  <c r="AK750" i="5" s="1"/>
  <c r="AG86" i="5"/>
  <c r="AK86" i="5" s="1"/>
  <c r="AG70" i="5"/>
  <c r="AK70" i="5" s="1"/>
  <c r="AG53" i="5"/>
  <c r="AK53" i="5" s="1"/>
  <c r="AG37" i="5"/>
  <c r="AK37" i="5" s="1"/>
  <c r="AG679" i="5"/>
  <c r="AK679" i="5" s="1"/>
  <c r="AG743" i="5"/>
  <c r="AK743" i="5" s="1"/>
  <c r="AG298" i="5"/>
  <c r="AK298" i="5" s="1"/>
  <c r="AG362" i="5"/>
  <c r="AK362" i="5" s="1"/>
  <c r="AG138" i="5"/>
  <c r="AK138" i="5" s="1"/>
  <c r="AG202" i="5"/>
  <c r="AK202" i="5" s="1"/>
  <c r="AG482" i="5"/>
  <c r="AK482" i="5" s="1"/>
  <c r="AG546" i="5"/>
  <c r="AK546" i="5" s="1"/>
  <c r="AG610" i="5"/>
  <c r="AK610" i="5" s="1"/>
  <c r="AG408" i="5"/>
  <c r="AK408" i="5" s="1"/>
  <c r="AG108" i="5"/>
  <c r="AK108" i="5" s="1"/>
  <c r="AG795" i="5"/>
  <c r="AK795" i="5" s="1"/>
  <c r="AG471" i="5"/>
  <c r="AK471" i="5" s="1"/>
  <c r="AG535" i="5"/>
  <c r="AK535" i="5" s="1"/>
  <c r="AG599" i="5"/>
  <c r="AK599" i="5" s="1"/>
  <c r="AG397" i="5"/>
  <c r="AK397" i="5" s="1"/>
  <c r="AG403" i="5"/>
  <c r="AK403" i="5" s="1"/>
  <c r="AG779" i="5"/>
  <c r="AK779" i="5" s="1"/>
  <c r="AG775" i="5"/>
  <c r="AK775" i="5" s="1"/>
  <c r="AG708" i="5"/>
  <c r="AK708" i="5" s="1"/>
  <c r="AG654" i="5"/>
  <c r="AK654" i="5" s="1"/>
  <c r="AG423" i="5"/>
  <c r="AK423" i="5" s="1"/>
  <c r="AG275" i="5"/>
  <c r="AK275" i="5" s="1"/>
  <c r="AG339" i="5"/>
  <c r="AK339" i="5" s="1"/>
  <c r="AG163" i="5"/>
  <c r="AK163" i="5" s="1"/>
  <c r="AG227" i="5"/>
  <c r="AK227" i="5" s="1"/>
  <c r="AG776" i="5"/>
  <c r="AK776" i="5" s="1"/>
  <c r="AG653" i="5"/>
  <c r="AK653" i="5" s="1"/>
  <c r="AG717" i="5"/>
  <c r="AK717" i="5" s="1"/>
  <c r="AG304" i="5"/>
  <c r="AK304" i="5" s="1"/>
  <c r="AG368" i="5"/>
  <c r="AK368" i="5" s="1"/>
  <c r="AG112" i="5"/>
  <c r="AK112" i="5" s="1"/>
  <c r="AG176" i="5"/>
  <c r="AK176" i="5" s="1"/>
  <c r="AG253" i="5"/>
  <c r="AK253" i="5" s="1"/>
  <c r="AG317" i="5"/>
  <c r="AK317" i="5" s="1"/>
  <c r="AG381" i="5"/>
  <c r="AK381" i="5" s="1"/>
  <c r="AG125" i="5"/>
  <c r="AK125" i="5" s="1"/>
  <c r="AG189" i="5"/>
  <c r="AK189" i="5" s="1"/>
  <c r="AG754" i="5"/>
  <c r="AK754" i="5" s="1"/>
  <c r="AG81" i="5"/>
  <c r="AK81" i="5" s="1"/>
  <c r="AG65" i="5"/>
  <c r="AK65" i="5" s="1"/>
  <c r="AG48" i="5"/>
  <c r="AK48" i="5" s="1"/>
  <c r="AG774" i="5"/>
  <c r="AK774" i="5" s="1"/>
  <c r="AG635" i="5"/>
  <c r="AK635" i="5" s="1"/>
  <c r="AG699" i="5"/>
  <c r="AK699" i="5" s="1"/>
  <c r="AG270" i="5"/>
  <c r="AK270" i="5" s="1"/>
  <c r="AG334" i="5"/>
  <c r="AK334" i="5" s="1"/>
  <c r="AG142" i="5"/>
  <c r="AK142" i="5" s="1"/>
  <c r="AG206" i="5"/>
  <c r="AK206" i="5" s="1"/>
  <c r="AG454" i="5"/>
  <c r="AK454" i="5" s="1"/>
  <c r="AG518" i="5"/>
  <c r="AK518" i="5" s="1"/>
  <c r="AG581" i="5"/>
  <c r="AK581" i="5" s="1"/>
  <c r="AG231" i="5"/>
  <c r="AK231" i="5" s="1"/>
  <c r="AG799" i="5"/>
  <c r="AK799" i="5" s="1"/>
  <c r="AG768" i="5"/>
  <c r="AK768" i="5" s="1"/>
  <c r="AG491" i="5"/>
  <c r="AK491" i="5" s="1"/>
  <c r="AG554" i="5"/>
  <c r="AK554" i="5" s="1"/>
  <c r="AG619" i="5"/>
  <c r="AK619" i="5" s="1"/>
  <c r="AG410" i="5"/>
  <c r="AK410" i="5" s="1"/>
  <c r="AG246" i="5"/>
  <c r="AK246" i="5" s="1"/>
  <c r="AG395" i="5"/>
  <c r="AK395" i="5" s="1"/>
  <c r="AG736" i="5"/>
  <c r="AK736" i="5" s="1"/>
  <c r="AG652" i="5"/>
  <c r="AK652" i="5" s="1"/>
  <c r="AG694" i="5"/>
  <c r="AK694" i="5" s="1"/>
  <c r="AG789" i="5"/>
  <c r="AK789" i="5" s="1"/>
  <c r="AG730" i="5"/>
  <c r="AK730" i="5" s="1"/>
  <c r="AG263" i="5"/>
  <c r="AK263" i="5" s="1"/>
  <c r="AG327" i="5"/>
  <c r="AK327" i="5" s="1"/>
  <c r="AG391" i="5"/>
  <c r="AK391" i="5" s="1"/>
  <c r="AG151" i="5"/>
  <c r="AK151" i="5" s="1"/>
  <c r="AG215" i="5"/>
  <c r="AK215" i="5" s="1"/>
  <c r="AG780" i="5"/>
  <c r="AK780" i="5" s="1"/>
  <c r="AG673" i="5"/>
  <c r="AK673" i="5" s="1"/>
  <c r="AG737" i="5"/>
  <c r="AK737" i="5" s="1"/>
  <c r="AG260" i="5"/>
  <c r="AK260" i="5" s="1"/>
  <c r="AG324" i="5"/>
  <c r="AK324" i="5" s="1"/>
  <c r="AG388" i="5"/>
  <c r="AK388" i="5" s="1"/>
  <c r="AG148" i="5"/>
  <c r="AK148" i="5" s="1"/>
  <c r="AG212" i="5"/>
  <c r="AK212" i="5" s="1"/>
  <c r="AG289" i="5"/>
  <c r="AK289" i="5" s="1"/>
  <c r="AG353" i="5"/>
  <c r="AK353" i="5" s="1"/>
  <c r="AG113" i="5"/>
  <c r="AK113" i="5" s="1"/>
  <c r="AG177" i="5"/>
  <c r="AK177" i="5" s="1"/>
  <c r="AG805" i="5"/>
  <c r="AK805" i="5" s="1"/>
  <c r="AG84" i="5"/>
  <c r="AK84" i="5" s="1"/>
  <c r="AG68" i="5"/>
  <c r="AK68" i="5" s="1"/>
  <c r="AG51" i="5"/>
  <c r="AK51" i="5" s="1"/>
  <c r="AG35" i="5"/>
  <c r="AK35" i="5" s="1"/>
  <c r="AG687" i="5"/>
  <c r="AK687" i="5" s="1"/>
  <c r="AG258" i="5"/>
  <c r="AK258" i="5" s="1"/>
  <c r="AG322" i="5"/>
  <c r="AK322" i="5" s="1"/>
  <c r="AG386" i="5"/>
  <c r="AK386" i="5" s="1"/>
  <c r="AG146" i="5"/>
  <c r="AK146" i="5" s="1"/>
  <c r="AG210" i="5"/>
  <c r="AK210" i="5" s="1"/>
  <c r="AG474" i="5"/>
  <c r="AK474" i="5" s="1"/>
  <c r="AG538" i="5"/>
  <c r="AK538" i="5" s="1"/>
  <c r="AG602" i="5"/>
  <c r="AK602" i="5" s="1"/>
  <c r="AG463" i="5"/>
  <c r="AK463" i="5" s="1"/>
  <c r="AG527" i="5"/>
  <c r="AK527" i="5" s="1"/>
  <c r="AG591" i="5"/>
  <c r="AK591" i="5" s="1"/>
  <c r="AG440" i="5"/>
  <c r="AK440" i="5" s="1"/>
  <c r="AG472" i="5"/>
  <c r="AK472" i="5" s="1"/>
  <c r="AG504" i="5"/>
  <c r="AK504" i="5" s="1"/>
  <c r="AG536" i="5"/>
  <c r="AK536" i="5" s="1"/>
  <c r="AG600" i="5"/>
  <c r="AK600" i="5" s="1"/>
  <c r="AG632" i="5"/>
  <c r="AK632" i="5" s="1"/>
  <c r="AG230" i="5"/>
  <c r="AK230" i="5" s="1"/>
  <c r="AG712" i="5"/>
  <c r="AK712" i="5" s="1"/>
  <c r="AG692" i="5"/>
  <c r="AK692" i="5" s="1"/>
  <c r="AG670" i="5"/>
  <c r="AK670" i="5" s="1"/>
  <c r="AG674" i="5"/>
  <c r="AK674" i="5" s="1"/>
  <c r="AG415" i="5"/>
  <c r="AK415" i="5" s="1"/>
  <c r="AG267" i="5"/>
  <c r="AK267" i="5" s="1"/>
  <c r="AG331" i="5"/>
  <c r="AK331" i="5" s="1"/>
  <c r="AG171" i="5"/>
  <c r="AK171" i="5" s="1"/>
  <c r="AG645" i="5"/>
  <c r="AK645" i="5" s="1"/>
  <c r="AG709" i="5"/>
  <c r="AK709" i="5" s="1"/>
  <c r="AG312" i="5"/>
  <c r="AK312" i="5" s="1"/>
  <c r="AG376" i="5"/>
  <c r="AK376" i="5" s="1"/>
  <c r="AG136" i="5"/>
  <c r="AK136" i="5" s="1"/>
  <c r="AG200" i="5"/>
  <c r="AK200" i="5" s="1"/>
  <c r="AG309" i="5"/>
  <c r="AK309" i="5" s="1"/>
  <c r="AG373" i="5"/>
  <c r="AK373" i="5" s="1"/>
  <c r="AG133" i="5"/>
  <c r="AK133" i="5" s="1"/>
  <c r="AG197" i="5"/>
  <c r="AK197" i="5" s="1"/>
  <c r="AG83" i="5"/>
  <c r="AK83" i="5" s="1"/>
  <c r="AG67" i="5"/>
  <c r="AK67" i="5" s="1"/>
  <c r="AG50" i="5"/>
  <c r="AK50" i="5" s="1"/>
  <c r="AG34" i="5"/>
  <c r="AK34" i="5" s="1"/>
  <c r="AG691" i="5"/>
  <c r="AK691" i="5" s="1"/>
  <c r="AG426" i="5"/>
  <c r="AK426" i="5" s="1"/>
  <c r="AG294" i="5"/>
  <c r="AK294" i="5" s="1"/>
  <c r="AG358" i="5"/>
  <c r="AK358" i="5" s="1"/>
  <c r="AG118" i="5"/>
  <c r="AK118" i="5" s="1"/>
  <c r="AG182" i="5"/>
  <c r="AK182" i="5" s="1"/>
  <c r="AG755" i="5"/>
  <c r="AK755" i="5" s="1"/>
  <c r="AG462" i="5"/>
  <c r="AK462" i="5" s="1"/>
  <c r="AG526" i="5"/>
  <c r="AK526" i="5" s="1"/>
  <c r="AG590" i="5"/>
  <c r="AK590" i="5" s="1"/>
  <c r="AG404" i="5"/>
  <c r="AK404" i="5" s="1"/>
  <c r="AG435" i="5"/>
  <c r="AK435" i="5" s="1"/>
  <c r="AG499" i="5"/>
  <c r="AK499" i="5" s="1"/>
  <c r="AG562" i="5"/>
  <c r="AK562" i="5" s="1"/>
  <c r="AG627" i="5"/>
  <c r="AK627" i="5" s="1"/>
  <c r="AG245" i="5"/>
  <c r="AK245" i="5" s="1"/>
  <c r="AG753" i="5"/>
  <c r="AK753" i="5" s="1"/>
  <c r="AG102" i="5"/>
  <c r="AK102" i="5" s="1"/>
  <c r="AG457" i="5"/>
  <c r="AK457" i="5" s="1"/>
  <c r="AG521" i="5"/>
  <c r="AK521" i="5" s="1"/>
  <c r="AG585" i="5"/>
  <c r="AK585" i="5" s="1"/>
  <c r="AG617" i="5"/>
  <c r="AK617" i="5" s="1"/>
  <c r="AG99" i="5"/>
  <c r="AK99" i="5" s="1"/>
  <c r="AG656" i="5"/>
  <c r="AK656" i="5" s="1"/>
  <c r="AG732" i="5"/>
  <c r="AK732" i="5" s="1"/>
  <c r="AG678" i="5"/>
  <c r="AK678" i="5" s="1"/>
  <c r="AG682" i="5"/>
  <c r="AK682" i="5" s="1"/>
  <c r="AG303" i="5"/>
  <c r="AK303" i="5" s="1"/>
  <c r="AG367" i="5"/>
  <c r="AK367" i="5" s="1"/>
  <c r="AG111" i="5"/>
  <c r="AK111" i="5" s="1"/>
  <c r="AG175" i="5"/>
  <c r="AK175" i="5" s="1"/>
  <c r="AG788" i="5"/>
  <c r="AK788" i="5" s="1"/>
  <c r="AG665" i="5"/>
  <c r="AK665" i="5" s="1"/>
  <c r="AG729" i="5"/>
  <c r="AK729" i="5" s="1"/>
  <c r="AG432" i="5"/>
  <c r="AK432" i="5" s="1"/>
  <c r="AG284" i="5"/>
  <c r="AK284" i="5" s="1"/>
  <c r="AG348" i="5"/>
  <c r="AK348" i="5" s="1"/>
  <c r="AG124" i="5"/>
  <c r="AK124" i="5" s="1"/>
  <c r="AG188" i="5"/>
  <c r="AK188" i="5" s="1"/>
  <c r="AG425" i="5"/>
  <c r="AK425" i="5" s="1"/>
  <c r="AG281" i="5"/>
  <c r="AK281" i="5" s="1"/>
  <c r="AG345" i="5"/>
  <c r="AK345" i="5" s="1"/>
  <c r="AG121" i="5"/>
  <c r="AK121" i="5" s="1"/>
  <c r="AG185" i="5"/>
  <c r="AK185" i="5" s="1"/>
  <c r="AI28" i="5"/>
  <c r="AI27" i="5"/>
  <c r="AG766" i="5"/>
  <c r="AK766" i="5" s="1"/>
  <c r="AG82" i="5"/>
  <c r="AK82" i="5" s="1"/>
  <c r="AG66" i="5"/>
  <c r="AK66" i="5" s="1"/>
  <c r="AG49" i="5"/>
  <c r="AK49" i="5" s="1"/>
  <c r="AG32" i="5"/>
  <c r="AK32" i="5" s="1"/>
  <c r="AG695" i="5"/>
  <c r="AK695" i="5" s="1"/>
  <c r="AG250" i="5"/>
  <c r="AK250" i="5" s="1"/>
  <c r="AG314" i="5"/>
  <c r="AK314" i="5" s="1"/>
  <c r="AG378" i="5"/>
  <c r="AK378" i="5" s="1"/>
  <c r="AG154" i="5"/>
  <c r="AK154" i="5" s="1"/>
  <c r="AG218" i="5"/>
  <c r="AK218" i="5" s="1"/>
  <c r="AG434" i="5"/>
  <c r="AK434" i="5" s="1"/>
  <c r="AG498" i="5"/>
  <c r="AK498" i="5" s="1"/>
  <c r="AG561" i="5"/>
  <c r="AK561" i="5" s="1"/>
  <c r="AG626" i="5"/>
  <c r="AK626" i="5" s="1"/>
  <c r="AG764" i="5"/>
  <c r="AK764" i="5" s="1"/>
  <c r="AG487" i="5"/>
  <c r="AK487" i="5" s="1"/>
  <c r="AG550" i="5"/>
  <c r="AK550" i="5" s="1"/>
  <c r="AG615" i="5"/>
  <c r="AK615" i="5" s="1"/>
  <c r="AG464" i="5"/>
  <c r="AK464" i="5" s="1"/>
  <c r="AG496" i="5"/>
  <c r="AK496" i="5" s="1"/>
  <c r="AG528" i="5"/>
  <c r="AK528" i="5" s="1"/>
  <c r="AG592" i="5"/>
  <c r="AK592" i="5" s="1"/>
  <c r="AG624" i="5"/>
  <c r="AK624" i="5" s="1"/>
  <c r="AG406" i="5"/>
  <c r="AK406" i="5" s="1"/>
  <c r="AG106" i="5"/>
  <c r="AK106" i="5" s="1"/>
  <c r="AG461" i="5"/>
  <c r="AK461" i="5" s="1"/>
  <c r="AG493" i="5"/>
  <c r="AK493" i="5" s="1"/>
  <c r="AG556" i="5"/>
  <c r="AK556" i="5" s="1"/>
  <c r="AG589" i="5"/>
  <c r="AK589" i="5" s="1"/>
  <c r="AG621" i="5"/>
  <c r="AK621" i="5" s="1"/>
  <c r="AG664" i="5"/>
  <c r="AK664" i="5" s="1"/>
  <c r="AG355" i="5"/>
  <c r="AK355" i="5" s="1"/>
  <c r="AG669" i="5"/>
  <c r="AK669" i="5" s="1"/>
  <c r="AG733" i="5"/>
  <c r="AK733" i="5" s="1"/>
  <c r="AG256" i="5"/>
  <c r="AK256" i="5" s="1"/>
  <c r="AG320" i="5"/>
  <c r="AK320" i="5" s="1"/>
  <c r="AG384" i="5"/>
  <c r="AK384" i="5" s="1"/>
  <c r="AG128" i="5"/>
  <c r="AK128" i="5" s="1"/>
  <c r="AG192" i="5"/>
  <c r="AK192" i="5" s="1"/>
  <c r="AG413" i="5"/>
  <c r="AK413" i="5" s="1"/>
  <c r="AG269" i="5"/>
  <c r="AK269" i="5" s="1"/>
  <c r="AG333" i="5"/>
  <c r="AK333" i="5" s="1"/>
  <c r="AG141" i="5"/>
  <c r="AK141" i="5" s="1"/>
  <c r="AG205" i="5"/>
  <c r="AK205" i="5" s="1"/>
  <c r="AG770" i="5"/>
  <c r="AK770" i="5" s="1"/>
  <c r="AG77" i="5"/>
  <c r="AK77" i="5" s="1"/>
  <c r="AG61" i="5"/>
  <c r="AK61" i="5" s="1"/>
  <c r="AG44" i="5"/>
  <c r="AK44" i="5" s="1"/>
  <c r="AG790" i="5"/>
  <c r="AK790" i="5" s="1"/>
  <c r="AG651" i="5"/>
  <c r="AK651" i="5" s="1"/>
  <c r="AG715" i="5"/>
  <c r="AK715" i="5" s="1"/>
  <c r="AG418" i="5"/>
  <c r="AK418" i="5" s="1"/>
  <c r="AG286" i="5"/>
  <c r="AK286" i="5" s="1"/>
  <c r="AG350" i="5"/>
  <c r="AK350" i="5" s="1"/>
  <c r="AG158" i="5"/>
  <c r="AK158" i="5" s="1"/>
  <c r="AG222" i="5"/>
  <c r="AK222" i="5" s="1"/>
  <c r="AG470" i="5"/>
  <c r="AK470" i="5" s="1"/>
  <c r="AG534" i="5"/>
  <c r="AK534" i="5" s="1"/>
  <c r="AG598" i="5"/>
  <c r="AK598" i="5" s="1"/>
  <c r="AG396" i="5"/>
  <c r="AK396" i="5" s="1"/>
  <c r="AG248" i="5"/>
  <c r="AK248" i="5" s="1"/>
  <c r="AG443" i="5"/>
  <c r="AK443" i="5" s="1"/>
  <c r="AG507" i="5"/>
  <c r="AK507" i="5" s="1"/>
  <c r="AG570" i="5"/>
  <c r="AK570" i="5" s="1"/>
  <c r="AG101" i="5"/>
  <c r="AK101" i="5" s="1"/>
  <c r="AG640" i="5"/>
  <c r="AK640" i="5" s="1"/>
  <c r="AG684" i="5"/>
  <c r="AK684" i="5" s="1"/>
  <c r="AG726" i="5"/>
  <c r="AK726" i="5" s="1"/>
  <c r="AG279" i="5"/>
  <c r="AK279" i="5" s="1"/>
  <c r="AG343" i="5"/>
  <c r="AK343" i="5" s="1"/>
  <c r="AG167" i="5"/>
  <c r="AK167" i="5" s="1"/>
  <c r="AG689" i="5"/>
  <c r="AK689" i="5" s="1"/>
  <c r="AG424" i="5"/>
  <c r="AK424" i="5" s="1"/>
  <c r="AG276" i="5"/>
  <c r="AK276" i="5" s="1"/>
  <c r="AG340" i="5"/>
  <c r="AK340" i="5" s="1"/>
  <c r="AG164" i="5"/>
  <c r="AK164" i="5" s="1"/>
  <c r="AG228" i="5"/>
  <c r="AK228" i="5" s="1"/>
  <c r="AG305" i="5"/>
  <c r="AK305" i="5" s="1"/>
  <c r="AG369" i="5"/>
  <c r="AK369" i="5" s="1"/>
  <c r="AG129" i="5"/>
  <c r="AK129" i="5" s="1"/>
  <c r="AG193" i="5"/>
  <c r="AK193" i="5" s="1"/>
  <c r="AG80" i="5"/>
  <c r="AK80" i="5" s="1"/>
  <c r="AG64" i="5"/>
  <c r="AK64" i="5" s="1"/>
  <c r="AG47" i="5"/>
  <c r="AK47" i="5" s="1"/>
  <c r="AG59" i="5"/>
  <c r="AK59" i="5" s="1"/>
  <c r="AG639" i="5"/>
  <c r="AK639" i="5" s="1"/>
  <c r="AG703" i="5"/>
  <c r="AK703" i="5" s="1"/>
  <c r="AG422" i="5"/>
  <c r="AK422" i="5" s="1"/>
  <c r="AG274" i="5"/>
  <c r="AK274" i="5" s="1"/>
  <c r="AG338" i="5"/>
  <c r="AK338" i="5" s="1"/>
  <c r="AG162" i="5"/>
  <c r="AK162" i="5" s="1"/>
  <c r="AG226" i="5"/>
  <c r="AK226" i="5" s="1"/>
  <c r="AG798" i="5"/>
  <c r="AK798" i="5" s="1"/>
  <c r="AG490" i="5"/>
  <c r="AK490" i="5" s="1"/>
  <c r="AG553" i="5"/>
  <c r="AK553" i="5" s="1"/>
  <c r="AG618" i="5"/>
  <c r="AK618" i="5" s="1"/>
  <c r="AG479" i="5"/>
  <c r="AK479" i="5" s="1"/>
  <c r="AG543" i="5"/>
  <c r="AK543" i="5" s="1"/>
  <c r="AG607" i="5"/>
  <c r="AK607" i="5" s="1"/>
  <c r="AG405" i="5"/>
  <c r="AK405" i="5" s="1"/>
  <c r="AG437" i="5"/>
  <c r="AK437" i="5" s="1"/>
  <c r="AG501" i="5"/>
  <c r="AK501" i="5" s="1"/>
  <c r="AG411" i="5"/>
  <c r="AK411" i="5" s="1"/>
  <c r="AG740" i="5"/>
  <c r="AK740" i="5" s="1"/>
  <c r="AG791" i="5"/>
  <c r="AK791" i="5" s="1"/>
  <c r="AG724" i="5"/>
  <c r="AK724" i="5" s="1"/>
  <c r="AG702" i="5"/>
  <c r="AK702" i="5" s="1"/>
  <c r="AG706" i="5"/>
  <c r="AK706" i="5" s="1"/>
  <c r="AG431" i="5"/>
  <c r="AK431" i="5" s="1"/>
  <c r="AG283" i="5"/>
  <c r="AK283" i="5" s="1"/>
  <c r="AG347" i="5"/>
  <c r="AK347" i="5" s="1"/>
  <c r="AG123" i="5"/>
  <c r="AK123" i="5" s="1"/>
  <c r="AG187" i="5"/>
  <c r="AK187" i="5" s="1"/>
  <c r="AG661" i="5"/>
  <c r="AK661" i="5" s="1"/>
  <c r="AG725" i="5"/>
  <c r="AK725" i="5" s="1"/>
  <c r="AG264" i="5"/>
  <c r="AK264" i="5" s="1"/>
  <c r="AG328" i="5"/>
  <c r="AK328" i="5" s="1"/>
  <c r="AG392" i="5"/>
  <c r="AK392" i="5" s="1"/>
  <c r="AG152" i="5"/>
  <c r="AK152" i="5" s="1"/>
  <c r="AG216" i="5"/>
  <c r="AK216" i="5" s="1"/>
  <c r="AG261" i="5"/>
  <c r="AK261" i="5" s="1"/>
  <c r="AG325" i="5"/>
  <c r="AK325" i="5" s="1"/>
  <c r="AG389" i="5"/>
  <c r="AK389" i="5" s="1"/>
  <c r="AG149" i="5"/>
  <c r="AK149" i="5" s="1"/>
  <c r="AG213" i="5"/>
  <c r="AK213" i="5" s="1"/>
  <c r="AG762" i="5"/>
  <c r="AK762" i="5" s="1"/>
  <c r="AG79" i="5"/>
  <c r="AK79" i="5" s="1"/>
  <c r="AG63" i="5"/>
  <c r="AK63" i="5" s="1"/>
  <c r="AG46" i="5"/>
  <c r="AK46" i="5" s="1"/>
  <c r="AG33" i="5"/>
  <c r="AK33" i="5" s="1"/>
  <c r="AG643" i="5"/>
  <c r="AK643" i="5" s="1"/>
  <c r="AG707" i="5"/>
  <c r="AK707" i="5" s="1"/>
  <c r="AG310" i="5"/>
  <c r="AK310" i="5" s="1"/>
  <c r="AG374" i="5"/>
  <c r="AK374" i="5" s="1"/>
  <c r="AG134" i="5"/>
  <c r="AK134" i="5" s="1"/>
  <c r="AG198" i="5"/>
  <c r="AK198" i="5" s="1"/>
  <c r="AG478" i="5"/>
  <c r="AK478" i="5" s="1"/>
  <c r="AG542" i="5"/>
  <c r="AK542" i="5" s="1"/>
  <c r="AG606" i="5"/>
  <c r="AK606" i="5" s="1"/>
  <c r="AG451" i="5"/>
  <c r="AK451" i="5" s="1"/>
  <c r="AG515" i="5"/>
  <c r="AK515" i="5" s="1"/>
  <c r="AG578" i="5"/>
  <c r="AK578" i="5" s="1"/>
  <c r="AG800" i="5"/>
  <c r="AK800" i="5" s="1"/>
  <c r="AG460" i="5"/>
  <c r="AK460" i="5" s="1"/>
  <c r="AG492" i="5"/>
  <c r="AK492" i="5" s="1"/>
  <c r="AG524" i="5"/>
  <c r="AK524" i="5" s="1"/>
  <c r="AG555" i="5"/>
  <c r="AK555" i="5" s="1"/>
  <c r="AG588" i="5"/>
  <c r="AK588" i="5" s="1"/>
  <c r="AG620" i="5"/>
  <c r="AK620" i="5" s="1"/>
  <c r="AG399" i="5"/>
  <c r="AK399" i="5" s="1"/>
  <c r="AG688" i="5"/>
  <c r="AK688" i="5" s="1"/>
  <c r="AG636" i="5"/>
  <c r="AK636" i="5" s="1"/>
  <c r="AG710" i="5"/>
  <c r="AK710" i="5" s="1"/>
  <c r="AG714" i="5"/>
  <c r="AK714" i="5" s="1"/>
  <c r="AG255" i="5"/>
  <c r="AK255" i="5" s="1"/>
  <c r="AG319" i="5"/>
  <c r="AK319" i="5" s="1"/>
  <c r="AG383" i="5"/>
  <c r="AK383" i="5" s="1"/>
  <c r="AG127" i="5"/>
  <c r="AK127" i="5" s="1"/>
  <c r="AG191" i="5"/>
  <c r="AK191" i="5" s="1"/>
  <c r="AG681" i="5"/>
  <c r="AK681" i="5" s="1"/>
  <c r="AG745" i="5"/>
  <c r="AK745" i="5" s="1"/>
  <c r="AG300" i="5"/>
  <c r="AK300" i="5" s="1"/>
  <c r="AG364" i="5"/>
  <c r="AK364" i="5" s="1"/>
  <c r="AG140" i="5"/>
  <c r="AK140" i="5" s="1"/>
  <c r="AG204" i="5"/>
  <c r="AK204" i="5" s="1"/>
  <c r="AG297" i="5"/>
  <c r="AK297" i="5" s="1"/>
  <c r="AG361" i="5"/>
  <c r="AK361" i="5" s="1"/>
  <c r="AG137" i="5"/>
  <c r="AK137" i="5" s="1"/>
  <c r="AG201" i="5"/>
  <c r="AK201" i="5" s="1"/>
  <c r="AG797" i="5"/>
  <c r="AK797" i="5" s="1"/>
  <c r="AG78" i="5"/>
  <c r="AK78" i="5" s="1"/>
  <c r="AG62" i="5"/>
  <c r="AK62" i="5" s="1"/>
  <c r="AG45" i="5"/>
  <c r="AK45" i="5" s="1"/>
  <c r="AG647" i="5"/>
  <c r="AK647" i="5" s="1"/>
  <c r="AG711" i="5"/>
  <c r="AK711" i="5" s="1"/>
  <c r="AG414" i="5"/>
  <c r="AK414" i="5" s="1"/>
  <c r="AG266" i="5"/>
  <c r="AK266" i="5" s="1"/>
  <c r="AG330" i="5"/>
  <c r="AK330" i="5" s="1"/>
  <c r="AG170" i="5"/>
  <c r="AK170" i="5" s="1"/>
  <c r="AG806" i="5"/>
  <c r="AK806" i="5" s="1"/>
  <c r="AG450" i="5"/>
  <c r="AK450" i="5" s="1"/>
  <c r="AG514" i="5"/>
  <c r="AK514" i="5" s="1"/>
  <c r="AG577" i="5"/>
  <c r="AK577" i="5" s="1"/>
  <c r="AG244" i="5"/>
  <c r="AK244" i="5" s="1"/>
  <c r="AG439" i="5"/>
  <c r="AK439" i="5" s="1"/>
  <c r="AG503" i="5"/>
  <c r="AK503" i="5" s="1"/>
  <c r="AG566" i="5"/>
  <c r="AK566" i="5" s="1"/>
  <c r="AG631" i="5"/>
  <c r="AK631" i="5" s="1"/>
  <c r="AG232" i="5"/>
  <c r="AK232" i="5" s="1"/>
  <c r="AG757" i="5"/>
  <c r="AK757" i="5" s="1"/>
  <c r="AG238" i="5"/>
  <c r="AK238" i="5" s="1"/>
  <c r="B13" i="3" l="1"/>
  <c r="AK31" i="5"/>
  <c r="B5" i="3" s="1"/>
  <c r="C5" i="3"/>
  <c r="C22" i="3"/>
  <c r="D22" i="3"/>
  <c r="E18" i="3"/>
  <c r="E23" i="3" s="1"/>
  <c r="C18" i="3"/>
  <c r="C23" i="3" s="1"/>
  <c r="D18" i="3"/>
  <c r="D23" i="3" s="1"/>
  <c r="AG27" i="5"/>
  <c r="AG28" i="5"/>
  <c r="B22" i="3" l="1"/>
  <c r="B18" i="3"/>
  <c r="B23" i="3" s="1"/>
  <c r="C12" i="3"/>
  <c r="C7" i="3"/>
  <c r="C16" i="3"/>
  <c r="C6" i="3"/>
  <c r="E5" i="3"/>
  <c r="D13" i="3"/>
  <c r="D9" i="3"/>
  <c r="E7" i="3"/>
  <c r="D11" i="3"/>
  <c r="C8" i="3"/>
  <c r="C10" i="3"/>
  <c r="C14" i="3"/>
  <c r="E11" i="3"/>
  <c r="E15" i="3"/>
  <c r="D14" i="3"/>
  <c r="D12" i="3"/>
  <c r="C11" i="3"/>
  <c r="C17" i="3"/>
  <c r="AN27" i="5"/>
  <c r="E9" i="3"/>
  <c r="D16" i="3"/>
  <c r="E17" i="3"/>
  <c r="D6" i="3"/>
  <c r="C15" i="3"/>
  <c r="D17" i="3"/>
  <c r="D15" i="3"/>
  <c r="E16" i="3"/>
  <c r="E6" i="3"/>
  <c r="E13" i="3"/>
  <c r="D8" i="3"/>
  <c r="D7" i="3"/>
  <c r="D10" i="3"/>
  <c r="C9" i="3"/>
  <c r="C13" i="3"/>
  <c r="AL28" i="5"/>
  <c r="AL27" i="5"/>
  <c r="E8" i="3"/>
  <c r="E12" i="3"/>
  <c r="AM28" i="5"/>
  <c r="AM27" i="5"/>
  <c r="D5" i="3"/>
  <c r="E14" i="3"/>
  <c r="AN28" i="5"/>
  <c r="E10" i="3"/>
  <c r="D26" i="3" l="1"/>
  <c r="C26" i="3"/>
  <c r="E26" i="3"/>
  <c r="B12" i="3"/>
  <c r="B9" i="3"/>
  <c r="B7" i="3"/>
  <c r="B16" i="3"/>
  <c r="B6" i="3"/>
  <c r="AK28" i="5"/>
  <c r="B14" i="3"/>
  <c r="B8" i="3"/>
  <c r="B15" i="3"/>
  <c r="B10" i="3"/>
  <c r="AK27" i="5"/>
  <c r="B17" i="3"/>
  <c r="B11" i="3"/>
  <c r="B26" i="3" l="1"/>
</calcChain>
</file>

<file path=xl/sharedStrings.xml><?xml version="1.0" encoding="utf-8"?>
<sst xmlns="http://schemas.openxmlformats.org/spreadsheetml/2006/main" count="4298" uniqueCount="125">
  <si>
    <t>county</t>
  </si>
  <si>
    <t>weave_ct2010</t>
  </si>
  <si>
    <t>Butts</t>
  </si>
  <si>
    <t>Cherokee</t>
  </si>
  <si>
    <t>Clayton</t>
  </si>
  <si>
    <t>Cobb</t>
  </si>
  <si>
    <t>Coweta</t>
  </si>
  <si>
    <t>DeKalb</t>
  </si>
  <si>
    <t>Douglas</t>
  </si>
  <si>
    <t>Fayette</t>
  </si>
  <si>
    <t>Fulton</t>
  </si>
  <si>
    <t>Gwinnett</t>
  </si>
  <si>
    <t>Henry</t>
  </si>
  <si>
    <t>Paulding</t>
  </si>
  <si>
    <t>Rockdale</t>
  </si>
  <si>
    <t>ORIGINAL DATA--ALL BUT CCRPI SCORE AND COLUMNS IN BLUE ARE PERCENTAGES</t>
  </si>
  <si>
    <t>Educ_HS_CCRPI_ScoreF</t>
  </si>
  <si>
    <t>Educ_HS_GradRateF</t>
  </si>
  <si>
    <t>Educ_pcExceeding_3Grade_ReadingF</t>
  </si>
  <si>
    <t>Educ_pc_Exceeding_8Grade_MathF</t>
  </si>
  <si>
    <t>Health_pcLBW_BirthsF</t>
  </si>
  <si>
    <t>Health_pc_Under18_no_Health_InsF</t>
  </si>
  <si>
    <t>Income_pcUnder18_in_povF</t>
  </si>
  <si>
    <t>Income_pcFam_below200pc_povF</t>
  </si>
  <si>
    <t>Income_pcHH_HousingBurdenF</t>
  </si>
  <si>
    <t>Birth_to_Moms_noHSF</t>
  </si>
  <si>
    <t>Educ_pc_postsecF</t>
  </si>
  <si>
    <t>Educ_pcAdults_no_HSF</t>
  </si>
  <si>
    <t>Health_pcAdults_no_Health_InsF</t>
  </si>
  <si>
    <t>Income_Unemployment_rateF</t>
  </si>
  <si>
    <t xml:space="preserve">New Values </t>
  </si>
  <si>
    <t>Z_INDEXES</t>
  </si>
  <si>
    <t>Indexes 0-100</t>
  </si>
  <si>
    <t>CWB_Z</t>
  </si>
  <si>
    <t>Child Index</t>
  </si>
  <si>
    <t>Family_Z</t>
  </si>
  <si>
    <t>Community_Z</t>
  </si>
  <si>
    <t>CWB Index</t>
  </si>
  <si>
    <t>Family Index</t>
  </si>
  <si>
    <t>Community Index</t>
  </si>
  <si>
    <t>MAX</t>
  </si>
  <si>
    <t>MIN</t>
  </si>
  <si>
    <t>County</t>
  </si>
  <si>
    <t xml:space="preserve">County  </t>
  </si>
  <si>
    <t>Overal</t>
  </si>
  <si>
    <t>Child</t>
  </si>
  <si>
    <t>Family</t>
  </si>
  <si>
    <t>Community</t>
  </si>
  <si>
    <t>Actual County Wide Results</t>
  </si>
  <si>
    <t>Improved County Wide Results</t>
  </si>
  <si>
    <t>ALL</t>
  </si>
  <si>
    <t>County Actual</t>
  </si>
  <si>
    <t>County Improved</t>
  </si>
  <si>
    <t>% Families Not Financially Stable</t>
  </si>
  <si>
    <t>% Enrolled in Post-Secondary Education</t>
  </si>
  <si>
    <t>Unemployment Rate</t>
  </si>
  <si>
    <t>Metro Atlanta Actual</t>
  </si>
  <si>
    <t>Metro Atlanta Improved</t>
  </si>
  <si>
    <t>New Values - County Averages</t>
  </si>
  <si>
    <t>Actual Values - County Averages</t>
  </si>
  <si>
    <t>Improved</t>
  </si>
  <si>
    <t>QUINTILES</t>
  </si>
  <si>
    <t>Min</t>
  </si>
  <si>
    <t>P20</t>
  </si>
  <si>
    <t>P40</t>
  </si>
  <si>
    <t>P60</t>
  </si>
  <si>
    <t>P80</t>
  </si>
  <si>
    <t xml:space="preserve">To be consistent, the improvement is applied individually to each Census Tract., not to the average value for all Census tracts within a County, Similarly, jumps to the Next Quintille are applied to each Census Tract, and not to the County average </t>
  </si>
  <si>
    <t>Overall</t>
  </si>
  <si>
    <t xml:space="preserve">Z-SCORES FOR IMPROVED MEASURES </t>
  </si>
  <si>
    <t>all 9</t>
  </si>
  <si>
    <t>Aver index</t>
  </si>
  <si>
    <t>Z-core</t>
  </si>
  <si>
    <t>Aver</t>
  </si>
  <si>
    <t>Standard Deviation</t>
  </si>
  <si>
    <t>Average</t>
  </si>
  <si>
    <t>Avg</t>
  </si>
  <si>
    <t>Mean</t>
  </si>
  <si>
    <t>Std Dev</t>
  </si>
  <si>
    <t>O-Mean</t>
  </si>
  <si>
    <t>O-Std Dev</t>
  </si>
  <si>
    <t>STDEV.P</t>
  </si>
  <si>
    <t>O-Min</t>
  </si>
  <si>
    <t>O-Max</t>
  </si>
  <si>
    <r>
      <t>Child</t>
    </r>
    <r>
      <rPr>
        <sz val="16"/>
        <color rgb="FF333333"/>
        <rFont val="Arial"/>
        <family val="2"/>
      </rPr>
      <t xml:space="preserve"> measures</t>
    </r>
  </si>
  <si>
    <t>Low Weight Births</t>
  </si>
  <si>
    <r>
      <t>% Students Exceeding 3rd Grade Reading Standards</t>
    </r>
    <r>
      <rPr>
        <sz val="14"/>
        <color rgb="FF002755"/>
        <rFont val="Alternate-gothic-no-3-d"/>
      </rPr>
      <t>*</t>
    </r>
  </si>
  <si>
    <t>% Students Exceeding 8th Grade Math Standards</t>
  </si>
  <si>
    <r>
      <t>High School Graduation Rate</t>
    </r>
    <r>
      <rPr>
        <sz val="14"/>
        <color rgb="FF002755"/>
        <rFont val="Alternate-gothic-no-3-d"/>
      </rPr>
      <t>*</t>
    </r>
  </si>
  <si>
    <r>
      <t>High School, College &amp; Career Readiness Score</t>
    </r>
    <r>
      <rPr>
        <sz val="14"/>
        <color rgb="FF002755"/>
        <rFont val="Alternate-gothic-no-3-d"/>
      </rPr>
      <t>*</t>
    </r>
  </si>
  <si>
    <t>% Children without Health Insurance</t>
  </si>
  <si>
    <t>% Children in Poverty</t>
  </si>
  <si>
    <t>Select a County (Geography)</t>
  </si>
  <si>
    <r>
      <t>*</t>
    </r>
    <r>
      <rPr>
        <i/>
        <sz val="9.35"/>
        <color rgb="FF616161"/>
        <rFont val="Alternate-gothic-no-3-d"/>
      </rPr>
      <t>Especially strong drivers of outcomes</t>
    </r>
  </si>
  <si>
    <t>Regional</t>
  </si>
  <si>
    <r>
      <t>Family</t>
    </r>
    <r>
      <rPr>
        <sz val="16"/>
        <color rgb="FF333333"/>
        <rFont val="Arial"/>
        <family val="2"/>
      </rPr>
      <t xml:space="preserve"> measures</t>
    </r>
  </si>
  <si>
    <t>% Families with Housing Cost Burden</t>
  </si>
  <si>
    <t>% Births to Mothers without a High School Diploma</t>
  </si>
  <si>
    <r>
      <t>Community</t>
    </r>
    <r>
      <rPr>
        <sz val="16"/>
        <color rgb="FF333333"/>
        <rFont val="Arial"/>
        <family val="2"/>
      </rPr>
      <t xml:space="preserve"> measures</t>
    </r>
  </si>
  <si>
    <t>% Adults without a High School Diploma</t>
  </si>
  <si>
    <t>% Adults without Health Insurance</t>
  </si>
  <si>
    <t>Improvement</t>
  </si>
  <si>
    <t>Min to P20</t>
  </si>
  <si>
    <t>P20 to P40</t>
  </si>
  <si>
    <t>P40 to P60</t>
  </si>
  <si>
    <t>P80 to Max</t>
  </si>
  <si>
    <t>P60 to P80</t>
  </si>
  <si>
    <t>Very Low</t>
  </si>
  <si>
    <t>Low</t>
  </si>
  <si>
    <t>High</t>
  </si>
  <si>
    <t>Very High</t>
  </si>
  <si>
    <t>Indexes Quintiles</t>
  </si>
  <si>
    <t>i</t>
  </si>
  <si>
    <t>Instructions: Select a county from the drop down list below, and dial -in improvement (Next Quintile, for a jump to the bottom of the Next Quintile, or in 1% steps, up to 20%) in any of the 14 indicators next to the county name. The graph below displays the index values for all of metro Atlanta (13 counties), for the selected county, and for the selected county with improvements dialled-in. Type "Ctrl + r" to reset the Dashboard.</t>
  </si>
  <si>
    <t>Improvements apply to :</t>
  </si>
  <si>
    <t>Whole County</t>
  </si>
  <si>
    <t>Improvements</t>
  </si>
  <si>
    <t>A712</t>
  </si>
  <si>
    <t>New A712</t>
  </si>
  <si>
    <t>Vincent Jullien for United Ways of Greater Atlanta
vjullien@gmail.com
1/17/2017
V6.2</t>
  </si>
  <si>
    <t>2nd Quintile</t>
  </si>
  <si>
    <t>Next Quintile</t>
  </si>
  <si>
    <t>Red Areas Only</t>
  </si>
  <si>
    <t>Dropbox Content</t>
  </si>
  <si>
    <t>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</si>
</sst>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
    <numFmt numFmtId="165" formatCode="0.0000"/>
    <numFmt numFmtId="166" formatCode="0.000"/>
    <numFmt numFmtId="167" formatCode="_(* #,##0_);_(* \(#,##0\);_(* &quot;-&quot;??_);_(@_)"/>
  </numFmts>
  <fonts count="31">
    <font>
      <sz val="11"/>
      <color theme="1"/>
      <name val="Calibri"/>
      <family val="2"/>
      <scheme val="minor"/>
    </font>
    <font>
      <sz val="10"/>
      <color theme="1"/>
      <name val="Calibri"/>
      <family val="2"/>
      <scheme val="minor"/>
    </font>
    <font>
      <b/>
      <sz val="10"/>
      <color rgb="FFC00000"/>
      <name val="Calibri"/>
      <family val="2"/>
      <scheme val="minor"/>
    </font>
    <font>
      <sz val="10"/>
      <color rgb="FFFF0000"/>
      <name val="Calibri"/>
      <family val="2"/>
      <scheme val="minor"/>
    </font>
    <font>
      <sz val="10"/>
      <color rgb="FF7030A0"/>
      <name val="Calibri"/>
      <family val="2"/>
      <scheme val="minor"/>
    </font>
    <font>
      <sz val="10"/>
      <color rgb="FF00B050"/>
      <name val="Calibri"/>
      <family val="2"/>
      <scheme val="minor"/>
    </font>
    <font>
      <sz val="10"/>
      <color rgb="FF00B0F0"/>
      <name val="Calibri"/>
      <family val="2"/>
      <scheme val="minor"/>
    </font>
    <font>
      <b/>
      <sz val="12"/>
      <color theme="1"/>
      <name val="Calibri"/>
      <family val="2"/>
      <scheme val="minor"/>
    </font>
    <font>
      <b/>
      <sz val="10"/>
      <color theme="1"/>
      <name val="Calibri"/>
      <family val="2"/>
      <scheme val="minor"/>
    </font>
    <font>
      <sz val="11"/>
      <color theme="1"/>
      <name val="Calibri"/>
      <family val="2"/>
      <scheme val="minor"/>
    </font>
    <font>
      <sz val="11"/>
      <color rgb="FF006100"/>
      <name val="Calibri"/>
      <family val="2"/>
      <scheme val="minor"/>
    </font>
    <font>
      <b/>
      <sz val="10"/>
      <color theme="4"/>
      <name val="Calibri"/>
      <family val="2"/>
      <scheme val="minor"/>
    </font>
    <font>
      <b/>
      <sz val="10"/>
      <color rgb="FF00B0F0"/>
      <name val="Calibri"/>
      <family val="2"/>
      <scheme val="minor"/>
    </font>
    <font>
      <sz val="28"/>
      <color rgb="FF006100"/>
      <name val="Calibri"/>
      <family val="2"/>
      <scheme val="minor"/>
    </font>
    <font>
      <sz val="11"/>
      <name val="Calibri"/>
      <family val="2"/>
      <scheme val="minor"/>
    </font>
    <font>
      <sz val="36"/>
      <color rgb="FF333333"/>
      <name val="Arial"/>
      <family val="2"/>
    </font>
    <font>
      <sz val="16"/>
      <color rgb="FF333333"/>
      <name val="Arial"/>
      <family val="2"/>
    </font>
    <font>
      <sz val="14"/>
      <color rgb="FF333333"/>
      <name val="Alternate-gothic-no-3-d"/>
    </font>
    <font>
      <sz val="14"/>
      <color rgb="FF002755"/>
      <name val="Alternate-gothic-no-3-d"/>
    </font>
    <font>
      <sz val="16"/>
      <color theme="1"/>
      <name val="Calibri"/>
      <family val="2"/>
      <scheme val="minor"/>
    </font>
    <font>
      <i/>
      <sz val="9.35"/>
      <color rgb="FF616161"/>
      <name val="Alternate-gothic-no-3-d"/>
    </font>
    <font>
      <sz val="18"/>
      <color rgb="FFEF4638"/>
      <name val="Arial"/>
      <family val="2"/>
    </font>
    <font>
      <sz val="18"/>
      <color theme="1"/>
      <name val="Calibri"/>
      <family val="2"/>
      <scheme val="minor"/>
    </font>
    <font>
      <sz val="18"/>
      <color rgb="FF616161"/>
      <name val="Arial"/>
      <family val="2"/>
    </font>
    <font>
      <sz val="24"/>
      <color theme="1"/>
      <name val="Calibri"/>
      <family val="2"/>
      <scheme val="minor"/>
    </font>
    <font>
      <sz val="18"/>
      <color theme="1"/>
      <name val="Arial"/>
      <family val="2"/>
    </font>
    <font>
      <sz val="14"/>
      <color theme="1"/>
      <name val="Calibri"/>
      <family val="2"/>
      <scheme val="minor"/>
    </font>
    <font>
      <sz val="20"/>
      <color theme="1"/>
      <name val="Calibri"/>
      <family val="2"/>
      <scheme val="minor"/>
    </font>
    <font>
      <sz val="14"/>
      <color rgb="FF006100"/>
      <name val="Calibri"/>
      <family val="2"/>
      <scheme val="minor"/>
    </font>
    <font>
      <sz val="18"/>
      <color rgb="FF333333"/>
      <name val="Alternate-gothic-no-3-d"/>
    </font>
    <font>
      <sz val="28"/>
      <color theme="1"/>
      <name val="Calibri"/>
      <family val="2"/>
      <scheme val="minor"/>
    </font>
  </fonts>
  <fills count="23">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92D050"/>
        <bgColor indexed="64"/>
      </patternFill>
    </fill>
    <fill>
      <patternFill patternType="solid">
        <fgColor theme="5"/>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4" tint="0.79998168889431442"/>
        <bgColor indexed="64"/>
      </patternFill>
    </fill>
    <fill>
      <patternFill patternType="solid">
        <fgColor theme="7" tint="0.59999389629810485"/>
        <bgColor indexed="64"/>
      </patternFill>
    </fill>
    <fill>
      <patternFill patternType="solid">
        <fgColor theme="0"/>
        <bgColor indexed="64"/>
      </patternFill>
    </fill>
    <fill>
      <patternFill patternType="solid">
        <fgColor rgb="FFFFFFFF"/>
        <bgColor indexed="64"/>
      </patternFill>
    </fill>
    <fill>
      <patternFill patternType="solid">
        <fgColor rgb="FFF7F7F7"/>
        <bgColor indexed="64"/>
      </patternFill>
    </fill>
    <fill>
      <patternFill patternType="solid">
        <fgColor theme="0" tint="-4.9989318521683403E-2"/>
        <bgColor indexed="64"/>
      </patternFill>
    </fill>
    <fill>
      <patternFill patternType="solid">
        <fgColor rgb="FFFFC000"/>
        <bgColor indexed="64"/>
      </patternFill>
    </fill>
  </fills>
  <borders count="31">
    <border>
      <left/>
      <right/>
      <top/>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s>
  <cellStyleXfs count="5">
    <xf numFmtId="0" fontId="0" fillId="0" borderId="0"/>
    <xf numFmtId="9"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 fillId="15" borderId="17" applyNumberFormat="0" applyFont="0" applyAlignment="0" applyProtection="0"/>
  </cellStyleXfs>
  <cellXfs count="227">
    <xf numFmtId="0" fontId="0" fillId="0" borderId="0" xfId="0"/>
    <xf numFmtId="0" fontId="1" fillId="0" borderId="0" xfId="0" applyFont="1" applyAlignment="1">
      <alignment wrapText="1"/>
    </xf>
    <xf numFmtId="0" fontId="2" fillId="0" borderId="0" xfId="0" applyFont="1" applyAlignment="1">
      <alignment wrapText="1"/>
    </xf>
    <xf numFmtId="0" fontId="3" fillId="0" borderId="0" xfId="0" applyFont="1" applyAlignment="1">
      <alignment wrapText="1"/>
    </xf>
    <xf numFmtId="0" fontId="4" fillId="0" borderId="0" xfId="0" applyFont="1" applyAlignment="1">
      <alignment wrapText="1"/>
    </xf>
    <xf numFmtId="0" fontId="5" fillId="0" borderId="0" xfId="0" applyFont="1" applyAlignment="1">
      <alignment wrapText="1"/>
    </xf>
    <xf numFmtId="0" fontId="6" fillId="0" borderId="0" xfId="0" applyFont="1" applyAlignment="1">
      <alignment wrapText="1"/>
    </xf>
    <xf numFmtId="0" fontId="1" fillId="2" borderId="0" xfId="0" applyFont="1" applyFill="1" applyAlignment="1">
      <alignment wrapText="1"/>
    </xf>
    <xf numFmtId="0" fontId="1" fillId="3" borderId="0" xfId="0" applyFont="1" applyFill="1" applyAlignment="1">
      <alignment wrapText="1"/>
    </xf>
    <xf numFmtId="0" fontId="3" fillId="2" borderId="0" xfId="0" applyFont="1" applyFill="1" applyAlignment="1">
      <alignment wrapText="1"/>
    </xf>
    <xf numFmtId="164" fontId="1" fillId="0" borderId="0" xfId="0" applyNumberFormat="1" applyFont="1" applyFill="1" applyAlignment="1">
      <alignment wrapText="1"/>
    </xf>
    <xf numFmtId="164" fontId="2" fillId="0" borderId="0" xfId="0" applyNumberFormat="1"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5" fillId="0" borderId="0" xfId="0" applyFont="1" applyFill="1" applyAlignment="1">
      <alignment wrapText="1"/>
    </xf>
    <xf numFmtId="0" fontId="6" fillId="0" borderId="0" xfId="0" applyFont="1" applyFill="1" applyAlignment="1">
      <alignment wrapText="1"/>
    </xf>
    <xf numFmtId="164" fontId="3" fillId="0" borderId="0" xfId="0" applyNumberFormat="1" applyFont="1" applyFill="1" applyAlignment="1">
      <alignment wrapText="1"/>
    </xf>
    <xf numFmtId="164" fontId="11" fillId="0" borderId="0" xfId="0" applyNumberFormat="1" applyFont="1" applyFill="1" applyAlignment="1">
      <alignment wrapText="1"/>
    </xf>
    <xf numFmtId="0" fontId="1" fillId="0" borderId="3" xfId="0" applyFont="1" applyBorder="1" applyAlignment="1">
      <alignment wrapText="1"/>
    </xf>
    <xf numFmtId="0" fontId="1" fillId="7" borderId="3" xfId="0" applyFont="1" applyFill="1" applyBorder="1" applyAlignment="1">
      <alignment wrapText="1"/>
    </xf>
    <xf numFmtId="0" fontId="10" fillId="5" borderId="0" xfId="2"/>
    <xf numFmtId="0" fontId="10" fillId="5" borderId="0" xfId="2" applyAlignment="1">
      <alignment wrapText="1"/>
    </xf>
    <xf numFmtId="0" fontId="10" fillId="5" borderId="3" xfId="2" applyBorder="1" applyAlignment="1">
      <alignment wrapText="1"/>
    </xf>
    <xf numFmtId="0" fontId="10" fillId="5" borderId="0" xfId="2" applyAlignment="1"/>
    <xf numFmtId="0" fontId="1" fillId="0" borderId="0" xfId="0" applyFont="1" applyAlignment="1"/>
    <xf numFmtId="0" fontId="0" fillId="0" borderId="0" xfId="0" applyAlignment="1"/>
    <xf numFmtId="0" fontId="3" fillId="0" borderId="0" xfId="0" applyFont="1" applyAlignment="1"/>
    <xf numFmtId="0" fontId="4" fillId="0" borderId="0" xfId="0" applyFont="1" applyAlignment="1"/>
    <xf numFmtId="0" fontId="5" fillId="0" borderId="0" xfId="0" applyFont="1" applyAlignment="1"/>
    <xf numFmtId="0" fontId="6" fillId="0" borderId="0" xfId="0" applyFont="1" applyAlignment="1"/>
    <xf numFmtId="0" fontId="1" fillId="2" borderId="0" xfId="0" applyFont="1" applyFill="1" applyAlignment="1"/>
    <xf numFmtId="0" fontId="1" fillId="3" borderId="0" xfId="0" applyFont="1" applyFill="1" applyAlignment="1"/>
    <xf numFmtId="0" fontId="3" fillId="2" borderId="0" xfId="0" applyFont="1" applyFill="1" applyAlignment="1"/>
    <xf numFmtId="0" fontId="0" fillId="0" borderId="0" xfId="0" applyFill="1"/>
    <xf numFmtId="9" fontId="0" fillId="0" borderId="0" xfId="1" applyFont="1" applyFill="1" applyBorder="1"/>
    <xf numFmtId="164" fontId="1" fillId="8" borderId="0" xfId="0" applyNumberFormat="1" applyFont="1" applyFill="1" applyAlignment="1">
      <alignment wrapText="1"/>
    </xf>
    <xf numFmtId="165" fontId="1" fillId="8" borderId="0" xfId="0" applyNumberFormat="1" applyFont="1" applyFill="1" applyAlignment="1">
      <alignment wrapText="1"/>
    </xf>
    <xf numFmtId="164" fontId="2" fillId="12" borderId="11" xfId="0" applyNumberFormat="1" applyFont="1" applyFill="1" applyBorder="1" applyAlignment="1">
      <alignment vertical="center" wrapText="1"/>
    </xf>
    <xf numFmtId="164" fontId="2" fillId="12" borderId="3" xfId="0" applyNumberFormat="1" applyFont="1" applyFill="1" applyBorder="1" applyAlignment="1">
      <alignment wrapText="1"/>
    </xf>
    <xf numFmtId="164" fontId="2" fillId="8" borderId="3" xfId="0" applyNumberFormat="1" applyFont="1" applyFill="1" applyBorder="1" applyAlignment="1">
      <alignment wrapText="1"/>
    </xf>
    <xf numFmtId="164" fontId="12" fillId="13" borderId="12" xfId="0" applyNumberFormat="1" applyFont="1" applyFill="1" applyBorder="1" applyAlignment="1">
      <alignment vertical="center" wrapText="1"/>
    </xf>
    <xf numFmtId="164" fontId="12" fillId="8" borderId="3" xfId="0" applyNumberFormat="1" applyFont="1" applyFill="1" applyBorder="1" applyAlignment="1">
      <alignment wrapText="1"/>
    </xf>
    <xf numFmtId="164" fontId="12" fillId="8" borderId="13" xfId="0" applyNumberFormat="1" applyFont="1" applyFill="1" applyBorder="1" applyAlignment="1">
      <alignment wrapText="1"/>
    </xf>
    <xf numFmtId="164" fontId="8" fillId="8" borderId="14" xfId="0" applyNumberFormat="1" applyFont="1" applyFill="1" applyBorder="1" applyAlignment="1">
      <alignment wrapText="1"/>
    </xf>
    <xf numFmtId="164" fontId="8" fillId="8" borderId="3" xfId="0" applyNumberFormat="1" applyFont="1" applyFill="1" applyBorder="1" applyAlignment="1">
      <alignment wrapText="1"/>
    </xf>
    <xf numFmtId="164" fontId="8" fillId="8" borderId="13" xfId="0" applyNumberFormat="1" applyFont="1" applyFill="1" applyBorder="1" applyAlignment="1">
      <alignment wrapText="1"/>
    </xf>
    <xf numFmtId="164" fontId="8" fillId="14" borderId="0" xfId="0" applyNumberFormat="1" applyFont="1" applyFill="1" applyBorder="1" applyAlignment="1">
      <alignment wrapText="1"/>
    </xf>
    <xf numFmtId="164" fontId="8" fillId="14" borderId="3" xfId="0" applyNumberFormat="1" applyFont="1" applyFill="1" applyBorder="1" applyAlignment="1">
      <alignment wrapText="1"/>
    </xf>
    <xf numFmtId="164" fontId="8" fillId="14" borderId="13" xfId="0" applyNumberFormat="1" applyFont="1" applyFill="1" applyBorder="1" applyAlignment="1">
      <alignment wrapText="1"/>
    </xf>
    <xf numFmtId="165" fontId="1" fillId="8" borderId="15" xfId="0" applyNumberFormat="1" applyFont="1" applyFill="1" applyBorder="1" applyAlignment="1">
      <alignment wrapText="1"/>
    </xf>
    <xf numFmtId="165" fontId="1" fillId="14" borderId="15" xfId="0" applyNumberFormat="1" applyFont="1" applyFill="1" applyBorder="1" applyAlignment="1">
      <alignment wrapText="1"/>
    </xf>
    <xf numFmtId="164" fontId="1" fillId="8" borderId="0" xfId="0" applyNumberFormat="1" applyFont="1" applyFill="1" applyAlignment="1">
      <alignment horizontal="right"/>
    </xf>
    <xf numFmtId="0" fontId="0" fillId="0" borderId="0" xfId="0" applyFill="1" applyBorder="1"/>
    <xf numFmtId="165" fontId="0" fillId="0" borderId="0" xfId="0" applyNumberFormat="1"/>
    <xf numFmtId="0" fontId="10" fillId="5" borderId="3" xfId="2" applyBorder="1"/>
    <xf numFmtId="165" fontId="1" fillId="8" borderId="16" xfId="0" applyNumberFormat="1" applyFont="1" applyFill="1" applyBorder="1" applyAlignment="1">
      <alignment wrapText="1"/>
    </xf>
    <xf numFmtId="0" fontId="0" fillId="0" borderId="3" xfId="0" applyBorder="1"/>
    <xf numFmtId="0" fontId="10" fillId="5" borderId="3" xfId="2" applyBorder="1" applyAlignment="1"/>
    <xf numFmtId="0" fontId="1" fillId="0" borderId="3" xfId="0" applyFont="1" applyBorder="1" applyAlignment="1"/>
    <xf numFmtId="0" fontId="0" fillId="0" borderId="3" xfId="0" applyBorder="1" applyAlignment="1"/>
    <xf numFmtId="0" fontId="0" fillId="0" borderId="0" xfId="0" applyBorder="1"/>
    <xf numFmtId="165" fontId="0" fillId="0" borderId="0" xfId="0" applyNumberFormat="1" applyBorder="1"/>
    <xf numFmtId="0" fontId="1" fillId="0" borderId="0" xfId="0" applyFont="1" applyBorder="1" applyAlignment="1">
      <alignment wrapText="1"/>
    </xf>
    <xf numFmtId="164" fontId="10" fillId="5" borderId="0" xfId="2" applyNumberFormat="1"/>
    <xf numFmtId="9" fontId="0" fillId="4" borderId="2" xfId="1" applyFont="1" applyFill="1" applyBorder="1"/>
    <xf numFmtId="0" fontId="0" fillId="0" borderId="0" xfId="0" applyAlignment="1">
      <alignment wrapText="1"/>
    </xf>
    <xf numFmtId="0" fontId="0" fillId="0" borderId="0" xfId="0" applyBorder="1" applyAlignment="1"/>
    <xf numFmtId="10" fontId="0" fillId="0" borderId="0" xfId="1" applyNumberFormat="1" applyFont="1"/>
    <xf numFmtId="0" fontId="0" fillId="14" borderId="0" xfId="0" applyFill="1" applyBorder="1"/>
    <xf numFmtId="165" fontId="0" fillId="14" borderId="0" xfId="0" applyNumberFormat="1" applyFill="1" applyBorder="1"/>
    <xf numFmtId="0" fontId="0" fillId="4" borderId="0" xfId="0" applyFill="1" applyBorder="1"/>
    <xf numFmtId="165" fontId="0" fillId="4" borderId="0" xfId="0" applyNumberFormat="1" applyFill="1" applyBorder="1"/>
    <xf numFmtId="2" fontId="0" fillId="0" borderId="0" xfId="0" applyNumberFormat="1"/>
    <xf numFmtId="2" fontId="0" fillId="0" borderId="0" xfId="0" applyNumberFormat="1" applyBorder="1"/>
    <xf numFmtId="0" fontId="10" fillId="14" borderId="0" xfId="2" applyFill="1" applyAlignment="1">
      <alignment wrapText="1"/>
    </xf>
    <xf numFmtId="0" fontId="10" fillId="4" borderId="0" xfId="2" applyFill="1" applyAlignment="1">
      <alignment wrapText="1"/>
    </xf>
    <xf numFmtId="164" fontId="8" fillId="17" borderId="0" xfId="0" applyNumberFormat="1" applyFont="1" applyFill="1" applyBorder="1" applyAlignment="1">
      <alignment wrapText="1"/>
    </xf>
    <xf numFmtId="43" fontId="0" fillId="0" borderId="0" xfId="3" applyFont="1" applyFill="1" applyBorder="1"/>
    <xf numFmtId="43" fontId="14" fillId="0" borderId="0" xfId="3" applyFont="1" applyFill="1" applyBorder="1"/>
    <xf numFmtId="43" fontId="0" fillId="0" borderId="0" xfId="3" applyFont="1" applyFill="1"/>
    <xf numFmtId="43" fontId="1" fillId="0" borderId="0" xfId="3" applyFont="1" applyFill="1" applyAlignment="1">
      <alignment wrapText="1"/>
    </xf>
    <xf numFmtId="0" fontId="0" fillId="0" borderId="0" xfId="0" quotePrefix="1"/>
    <xf numFmtId="164" fontId="2" fillId="0" borderId="11" xfId="0" applyNumberFormat="1" applyFont="1" applyFill="1" applyBorder="1" applyAlignment="1">
      <alignment vertical="center" wrapText="1"/>
    </xf>
    <xf numFmtId="164" fontId="2" fillId="0" borderId="3" xfId="0" applyNumberFormat="1" applyFont="1" applyFill="1" applyBorder="1" applyAlignment="1">
      <alignment wrapText="1"/>
    </xf>
    <xf numFmtId="165" fontId="0" fillId="0" borderId="3" xfId="0" applyNumberFormat="1" applyBorder="1"/>
    <xf numFmtId="165" fontId="1" fillId="14" borderId="20" xfId="0" applyNumberFormat="1" applyFont="1" applyFill="1" applyBorder="1" applyAlignment="1">
      <alignment wrapText="1"/>
    </xf>
    <xf numFmtId="165" fontId="1" fillId="8" borderId="3" xfId="0" applyNumberFormat="1" applyFont="1" applyFill="1" applyBorder="1" applyAlignment="1">
      <alignment wrapText="1"/>
    </xf>
    <xf numFmtId="165" fontId="1" fillId="8" borderId="22" xfId="0" applyNumberFormat="1" applyFont="1" applyFill="1" applyBorder="1" applyAlignment="1">
      <alignment wrapText="1"/>
    </xf>
    <xf numFmtId="165" fontId="1" fillId="14" borderId="23" xfId="0" applyNumberFormat="1" applyFont="1" applyFill="1" applyBorder="1" applyAlignment="1">
      <alignment wrapText="1"/>
    </xf>
    <xf numFmtId="165" fontId="1" fillId="14" borderId="2" xfId="0" applyNumberFormat="1" applyFont="1" applyFill="1" applyBorder="1" applyAlignment="1">
      <alignment wrapText="1"/>
    </xf>
    <xf numFmtId="165" fontId="1" fillId="14" borderId="18" xfId="0" applyNumberFormat="1" applyFont="1" applyFill="1" applyBorder="1" applyAlignment="1">
      <alignment wrapText="1"/>
    </xf>
    <xf numFmtId="166" fontId="1" fillId="14" borderId="15" xfId="0" applyNumberFormat="1" applyFont="1" applyFill="1" applyBorder="1" applyAlignment="1">
      <alignment wrapText="1"/>
    </xf>
    <xf numFmtId="9" fontId="0" fillId="0" borderId="0" xfId="0" quotePrefix="1" applyNumberFormat="1" applyFill="1"/>
    <xf numFmtId="0" fontId="0" fillId="0" borderId="0" xfId="0" quotePrefix="1" applyFill="1"/>
    <xf numFmtId="0" fontId="1" fillId="16" borderId="3" xfId="0" applyFont="1" applyFill="1" applyBorder="1" applyAlignment="1">
      <alignment wrapText="1"/>
    </xf>
    <xf numFmtId="165" fontId="0" fillId="0" borderId="0" xfId="0" applyNumberFormat="1" applyFill="1"/>
    <xf numFmtId="165" fontId="0" fillId="0" borderId="17" xfId="4" applyNumberFormat="1" applyFont="1" applyFill="1"/>
    <xf numFmtId="0" fontId="0" fillId="0" borderId="3" xfId="0" applyFill="1" applyBorder="1"/>
    <xf numFmtId="165" fontId="0" fillId="0" borderId="3" xfId="0" applyNumberFormat="1" applyFill="1" applyBorder="1"/>
    <xf numFmtId="165" fontId="1" fillId="0" borderId="0" xfId="0" applyNumberFormat="1" applyFont="1" applyFill="1" applyBorder="1" applyAlignment="1">
      <alignment wrapText="1"/>
    </xf>
    <xf numFmtId="166" fontId="0" fillId="0" borderId="0" xfId="0" applyNumberFormat="1"/>
    <xf numFmtId="0" fontId="10" fillId="5" borderId="0" xfId="2" applyBorder="1" applyAlignment="1"/>
    <xf numFmtId="165" fontId="1" fillId="8" borderId="23" xfId="0" applyNumberFormat="1" applyFont="1" applyFill="1" applyBorder="1" applyAlignment="1">
      <alignment wrapText="1"/>
    </xf>
    <xf numFmtId="165" fontId="1" fillId="8" borderId="0" xfId="0" applyNumberFormat="1" applyFont="1" applyFill="1" applyBorder="1" applyAlignment="1">
      <alignment wrapText="1"/>
    </xf>
    <xf numFmtId="165" fontId="1" fillId="14" borderId="24" xfId="0" applyNumberFormat="1" applyFont="1" applyFill="1" applyBorder="1" applyAlignment="1">
      <alignment wrapText="1"/>
    </xf>
    <xf numFmtId="164" fontId="1" fillId="0" borderId="0" xfId="0" applyNumberFormat="1" applyFont="1" applyFill="1" applyBorder="1" applyAlignment="1">
      <alignment horizontal="right"/>
    </xf>
    <xf numFmtId="164" fontId="1" fillId="0" borderId="0" xfId="0" applyNumberFormat="1" applyFont="1" applyFill="1" applyBorder="1" applyAlignment="1">
      <alignment wrapText="1"/>
    </xf>
    <xf numFmtId="0" fontId="10" fillId="0" borderId="0" xfId="2" applyFill="1" applyBorder="1"/>
    <xf numFmtId="164" fontId="2" fillId="0" borderId="0" xfId="0" applyNumberFormat="1" applyFont="1" applyFill="1" applyBorder="1" applyAlignment="1">
      <alignment vertical="center" wrapText="1"/>
    </xf>
    <xf numFmtId="164" fontId="2" fillId="0" borderId="0" xfId="0" applyNumberFormat="1" applyFont="1" applyFill="1" applyBorder="1" applyAlignment="1">
      <alignment wrapText="1"/>
    </xf>
    <xf numFmtId="164" fontId="12" fillId="0" borderId="0" xfId="0" applyNumberFormat="1" applyFont="1" applyFill="1" applyBorder="1" applyAlignment="1">
      <alignment vertical="center" wrapText="1"/>
    </xf>
    <xf numFmtId="164" fontId="12" fillId="0" borderId="0" xfId="0" applyNumberFormat="1" applyFont="1" applyFill="1" applyBorder="1" applyAlignment="1">
      <alignment wrapText="1"/>
    </xf>
    <xf numFmtId="164" fontId="8" fillId="0" borderId="0" xfId="0" applyNumberFormat="1" applyFont="1" applyFill="1" applyBorder="1" applyAlignment="1">
      <alignment wrapText="1"/>
    </xf>
    <xf numFmtId="166" fontId="1" fillId="0" borderId="0" xfId="0" applyNumberFormat="1" applyFont="1" applyFill="1" applyBorder="1" applyAlignment="1">
      <alignment wrapText="1"/>
    </xf>
    <xf numFmtId="0" fontId="10" fillId="0" borderId="0" xfId="2" applyFill="1" applyBorder="1" applyAlignment="1"/>
    <xf numFmtId="165" fontId="0" fillId="12" borderId="0" xfId="0" applyNumberFormat="1" applyFill="1" applyBorder="1"/>
    <xf numFmtId="165" fontId="0" fillId="0" borderId="0" xfId="0" applyNumberFormat="1" applyFill="1" applyBorder="1"/>
    <xf numFmtId="0" fontId="2" fillId="4" borderId="0" xfId="0" applyFont="1" applyFill="1" applyAlignment="1">
      <alignment wrapText="1"/>
    </xf>
    <xf numFmtId="164" fontId="2" fillId="4" borderId="0" xfId="0" applyNumberFormat="1" applyFont="1" applyFill="1" applyAlignment="1">
      <alignment wrapText="1"/>
    </xf>
    <xf numFmtId="166" fontId="0" fillId="0" borderId="0" xfId="0" applyNumberFormat="1" applyFill="1"/>
    <xf numFmtId="2" fontId="0" fillId="0" borderId="0" xfId="0" applyNumberFormat="1" applyFill="1"/>
    <xf numFmtId="166" fontId="1" fillId="8" borderId="0" xfId="0" applyNumberFormat="1" applyFont="1" applyFill="1" applyAlignment="1">
      <alignment wrapText="1"/>
    </xf>
    <xf numFmtId="165" fontId="1" fillId="14" borderId="25" xfId="0" applyNumberFormat="1" applyFont="1" applyFill="1" applyBorder="1" applyAlignment="1">
      <alignment wrapText="1"/>
    </xf>
    <xf numFmtId="164" fontId="8" fillId="14" borderId="26" xfId="0" applyNumberFormat="1" applyFont="1" applyFill="1" applyBorder="1" applyAlignment="1">
      <alignment wrapText="1"/>
    </xf>
    <xf numFmtId="165" fontId="1" fillId="0" borderId="15" xfId="0" applyNumberFormat="1" applyFont="1" applyFill="1" applyBorder="1" applyAlignment="1">
      <alignment wrapText="1"/>
    </xf>
    <xf numFmtId="165" fontId="1" fillId="0" borderId="16" xfId="0" applyNumberFormat="1" applyFont="1" applyFill="1" applyBorder="1" applyAlignment="1">
      <alignment wrapText="1"/>
    </xf>
    <xf numFmtId="166" fontId="10" fillId="0" borderId="0" xfId="2" applyNumberFormat="1" applyFill="1"/>
    <xf numFmtId="166" fontId="10" fillId="0" borderId="3" xfId="2" quotePrefix="1" applyNumberFormat="1" applyFill="1" applyBorder="1"/>
    <xf numFmtId="165" fontId="1" fillId="8" borderId="25" xfId="0" applyNumberFormat="1" applyFont="1" applyFill="1" applyBorder="1" applyAlignment="1">
      <alignment wrapText="1"/>
    </xf>
    <xf numFmtId="165" fontId="1" fillId="17" borderId="15" xfId="0" applyNumberFormat="1" applyFont="1" applyFill="1" applyBorder="1" applyAlignment="1">
      <alignment wrapText="1"/>
    </xf>
    <xf numFmtId="165" fontId="1" fillId="17" borderId="16" xfId="0" applyNumberFormat="1" applyFont="1" applyFill="1" applyBorder="1" applyAlignment="1">
      <alignment wrapText="1"/>
    </xf>
    <xf numFmtId="165" fontId="1" fillId="17" borderId="3" xfId="0" applyNumberFormat="1" applyFont="1" applyFill="1" applyBorder="1" applyAlignment="1">
      <alignment wrapText="1"/>
    </xf>
    <xf numFmtId="165" fontId="1" fillId="17" borderId="22" xfId="0" applyNumberFormat="1" applyFont="1" applyFill="1" applyBorder="1" applyAlignment="1">
      <alignment wrapText="1"/>
    </xf>
    <xf numFmtId="165" fontId="1" fillId="17" borderId="23" xfId="0" applyNumberFormat="1" applyFont="1" applyFill="1" applyBorder="1" applyAlignment="1">
      <alignment wrapText="1"/>
    </xf>
    <xf numFmtId="165" fontId="1" fillId="17" borderId="0" xfId="0" applyNumberFormat="1" applyFont="1" applyFill="1" applyBorder="1" applyAlignment="1">
      <alignment wrapText="1"/>
    </xf>
    <xf numFmtId="165" fontId="1" fillId="8" borderId="27" xfId="0" applyNumberFormat="1" applyFont="1" applyFill="1" applyBorder="1" applyAlignment="1">
      <alignment wrapText="1"/>
    </xf>
    <xf numFmtId="0" fontId="0" fillId="0" borderId="0" xfId="0" applyFill="1" applyBorder="1" applyAlignment="1"/>
    <xf numFmtId="0" fontId="13" fillId="0" borderId="0" xfId="2" applyFont="1" applyFill="1" applyBorder="1" applyAlignment="1">
      <alignment vertical="center"/>
    </xf>
    <xf numFmtId="0" fontId="18" fillId="19" borderId="0" xfId="0" applyFont="1" applyFill="1" applyAlignment="1">
      <alignment horizontal="left" vertical="center" wrapText="1" indent="3"/>
    </xf>
    <xf numFmtId="2" fontId="26" fillId="4" borderId="2" xfId="0" applyNumberFormat="1" applyFont="1" applyFill="1" applyBorder="1" applyAlignment="1">
      <alignment horizontal="center" vertical="center"/>
    </xf>
    <xf numFmtId="9" fontId="26" fillId="6" borderId="2" xfId="1" applyFont="1" applyFill="1" applyBorder="1" applyAlignment="1">
      <alignment horizontal="center" vertical="center"/>
    </xf>
    <xf numFmtId="2" fontId="26" fillId="14" borderId="20" xfId="0" applyNumberFormat="1" applyFont="1" applyFill="1" applyBorder="1" applyAlignment="1">
      <alignment horizontal="center" vertical="center"/>
    </xf>
    <xf numFmtId="0" fontId="29" fillId="19" borderId="0" xfId="0" applyFont="1" applyFill="1" applyAlignment="1">
      <alignment horizontal="left" vertical="center"/>
    </xf>
    <xf numFmtId="0" fontId="17" fillId="0" borderId="0" xfId="0" applyFont="1" applyFill="1" applyAlignment="1">
      <alignment vertical="center"/>
    </xf>
    <xf numFmtId="0" fontId="0" fillId="0" borderId="0" xfId="0" applyFill="1" applyAlignment="1"/>
    <xf numFmtId="0" fontId="19" fillId="0" borderId="0" xfId="0" applyFont="1" applyFill="1" applyBorder="1" applyAlignment="1"/>
    <xf numFmtId="9" fontId="19" fillId="0" borderId="0" xfId="1" applyFont="1" applyFill="1" applyBorder="1" applyAlignment="1"/>
    <xf numFmtId="2" fontId="24" fillId="0" borderId="0" xfId="0" applyNumberFormat="1" applyFont="1" applyFill="1" applyBorder="1" applyAlignment="1"/>
    <xf numFmtId="0" fontId="1" fillId="7" borderId="0" xfId="0" applyFont="1" applyFill="1" applyBorder="1" applyAlignment="1">
      <alignment wrapText="1"/>
    </xf>
    <xf numFmtId="0" fontId="1" fillId="16" borderId="0" xfId="0" applyFont="1" applyFill="1" applyBorder="1" applyAlignment="1">
      <alignment wrapText="1"/>
    </xf>
    <xf numFmtId="2" fontId="26" fillId="14" borderId="21" xfId="0" applyNumberFormat="1" applyFont="1" applyFill="1" applyBorder="1" applyAlignment="1">
      <alignment horizontal="center" vertical="center"/>
    </xf>
    <xf numFmtId="2" fontId="26" fillId="20" borderId="2" xfId="0" applyNumberFormat="1" applyFont="1" applyFill="1" applyBorder="1" applyAlignment="1">
      <alignment horizontal="center" vertical="center"/>
    </xf>
    <xf numFmtId="2" fontId="26" fillId="4" borderId="29" xfId="0" applyNumberFormat="1" applyFont="1" applyFill="1" applyBorder="1" applyAlignment="1">
      <alignment horizontal="center" vertical="center"/>
    </xf>
    <xf numFmtId="2" fontId="28" fillId="0" borderId="2" xfId="2" applyNumberFormat="1" applyFont="1" applyFill="1" applyBorder="1" applyAlignment="1">
      <alignment horizontal="center" vertical="center"/>
    </xf>
    <xf numFmtId="2" fontId="26" fillId="0" borderId="2" xfId="0" applyNumberFormat="1" applyFont="1" applyFill="1" applyBorder="1" applyAlignment="1">
      <alignment horizontal="center" vertical="center"/>
    </xf>
    <xf numFmtId="0" fontId="0" fillId="18" borderId="0" xfId="0" applyFill="1" applyBorder="1"/>
    <xf numFmtId="0" fontId="29" fillId="18" borderId="0" xfId="0" applyFont="1" applyFill="1" applyAlignment="1">
      <alignment horizontal="left" vertical="center"/>
    </xf>
    <xf numFmtId="2" fontId="22" fillId="18" borderId="0" xfId="0" applyNumberFormat="1" applyFont="1" applyFill="1" applyBorder="1" applyAlignment="1"/>
    <xf numFmtId="0" fontId="23" fillId="18" borderId="0" xfId="0" applyFont="1" applyFill="1" applyAlignment="1">
      <alignment horizontal="center" vertical="center"/>
    </xf>
    <xf numFmtId="0" fontId="0" fillId="18" borderId="0" xfId="0" applyFill="1" applyAlignment="1"/>
    <xf numFmtId="164" fontId="10" fillId="18" borderId="0" xfId="2" applyNumberFormat="1" applyFill="1" applyBorder="1"/>
    <xf numFmtId="0" fontId="22" fillId="4" borderId="19" xfId="0" applyFont="1" applyFill="1" applyBorder="1" applyAlignment="1">
      <alignment horizontal="center" vertical="center"/>
    </xf>
    <xf numFmtId="0" fontId="25" fillId="20" borderId="2" xfId="0" applyFont="1" applyFill="1" applyBorder="1" applyAlignment="1">
      <alignment horizontal="center" vertical="center"/>
    </xf>
    <xf numFmtId="0" fontId="22" fillId="14" borderId="25" xfId="0" applyFont="1" applyFill="1" applyBorder="1" applyAlignment="1">
      <alignment horizontal="center" vertical="center"/>
    </xf>
    <xf numFmtId="0" fontId="22" fillId="17" borderId="2" xfId="0" applyFont="1" applyFill="1" applyBorder="1" applyAlignment="1">
      <alignment horizontal="center" vertical="center"/>
    </xf>
    <xf numFmtId="0" fontId="15" fillId="21" borderId="2" xfId="0" applyFont="1" applyFill="1" applyBorder="1" applyAlignment="1">
      <alignment horizontal="center" vertical="center"/>
    </xf>
    <xf numFmtId="0" fontId="17" fillId="21" borderId="2" xfId="0" applyFont="1" applyFill="1" applyBorder="1" applyAlignment="1">
      <alignment vertical="center" wrapText="1"/>
    </xf>
    <xf numFmtId="0" fontId="15" fillId="21" borderId="2" xfId="0" applyFont="1" applyFill="1" applyBorder="1" applyAlignment="1">
      <alignment horizontal="center" vertical="center" wrapText="1"/>
    </xf>
    <xf numFmtId="9" fontId="17" fillId="21" borderId="2" xfId="1" applyFont="1" applyFill="1" applyBorder="1" applyAlignment="1">
      <alignment vertical="center" wrapText="1"/>
    </xf>
    <xf numFmtId="167" fontId="0" fillId="0" borderId="0" xfId="3" applyNumberFormat="1" applyFont="1" applyFill="1" applyBorder="1" applyAlignment="1">
      <alignment horizontal="center"/>
    </xf>
    <xf numFmtId="167" fontId="0" fillId="0" borderId="0" xfId="3" applyNumberFormat="1" applyFont="1" applyFill="1" applyAlignment="1">
      <alignment horizontal="center"/>
    </xf>
    <xf numFmtId="167" fontId="0" fillId="0" borderId="0" xfId="0" applyNumberFormat="1" applyAlignment="1">
      <alignment horizontal="center" vertical="center"/>
    </xf>
    <xf numFmtId="164" fontId="8" fillId="17" borderId="30" xfId="0" applyNumberFormat="1" applyFont="1" applyFill="1" applyBorder="1" applyAlignment="1">
      <alignment wrapText="1"/>
    </xf>
    <xf numFmtId="164" fontId="8" fillId="17" borderId="28" xfId="0" applyNumberFormat="1" applyFont="1" applyFill="1" applyBorder="1" applyAlignment="1">
      <alignment wrapText="1"/>
    </xf>
    <xf numFmtId="1" fontId="1" fillId="17" borderId="2" xfId="0" applyNumberFormat="1" applyFont="1" applyFill="1" applyBorder="1" applyAlignment="1">
      <alignment horizontal="center" wrapText="1"/>
    </xf>
    <xf numFmtId="43" fontId="0" fillId="0" borderId="0" xfId="0" applyNumberFormat="1" applyAlignment="1">
      <alignment horizontal="center" vertical="center"/>
    </xf>
    <xf numFmtId="0" fontId="19" fillId="21" borderId="4" xfId="0" applyFont="1" applyFill="1" applyBorder="1" applyAlignment="1">
      <alignment vertical="center"/>
    </xf>
    <xf numFmtId="0" fontId="21" fillId="18" borderId="0" xfId="0" applyFont="1" applyFill="1" applyAlignment="1">
      <alignment horizontal="center" vertical="center" wrapText="1"/>
    </xf>
    <xf numFmtId="0" fontId="0" fillId="18" borderId="0" xfId="0" applyFill="1" applyBorder="1" applyAlignment="1">
      <alignment wrapText="1"/>
    </xf>
    <xf numFmtId="0" fontId="0" fillId="18" borderId="0" xfId="0" applyFill="1"/>
    <xf numFmtId="0" fontId="27" fillId="17" borderId="6" xfId="0" applyFont="1" applyFill="1" applyBorder="1" applyAlignment="1">
      <alignment horizontal="center" vertical="center" wrapText="1"/>
    </xf>
    <xf numFmtId="0" fontId="1" fillId="17" borderId="0" xfId="0" applyFont="1" applyFill="1" applyAlignment="1">
      <alignment wrapText="1"/>
    </xf>
    <xf numFmtId="0" fontId="0" fillId="17" borderId="0" xfId="0" applyFill="1"/>
    <xf numFmtId="167" fontId="0" fillId="17" borderId="0" xfId="3" applyNumberFormat="1" applyFont="1" applyFill="1" applyBorder="1" applyAlignment="1">
      <alignment horizontal="center"/>
    </xf>
    <xf numFmtId="43" fontId="0" fillId="0" borderId="0" xfId="3" applyNumberFormat="1" applyFont="1" applyFill="1" applyAlignment="1">
      <alignment horizontal="center"/>
    </xf>
    <xf numFmtId="0" fontId="27" fillId="0" borderId="0" xfId="0" applyFont="1" applyAlignment="1"/>
    <xf numFmtId="0" fontId="0" fillId="18" borderId="7" xfId="0" applyFill="1" applyBorder="1"/>
    <xf numFmtId="9" fontId="0" fillId="18" borderId="8" xfId="0" applyNumberFormat="1" applyFill="1" applyBorder="1"/>
    <xf numFmtId="0" fontId="0" fillId="18" borderId="8" xfId="0" applyFill="1" applyBorder="1"/>
    <xf numFmtId="0" fontId="0" fillId="18" borderId="9" xfId="0" applyFill="1" applyBorder="1"/>
    <xf numFmtId="0" fontId="0" fillId="18" borderId="10" xfId="0" applyFill="1" applyBorder="1"/>
    <xf numFmtId="0" fontId="0" fillId="18" borderId="28" xfId="0" applyFill="1" applyBorder="1"/>
    <xf numFmtId="0" fontId="1" fillId="18" borderId="10" xfId="0" applyFont="1" applyFill="1" applyBorder="1" applyAlignment="1">
      <alignment wrapText="1"/>
    </xf>
    <xf numFmtId="9" fontId="0" fillId="18" borderId="0" xfId="0" applyNumberFormat="1" applyFill="1" applyBorder="1"/>
    <xf numFmtId="0" fontId="1" fillId="18" borderId="14" xfId="0" applyFont="1" applyFill="1" applyBorder="1" applyAlignment="1">
      <alignment wrapText="1"/>
    </xf>
    <xf numFmtId="0" fontId="0" fillId="18" borderId="3" xfId="0" applyFill="1" applyBorder="1"/>
    <xf numFmtId="0" fontId="0" fillId="18" borderId="13" xfId="0" applyFill="1" applyBorder="1"/>
    <xf numFmtId="0" fontId="30" fillId="6" borderId="5" xfId="0" quotePrefix="1" applyFont="1" applyFill="1" applyBorder="1" applyAlignment="1">
      <alignment vertical="center"/>
    </xf>
    <xf numFmtId="0" fontId="0" fillId="6" borderId="0" xfId="0" applyFill="1" applyAlignment="1">
      <alignment horizontal="center" wrapText="1"/>
    </xf>
    <xf numFmtId="14" fontId="10" fillId="5" borderId="7" xfId="2" applyNumberFormat="1" applyBorder="1" applyAlignment="1">
      <alignment horizontal="center" vertical="center" wrapText="1"/>
    </xf>
    <xf numFmtId="14" fontId="10" fillId="5" borderId="9" xfId="2" applyNumberFormat="1" applyBorder="1" applyAlignment="1">
      <alignment horizontal="center" vertical="center" wrapText="1"/>
    </xf>
    <xf numFmtId="14" fontId="10" fillId="5" borderId="10" xfId="2" applyNumberFormat="1" applyBorder="1" applyAlignment="1">
      <alignment horizontal="center" vertical="center" wrapText="1"/>
    </xf>
    <xf numFmtId="14" fontId="10" fillId="5" borderId="28" xfId="2" applyNumberFormat="1" applyBorder="1" applyAlignment="1">
      <alignment horizontal="center" vertical="center" wrapText="1"/>
    </xf>
    <xf numFmtId="14" fontId="10" fillId="5" borderId="14" xfId="2" applyNumberFormat="1" applyBorder="1" applyAlignment="1">
      <alignment horizontal="center" vertical="center" wrapText="1"/>
    </xf>
    <xf numFmtId="14" fontId="10" fillId="5" borderId="13" xfId="2" applyNumberFormat="1" applyBorder="1" applyAlignment="1">
      <alignment horizontal="center" vertical="center" wrapText="1"/>
    </xf>
    <xf numFmtId="0" fontId="19" fillId="21" borderId="5" xfId="0" applyFont="1" applyFill="1" applyBorder="1" applyAlignment="1">
      <alignment horizontal="center" vertical="center" wrapText="1"/>
    </xf>
    <xf numFmtId="0" fontId="10" fillId="14" borderId="0" xfId="2" applyFill="1" applyAlignment="1">
      <alignment horizontal="center"/>
    </xf>
    <xf numFmtId="0" fontId="10" fillId="4" borderId="0" xfId="2" applyFill="1" applyAlignment="1">
      <alignment horizontal="center"/>
    </xf>
    <xf numFmtId="0" fontId="0" fillId="0" borderId="0" xfId="0" applyAlignment="1">
      <alignment horizontal="center"/>
    </xf>
    <xf numFmtId="0" fontId="0" fillId="6" borderId="3" xfId="0" applyFill="1" applyBorder="1" applyAlignment="1">
      <alignment horizontal="center"/>
    </xf>
    <xf numFmtId="0" fontId="0" fillId="0" borderId="0" xfId="0" applyFill="1" applyAlignment="1">
      <alignment horizontal="center" vertical="center" wrapText="1"/>
    </xf>
    <xf numFmtId="0" fontId="1" fillId="0" borderId="0" xfId="0" applyFont="1" applyFill="1" applyAlignment="1">
      <alignment horizontal="left" wrapText="1"/>
    </xf>
    <xf numFmtId="164" fontId="7" fillId="0" borderId="1" xfId="0" applyNumberFormat="1" applyFont="1" applyFill="1" applyBorder="1" applyAlignment="1">
      <alignment horizontal="center" vertical="center"/>
    </xf>
    <xf numFmtId="164" fontId="8" fillId="0" borderId="1" xfId="0" applyNumberFormat="1" applyFont="1" applyFill="1" applyBorder="1" applyAlignment="1">
      <alignment horizontal="center" vertical="center"/>
    </xf>
    <xf numFmtId="0" fontId="10" fillId="5" borderId="0" xfId="2" applyAlignment="1">
      <alignment horizontal="center"/>
    </xf>
    <xf numFmtId="164" fontId="1" fillId="9" borderId="4" xfId="0" applyNumberFormat="1" applyFont="1" applyFill="1" applyBorder="1" applyAlignment="1">
      <alignment horizontal="center" wrapText="1"/>
    </xf>
    <xf numFmtId="164" fontId="1" fillId="9" borderId="5" xfId="0" applyNumberFormat="1" applyFont="1" applyFill="1" applyBorder="1" applyAlignment="1">
      <alignment horizontal="center" wrapText="1"/>
    </xf>
    <xf numFmtId="164" fontId="1" fillId="9" borderId="6" xfId="0" applyNumberFormat="1" applyFont="1" applyFill="1" applyBorder="1" applyAlignment="1">
      <alignment horizontal="center" wrapText="1"/>
    </xf>
    <xf numFmtId="164" fontId="8" fillId="11" borderId="10" xfId="0" applyNumberFormat="1" applyFont="1" applyFill="1" applyBorder="1" applyAlignment="1">
      <alignment horizontal="center" wrapText="1"/>
    </xf>
    <xf numFmtId="164" fontId="8" fillId="11" borderId="0" xfId="0" applyNumberFormat="1" applyFont="1" applyFill="1" applyBorder="1" applyAlignment="1">
      <alignment horizontal="center" wrapText="1"/>
    </xf>
    <xf numFmtId="164" fontId="8" fillId="22" borderId="10" xfId="0" applyNumberFormat="1" applyFont="1" applyFill="1" applyBorder="1" applyAlignment="1">
      <alignment horizontal="center" wrapText="1"/>
    </xf>
    <xf numFmtId="164" fontId="8" fillId="22" borderId="0" xfId="0" applyNumberFormat="1" applyFont="1" applyFill="1" applyBorder="1" applyAlignment="1">
      <alignment horizontal="center" wrapText="1"/>
    </xf>
    <xf numFmtId="164" fontId="1" fillId="10" borderId="7" xfId="0" applyNumberFormat="1" applyFont="1" applyFill="1" applyBorder="1" applyAlignment="1">
      <alignment horizontal="center" wrapText="1"/>
    </xf>
    <xf numFmtId="164" fontId="1" fillId="10" borderId="8" xfId="0" applyNumberFormat="1" applyFont="1" applyFill="1" applyBorder="1" applyAlignment="1">
      <alignment horizontal="center" wrapText="1"/>
    </xf>
    <xf numFmtId="164" fontId="1" fillId="10" borderId="9" xfId="0" applyNumberFormat="1" applyFont="1" applyFill="1" applyBorder="1" applyAlignment="1">
      <alignment horizontal="center" wrapText="1"/>
    </xf>
    <xf numFmtId="164" fontId="1" fillId="0" borderId="0" xfId="0" applyNumberFormat="1" applyFont="1" applyFill="1" applyBorder="1" applyAlignment="1">
      <alignment horizontal="center" wrapText="1"/>
    </xf>
    <xf numFmtId="164" fontId="8" fillId="0" borderId="0" xfId="0" applyNumberFormat="1" applyFont="1" applyFill="1" applyBorder="1" applyAlignment="1">
      <alignment horizontal="center" wrapText="1"/>
    </xf>
  </cellXfs>
  <cellStyles count="5">
    <cellStyle name="Comma" xfId="3" builtinId="3"/>
    <cellStyle name="Good" xfId="2" builtinId="26"/>
    <cellStyle name="Normal" xfId="0" builtinId="0"/>
    <cellStyle name="Note" xfId="4" builtinId="10"/>
    <cellStyle name="Percent" xfId="1" builtinId="5"/>
  </cellStyles>
  <dxfs count="12">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Child Well-Being Scores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67739661912887"/>
          <c:y val="0.10153335736437354"/>
          <c:w val="0.77611558834865924"/>
          <c:h val="0.85913232287234242"/>
        </c:manualLayout>
      </c:layout>
      <c:bar3DChart>
        <c:barDir val="col"/>
        <c:grouping val="standard"/>
        <c:varyColors val="0"/>
        <c:ser>
          <c:idx val="3"/>
          <c:order val="0"/>
          <c:tx>
            <c:strRef>
              <c:f>Results!$A$25</c:f>
              <c:strCache>
                <c:ptCount val="1"/>
                <c:pt idx="0">
                  <c:v>County Actual</c:v>
                </c:pt>
              </c:strCache>
            </c:strRef>
          </c:tx>
          <c:spPr>
            <a:gradFill>
              <a:gsLst>
                <a:gs pos="100000">
                  <a:schemeClr val="accent6">
                    <a:tint val="77000"/>
                    <a:alpha val="0"/>
                  </a:schemeClr>
                </a:gs>
                <a:gs pos="50000">
                  <a:schemeClr val="accent6">
                    <a:tint val="77000"/>
                  </a:schemeClr>
                </a:gs>
              </a:gsLst>
              <a:lin ang="5400000" scaled="0"/>
            </a:gradFill>
            <a:ln>
              <a:noFill/>
            </a:ln>
            <a:effectLst/>
            <a:sp3d/>
          </c:spPr>
          <c:invertIfNegative val="0"/>
          <c:dPt>
            <c:idx val="0"/>
            <c:invertIfNegative val="0"/>
            <c:bubble3D val="0"/>
            <c:spPr>
              <a:gradFill>
                <a:gsLst>
                  <a:gs pos="100000">
                    <a:schemeClr val="accent6">
                      <a:tint val="77000"/>
                      <a:alpha val="0"/>
                    </a:schemeClr>
                  </a:gs>
                  <a:gs pos="50000">
                    <a:schemeClr val="accent6">
                      <a:tint val="77000"/>
                    </a:schemeClr>
                  </a:gs>
                </a:gsLst>
                <a:lin ang="5400000" scaled="0"/>
              </a:gradFill>
              <a:ln>
                <a:noFill/>
              </a:ln>
              <a:effectLst/>
              <a:sp3d/>
            </c:spPr>
            <c:extLst>
              <c:ext xmlns:c16="http://schemas.microsoft.com/office/drawing/2014/chart" uri="{C3380CC4-5D6E-409C-BE32-E72D297353CC}">
                <c16:uniqueId val="{00000001-4B04-4055-BF4F-02197BC3528A}"/>
              </c:ext>
            </c:extLst>
          </c:dPt>
          <c:dPt>
            <c:idx val="1"/>
            <c:invertIfNegative val="0"/>
            <c:bubble3D val="0"/>
            <c:spPr>
              <a:gradFill>
                <a:gsLst>
                  <a:gs pos="100000">
                    <a:schemeClr val="accent6">
                      <a:tint val="77000"/>
                      <a:alpha val="0"/>
                    </a:schemeClr>
                  </a:gs>
                  <a:gs pos="50000">
                    <a:schemeClr val="accent6">
                      <a:tint val="77000"/>
                    </a:schemeClr>
                  </a:gs>
                </a:gsLst>
                <a:lin ang="5400000" scaled="0"/>
              </a:gradFill>
              <a:ln>
                <a:noFill/>
              </a:ln>
              <a:effectLst/>
              <a:sp3d/>
            </c:spPr>
            <c:extLst>
              <c:ext xmlns:c16="http://schemas.microsoft.com/office/drawing/2014/chart" uri="{C3380CC4-5D6E-409C-BE32-E72D297353CC}">
                <c16:uniqueId val="{00000003-4B04-4055-BF4F-02197BC3528A}"/>
              </c:ext>
            </c:extLst>
          </c:dPt>
          <c:dPt>
            <c:idx val="2"/>
            <c:invertIfNegative val="0"/>
            <c:bubble3D val="0"/>
            <c:spPr>
              <a:gradFill>
                <a:gsLst>
                  <a:gs pos="100000">
                    <a:schemeClr val="accent6">
                      <a:tint val="77000"/>
                      <a:alpha val="0"/>
                    </a:schemeClr>
                  </a:gs>
                  <a:gs pos="50000">
                    <a:schemeClr val="accent6">
                      <a:tint val="77000"/>
                    </a:schemeClr>
                  </a:gs>
                </a:gsLst>
                <a:lin ang="5400000" scaled="0"/>
              </a:gradFill>
              <a:ln>
                <a:noFill/>
              </a:ln>
              <a:effectLst/>
              <a:sp3d/>
            </c:spPr>
            <c:extLst>
              <c:ext xmlns:c16="http://schemas.microsoft.com/office/drawing/2014/chart" uri="{C3380CC4-5D6E-409C-BE32-E72D297353CC}">
                <c16:uniqueId val="{00000005-4B04-4055-BF4F-02197BC3528A}"/>
              </c:ext>
            </c:extLst>
          </c:dPt>
          <c:dPt>
            <c:idx val="3"/>
            <c:invertIfNegative val="0"/>
            <c:bubble3D val="0"/>
            <c:spPr>
              <a:gradFill>
                <a:gsLst>
                  <a:gs pos="100000">
                    <a:schemeClr val="accent6">
                      <a:tint val="77000"/>
                      <a:alpha val="0"/>
                    </a:schemeClr>
                  </a:gs>
                  <a:gs pos="50000">
                    <a:schemeClr val="accent6">
                      <a:tint val="77000"/>
                    </a:schemeClr>
                  </a:gs>
                </a:gsLst>
                <a:lin ang="5400000" scaled="0"/>
              </a:gradFill>
              <a:ln>
                <a:noFill/>
              </a:ln>
              <a:effectLst/>
              <a:sp3d/>
            </c:spPr>
            <c:extLst>
              <c:ext xmlns:c16="http://schemas.microsoft.com/office/drawing/2014/chart" uri="{C3380CC4-5D6E-409C-BE32-E72D297353CC}">
                <c16:uniqueId val="{00000007-4B04-4055-BF4F-02197BC352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Results!$B$24:$E$24</c:f>
              <c:strCache>
                <c:ptCount val="4"/>
                <c:pt idx="0">
                  <c:v>Overall</c:v>
                </c:pt>
                <c:pt idx="1">
                  <c:v>Child</c:v>
                </c:pt>
                <c:pt idx="2">
                  <c:v>Family</c:v>
                </c:pt>
                <c:pt idx="3">
                  <c:v>Community</c:v>
                </c:pt>
              </c:strCache>
            </c:strRef>
          </c:cat>
          <c:val>
            <c:numRef>
              <c:f>Results!$B$25:$E$25</c:f>
              <c:numCache>
                <c:formatCode>0.00%</c:formatCode>
                <c:ptCount val="4"/>
                <c:pt idx="0">
                  <c:v>#N/A</c:v>
                </c:pt>
                <c:pt idx="1">
                  <c:v>#N/A</c:v>
                </c:pt>
                <c:pt idx="2">
                  <c:v>#N/A</c:v>
                </c:pt>
                <c:pt idx="3">
                  <c:v>#N/A</c:v>
                </c:pt>
              </c:numCache>
            </c:numRef>
          </c:val>
          <c:extLst>
            <c:ext xmlns:c16="http://schemas.microsoft.com/office/drawing/2014/chart" uri="{C3380CC4-5D6E-409C-BE32-E72D297353CC}">
              <c16:uniqueId val="{00000003-A267-446B-98AD-B4F41CB24FF0}"/>
            </c:ext>
          </c:extLst>
        </c:ser>
        <c:ser>
          <c:idx val="4"/>
          <c:order val="1"/>
          <c:tx>
            <c:strRef>
              <c:f>Results!$A$26</c:f>
              <c:strCache>
                <c:ptCount val="1"/>
                <c:pt idx="0">
                  <c:v>County Improved</c:v>
                </c:pt>
              </c:strCache>
            </c:strRef>
          </c:tx>
          <c:spPr>
            <a:gradFill>
              <a:gsLst>
                <a:gs pos="100000">
                  <a:schemeClr val="accent6">
                    <a:tint val="54000"/>
                    <a:alpha val="0"/>
                  </a:schemeClr>
                </a:gs>
                <a:gs pos="50000">
                  <a:schemeClr val="accent6">
                    <a:tint val="54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Results!$B$24:$E$24</c:f>
              <c:strCache>
                <c:ptCount val="4"/>
                <c:pt idx="0">
                  <c:v>Overall</c:v>
                </c:pt>
                <c:pt idx="1">
                  <c:v>Child</c:v>
                </c:pt>
                <c:pt idx="2">
                  <c:v>Family</c:v>
                </c:pt>
                <c:pt idx="3">
                  <c:v>Community</c:v>
                </c:pt>
              </c:strCache>
            </c:strRef>
          </c:cat>
          <c:val>
            <c:numRef>
              <c:f>Results!$B$26:$E$26</c:f>
              <c:numCache>
                <c:formatCode>0.00%</c:formatCode>
                <c:ptCount val="4"/>
                <c:pt idx="0">
                  <c:v>#N/A</c:v>
                </c:pt>
                <c:pt idx="1">
                  <c:v>#N/A</c:v>
                </c:pt>
                <c:pt idx="2">
                  <c:v>#N/A</c:v>
                </c:pt>
                <c:pt idx="3">
                  <c:v>#N/A</c:v>
                </c:pt>
              </c:numCache>
            </c:numRef>
          </c:val>
          <c:extLst>
            <c:ext xmlns:c16="http://schemas.microsoft.com/office/drawing/2014/chart" uri="{C3380CC4-5D6E-409C-BE32-E72D297353CC}">
              <c16:uniqueId val="{00000004-A267-446B-98AD-B4F41CB24FF0}"/>
            </c:ext>
          </c:extLst>
        </c:ser>
        <c:dLbls>
          <c:showLegendKey val="0"/>
          <c:showVal val="1"/>
          <c:showCatName val="0"/>
          <c:showSerName val="0"/>
          <c:showPercent val="0"/>
          <c:showBubbleSize val="0"/>
        </c:dLbls>
        <c:gapWidth val="150"/>
        <c:gapDepth val="0"/>
        <c:shape val="box"/>
        <c:axId val="-179087056"/>
        <c:axId val="-179093584"/>
        <c:axId val="-260451984"/>
      </c:bar3DChart>
      <c:catAx>
        <c:axId val="-1790870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93584"/>
        <c:crosses val="autoZero"/>
        <c:auto val="1"/>
        <c:lblAlgn val="ctr"/>
        <c:lblOffset val="100"/>
        <c:noMultiLvlLbl val="0"/>
      </c:catAx>
      <c:valAx>
        <c:axId val="-179093584"/>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87056"/>
        <c:crosses val="autoZero"/>
        <c:crossBetween val="between"/>
      </c:valAx>
      <c:serAx>
        <c:axId val="-260451984"/>
        <c:scaling>
          <c:orientation val="minMax"/>
        </c:scaling>
        <c:delete val="0"/>
        <c:axPos val="b"/>
        <c:majorTickMark val="none"/>
        <c:minorTickMark val="none"/>
        <c:tickLblPos val="nextTo"/>
        <c:spPr>
          <a:noFill/>
          <a:ln w="9525"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93584"/>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Regional Child Well-Being Scores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67739330252538"/>
          <c:y val="9.2769588456487126E-2"/>
          <c:w val="0.77611558834865924"/>
          <c:h val="0.85913232287234242"/>
        </c:manualLayout>
      </c:layout>
      <c:bar3DChart>
        <c:barDir val="col"/>
        <c:grouping val="standard"/>
        <c:varyColors val="0"/>
        <c:ser>
          <c:idx val="3"/>
          <c:order val="0"/>
          <c:tx>
            <c:strRef>
              <c:f>Results!$A$22</c:f>
              <c:strCache>
                <c:ptCount val="1"/>
                <c:pt idx="0">
                  <c:v>Metro Atlanta Actual</c:v>
                </c:pt>
              </c:strCache>
            </c:strRef>
          </c:tx>
          <c:spPr>
            <a:gradFill>
              <a:gsLst>
                <a:gs pos="100000">
                  <a:schemeClr val="accent4">
                    <a:tint val="77000"/>
                    <a:alpha val="0"/>
                  </a:schemeClr>
                </a:gs>
                <a:gs pos="50000">
                  <a:schemeClr val="accent4">
                    <a:tint val="77000"/>
                  </a:schemeClr>
                </a:gs>
              </a:gsLst>
              <a:lin ang="5400000" scaled="0"/>
            </a:gradFill>
            <a:ln>
              <a:noFill/>
            </a:ln>
            <a:effectLst/>
            <a:sp3d/>
          </c:spPr>
          <c:invertIfNegative val="0"/>
          <c:dPt>
            <c:idx val="0"/>
            <c:invertIfNegative val="0"/>
            <c:bubble3D val="0"/>
            <c:extLst>
              <c:ext xmlns:c16="http://schemas.microsoft.com/office/drawing/2014/chart" uri="{C3380CC4-5D6E-409C-BE32-E72D297353CC}">
                <c16:uniqueId val="{00000001-4B04-4055-BF4F-02197BC3528A}"/>
              </c:ext>
            </c:extLst>
          </c:dPt>
          <c:dPt>
            <c:idx val="1"/>
            <c:invertIfNegative val="0"/>
            <c:bubble3D val="0"/>
            <c:extLst>
              <c:ext xmlns:c16="http://schemas.microsoft.com/office/drawing/2014/chart" uri="{C3380CC4-5D6E-409C-BE32-E72D297353CC}">
                <c16:uniqueId val="{00000003-4B04-4055-BF4F-02197BC3528A}"/>
              </c:ext>
            </c:extLst>
          </c:dPt>
          <c:dPt>
            <c:idx val="2"/>
            <c:invertIfNegative val="0"/>
            <c:bubble3D val="0"/>
            <c:extLst>
              <c:ext xmlns:c16="http://schemas.microsoft.com/office/drawing/2014/chart" uri="{C3380CC4-5D6E-409C-BE32-E72D297353CC}">
                <c16:uniqueId val="{00000005-4B04-4055-BF4F-02197BC3528A}"/>
              </c:ext>
            </c:extLst>
          </c:dPt>
          <c:dPt>
            <c:idx val="3"/>
            <c:invertIfNegative val="0"/>
            <c:bubble3D val="0"/>
            <c:extLst>
              <c:ext xmlns:c16="http://schemas.microsoft.com/office/drawing/2014/chart" uri="{C3380CC4-5D6E-409C-BE32-E72D297353CC}">
                <c16:uniqueId val="{00000007-4B04-4055-BF4F-02197BC352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Results!$B$21:$E$21</c:f>
              <c:strCache>
                <c:ptCount val="4"/>
                <c:pt idx="0">
                  <c:v>Overall</c:v>
                </c:pt>
                <c:pt idx="1">
                  <c:v>Child</c:v>
                </c:pt>
                <c:pt idx="2">
                  <c:v>Family</c:v>
                </c:pt>
                <c:pt idx="3">
                  <c:v>Community</c:v>
                </c:pt>
              </c:strCache>
            </c:strRef>
          </c:cat>
          <c:val>
            <c:numRef>
              <c:f>Results!$B$22:$E$22</c:f>
              <c:numCache>
                <c:formatCode>0.00%</c:formatCode>
                <c:ptCount val="4"/>
                <c:pt idx="0">
                  <c:v>0.58878779649111723</c:v>
                </c:pt>
                <c:pt idx="1">
                  <c:v>0.52996368552145678</c:v>
                </c:pt>
                <c:pt idx="2">
                  <c:v>0.6252561201510678</c:v>
                </c:pt>
                <c:pt idx="3">
                  <c:v>0.62290263709448124</c:v>
                </c:pt>
              </c:numCache>
            </c:numRef>
          </c:val>
          <c:extLst>
            <c:ext xmlns:c16="http://schemas.microsoft.com/office/drawing/2014/chart" uri="{C3380CC4-5D6E-409C-BE32-E72D297353CC}">
              <c16:uniqueId val="{00000003-A267-446B-98AD-B4F41CB24FF0}"/>
            </c:ext>
          </c:extLst>
        </c:ser>
        <c:ser>
          <c:idx val="4"/>
          <c:order val="1"/>
          <c:tx>
            <c:strRef>
              <c:f>Results!$A$23</c:f>
              <c:strCache>
                <c:ptCount val="1"/>
                <c:pt idx="0">
                  <c:v>Metro Atlanta Improved</c:v>
                </c:pt>
              </c:strCache>
            </c:strRef>
          </c:tx>
          <c:spPr>
            <a:gradFill>
              <a:gsLst>
                <a:gs pos="100000">
                  <a:schemeClr val="accent4">
                    <a:tint val="54000"/>
                    <a:alpha val="0"/>
                  </a:schemeClr>
                </a:gs>
                <a:gs pos="50000">
                  <a:schemeClr val="accent4">
                    <a:tint val="54000"/>
                  </a:schemeClr>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Results!$B$21:$E$21</c:f>
              <c:strCache>
                <c:ptCount val="4"/>
                <c:pt idx="0">
                  <c:v>Overall</c:v>
                </c:pt>
                <c:pt idx="1">
                  <c:v>Child</c:v>
                </c:pt>
                <c:pt idx="2">
                  <c:v>Family</c:v>
                </c:pt>
                <c:pt idx="3">
                  <c:v>Community</c:v>
                </c:pt>
              </c:strCache>
            </c:strRef>
          </c:cat>
          <c:val>
            <c:numRef>
              <c:f>Results!$B$23:$E$23</c:f>
              <c:numCache>
                <c:formatCode>0.00%</c:formatCode>
                <c:ptCount val="4"/>
                <c:pt idx="0">
                  <c:v>0.58878779649111723</c:v>
                </c:pt>
                <c:pt idx="1">
                  <c:v>0.52996368552145678</c:v>
                </c:pt>
                <c:pt idx="2">
                  <c:v>0.6252561201510678</c:v>
                </c:pt>
                <c:pt idx="3">
                  <c:v>0.62290263709448124</c:v>
                </c:pt>
              </c:numCache>
            </c:numRef>
          </c:val>
          <c:extLst>
            <c:ext xmlns:c16="http://schemas.microsoft.com/office/drawing/2014/chart" uri="{C3380CC4-5D6E-409C-BE32-E72D297353CC}">
              <c16:uniqueId val="{00000004-A267-446B-98AD-B4F41CB24FF0}"/>
            </c:ext>
          </c:extLst>
        </c:ser>
        <c:dLbls>
          <c:showLegendKey val="0"/>
          <c:showVal val="1"/>
          <c:showCatName val="0"/>
          <c:showSerName val="0"/>
          <c:showPercent val="0"/>
          <c:showBubbleSize val="0"/>
        </c:dLbls>
        <c:gapWidth val="150"/>
        <c:gapDepth val="0"/>
        <c:shape val="box"/>
        <c:axId val="-179077808"/>
        <c:axId val="-179096304"/>
        <c:axId val="-260452608"/>
      </c:bar3DChart>
      <c:catAx>
        <c:axId val="-179077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96304"/>
        <c:crosses val="autoZero"/>
        <c:auto val="1"/>
        <c:lblAlgn val="ctr"/>
        <c:lblOffset val="100"/>
        <c:noMultiLvlLbl val="0"/>
      </c:catAx>
      <c:valAx>
        <c:axId val="-179096304"/>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7808"/>
        <c:crosses val="autoZero"/>
        <c:crossBetween val="between"/>
      </c:valAx>
      <c:serAx>
        <c:axId val="-260452608"/>
        <c:scaling>
          <c:orientation val="minMax"/>
        </c:scaling>
        <c:delete val="0"/>
        <c:axPos val="b"/>
        <c:majorTickMark val="none"/>
        <c:minorTickMark val="none"/>
        <c:tickLblPos val="nextTo"/>
        <c:spPr>
          <a:noFill/>
          <a:ln w="9525"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96304"/>
        <c:crosses val="autoZero"/>
      </c:ser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0</xdr:colOff>
      <xdr:row>4</xdr:row>
      <xdr:rowOff>13608</xdr:rowOff>
    </xdr:from>
    <xdr:to>
      <xdr:col>21</xdr:col>
      <xdr:colOff>54428</xdr:colOff>
      <xdr:row>15</xdr:row>
      <xdr:rowOff>312965</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600076</xdr:colOff>
      <xdr:row>15</xdr:row>
      <xdr:rowOff>421823</xdr:rowOff>
    </xdr:from>
    <xdr:to>
      <xdr:col>21</xdr:col>
      <xdr:colOff>81643</xdr:colOff>
      <xdr:row>25</xdr:row>
      <xdr:rowOff>13607</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30480</xdr:colOff>
          <xdr:row>2</xdr:row>
          <xdr:rowOff>60960</xdr:rowOff>
        </xdr:from>
        <xdr:to>
          <xdr:col>8</xdr:col>
          <xdr:colOff>289560</xdr:colOff>
          <xdr:row>2</xdr:row>
          <xdr:rowOff>289560</xdr:rowOff>
        </xdr:to>
        <xdr:sp macro="" textlink="">
          <xdr:nvSpPr>
            <xdr:cNvPr id="1027" name="Count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40"/>
  <sheetViews>
    <sheetView topLeftCell="A19" zoomScale="70" zoomScaleNormal="70" workbookViewId="0">
      <selection activeCell="E22" sqref="E22:E25"/>
    </sheetView>
  </sheetViews>
  <sheetFormatPr defaultRowHeight="14.4"/>
  <cols>
    <col min="1" max="1" width="52.44140625" bestFit="1" customWidth="1"/>
    <col min="2" max="2" width="12.33203125" bestFit="1" customWidth="1"/>
    <col min="3" max="3" width="12.6640625" customWidth="1"/>
    <col min="4" max="4" width="15.33203125" bestFit="1" customWidth="1"/>
    <col min="5" max="5" width="21.44140625" bestFit="1" customWidth="1"/>
    <col min="6" max="6" width="19.88671875" bestFit="1" customWidth="1"/>
    <col min="8" max="8" width="9.88671875" customWidth="1"/>
    <col min="9" max="9" width="10" customWidth="1"/>
    <col min="10" max="10" width="10.109375" customWidth="1"/>
    <col min="11" max="11" width="11.6640625" customWidth="1"/>
    <col min="13" max="13" width="10.33203125" customWidth="1"/>
    <col min="15" max="15" width="10.5546875" customWidth="1"/>
    <col min="16" max="16" width="14.5546875" customWidth="1"/>
    <col min="19" max="19" width="19" bestFit="1" customWidth="1"/>
  </cols>
  <sheetData>
    <row r="1" spans="1:22" ht="41.25" customHeight="1">
      <c r="A1" s="198" t="s">
        <v>113</v>
      </c>
      <c r="B1" s="198"/>
      <c r="C1" s="198"/>
      <c r="D1" s="198"/>
      <c r="E1" s="198"/>
      <c r="F1" s="198"/>
      <c r="G1" s="198"/>
      <c r="H1" s="198"/>
      <c r="I1" s="198"/>
      <c r="J1" s="198"/>
      <c r="K1" s="198"/>
      <c r="L1" s="198"/>
      <c r="M1" s="198"/>
      <c r="N1" s="198"/>
      <c r="O1" s="198"/>
      <c r="P1" s="198"/>
      <c r="Q1" s="179"/>
      <c r="R1" s="179"/>
      <c r="S1" s="199" t="s">
        <v>119</v>
      </c>
      <c r="T1" s="200"/>
      <c r="U1" s="179"/>
      <c r="V1" s="179"/>
    </row>
    <row r="2" spans="1:22" ht="15" thickBot="1">
      <c r="A2" s="179"/>
      <c r="B2" s="155"/>
      <c r="C2" s="178"/>
      <c r="D2" s="178"/>
      <c r="E2" s="178"/>
      <c r="F2" s="178"/>
      <c r="G2" s="178"/>
      <c r="H2" s="178"/>
      <c r="I2" s="178"/>
      <c r="J2" s="178"/>
      <c r="K2" s="178"/>
      <c r="L2" s="178"/>
      <c r="M2" s="178"/>
      <c r="N2" s="178"/>
      <c r="O2" s="178"/>
      <c r="P2" s="178"/>
      <c r="Q2" s="179"/>
      <c r="R2" s="179"/>
      <c r="S2" s="201"/>
      <c r="T2" s="202"/>
      <c r="U2" s="179"/>
      <c r="V2" s="179"/>
    </row>
    <row r="3" spans="1:22" ht="66.75" customHeight="1" thickBot="1">
      <c r="A3" s="176" t="s">
        <v>92</v>
      </c>
      <c r="B3" s="197"/>
      <c r="C3" s="197" t="s">
        <v>4</v>
      </c>
      <c r="D3" s="205" t="s">
        <v>114</v>
      </c>
      <c r="E3" s="205"/>
      <c r="F3" s="180" t="s">
        <v>115</v>
      </c>
      <c r="G3" s="178"/>
      <c r="H3" s="178"/>
      <c r="I3" s="178"/>
      <c r="J3" s="178"/>
      <c r="K3" s="178"/>
      <c r="L3" s="178"/>
      <c r="M3" s="178"/>
      <c r="N3" s="178"/>
      <c r="O3" s="178"/>
      <c r="P3" s="178"/>
      <c r="Q3" s="179"/>
      <c r="R3" s="179"/>
      <c r="S3" s="203"/>
      <c r="T3" s="204"/>
      <c r="U3" s="179"/>
      <c r="V3" s="179"/>
    </row>
    <row r="4" spans="1:22">
      <c r="G4" s="179" t="s">
        <v>112</v>
      </c>
      <c r="H4" s="179"/>
      <c r="I4" s="179"/>
      <c r="J4" s="179"/>
      <c r="K4" s="179"/>
      <c r="L4" s="179"/>
      <c r="M4" s="179"/>
      <c r="N4" s="179"/>
      <c r="O4" s="179"/>
      <c r="P4" s="179"/>
      <c r="Q4" s="179"/>
      <c r="R4" s="179"/>
      <c r="S4" s="179"/>
      <c r="T4" s="179"/>
      <c r="U4" s="179"/>
      <c r="V4" s="179"/>
    </row>
    <row r="5" spans="1:22" ht="45" thickBot="1">
      <c r="A5" s="165" t="s">
        <v>84</v>
      </c>
      <c r="B5" s="177"/>
      <c r="C5" s="161" t="s">
        <v>42</v>
      </c>
      <c r="D5" s="162" t="s">
        <v>94</v>
      </c>
      <c r="E5" s="164" t="s">
        <v>101</v>
      </c>
      <c r="F5" s="163" t="s">
        <v>60</v>
      </c>
      <c r="G5" s="159"/>
      <c r="H5" s="25"/>
      <c r="I5" s="25"/>
      <c r="J5" s="25"/>
      <c r="K5" s="25"/>
      <c r="L5" s="25"/>
      <c r="M5" s="25"/>
      <c r="O5" s="136"/>
      <c r="P5" s="52"/>
      <c r="Q5" s="52"/>
      <c r="V5" s="179"/>
    </row>
    <row r="6" spans="1:22">
      <c r="B6" s="160"/>
      <c r="C6" s="160"/>
      <c r="D6" s="160"/>
      <c r="E6" s="160"/>
      <c r="F6" s="160"/>
      <c r="G6" s="155"/>
      <c r="H6" s="52"/>
      <c r="I6" s="52"/>
      <c r="J6" s="52"/>
      <c r="K6" s="52"/>
      <c r="L6" s="52"/>
      <c r="M6" s="52"/>
      <c r="N6" s="52"/>
      <c r="O6" s="52"/>
      <c r="P6" s="52"/>
      <c r="Q6" s="52"/>
      <c r="V6" s="179"/>
    </row>
    <row r="7" spans="1:22" ht="50.1" customHeight="1" thickBot="1">
      <c r="A7" s="166" t="s">
        <v>85</v>
      </c>
      <c r="B7" s="160"/>
      <c r="C7" s="139" t="e">
        <f>VLOOKUP($B$3,Results!$M$21:$AC$33,8,FALSE)</f>
        <v>#N/A</v>
      </c>
      <c r="D7" s="153">
        <f>+'Improved Data'!H811:H811</f>
        <v>9.273624097938141</v>
      </c>
      <c r="E7" s="140"/>
      <c r="F7" s="141" t="str">
        <f>IF(E7=0,"-",VLOOKUP($B$3,Results!$M$5:$AC$17,8,FALSE))</f>
        <v>-</v>
      </c>
      <c r="G7" s="155"/>
      <c r="H7" s="52"/>
      <c r="I7" s="52"/>
      <c r="J7" s="52"/>
      <c r="K7" s="52"/>
      <c r="L7" s="52"/>
      <c r="M7" s="52"/>
      <c r="N7" s="52"/>
      <c r="O7" s="52"/>
      <c r="P7" s="52"/>
      <c r="Q7" s="52"/>
      <c r="V7" s="179"/>
    </row>
    <row r="8" spans="1:22" ht="50.1" customHeight="1" thickBot="1">
      <c r="A8" s="166" t="s">
        <v>86</v>
      </c>
      <c r="B8" s="155"/>
      <c r="C8" s="139" t="e">
        <f>VLOOKUP($B$3,Results!$M$21:$AC$33,6,FALSE)</f>
        <v>#N/A</v>
      </c>
      <c r="D8" s="154">
        <f>+'Improved Data'!F811</f>
        <v>46.037726288659776</v>
      </c>
      <c r="E8" s="140"/>
      <c r="F8" s="141" t="str">
        <f>IF(E8=0,"-",VLOOKUP($B$3,Results!$M$5:$AC$17,6,FALSE))</f>
        <v>-</v>
      </c>
      <c r="G8" s="155"/>
      <c r="H8" s="52"/>
      <c r="I8" s="52"/>
      <c r="J8" s="52"/>
      <c r="K8" s="52"/>
      <c r="L8" s="52"/>
      <c r="M8" s="52"/>
      <c r="N8" s="52"/>
      <c r="O8" s="52"/>
      <c r="P8" s="52"/>
      <c r="Q8" s="52"/>
      <c r="V8" s="179"/>
    </row>
    <row r="9" spans="1:22" ht="50.1" customHeight="1" thickBot="1">
      <c r="A9" s="166" t="s">
        <v>87</v>
      </c>
      <c r="B9" s="155"/>
      <c r="C9" s="139" t="e">
        <f>VLOOKUP($B$3,Results!$M$21:$AC$33,7,FALSE)</f>
        <v>#N/A</v>
      </c>
      <c r="D9" s="154">
        <f>+'Improved Data'!G811</f>
        <v>33.238917525773154</v>
      </c>
      <c r="E9" s="140"/>
      <c r="F9" s="141" t="str">
        <f>IF(E9=0,"-",VLOOKUP($B$3,Results!$M$5:$AC$17,7,FALSE))</f>
        <v>-</v>
      </c>
      <c r="G9" s="155"/>
      <c r="H9" s="52"/>
      <c r="I9" s="52"/>
      <c r="J9" s="52"/>
      <c r="K9" s="52"/>
      <c r="L9" s="52"/>
      <c r="M9" s="52"/>
      <c r="N9" s="52"/>
      <c r="O9" s="52"/>
      <c r="P9" s="52"/>
      <c r="Q9" s="52"/>
      <c r="V9" s="179"/>
    </row>
    <row r="10" spans="1:22" ht="50.1" customHeight="1" thickBot="1">
      <c r="A10" s="166" t="s">
        <v>88</v>
      </c>
      <c r="B10" s="155"/>
      <c r="C10" s="139" t="e">
        <f>VLOOKUP($B$3,Results!$M$21:$AC$33,4,FALSE)</f>
        <v>#N/A</v>
      </c>
      <c r="D10" s="154">
        <f>+'Improved Data'!D811</f>
        <v>74.001288659793971</v>
      </c>
      <c r="E10" s="140"/>
      <c r="F10" s="141" t="str">
        <f>IF(E10=0,"-",VLOOKUP($B$3,Results!M5:AC17,4,FALSE))</f>
        <v>-</v>
      </c>
      <c r="G10" s="155"/>
      <c r="H10" s="52"/>
      <c r="I10" s="52"/>
      <c r="J10" s="52"/>
      <c r="K10" s="52"/>
      <c r="L10" s="52"/>
      <c r="M10" s="52"/>
      <c r="N10" s="52"/>
      <c r="O10" s="52"/>
      <c r="P10" s="52"/>
      <c r="Q10" s="52"/>
      <c r="V10" s="179"/>
    </row>
    <row r="11" spans="1:22" ht="50.1" customHeight="1" thickBot="1">
      <c r="A11" s="166" t="s">
        <v>89</v>
      </c>
      <c r="B11" s="155"/>
      <c r="C11" s="139" t="e">
        <f>VLOOKUP($B$3,Results!$M$21:$AC$33,5,FALSE)</f>
        <v>#N/A</v>
      </c>
      <c r="D11" s="154">
        <f>+'Improved Data'!E811</f>
        <v>69.806572164948435</v>
      </c>
      <c r="E11" s="140"/>
      <c r="F11" s="141" t="str">
        <f>IF(E11=0,"-",VLOOKUP($B$3,Results!$M$5:$AC$17,5,FALSE))</f>
        <v>-</v>
      </c>
      <c r="G11" s="155"/>
      <c r="H11" s="52"/>
      <c r="I11" s="52"/>
      <c r="J11" s="52"/>
      <c r="K11" s="52"/>
      <c r="L11" s="52"/>
      <c r="M11" s="52"/>
      <c r="N11" s="52"/>
      <c r="O11" s="52"/>
      <c r="P11" s="52"/>
      <c r="Q11" s="52"/>
      <c r="V11" s="179"/>
    </row>
    <row r="12" spans="1:22" ht="50.1" customHeight="1" thickBot="1">
      <c r="A12" s="166" t="s">
        <v>90</v>
      </c>
      <c r="B12" s="155"/>
      <c r="C12" s="139" t="e">
        <f>VLOOKUP($B$3,Results!$M$21:$AC$33,9,FALSE)</f>
        <v>#N/A</v>
      </c>
      <c r="D12" s="154">
        <f>+'Improved Data'!I811</f>
        <v>10.903998840206183</v>
      </c>
      <c r="E12" s="140"/>
      <c r="F12" s="141" t="str">
        <f>IF(E12=0,"-",VLOOKUP($B$3,Results!$M$5:$AC$17,9,FALSE))</f>
        <v>-</v>
      </c>
      <c r="G12" s="155"/>
      <c r="H12" s="52"/>
      <c r="I12" s="52"/>
      <c r="J12" s="52"/>
      <c r="K12" s="52"/>
      <c r="L12" s="52"/>
      <c r="M12" s="52"/>
      <c r="N12" s="52"/>
      <c r="O12" s="52"/>
      <c r="P12" s="52"/>
      <c r="Q12" s="52"/>
      <c r="V12" s="179"/>
    </row>
    <row r="13" spans="1:22" ht="50.1" customHeight="1" thickBot="1">
      <c r="A13" s="166" t="s">
        <v>91</v>
      </c>
      <c r="B13" s="155"/>
      <c r="C13" s="139" t="e">
        <f>VLOOKUP($B$3,Results!$M$21:$AC$33,10,FALSE)</f>
        <v>#N/A</v>
      </c>
      <c r="D13" s="154">
        <f>+'Improved Data'!J811</f>
        <v>24.066085438144363</v>
      </c>
      <c r="E13" s="140"/>
      <c r="F13" s="141" t="str">
        <f>IF(E13=0,"-",VLOOKUP($B$3,Results!$M$5:$AC$17,10,FALSE))</f>
        <v>-</v>
      </c>
      <c r="G13" s="155"/>
      <c r="H13" s="52"/>
      <c r="I13" s="52"/>
      <c r="J13" s="52"/>
      <c r="K13" s="52"/>
      <c r="L13" s="52"/>
      <c r="M13" s="52"/>
      <c r="N13" s="52"/>
      <c r="O13" s="52"/>
      <c r="P13" s="52"/>
      <c r="Q13" s="52"/>
      <c r="V13" s="179"/>
    </row>
    <row r="14" spans="1:22" ht="17.399999999999999">
      <c r="A14" s="138" t="s">
        <v>93</v>
      </c>
      <c r="B14" s="155"/>
      <c r="C14" s="155"/>
      <c r="D14" s="155"/>
      <c r="E14" s="155"/>
      <c r="F14" s="155"/>
      <c r="G14" s="155"/>
      <c r="H14" s="52"/>
      <c r="I14" s="52"/>
      <c r="J14" s="52"/>
      <c r="K14" s="52"/>
      <c r="L14" s="52"/>
      <c r="M14" s="52"/>
      <c r="N14" s="52"/>
      <c r="O14" s="52"/>
      <c r="P14" s="52"/>
      <c r="Q14" s="52"/>
      <c r="V14" s="179"/>
    </row>
    <row r="15" spans="1:22">
      <c r="B15" s="155"/>
      <c r="C15" s="155"/>
      <c r="D15" s="155"/>
      <c r="E15" s="155"/>
      <c r="F15" s="155"/>
      <c r="G15" s="155"/>
      <c r="H15" s="52"/>
      <c r="I15" s="52"/>
      <c r="J15" s="52"/>
      <c r="K15" s="52"/>
      <c r="L15" s="52"/>
      <c r="M15" s="52"/>
      <c r="N15" s="52"/>
      <c r="O15" s="52"/>
      <c r="P15" s="52"/>
      <c r="Q15" s="52"/>
      <c r="V15" s="179"/>
    </row>
    <row r="16" spans="1:22" ht="45" thickBot="1">
      <c r="A16" s="167" t="s">
        <v>95</v>
      </c>
      <c r="B16" s="177"/>
      <c r="C16" s="161" t="s">
        <v>42</v>
      </c>
      <c r="D16" s="162" t="s">
        <v>94</v>
      </c>
      <c r="E16" s="164" t="s">
        <v>101</v>
      </c>
      <c r="F16" s="163" t="s">
        <v>60</v>
      </c>
      <c r="G16" s="179"/>
      <c r="H16" s="179"/>
      <c r="I16" s="179"/>
      <c r="J16" s="155"/>
      <c r="K16" s="155"/>
      <c r="L16" s="155"/>
      <c r="M16" s="155"/>
      <c r="N16" s="155"/>
      <c r="O16" s="155"/>
      <c r="P16" s="155"/>
      <c r="Q16" s="155"/>
      <c r="R16" s="179"/>
      <c r="S16" s="179"/>
      <c r="T16" s="179"/>
      <c r="U16" s="179"/>
      <c r="V16" s="179"/>
    </row>
    <row r="17" spans="1:24" s="25" customFormat="1" ht="50.1" customHeight="1" thickBot="1">
      <c r="A17" s="166" t="s">
        <v>53</v>
      </c>
      <c r="B17" s="156"/>
      <c r="C17" s="139" t="e">
        <f>VLOOKUP($B$3,Results!$M$21:$AC$33,11,FALSE)</f>
        <v>#N/A</v>
      </c>
      <c r="D17" s="151">
        <f>+'Improved Data'!K811</f>
        <v>30.843055412371132</v>
      </c>
      <c r="E17" s="140"/>
      <c r="F17" s="141" t="str">
        <f>IF(E17=0,"-",VLOOKUP($B$3,Results!$M$5:$AC$17,11,FALSE))</f>
        <v>-</v>
      </c>
      <c r="G17" s="159"/>
      <c r="J17" s="136"/>
      <c r="K17" s="145"/>
      <c r="L17" s="146"/>
      <c r="M17" s="136"/>
      <c r="N17" s="147"/>
      <c r="O17" s="136"/>
      <c r="P17" s="136"/>
      <c r="Q17" s="136"/>
      <c r="V17" s="159"/>
    </row>
    <row r="18" spans="1:24" s="25" customFormat="1" ht="50.1" customHeight="1" thickBot="1">
      <c r="A18" s="166" t="s">
        <v>96</v>
      </c>
      <c r="B18" s="156"/>
      <c r="C18" s="139" t="e">
        <f>VLOOKUP($B$3,Results!$M$21:$AC$33,12,FALSE)</f>
        <v>#N/A</v>
      </c>
      <c r="D18" s="151">
        <f>+'Improved Data'!L811</f>
        <v>38.48023324742266</v>
      </c>
      <c r="E18" s="140"/>
      <c r="F18" s="141" t="str">
        <f>IF(E18=0,"-",VLOOKUP($B$3,Results!$M$5:$AC$17,12,FALSE))</f>
        <v>-</v>
      </c>
      <c r="G18" s="159"/>
      <c r="J18" s="136"/>
      <c r="K18" s="145"/>
      <c r="L18" s="146"/>
      <c r="M18" s="136"/>
      <c r="N18" s="147"/>
      <c r="O18" s="136"/>
      <c r="P18" s="136"/>
      <c r="Q18" s="136"/>
      <c r="V18" s="159"/>
    </row>
    <row r="19" spans="1:24" s="25" customFormat="1" ht="50.1" customHeight="1" thickBot="1">
      <c r="A19" s="166" t="s">
        <v>97</v>
      </c>
      <c r="B19" s="156"/>
      <c r="C19" s="139" t="e">
        <f>VLOOKUP($B$3,Results!$M$21:$AC$33,13,FALSE)</f>
        <v>#N/A</v>
      </c>
      <c r="D19" s="151">
        <f>+'Improved Data'!M811</f>
        <v>13.895754896907228</v>
      </c>
      <c r="E19" s="140"/>
      <c r="F19" s="141" t="str">
        <f>IF(E19=0,"-",VLOOKUP($B$3,Results!$M$5:$AC$17,13,FALSE))</f>
        <v>-</v>
      </c>
      <c r="G19" s="159"/>
      <c r="J19" s="136"/>
      <c r="K19" s="145"/>
      <c r="L19" s="146"/>
      <c r="M19" s="136"/>
      <c r="N19" s="147"/>
      <c r="O19" s="136"/>
      <c r="P19" s="136"/>
      <c r="Q19" s="136"/>
      <c r="V19" s="159"/>
    </row>
    <row r="20" spans="1:24" s="25" customFormat="1" ht="50.1" customHeight="1">
      <c r="A20" s="143"/>
      <c r="B20" s="156"/>
      <c r="C20" s="157"/>
      <c r="D20" s="158"/>
      <c r="E20" s="159"/>
      <c r="F20" s="159"/>
      <c r="G20" s="159"/>
      <c r="H20" s="144"/>
      <c r="I20" s="144"/>
      <c r="J20" s="136"/>
      <c r="K20" s="145"/>
      <c r="L20" s="146"/>
      <c r="M20" s="136"/>
      <c r="N20" s="147"/>
      <c r="O20" s="136"/>
      <c r="P20" s="136"/>
      <c r="Q20" s="136"/>
      <c r="V20" s="159"/>
      <c r="X20" s="185"/>
    </row>
    <row r="21" spans="1:24" s="25" customFormat="1" ht="50.1" customHeight="1" thickBot="1">
      <c r="A21" s="165" t="s">
        <v>98</v>
      </c>
      <c r="B21" s="177"/>
      <c r="C21" s="161" t="s">
        <v>42</v>
      </c>
      <c r="D21" s="162" t="s">
        <v>94</v>
      </c>
      <c r="E21" s="164" t="s">
        <v>101</v>
      </c>
      <c r="F21" s="163" t="s">
        <v>60</v>
      </c>
      <c r="G21" s="159"/>
      <c r="J21" s="136"/>
      <c r="K21" s="136"/>
      <c r="L21" s="136"/>
      <c r="M21" s="136"/>
      <c r="N21" s="136"/>
      <c r="O21" s="136"/>
      <c r="P21" s="136"/>
      <c r="Q21" s="136"/>
      <c r="V21" s="159"/>
    </row>
    <row r="22" spans="1:24" s="25" customFormat="1" ht="50.1" customHeight="1" thickBot="1">
      <c r="A22" s="168" t="s">
        <v>54</v>
      </c>
      <c r="B22" s="156"/>
      <c r="C22" s="152" t="e">
        <f>VLOOKUP($B$3,Results!$M$21:$AC$33,14,FALSE)</f>
        <v>#N/A</v>
      </c>
      <c r="D22" s="151">
        <f>+'Improved Data'!N811</f>
        <v>75.058202963917495</v>
      </c>
      <c r="E22" s="140"/>
      <c r="F22" s="141" t="str">
        <f>IF(E22=0,"-",VLOOKUP($B$3,Results!$M$5:$AC$17,14,FALSE))</f>
        <v>-</v>
      </c>
      <c r="G22" s="159"/>
      <c r="J22" s="136"/>
      <c r="K22" s="145"/>
      <c r="L22" s="146"/>
      <c r="M22" s="136"/>
      <c r="N22" s="147"/>
      <c r="O22" s="136"/>
      <c r="P22" s="136"/>
      <c r="Q22" s="136"/>
      <c r="V22" s="159"/>
    </row>
    <row r="23" spans="1:24" s="25" customFormat="1" ht="50.1" customHeight="1" thickBot="1">
      <c r="A23" s="168" t="s">
        <v>99</v>
      </c>
      <c r="B23" s="156"/>
      <c r="C23" s="152" t="e">
        <f>VLOOKUP($B$3,Results!$M$21:$AC$33,15,FALSE)</f>
        <v>#N/A</v>
      </c>
      <c r="D23" s="151">
        <f>+'Improved Data'!O811</f>
        <v>12.276702835051553</v>
      </c>
      <c r="E23" s="140"/>
      <c r="F23" s="141" t="str">
        <f>IF(E23=0,"-",VLOOKUP($B$3,Results!$M$5:$AC$17,15,FALSE))</f>
        <v>-</v>
      </c>
      <c r="G23" s="159"/>
      <c r="J23" s="136"/>
      <c r="K23" s="145"/>
      <c r="L23" s="146"/>
      <c r="M23" s="136"/>
      <c r="N23" s="147"/>
      <c r="O23" s="136"/>
      <c r="P23" s="136"/>
      <c r="Q23" s="136"/>
      <c r="V23" s="159"/>
    </row>
    <row r="24" spans="1:24" s="25" customFormat="1" ht="50.1" customHeight="1" thickBot="1">
      <c r="A24" s="168" t="s">
        <v>100</v>
      </c>
      <c r="B24" s="156"/>
      <c r="C24" s="152" t="e">
        <f>VLOOKUP($B$3,Results!$M$21:$AC$33,16,FALSE)</f>
        <v>#N/A</v>
      </c>
      <c r="D24" s="151">
        <f>+'Improved Data'!P811</f>
        <v>23.399836984536091</v>
      </c>
      <c r="E24" s="140"/>
      <c r="F24" s="141" t="str">
        <f>IF(E24=0,"-",VLOOKUP($B$3,Results!$M$5:$AC$17,16,FALSE))</f>
        <v>-</v>
      </c>
      <c r="G24" s="159"/>
      <c r="J24" s="136"/>
      <c r="K24" s="145"/>
      <c r="L24" s="146"/>
      <c r="M24" s="136"/>
      <c r="N24" s="147"/>
      <c r="O24" s="136"/>
      <c r="P24" s="136"/>
      <c r="Q24" s="136"/>
      <c r="V24" s="159"/>
    </row>
    <row r="25" spans="1:24" s="25" customFormat="1" ht="50.1" customHeight="1" thickBot="1">
      <c r="A25" s="168" t="s">
        <v>55</v>
      </c>
      <c r="B25" s="142"/>
      <c r="C25" s="152" t="e">
        <f>VLOOKUP($B$3,Results!$M$21:$AC$33,17,FALSE)</f>
        <v>#N/A</v>
      </c>
      <c r="D25" s="151">
        <f>+'Improved Data'!Q811</f>
        <v>12.224095489690715</v>
      </c>
      <c r="E25" s="140"/>
      <c r="F25" s="150" t="str">
        <f>IF(E25=0,"-",VLOOKUP($B$3,Results!$M$5:$AC$17,17,FALSE))</f>
        <v>-</v>
      </c>
      <c r="G25" s="159"/>
      <c r="J25" s="136"/>
      <c r="K25" s="145"/>
      <c r="L25" s="146"/>
      <c r="M25" s="136"/>
      <c r="N25" s="147"/>
      <c r="O25" s="136"/>
      <c r="P25" s="136"/>
      <c r="Q25" s="136"/>
      <c r="V25" s="159"/>
    </row>
    <row r="26" spans="1:24" ht="15.75" customHeight="1">
      <c r="A26" s="179"/>
      <c r="B26" s="155"/>
      <c r="C26" s="155"/>
      <c r="D26" s="155"/>
      <c r="E26" s="155"/>
      <c r="F26" s="155"/>
      <c r="G26" s="155"/>
      <c r="H26" s="155"/>
      <c r="I26" s="155"/>
      <c r="J26" s="155"/>
      <c r="K26" s="155"/>
      <c r="L26" s="155"/>
      <c r="M26" s="155"/>
      <c r="N26" s="155"/>
      <c r="O26" s="155"/>
      <c r="P26" s="155"/>
      <c r="Q26" s="155"/>
      <c r="R26" s="179"/>
      <c r="S26" s="179"/>
      <c r="T26" s="179"/>
      <c r="U26" s="179"/>
      <c r="V26" s="179"/>
    </row>
    <row r="27" spans="1:24">
      <c r="A27" s="179"/>
      <c r="B27" s="155"/>
      <c r="C27" s="155"/>
      <c r="D27" s="155"/>
      <c r="E27" s="155"/>
      <c r="F27" s="155"/>
      <c r="G27" s="155"/>
      <c r="H27" s="155"/>
      <c r="I27" s="155"/>
      <c r="J27" s="155"/>
      <c r="K27" s="155"/>
      <c r="L27" s="155"/>
      <c r="M27" s="155"/>
      <c r="N27" s="155"/>
      <c r="O27" s="155"/>
      <c r="P27" s="155"/>
      <c r="Q27" s="155"/>
      <c r="R27" s="179"/>
      <c r="S27" s="179"/>
      <c r="T27" s="179"/>
      <c r="U27" s="179"/>
      <c r="V27" s="179"/>
    </row>
    <row r="28" spans="1:24">
      <c r="B28" s="52"/>
      <c r="C28" s="52"/>
      <c r="D28" s="52"/>
      <c r="E28" s="52"/>
      <c r="F28" s="52"/>
      <c r="G28" s="52"/>
      <c r="H28" s="52"/>
      <c r="I28" s="52"/>
      <c r="J28" s="52"/>
      <c r="K28" s="52"/>
      <c r="L28" s="52"/>
      <c r="M28" s="52"/>
      <c r="N28" s="52"/>
      <c r="O28" s="52"/>
      <c r="P28" s="52"/>
      <c r="Q28" s="52"/>
    </row>
    <row r="29" spans="1:24">
      <c r="B29" s="52"/>
      <c r="C29" s="52"/>
      <c r="D29" s="52"/>
      <c r="E29" s="52"/>
      <c r="F29" s="52"/>
      <c r="G29" s="52"/>
      <c r="H29" s="52"/>
      <c r="I29" s="52"/>
      <c r="J29" s="52"/>
      <c r="K29" s="52"/>
      <c r="L29" s="52"/>
      <c r="M29" s="52"/>
      <c r="N29" s="52"/>
      <c r="O29" s="52"/>
      <c r="P29" s="52"/>
      <c r="Q29" s="52"/>
    </row>
    <row r="30" spans="1:24">
      <c r="B30" s="52"/>
      <c r="C30" s="52"/>
      <c r="D30" s="52"/>
      <c r="E30" s="52"/>
      <c r="F30" s="52"/>
      <c r="G30" s="52"/>
      <c r="H30" s="52"/>
      <c r="I30" s="52"/>
      <c r="J30" s="52"/>
      <c r="K30" s="52"/>
      <c r="L30" s="52"/>
      <c r="M30" s="52"/>
      <c r="N30" s="52"/>
      <c r="O30" s="52"/>
      <c r="P30" s="52"/>
      <c r="Q30" s="52"/>
    </row>
    <row r="31" spans="1:24" ht="15" customHeight="1">
      <c r="B31" s="137"/>
      <c r="C31" s="137"/>
      <c r="D31" s="137"/>
      <c r="E31" s="137"/>
      <c r="F31" s="137"/>
      <c r="G31" s="137"/>
      <c r="H31" s="137"/>
      <c r="I31" s="137"/>
      <c r="J31" s="137"/>
      <c r="K31" s="137"/>
      <c r="L31" s="137"/>
      <c r="M31" s="137"/>
      <c r="N31" s="137"/>
      <c r="O31" s="137"/>
      <c r="P31" s="137"/>
      <c r="Q31" s="137"/>
    </row>
    <row r="32" spans="1:24" ht="15" customHeight="1">
      <c r="B32" s="137"/>
      <c r="C32" s="137"/>
      <c r="D32" s="137"/>
      <c r="E32" s="137"/>
      <c r="F32" s="137"/>
      <c r="G32" s="137"/>
      <c r="H32" s="137"/>
      <c r="I32" s="137"/>
      <c r="J32" s="137"/>
      <c r="K32" s="137"/>
      <c r="L32" s="137"/>
      <c r="M32" s="137"/>
      <c r="N32" s="137"/>
      <c r="O32" s="137"/>
      <c r="P32" s="137"/>
      <c r="Q32" s="137"/>
    </row>
    <row r="33" spans="2:17" ht="15" customHeight="1">
      <c r="B33" s="137"/>
      <c r="C33" s="137"/>
      <c r="D33" s="137"/>
      <c r="E33" s="137"/>
      <c r="F33" s="137"/>
      <c r="G33" s="137"/>
      <c r="H33" s="137"/>
      <c r="I33" s="137"/>
      <c r="J33" s="137"/>
      <c r="K33" s="137"/>
      <c r="L33" s="137"/>
      <c r="M33" s="137"/>
      <c r="N33" s="137"/>
      <c r="O33" s="137"/>
      <c r="P33" s="137"/>
      <c r="Q33" s="137"/>
    </row>
    <row r="34" spans="2:17" ht="15" customHeight="1">
      <c r="B34" s="137"/>
      <c r="C34" s="137"/>
      <c r="D34" s="137"/>
      <c r="E34" s="137"/>
      <c r="F34" s="137"/>
      <c r="G34" s="137"/>
      <c r="H34" s="137"/>
      <c r="I34" s="137"/>
      <c r="J34" s="137"/>
      <c r="K34" s="137"/>
      <c r="L34" s="137"/>
      <c r="M34" s="137"/>
      <c r="N34" s="137"/>
      <c r="O34" s="137"/>
      <c r="P34" s="137"/>
      <c r="Q34" s="137"/>
    </row>
    <row r="37" spans="2:17" ht="15" customHeight="1">
      <c r="B37" s="137"/>
      <c r="C37" s="137"/>
      <c r="D37" s="137"/>
      <c r="E37" s="137"/>
      <c r="F37" s="137"/>
      <c r="G37" s="137"/>
      <c r="H37" s="137"/>
      <c r="I37" s="137"/>
      <c r="J37" s="137"/>
      <c r="K37" s="137"/>
      <c r="L37" s="137"/>
      <c r="M37" s="137"/>
      <c r="N37" s="137"/>
      <c r="O37" s="137"/>
      <c r="P37" s="137"/>
      <c r="Q37" s="137"/>
    </row>
    <row r="38" spans="2:17" ht="15" customHeight="1">
      <c r="B38" s="137"/>
      <c r="C38" s="137"/>
      <c r="D38" s="137"/>
      <c r="E38" s="137"/>
      <c r="F38" s="137"/>
      <c r="G38" s="137"/>
      <c r="H38" s="137"/>
      <c r="I38" s="137"/>
      <c r="J38" s="137"/>
      <c r="K38" s="137"/>
      <c r="L38" s="137"/>
      <c r="M38" s="137"/>
      <c r="N38" s="137"/>
      <c r="O38" s="137"/>
      <c r="P38" s="137"/>
      <c r="Q38" s="137"/>
    </row>
    <row r="39" spans="2:17" ht="15" customHeight="1">
      <c r="B39" s="137"/>
      <c r="C39" s="137"/>
      <c r="D39" s="137"/>
      <c r="E39" s="137"/>
      <c r="F39" s="137"/>
      <c r="G39" s="137"/>
      <c r="H39" s="137"/>
      <c r="I39" s="137"/>
      <c r="J39" s="137"/>
      <c r="K39" s="137"/>
      <c r="L39" s="137"/>
      <c r="M39" s="137"/>
      <c r="N39" s="137"/>
      <c r="O39" s="137"/>
      <c r="P39" s="137"/>
      <c r="Q39" s="137"/>
    </row>
    <row r="40" spans="2:17" ht="15.75" customHeight="1">
      <c r="B40" s="137"/>
      <c r="C40" s="137"/>
      <c r="D40" s="137"/>
      <c r="E40" s="137"/>
      <c r="F40" s="137"/>
      <c r="G40" s="137"/>
      <c r="H40" s="137"/>
      <c r="I40" s="137"/>
      <c r="J40" s="137"/>
      <c r="K40" s="137"/>
      <c r="L40" s="137"/>
      <c r="M40" s="137"/>
      <c r="N40" s="137"/>
      <c r="O40" s="137"/>
      <c r="P40" s="137"/>
      <c r="Q40" s="137"/>
    </row>
  </sheetData>
  <mergeCells count="3">
    <mergeCell ref="A1:P1"/>
    <mergeCell ref="S1:T3"/>
    <mergeCell ref="D3:E3"/>
  </mergeCells>
  <conditionalFormatting sqref="E7:E13">
    <cfRule type="cellIs" dxfId="9" priority="15" operator="greaterThan">
      <formula>0</formula>
    </cfRule>
  </conditionalFormatting>
  <conditionalFormatting sqref="L22:L25 L17:L20">
    <cfRule type="cellIs" dxfId="8" priority="8" operator="greaterThan">
      <formula>0</formula>
    </cfRule>
  </conditionalFormatting>
  <conditionalFormatting sqref="E17:E19">
    <cfRule type="cellIs" dxfId="7" priority="7" operator="greaterThan">
      <formula>0</formula>
    </cfRule>
  </conditionalFormatting>
  <conditionalFormatting sqref="E22">
    <cfRule type="cellIs" dxfId="6" priority="4" operator="greaterThan">
      <formula>0</formula>
    </cfRule>
  </conditionalFormatting>
  <conditionalFormatting sqref="E23">
    <cfRule type="cellIs" dxfId="5" priority="3" operator="greaterThan">
      <formula>0</formula>
    </cfRule>
  </conditionalFormatting>
  <conditionalFormatting sqref="E24">
    <cfRule type="cellIs" dxfId="4" priority="2" operator="greaterThan">
      <formula>0</formula>
    </cfRule>
  </conditionalFormatting>
  <conditionalFormatting sqref="E25">
    <cfRule type="cellIs" dxfId="3" priority="1" operator="greaterThan">
      <formula>0</formula>
    </cfRule>
  </conditionalFormatting>
  <dataValidations count="4">
    <dataValidation type="list" allowBlank="1" showInputMessage="1" showErrorMessage="1" sqref="E22:E25" xr:uid="{00000000-0002-0000-0000-000000000000}">
      <formula1>"0,Next Quintile,2nd Quintile,5%,10%,15%,20%"</formula1>
    </dataValidation>
    <dataValidation type="list" allowBlank="1" showInputMessage="1" showErrorMessage="1" sqref="L17:L20 L22:L25" xr:uid="{00000000-0002-0000-0000-000001000000}">
      <formula1>"0,Next Quantile,1%, 2%,3%,4%,5%,6%,7%,8%,9%,10%,11%,12%,13%,14%,15%,16%,17%,18%,19%,20%"</formula1>
    </dataValidation>
    <dataValidation type="list" allowBlank="1" showInputMessage="1" showErrorMessage="1" sqref="F3" xr:uid="{00000000-0002-0000-0000-000002000000}">
      <formula1>"Whole County,Red Areas Only"</formula1>
    </dataValidation>
    <dataValidation type="list" allowBlank="1" showInputMessage="1" showErrorMessage="1" sqref="E17:E19 E8:E13" xr:uid="{00000000-0002-0000-0000-000003000000}">
      <formula1>"0,Next Quintile,2nd Quintile,5%,10%,15%,20%"</formula1>
    </dataValidation>
  </dataValidations>
  <pageMargins left="0.7" right="0.7" top="0.75" bottom="0.75" header="0.3" footer="0.3"/>
  <pageSetup orientation="portrait" horizontalDpi="4294967293" r:id="rId1"/>
  <customProperties>
    <customPr name="Microsoft.PowerBI.Client.ExcelAddIn.SheetId" r:id="rId2"/>
  </customProperties>
  <drawing r:id="rId3"/>
  <legacyDrawing r:id="rId4"/>
  <controls>
    <mc:AlternateContent xmlns:mc="http://schemas.openxmlformats.org/markup-compatibility/2006">
      <mc:Choice Requires="x14">
        <control shapeId="1027" r:id="rId5" name="County">
          <controlPr defaultSize="0" autoLine="0" r:id="rId6">
            <anchor moveWithCells="1">
              <from>
                <xdr:col>7</xdr:col>
                <xdr:colOff>30480</xdr:colOff>
                <xdr:row>2</xdr:row>
                <xdr:rowOff>60960</xdr:rowOff>
              </from>
              <to>
                <xdr:col>8</xdr:col>
                <xdr:colOff>266700</xdr:colOff>
                <xdr:row>2</xdr:row>
                <xdr:rowOff>289560</xdr:rowOff>
              </to>
            </anchor>
          </controlPr>
        </control>
      </mc:Choice>
      <mc:Fallback>
        <control shapeId="1027" r:id="rId5" name="County"/>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Results!$A$30:$A$42</xm:f>
          </x14:formula1>
          <xm:sqref>B3:C3</xm:sqref>
        </x14:dataValidation>
        <x14:dataValidation type="list" allowBlank="1" showInputMessage="1" showErrorMessage="1" xr:uid="{00000000-0002-0000-0000-000005000000}">
          <x14:formula1>
            <xm:f>Results!$B$30:$B$36</xm:f>
          </x14:formula1>
          <xm:sqref>E7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O788"/>
  <sheetViews>
    <sheetView workbookViewId="0">
      <selection activeCell="H5" sqref="H5"/>
    </sheetView>
  </sheetViews>
  <sheetFormatPr defaultRowHeight="14.4"/>
  <cols>
    <col min="1" max="1" width="17.6640625" customWidth="1"/>
    <col min="5" max="5" width="10.6640625" customWidth="1"/>
    <col min="6" max="6" width="3.44140625" customWidth="1"/>
    <col min="8" max="10" width="9.5546875" bestFit="1" customWidth="1"/>
    <col min="11" max="11" width="11.33203125" customWidth="1"/>
    <col min="12" max="12" width="3.6640625" style="60" customWidth="1"/>
    <col min="14" max="14" width="3" customWidth="1"/>
    <col min="15" max="15" width="2.5546875" customWidth="1"/>
  </cols>
  <sheetData>
    <row r="1" spans="1:93" s="33" customFormat="1">
      <c r="L1" s="52"/>
      <c r="M1"/>
      <c r="N1"/>
      <c r="O1"/>
      <c r="P1"/>
      <c r="Q1"/>
      <c r="R1"/>
      <c r="S1"/>
      <c r="T1"/>
      <c r="U1"/>
      <c r="V1"/>
      <c r="W1"/>
      <c r="X1"/>
      <c r="Y1"/>
      <c r="Z1"/>
      <c r="AA1"/>
      <c r="AB1"/>
      <c r="AC1"/>
      <c r="BN1"/>
      <c r="BO1"/>
      <c r="BP1"/>
      <c r="BQ1"/>
      <c r="BR1"/>
      <c r="BS1"/>
      <c r="BT1"/>
      <c r="BU1"/>
      <c r="BV1"/>
      <c r="BW1"/>
      <c r="BX1"/>
      <c r="BY1"/>
    </row>
    <row r="3" spans="1:93" ht="15.75" customHeight="1">
      <c r="A3" s="208" t="s">
        <v>49</v>
      </c>
      <c r="B3" s="208"/>
      <c r="C3" s="208"/>
      <c r="D3" s="208"/>
      <c r="E3" s="208"/>
      <c r="G3" s="208" t="s">
        <v>48</v>
      </c>
      <c r="H3" s="208"/>
      <c r="I3" s="208"/>
      <c r="J3" s="208"/>
      <c r="K3" s="208"/>
      <c r="M3" s="206" t="s">
        <v>58</v>
      </c>
      <c r="N3" s="206"/>
      <c r="O3" s="206"/>
      <c r="P3" s="206"/>
      <c r="Q3" s="206"/>
      <c r="R3" s="206"/>
      <c r="S3" s="206"/>
      <c r="T3" s="206"/>
      <c r="U3" s="206"/>
      <c r="V3" s="206"/>
      <c r="W3" s="206"/>
      <c r="X3" s="206"/>
      <c r="Y3" s="206"/>
      <c r="Z3" s="206"/>
      <c r="AA3" s="206"/>
      <c r="AB3" s="206"/>
      <c r="AC3" s="206"/>
    </row>
    <row r="4" spans="1:93" ht="55.2">
      <c r="A4" s="46" t="s">
        <v>43</v>
      </c>
      <c r="B4" s="46" t="s">
        <v>44</v>
      </c>
      <c r="C4" s="46" t="s">
        <v>45</v>
      </c>
      <c r="D4" s="46" t="s">
        <v>46</v>
      </c>
      <c r="E4" s="46" t="s">
        <v>47</v>
      </c>
      <c r="G4" s="63" t="s">
        <v>43</v>
      </c>
      <c r="H4" s="63" t="s">
        <v>44</v>
      </c>
      <c r="I4" s="63" t="s">
        <v>45</v>
      </c>
      <c r="J4" s="63" t="s">
        <v>46</v>
      </c>
      <c r="K4" s="63" t="s">
        <v>47</v>
      </c>
      <c r="M4" s="74" t="s">
        <v>0</v>
      </c>
      <c r="N4" s="2"/>
      <c r="O4" s="2"/>
      <c r="P4" s="11" t="s">
        <v>17</v>
      </c>
      <c r="Q4" s="11" t="s">
        <v>16</v>
      </c>
      <c r="R4" s="11" t="s">
        <v>18</v>
      </c>
      <c r="S4" s="11" t="s">
        <v>19</v>
      </c>
      <c r="T4" s="17" t="s">
        <v>20</v>
      </c>
      <c r="U4" s="17" t="s">
        <v>21</v>
      </c>
      <c r="V4" s="17" t="s">
        <v>22</v>
      </c>
      <c r="W4" s="17" t="s">
        <v>23</v>
      </c>
      <c r="X4" s="17" t="s">
        <v>24</v>
      </c>
      <c r="Y4" s="17" t="s">
        <v>25</v>
      </c>
      <c r="Z4" s="11" t="s">
        <v>26</v>
      </c>
      <c r="AA4" s="17" t="s">
        <v>27</v>
      </c>
      <c r="AB4" s="17" t="s">
        <v>28</v>
      </c>
      <c r="AC4" s="17" t="s">
        <v>29</v>
      </c>
    </row>
    <row r="5" spans="1:93" ht="15.75" customHeight="1">
      <c r="A5" s="60" t="s">
        <v>2</v>
      </c>
      <c r="B5" s="61">
        <f>+AVERAGE('Improved Data'!AK31:AK33)</f>
        <v>0.53142695678040808</v>
      </c>
      <c r="C5" s="61">
        <f>+AVERAGE('Improved Data'!AL31:AL33)</f>
        <v>0.50943082946209617</v>
      </c>
      <c r="D5" s="61">
        <f>+AVERAGE('Improved Data'!AM31:AM33)</f>
        <v>0.62963566730611953</v>
      </c>
      <c r="E5" s="61">
        <f>+AVERAGE('Improved Data'!AN31:AN33)</f>
        <v>0.47616911878600282</v>
      </c>
      <c r="F5" s="115"/>
      <c r="G5" s="60" t="s">
        <v>2</v>
      </c>
      <c r="H5" s="61">
        <v>0.5314813280118128</v>
      </c>
      <c r="I5" s="61">
        <v>0.50943082946209628</v>
      </c>
      <c r="J5" s="61">
        <v>0.62963566730611953</v>
      </c>
      <c r="K5" s="61">
        <v>0.47624228266112462</v>
      </c>
      <c r="L5" s="116"/>
      <c r="M5" s="68" t="s">
        <v>2</v>
      </c>
      <c r="P5" s="72">
        <f>+AVERAGE('Improved Data'!D31:D33)</f>
        <v>79.400000000000006</v>
      </c>
      <c r="Q5" s="72">
        <f>+AVERAGE('Improved Data'!E31:E33)</f>
        <v>70.900000000000006</v>
      </c>
      <c r="R5" s="72">
        <f>+AVERAGE('Improved Data'!F31:F33)</f>
        <v>38.199999999999996</v>
      </c>
      <c r="S5" s="72">
        <f>+AVERAGE('Improved Data'!G31:G33)</f>
        <v>14.800000000000002</v>
      </c>
      <c r="T5" s="72">
        <f>+AVERAGE('Improved Data'!H31:H33)</f>
        <v>9.8333333333333339</v>
      </c>
      <c r="U5" s="72">
        <f>+AVERAGE('Improved Data'!I31:I33)</f>
        <v>7.2333333333333316</v>
      </c>
      <c r="V5" s="72">
        <f>+AVERAGE('Improved Data'!J31:J33)</f>
        <v>22.666666666666668</v>
      </c>
      <c r="W5" s="72">
        <f>+AVERAGE('Improved Data'!K31:K33)</f>
        <v>29.766666666666666</v>
      </c>
      <c r="X5" s="72">
        <f>+AVERAGE('Improved Data'!L31:L33)</f>
        <v>33.233333333333334</v>
      </c>
      <c r="Y5" s="72">
        <f>+AVERAGE('Improved Data'!M31:M33)</f>
        <v>19.466666666666669</v>
      </c>
      <c r="Z5" s="72">
        <f>+AVERAGE('Improved Data'!N31:N33)</f>
        <v>68</v>
      </c>
      <c r="AA5" s="72">
        <f>+AVERAGE('Improved Data'!O31:O33)</f>
        <v>25.399999999999995</v>
      </c>
      <c r="AB5" s="72">
        <f>+AVERAGE('Improved Data'!P31:P33)</f>
        <v>22.633333333333336</v>
      </c>
      <c r="AC5" s="72">
        <f>+AVERAGE('Improved Data'!Q31:Q33)</f>
        <v>13.033333333333333</v>
      </c>
      <c r="BZ5" s="60"/>
      <c r="CA5" s="60"/>
      <c r="CB5" s="60"/>
      <c r="CC5" s="60"/>
      <c r="CD5" s="60"/>
      <c r="CE5" s="60"/>
      <c r="CF5" s="60"/>
      <c r="CG5" s="60"/>
      <c r="CH5" s="60"/>
      <c r="CI5" s="60"/>
      <c r="CJ5" s="60"/>
      <c r="CK5" s="60"/>
      <c r="CL5" s="60"/>
      <c r="CM5" s="60"/>
      <c r="CN5" s="60"/>
      <c r="CO5" s="60"/>
    </row>
    <row r="6" spans="1:93">
      <c r="A6" s="60" t="s">
        <v>3</v>
      </c>
      <c r="B6" s="61">
        <f>+AVERAGE('Improved Data'!AK34:AK59)</f>
        <v>0.74426397285117807</v>
      </c>
      <c r="C6" s="61">
        <f>+AVERAGE('Improved Data'!AL34:AL59)</f>
        <v>0.71629569157874606</v>
      </c>
      <c r="D6" s="61">
        <f>+AVERAGE('Improved Data'!AM34:AM59)</f>
        <v>0.74728117046069997</v>
      </c>
      <c r="E6" s="61">
        <f>+AVERAGE('Improved Data'!AN34:AN59)</f>
        <v>0.7348348453866671</v>
      </c>
      <c r="F6" s="115"/>
      <c r="G6" s="60" t="s">
        <v>3</v>
      </c>
      <c r="H6" s="61">
        <v>0.74429364737665871</v>
      </c>
      <c r="I6" s="61">
        <v>0.71629569157874617</v>
      </c>
      <c r="J6" s="61">
        <v>0.74728117046069997</v>
      </c>
      <c r="K6" s="61">
        <v>0.73487188121436364</v>
      </c>
      <c r="L6" s="116"/>
      <c r="M6" s="68" t="s">
        <v>3</v>
      </c>
      <c r="P6" s="72">
        <f>+AVERAGE('Improved Data'!D34:D59)</f>
        <v>83.426923076923075</v>
      </c>
      <c r="Q6" s="72">
        <f>+AVERAGE('Improved Data'!E34:E59)</f>
        <v>78.819230769230771</v>
      </c>
      <c r="R6" s="72">
        <f>+AVERAGE('Improved Data'!F34:F59)</f>
        <v>58.611538461538466</v>
      </c>
      <c r="S6" s="72">
        <f>+AVERAGE('Improved Data'!G34:G59)</f>
        <v>47.484615384615388</v>
      </c>
      <c r="T6" s="72">
        <f>+AVERAGE('Improved Data'!H34:H59)</f>
        <v>7.3807692307692312</v>
      </c>
      <c r="U6" s="72">
        <f>+AVERAGE('Improved Data'!I34:I59)</f>
        <v>8.9982653846153848</v>
      </c>
      <c r="V6" s="72">
        <f>+AVERAGE('Improved Data'!J34:J59)</f>
        <v>13.230769230769228</v>
      </c>
      <c r="W6" s="72">
        <f>+AVERAGE('Improved Data'!K34:K59)</f>
        <v>21.1</v>
      </c>
      <c r="X6" s="72">
        <f>+AVERAGE('Improved Data'!L34:L59)</f>
        <v>32.238461538461536</v>
      </c>
      <c r="Y6" s="72">
        <f>+AVERAGE('Improved Data'!M34:M59)</f>
        <v>7.6612615384615372</v>
      </c>
      <c r="Z6" s="72">
        <f>+AVERAGE('Improved Data'!N34:N59)</f>
        <v>81.41024615384616</v>
      </c>
      <c r="AA6" s="72">
        <f>+AVERAGE('Improved Data'!O34:O59)</f>
        <v>11.353846153846151</v>
      </c>
      <c r="AB6" s="72">
        <f>+AVERAGE('Improved Data'!P34:P59)</f>
        <v>18.830769230769235</v>
      </c>
      <c r="AC6" s="72">
        <f>+AVERAGE('Improved Data'!Q34:Q59)</f>
        <v>8.203846153846154</v>
      </c>
      <c r="BZ6" s="60"/>
      <c r="CA6" s="60"/>
      <c r="CB6" s="60"/>
      <c r="CC6" s="60"/>
      <c r="CD6" s="60"/>
      <c r="CE6" s="60"/>
      <c r="CF6" s="60"/>
      <c r="CG6" s="60"/>
      <c r="CH6" s="60"/>
      <c r="CI6" s="60"/>
      <c r="CJ6" s="60"/>
      <c r="CK6" s="60"/>
      <c r="CL6" s="60"/>
      <c r="CM6" s="60"/>
      <c r="CN6" s="60"/>
      <c r="CO6" s="60"/>
    </row>
    <row r="7" spans="1:93" s="56" customFormat="1" ht="15" thickBot="1">
      <c r="A7" s="62" t="s">
        <v>4</v>
      </c>
      <c r="B7" s="61">
        <f>+AVERAGE('Improved Data'!AK60:AK108)</f>
        <v>0.3615474093659522</v>
      </c>
      <c r="C7" s="61">
        <f>+AVERAGE('Improved Data'!AL60:AL108)</f>
        <v>0.30558510602094335</v>
      </c>
      <c r="D7" s="61">
        <f>+AVERAGE('Improved Data'!AM60:AM108)</f>
        <v>0.45742065347010757</v>
      </c>
      <c r="E7" s="61">
        <f>+AVERAGE('Improved Data'!AN60:AN108)</f>
        <v>0.40081506799855815</v>
      </c>
      <c r="F7" s="115"/>
      <c r="G7" s="60" t="s">
        <v>4</v>
      </c>
      <c r="H7" s="61">
        <v>0.36161380853287689</v>
      </c>
      <c r="I7" s="61">
        <v>0.30558340245355003</v>
      </c>
      <c r="J7" s="61">
        <v>0.4574111597098936</v>
      </c>
      <c r="K7" s="61">
        <v>0.40089020536068309</v>
      </c>
      <c r="L7" s="116"/>
      <c r="M7" s="68" t="s">
        <v>4</v>
      </c>
      <c r="N7"/>
      <c r="O7"/>
      <c r="P7" s="72">
        <f>+AVERAGE('Improved Data'!D60:D108)</f>
        <v>61.253061224489798</v>
      </c>
      <c r="Q7" s="72">
        <f>+AVERAGE('Improved Data'!E60:E108)</f>
        <v>58.214285714285715</v>
      </c>
      <c r="R7" s="72">
        <f>+AVERAGE('Improved Data'!F60:F108)</f>
        <v>29.989795918367339</v>
      </c>
      <c r="S7" s="72">
        <f>+AVERAGE('Improved Data'!G60:G108)</f>
        <v>18.569387755102042</v>
      </c>
      <c r="T7" s="72">
        <f>+AVERAGE('Improved Data'!H60:H108)</f>
        <v>10.904465306122447</v>
      </c>
      <c r="U7" s="72">
        <f>+AVERAGE('Improved Data'!I60:I108)</f>
        <v>15.122448979591839</v>
      </c>
      <c r="V7" s="72">
        <f>+AVERAGE('Improved Data'!J60:J108)</f>
        <v>35.074530612244907</v>
      </c>
      <c r="W7" s="72">
        <f>+AVERAGE('Improved Data'!K60:K108)</f>
        <v>45.787755102040812</v>
      </c>
      <c r="X7" s="72">
        <f>+AVERAGE('Improved Data'!L60:L108)</f>
        <v>45.534693877551028</v>
      </c>
      <c r="Y7" s="72">
        <f>+AVERAGE('Improved Data'!M60:M108)</f>
        <v>23.383673469387748</v>
      </c>
      <c r="Z7" s="72">
        <f>+AVERAGE('Improved Data'!N60:N108)</f>
        <v>63.94081632653063</v>
      </c>
      <c r="AA7" s="72">
        <f>+AVERAGE('Improved Data'!O60:O108)</f>
        <v>19.834693877551015</v>
      </c>
      <c r="AB7" s="72">
        <f>+AVERAGE('Improved Data'!P60:P108)</f>
        <v>32.883673469387759</v>
      </c>
      <c r="AC7" s="72">
        <f>+AVERAGE('Improved Data'!Q60:Q108)</f>
        <v>16.918367346938776</v>
      </c>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row>
    <row r="8" spans="1:93">
      <c r="A8" s="60" t="s">
        <v>5</v>
      </c>
      <c r="B8" s="61">
        <f>+AVERAGE('Improved Data'!AK109:AK228)</f>
        <v>0.68137895746711796</v>
      </c>
      <c r="C8" s="61">
        <f>+AVERAGE('Improved Data'!AL109:AL228)</f>
        <v>0.60954248895881846</v>
      </c>
      <c r="D8" s="61">
        <f>+AVERAGE('Improved Data'!AM109:AM228)</f>
        <v>0.70806155736866905</v>
      </c>
      <c r="E8" s="61">
        <f>+AVERAGE('Improved Data'!AN109:AN228)</f>
        <v>0.70740269321695182</v>
      </c>
      <c r="F8" s="115"/>
      <c r="G8" s="60" t="s">
        <v>5</v>
      </c>
      <c r="H8" s="61">
        <v>0.68141486326887502</v>
      </c>
      <c r="I8" s="61">
        <v>0.60954179333546632</v>
      </c>
      <c r="J8" s="61">
        <v>0.70806155736866916</v>
      </c>
      <c r="K8" s="61">
        <v>0.70744123266855696</v>
      </c>
      <c r="L8" s="116"/>
      <c r="M8" s="68" t="s">
        <v>5</v>
      </c>
      <c r="P8" s="72">
        <f>+AVERAGE('Improved Data'!D109:D228)</f>
        <v>76.480833333333337</v>
      </c>
      <c r="Q8" s="72">
        <f>+AVERAGE('Improved Data'!E109:E228)</f>
        <v>74.344166666666695</v>
      </c>
      <c r="R8" s="72">
        <f>+AVERAGE('Improved Data'!F109:F228)</f>
        <v>53.609796666666661</v>
      </c>
      <c r="S8" s="72">
        <f>+AVERAGE('Improved Data'!G109:G228)</f>
        <v>37.329166666666666</v>
      </c>
      <c r="T8" s="72">
        <f>+AVERAGE('Improved Data'!H109:H228)</f>
        <v>8.2127733333333275</v>
      </c>
      <c r="U8" s="72">
        <f>+AVERAGE('Improved Data'!I109:I228)</f>
        <v>10.90025333333333</v>
      </c>
      <c r="V8" s="72">
        <f>+AVERAGE('Improved Data'!J109:J228)</f>
        <v>17.951060833333333</v>
      </c>
      <c r="W8" s="72">
        <f>+AVERAGE('Improved Data'!K109:K228)</f>
        <v>24.732500000000005</v>
      </c>
      <c r="X8" s="72">
        <f>+AVERAGE('Improved Data'!L109:L228)</f>
        <v>33.398333333333333</v>
      </c>
      <c r="Y8" s="72">
        <f>+AVERAGE('Improved Data'!M109:M228)</f>
        <v>10.260924999999999</v>
      </c>
      <c r="Z8" s="72">
        <f>+AVERAGE('Improved Data'!N109:N228)</f>
        <v>78.933333333333366</v>
      </c>
      <c r="AA8" s="72">
        <f>+AVERAGE('Improved Data'!O109:O228)</f>
        <v>9.2913799999999984</v>
      </c>
      <c r="AB8" s="72">
        <f>+AVERAGE('Improved Data'!P109:P228)</f>
        <v>21.195000000000004</v>
      </c>
      <c r="AC8" s="72">
        <f>+AVERAGE('Improved Data'!Q109:Q228)</f>
        <v>9.5858333333333334</v>
      </c>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52"/>
      <c r="BO8" s="52"/>
      <c r="BP8" s="52"/>
      <c r="BQ8" s="52"/>
      <c r="BR8" s="52"/>
      <c r="BS8" s="52"/>
      <c r="BT8" s="52"/>
      <c r="BU8" s="52"/>
      <c r="BV8" s="52"/>
      <c r="BW8" s="52"/>
      <c r="BX8" s="52"/>
      <c r="BY8" s="52"/>
      <c r="BZ8" s="60"/>
      <c r="CA8" s="60"/>
      <c r="CB8" s="60"/>
      <c r="CC8" s="60"/>
      <c r="CD8" s="60"/>
      <c r="CE8" s="60"/>
      <c r="CF8" s="60"/>
      <c r="CG8" s="60"/>
      <c r="CH8" s="60"/>
      <c r="CI8" s="60"/>
      <c r="CJ8" s="60"/>
      <c r="CK8" s="60"/>
      <c r="CL8" s="60"/>
      <c r="CM8" s="60"/>
      <c r="CN8" s="60"/>
      <c r="CO8" s="60"/>
    </row>
    <row r="9" spans="1:93">
      <c r="A9" s="62" t="s">
        <v>6</v>
      </c>
      <c r="B9" s="61">
        <f>+AVERAGE('Improved Data'!AK229:AK248)</f>
        <v>0.69040423147997276</v>
      </c>
      <c r="C9" s="61">
        <f>+AVERAGE('Improved Data'!AL229:AL248)</f>
        <v>0.65034885273063248</v>
      </c>
      <c r="D9" s="61">
        <f>+AVERAGE('Improved Data'!AM229:AM248)</f>
        <v>0.72868544347637665</v>
      </c>
      <c r="E9" s="61">
        <f>+AVERAGE('Improved Data'!AN229:AN248)</f>
        <v>0.66895842838763786</v>
      </c>
      <c r="F9" s="115"/>
      <c r="G9" s="60" t="s">
        <v>6</v>
      </c>
      <c r="H9" s="61">
        <v>0.69044015566173167</v>
      </c>
      <c r="I9" s="61">
        <v>0.65034885273063248</v>
      </c>
      <c r="J9" s="61">
        <v>0.72868544347637654</v>
      </c>
      <c r="K9" s="61">
        <v>0.66900466522680491</v>
      </c>
      <c r="L9" s="116"/>
      <c r="M9" s="68" t="s">
        <v>6</v>
      </c>
      <c r="N9" s="60"/>
      <c r="O9" s="60"/>
      <c r="P9" s="73">
        <f>+AVERAGE('Improved Data'!D229:D248)</f>
        <v>82.13000000000001</v>
      </c>
      <c r="Q9" s="73">
        <f>+AVERAGE('Improved Data'!E229:E248)</f>
        <v>72.304999999999978</v>
      </c>
      <c r="R9" s="73">
        <f>+AVERAGE('Improved Data'!F229:F248)</f>
        <v>50.970000000000006</v>
      </c>
      <c r="S9" s="73">
        <f>+AVERAGE('Improved Data'!G229:G248)</f>
        <v>37.154999999999994</v>
      </c>
      <c r="T9" s="73">
        <f>+AVERAGE('Improved Data'!H229:H248)</f>
        <v>7.1650000000000009</v>
      </c>
      <c r="U9" s="73">
        <f>+AVERAGE('Improved Data'!I229:I248)</f>
        <v>7.1647299999999987</v>
      </c>
      <c r="V9" s="73">
        <f>+AVERAGE('Improved Data'!J229:J248)</f>
        <v>17.75</v>
      </c>
      <c r="W9" s="73">
        <f>+AVERAGE('Improved Data'!K229:K248)</f>
        <v>23.990000000000002</v>
      </c>
      <c r="X9" s="73">
        <f>+AVERAGE('Improved Data'!L229:L248)</f>
        <v>30.604999999999997</v>
      </c>
      <c r="Y9" s="73">
        <f>+AVERAGE('Improved Data'!M229:M248)</f>
        <v>10.589999999999998</v>
      </c>
      <c r="Z9" s="73">
        <f>+AVERAGE('Improved Data'!N229:N248)</f>
        <v>70.215000000000003</v>
      </c>
      <c r="AA9" s="73">
        <f>+AVERAGE('Improved Data'!O229:O248)</f>
        <v>12.024999999999999</v>
      </c>
      <c r="AB9" s="73">
        <f>+AVERAGE('Improved Data'!P229:P248)</f>
        <v>15.515000000000001</v>
      </c>
      <c r="AC9" s="73">
        <f>+AVERAGE('Improved Data'!Q229:Q248)</f>
        <v>8.6050000000000004</v>
      </c>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row>
    <row r="10" spans="1:93">
      <c r="A10" s="62" t="s">
        <v>7</v>
      </c>
      <c r="B10" s="61">
        <f>+AVERAGE('Improved Data'!AK249:AK392)</f>
        <v>0.5191493658071451</v>
      </c>
      <c r="C10" s="61">
        <f>+AVERAGE('Improved Data'!AL249:AL392)</f>
        <v>0.41765633433198723</v>
      </c>
      <c r="D10" s="61">
        <f>+AVERAGE('Improved Data'!AM249:AM392)</f>
        <v>0.59095422181466695</v>
      </c>
      <c r="E10" s="61">
        <f>+AVERAGE('Improved Data'!AN249:AN392)</f>
        <v>0.57590669765863667</v>
      </c>
      <c r="F10" s="115"/>
      <c r="G10" s="60" t="s">
        <v>7</v>
      </c>
      <c r="H10" s="61">
        <v>0.51919798705635445</v>
      </c>
      <c r="I10" s="61">
        <v>0.41765517495973337</v>
      </c>
      <c r="J10" s="61">
        <v>0.59094886529606006</v>
      </c>
      <c r="K10" s="61">
        <v>0.57595332193801496</v>
      </c>
      <c r="L10" s="116"/>
      <c r="M10" s="68" t="s">
        <v>7</v>
      </c>
      <c r="N10" s="60"/>
      <c r="O10" s="60"/>
      <c r="P10" s="73">
        <f>+AVERAGE('Improved Data'!D249:D392)</f>
        <v>67.656944444444363</v>
      </c>
      <c r="Q10" s="73">
        <f>+AVERAGE('Improved Data'!E249:E392)</f>
        <v>63.754166666666642</v>
      </c>
      <c r="R10" s="73">
        <f>+AVERAGE('Improved Data'!F249:F392)</f>
        <v>36.573611111111113</v>
      </c>
      <c r="S10" s="73">
        <f>+AVERAGE('Improved Data'!G249:G392)</f>
        <v>21.73888888888888</v>
      </c>
      <c r="T10" s="73">
        <f>+AVERAGE('Improved Data'!H249:H392)</f>
        <v>10.040574305555555</v>
      </c>
      <c r="U10" s="73">
        <f>+AVERAGE('Improved Data'!I249:I392)</f>
        <v>11.278315277777779</v>
      </c>
      <c r="V10" s="73">
        <f>+AVERAGE('Improved Data'!J249:J392)</f>
        <v>27.697467361111094</v>
      </c>
      <c r="W10" s="73">
        <f>+AVERAGE('Improved Data'!K249:K392)</f>
        <v>32.847736111111111</v>
      </c>
      <c r="X10" s="73">
        <f>+AVERAGE('Improved Data'!L249:L392)</f>
        <v>41.333370833333333</v>
      </c>
      <c r="Y10" s="73">
        <f>+AVERAGE('Improved Data'!M249:M392)</f>
        <v>15.018465972222224</v>
      </c>
      <c r="Z10" s="73">
        <f>+AVERAGE('Improved Data'!N249:N392)</f>
        <v>72.037500000000009</v>
      </c>
      <c r="AA10" s="73">
        <f>+AVERAGE('Improved Data'!O249:O392)</f>
        <v>12.373582638888891</v>
      </c>
      <c r="AB10" s="73">
        <f>+AVERAGE('Improved Data'!P249:P392)</f>
        <v>25.304618055555572</v>
      </c>
      <c r="AC10" s="73">
        <f>+AVERAGE('Improved Data'!Q249:Q392)</f>
        <v>13.96445763888889</v>
      </c>
      <c r="BZ10" s="60"/>
      <c r="CA10" s="60"/>
      <c r="CB10" s="60"/>
      <c r="CC10" s="60"/>
      <c r="CD10" s="60"/>
      <c r="CE10" s="60"/>
      <c r="CF10" s="60"/>
      <c r="CG10" s="60"/>
      <c r="CH10" s="60"/>
      <c r="CI10" s="60"/>
      <c r="CJ10" s="60"/>
      <c r="CK10" s="60"/>
      <c r="CL10" s="60"/>
      <c r="CM10" s="60"/>
      <c r="CN10" s="60"/>
      <c r="CO10" s="60"/>
    </row>
    <row r="11" spans="1:93">
      <c r="A11" s="62" t="s">
        <v>8</v>
      </c>
      <c r="B11" s="61">
        <f>+AVERAGE('Improved Data'!AK393:AK412)</f>
        <v>0.59057728521334163</v>
      </c>
      <c r="C11" s="61">
        <f>+AVERAGE('Improved Data'!AL393:AL412)</f>
        <v>0.52942956367462635</v>
      </c>
      <c r="D11" s="61">
        <f>+AVERAGE('Improved Data'!AM393:AM412)</f>
        <v>0.64768068271507895</v>
      </c>
      <c r="E11" s="61">
        <f>+AVERAGE('Improved Data'!AN393:AN412)</f>
        <v>0.60150454393693931</v>
      </c>
      <c r="F11" s="115"/>
      <c r="G11" s="60" t="s">
        <v>8</v>
      </c>
      <c r="H11" s="61">
        <v>0.59062479289115211</v>
      </c>
      <c r="I11" s="61">
        <v>0.52942956367462635</v>
      </c>
      <c r="J11" s="61">
        <v>0.64768068271507895</v>
      </c>
      <c r="K11" s="61">
        <v>0.60156020211370886</v>
      </c>
      <c r="L11" s="116"/>
      <c r="M11" s="68" t="s">
        <v>8</v>
      </c>
      <c r="N11" s="60"/>
      <c r="O11" s="60"/>
      <c r="P11" s="73">
        <f>+AVERAGE('Improved Data'!D393:D412)</f>
        <v>75.784999999999997</v>
      </c>
      <c r="Q11" s="73">
        <f>+AVERAGE('Improved Data'!E393:E412)</f>
        <v>71.004999999999995</v>
      </c>
      <c r="R11" s="73">
        <f>+AVERAGE('Improved Data'!F393:F412)</f>
        <v>45.545000000000002</v>
      </c>
      <c r="S11" s="73">
        <f>+AVERAGE('Improved Data'!G393:G412)</f>
        <v>24.15</v>
      </c>
      <c r="T11" s="73">
        <f>+AVERAGE('Improved Data'!H393:H412)</f>
        <v>9.42</v>
      </c>
      <c r="U11" s="73">
        <f>+AVERAGE('Improved Data'!I393:I412)</f>
        <v>9.4149999999999991</v>
      </c>
      <c r="V11" s="73">
        <f>+AVERAGE('Improved Data'!J393:J412)</f>
        <v>21.855</v>
      </c>
      <c r="W11" s="73">
        <f>+AVERAGE('Improved Data'!K393:K412)</f>
        <v>30.07</v>
      </c>
      <c r="X11" s="73">
        <f>+AVERAGE('Improved Data'!L393:L412)</f>
        <v>36.094999999999992</v>
      </c>
      <c r="Y11" s="73">
        <f>+AVERAGE('Improved Data'!M393:M412)</f>
        <v>13.419999999999996</v>
      </c>
      <c r="Z11" s="73">
        <f>+AVERAGE('Improved Data'!N393:N412)</f>
        <v>72.085000000000008</v>
      </c>
      <c r="AA11" s="73">
        <f>+AVERAGE('Improved Data'!O393:O412)</f>
        <v>13.039999999999997</v>
      </c>
      <c r="AB11" s="73">
        <f>+AVERAGE('Improved Data'!P393:P412)</f>
        <v>21.250000000000004</v>
      </c>
      <c r="AC11" s="73">
        <f>+AVERAGE('Improved Data'!Q393:Q412)</f>
        <v>12.770000000000001</v>
      </c>
      <c r="BZ11" s="60"/>
      <c r="CA11" s="60"/>
      <c r="CB11" s="60"/>
      <c r="CC11" s="60"/>
      <c r="CD11" s="60"/>
      <c r="CE11" s="60"/>
      <c r="CF11" s="60"/>
      <c r="CG11" s="60"/>
      <c r="CH11" s="60"/>
      <c r="CI11" s="60"/>
      <c r="CJ11" s="60"/>
      <c r="CK11" s="60"/>
      <c r="CL11" s="60"/>
      <c r="CM11" s="60"/>
      <c r="CN11" s="60"/>
      <c r="CO11" s="60"/>
    </row>
    <row r="12" spans="1:93">
      <c r="A12" s="62" t="s">
        <v>9</v>
      </c>
      <c r="B12" s="61">
        <f>+AVERAGE('Improved Data'!AK413:AK432)</f>
        <v>0.82172105357309744</v>
      </c>
      <c r="C12" s="61">
        <f>+AVERAGE('Improved Data'!AL413:AL432)</f>
        <v>0.78863752801660514</v>
      </c>
      <c r="D12" s="61">
        <f>+AVERAGE('Improved Data'!AM413:AM432)</f>
        <v>0.79070282259360924</v>
      </c>
      <c r="E12" s="61">
        <f>+AVERAGE('Improved Data'!AN413:AN432)</f>
        <v>0.83105388215965248</v>
      </c>
      <c r="F12" s="115"/>
      <c r="G12" s="60" t="s">
        <v>9</v>
      </c>
      <c r="H12" s="61">
        <v>0.82174174030698244</v>
      </c>
      <c r="I12" s="61">
        <v>0.78863752801660525</v>
      </c>
      <c r="J12" s="61">
        <v>0.79070282259360924</v>
      </c>
      <c r="K12" s="61">
        <v>0.83107747899808115</v>
      </c>
      <c r="L12" s="116"/>
      <c r="M12" s="68" t="s">
        <v>9</v>
      </c>
      <c r="P12" s="72">
        <f>+AVERAGE('Improved Data'!D413:D432)</f>
        <v>89.210000000000008</v>
      </c>
      <c r="Q12" s="72">
        <f>+AVERAGE('Improved Data'!E413:E432)</f>
        <v>81.28</v>
      </c>
      <c r="R12" s="72">
        <f>+AVERAGE('Improved Data'!F413:F432)</f>
        <v>64.864999999999995</v>
      </c>
      <c r="S12" s="72">
        <f>+AVERAGE('Improved Data'!G413:G432)</f>
        <v>55.98</v>
      </c>
      <c r="T12" s="72">
        <f>+AVERAGE('Improved Data'!H413:H432)</f>
        <v>8.0089800000000011</v>
      </c>
      <c r="U12" s="72">
        <f>+AVERAGE('Improved Data'!I413:I432)</f>
        <v>6.0149999999999997</v>
      </c>
      <c r="V12" s="72">
        <f>+AVERAGE('Improved Data'!J413:J432)</f>
        <v>10.806875</v>
      </c>
      <c r="W12" s="72">
        <f>+AVERAGE('Improved Data'!K413:K432)</f>
        <v>14.645000000000001</v>
      </c>
      <c r="X12" s="72">
        <f>+AVERAGE('Improved Data'!L413:L432)</f>
        <v>29.695</v>
      </c>
      <c r="Y12" s="72">
        <f>+AVERAGE('Improved Data'!M413:M432)</f>
        <v>7.5751750000000015</v>
      </c>
      <c r="Z12" s="72">
        <f>+AVERAGE('Improved Data'!N413:N432)</f>
        <v>84.449999999999989</v>
      </c>
      <c r="AA12" s="72">
        <f>+AVERAGE('Improved Data'!O413:O432)</f>
        <v>5.6300000000000008</v>
      </c>
      <c r="AB12" s="72">
        <f>+AVERAGE('Improved Data'!P413:P432)</f>
        <v>10.395</v>
      </c>
      <c r="AC12" s="72">
        <f>+AVERAGE('Improved Data'!Q413:Q432)</f>
        <v>8.8899999999999988</v>
      </c>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row>
    <row r="13" spans="1:93">
      <c r="A13" s="62" t="s">
        <v>10</v>
      </c>
      <c r="B13" s="61">
        <f>+AVERAGE('Improved Data'!AK433:AK634)</f>
        <v>0.5588924860537634</v>
      </c>
      <c r="C13" s="61">
        <f>+AVERAGE('Improved Data'!AL433:AL634)</f>
        <v>0.49536697600951229</v>
      </c>
      <c r="D13" s="61">
        <f>+AVERAGE('Improved Data'!AM433:AM634)</f>
        <v>0.58626756592697704</v>
      </c>
      <c r="E13" s="61">
        <f>+AVERAGE('Improved Data'!AN433:AN634)</f>
        <v>0.61885029728804464</v>
      </c>
      <c r="F13" s="115"/>
      <c r="G13" s="60" t="s">
        <v>10</v>
      </c>
      <c r="H13" s="61">
        <v>0.55893906310249131</v>
      </c>
      <c r="I13" s="61">
        <v>0.49536284359355798</v>
      </c>
      <c r="J13" s="61">
        <v>0.58626526298514281</v>
      </c>
      <c r="K13" s="61">
        <v>0.61889730981349977</v>
      </c>
      <c r="L13" s="116"/>
      <c r="M13" s="68" t="s">
        <v>10</v>
      </c>
      <c r="P13" s="72">
        <f>+AVERAGE('Improved Data'!D433:D634)</f>
        <v>74.272772277227688</v>
      </c>
      <c r="Q13" s="72">
        <f>+AVERAGE('Improved Data'!E433:E634)</f>
        <v>68.96386138613866</v>
      </c>
      <c r="R13" s="72">
        <f>+AVERAGE('Improved Data'!F433:F634)</f>
        <v>44.526237623762334</v>
      </c>
      <c r="S13" s="72">
        <f>+AVERAGE('Improved Data'!G433:G634)</f>
        <v>32.067326732673259</v>
      </c>
      <c r="T13" s="72">
        <f>+AVERAGE('Improved Data'!H433:H634)</f>
        <v>10.592863366336637</v>
      </c>
      <c r="U13" s="72">
        <f>+AVERAGE('Improved Data'!I433:I634)</f>
        <v>9.8588475247524787</v>
      </c>
      <c r="V13" s="72">
        <f>+AVERAGE('Improved Data'!J433:J634)</f>
        <v>30.042444554455454</v>
      </c>
      <c r="W13" s="72">
        <f>+AVERAGE('Improved Data'!K433:K634)</f>
        <v>34.231371287128724</v>
      </c>
      <c r="X13" s="72">
        <f>+AVERAGE('Improved Data'!L433:L634)</f>
        <v>41.515126732673281</v>
      </c>
      <c r="Y13" s="72">
        <f>+AVERAGE('Improved Data'!M433:M634)</f>
        <v>14.499548019801985</v>
      </c>
      <c r="Z13" s="72">
        <f>+AVERAGE('Improved Data'!N433:N634)</f>
        <v>75.591579702970279</v>
      </c>
      <c r="AA13" s="72">
        <f>+AVERAGE('Improved Data'!O433:O634)</f>
        <v>11.810197524752478</v>
      </c>
      <c r="AB13" s="72">
        <f>+AVERAGE('Improved Data'!P433:P634)</f>
        <v>22.711428217821791</v>
      </c>
      <c r="AC13" s="72">
        <f>+AVERAGE('Improved Data'!Q433:Q634)</f>
        <v>13.604040594059409</v>
      </c>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row>
    <row r="14" spans="1:93">
      <c r="A14" s="62" t="s">
        <v>11</v>
      </c>
      <c r="B14" s="61">
        <f>+AVERAGE('Improved Data'!AK635:AK747)</f>
        <v>0.61752728472926544</v>
      </c>
      <c r="C14" s="61">
        <f>+AVERAGE('Improved Data'!AL635:AL747)</f>
        <v>0.61718867828378432</v>
      </c>
      <c r="D14" s="61">
        <f>+AVERAGE('Improved Data'!AM635:AM747)</f>
        <v>0.61103332419702094</v>
      </c>
      <c r="E14" s="61">
        <f>+AVERAGE('Improved Data'!AN635:AN747)</f>
        <v>0.63729672791550662</v>
      </c>
      <c r="F14" s="115"/>
      <c r="G14" s="60" t="s">
        <v>11</v>
      </c>
      <c r="H14" s="61">
        <v>0.61756749491327778</v>
      </c>
      <c r="I14" s="61">
        <v>0.61718720085365553</v>
      </c>
      <c r="J14" s="61">
        <v>0.61103195194259463</v>
      </c>
      <c r="K14" s="61">
        <v>0.63733873479643754</v>
      </c>
      <c r="L14" s="116"/>
      <c r="M14" s="68" t="s">
        <v>11</v>
      </c>
      <c r="P14" s="72">
        <f>+AVERAGE('Improved Data'!D635:D747)</f>
        <v>75.356637168141631</v>
      </c>
      <c r="Q14" s="72">
        <f>+AVERAGE('Improved Data'!E635:E747)</f>
        <v>75.354867256637178</v>
      </c>
      <c r="R14" s="72">
        <f>+AVERAGE('Improved Data'!F635:F747)</f>
        <v>52.827433628318609</v>
      </c>
      <c r="S14" s="72">
        <f>+AVERAGE('Improved Data'!G635:G747)</f>
        <v>47.571681415929206</v>
      </c>
      <c r="T14" s="72">
        <f>+AVERAGE('Improved Data'!H635:H747)</f>
        <v>7.7778761061946931</v>
      </c>
      <c r="U14" s="72">
        <f>+AVERAGE('Improved Data'!I635:I747)</f>
        <v>13.694323893805313</v>
      </c>
      <c r="V14" s="72">
        <f>+AVERAGE('Improved Data'!J635:J747)</f>
        <v>21.04209203539822</v>
      </c>
      <c r="W14" s="72">
        <f>+AVERAGE('Improved Data'!K635:K747)</f>
        <v>31.482300884955759</v>
      </c>
      <c r="X14" s="72">
        <f>+AVERAGE('Improved Data'!L635:L747)</f>
        <v>38.91858407079647</v>
      </c>
      <c r="Y14" s="72">
        <f>+AVERAGE('Improved Data'!M635:M747)</f>
        <v>15.125050442477873</v>
      </c>
      <c r="Z14" s="72">
        <f>+AVERAGE('Improved Data'!N635:N747)</f>
        <v>79.695575221238968</v>
      </c>
      <c r="AA14" s="72">
        <f>+AVERAGE('Improved Data'!O635:O747)</f>
        <v>13.992035398230092</v>
      </c>
      <c r="AB14" s="72">
        <f>+AVERAGE('Improved Data'!P635:P747)</f>
        <v>27.661946902654865</v>
      </c>
      <c r="AC14" s="72">
        <f>+AVERAGE('Improved Data'!Q635:Q747)</f>
        <v>10.571681415929199</v>
      </c>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row>
    <row r="15" spans="1:93">
      <c r="A15" s="62" t="s">
        <v>12</v>
      </c>
      <c r="B15" s="61">
        <f>+AVERAGE('Improved Data'!AK748:AK772)</f>
        <v>0.63210527073199918</v>
      </c>
      <c r="C15" s="61">
        <f>+AVERAGE('Improved Data'!AL748:AL772)</f>
        <v>0.56598466832217909</v>
      </c>
      <c r="D15" s="61">
        <f>+AVERAGE('Improved Data'!AM748:AM772)</f>
        <v>0.69211466855815162</v>
      </c>
      <c r="E15" s="61">
        <f>+AVERAGE('Improved Data'!AN748:AN772)</f>
        <v>0.62981581326051683</v>
      </c>
      <c r="F15" s="115"/>
      <c r="G15" s="60" t="s">
        <v>12</v>
      </c>
      <c r="H15" s="61">
        <v>0.63214795967825199</v>
      </c>
      <c r="I15" s="61">
        <v>0.5659846683221792</v>
      </c>
      <c r="J15" s="61">
        <v>0.69211466855815162</v>
      </c>
      <c r="K15" s="61">
        <v>0.6298675171798197</v>
      </c>
      <c r="L15" s="116"/>
      <c r="M15" s="68" t="s">
        <v>12</v>
      </c>
      <c r="P15" s="72">
        <f>+AVERAGE('Improved Data'!D748:D772)</f>
        <v>79.452000000000012</v>
      </c>
      <c r="Q15" s="72">
        <f>+AVERAGE('Improved Data'!E748:E772)</f>
        <v>68.484000000000009</v>
      </c>
      <c r="R15" s="72">
        <f>+AVERAGE('Improved Data'!F748:F772)</f>
        <v>43.864000000000004</v>
      </c>
      <c r="S15" s="72">
        <f>+AVERAGE('Improved Data'!G748:G772)</f>
        <v>29.067999999999998</v>
      </c>
      <c r="T15" s="72">
        <f>+AVERAGE('Improved Data'!H748:H772)</f>
        <v>8.7959999999999994</v>
      </c>
      <c r="U15" s="72">
        <f>+AVERAGE('Improved Data'!I748:I772)</f>
        <v>8.740000000000002</v>
      </c>
      <c r="V15" s="72">
        <f>+AVERAGE('Improved Data'!J748:J772)</f>
        <v>15.487999999999998</v>
      </c>
      <c r="W15" s="72">
        <f>+AVERAGE('Improved Data'!K748:K772)</f>
        <v>24.168000000000003</v>
      </c>
      <c r="X15" s="72">
        <f>+AVERAGE('Improved Data'!L748:L772)</f>
        <v>35.260000000000005</v>
      </c>
      <c r="Y15" s="72">
        <f>+AVERAGE('Improved Data'!M748:M772)</f>
        <v>10.995999999999997</v>
      </c>
      <c r="Z15" s="72">
        <f>+AVERAGE('Improved Data'!N748:N772)</f>
        <v>70.77600000000001</v>
      </c>
      <c r="AA15" s="72">
        <f>+AVERAGE('Improved Data'!O748:O772)</f>
        <v>10.764000000000001</v>
      </c>
      <c r="AB15" s="72">
        <f>+AVERAGE('Improved Data'!P748:P772)</f>
        <v>18.496000000000002</v>
      </c>
      <c r="AC15" s="72">
        <f>+AVERAGE('Improved Data'!Q748:Q772)</f>
        <v>12.128000000000002</v>
      </c>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row>
    <row r="16" spans="1:93">
      <c r="A16" s="62" t="s">
        <v>13</v>
      </c>
      <c r="B16" s="61">
        <f>+AVERAGE('Improved Data'!AK773:AK791)</f>
        <v>0.67884630717546257</v>
      </c>
      <c r="C16" s="61">
        <f>+AVERAGE('Improved Data'!AL773:AL791)</f>
        <v>0.62932122937001633</v>
      </c>
      <c r="D16" s="61">
        <f>+AVERAGE('Improved Data'!AM773:AM791)</f>
        <v>0.74524595396449644</v>
      </c>
      <c r="E16" s="61">
        <f>+AVERAGE('Improved Data'!AN773:AN791)</f>
        <v>0.63671234305015278</v>
      </c>
      <c r="F16" s="115"/>
      <c r="G16" s="60" t="s">
        <v>13</v>
      </c>
      <c r="H16" s="61">
        <v>0.67888357248980713</v>
      </c>
      <c r="I16" s="61">
        <v>0.62932122937001633</v>
      </c>
      <c r="J16" s="61">
        <v>0.74524595396449644</v>
      </c>
      <c r="K16" s="61">
        <v>0.6367630837256637</v>
      </c>
      <c r="L16" s="116"/>
      <c r="M16" s="68" t="s">
        <v>13</v>
      </c>
      <c r="P16" s="72">
        <f>+AVERAGE('Improved Data'!D773:D791)</f>
        <v>77.642105263157887</v>
      </c>
      <c r="Q16" s="72">
        <f>+AVERAGE('Improved Data'!E773:E791)</f>
        <v>69.568421052631564</v>
      </c>
      <c r="R16" s="72">
        <f>+AVERAGE('Improved Data'!F773:F791)</f>
        <v>50.442105263157899</v>
      </c>
      <c r="S16" s="72">
        <f>+AVERAGE('Improved Data'!G773:G791)</f>
        <v>35.568421052631578</v>
      </c>
      <c r="T16" s="72">
        <f>+AVERAGE('Improved Data'!H773:H791)</f>
        <v>6.8736842105263136</v>
      </c>
      <c r="U16" s="72">
        <f>+AVERAGE('Improved Data'!I773:I791)</f>
        <v>7.8999999999999995</v>
      </c>
      <c r="V16" s="72">
        <f>+AVERAGE('Improved Data'!J773:J791)</f>
        <v>13.1</v>
      </c>
      <c r="W16" s="72">
        <f>+AVERAGE('Improved Data'!K773:K791)</f>
        <v>22.931578947368422</v>
      </c>
      <c r="X16" s="72">
        <f>+AVERAGE('Improved Data'!L773:L791)</f>
        <v>30.747368421052634</v>
      </c>
      <c r="Y16" s="72">
        <f>+AVERAGE('Improved Data'!M773:M791)</f>
        <v>8.526315789473685</v>
      </c>
      <c r="Z16" s="72">
        <f>+AVERAGE('Improved Data'!N773:N791)</f>
        <v>68.578947368421069</v>
      </c>
      <c r="AA16" s="72">
        <f>+AVERAGE('Improved Data'!O773:O791)</f>
        <v>11.852631578947367</v>
      </c>
      <c r="AB16" s="72">
        <f>+AVERAGE('Improved Data'!P773:P791)</f>
        <v>16.463157894736838</v>
      </c>
      <c r="AC16" s="72">
        <f>+AVERAGE('Improved Data'!Q773:Q791)</f>
        <v>10.321052631578947</v>
      </c>
      <c r="BN16" s="60"/>
      <c r="BO16" s="60"/>
      <c r="BP16" s="60"/>
      <c r="BQ16" s="60"/>
      <c r="BR16" s="60"/>
      <c r="BS16" s="60"/>
      <c r="BT16" s="60"/>
      <c r="BU16" s="60"/>
      <c r="BV16" s="60"/>
      <c r="BW16" s="60"/>
      <c r="BX16" s="60"/>
      <c r="BY16" s="60"/>
      <c r="BZ16" s="60"/>
      <c r="CA16" s="60"/>
      <c r="CB16" s="60"/>
      <c r="CC16" s="60"/>
      <c r="CD16" s="60"/>
      <c r="CE16" s="60"/>
      <c r="CF16" s="60"/>
      <c r="CG16" s="60"/>
      <c r="CH16" s="60"/>
      <c r="CI16" s="60"/>
      <c r="CJ16" s="60"/>
      <c r="CK16" s="60"/>
      <c r="CL16" s="60"/>
      <c r="CM16" s="60"/>
      <c r="CN16" s="60"/>
      <c r="CO16" s="60"/>
    </row>
    <row r="17" spans="1:93">
      <c r="A17" s="62" t="s">
        <v>14</v>
      </c>
      <c r="B17" s="61">
        <f>+AVERAGE('Improved Data'!AK792:AK806)</f>
        <v>0.55225006094609386</v>
      </c>
      <c r="C17" s="61">
        <f>+AVERAGE('Improved Data'!AL792:AL806)</f>
        <v>0.50380464845432726</v>
      </c>
      <c r="D17" s="61">
        <f>+AVERAGE('Improved Data'!AM792:AM806)</f>
        <v>0.60835947941678115</v>
      </c>
      <c r="E17" s="61">
        <f>+AVERAGE('Improved Data'!AN792:AN806)</f>
        <v>0.56558998815412165</v>
      </c>
      <c r="F17" s="115"/>
      <c r="G17" s="60" t="s">
        <v>14</v>
      </c>
      <c r="H17" s="61">
        <v>0.55229759554259727</v>
      </c>
      <c r="I17" s="61">
        <v>0.50380464845432738</v>
      </c>
      <c r="J17" s="61">
        <v>0.60834914176677024</v>
      </c>
      <c r="K17" s="61">
        <v>0.56565066254541507</v>
      </c>
      <c r="L17" s="116"/>
      <c r="M17" s="68" t="s">
        <v>14</v>
      </c>
      <c r="P17" s="72">
        <f>+AVERAGE('Improved Data'!D792:D806)</f>
        <v>78.240000000000009</v>
      </c>
      <c r="Q17" s="72">
        <f>+AVERAGE('Improved Data'!E792:E806)</f>
        <v>65.466666666666669</v>
      </c>
      <c r="R17" s="72">
        <f>+AVERAGE('Improved Data'!F792:F806)</f>
        <v>44.739999999999995</v>
      </c>
      <c r="S17" s="72">
        <f>+AVERAGE('Improved Data'!G792:G806)</f>
        <v>26.213333333333335</v>
      </c>
      <c r="T17" s="72">
        <f>+AVERAGE('Improved Data'!H792:H806)</f>
        <v>9.8799999999999972</v>
      </c>
      <c r="U17" s="72">
        <f>+AVERAGE('Improved Data'!I792:I806)</f>
        <v>11.553333333333335</v>
      </c>
      <c r="V17" s="72">
        <f>+AVERAGE('Improved Data'!J792:J806)</f>
        <v>20.759999999999998</v>
      </c>
      <c r="W17" s="72">
        <f>+AVERAGE('Improved Data'!K792:K806)</f>
        <v>31.233333333333338</v>
      </c>
      <c r="X17" s="72">
        <f>+AVERAGE('Improved Data'!L792:L806)</f>
        <v>36.953333333333333</v>
      </c>
      <c r="Y17" s="72">
        <f>+AVERAGE('Improved Data'!M792:M806)</f>
        <v>18.606666666666666</v>
      </c>
      <c r="Z17" s="72">
        <f>+AVERAGE('Improved Data'!N792:N806)</f>
        <v>70.899999999999991</v>
      </c>
      <c r="AA17" s="72">
        <f>+AVERAGE('Improved Data'!O792:O806)</f>
        <v>14.113333333333335</v>
      </c>
      <c r="AB17" s="72">
        <f>+AVERAGE('Improved Data'!P792:P806)</f>
        <v>24.686666666666664</v>
      </c>
      <c r="AC17" s="72">
        <f>+AVERAGE('Improved Data'!Q792:Q806)</f>
        <v>13.073333333333331</v>
      </c>
      <c r="BN17" s="60"/>
      <c r="BO17" s="60"/>
      <c r="BP17" s="60"/>
      <c r="BQ17" s="60"/>
      <c r="BR17" s="60"/>
      <c r="BS17" s="60"/>
      <c r="BT17" s="60"/>
      <c r="BU17" s="60"/>
      <c r="BV17" s="60"/>
      <c r="BW17" s="60"/>
      <c r="BX17" s="60"/>
      <c r="BY17" s="60"/>
      <c r="BZ17" s="60"/>
      <c r="CA17" s="60"/>
      <c r="CB17" s="60"/>
      <c r="CC17" s="60"/>
      <c r="CD17" s="60"/>
      <c r="CE17" s="60"/>
      <c r="CF17" s="60"/>
      <c r="CG17" s="60"/>
      <c r="CH17" s="60"/>
      <c r="CI17" s="60"/>
      <c r="CJ17" s="60"/>
      <c r="CK17" s="60"/>
      <c r="CL17" s="60"/>
      <c r="CM17" s="60"/>
      <c r="CN17" s="60"/>
      <c r="CO17" s="60"/>
    </row>
    <row r="18" spans="1:93">
      <c r="A18" s="68" t="s">
        <v>50</v>
      </c>
      <c r="B18" s="69">
        <f>+AVERAGE('Improved Data'!AK31:AK806)</f>
        <v>0.58878779649111723</v>
      </c>
      <c r="C18" s="69">
        <f>+AVERAGE('Improved Data'!AL31:AL806)</f>
        <v>0.52996368552145678</v>
      </c>
      <c r="D18" s="69">
        <f>+AVERAGE('Improved Data'!AM31:AM806)</f>
        <v>0.6252561201510678</v>
      </c>
      <c r="E18" s="69">
        <f>+AVERAGE('Improved Data'!AN31:AN806)</f>
        <v>0.62290263709448124</v>
      </c>
      <c r="F18" s="115"/>
      <c r="G18" s="70" t="s">
        <v>50</v>
      </c>
      <c r="H18" s="71">
        <f>+AVERAGE('Original Data'!AK7:AK782)</f>
        <v>0.58878779649111723</v>
      </c>
      <c r="I18" s="71">
        <f>+AVERAGE('Original Data'!AL7:AL782)</f>
        <v>0.52996368552145678</v>
      </c>
      <c r="J18" s="71">
        <f>+AVERAGE('Original Data'!AM7:AM782)</f>
        <v>0.6252561201510678</v>
      </c>
      <c r="K18" s="71">
        <f>+AVERAGE('Original Data'!AN7:AN782)</f>
        <v>0.62290263709448124</v>
      </c>
      <c r="L18" s="116"/>
      <c r="BN18" s="60"/>
      <c r="BO18" s="60"/>
      <c r="BP18" s="60"/>
      <c r="BQ18" s="60"/>
      <c r="BR18" s="60"/>
      <c r="BS18" s="60"/>
      <c r="BT18" s="60"/>
      <c r="BU18" s="60"/>
      <c r="BV18" s="60"/>
      <c r="BW18" s="60"/>
      <c r="BX18" s="60"/>
      <c r="BY18" s="60"/>
      <c r="BZ18" s="60"/>
      <c r="CA18" s="60"/>
      <c r="CB18" s="60"/>
      <c r="CC18" s="60"/>
      <c r="CD18" s="60"/>
      <c r="CE18" s="60"/>
      <c r="CF18" s="60"/>
      <c r="CG18" s="60"/>
      <c r="CH18" s="60"/>
      <c r="CI18" s="60"/>
      <c r="CJ18" s="60"/>
      <c r="CK18" s="60"/>
      <c r="CL18" s="60"/>
      <c r="CM18" s="60"/>
      <c r="CN18" s="60"/>
      <c r="CO18" s="60"/>
    </row>
    <row r="19" spans="1:93">
      <c r="B19" s="95"/>
      <c r="C19" s="95"/>
      <c r="D19" s="95"/>
      <c r="E19" s="95"/>
      <c r="F19" s="116"/>
      <c r="G19" s="33"/>
      <c r="H19" s="95"/>
      <c r="I19" s="95"/>
      <c r="J19" s="95"/>
      <c r="K19" s="95"/>
      <c r="L19" s="116"/>
      <c r="M19" s="207" t="s">
        <v>59</v>
      </c>
      <c r="N19" s="207"/>
      <c r="O19" s="207"/>
      <c r="P19" s="207"/>
      <c r="Q19" s="207"/>
      <c r="R19" s="207"/>
      <c r="S19" s="207"/>
      <c r="T19" s="207"/>
      <c r="U19" s="207"/>
      <c r="V19" s="207"/>
      <c r="W19" s="207"/>
      <c r="X19" s="207"/>
      <c r="Y19" s="207"/>
      <c r="Z19" s="207"/>
      <c r="AA19" s="207"/>
      <c r="AB19" s="207"/>
      <c r="AC19" s="207"/>
      <c r="BN19" s="60"/>
      <c r="BO19" s="60"/>
      <c r="BP19" s="60"/>
      <c r="BQ19" s="60"/>
      <c r="BR19" s="60"/>
      <c r="BS19" s="60"/>
      <c r="BT19" s="60"/>
      <c r="BU19" s="60"/>
      <c r="BV19" s="60"/>
      <c r="BW19" s="60"/>
      <c r="BX19" s="60"/>
      <c r="BY19" s="60"/>
    </row>
    <row r="20" spans="1:93" ht="55.2">
      <c r="M20" s="75" t="s">
        <v>0</v>
      </c>
      <c r="N20" s="2"/>
      <c r="O20" s="2"/>
      <c r="P20" s="11" t="s">
        <v>17</v>
      </c>
      <c r="Q20" s="11" t="s">
        <v>16</v>
      </c>
      <c r="R20" s="11" t="s">
        <v>18</v>
      </c>
      <c r="S20" s="11" t="s">
        <v>19</v>
      </c>
      <c r="T20" s="17" t="s">
        <v>20</v>
      </c>
      <c r="U20" s="17" t="s">
        <v>21</v>
      </c>
      <c r="V20" s="17" t="s">
        <v>22</v>
      </c>
      <c r="W20" s="17" t="s">
        <v>23</v>
      </c>
      <c r="X20" s="17" t="s">
        <v>24</v>
      </c>
      <c r="Y20" s="17" t="s">
        <v>25</v>
      </c>
      <c r="Z20" s="11" t="s">
        <v>26</v>
      </c>
      <c r="AA20" s="17" t="s">
        <v>27</v>
      </c>
      <c r="AB20" s="17" t="s">
        <v>28</v>
      </c>
      <c r="AC20" s="17" t="s">
        <v>29</v>
      </c>
      <c r="BN20" s="60"/>
      <c r="BO20" s="60"/>
      <c r="BP20" s="60"/>
      <c r="BQ20" s="60"/>
      <c r="BR20" s="60"/>
      <c r="BS20" s="60"/>
      <c r="BT20" s="60"/>
      <c r="BU20" s="60"/>
      <c r="BV20" s="60"/>
      <c r="BW20" s="60"/>
      <c r="BX20" s="60"/>
      <c r="BY20" s="60"/>
    </row>
    <row r="21" spans="1:93">
      <c r="B21" s="76" t="s">
        <v>68</v>
      </c>
      <c r="C21" s="76" t="s">
        <v>45</v>
      </c>
      <c r="D21" s="76" t="s">
        <v>46</v>
      </c>
      <c r="E21" s="76" t="s">
        <v>47</v>
      </c>
      <c r="M21" s="70" t="s">
        <v>2</v>
      </c>
      <c r="P21" s="72">
        <f>+AVERAGE('Improved Data'!D813:D815)</f>
        <v>79.400000000000006</v>
      </c>
      <c r="Q21" s="72">
        <f>+AVERAGE('Improved Data'!E813:E815)</f>
        <v>70.900000000000006</v>
      </c>
      <c r="R21" s="72">
        <f>+AVERAGE('Improved Data'!F813:F815)</f>
        <v>38.199999999999996</v>
      </c>
      <c r="S21" s="72">
        <f>+AVERAGE('Improved Data'!G813:G815)</f>
        <v>14.800000000000002</v>
      </c>
      <c r="T21" s="72">
        <f>+AVERAGE('Improved Data'!H813:H815)</f>
        <v>9.8333333333333339</v>
      </c>
      <c r="U21" s="72">
        <f>+AVERAGE('Improved Data'!I813:I815)</f>
        <v>7.2333333333333316</v>
      </c>
      <c r="V21" s="72">
        <f>+AVERAGE('Improved Data'!J813:J815)</f>
        <v>22.666666666666668</v>
      </c>
      <c r="W21" s="72">
        <f>+AVERAGE('Improved Data'!K813:K815)</f>
        <v>29.766666666666666</v>
      </c>
      <c r="X21" s="72">
        <f>+AVERAGE('Improved Data'!L813:L815)</f>
        <v>33.233333333333334</v>
      </c>
      <c r="Y21" s="72">
        <f>+AVERAGE('Improved Data'!M813:M815)</f>
        <v>19.466666666666669</v>
      </c>
      <c r="Z21" s="72">
        <f>+AVERAGE('Improved Data'!N813:N815)</f>
        <v>68</v>
      </c>
      <c r="AA21" s="72">
        <f>+AVERAGE('Improved Data'!O813:O815)</f>
        <v>25.399999999999995</v>
      </c>
      <c r="AB21" s="72">
        <f>+AVERAGE('Improved Data'!P813:P815)</f>
        <v>22.633333333333336</v>
      </c>
      <c r="AC21" s="72">
        <f>+AVERAGE('Improved Data'!Q813:Q815)</f>
        <v>13.033333333333333</v>
      </c>
      <c r="BN21" s="60"/>
      <c r="BO21" s="60"/>
      <c r="BP21" s="60"/>
      <c r="BQ21" s="60"/>
      <c r="BR21" s="60"/>
      <c r="BS21" s="60"/>
      <c r="BT21" s="60"/>
      <c r="BU21" s="60"/>
      <c r="BV21" s="60"/>
      <c r="BW21" s="60"/>
      <c r="BX21" s="60"/>
      <c r="BY21" s="60"/>
    </row>
    <row r="22" spans="1:93" ht="28.8">
      <c r="A22" s="65" t="s">
        <v>56</v>
      </c>
      <c r="B22" s="67">
        <f>+H18</f>
        <v>0.58878779649111723</v>
      </c>
      <c r="C22" s="67">
        <f t="shared" ref="C22:E22" si="0">+I18</f>
        <v>0.52996368552145678</v>
      </c>
      <c r="D22" s="67">
        <f t="shared" si="0"/>
        <v>0.6252561201510678</v>
      </c>
      <c r="E22" s="67">
        <f t="shared" si="0"/>
        <v>0.62290263709448124</v>
      </c>
      <c r="M22" s="70" t="s">
        <v>3</v>
      </c>
      <c r="P22" s="72">
        <f>+AVERAGE('Improved Data'!D816:D841)</f>
        <v>83.426923076923075</v>
      </c>
      <c r="Q22" s="72">
        <f>+AVERAGE('Improved Data'!E816:E841)</f>
        <v>78.819230769230771</v>
      </c>
      <c r="R22" s="72">
        <f>+AVERAGE('Improved Data'!F816:F841)</f>
        <v>58.611538461538466</v>
      </c>
      <c r="S22" s="72">
        <f>+AVERAGE('Improved Data'!G816:G841)</f>
        <v>47.484615384615388</v>
      </c>
      <c r="T22" s="72">
        <f>+AVERAGE('Improved Data'!H816:H841)</f>
        <v>7.3807692307692312</v>
      </c>
      <c r="U22" s="72">
        <f>+AVERAGE('Improved Data'!I816:I841)</f>
        <v>8.9982653846153848</v>
      </c>
      <c r="V22" s="72">
        <f>+AVERAGE('Improved Data'!J816:J841)</f>
        <v>13.230769230769228</v>
      </c>
      <c r="W22" s="72">
        <f>+AVERAGE('Improved Data'!K816:K841)</f>
        <v>21.1</v>
      </c>
      <c r="X22" s="72">
        <f>+AVERAGE('Improved Data'!L816:L841)</f>
        <v>32.238461538461536</v>
      </c>
      <c r="Y22" s="72">
        <f>+AVERAGE('Improved Data'!M816:M841)</f>
        <v>7.6612615384615372</v>
      </c>
      <c r="Z22" s="72">
        <f>+AVERAGE('Improved Data'!N816:N841)</f>
        <v>81.41024615384616</v>
      </c>
      <c r="AA22" s="72">
        <f>+AVERAGE('Improved Data'!O816:O841)</f>
        <v>11.353846153846151</v>
      </c>
      <c r="AB22" s="72">
        <f>+AVERAGE('Improved Data'!P816:P841)</f>
        <v>18.830769230769235</v>
      </c>
      <c r="AC22" s="72">
        <f>+AVERAGE('Improved Data'!Q816:Q841)</f>
        <v>8.203846153846154</v>
      </c>
      <c r="BN22" s="60"/>
      <c r="BO22" s="60"/>
      <c r="BP22" s="60"/>
      <c r="BQ22" s="60"/>
      <c r="BR22" s="60"/>
      <c r="BS22" s="60"/>
      <c r="BT22" s="60"/>
      <c r="BU22" s="60"/>
      <c r="BV22" s="60"/>
      <c r="BW22" s="60"/>
      <c r="BX22" s="60"/>
      <c r="BY22" s="60"/>
    </row>
    <row r="23" spans="1:93" ht="28.8">
      <c r="A23" s="65" t="s">
        <v>57</v>
      </c>
      <c r="B23" s="67">
        <f>+B18</f>
        <v>0.58878779649111723</v>
      </c>
      <c r="C23" s="67">
        <f t="shared" ref="C23:E23" si="1">+C18</f>
        <v>0.52996368552145678</v>
      </c>
      <c r="D23" s="67">
        <f t="shared" si="1"/>
        <v>0.6252561201510678</v>
      </c>
      <c r="E23" s="67">
        <f t="shared" si="1"/>
        <v>0.62290263709448124</v>
      </c>
      <c r="M23" s="70" t="s">
        <v>4</v>
      </c>
      <c r="P23" s="72">
        <f>+AVERAGE('Improved Data'!D842:D890)</f>
        <v>61.253061224489798</v>
      </c>
      <c r="Q23" s="72">
        <f>+AVERAGE('Improved Data'!E842:E890)</f>
        <v>58.214285714285715</v>
      </c>
      <c r="R23" s="72">
        <f>+AVERAGE('Improved Data'!F842:F890)</f>
        <v>29.989795918367339</v>
      </c>
      <c r="S23" s="72">
        <f>+AVERAGE('Improved Data'!G842:G890)</f>
        <v>18.569387755102042</v>
      </c>
      <c r="T23" s="72">
        <f>+AVERAGE('Improved Data'!H842:H890)</f>
        <v>10.904465306122447</v>
      </c>
      <c r="U23" s="72">
        <f>+AVERAGE('Improved Data'!I842:I890)</f>
        <v>15.122448979591839</v>
      </c>
      <c r="V23" s="72">
        <f>+AVERAGE('Improved Data'!J842:J890)</f>
        <v>35.074530612244907</v>
      </c>
      <c r="W23" s="72">
        <f>+AVERAGE('Improved Data'!K842:K890)</f>
        <v>45.787755102040812</v>
      </c>
      <c r="X23" s="72">
        <f>+AVERAGE('Improved Data'!L842:L890)</f>
        <v>45.534693877551028</v>
      </c>
      <c r="Y23" s="72">
        <f>+AVERAGE('Improved Data'!M842:M890)</f>
        <v>23.383673469387748</v>
      </c>
      <c r="Z23" s="72">
        <f>+AVERAGE('Improved Data'!N842:N890)</f>
        <v>63.94081632653063</v>
      </c>
      <c r="AA23" s="72">
        <f>+AVERAGE('Improved Data'!O842:O890)</f>
        <v>19.834693877551015</v>
      </c>
      <c r="AB23" s="72">
        <f>+AVERAGE('Improved Data'!P842:P890)</f>
        <v>32.883673469387759</v>
      </c>
      <c r="AC23" s="72">
        <f>+AVERAGE('Improved Data'!Q842:Q890)</f>
        <v>16.918367346938776</v>
      </c>
      <c r="BN23" s="60"/>
      <c r="BO23" s="60"/>
      <c r="BP23" s="60"/>
      <c r="BQ23" s="60"/>
      <c r="BR23" s="60"/>
      <c r="BS23" s="60"/>
      <c r="BT23" s="60"/>
      <c r="BU23" s="60"/>
      <c r="BV23" s="60"/>
      <c r="BW23" s="60"/>
      <c r="BX23" s="60"/>
      <c r="BY23" s="60"/>
    </row>
    <row r="24" spans="1:93">
      <c r="B24" s="76" t="s">
        <v>68</v>
      </c>
      <c r="C24" s="76" t="s">
        <v>45</v>
      </c>
      <c r="D24" s="76" t="s">
        <v>46</v>
      </c>
      <c r="E24" s="76" t="s">
        <v>47</v>
      </c>
      <c r="M24" s="70" t="s">
        <v>5</v>
      </c>
      <c r="P24" s="72">
        <f>+AVERAGE('Improved Data'!D891:D1010)</f>
        <v>76.480833333333337</v>
      </c>
      <c r="Q24" s="72">
        <f>+AVERAGE('Improved Data'!E891:E1010)</f>
        <v>74.344166666666695</v>
      </c>
      <c r="R24" s="72">
        <f>+AVERAGE('Improved Data'!F891:F1010)</f>
        <v>53.609796666666661</v>
      </c>
      <c r="S24" s="72">
        <f>+AVERAGE('Improved Data'!G891:G1010)</f>
        <v>37.329166666666666</v>
      </c>
      <c r="T24" s="72">
        <f>+AVERAGE('Improved Data'!H891:H1010)</f>
        <v>8.2127733333333275</v>
      </c>
      <c r="U24" s="72">
        <f>+AVERAGE('Improved Data'!I891:I1010)</f>
        <v>10.90025333333333</v>
      </c>
      <c r="V24" s="72">
        <f>+AVERAGE('Improved Data'!J891:J1010)</f>
        <v>17.951060833333333</v>
      </c>
      <c r="W24" s="72">
        <f>+AVERAGE('Improved Data'!K891:K1010)</f>
        <v>24.732500000000005</v>
      </c>
      <c r="X24" s="72">
        <f>+AVERAGE('Improved Data'!L891:L1010)</f>
        <v>33.398333333333333</v>
      </c>
      <c r="Y24" s="72">
        <f>+AVERAGE('Improved Data'!M891:M1010)</f>
        <v>10.260924999999999</v>
      </c>
      <c r="Z24" s="72">
        <f>+AVERAGE('Improved Data'!N891:N1010)</f>
        <v>78.933333333333366</v>
      </c>
      <c r="AA24" s="72">
        <f>+AVERAGE('Improved Data'!O891:O1010)</f>
        <v>9.2913799999999984</v>
      </c>
      <c r="AB24" s="72">
        <f>+AVERAGE('Improved Data'!P891:P1010)</f>
        <v>21.195000000000004</v>
      </c>
      <c r="AC24" s="72">
        <f>+AVERAGE('Improved Data'!Q891:Q1010)</f>
        <v>9.5858333333333334</v>
      </c>
      <c r="BN24" s="60"/>
      <c r="BO24" s="60"/>
      <c r="BP24" s="60"/>
      <c r="BQ24" s="60"/>
      <c r="BR24" s="60"/>
      <c r="BS24" s="60"/>
      <c r="BT24" s="60"/>
      <c r="BU24" s="60"/>
      <c r="BV24" s="60"/>
      <c r="BW24" s="60"/>
      <c r="BX24" s="60"/>
      <c r="BY24" s="60"/>
    </row>
    <row r="25" spans="1:93">
      <c r="A25" t="s">
        <v>51</v>
      </c>
      <c r="B25" s="67" t="e">
        <f>+INDEX(Results!H5:H17,MATCH(Dashboard!$B$3,Results!$A5:$A17,0))</f>
        <v>#N/A</v>
      </c>
      <c r="C25" s="67" t="e">
        <f>+INDEX(Results!I5:I17,MATCH(Dashboard!$B$3,Results!$A5:$A17,0))</f>
        <v>#N/A</v>
      </c>
      <c r="D25" s="67" t="e">
        <f>+INDEX(Results!J5:J17,MATCH(Dashboard!$B$3,Results!$A5:$A17,0))</f>
        <v>#N/A</v>
      </c>
      <c r="E25" s="67" t="e">
        <f>+INDEX(Results!K5:K17,MATCH(Dashboard!$B$3,Results!$A5:$A17,0))</f>
        <v>#N/A</v>
      </c>
      <c r="M25" s="70" t="s">
        <v>6</v>
      </c>
      <c r="P25" s="73">
        <f>+AVERAGE('Improved Data'!D1011:D1030)</f>
        <v>82.13000000000001</v>
      </c>
      <c r="Q25" s="73">
        <f>+AVERAGE('Improved Data'!E1011:E1030)</f>
        <v>72.304999999999978</v>
      </c>
      <c r="R25" s="73">
        <f>+AVERAGE('Improved Data'!F1011:F1030)</f>
        <v>50.970000000000006</v>
      </c>
      <c r="S25" s="73">
        <f>+AVERAGE('Improved Data'!G1011:G1030)</f>
        <v>37.154999999999994</v>
      </c>
      <c r="T25" s="73">
        <f>+AVERAGE('Improved Data'!H1011:H1030)</f>
        <v>7.1650000000000009</v>
      </c>
      <c r="U25" s="73">
        <f>+AVERAGE('Improved Data'!I1011:I1030)</f>
        <v>7.1647299999999987</v>
      </c>
      <c r="V25" s="73">
        <f>+AVERAGE('Improved Data'!J1011:J1030)</f>
        <v>17.75</v>
      </c>
      <c r="W25" s="73">
        <f>+AVERAGE('Improved Data'!K1011:K1030)</f>
        <v>23.990000000000002</v>
      </c>
      <c r="X25" s="73">
        <f>+AVERAGE('Improved Data'!L1011:L1030)</f>
        <v>30.604999999999997</v>
      </c>
      <c r="Y25" s="73">
        <f>+AVERAGE('Improved Data'!M1011:M1030)</f>
        <v>10.589999999999998</v>
      </c>
      <c r="Z25" s="73">
        <f>+AVERAGE('Improved Data'!N1011:N1030)</f>
        <v>70.215000000000003</v>
      </c>
      <c r="AA25" s="73">
        <f>+AVERAGE('Improved Data'!O1011:O1030)</f>
        <v>12.024999999999999</v>
      </c>
      <c r="AB25" s="73">
        <f>+AVERAGE('Improved Data'!P1011:P1030)</f>
        <v>15.515000000000001</v>
      </c>
      <c r="AC25" s="73">
        <f>+AVERAGE('Improved Data'!Q1011:Q1030)</f>
        <v>8.6050000000000004</v>
      </c>
      <c r="BN25" s="60"/>
      <c r="BO25" s="60"/>
      <c r="BP25" s="60"/>
      <c r="BQ25" s="60"/>
      <c r="BR25" s="60"/>
      <c r="BS25" s="60"/>
      <c r="BT25" s="60"/>
      <c r="BU25" s="60"/>
      <c r="BV25" s="60"/>
      <c r="BW25" s="60"/>
      <c r="BX25" s="60"/>
      <c r="BY25" s="60"/>
    </row>
    <row r="26" spans="1:93">
      <c r="A26" t="s">
        <v>52</v>
      </c>
      <c r="B26" s="67" t="e">
        <f>IF(INDEX(Results!B5:B17,MATCH(Dashboard!$B$3,Results!$A5:$A17,0))&lt;1, INDEX(Results!B5:B17,MATCH(Dashboard!$B$3,Results!$A5:$A17,0)),1)</f>
        <v>#N/A</v>
      </c>
      <c r="C26" s="67" t="e">
        <f>IF(INDEX(Results!C5:C17,MATCH(Dashboard!$B$3,Results!$A5:$A17,0))&lt;1, INDEX(Results!C5:C17,MATCH(Dashboard!$B$3,Results!$A5:$A17,0)),1)</f>
        <v>#N/A</v>
      </c>
      <c r="D26" s="67" t="e">
        <f>IF(INDEX(Results!D5:D17,MATCH(Dashboard!$B$3,Results!$A5:$A17,0))&lt;1, INDEX(Results!D5:D17,MATCH(Dashboard!$B$3,Results!$A5:$A17,0)),1)</f>
        <v>#N/A</v>
      </c>
      <c r="E26" s="67" t="e">
        <f>IF(INDEX(Results!E5:E17,MATCH(Dashboard!$B$3,Results!$A5:$A17,0))&lt;1, INDEX(Results!E5:E17,MATCH(Dashboard!$B$3,Results!$A5:$A17,0)),1)</f>
        <v>#N/A</v>
      </c>
      <c r="M26" s="70" t="s">
        <v>7</v>
      </c>
      <c r="P26" s="73">
        <f>+AVERAGE('Improved Data'!D1031:D1174)</f>
        <v>67.656944444444363</v>
      </c>
      <c r="Q26" s="73">
        <f>+AVERAGE('Improved Data'!E1031:E1174)</f>
        <v>63.754166666666642</v>
      </c>
      <c r="R26" s="73">
        <f>+AVERAGE('Improved Data'!F1031:F1174)</f>
        <v>36.573611111111113</v>
      </c>
      <c r="S26" s="73">
        <f>+AVERAGE('Improved Data'!G1031:G1174)</f>
        <v>21.73888888888888</v>
      </c>
      <c r="T26" s="73">
        <f>+AVERAGE('Improved Data'!H1031:H1174)</f>
        <v>10.040574305555555</v>
      </c>
      <c r="U26" s="73">
        <f>+AVERAGE('Improved Data'!I1031:I1174)</f>
        <v>11.278315277777779</v>
      </c>
      <c r="V26" s="73">
        <f>+AVERAGE('Improved Data'!J1031:J1174)</f>
        <v>27.697467361111094</v>
      </c>
      <c r="W26" s="73">
        <f>+AVERAGE('Improved Data'!K1031:K1174)</f>
        <v>32.847736111111111</v>
      </c>
      <c r="X26" s="73">
        <f>+AVERAGE('Improved Data'!L1031:L1174)</f>
        <v>41.333370833333333</v>
      </c>
      <c r="Y26" s="73">
        <f>+AVERAGE('Improved Data'!M1031:M1174)</f>
        <v>15.018465972222224</v>
      </c>
      <c r="Z26" s="73">
        <f>+AVERAGE('Improved Data'!N1031:N1174)</f>
        <v>72.037500000000009</v>
      </c>
      <c r="AA26" s="73">
        <f>+AVERAGE('Improved Data'!O1031:O1174)</f>
        <v>12.373582638888891</v>
      </c>
      <c r="AB26" s="73">
        <f>+AVERAGE('Improved Data'!P1031:P1174)</f>
        <v>25.304618055555572</v>
      </c>
      <c r="AC26" s="73">
        <f>+AVERAGE('Improved Data'!Q1031:Q1174)</f>
        <v>13.96445763888889</v>
      </c>
      <c r="BN26" s="60"/>
      <c r="BO26" s="60"/>
      <c r="BP26" s="60"/>
      <c r="BQ26" s="60"/>
      <c r="BR26" s="60"/>
      <c r="BS26" s="60"/>
      <c r="BT26" s="60"/>
      <c r="BU26" s="60"/>
      <c r="BV26" s="60"/>
      <c r="BW26" s="60"/>
      <c r="BX26" s="60"/>
      <c r="BY26" s="60"/>
    </row>
    <row r="27" spans="1:93">
      <c r="M27" s="70" t="s">
        <v>8</v>
      </c>
      <c r="P27" s="73">
        <f>+AVERAGE('Improved Data'!D1175:D1194)</f>
        <v>75.784999999999997</v>
      </c>
      <c r="Q27" s="73">
        <f>+AVERAGE('Improved Data'!E1175:E1194)</f>
        <v>71.004999999999995</v>
      </c>
      <c r="R27" s="73">
        <f>+AVERAGE('Improved Data'!F1175:F1194)</f>
        <v>45.545000000000002</v>
      </c>
      <c r="S27" s="73">
        <f>+AVERAGE('Improved Data'!G1175:G1194)</f>
        <v>24.15</v>
      </c>
      <c r="T27" s="73">
        <f>+AVERAGE('Improved Data'!H1175:H1194)</f>
        <v>9.42</v>
      </c>
      <c r="U27" s="73">
        <f>+AVERAGE('Improved Data'!I1175:I1194)</f>
        <v>9.4149999999999991</v>
      </c>
      <c r="V27" s="73">
        <f>+AVERAGE('Improved Data'!J1175:J1194)</f>
        <v>21.855</v>
      </c>
      <c r="W27" s="73">
        <f>+AVERAGE('Improved Data'!K1175:K1194)</f>
        <v>30.07</v>
      </c>
      <c r="X27" s="73">
        <f>+AVERAGE('Improved Data'!L1175:L1194)</f>
        <v>36.094999999999992</v>
      </c>
      <c r="Y27" s="73">
        <f>+AVERAGE('Improved Data'!M1175:M1194)</f>
        <v>13.419999999999996</v>
      </c>
      <c r="Z27" s="73">
        <f>+AVERAGE('Improved Data'!N1175:N1194)</f>
        <v>72.085000000000008</v>
      </c>
      <c r="AA27" s="73">
        <f>+AVERAGE('Improved Data'!O1175:O1194)</f>
        <v>13.039999999999997</v>
      </c>
      <c r="AB27" s="73">
        <f>+AVERAGE('Improved Data'!P1175:P1194)</f>
        <v>21.250000000000004</v>
      </c>
      <c r="AC27" s="73">
        <f>+AVERAGE('Improved Data'!Q1175:Q1194)</f>
        <v>12.770000000000001</v>
      </c>
    </row>
    <row r="28" spans="1:93">
      <c r="M28" s="70" t="s">
        <v>9</v>
      </c>
      <c r="P28" s="72">
        <f>+AVERAGE('Improved Data'!D1195:D1214)</f>
        <v>89.210000000000008</v>
      </c>
      <c r="Q28" s="72">
        <f>+AVERAGE('Improved Data'!E1195:E1214)</f>
        <v>81.28</v>
      </c>
      <c r="R28" s="72">
        <f>+AVERAGE('Improved Data'!F1195:F1214)</f>
        <v>64.864999999999995</v>
      </c>
      <c r="S28" s="72">
        <f>+AVERAGE('Improved Data'!G1195:G1214)</f>
        <v>55.98</v>
      </c>
      <c r="T28" s="72">
        <f>+AVERAGE('Improved Data'!H1195:H1214)</f>
        <v>8.0089800000000011</v>
      </c>
      <c r="U28" s="72">
        <f>+AVERAGE('Improved Data'!I1195:I1214)</f>
        <v>6.0149999999999997</v>
      </c>
      <c r="V28" s="72">
        <f>+AVERAGE('Improved Data'!J1195:J1214)</f>
        <v>10.806875</v>
      </c>
      <c r="W28" s="72">
        <f>+AVERAGE('Improved Data'!K1195:K1214)</f>
        <v>14.645000000000001</v>
      </c>
      <c r="X28" s="72">
        <f>+AVERAGE('Improved Data'!L1195:L1214)</f>
        <v>29.695</v>
      </c>
      <c r="Y28" s="72">
        <f>+AVERAGE('Improved Data'!M1195:M1214)</f>
        <v>7.5751750000000015</v>
      </c>
      <c r="Z28" s="72">
        <f>+AVERAGE('Improved Data'!N1195:N1214)</f>
        <v>84.449999999999989</v>
      </c>
      <c r="AA28" s="72">
        <f>+AVERAGE('Improved Data'!O1195:O1214)</f>
        <v>5.6300000000000008</v>
      </c>
      <c r="AB28" s="72">
        <f>+AVERAGE('Improved Data'!P1195:P1214)</f>
        <v>10.395</v>
      </c>
      <c r="AC28" s="72">
        <f>+AVERAGE('Improved Data'!Q1195:Q1214)</f>
        <v>8.8899999999999988</v>
      </c>
    </row>
    <row r="29" spans="1:93" ht="15" thickBot="1">
      <c r="A29" s="209" t="s">
        <v>123</v>
      </c>
      <c r="B29" s="209"/>
      <c r="C29" s="209"/>
      <c r="D29" s="209"/>
      <c r="E29" s="209"/>
      <c r="F29" s="144"/>
      <c r="G29" s="144"/>
      <c r="M29" s="70" t="s">
        <v>10</v>
      </c>
      <c r="P29" s="72">
        <f>+AVERAGE('Improved Data'!D1215:D1416)</f>
        <v>74.272772277227688</v>
      </c>
      <c r="Q29" s="72">
        <f>+AVERAGE('Improved Data'!E1215:E1416)</f>
        <v>68.96386138613866</v>
      </c>
      <c r="R29" s="72">
        <f>+AVERAGE('Improved Data'!F1215:F1416)</f>
        <v>44.526237623762334</v>
      </c>
      <c r="S29" s="72">
        <f>+AVERAGE('Improved Data'!G1215:G1416)</f>
        <v>32.067326732673259</v>
      </c>
      <c r="T29" s="72">
        <f>+AVERAGE('Improved Data'!H1215:H1416)</f>
        <v>10.592863366336637</v>
      </c>
      <c r="U29" s="72">
        <f>+AVERAGE('Improved Data'!I1215:I1416)</f>
        <v>9.8588475247524787</v>
      </c>
      <c r="V29" s="72">
        <f>+AVERAGE('Improved Data'!J1215:J1416)</f>
        <v>30.042444554455454</v>
      </c>
      <c r="W29" s="72">
        <f>+AVERAGE('Improved Data'!K1215:K1416)</f>
        <v>34.231371287128724</v>
      </c>
      <c r="X29" s="72">
        <f>+AVERAGE('Improved Data'!L1215:L1416)</f>
        <v>41.515126732673281</v>
      </c>
      <c r="Y29" s="72">
        <f>+AVERAGE('Improved Data'!M1215:M1416)</f>
        <v>14.499548019801985</v>
      </c>
      <c r="Z29" s="72">
        <f>+AVERAGE('Improved Data'!N1215:N1416)</f>
        <v>75.591579702970279</v>
      </c>
      <c r="AA29" s="72">
        <f>+AVERAGE('Improved Data'!O1215:O1416)</f>
        <v>11.810197524752478</v>
      </c>
      <c r="AB29" s="72">
        <f>+AVERAGE('Improved Data'!P1215:P1416)</f>
        <v>22.711428217821791</v>
      </c>
      <c r="AC29" s="72">
        <f>+AVERAGE('Improved Data'!Q1215:Q1416)</f>
        <v>13.604040594059409</v>
      </c>
    </row>
    <row r="30" spans="1:93">
      <c r="A30" s="186" t="s">
        <v>2</v>
      </c>
      <c r="B30" s="187">
        <v>0</v>
      </c>
      <c r="C30" s="188"/>
      <c r="D30" s="188" t="s">
        <v>115</v>
      </c>
      <c r="E30" s="189"/>
      <c r="M30" s="70" t="s">
        <v>11</v>
      </c>
      <c r="P30" s="72">
        <f>+AVERAGE('Improved Data'!D1417:D1529)</f>
        <v>75.356637168141631</v>
      </c>
      <c r="Q30" s="72">
        <f>+AVERAGE('Improved Data'!E1417:E1529)</f>
        <v>75.354867256637178</v>
      </c>
      <c r="R30" s="72">
        <f>+AVERAGE('Improved Data'!F1417:F1529)</f>
        <v>52.827433628318609</v>
      </c>
      <c r="S30" s="72">
        <f>+AVERAGE('Improved Data'!G1417:G1529)</f>
        <v>47.571681415929206</v>
      </c>
      <c r="T30" s="72">
        <f>+AVERAGE('Improved Data'!H1417:H1529)</f>
        <v>7.7778761061946931</v>
      </c>
      <c r="U30" s="72">
        <f>+AVERAGE('Improved Data'!I1417:I1529)</f>
        <v>13.694323893805313</v>
      </c>
      <c r="V30" s="72">
        <f>+AVERAGE('Improved Data'!J1417:J1529)</f>
        <v>21.04209203539822</v>
      </c>
      <c r="W30" s="72">
        <f>+AVERAGE('Improved Data'!K1417:K1529)</f>
        <v>31.482300884955759</v>
      </c>
      <c r="X30" s="72">
        <f>+AVERAGE('Improved Data'!L1417:L1529)</f>
        <v>38.91858407079647</v>
      </c>
      <c r="Y30" s="72">
        <f>+AVERAGE('Improved Data'!M1417:M1529)</f>
        <v>15.125050442477873</v>
      </c>
      <c r="Z30" s="72">
        <f>+AVERAGE('Improved Data'!N1417:N1529)</f>
        <v>79.695575221238968</v>
      </c>
      <c r="AA30" s="72">
        <f>+AVERAGE('Improved Data'!O1417:O1529)</f>
        <v>13.992035398230092</v>
      </c>
      <c r="AB30" s="72">
        <f>+AVERAGE('Improved Data'!P1417:P1529)</f>
        <v>27.661946902654865</v>
      </c>
      <c r="AC30" s="72">
        <f>+AVERAGE('Improved Data'!Q1417:Q1529)</f>
        <v>10.571681415929199</v>
      </c>
    </row>
    <row r="31" spans="1:93">
      <c r="A31" s="190" t="s">
        <v>3</v>
      </c>
      <c r="B31" s="155" t="s">
        <v>121</v>
      </c>
      <c r="C31" s="155"/>
      <c r="D31" s="155" t="s">
        <v>122</v>
      </c>
      <c r="E31" s="191"/>
      <c r="M31" s="70" t="s">
        <v>12</v>
      </c>
      <c r="P31" s="72">
        <f>+AVERAGE('Improved Data'!D1530:D1554)</f>
        <v>79.452000000000012</v>
      </c>
      <c r="Q31" s="72">
        <f>+AVERAGE('Improved Data'!E1530:E1554)</f>
        <v>68.484000000000009</v>
      </c>
      <c r="R31" s="72">
        <f>+AVERAGE('Improved Data'!F1530:F1554)</f>
        <v>43.864000000000004</v>
      </c>
      <c r="S31" s="72">
        <f>+AVERAGE('Improved Data'!G1530:G1554)</f>
        <v>29.067999999999998</v>
      </c>
      <c r="T31" s="72">
        <f>+AVERAGE('Improved Data'!H1530:H1554)</f>
        <v>8.7959999999999994</v>
      </c>
      <c r="U31" s="72">
        <f>+AVERAGE('Improved Data'!I1530:I1554)</f>
        <v>8.740000000000002</v>
      </c>
      <c r="V31" s="72">
        <f>+AVERAGE('Improved Data'!J1530:J1554)</f>
        <v>15.487999999999998</v>
      </c>
      <c r="W31" s="72">
        <f>+AVERAGE('Improved Data'!K1530:K1554)</f>
        <v>24.168000000000003</v>
      </c>
      <c r="X31" s="72">
        <f>+AVERAGE('Improved Data'!L1530:L1554)</f>
        <v>35.260000000000005</v>
      </c>
      <c r="Y31" s="72">
        <f>+AVERAGE('Improved Data'!M1530:M1554)</f>
        <v>10.995999999999997</v>
      </c>
      <c r="Z31" s="72">
        <f>+AVERAGE('Improved Data'!N1530:N1554)</f>
        <v>70.77600000000001</v>
      </c>
      <c r="AA31" s="72">
        <f>+AVERAGE('Improved Data'!O1530:O1554)</f>
        <v>10.764000000000001</v>
      </c>
      <c r="AB31" s="72">
        <f>+AVERAGE('Improved Data'!P1530:P1554)</f>
        <v>18.496000000000002</v>
      </c>
      <c r="AC31" s="72">
        <f>+AVERAGE('Improved Data'!Q1530:Q1554)</f>
        <v>12.128000000000002</v>
      </c>
    </row>
    <row r="32" spans="1:93">
      <c r="A32" s="192" t="s">
        <v>4</v>
      </c>
      <c r="B32" s="155" t="s">
        <v>120</v>
      </c>
      <c r="C32" s="155"/>
      <c r="D32" s="155"/>
      <c r="E32" s="191"/>
      <c r="M32" s="70" t="s">
        <v>13</v>
      </c>
      <c r="P32" s="72">
        <f>+AVERAGE('Improved Data'!D1555:D1573)</f>
        <v>77.642105263157887</v>
      </c>
      <c r="Q32" s="72">
        <f>+AVERAGE('Improved Data'!E1555:E1573)</f>
        <v>69.568421052631564</v>
      </c>
      <c r="R32" s="72">
        <f>+AVERAGE('Improved Data'!F1555:F1573)</f>
        <v>50.442105263157899</v>
      </c>
      <c r="S32" s="72">
        <f>+AVERAGE('Improved Data'!G1555:G1573)</f>
        <v>35.568421052631578</v>
      </c>
      <c r="T32" s="72">
        <f>+AVERAGE('Improved Data'!H1555:H1573)</f>
        <v>6.8736842105263136</v>
      </c>
      <c r="U32" s="72">
        <f>+AVERAGE('Improved Data'!I1555:I1573)</f>
        <v>7.8999999999999995</v>
      </c>
      <c r="V32" s="72">
        <f>+AVERAGE('Improved Data'!J1555:J1573)</f>
        <v>13.1</v>
      </c>
      <c r="W32" s="72">
        <f>+AVERAGE('Improved Data'!K1555:K1573)</f>
        <v>22.931578947368422</v>
      </c>
      <c r="X32" s="72">
        <f>+AVERAGE('Improved Data'!L1555:L1573)</f>
        <v>30.747368421052634</v>
      </c>
      <c r="Y32" s="72">
        <f>+AVERAGE('Improved Data'!M1555:M1573)</f>
        <v>8.526315789473685</v>
      </c>
      <c r="Z32" s="72">
        <f>+AVERAGE('Improved Data'!N1555:N1573)</f>
        <v>68.578947368421069</v>
      </c>
      <c r="AA32" s="72">
        <f>+AVERAGE('Improved Data'!O1555:O1573)</f>
        <v>11.852631578947367</v>
      </c>
      <c r="AB32" s="72">
        <f>+AVERAGE('Improved Data'!P1555:P1573)</f>
        <v>16.463157894736838</v>
      </c>
      <c r="AC32" s="72">
        <f>+AVERAGE('Improved Data'!Q1555:Q1573)</f>
        <v>10.321052631578947</v>
      </c>
    </row>
    <row r="33" spans="1:77">
      <c r="A33" s="190" t="s">
        <v>5</v>
      </c>
      <c r="B33" s="193">
        <v>0.05</v>
      </c>
      <c r="C33" s="155"/>
      <c r="D33" s="155"/>
      <c r="E33" s="191"/>
      <c r="M33" s="70" t="s">
        <v>14</v>
      </c>
      <c r="P33" s="72">
        <f>+AVERAGE('Improved Data'!D1574:D1588)</f>
        <v>78.240000000000009</v>
      </c>
      <c r="Q33" s="72">
        <f>+AVERAGE('Improved Data'!E1574:E1588)</f>
        <v>65.466666666666669</v>
      </c>
      <c r="R33" s="72">
        <f>+AVERAGE('Improved Data'!F1574:F1588)</f>
        <v>44.739999999999995</v>
      </c>
      <c r="S33" s="72">
        <f>+AVERAGE('Improved Data'!G1574:G1588)</f>
        <v>26.213333333333335</v>
      </c>
      <c r="T33" s="72">
        <f>+AVERAGE('Improved Data'!H1574:H1588)</f>
        <v>9.8799999999999972</v>
      </c>
      <c r="U33" s="72">
        <f>+AVERAGE('Improved Data'!I1574:I1588)</f>
        <v>11.553333333333335</v>
      </c>
      <c r="V33" s="72">
        <f>+AVERAGE('Improved Data'!J1574:J1588)</f>
        <v>20.759999999999998</v>
      </c>
      <c r="W33" s="72">
        <f>+AVERAGE('Improved Data'!K1574:K1588)</f>
        <v>31.233333333333338</v>
      </c>
      <c r="X33" s="72">
        <f>+AVERAGE('Improved Data'!L1574:L1588)</f>
        <v>36.953333333333333</v>
      </c>
      <c r="Y33" s="72">
        <f>+AVERAGE('Improved Data'!M1574:M1588)</f>
        <v>18.606666666666666</v>
      </c>
      <c r="Z33" s="72">
        <f>+AVERAGE('Improved Data'!N1574:N1588)</f>
        <v>70.899999999999991</v>
      </c>
      <c r="AA33" s="72">
        <f>+AVERAGE('Improved Data'!O1574:O1588)</f>
        <v>14.113333333333335</v>
      </c>
      <c r="AB33" s="72">
        <f>+AVERAGE('Improved Data'!P1574:P1588)</f>
        <v>24.686666666666664</v>
      </c>
      <c r="AC33" s="72">
        <f>+AVERAGE('Improved Data'!Q1574:Q1588)</f>
        <v>13.073333333333331</v>
      </c>
    </row>
    <row r="34" spans="1:77" s="56" customFormat="1" ht="15" thickBot="1">
      <c r="A34" s="192" t="s">
        <v>6</v>
      </c>
      <c r="B34" s="193">
        <v>0.1</v>
      </c>
      <c r="C34" s="155"/>
      <c r="D34" s="155"/>
      <c r="E34" s="191"/>
      <c r="L34" s="60"/>
      <c r="M34"/>
      <c r="N34"/>
      <c r="O34"/>
      <c r="P34"/>
      <c r="Q34"/>
      <c r="R34"/>
      <c r="S34"/>
      <c r="T34"/>
      <c r="U34"/>
      <c r="V34"/>
      <c r="W34"/>
      <c r="X34"/>
      <c r="Y34"/>
      <c r="Z34"/>
      <c r="AA34"/>
      <c r="AB34"/>
      <c r="AC34"/>
      <c r="BN34"/>
      <c r="BO34"/>
      <c r="BP34"/>
      <c r="BQ34"/>
      <c r="BR34"/>
      <c r="BS34"/>
      <c r="BT34"/>
      <c r="BU34"/>
      <c r="BV34"/>
      <c r="BW34"/>
      <c r="BX34"/>
      <c r="BY34"/>
    </row>
    <row r="35" spans="1:77">
      <c r="A35" s="192" t="s">
        <v>7</v>
      </c>
      <c r="B35" s="193">
        <v>0.15</v>
      </c>
      <c r="C35" s="155"/>
      <c r="D35" s="155"/>
      <c r="E35" s="191"/>
    </row>
    <row r="36" spans="1:77" ht="15" thickBot="1">
      <c r="A36" s="192" t="s">
        <v>8</v>
      </c>
      <c r="B36" s="193">
        <v>0.2</v>
      </c>
      <c r="C36" s="155"/>
      <c r="D36" s="155"/>
      <c r="E36" s="191"/>
      <c r="M36" s="56"/>
      <c r="N36" s="56"/>
      <c r="O36" s="56"/>
      <c r="P36" s="56"/>
      <c r="Q36" s="56"/>
      <c r="R36" s="56"/>
      <c r="S36" s="56"/>
      <c r="T36" s="56"/>
      <c r="U36" s="56"/>
      <c r="V36" s="56"/>
      <c r="W36" s="56"/>
      <c r="X36" s="56"/>
      <c r="Y36" s="56"/>
      <c r="Z36" s="56"/>
      <c r="AA36" s="56"/>
      <c r="AB36" s="56"/>
      <c r="AC36" s="56"/>
    </row>
    <row r="37" spans="1:77">
      <c r="A37" s="192" t="s">
        <v>9</v>
      </c>
      <c r="B37" s="155"/>
      <c r="C37" s="155"/>
      <c r="D37" s="155"/>
      <c r="E37" s="191"/>
    </row>
    <row r="38" spans="1:77">
      <c r="A38" s="192" t="s">
        <v>10</v>
      </c>
      <c r="B38" s="155"/>
      <c r="C38" s="155"/>
      <c r="D38" s="155"/>
      <c r="E38" s="191"/>
    </row>
    <row r="39" spans="1:77">
      <c r="A39" s="192" t="s">
        <v>11</v>
      </c>
      <c r="B39" s="155"/>
      <c r="C39" s="155"/>
      <c r="D39" s="155"/>
      <c r="E39" s="191"/>
    </row>
    <row r="40" spans="1:77">
      <c r="A40" s="192" t="s">
        <v>12</v>
      </c>
      <c r="B40" s="155"/>
      <c r="C40" s="155"/>
      <c r="D40" s="155"/>
      <c r="E40" s="191"/>
    </row>
    <row r="41" spans="1:77" ht="15" thickBot="1">
      <c r="A41" s="192" t="s">
        <v>13</v>
      </c>
      <c r="B41" s="155"/>
      <c r="C41" s="155"/>
      <c r="D41" s="155"/>
      <c r="E41" s="191"/>
      <c r="BN41" s="56"/>
      <c r="BO41" s="56"/>
      <c r="BP41" s="56"/>
      <c r="BQ41" s="56"/>
      <c r="BR41" s="56"/>
      <c r="BS41" s="56"/>
      <c r="BT41" s="56"/>
      <c r="BU41" s="56"/>
      <c r="BV41" s="56"/>
      <c r="BW41" s="56"/>
      <c r="BX41" s="56"/>
      <c r="BY41" s="56"/>
    </row>
    <row r="42" spans="1:77" ht="15" thickBot="1">
      <c r="A42" s="194" t="s">
        <v>14</v>
      </c>
      <c r="B42" s="195"/>
      <c r="C42" s="195"/>
      <c r="D42" s="195"/>
      <c r="E42" s="196"/>
    </row>
    <row r="83" spans="1:77" s="56" customFormat="1" ht="15" thickBot="1">
      <c r="A83"/>
      <c r="B83"/>
      <c r="C83"/>
      <c r="D83"/>
      <c r="E83"/>
      <c r="L83" s="60"/>
      <c r="M83"/>
      <c r="N83"/>
      <c r="O83"/>
      <c r="P83"/>
      <c r="Q83"/>
      <c r="R83"/>
      <c r="S83"/>
      <c r="T83"/>
      <c r="U83"/>
      <c r="V83"/>
      <c r="W83"/>
      <c r="X83"/>
      <c r="Y83"/>
      <c r="Z83"/>
      <c r="AA83"/>
      <c r="AB83"/>
      <c r="AC83"/>
      <c r="BN83"/>
      <c r="BO83"/>
      <c r="BP83"/>
      <c r="BQ83"/>
      <c r="BR83"/>
      <c r="BS83"/>
      <c r="BT83"/>
      <c r="BU83"/>
      <c r="BV83"/>
      <c r="BW83"/>
      <c r="BX83"/>
      <c r="BY83"/>
    </row>
    <row r="85" spans="1:77" ht="15" thickBot="1">
      <c r="A85" s="56"/>
      <c r="B85" s="56"/>
      <c r="C85" s="56"/>
      <c r="D85" s="56"/>
      <c r="E85" s="56"/>
      <c r="M85" s="56"/>
      <c r="N85" s="56"/>
      <c r="O85" s="56"/>
      <c r="P85" s="56"/>
      <c r="Q85" s="56"/>
      <c r="R85" s="56"/>
      <c r="S85" s="56"/>
      <c r="T85" s="56"/>
      <c r="U85" s="56"/>
      <c r="V85" s="56"/>
      <c r="W85" s="56"/>
      <c r="X85" s="56"/>
      <c r="Y85" s="56"/>
      <c r="Z85" s="56"/>
      <c r="AA85" s="56"/>
      <c r="AB85" s="56"/>
      <c r="AC85" s="56"/>
    </row>
    <row r="90" spans="1:77" ht="15" thickBot="1">
      <c r="BN90" s="56"/>
      <c r="BO90" s="56"/>
      <c r="BP90" s="56"/>
      <c r="BQ90" s="56"/>
      <c r="BR90" s="56"/>
      <c r="BS90" s="56"/>
      <c r="BT90" s="56"/>
      <c r="BU90" s="56"/>
      <c r="BV90" s="56"/>
      <c r="BW90" s="56"/>
      <c r="BX90" s="56"/>
      <c r="BY90" s="56"/>
    </row>
    <row r="203" spans="1:77" s="56" customFormat="1" ht="15" thickBot="1">
      <c r="A203"/>
      <c r="B203"/>
      <c r="C203"/>
      <c r="D203"/>
      <c r="E203"/>
      <c r="L203" s="60"/>
      <c r="M203"/>
      <c r="N203"/>
      <c r="O203"/>
      <c r="P203"/>
      <c r="Q203"/>
      <c r="R203"/>
      <c r="S203"/>
      <c r="T203"/>
      <c r="U203"/>
      <c r="V203"/>
      <c r="W203"/>
      <c r="X203"/>
      <c r="Y203"/>
      <c r="Z203"/>
      <c r="AA203"/>
      <c r="AB203"/>
      <c r="AC203"/>
      <c r="BN203"/>
      <c r="BO203"/>
      <c r="BP203"/>
      <c r="BQ203"/>
      <c r="BR203"/>
      <c r="BS203"/>
      <c r="BT203"/>
      <c r="BU203"/>
      <c r="BV203"/>
      <c r="BW203"/>
      <c r="BX203"/>
      <c r="BY203"/>
    </row>
    <row r="205" spans="1:77" ht="15" thickBot="1">
      <c r="A205" s="56"/>
      <c r="B205" s="56"/>
      <c r="C205" s="56"/>
      <c r="D205" s="56"/>
      <c r="E205" s="56"/>
      <c r="M205" s="56"/>
      <c r="N205" s="56"/>
      <c r="O205" s="56"/>
      <c r="P205" s="56"/>
      <c r="Q205" s="56"/>
      <c r="R205" s="56"/>
      <c r="S205" s="56"/>
      <c r="T205" s="56"/>
      <c r="U205" s="56"/>
      <c r="V205" s="56"/>
      <c r="W205" s="56"/>
      <c r="X205" s="56"/>
      <c r="Y205" s="56"/>
      <c r="Z205" s="56"/>
      <c r="AA205" s="56"/>
      <c r="AB205" s="56"/>
      <c r="AC205" s="56"/>
    </row>
    <row r="210" spans="1:77" ht="15" thickBot="1">
      <c r="BN210" s="56"/>
      <c r="BO210" s="56"/>
      <c r="BP210" s="56"/>
      <c r="BQ210" s="56"/>
      <c r="BR210" s="56"/>
      <c r="BS210" s="56"/>
      <c r="BT210" s="56"/>
      <c r="BU210" s="56"/>
      <c r="BV210" s="56"/>
      <c r="BW210" s="56"/>
      <c r="BX210" s="56"/>
      <c r="BY210" s="56"/>
    </row>
    <row r="223" spans="1:77" s="56" customFormat="1" ht="15" thickBot="1">
      <c r="A223"/>
      <c r="B223"/>
      <c r="C223"/>
      <c r="D223"/>
      <c r="E223"/>
      <c r="L223" s="60"/>
      <c r="M223"/>
      <c r="N223"/>
      <c r="O223"/>
      <c r="P223"/>
      <c r="Q223"/>
      <c r="R223"/>
      <c r="S223"/>
      <c r="T223"/>
      <c r="U223"/>
      <c r="V223"/>
      <c r="W223"/>
      <c r="X223"/>
      <c r="Y223"/>
      <c r="Z223"/>
      <c r="AA223"/>
      <c r="AB223"/>
      <c r="AC223"/>
      <c r="BN223"/>
      <c r="BO223"/>
      <c r="BP223"/>
      <c r="BQ223"/>
      <c r="BR223"/>
      <c r="BS223"/>
      <c r="BT223"/>
      <c r="BU223"/>
      <c r="BV223"/>
      <c r="BW223"/>
      <c r="BX223"/>
      <c r="BY223"/>
    </row>
    <row r="225" spans="1:77" ht="15" thickBot="1">
      <c r="A225" s="56"/>
      <c r="B225" s="56"/>
      <c r="C225" s="56"/>
      <c r="D225" s="56"/>
      <c r="E225" s="56"/>
      <c r="M225" s="56"/>
      <c r="N225" s="56"/>
      <c r="O225" s="56"/>
      <c r="P225" s="56"/>
      <c r="Q225" s="56"/>
      <c r="R225" s="56"/>
      <c r="S225" s="56"/>
      <c r="T225" s="56"/>
      <c r="U225" s="56"/>
      <c r="V225" s="56"/>
      <c r="W225" s="56"/>
      <c r="X225" s="56"/>
      <c r="Y225" s="56"/>
      <c r="Z225" s="56"/>
      <c r="AA225" s="56"/>
      <c r="AB225" s="56"/>
      <c r="AC225" s="56"/>
    </row>
    <row r="230" spans="1:77" ht="15" thickBot="1">
      <c r="BN230" s="56"/>
      <c r="BO230" s="56"/>
      <c r="BP230" s="56"/>
      <c r="BQ230" s="56"/>
      <c r="BR230" s="56"/>
      <c r="BS230" s="56"/>
      <c r="BT230" s="56"/>
      <c r="BU230" s="56"/>
      <c r="BV230" s="56"/>
      <c r="BW230" s="56"/>
      <c r="BX230" s="56"/>
      <c r="BY230" s="56"/>
    </row>
    <row r="367" spans="1:77" s="56" customFormat="1" ht="15" thickBot="1">
      <c r="A367"/>
      <c r="B367"/>
      <c r="C367"/>
      <c r="D367"/>
      <c r="E367"/>
      <c r="L367" s="60"/>
      <c r="M367"/>
      <c r="N367"/>
      <c r="O367"/>
      <c r="P367"/>
      <c r="Q367"/>
      <c r="R367"/>
      <c r="S367"/>
      <c r="T367"/>
      <c r="U367"/>
      <c r="V367"/>
      <c r="W367"/>
      <c r="X367"/>
      <c r="Y367"/>
      <c r="Z367"/>
      <c r="AA367"/>
      <c r="AB367"/>
      <c r="AC367"/>
      <c r="BN367"/>
      <c r="BO367"/>
      <c r="BP367"/>
      <c r="BQ367"/>
      <c r="BR367"/>
      <c r="BS367"/>
      <c r="BT367"/>
      <c r="BU367"/>
      <c r="BV367"/>
      <c r="BW367"/>
      <c r="BX367"/>
      <c r="BY367"/>
    </row>
    <row r="369" spans="1:77" ht="15" thickBot="1">
      <c r="A369" s="56"/>
      <c r="B369" s="56"/>
      <c r="C369" s="56"/>
      <c r="D369" s="56"/>
      <c r="E369" s="56"/>
      <c r="M369" s="56"/>
      <c r="N369" s="56"/>
      <c r="O369" s="56"/>
      <c r="P369" s="56"/>
      <c r="Q369" s="56"/>
      <c r="R369" s="56"/>
      <c r="S369" s="56"/>
      <c r="T369" s="56"/>
      <c r="U369" s="56"/>
      <c r="V369" s="56"/>
      <c r="W369" s="56"/>
      <c r="X369" s="56"/>
      <c r="Y369" s="56"/>
      <c r="Z369" s="56"/>
      <c r="AA369" s="56"/>
      <c r="AB369" s="56"/>
      <c r="AC369" s="56"/>
    </row>
    <row r="374" spans="1:77" ht="15" thickBot="1">
      <c r="BN374" s="56"/>
      <c r="BO374" s="56"/>
      <c r="BP374" s="56"/>
      <c r="BQ374" s="56"/>
      <c r="BR374" s="56"/>
      <c r="BS374" s="56"/>
      <c r="BT374" s="56"/>
      <c r="BU374" s="56"/>
      <c r="BV374" s="56"/>
      <c r="BW374" s="56"/>
      <c r="BX374" s="56"/>
      <c r="BY374" s="56"/>
    </row>
    <row r="387" spans="1:77" s="56" customFormat="1" ht="15" thickBot="1">
      <c r="A387"/>
      <c r="B387"/>
      <c r="C387"/>
      <c r="D387"/>
      <c r="E387"/>
      <c r="L387" s="60"/>
      <c r="M387"/>
      <c r="N387"/>
      <c r="O387"/>
      <c r="P387"/>
      <c r="Q387"/>
      <c r="R387"/>
      <c r="S387"/>
      <c r="T387"/>
      <c r="U387"/>
      <c r="V387"/>
      <c r="W387"/>
      <c r="X387"/>
      <c r="Y387"/>
      <c r="Z387"/>
      <c r="AA387"/>
      <c r="AB387"/>
      <c r="AC387"/>
      <c r="BN387"/>
      <c r="BO387"/>
      <c r="BP387"/>
      <c r="BQ387"/>
      <c r="BR387"/>
      <c r="BS387"/>
      <c r="BT387"/>
      <c r="BU387"/>
      <c r="BV387"/>
      <c r="BW387"/>
      <c r="BX387"/>
      <c r="BY387"/>
    </row>
    <row r="389" spans="1:77" ht="15" thickBot="1">
      <c r="A389" s="56"/>
      <c r="B389" s="56"/>
      <c r="C389" s="56"/>
      <c r="D389" s="56"/>
      <c r="E389" s="56"/>
      <c r="M389" s="56"/>
      <c r="N389" s="56"/>
      <c r="O389" s="56"/>
      <c r="P389" s="56"/>
      <c r="Q389" s="56"/>
      <c r="R389" s="56"/>
      <c r="S389" s="56"/>
      <c r="T389" s="56"/>
      <c r="U389" s="56"/>
      <c r="V389" s="56"/>
      <c r="W389" s="56"/>
      <c r="X389" s="56"/>
      <c r="Y389" s="56"/>
      <c r="Z389" s="56"/>
      <c r="AA389" s="56"/>
      <c r="AB389" s="56"/>
      <c r="AC389" s="56"/>
    </row>
    <row r="394" spans="1:77" ht="15" thickBot="1">
      <c r="BN394" s="56"/>
      <c r="BO394" s="56"/>
      <c r="BP394" s="56"/>
      <c r="BQ394" s="56"/>
      <c r="BR394" s="56"/>
      <c r="BS394" s="56"/>
      <c r="BT394" s="56"/>
      <c r="BU394" s="56"/>
      <c r="BV394" s="56"/>
      <c r="BW394" s="56"/>
      <c r="BX394" s="56"/>
      <c r="BY394" s="56"/>
    </row>
    <row r="407" spans="1:77" s="56" customFormat="1" ht="15" thickBot="1">
      <c r="A407"/>
      <c r="B407"/>
      <c r="C407"/>
      <c r="D407"/>
      <c r="E407"/>
      <c r="L407" s="60"/>
      <c r="M407"/>
      <c r="N407"/>
      <c r="O407"/>
      <c r="P407"/>
      <c r="Q407"/>
      <c r="R407"/>
      <c r="S407"/>
      <c r="T407"/>
      <c r="U407"/>
      <c r="V407"/>
      <c r="W407"/>
      <c r="X407"/>
      <c r="Y407"/>
      <c r="Z407"/>
      <c r="AA407"/>
      <c r="AB407"/>
      <c r="AC407"/>
      <c r="BN407"/>
      <c r="BO407"/>
      <c r="BP407"/>
      <c r="BQ407"/>
      <c r="BR407"/>
      <c r="BS407"/>
      <c r="BT407"/>
      <c r="BU407"/>
      <c r="BV407"/>
      <c r="BW407"/>
      <c r="BX407"/>
      <c r="BY407"/>
    </row>
    <row r="409" spans="1:77" ht="15" thickBot="1">
      <c r="A409" s="56"/>
      <c r="B409" s="56"/>
      <c r="C409" s="56"/>
      <c r="D409" s="56"/>
      <c r="E409" s="56"/>
      <c r="M409" s="56"/>
      <c r="N409" s="56"/>
      <c r="O409" s="56"/>
      <c r="P409" s="56"/>
      <c r="Q409" s="56"/>
      <c r="R409" s="56"/>
      <c r="S409" s="56"/>
      <c r="T409" s="56"/>
      <c r="U409" s="56"/>
      <c r="V409" s="56"/>
      <c r="W409" s="56"/>
      <c r="X409" s="56"/>
      <c r="Y409" s="56"/>
      <c r="Z409" s="56"/>
      <c r="AA409" s="56"/>
      <c r="AB409" s="56"/>
      <c r="AC409" s="56"/>
    </row>
    <row r="414" spans="1:77" ht="15" thickBot="1">
      <c r="BN414" s="56"/>
      <c r="BO414" s="56"/>
      <c r="BP414" s="56"/>
      <c r="BQ414" s="56"/>
      <c r="BR414" s="56"/>
      <c r="BS414" s="56"/>
      <c r="BT414" s="56"/>
      <c r="BU414" s="56"/>
      <c r="BV414" s="56"/>
      <c r="BW414" s="56"/>
      <c r="BX414" s="56"/>
      <c r="BY414" s="56"/>
    </row>
    <row r="609" spans="1:77" s="56" customFormat="1" ht="15" thickBot="1">
      <c r="A609"/>
      <c r="B609"/>
      <c r="C609"/>
      <c r="D609"/>
      <c r="E609"/>
      <c r="L609" s="60"/>
      <c r="M609"/>
      <c r="N609"/>
      <c r="O609"/>
      <c r="P609"/>
      <c r="Q609"/>
      <c r="R609"/>
      <c r="S609"/>
      <c r="T609"/>
      <c r="U609"/>
      <c r="V609"/>
      <c r="W609"/>
      <c r="X609"/>
      <c r="Y609"/>
      <c r="Z609"/>
      <c r="AA609"/>
      <c r="AB609"/>
      <c r="AC609"/>
      <c r="BN609"/>
      <c r="BO609"/>
      <c r="BP609"/>
      <c r="BQ609"/>
      <c r="BR609"/>
      <c r="BS609"/>
      <c r="BT609"/>
      <c r="BU609"/>
      <c r="BV609"/>
      <c r="BW609"/>
      <c r="BX609"/>
      <c r="BY609"/>
    </row>
    <row r="610" spans="1:77" s="25" customFormat="1">
      <c r="A610"/>
      <c r="B610"/>
      <c r="C610"/>
      <c r="D610"/>
      <c r="E610"/>
      <c r="L610" s="66"/>
      <c r="M610"/>
      <c r="N610"/>
      <c r="O610"/>
      <c r="P610"/>
      <c r="Q610"/>
      <c r="R610"/>
      <c r="S610"/>
      <c r="T610"/>
      <c r="U610"/>
      <c r="V610"/>
      <c r="W610"/>
      <c r="X610"/>
      <c r="Y610"/>
      <c r="Z610"/>
      <c r="AA610"/>
      <c r="AB610"/>
      <c r="AC610"/>
      <c r="BN610"/>
      <c r="BO610"/>
      <c r="BP610"/>
      <c r="BQ610"/>
      <c r="BR610"/>
      <c r="BS610"/>
      <c r="BT610"/>
      <c r="BU610"/>
      <c r="BV610"/>
      <c r="BW610"/>
      <c r="BX610"/>
      <c r="BY610"/>
    </row>
    <row r="611" spans="1:77" s="25" customFormat="1" ht="15" thickBot="1">
      <c r="A611" s="56"/>
      <c r="B611" s="56"/>
      <c r="C611" s="56"/>
      <c r="D611" s="56"/>
      <c r="E611" s="56"/>
      <c r="L611" s="66"/>
      <c r="M611" s="56"/>
      <c r="N611" s="56"/>
      <c r="O611" s="56"/>
      <c r="P611" s="56"/>
      <c r="Q611" s="56"/>
      <c r="R611" s="56"/>
      <c r="S611" s="56"/>
      <c r="T611" s="56"/>
      <c r="U611" s="56"/>
      <c r="V611" s="56"/>
      <c r="W611" s="56"/>
      <c r="X611" s="56"/>
      <c r="Y611" s="56"/>
      <c r="Z611" s="56"/>
      <c r="AA611" s="56"/>
      <c r="AB611" s="56"/>
      <c r="AC611" s="56"/>
      <c r="BN611"/>
      <c r="BO611"/>
      <c r="BP611"/>
      <c r="BQ611"/>
      <c r="BR611"/>
      <c r="BS611"/>
      <c r="BT611"/>
      <c r="BU611"/>
      <c r="BV611"/>
      <c r="BW611"/>
      <c r="BX611"/>
      <c r="BY611"/>
    </row>
    <row r="612" spans="1:77" s="25" customFormat="1">
      <c r="L612" s="66"/>
      <c r="BN612"/>
      <c r="BO612"/>
      <c r="BP612"/>
      <c r="BQ612"/>
      <c r="BR612"/>
      <c r="BS612"/>
      <c r="BT612"/>
      <c r="BU612"/>
      <c r="BV612"/>
      <c r="BW612"/>
      <c r="BX612"/>
      <c r="BY612"/>
    </row>
    <row r="613" spans="1:77" s="25" customFormat="1">
      <c r="L613" s="66"/>
      <c r="BN613"/>
      <c r="BO613"/>
      <c r="BP613"/>
      <c r="BQ613"/>
      <c r="BR613"/>
      <c r="BS613"/>
      <c r="BT613"/>
      <c r="BU613"/>
      <c r="BV613"/>
      <c r="BW613"/>
      <c r="BX613"/>
      <c r="BY613"/>
    </row>
    <row r="614" spans="1:77" s="25" customFormat="1">
      <c r="L614" s="66"/>
      <c r="BN614"/>
      <c r="BO614"/>
      <c r="BP614"/>
      <c r="BQ614"/>
      <c r="BR614"/>
      <c r="BS614"/>
      <c r="BT614"/>
      <c r="BU614"/>
      <c r="BV614"/>
      <c r="BW614"/>
      <c r="BX614"/>
      <c r="BY614"/>
    </row>
    <row r="615" spans="1:77" s="25" customFormat="1">
      <c r="L615" s="66"/>
      <c r="BN615"/>
      <c r="BO615"/>
      <c r="BP615"/>
      <c r="BQ615"/>
      <c r="BR615"/>
      <c r="BS615"/>
      <c r="BT615"/>
      <c r="BU615"/>
      <c r="BV615"/>
      <c r="BW615"/>
      <c r="BX615"/>
      <c r="BY615"/>
    </row>
    <row r="616" spans="1:77" s="25" customFormat="1" ht="15" thickBot="1">
      <c r="L616" s="66"/>
      <c r="BN616" s="56"/>
      <c r="BO616" s="56"/>
      <c r="BP616" s="56"/>
      <c r="BQ616" s="56"/>
      <c r="BR616" s="56"/>
      <c r="BS616" s="56"/>
      <c r="BT616" s="56"/>
      <c r="BU616" s="56"/>
      <c r="BV616" s="56"/>
      <c r="BW616" s="56"/>
      <c r="BX616" s="56"/>
      <c r="BY616" s="56"/>
    </row>
    <row r="617" spans="1:77" s="25" customFormat="1">
      <c r="L617" s="66"/>
    </row>
    <row r="618" spans="1:77" s="25" customFormat="1">
      <c r="L618" s="66"/>
    </row>
    <row r="619" spans="1:77" s="25" customFormat="1">
      <c r="L619" s="66"/>
    </row>
    <row r="620" spans="1:77" s="25" customFormat="1">
      <c r="L620" s="66"/>
    </row>
    <row r="621" spans="1:77" s="25" customFormat="1">
      <c r="L621" s="66"/>
    </row>
    <row r="622" spans="1:77" s="25" customFormat="1">
      <c r="L622" s="66"/>
    </row>
    <row r="623" spans="1:77" s="25" customFormat="1">
      <c r="L623" s="66"/>
    </row>
    <row r="624" spans="1:77" s="25" customFormat="1">
      <c r="L624" s="66"/>
    </row>
    <row r="625" spans="12:12" s="25" customFormat="1">
      <c r="L625" s="66"/>
    </row>
    <row r="626" spans="12:12" s="25" customFormat="1">
      <c r="L626" s="66"/>
    </row>
    <row r="627" spans="12:12" s="25" customFormat="1">
      <c r="L627" s="66"/>
    </row>
    <row r="628" spans="12:12" s="25" customFormat="1">
      <c r="L628" s="66"/>
    </row>
    <row r="629" spans="12:12" s="25" customFormat="1">
      <c r="L629" s="66"/>
    </row>
    <row r="630" spans="12:12" s="25" customFormat="1">
      <c r="L630" s="66"/>
    </row>
    <row r="631" spans="12:12" s="25" customFormat="1">
      <c r="L631" s="66"/>
    </row>
    <row r="632" spans="12:12" s="25" customFormat="1">
      <c r="L632" s="66"/>
    </row>
    <row r="633" spans="12:12" s="25" customFormat="1">
      <c r="L633" s="66"/>
    </row>
    <row r="634" spans="12:12" s="25" customFormat="1">
      <c r="L634" s="66"/>
    </row>
    <row r="635" spans="12:12" s="25" customFormat="1">
      <c r="L635" s="66"/>
    </row>
    <row r="636" spans="12:12" s="25" customFormat="1">
      <c r="L636" s="66"/>
    </row>
    <row r="637" spans="12:12" s="25" customFormat="1">
      <c r="L637" s="66"/>
    </row>
    <row r="638" spans="12:12" s="25" customFormat="1">
      <c r="L638" s="66"/>
    </row>
    <row r="639" spans="12:12" s="25" customFormat="1">
      <c r="L639" s="66"/>
    </row>
    <row r="640" spans="12:12" s="25" customFormat="1">
      <c r="L640" s="66"/>
    </row>
    <row r="641" spans="12:12" s="25" customFormat="1">
      <c r="L641" s="66"/>
    </row>
    <row r="642" spans="12:12" s="25" customFormat="1">
      <c r="L642" s="66"/>
    </row>
    <row r="643" spans="12:12" s="25" customFormat="1">
      <c r="L643" s="66"/>
    </row>
    <row r="644" spans="12:12" s="25" customFormat="1">
      <c r="L644" s="66"/>
    </row>
    <row r="645" spans="12:12" s="25" customFormat="1">
      <c r="L645" s="66"/>
    </row>
    <row r="646" spans="12:12" s="25" customFormat="1">
      <c r="L646" s="66"/>
    </row>
    <row r="647" spans="12:12" s="25" customFormat="1">
      <c r="L647" s="66"/>
    </row>
    <row r="648" spans="12:12" s="25" customFormat="1">
      <c r="L648" s="66"/>
    </row>
    <row r="649" spans="12:12" s="25" customFormat="1">
      <c r="L649" s="66"/>
    </row>
    <row r="650" spans="12:12" s="25" customFormat="1">
      <c r="L650" s="66"/>
    </row>
    <row r="651" spans="12:12" s="25" customFormat="1">
      <c r="L651" s="66"/>
    </row>
    <row r="652" spans="12:12" s="25" customFormat="1">
      <c r="L652" s="66"/>
    </row>
    <row r="653" spans="12:12" s="25" customFormat="1">
      <c r="L653" s="66"/>
    </row>
    <row r="654" spans="12:12" s="25" customFormat="1">
      <c r="L654" s="66"/>
    </row>
    <row r="655" spans="12:12" s="25" customFormat="1">
      <c r="L655" s="66"/>
    </row>
    <row r="656" spans="12:12" s="25" customFormat="1">
      <c r="L656" s="66"/>
    </row>
    <row r="657" spans="12:12" s="25" customFormat="1">
      <c r="L657" s="66"/>
    </row>
    <row r="658" spans="12:12" s="25" customFormat="1">
      <c r="L658" s="66"/>
    </row>
    <row r="659" spans="12:12" s="25" customFormat="1">
      <c r="L659" s="66"/>
    </row>
    <row r="660" spans="12:12" s="25" customFormat="1">
      <c r="L660" s="66"/>
    </row>
    <row r="661" spans="12:12" s="25" customFormat="1">
      <c r="L661" s="66"/>
    </row>
    <row r="662" spans="12:12" s="25" customFormat="1">
      <c r="L662" s="66"/>
    </row>
    <row r="663" spans="12:12" s="25" customFormat="1">
      <c r="L663" s="66"/>
    </row>
    <row r="664" spans="12:12" s="25" customFormat="1">
      <c r="L664" s="66"/>
    </row>
    <row r="665" spans="12:12" s="25" customFormat="1">
      <c r="L665" s="66"/>
    </row>
    <row r="666" spans="12:12" s="25" customFormat="1">
      <c r="L666" s="66"/>
    </row>
    <row r="667" spans="12:12" s="25" customFormat="1">
      <c r="L667" s="66"/>
    </row>
    <row r="668" spans="12:12" s="25" customFormat="1">
      <c r="L668" s="66"/>
    </row>
    <row r="669" spans="12:12" s="25" customFormat="1">
      <c r="L669" s="66"/>
    </row>
    <row r="670" spans="12:12" s="25" customFormat="1">
      <c r="L670" s="66"/>
    </row>
    <row r="671" spans="12:12" s="25" customFormat="1">
      <c r="L671" s="66"/>
    </row>
    <row r="672" spans="12:12" s="25" customFormat="1">
      <c r="L672" s="66"/>
    </row>
    <row r="673" spans="12:12" s="25" customFormat="1">
      <c r="L673" s="66"/>
    </row>
    <row r="674" spans="12:12" s="25" customFormat="1">
      <c r="L674" s="66"/>
    </row>
    <row r="675" spans="12:12" s="25" customFormat="1">
      <c r="L675" s="66"/>
    </row>
    <row r="676" spans="12:12" s="25" customFormat="1">
      <c r="L676" s="66"/>
    </row>
    <row r="677" spans="12:12" s="25" customFormat="1">
      <c r="L677" s="66"/>
    </row>
    <row r="678" spans="12:12" s="25" customFormat="1">
      <c r="L678" s="66"/>
    </row>
    <row r="679" spans="12:12" s="25" customFormat="1">
      <c r="L679" s="66"/>
    </row>
    <row r="680" spans="12:12" s="25" customFormat="1">
      <c r="L680" s="66"/>
    </row>
    <row r="681" spans="12:12" s="25" customFormat="1">
      <c r="L681" s="66"/>
    </row>
    <row r="682" spans="12:12" s="25" customFormat="1">
      <c r="L682" s="66"/>
    </row>
    <row r="683" spans="12:12" s="25" customFormat="1">
      <c r="L683" s="66"/>
    </row>
    <row r="684" spans="12:12" s="25" customFormat="1">
      <c r="L684" s="66"/>
    </row>
    <row r="685" spans="12:12" s="25" customFormat="1">
      <c r="L685" s="66"/>
    </row>
    <row r="686" spans="12:12" s="25" customFormat="1">
      <c r="L686" s="66"/>
    </row>
    <row r="687" spans="12:12" s="25" customFormat="1">
      <c r="L687" s="66"/>
    </row>
    <row r="688" spans="12:12" s="25" customFormat="1">
      <c r="L688" s="66"/>
    </row>
    <row r="689" spans="12:12" s="25" customFormat="1">
      <c r="L689" s="66"/>
    </row>
    <row r="690" spans="12:12" s="25" customFormat="1">
      <c r="L690" s="66"/>
    </row>
    <row r="691" spans="12:12" s="25" customFormat="1">
      <c r="L691" s="66"/>
    </row>
    <row r="692" spans="12:12" s="25" customFormat="1">
      <c r="L692" s="66"/>
    </row>
    <row r="693" spans="12:12" s="25" customFormat="1">
      <c r="L693" s="66"/>
    </row>
    <row r="694" spans="12:12" s="25" customFormat="1">
      <c r="L694" s="66"/>
    </row>
    <row r="695" spans="12:12" s="25" customFormat="1">
      <c r="L695" s="66"/>
    </row>
    <row r="696" spans="12:12" s="25" customFormat="1">
      <c r="L696" s="66"/>
    </row>
    <row r="697" spans="12:12" s="25" customFormat="1">
      <c r="L697" s="66"/>
    </row>
    <row r="698" spans="12:12" s="25" customFormat="1">
      <c r="L698" s="66"/>
    </row>
    <row r="699" spans="12:12" s="25" customFormat="1">
      <c r="L699" s="66"/>
    </row>
    <row r="700" spans="12:12" s="25" customFormat="1">
      <c r="L700" s="66"/>
    </row>
    <row r="701" spans="12:12" s="25" customFormat="1">
      <c r="L701" s="66"/>
    </row>
    <row r="702" spans="12:12" s="25" customFormat="1">
      <c r="L702" s="66"/>
    </row>
    <row r="703" spans="12:12" s="25" customFormat="1">
      <c r="L703" s="66"/>
    </row>
    <row r="704" spans="12:12" s="25" customFormat="1">
      <c r="L704" s="66"/>
    </row>
    <row r="705" spans="12:12" s="25" customFormat="1">
      <c r="L705" s="66"/>
    </row>
    <row r="706" spans="12:12" s="25" customFormat="1">
      <c r="L706" s="66"/>
    </row>
    <row r="707" spans="12:12" s="25" customFormat="1">
      <c r="L707" s="66"/>
    </row>
    <row r="708" spans="12:12" s="25" customFormat="1">
      <c r="L708" s="66"/>
    </row>
    <row r="709" spans="12:12" s="25" customFormat="1">
      <c r="L709" s="66"/>
    </row>
    <row r="710" spans="12:12" s="25" customFormat="1">
      <c r="L710" s="66"/>
    </row>
    <row r="711" spans="12:12" s="25" customFormat="1">
      <c r="L711" s="66"/>
    </row>
    <row r="712" spans="12:12" s="25" customFormat="1">
      <c r="L712" s="66"/>
    </row>
    <row r="713" spans="12:12" s="25" customFormat="1">
      <c r="L713" s="66"/>
    </row>
    <row r="714" spans="12:12" s="25" customFormat="1">
      <c r="L714" s="66"/>
    </row>
    <row r="715" spans="12:12" s="25" customFormat="1">
      <c r="L715" s="66"/>
    </row>
    <row r="716" spans="12:12" s="25" customFormat="1">
      <c r="L716" s="66"/>
    </row>
    <row r="717" spans="12:12" s="25" customFormat="1">
      <c r="L717" s="66"/>
    </row>
    <row r="718" spans="12:12" s="25" customFormat="1">
      <c r="L718" s="66"/>
    </row>
    <row r="719" spans="12:12" s="25" customFormat="1">
      <c r="L719" s="66"/>
    </row>
    <row r="720" spans="12:12" s="25" customFormat="1">
      <c r="L720" s="66"/>
    </row>
    <row r="721" spans="1:77" s="25" customFormat="1">
      <c r="L721" s="66"/>
    </row>
    <row r="722" spans="1:77" s="59" customFormat="1" ht="15" thickBot="1">
      <c r="A722" s="25"/>
      <c r="B722" s="25"/>
      <c r="C722" s="25"/>
      <c r="D722" s="25"/>
      <c r="E722" s="25"/>
      <c r="L722" s="66"/>
      <c r="M722" s="25"/>
      <c r="N722" s="25"/>
      <c r="O722" s="25"/>
      <c r="P722" s="25"/>
      <c r="Q722" s="25"/>
      <c r="R722" s="25"/>
      <c r="S722" s="25"/>
      <c r="T722" s="25"/>
      <c r="U722" s="25"/>
      <c r="V722" s="25"/>
      <c r="W722" s="25"/>
      <c r="X722" s="25"/>
      <c r="Y722" s="25"/>
      <c r="Z722" s="25"/>
      <c r="AA722" s="25"/>
      <c r="AB722" s="25"/>
      <c r="AC722" s="25"/>
      <c r="BN722" s="25"/>
      <c r="BO722" s="25"/>
      <c r="BP722" s="25"/>
      <c r="BQ722" s="25"/>
      <c r="BR722" s="25"/>
      <c r="BS722" s="25"/>
      <c r="BT722" s="25"/>
      <c r="BU722" s="25"/>
      <c r="BV722" s="25"/>
      <c r="BW722" s="25"/>
      <c r="BX722" s="25"/>
      <c r="BY722" s="25"/>
    </row>
    <row r="723" spans="1:77">
      <c r="A723" s="25"/>
      <c r="B723" s="25"/>
      <c r="C723" s="25"/>
      <c r="D723" s="25"/>
      <c r="E723" s="25"/>
      <c r="M723" s="25"/>
      <c r="N723" s="25"/>
      <c r="O723" s="25"/>
      <c r="P723" s="25"/>
      <c r="Q723" s="25"/>
      <c r="R723" s="25"/>
      <c r="S723" s="25"/>
      <c r="T723" s="25"/>
      <c r="U723" s="25"/>
      <c r="V723" s="25"/>
      <c r="W723" s="25"/>
      <c r="X723" s="25"/>
      <c r="Y723" s="25"/>
      <c r="Z723" s="25"/>
      <c r="AA723" s="25"/>
      <c r="AB723" s="25"/>
      <c r="AC723" s="25"/>
      <c r="BN723" s="25"/>
      <c r="BO723" s="25"/>
      <c r="BP723" s="25"/>
      <c r="BQ723" s="25"/>
      <c r="BR723" s="25"/>
      <c r="BS723" s="25"/>
      <c r="BT723" s="25"/>
      <c r="BU723" s="25"/>
      <c r="BV723" s="25"/>
      <c r="BW723" s="25"/>
      <c r="BX723" s="25"/>
      <c r="BY723" s="25"/>
    </row>
    <row r="724" spans="1:77" ht="15" thickBot="1">
      <c r="A724" s="59"/>
      <c r="B724" s="59"/>
      <c r="C724" s="59"/>
      <c r="D724" s="59"/>
      <c r="E724" s="59"/>
      <c r="M724" s="59"/>
      <c r="N724" s="59"/>
      <c r="O724" s="59"/>
      <c r="P724" s="59"/>
      <c r="Q724" s="59"/>
      <c r="R724" s="59"/>
      <c r="S724" s="59"/>
      <c r="T724" s="59"/>
      <c r="U724" s="59"/>
      <c r="V724" s="59"/>
      <c r="W724" s="59"/>
      <c r="X724" s="59"/>
      <c r="Y724" s="59"/>
      <c r="Z724" s="59"/>
      <c r="AA724" s="59"/>
      <c r="AB724" s="59"/>
      <c r="AC724" s="59"/>
      <c r="BN724" s="25"/>
      <c r="BO724" s="25"/>
      <c r="BP724" s="25"/>
      <c r="BQ724" s="25"/>
      <c r="BR724" s="25"/>
      <c r="BS724" s="25"/>
      <c r="BT724" s="25"/>
      <c r="BU724" s="25"/>
      <c r="BV724" s="25"/>
      <c r="BW724" s="25"/>
      <c r="BX724" s="25"/>
      <c r="BY724" s="25"/>
    </row>
    <row r="725" spans="1:77">
      <c r="BN725" s="25"/>
      <c r="BO725" s="25"/>
      <c r="BP725" s="25"/>
      <c r="BQ725" s="25"/>
      <c r="BR725" s="25"/>
      <c r="BS725" s="25"/>
      <c r="BT725" s="25"/>
      <c r="BU725" s="25"/>
      <c r="BV725" s="25"/>
      <c r="BW725" s="25"/>
      <c r="BX725" s="25"/>
      <c r="BY725" s="25"/>
    </row>
    <row r="726" spans="1:77">
      <c r="BN726" s="25"/>
      <c r="BO726" s="25"/>
      <c r="BP726" s="25"/>
      <c r="BQ726" s="25"/>
      <c r="BR726" s="25"/>
      <c r="BS726" s="25"/>
      <c r="BT726" s="25"/>
      <c r="BU726" s="25"/>
      <c r="BV726" s="25"/>
      <c r="BW726" s="25"/>
      <c r="BX726" s="25"/>
      <c r="BY726" s="25"/>
    </row>
    <row r="727" spans="1:77">
      <c r="BN727" s="25"/>
      <c r="BO727" s="25"/>
      <c r="BP727" s="25"/>
      <c r="BQ727" s="25"/>
      <c r="BR727" s="25"/>
      <c r="BS727" s="25"/>
      <c r="BT727" s="25"/>
      <c r="BU727" s="25"/>
      <c r="BV727" s="25"/>
      <c r="BW727" s="25"/>
      <c r="BX727" s="25"/>
      <c r="BY727" s="25"/>
    </row>
    <row r="728" spans="1:77">
      <c r="BN728" s="25"/>
      <c r="BO728" s="25"/>
      <c r="BP728" s="25"/>
      <c r="BQ728" s="25"/>
      <c r="BR728" s="25"/>
      <c r="BS728" s="25"/>
      <c r="BT728" s="25"/>
      <c r="BU728" s="25"/>
      <c r="BV728" s="25"/>
      <c r="BW728" s="25"/>
      <c r="BX728" s="25"/>
      <c r="BY728" s="25"/>
    </row>
    <row r="729" spans="1:77" ht="15" thickBot="1">
      <c r="BN729" s="59"/>
      <c r="BO729" s="59"/>
      <c r="BP729" s="59"/>
      <c r="BQ729" s="59"/>
      <c r="BR729" s="59"/>
      <c r="BS729" s="59"/>
      <c r="BT729" s="59"/>
      <c r="BU729" s="59"/>
      <c r="BV729" s="59"/>
      <c r="BW729" s="59"/>
      <c r="BX729" s="59"/>
      <c r="BY729" s="59"/>
    </row>
    <row r="747" spans="1:77" s="56" customFormat="1" ht="15" thickBot="1">
      <c r="A747"/>
      <c r="B747"/>
      <c r="C747"/>
      <c r="D747"/>
      <c r="E747"/>
      <c r="L747" s="60"/>
      <c r="M747"/>
      <c r="N747"/>
      <c r="O747"/>
      <c r="P747"/>
      <c r="Q747"/>
      <c r="R747"/>
      <c r="S747"/>
      <c r="T747"/>
      <c r="U747"/>
      <c r="V747"/>
      <c r="W747"/>
      <c r="X747"/>
      <c r="Y747"/>
      <c r="Z747"/>
      <c r="AA747"/>
      <c r="AB747"/>
      <c r="AC747"/>
      <c r="BN747"/>
      <c r="BO747"/>
      <c r="BP747"/>
      <c r="BQ747"/>
      <c r="BR747"/>
      <c r="BS747"/>
      <c r="BT747"/>
      <c r="BU747"/>
      <c r="BV747"/>
      <c r="BW747"/>
      <c r="BX747"/>
      <c r="BY747"/>
    </row>
    <row r="749" spans="1:77" ht="15" thickBot="1">
      <c r="A749" s="56"/>
      <c r="B749" s="56"/>
      <c r="C749" s="56"/>
      <c r="D749" s="56"/>
      <c r="E749" s="56"/>
      <c r="M749" s="56"/>
      <c r="N749" s="56"/>
      <c r="O749" s="56"/>
      <c r="P749" s="56"/>
      <c r="Q749" s="56"/>
      <c r="R749" s="56"/>
      <c r="S749" s="56"/>
      <c r="T749" s="56"/>
      <c r="U749" s="56"/>
      <c r="V749" s="56"/>
      <c r="W749" s="56"/>
      <c r="X749" s="56"/>
      <c r="Y749" s="56"/>
      <c r="Z749" s="56"/>
      <c r="AA749" s="56"/>
      <c r="AB749" s="56"/>
      <c r="AC749" s="56"/>
    </row>
    <row r="754" spans="1:77" ht="15" thickBot="1">
      <c r="BN754" s="56"/>
      <c r="BO754" s="56"/>
      <c r="BP754" s="56"/>
      <c r="BQ754" s="56"/>
      <c r="BR754" s="56"/>
      <c r="BS754" s="56"/>
      <c r="BT754" s="56"/>
      <c r="BU754" s="56"/>
      <c r="BV754" s="56"/>
      <c r="BW754" s="56"/>
      <c r="BX754" s="56"/>
      <c r="BY754" s="56"/>
    </row>
    <row r="766" spans="1:77" s="56" customFormat="1" ht="15" thickBot="1">
      <c r="A766"/>
      <c r="B766"/>
      <c r="C766"/>
      <c r="D766"/>
      <c r="E766"/>
      <c r="L766" s="60"/>
      <c r="M766"/>
      <c r="N766"/>
      <c r="O766"/>
      <c r="P766"/>
      <c r="Q766"/>
      <c r="R766"/>
      <c r="S766"/>
      <c r="T766"/>
      <c r="U766"/>
      <c r="V766"/>
      <c r="W766"/>
      <c r="X766"/>
      <c r="Y766"/>
      <c r="Z766"/>
      <c r="AA766"/>
      <c r="AB766"/>
      <c r="AC766"/>
      <c r="BN766"/>
      <c r="BO766"/>
      <c r="BP766"/>
      <c r="BQ766"/>
      <c r="BR766"/>
      <c r="BS766"/>
      <c r="BT766"/>
      <c r="BU766"/>
      <c r="BV766"/>
      <c r="BW766"/>
      <c r="BX766"/>
      <c r="BY766"/>
    </row>
    <row r="768" spans="1:77" ht="15" thickBot="1">
      <c r="A768" s="56"/>
      <c r="B768" s="56"/>
      <c r="C768" s="56"/>
      <c r="D768" s="56"/>
      <c r="E768" s="56"/>
      <c r="M768" s="56"/>
      <c r="N768" s="56"/>
      <c r="O768" s="56"/>
      <c r="P768" s="56"/>
      <c r="Q768" s="56"/>
      <c r="R768" s="56"/>
      <c r="S768" s="56"/>
      <c r="T768" s="56"/>
      <c r="U768" s="56"/>
      <c r="V768" s="56"/>
      <c r="W768" s="56"/>
      <c r="X768" s="56"/>
      <c r="Y768" s="56"/>
      <c r="Z768" s="56"/>
      <c r="AA768" s="56"/>
      <c r="AB768" s="56"/>
      <c r="AC768" s="56"/>
    </row>
    <row r="773" spans="1:77" ht="15" thickBot="1">
      <c r="BN773" s="56"/>
      <c r="BO773" s="56"/>
      <c r="BP773" s="56"/>
      <c r="BQ773" s="56"/>
      <c r="BR773" s="56"/>
      <c r="BS773" s="56"/>
      <c r="BT773" s="56"/>
      <c r="BU773" s="56"/>
      <c r="BV773" s="56"/>
      <c r="BW773" s="56"/>
      <c r="BX773" s="56"/>
      <c r="BY773" s="56"/>
    </row>
    <row r="781" spans="1:77" s="56" customFormat="1" ht="15" thickBot="1">
      <c r="A781"/>
      <c r="B781"/>
      <c r="C781"/>
      <c r="D781"/>
      <c r="E781"/>
      <c r="L781" s="60"/>
      <c r="M781"/>
      <c r="N781"/>
      <c r="O781"/>
      <c r="P781"/>
      <c r="Q781"/>
      <c r="R781"/>
      <c r="S781"/>
      <c r="T781"/>
      <c r="U781"/>
      <c r="V781"/>
      <c r="W781"/>
      <c r="X781"/>
      <c r="Y781"/>
      <c r="Z781"/>
      <c r="AA781"/>
      <c r="AB781"/>
      <c r="AC781"/>
      <c r="BN781"/>
      <c r="BO781"/>
      <c r="BP781"/>
      <c r="BQ781"/>
      <c r="BR781"/>
      <c r="BS781"/>
      <c r="BT781"/>
      <c r="BU781"/>
      <c r="BV781"/>
      <c r="BW781"/>
      <c r="BX781"/>
      <c r="BY781"/>
    </row>
    <row r="783" spans="1:77" ht="15" thickBot="1">
      <c r="A783" s="56"/>
      <c r="B783" s="56"/>
      <c r="C783" s="56"/>
      <c r="D783" s="56"/>
      <c r="E783" s="56"/>
      <c r="M783" s="56"/>
      <c r="N783" s="56"/>
      <c r="O783" s="56"/>
      <c r="P783" s="56"/>
      <c r="Q783" s="56"/>
      <c r="R783" s="56"/>
      <c r="S783" s="56"/>
      <c r="T783" s="56"/>
      <c r="U783" s="56"/>
      <c r="V783" s="56"/>
      <c r="W783" s="56"/>
      <c r="X783" s="56"/>
      <c r="Y783" s="56"/>
      <c r="Z783" s="56"/>
      <c r="AA783" s="56"/>
      <c r="AB783" s="56"/>
      <c r="AC783" s="56"/>
    </row>
    <row r="788" spans="66:77" ht="15" thickBot="1">
      <c r="BN788" s="56"/>
      <c r="BO788" s="56"/>
      <c r="BP788" s="56"/>
      <c r="BQ788" s="56"/>
      <c r="BR788" s="56"/>
      <c r="BS788" s="56"/>
      <c r="BT788" s="56"/>
      <c r="BU788" s="56"/>
      <c r="BV788" s="56"/>
      <c r="BW788" s="56"/>
      <c r="BX788" s="56"/>
      <c r="BY788" s="56"/>
    </row>
  </sheetData>
  <mergeCells count="5">
    <mergeCell ref="M3:AC3"/>
    <mergeCell ref="M19:AC19"/>
    <mergeCell ref="G3:K3"/>
    <mergeCell ref="A3:E3"/>
    <mergeCell ref="A29:E2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B1602"/>
  <sheetViews>
    <sheetView topLeftCell="A810" workbookViewId="0">
      <selection activeCell="W819" sqref="W819"/>
    </sheetView>
  </sheetViews>
  <sheetFormatPr defaultRowHeight="14.4"/>
  <cols>
    <col min="1" max="1" width="13.109375" customWidth="1"/>
    <col min="2" max="2" width="13.33203125" customWidth="1"/>
    <col min="3" max="3" width="3.88671875" customWidth="1"/>
    <col min="48" max="51" width="9.5546875" bestFit="1" customWidth="1"/>
  </cols>
  <sheetData>
    <row r="1" spans="1:53" ht="55.8" thickBot="1">
      <c r="A1" s="210"/>
      <c r="B1" s="210"/>
      <c r="D1" s="82" t="s">
        <v>17</v>
      </c>
      <c r="E1" s="83" t="s">
        <v>16</v>
      </c>
      <c r="F1" s="11" t="s">
        <v>18</v>
      </c>
      <c r="G1" s="11" t="s">
        <v>19</v>
      </c>
      <c r="H1" s="17" t="s">
        <v>20</v>
      </c>
      <c r="I1" s="17" t="s">
        <v>21</v>
      </c>
      <c r="J1" s="17" t="s">
        <v>22</v>
      </c>
      <c r="K1" s="17" t="s">
        <v>23</v>
      </c>
      <c r="L1" s="17" t="s">
        <v>24</v>
      </c>
      <c r="M1" s="17" t="s">
        <v>25</v>
      </c>
      <c r="N1" s="11" t="s">
        <v>26</v>
      </c>
      <c r="O1" s="17" t="s">
        <v>27</v>
      </c>
      <c r="P1" s="17" t="s">
        <v>28</v>
      </c>
      <c r="Q1" s="17" t="s">
        <v>29</v>
      </c>
    </row>
    <row r="2" spans="1:53">
      <c r="A2" t="s">
        <v>2</v>
      </c>
      <c r="D2" s="64">
        <f>IF(Dashboard!$B$3='Improved Data'!$A2,Dashboard!E$10,0)</f>
        <v>0</v>
      </c>
      <c r="E2" s="64">
        <f>IF(Dashboard!$B$3='Improved Data'!$A2,Dashboard!E$11,0)</f>
        <v>0</v>
      </c>
      <c r="F2" s="64">
        <f>IF(Dashboard!$B$3='Improved Data'!$A2,Dashboard!E$8,0)</f>
        <v>0</v>
      </c>
      <c r="G2" s="64">
        <f>IF(Dashboard!$B$3='Improved Data'!$A2,Dashboard!E$9,0)</f>
        <v>0</v>
      </c>
      <c r="H2" s="64">
        <f>IF(Dashboard!$B$3='Improved Data'!$A2,IF(Dashboard!E$7="Next Quintile", "Next Quintile", IF(Dashboard!E$7="2nd Quintile", "2nd Quintile", -Dashboard!E$7)),0)</f>
        <v>0</v>
      </c>
      <c r="I2" s="64">
        <f>IF(Dashboard!$B$3='Improved Data'!$A2,IF(Dashboard!E$12="Next Quintile", "Next Quintile", IF(Dashboard!E$12="2nd Quintile", "2nd Quintile", -Dashboard!E$12)),0)</f>
        <v>0</v>
      </c>
      <c r="J2" s="64">
        <f>IF(Dashboard!$B$3='Improved Data'!$A2,IF(Dashboard!E$13="Next Quintile", "Next Quintile", IF(Dashboard!E$13="2nd Quintile", "2nd Quintile", -Dashboard!E$13)),0)</f>
        <v>0</v>
      </c>
      <c r="K2" s="64">
        <f>IF(Dashboard!$B$3='Improved Data'!$A2,IF(Dashboard!E$17="Next Quintile", "Next Quintile", IF(Dashboard!E$17="2nd Quintile", "2nd Quintile", -Dashboard!E$17)),0)</f>
        <v>0</v>
      </c>
      <c r="L2" s="64">
        <f>IF(Dashboard!$B$3='Improved Data'!$A2,IF(Dashboard!E$18="Next Quintile", "Next Quintile", IF(Dashboard!E$18="2nd Quintile", "2nd Quintile", -Dashboard!E$18)),0)</f>
        <v>0</v>
      </c>
      <c r="M2" s="64">
        <f>IF(Dashboard!$B$3='Improved Data'!$A2,IF(Dashboard!E$19="Next Quintile", "Next Quintile", IF(Dashboard!E$19="2nd Quintile", "2nd Quintile", -Dashboard!E$19)),0)</f>
        <v>0</v>
      </c>
      <c r="N2" s="64">
        <f>IF(Dashboard!$B$3='Improved Data'!$A2,Dashboard!E$22,0)</f>
        <v>0</v>
      </c>
      <c r="O2" s="64">
        <f>IF(Dashboard!$B$3='Improved Data'!$A2,IF(Dashboard!E$23="Next Quintile", "Next Quintile", IF(Dashboard!E$23="2nd Quintile", "2nd Quintile", -Dashboard!E$23)),0)</f>
        <v>0</v>
      </c>
      <c r="P2" s="64">
        <f>IF(Dashboard!$B$3='Improved Data'!$A2,IF(Dashboard!E$24="Next Quintile", "Next Quintile", IF(Dashboard!E$24="2nd Quintile", "2nd Quintile", -Dashboard!E$24)),0)</f>
        <v>0</v>
      </c>
      <c r="Q2" s="64">
        <f>IF(Dashboard!$B$3='Improved Data'!$A2,IF(Dashboard!E$25="Next Quintile", "Next Quintile", IF(Dashboard!E$25="2nd Quintile", "2nd Quintile", -Dashboard!E$25)),0)</f>
        <v>0</v>
      </c>
      <c r="V2" s="72"/>
    </row>
    <row r="3" spans="1:53">
      <c r="A3" t="s">
        <v>3</v>
      </c>
      <c r="D3" s="64">
        <f>IF(Dashboard!$B$3='Improved Data'!$A3,Dashboard!E$10,0)</f>
        <v>0</v>
      </c>
      <c r="E3" s="64">
        <f>IF(Dashboard!$B$3='Improved Data'!$A3,Dashboard!E$11,0)</f>
        <v>0</v>
      </c>
      <c r="F3" s="64">
        <f>IF(Dashboard!$B$3='Improved Data'!$A3,Dashboard!E$8,0)</f>
        <v>0</v>
      </c>
      <c r="G3" s="64">
        <f>IF(Dashboard!$B$3='Improved Data'!$A3,Dashboard!E$9,0)</f>
        <v>0</v>
      </c>
      <c r="H3" s="64">
        <f>IF(Dashboard!$B$3='Improved Data'!$A3,IF(Dashboard!E$7="Next Quintile", "Next Quintile", IF(Dashboard!E$7="2nd Quintile", "2nd Quintile", -Dashboard!E$7)),0)</f>
        <v>0</v>
      </c>
      <c r="I3" s="64">
        <f>IF(Dashboard!$B$3='Improved Data'!$A3,IF(Dashboard!E$12="Next Quintile", "Next Quintile", IF(Dashboard!E$12="2nd Quintile", "2nd Quintile", -Dashboard!E$12)),0)</f>
        <v>0</v>
      </c>
      <c r="J3" s="64">
        <f>IF(Dashboard!$B$3='Improved Data'!$A3,IF(Dashboard!E$13="Next Quintile", "Next Quintile", IF(Dashboard!E$13="2nd Quintile", "2nd Quintile", -Dashboard!E$13)),0)</f>
        <v>0</v>
      </c>
      <c r="K3" s="64">
        <f>IF(Dashboard!$B$3='Improved Data'!$A3,IF(Dashboard!E$17="Next Quintile", "Next Quintile", IF(Dashboard!E$17="2nd Quintile", "2nd Quintile", -Dashboard!E$17)),0)</f>
        <v>0</v>
      </c>
      <c r="L3" s="64">
        <f>IF(Dashboard!$B$3='Improved Data'!$A3,IF(Dashboard!E$18="Next Quintile", "Next Quintile", IF(Dashboard!E$18="2nd Quintile", "2nd Quintile", -Dashboard!E$18)),0)</f>
        <v>0</v>
      </c>
      <c r="M3" s="64">
        <f>IF(Dashboard!$B$3='Improved Data'!$A3,IF(Dashboard!E$19="Next Quintile", "Next Quintile", IF(Dashboard!E$19="2nd Quintile", "2nd Quintile", -Dashboard!E$19)),0)</f>
        <v>0</v>
      </c>
      <c r="N3" s="64">
        <f>IF(Dashboard!$B$3='Improved Data'!$A3,Dashboard!E$22,0)</f>
        <v>0</v>
      </c>
      <c r="O3" s="64">
        <f>IF(Dashboard!$B$3='Improved Data'!$A3,IF(Dashboard!E$23="Next Quintile", "Next Quintile", IF(Dashboard!E$23="2nd Quintile", "2nd Quintile", -Dashboard!E$23)),0)</f>
        <v>0</v>
      </c>
      <c r="P3" s="64">
        <f>IF(Dashboard!$B$3='Improved Data'!$A3,IF(Dashboard!E$24="Next Quintile", "Next Quintile", IF(Dashboard!E$24="2nd Quintile", "2nd Quintile", -Dashboard!E$24)),0)</f>
        <v>0</v>
      </c>
      <c r="Q3" s="64">
        <f>IF(Dashboard!$B$3='Improved Data'!$A3,IF(Dashboard!E$25="Next Quintile", "Next Quintile", IF(Dashboard!E$25="2nd Quintile", "2nd Quintile", -Dashboard!E$25)),0)</f>
        <v>0</v>
      </c>
    </row>
    <row r="4" spans="1:53">
      <c r="A4" s="1" t="s">
        <v>4</v>
      </c>
      <c r="D4" s="64">
        <f>IF(Dashboard!$B$3='Improved Data'!$A4,Dashboard!E$10,0)</f>
        <v>0</v>
      </c>
      <c r="E4" s="64">
        <f>IF(Dashboard!$B$3='Improved Data'!$A4,Dashboard!E$11,0)</f>
        <v>0</v>
      </c>
      <c r="F4" s="64">
        <f>IF(Dashboard!$B$3='Improved Data'!$A4,Dashboard!E$8,0)</f>
        <v>0</v>
      </c>
      <c r="G4" s="64">
        <f>IF(Dashboard!$B$3='Improved Data'!$A4,Dashboard!E$9,0)</f>
        <v>0</v>
      </c>
      <c r="H4" s="64">
        <f>IF(Dashboard!$B$3='Improved Data'!$A4,IF(Dashboard!E$7="Next Quintile", "Next Quintile", IF(Dashboard!E$7="2nd Quintile", "2nd Quintile", -Dashboard!E$7)),0)</f>
        <v>0</v>
      </c>
      <c r="I4" s="64">
        <f>IF(Dashboard!$B$3='Improved Data'!$A4,IF(Dashboard!E$12="Next Quintile", "Next Quintile", IF(Dashboard!E$12="2nd Quintile", "2nd Quintile", -Dashboard!E$12)),0)</f>
        <v>0</v>
      </c>
      <c r="J4" s="64">
        <f>IF(Dashboard!$B$3='Improved Data'!$A4,IF(Dashboard!E$13="Next Quintile", "Next Quintile", IF(Dashboard!E$13="2nd Quintile", "2nd Quintile", -Dashboard!E$13)),0)</f>
        <v>0</v>
      </c>
      <c r="K4" s="64">
        <f>IF(Dashboard!$B$3='Improved Data'!$A4,IF(Dashboard!E$17="Next Quintile", "Next Quintile", IF(Dashboard!E$17="2nd Quintile", "2nd Quintile", -Dashboard!E$17)),0)</f>
        <v>0</v>
      </c>
      <c r="L4" s="64">
        <f>IF(Dashboard!$B$3='Improved Data'!$A4,IF(Dashboard!E$18="Next Quintile", "Next Quintile", IF(Dashboard!E$18="2nd Quintile", "2nd Quintile", -Dashboard!E$18)),0)</f>
        <v>0</v>
      </c>
      <c r="M4" s="64">
        <f>IF(Dashboard!$B$3='Improved Data'!$A4,IF(Dashboard!E$19="Next Quintile", "Next Quintile", IF(Dashboard!E$19="2nd Quintile", "2nd Quintile", -Dashboard!E$19)),0)</f>
        <v>0</v>
      </c>
      <c r="N4" s="64">
        <f>IF(Dashboard!$B$3='Improved Data'!$A4,Dashboard!E$22,0)</f>
        <v>0</v>
      </c>
      <c r="O4" s="64">
        <f>IF(Dashboard!$B$3='Improved Data'!$A4,IF(Dashboard!E$23="Next Quintile", "Next Quintile", IF(Dashboard!E$23="2nd Quintile", "2nd Quintile", -Dashboard!E$23)),0)</f>
        <v>0</v>
      </c>
      <c r="P4" s="64">
        <f>IF(Dashboard!$B$3='Improved Data'!$A4,IF(Dashboard!E$24="Next Quintile", "Next Quintile", IF(Dashboard!E$24="2nd Quintile", "2nd Quintile", -Dashboard!E$24)),0)</f>
        <v>0</v>
      </c>
      <c r="Q4" s="64">
        <f>IF(Dashboard!$B$3='Improved Data'!$A4,IF(Dashboard!E$25="Next Quintile", "Next Quintile", IF(Dashboard!E$25="2nd Quintile", "2nd Quintile", -Dashboard!E$25)),0)</f>
        <v>0</v>
      </c>
    </row>
    <row r="5" spans="1:53">
      <c r="A5" t="s">
        <v>5</v>
      </c>
      <c r="D5" s="64">
        <f>IF(Dashboard!$B$3='Improved Data'!$A5,Dashboard!E$10,0)</f>
        <v>0</v>
      </c>
      <c r="E5" s="64">
        <f>IF(Dashboard!$B$3='Improved Data'!$A5,Dashboard!E$11,0)</f>
        <v>0</v>
      </c>
      <c r="F5" s="64">
        <f>IF(Dashboard!$B$3='Improved Data'!$A5,Dashboard!E$8,0)</f>
        <v>0</v>
      </c>
      <c r="G5" s="64">
        <f>IF(Dashboard!$B$3='Improved Data'!$A5,Dashboard!E$9,0)</f>
        <v>0</v>
      </c>
      <c r="H5" s="64">
        <f>IF(Dashboard!$B$3='Improved Data'!$A5,IF(Dashboard!E$7="Next Quintile", "Next Quintile", IF(Dashboard!E$7="2nd Quintile", "2nd Quintile", -Dashboard!E$7)),0)</f>
        <v>0</v>
      </c>
      <c r="I5" s="64">
        <f>IF(Dashboard!$B$3='Improved Data'!$A5,IF(Dashboard!E$12="Next Quintile", "Next Quintile", IF(Dashboard!E$12="2nd Quintile", "2nd Quintile", -Dashboard!E$12)),0)</f>
        <v>0</v>
      </c>
      <c r="J5" s="64">
        <f>IF(Dashboard!$B$3='Improved Data'!$A5,IF(Dashboard!E$13="Next Quintile", "Next Quintile", IF(Dashboard!E$13="2nd Quintile", "2nd Quintile", -Dashboard!E$13)),0)</f>
        <v>0</v>
      </c>
      <c r="K5" s="64">
        <f>IF(Dashboard!$B$3='Improved Data'!$A5,IF(Dashboard!E$17="Next Quintile", "Next Quintile", IF(Dashboard!E$17="2nd Quintile", "2nd Quintile", -Dashboard!E$17)),0)</f>
        <v>0</v>
      </c>
      <c r="L5" s="64">
        <f>IF(Dashboard!$B$3='Improved Data'!$A5,IF(Dashboard!E$18="Next Quintile", "Next Quintile", IF(Dashboard!E$18="2nd Quintile", "2nd Quintile", -Dashboard!E$18)),0)</f>
        <v>0</v>
      </c>
      <c r="M5" s="64">
        <f>IF(Dashboard!$B$3='Improved Data'!$A5,IF(Dashboard!E$19="Next Quintile", "Next Quintile", IF(Dashboard!E$19="2nd Quintile", "2nd Quintile", -Dashboard!E$19)),0)</f>
        <v>0</v>
      </c>
      <c r="N5" s="64">
        <f>IF(Dashboard!$B$3='Improved Data'!$A5,Dashboard!E$22,0)</f>
        <v>0</v>
      </c>
      <c r="O5" s="64">
        <f>IF(Dashboard!$B$3='Improved Data'!$A5,IF(Dashboard!E$23="Next Quintile", "Next Quintile", IF(Dashboard!E$23="2nd Quintile", "2nd Quintile", -Dashboard!E$23)),0)</f>
        <v>0</v>
      </c>
      <c r="P5" s="64">
        <f>IF(Dashboard!$B$3='Improved Data'!$A5,IF(Dashboard!E$24="Next Quintile", "Next Quintile", IF(Dashboard!E$24="2nd Quintile", "2nd Quintile", -Dashboard!E$24)),0)</f>
        <v>0</v>
      </c>
      <c r="Q5" s="64">
        <f>IF(Dashboard!$B$3='Improved Data'!$A5,IF(Dashboard!E$25="Next Quintile", "Next Quintile", IF(Dashboard!E$25="2nd Quintile", "2nd Quintile", -Dashboard!E$25)),0)</f>
        <v>0</v>
      </c>
    </row>
    <row r="6" spans="1:53">
      <c r="A6" s="1" t="s">
        <v>6</v>
      </c>
      <c r="D6" s="64">
        <f>IF(Dashboard!$B$3='Improved Data'!$A6,Dashboard!E$10,0)</f>
        <v>0</v>
      </c>
      <c r="E6" s="64">
        <f>IF(Dashboard!$B$3='Improved Data'!$A6,Dashboard!E$11,0)</f>
        <v>0</v>
      </c>
      <c r="F6" s="64">
        <f>IF(Dashboard!$B$3='Improved Data'!$A6,Dashboard!E$8,0)</f>
        <v>0</v>
      </c>
      <c r="G6" s="64">
        <f>IF(Dashboard!$B$3='Improved Data'!$A6,Dashboard!E$9,0)</f>
        <v>0</v>
      </c>
      <c r="H6" s="64">
        <f>IF(Dashboard!$B$3='Improved Data'!$A6,IF(Dashboard!E$7="Next Quintile", "Next Quintile", IF(Dashboard!E$7="2nd Quintile", "2nd Quintile", -Dashboard!E$7)),0)</f>
        <v>0</v>
      </c>
      <c r="I6" s="64">
        <f>IF(Dashboard!$B$3='Improved Data'!$A6,IF(Dashboard!E$12="Next Quintile", "Next Quintile", IF(Dashboard!E$12="2nd Quintile", "2nd Quintile", -Dashboard!E$12)),0)</f>
        <v>0</v>
      </c>
      <c r="J6" s="64">
        <f>IF(Dashboard!$B$3='Improved Data'!$A6,IF(Dashboard!E$13="Next Quintile", "Next Quintile", IF(Dashboard!E$13="2nd Quintile", "2nd Quintile", -Dashboard!E$13)),0)</f>
        <v>0</v>
      </c>
      <c r="K6" s="64">
        <f>IF(Dashboard!$B$3='Improved Data'!$A6,IF(Dashboard!E$17="Next Quintile", "Next Quintile", IF(Dashboard!E$17="2nd Quintile", "2nd Quintile", -Dashboard!E$17)),0)</f>
        <v>0</v>
      </c>
      <c r="L6" s="64">
        <f>IF(Dashboard!$B$3='Improved Data'!$A6,IF(Dashboard!E$18="Next Quintile", "Next Quintile", IF(Dashboard!E$18="2nd Quintile", "2nd Quintile", -Dashboard!E$18)),0)</f>
        <v>0</v>
      </c>
      <c r="M6" s="64">
        <f>IF(Dashboard!$B$3='Improved Data'!$A6,IF(Dashboard!E$19="Next Quintile", "Next Quintile", IF(Dashboard!E$19="2nd Quintile", "2nd Quintile", -Dashboard!E$19)),0)</f>
        <v>0</v>
      </c>
      <c r="N6" s="64">
        <f>IF(Dashboard!$B$3='Improved Data'!$A6,Dashboard!E$22,0)</f>
        <v>0</v>
      </c>
      <c r="O6" s="64">
        <f>IF(Dashboard!$B$3='Improved Data'!$A6,IF(Dashboard!E$23="Next Quintile", "Next Quintile", IF(Dashboard!E$23="2nd Quintile", "2nd Quintile", -Dashboard!E$23)),0)</f>
        <v>0</v>
      </c>
      <c r="P6" s="64">
        <f>IF(Dashboard!$B$3='Improved Data'!$A6,IF(Dashboard!E$24="Next Quintile", "Next Quintile", IF(Dashboard!E$24="2nd Quintile", "2nd Quintile", -Dashboard!E$24)),0)</f>
        <v>0</v>
      </c>
      <c r="Q6" s="64">
        <f>IF(Dashboard!$B$3='Improved Data'!$A6,IF(Dashboard!E$25="Next Quintile", "Next Quintile", IF(Dashboard!E$25="2nd Quintile", "2nd Quintile", -Dashboard!E$25)),0)</f>
        <v>0</v>
      </c>
      <c r="V6" s="81"/>
    </row>
    <row r="7" spans="1:53">
      <c r="A7" s="1" t="s">
        <v>7</v>
      </c>
      <c r="D7" s="64">
        <f>IF(Dashboard!$B$3='Improved Data'!$A7,Dashboard!E$10,0)</f>
        <v>0</v>
      </c>
      <c r="E7" s="64">
        <f>IF(Dashboard!$B$3='Improved Data'!$A7,Dashboard!E$11,0)</f>
        <v>0</v>
      </c>
      <c r="F7" s="64">
        <f>IF(Dashboard!$B$3='Improved Data'!$A7,Dashboard!E$8,0)</f>
        <v>0</v>
      </c>
      <c r="G7" s="64">
        <f>IF(Dashboard!$B$3='Improved Data'!$A7,Dashboard!E$9,0)</f>
        <v>0</v>
      </c>
      <c r="H7" s="64">
        <f>IF(Dashboard!$B$3='Improved Data'!$A7,IF(Dashboard!E$7="Next Quintile", "Next Quintile", IF(Dashboard!E$7="2nd Quintile", "2nd Quintile", -Dashboard!E$7)),0)</f>
        <v>0</v>
      </c>
      <c r="I7" s="64">
        <f>IF(Dashboard!$B$3='Improved Data'!$A7,IF(Dashboard!E$12="Next Quintile", "Next Quintile", IF(Dashboard!E$12="2nd Quintile", "2nd Quintile", -Dashboard!E$12)),0)</f>
        <v>0</v>
      </c>
      <c r="J7" s="64">
        <f>IF(Dashboard!$B$3='Improved Data'!$A7,IF(Dashboard!E$13="Next Quintile", "Next Quintile", IF(Dashboard!E$13="2nd Quintile", "2nd Quintile", -Dashboard!E$13)),0)</f>
        <v>0</v>
      </c>
      <c r="K7" s="64">
        <f>IF(Dashboard!$B$3='Improved Data'!$A7,IF(Dashboard!E$17="Next Quintile", "Next Quintile", IF(Dashboard!E$17="2nd Quintile", "2nd Quintile", -Dashboard!E$17)),0)</f>
        <v>0</v>
      </c>
      <c r="L7" s="64">
        <f>IF(Dashboard!$B$3='Improved Data'!$A7,IF(Dashboard!E$18="Next Quintile", "Next Quintile", IF(Dashboard!E$18="2nd Quintile", "2nd Quintile", -Dashboard!E$18)),0)</f>
        <v>0</v>
      </c>
      <c r="M7" s="64">
        <f>IF(Dashboard!$B$3='Improved Data'!$A7,IF(Dashboard!E$19="Next Quintile", "Next Quintile", IF(Dashboard!E$19="2nd Quintile", "2nd Quintile", -Dashboard!E$19)),0)</f>
        <v>0</v>
      </c>
      <c r="N7" s="64">
        <f>IF(Dashboard!$B$3='Improved Data'!$A7,Dashboard!E$22,0)</f>
        <v>0</v>
      </c>
      <c r="O7" s="64">
        <f>IF(Dashboard!$B$3='Improved Data'!$A7,IF(Dashboard!E$23="Next Quintile", "Next Quintile", IF(Dashboard!E$23="2nd Quintile", "2nd Quintile", -Dashboard!E$23)),0)</f>
        <v>0</v>
      </c>
      <c r="P7" s="64">
        <f>IF(Dashboard!$B$3='Improved Data'!$A7,IF(Dashboard!E$24="Next Quintile", "Next Quintile", IF(Dashboard!E$24="2nd Quintile", "2nd Quintile", -Dashboard!E$24)),0)</f>
        <v>0</v>
      </c>
      <c r="Q7" s="64">
        <f>IF(Dashboard!$B$3='Improved Data'!$A7,IF(Dashboard!E$25="Next Quintile", "Next Quintile", IF(Dashboard!E$25="2nd Quintile", "2nd Quintile", -Dashboard!E$25)),0)</f>
        <v>0</v>
      </c>
      <c r="V7" s="81"/>
    </row>
    <row r="8" spans="1:53">
      <c r="A8" s="1" t="s">
        <v>8</v>
      </c>
      <c r="D8" s="64">
        <f>IF(Dashboard!$B$3='Improved Data'!$A8,Dashboard!E$10,0)</f>
        <v>0</v>
      </c>
      <c r="E8" s="64">
        <f>IF(Dashboard!$B$3='Improved Data'!$A8,Dashboard!E$11,0)</f>
        <v>0</v>
      </c>
      <c r="F8" s="64">
        <f>IF(Dashboard!$B$3='Improved Data'!$A8,Dashboard!E$8,0)</f>
        <v>0</v>
      </c>
      <c r="G8" s="64">
        <f>IF(Dashboard!$B$3='Improved Data'!$A8,Dashboard!E$9,0)</f>
        <v>0</v>
      </c>
      <c r="H8" s="64">
        <f>IF(Dashboard!$B$3='Improved Data'!$A8,IF(Dashboard!E$7="Next Quintile", "Next Quintile", IF(Dashboard!E$7="2nd Quintile", "2nd Quintile", -Dashboard!E$7)),0)</f>
        <v>0</v>
      </c>
      <c r="I8" s="64">
        <f>IF(Dashboard!$B$3='Improved Data'!$A8,IF(Dashboard!E$12="Next Quintile", "Next Quintile", IF(Dashboard!E$12="2nd Quintile", "2nd Quintile", -Dashboard!E$12)),0)</f>
        <v>0</v>
      </c>
      <c r="J8" s="64">
        <f>IF(Dashboard!$B$3='Improved Data'!$A8,IF(Dashboard!E$13="Next Quintile", "Next Quintile", IF(Dashboard!E$13="2nd Quintile", "2nd Quintile", -Dashboard!E$13)),0)</f>
        <v>0</v>
      </c>
      <c r="K8" s="64">
        <f>IF(Dashboard!$B$3='Improved Data'!$A8,IF(Dashboard!E$17="Next Quintile", "Next Quintile", IF(Dashboard!E$17="2nd Quintile", "2nd Quintile", -Dashboard!E$17)),0)</f>
        <v>0</v>
      </c>
      <c r="L8" s="64">
        <f>IF(Dashboard!$B$3='Improved Data'!$A8,IF(Dashboard!E$18="Next Quintile", "Next Quintile", IF(Dashboard!E$18="2nd Quintile", "2nd Quintile", -Dashboard!E$18)),0)</f>
        <v>0</v>
      </c>
      <c r="M8" s="64">
        <f>IF(Dashboard!$B$3='Improved Data'!$A8,IF(Dashboard!E$19="Next Quintile", "Next Quintile", IF(Dashboard!E$19="2nd Quintile", "2nd Quintile", -Dashboard!E$19)),0)</f>
        <v>0</v>
      </c>
      <c r="N8" s="64">
        <f>IF(Dashboard!$B$3='Improved Data'!$A8,Dashboard!E$22,0)</f>
        <v>0</v>
      </c>
      <c r="O8" s="64">
        <f>IF(Dashboard!$B$3='Improved Data'!$A8,IF(Dashboard!E$23="Next Quintile", "Next Quintile", IF(Dashboard!E$23="2nd Quintile", "2nd Quintile", -Dashboard!E$23)),0)</f>
        <v>0</v>
      </c>
      <c r="P8" s="64">
        <f>IF(Dashboard!$B$3='Improved Data'!$A8,IF(Dashboard!E$24="Next Quintile", "Next Quintile", IF(Dashboard!E$24="2nd Quintile", "2nd Quintile", -Dashboard!E$24)),0)</f>
        <v>0</v>
      </c>
      <c r="Q8" s="64">
        <f>IF(Dashboard!$B$3='Improved Data'!$A8,IF(Dashboard!E$25="Next Quintile", "Next Quintile", IF(Dashboard!E$25="2nd Quintile", "2nd Quintile", -Dashboard!E$25)),0)</f>
        <v>0</v>
      </c>
      <c r="AU8" s="33"/>
      <c r="AV8" s="33"/>
      <c r="AW8" s="33"/>
      <c r="AX8" s="33"/>
      <c r="AY8" s="33"/>
      <c r="AZ8" s="33"/>
      <c r="BA8" s="33"/>
    </row>
    <row r="9" spans="1:53">
      <c r="A9" s="1" t="s">
        <v>9</v>
      </c>
      <c r="D9" s="64">
        <f>IF(Dashboard!$B$3='Improved Data'!$A9,Dashboard!E$10,0)</f>
        <v>0</v>
      </c>
      <c r="E9" s="64">
        <f>IF(Dashboard!$B$3='Improved Data'!$A9,Dashboard!E$11,0)</f>
        <v>0</v>
      </c>
      <c r="F9" s="64">
        <f>IF(Dashboard!$B$3='Improved Data'!$A9,Dashboard!E$8,0)</f>
        <v>0</v>
      </c>
      <c r="G9" s="64">
        <f>IF(Dashboard!$B$3='Improved Data'!$A9,Dashboard!E$9,0)</f>
        <v>0</v>
      </c>
      <c r="H9" s="64">
        <f>IF(Dashboard!$B$3='Improved Data'!$A9,IF(Dashboard!E$7="Next Quintile", "Next Quintile", IF(Dashboard!E$7="2nd Quintile", "2nd Quintile", -Dashboard!E$7)),0)</f>
        <v>0</v>
      </c>
      <c r="I9" s="64">
        <f>IF(Dashboard!$B$3='Improved Data'!$A9,IF(Dashboard!E$12="Next Quintile", "Next Quintile", IF(Dashboard!E$12="2nd Quintile", "2nd Quintile", -Dashboard!E$12)),0)</f>
        <v>0</v>
      </c>
      <c r="J9" s="64">
        <f>IF(Dashboard!$B$3='Improved Data'!$A9,IF(Dashboard!E$13="Next Quintile", "Next Quintile", IF(Dashboard!E$13="2nd Quintile", "2nd Quintile", -Dashboard!E$13)),0)</f>
        <v>0</v>
      </c>
      <c r="K9" s="64">
        <f>IF(Dashboard!$B$3='Improved Data'!$A9,IF(Dashboard!E$17="Next Quintile", "Next Quintile", IF(Dashboard!E$17="2nd Quintile", "2nd Quintile", -Dashboard!E$17)),0)</f>
        <v>0</v>
      </c>
      <c r="L9" s="64">
        <f>IF(Dashboard!$B$3='Improved Data'!$A9,IF(Dashboard!E$18="Next Quintile", "Next Quintile", IF(Dashboard!E$18="2nd Quintile", "2nd Quintile", -Dashboard!E$18)),0)</f>
        <v>0</v>
      </c>
      <c r="M9" s="64">
        <f>IF(Dashboard!$B$3='Improved Data'!$A9,IF(Dashboard!E$19="Next Quintile", "Next Quintile", IF(Dashboard!E$19="2nd Quintile", "2nd Quintile", -Dashboard!E$19)),0)</f>
        <v>0</v>
      </c>
      <c r="N9" s="64">
        <f>IF(Dashboard!$B$3='Improved Data'!$A9,Dashboard!E$22,0)</f>
        <v>0</v>
      </c>
      <c r="O9" s="64">
        <f>IF(Dashboard!$B$3='Improved Data'!$A9,IF(Dashboard!E$23="Next Quintile", "Next Quintile", IF(Dashboard!E$23="2nd Quintile", "2nd Quintile", -Dashboard!E$23)),0)</f>
        <v>0</v>
      </c>
      <c r="P9" s="64">
        <f>IF(Dashboard!$B$3='Improved Data'!$A9,IF(Dashboard!E$24="Next Quintile", "Next Quintile", IF(Dashboard!E$24="2nd Quintile", "2nd Quintile", -Dashboard!E$24)),0)</f>
        <v>0</v>
      </c>
      <c r="Q9" s="64">
        <f>IF(Dashboard!$B$3='Improved Data'!$A9,IF(Dashboard!E$25="Next Quintile", "Next Quintile", IF(Dashboard!E$25="2nd Quintile", "2nd Quintile", -Dashboard!E$25)),0)</f>
        <v>0</v>
      </c>
    </row>
    <row r="10" spans="1:53">
      <c r="A10" s="1" t="s">
        <v>10</v>
      </c>
      <c r="D10" s="64">
        <f>IF(Dashboard!$B$3='Improved Data'!$A10,Dashboard!E$10,0)</f>
        <v>0</v>
      </c>
      <c r="E10" s="64">
        <f>IF(Dashboard!$B$3='Improved Data'!$A10,Dashboard!E$11,0)</f>
        <v>0</v>
      </c>
      <c r="F10" s="64">
        <f>IF(Dashboard!$B$3='Improved Data'!$A10,Dashboard!E$8,0)</f>
        <v>0</v>
      </c>
      <c r="G10" s="64">
        <f>IF(Dashboard!$B$3='Improved Data'!$A10,Dashboard!E$9,0)</f>
        <v>0</v>
      </c>
      <c r="H10" s="64">
        <f>IF(Dashboard!$B$3='Improved Data'!$A10,IF(Dashboard!E$7="Next Quintile", "Next Quintile", IF(Dashboard!E$7="2nd Quintile", "2nd Quintile", -Dashboard!E$7)),0)</f>
        <v>0</v>
      </c>
      <c r="I10" s="64">
        <f>IF(Dashboard!$B$3='Improved Data'!$A10,IF(Dashboard!E$12="Next Quintile", "Next Quintile", IF(Dashboard!E$12="2nd Quintile", "2nd Quintile", -Dashboard!E$12)),0)</f>
        <v>0</v>
      </c>
      <c r="J10" s="64">
        <f>IF(Dashboard!$B$3='Improved Data'!$A10,IF(Dashboard!E$13="Next Quintile", "Next Quintile", IF(Dashboard!E$13="2nd Quintile", "2nd Quintile", -Dashboard!E$13)),0)</f>
        <v>0</v>
      </c>
      <c r="K10" s="64">
        <f>IF(Dashboard!$B$3='Improved Data'!$A10,IF(Dashboard!E$17="Next Quintile", "Next Quintile", IF(Dashboard!E$17="2nd Quintile", "2nd Quintile", -Dashboard!E$17)),0)</f>
        <v>0</v>
      </c>
      <c r="L10" s="64">
        <f>IF(Dashboard!$B$3='Improved Data'!$A10,IF(Dashboard!E$18="Next Quintile", "Next Quintile", IF(Dashboard!E$18="2nd Quintile", "2nd Quintile", -Dashboard!E$18)),0)</f>
        <v>0</v>
      </c>
      <c r="M10" s="64">
        <f>IF(Dashboard!$B$3='Improved Data'!$A10,IF(Dashboard!E$19="Next Quintile", "Next Quintile", IF(Dashboard!E$19="2nd Quintile", "2nd Quintile", -Dashboard!E$19)),0)</f>
        <v>0</v>
      </c>
      <c r="N10" s="64">
        <f>IF(Dashboard!$B$3='Improved Data'!$A10,Dashboard!E$22,0)</f>
        <v>0</v>
      </c>
      <c r="O10" s="64">
        <f>IF(Dashboard!$B$3='Improved Data'!$A10,IF(Dashboard!E$23="Next Quintile", "Next Quintile", IF(Dashboard!E$23="2nd Quintile", "2nd Quintile", -Dashboard!E$23)),0)</f>
        <v>0</v>
      </c>
      <c r="P10" s="64">
        <f>IF(Dashboard!$B$3='Improved Data'!$A10,IF(Dashboard!E$24="Next Quintile", "Next Quintile", IF(Dashboard!E$24="2nd Quintile", "2nd Quintile", -Dashboard!E$24)),0)</f>
        <v>0</v>
      </c>
      <c r="Q10" s="64">
        <f>IF(Dashboard!$B$3='Improved Data'!$A10,IF(Dashboard!E$25="Next Quintile", "Next Quintile", IF(Dashboard!E$25="2nd Quintile", "2nd Quintile", -Dashboard!E$25)),0)</f>
        <v>0</v>
      </c>
    </row>
    <row r="11" spans="1:53">
      <c r="A11" s="1" t="s">
        <v>11</v>
      </c>
      <c r="D11" s="64">
        <f>IF(Dashboard!$B$3='Improved Data'!$A11,Dashboard!E$10,0)</f>
        <v>0</v>
      </c>
      <c r="E11" s="64">
        <f>IF(Dashboard!$B$3='Improved Data'!$A11,Dashboard!E$11,0)</f>
        <v>0</v>
      </c>
      <c r="F11" s="64">
        <f>IF(Dashboard!$B$3='Improved Data'!$A11,Dashboard!E$8,0)</f>
        <v>0</v>
      </c>
      <c r="G11" s="64">
        <f>IF(Dashboard!$B$3='Improved Data'!$A11,Dashboard!E$9,0)</f>
        <v>0</v>
      </c>
      <c r="H11" s="64">
        <f>IF(Dashboard!$B$3='Improved Data'!$A11,IF(Dashboard!E$7="Next Quintile", "Next Quintile", IF(Dashboard!E$7="2nd Quintile", "2nd Quintile", -Dashboard!E$7)),0)</f>
        <v>0</v>
      </c>
      <c r="I11" s="64">
        <f>IF(Dashboard!$B$3='Improved Data'!$A11,IF(Dashboard!E$12="Next Quintile", "Next Quintile", IF(Dashboard!E$12="2nd Quintile", "2nd Quintile", -Dashboard!E$12)),0)</f>
        <v>0</v>
      </c>
      <c r="J11" s="64">
        <f>IF(Dashboard!$B$3='Improved Data'!$A11,IF(Dashboard!E$13="Next Quintile", "Next Quintile", IF(Dashboard!E$13="2nd Quintile", "2nd Quintile", -Dashboard!E$13)),0)</f>
        <v>0</v>
      </c>
      <c r="K11" s="64">
        <f>IF(Dashboard!$B$3='Improved Data'!$A11,IF(Dashboard!E$17="Next Quintile", "Next Quintile", IF(Dashboard!E$17="2nd Quintile", "2nd Quintile", -Dashboard!E$17)),0)</f>
        <v>0</v>
      </c>
      <c r="L11" s="64">
        <f>IF(Dashboard!$B$3='Improved Data'!$A11,IF(Dashboard!E$18="Next Quintile", "Next Quintile", IF(Dashboard!E$18="2nd Quintile", "2nd Quintile", -Dashboard!E$18)),0)</f>
        <v>0</v>
      </c>
      <c r="M11" s="64">
        <f>IF(Dashboard!$B$3='Improved Data'!$A11,IF(Dashboard!E$19="Next Quintile", "Next Quintile", IF(Dashboard!E$19="2nd Quintile", "2nd Quintile", -Dashboard!E$19)),0)</f>
        <v>0</v>
      </c>
      <c r="N11" s="64">
        <f>IF(Dashboard!$B$3='Improved Data'!$A11,Dashboard!E$22,0)</f>
        <v>0</v>
      </c>
      <c r="O11" s="64">
        <f>IF(Dashboard!$B$3='Improved Data'!$A11,IF(Dashboard!E$23="Next Quintile", "Next Quintile", IF(Dashboard!E$23="2nd Quintile", "2nd Quintile", -Dashboard!E$23)),0)</f>
        <v>0</v>
      </c>
      <c r="P11" s="64">
        <f>IF(Dashboard!$B$3='Improved Data'!$A11,IF(Dashboard!E$24="Next Quintile", "Next Quintile", IF(Dashboard!E$24="2nd Quintile", "2nd Quintile", -Dashboard!E$24)),0)</f>
        <v>0</v>
      </c>
      <c r="Q11" s="64">
        <f>IF(Dashboard!$B$3='Improved Data'!$A11,IF(Dashboard!E$25="Next Quintile", "Next Quintile", IF(Dashboard!E$25="2nd Quintile", "2nd Quintile", -Dashboard!E$25)),0)</f>
        <v>0</v>
      </c>
    </row>
    <row r="12" spans="1:53">
      <c r="A12" s="1" t="s">
        <v>12</v>
      </c>
      <c r="D12" s="64">
        <f>IF(Dashboard!$B$3='Improved Data'!$A12,Dashboard!E$10,0)</f>
        <v>0</v>
      </c>
      <c r="E12" s="64">
        <f>IF(Dashboard!$B$3='Improved Data'!$A12,Dashboard!E$11,0)</f>
        <v>0</v>
      </c>
      <c r="F12" s="64">
        <f>IF(Dashboard!$B$3='Improved Data'!$A12,Dashboard!E$8,0)</f>
        <v>0</v>
      </c>
      <c r="G12" s="64">
        <f>IF(Dashboard!$B$3='Improved Data'!$A12,Dashboard!E$9,0)</f>
        <v>0</v>
      </c>
      <c r="H12" s="64">
        <f>IF(Dashboard!$B$3='Improved Data'!$A12,IF(Dashboard!E$7="Next Quintile", "Next Quintile", IF(Dashboard!E$7="2nd Quintile", "2nd Quintile", -Dashboard!E$7)),0)</f>
        <v>0</v>
      </c>
      <c r="I12" s="64">
        <f>IF(Dashboard!$B$3='Improved Data'!$A12,IF(Dashboard!E$12="Next Quintile", "Next Quintile", IF(Dashboard!E$12="2nd Quintile", "2nd Quintile", -Dashboard!E$12)),0)</f>
        <v>0</v>
      </c>
      <c r="J12" s="64">
        <f>IF(Dashboard!$B$3='Improved Data'!$A12,IF(Dashboard!E$13="Next Quintile", "Next Quintile", IF(Dashboard!E$13="2nd Quintile", "2nd Quintile", -Dashboard!E$13)),0)</f>
        <v>0</v>
      </c>
      <c r="K12" s="64">
        <f>IF(Dashboard!$B$3='Improved Data'!$A12,IF(Dashboard!E$17="Next Quintile", "Next Quintile", IF(Dashboard!E$17="2nd Quintile", "2nd Quintile", -Dashboard!E$17)),0)</f>
        <v>0</v>
      </c>
      <c r="L12" s="64">
        <f>IF(Dashboard!$B$3='Improved Data'!$A12,IF(Dashboard!E$18="Next Quintile", "Next Quintile", IF(Dashboard!E$18="2nd Quintile", "2nd Quintile", -Dashboard!E$18)),0)</f>
        <v>0</v>
      </c>
      <c r="M12" s="64">
        <f>IF(Dashboard!$B$3='Improved Data'!$A12,IF(Dashboard!E$19="Next Quintile", "Next Quintile", IF(Dashboard!E$19="2nd Quintile", "2nd Quintile", -Dashboard!E$19)),0)</f>
        <v>0</v>
      </c>
      <c r="N12" s="64">
        <f>IF(Dashboard!$B$3='Improved Data'!$A12,Dashboard!E$22,0)</f>
        <v>0</v>
      </c>
      <c r="O12" s="64">
        <f>IF(Dashboard!$B$3='Improved Data'!$A12,IF(Dashboard!E$23="Next Quintile", "Next Quintile", IF(Dashboard!E$23="2nd Quintile", "2nd Quintile", -Dashboard!E$23)),0)</f>
        <v>0</v>
      </c>
      <c r="P12" s="64">
        <f>IF(Dashboard!$B$3='Improved Data'!$A12,IF(Dashboard!E$24="Next Quintile", "Next Quintile", IF(Dashboard!E$24="2nd Quintile", "2nd Quintile", -Dashboard!E$24)),0)</f>
        <v>0</v>
      </c>
      <c r="Q12" s="64">
        <f>IF(Dashboard!$B$3='Improved Data'!$A12,IF(Dashboard!E$25="Next Quintile", "Next Quintile", IF(Dashboard!E$25="2nd Quintile", "2nd Quintile", -Dashboard!E$25)),0)</f>
        <v>0</v>
      </c>
      <c r="BA12" s="60"/>
    </row>
    <row r="13" spans="1:53">
      <c r="A13" s="1" t="s">
        <v>13</v>
      </c>
      <c r="D13" s="64">
        <f>IF(Dashboard!$B$3='Improved Data'!$A13,Dashboard!E$10,0)</f>
        <v>0</v>
      </c>
      <c r="E13" s="64">
        <f>IF(Dashboard!$B$3='Improved Data'!$A13,Dashboard!E$11,0)</f>
        <v>0</v>
      </c>
      <c r="F13" s="64">
        <f>IF(Dashboard!$B$3='Improved Data'!$A13,Dashboard!E$8,0)</f>
        <v>0</v>
      </c>
      <c r="G13" s="64">
        <f>IF(Dashboard!$B$3='Improved Data'!$A13,Dashboard!E$9,0)</f>
        <v>0</v>
      </c>
      <c r="H13" s="64">
        <f>IF(Dashboard!$B$3='Improved Data'!$A13,IF(Dashboard!E$7="Next Quintile", "Next Quintile", IF(Dashboard!E$7="2nd Quintile", "2nd Quintile", -Dashboard!E$7)),0)</f>
        <v>0</v>
      </c>
      <c r="I13" s="64">
        <f>IF(Dashboard!$B$3='Improved Data'!$A13,IF(Dashboard!E$12="Next Quintile", "Next Quintile", IF(Dashboard!E$12="2nd Quintile", "2nd Quintile", -Dashboard!E$12)),0)</f>
        <v>0</v>
      </c>
      <c r="J13" s="64">
        <f>IF(Dashboard!$B$3='Improved Data'!$A13,IF(Dashboard!E$13="Next Quintile", "Next Quintile", IF(Dashboard!E$13="2nd Quintile", "2nd Quintile", -Dashboard!E$13)),0)</f>
        <v>0</v>
      </c>
      <c r="K13" s="64">
        <f>IF(Dashboard!$B$3='Improved Data'!$A13,IF(Dashboard!E$17="Next Quintile", "Next Quintile", IF(Dashboard!E$17="2nd Quintile", "2nd Quintile", -Dashboard!E$17)),0)</f>
        <v>0</v>
      </c>
      <c r="L13" s="64">
        <f>IF(Dashboard!$B$3='Improved Data'!$A13,IF(Dashboard!E$18="Next Quintile", "Next Quintile", IF(Dashboard!E$18="2nd Quintile", "2nd Quintile", -Dashboard!E$18)),0)</f>
        <v>0</v>
      </c>
      <c r="M13" s="64">
        <f>IF(Dashboard!$B$3='Improved Data'!$A13,IF(Dashboard!E$19="Next Quintile", "Next Quintile", IF(Dashboard!E$19="2nd Quintile", "2nd Quintile", -Dashboard!E$19)),0)</f>
        <v>0</v>
      </c>
      <c r="N13" s="64">
        <f>IF(Dashboard!$B$3='Improved Data'!$A13,Dashboard!E$22,0)</f>
        <v>0</v>
      </c>
      <c r="O13" s="64">
        <f>IF(Dashboard!$B$3='Improved Data'!$A13,IF(Dashboard!E$23="Next Quintile", "Next Quintile", IF(Dashboard!E$23="2nd Quintile", "2nd Quintile", -Dashboard!E$23)),0)</f>
        <v>0</v>
      </c>
      <c r="P13" s="64">
        <f>IF(Dashboard!$B$3='Improved Data'!$A13,IF(Dashboard!E$24="Next Quintile", "Next Quintile", IF(Dashboard!E$24="2nd Quintile", "2nd Quintile", -Dashboard!E$24)),0)</f>
        <v>0</v>
      </c>
      <c r="Q13" s="64">
        <f>IF(Dashboard!$B$3='Improved Data'!$A13,IF(Dashboard!E$25="Next Quintile", "Next Quintile", IF(Dashboard!E$25="2nd Quintile", "2nd Quintile", -Dashboard!E$25)),0)</f>
        <v>0</v>
      </c>
      <c r="BA13" s="60"/>
    </row>
    <row r="14" spans="1:53" ht="15" thickBot="1">
      <c r="A14" s="1" t="s">
        <v>14</v>
      </c>
      <c r="D14" s="64">
        <f>IF(Dashboard!$B$3='Improved Data'!$A14,Dashboard!E$10,0)</f>
        <v>0</v>
      </c>
      <c r="E14" s="64">
        <f>IF(Dashboard!$B$3='Improved Data'!$A14,Dashboard!E$11,0)</f>
        <v>0</v>
      </c>
      <c r="F14" s="64">
        <f>IF(Dashboard!$B$3='Improved Data'!$A14,Dashboard!E$8,0)</f>
        <v>0</v>
      </c>
      <c r="G14" s="64">
        <f>IF(Dashboard!$B$3='Improved Data'!$A14,Dashboard!E$9,0)</f>
        <v>0</v>
      </c>
      <c r="H14" s="64">
        <f>IF(Dashboard!$B$3='Improved Data'!$A14,IF(Dashboard!E$7="Next Quintile", "Next Quintile", IF(Dashboard!E$7="2nd Quintile", "2nd Quintile", -Dashboard!E$7)),0)</f>
        <v>0</v>
      </c>
      <c r="I14" s="64">
        <f>IF(Dashboard!$B$3='Improved Data'!$A14,IF(Dashboard!E$12="Next Quintile", "Next Quintile", IF(Dashboard!E$12="2nd Quintile", "2nd Quintile", -Dashboard!E$12)),0)</f>
        <v>0</v>
      </c>
      <c r="J14" s="64">
        <f>IF(Dashboard!$B$3='Improved Data'!$A14,IF(Dashboard!E$13="Next Quintile", "Next Quintile", IF(Dashboard!E$13="2nd Quintile", "2nd Quintile", -Dashboard!E$13)),0)</f>
        <v>0</v>
      </c>
      <c r="K14" s="64">
        <f>IF(Dashboard!$B$3='Improved Data'!$A14,IF(Dashboard!E$17="Next Quintile", "Next Quintile", IF(Dashboard!E$17="2nd Quintile", "2nd Quintile", -Dashboard!E$17)),0)</f>
        <v>0</v>
      </c>
      <c r="L14" s="64">
        <f>IF(Dashboard!$B$3='Improved Data'!$A14,IF(Dashboard!E$18="Next Quintile", "Next Quintile", IF(Dashboard!E$18="2nd Quintile", "2nd Quintile", -Dashboard!E$18)),0)</f>
        <v>0</v>
      </c>
      <c r="M14" s="64">
        <f>IF(Dashboard!$B$3='Improved Data'!$A14,IF(Dashboard!E$19="Next Quintile", "Next Quintile", IF(Dashboard!E$19="2nd Quintile", "2nd Quintile", -Dashboard!E$19)),0)</f>
        <v>0</v>
      </c>
      <c r="N14" s="64">
        <f>IF(Dashboard!$B$3='Improved Data'!$A14,Dashboard!E$22,0)</f>
        <v>0</v>
      </c>
      <c r="O14" s="64">
        <f>IF(Dashboard!$B$3='Improved Data'!$A14,IF(Dashboard!E$23="Next Quintile", "Next Quintile", IF(Dashboard!E$23="2nd Quintile", "2nd Quintile", -Dashboard!E$23)),0)</f>
        <v>0</v>
      </c>
      <c r="P14" s="64">
        <f>IF(Dashboard!$B$3='Improved Data'!$A14,IF(Dashboard!E$24="Next Quintile", "Next Quintile", IF(Dashboard!E$24="2nd Quintile", "2nd Quintile", -Dashboard!E$24)),0)</f>
        <v>0</v>
      </c>
      <c r="Q14" s="64">
        <f>IF(Dashboard!$B$3='Improved Data'!$A14,IF(Dashboard!E$25="Next Quintile", "Next Quintile", IF(Dashboard!E$25="2nd Quintile", "2nd Quintile", -Dashboard!E$25)),0)</f>
        <v>0</v>
      </c>
      <c r="T14" s="81"/>
      <c r="AU14" s="56"/>
      <c r="AV14" s="56"/>
      <c r="AW14" s="56"/>
      <c r="AX14" s="56"/>
      <c r="AY14" s="56"/>
      <c r="AZ14" s="56"/>
      <c r="BA14" s="60"/>
    </row>
    <row r="15" spans="1:53" s="33" customFormat="1" ht="39" customHeight="1">
      <c r="A15" s="211" t="s">
        <v>67</v>
      </c>
      <c r="B15" s="211"/>
      <c r="C15" s="211"/>
      <c r="D15" s="211"/>
      <c r="E15" s="211"/>
      <c r="F15" s="211"/>
      <c r="G15" s="211"/>
      <c r="H15" s="211"/>
      <c r="I15" s="211"/>
      <c r="J15" s="211"/>
      <c r="K15" s="211"/>
      <c r="L15" s="211"/>
      <c r="M15" s="211"/>
      <c r="N15" s="211"/>
      <c r="O15" s="211"/>
      <c r="P15" s="211"/>
      <c r="Q15" s="211"/>
      <c r="AU15" s="52"/>
      <c r="AV15" s="52"/>
      <c r="AW15" s="52"/>
      <c r="AX15" s="52"/>
      <c r="AY15" s="52"/>
      <c r="AZ15" s="52"/>
      <c r="BA15" s="52"/>
    </row>
    <row r="16" spans="1:53" s="33" customFormat="1">
      <c r="A16" s="12" t="s">
        <v>61</v>
      </c>
      <c r="D16" s="34"/>
      <c r="E16" s="34"/>
      <c r="F16" s="34"/>
      <c r="G16" s="34"/>
      <c r="H16" s="34"/>
      <c r="I16" s="34"/>
      <c r="J16" s="34"/>
      <c r="K16" s="34"/>
      <c r="L16" s="34"/>
      <c r="M16" s="34"/>
      <c r="N16" s="34"/>
      <c r="O16" s="34"/>
      <c r="P16" s="34"/>
      <c r="Q16" s="34"/>
      <c r="AU16" s="52"/>
      <c r="AV16" s="52"/>
      <c r="AW16" s="52"/>
      <c r="AX16" s="52"/>
      <c r="AY16" s="52"/>
      <c r="AZ16" s="52"/>
      <c r="BA16" s="52"/>
    </row>
    <row r="17" spans="1:53" s="33" customFormat="1">
      <c r="A17" s="33">
        <v>0</v>
      </c>
      <c r="B17" s="33" t="s">
        <v>62</v>
      </c>
      <c r="D17" s="78">
        <f>+MIN(D813:D1588)</f>
        <v>42.5</v>
      </c>
      <c r="E17" s="78">
        <f t="shared" ref="E17:Q17" si="0">+MIN(E813:E1588)</f>
        <v>44.9</v>
      </c>
      <c r="F17" s="78">
        <f t="shared" si="0"/>
        <v>3.2</v>
      </c>
      <c r="G17" s="78">
        <f t="shared" si="0"/>
        <v>3.4</v>
      </c>
      <c r="H17" s="78">
        <f t="shared" si="0"/>
        <v>2.8</v>
      </c>
      <c r="I17" s="78">
        <f t="shared" si="0"/>
        <v>0.4</v>
      </c>
      <c r="J17" s="78">
        <f t="shared" si="0"/>
        <v>-4.0144000000000002</v>
      </c>
      <c r="K17" s="78">
        <f t="shared" si="0"/>
        <v>1.3</v>
      </c>
      <c r="L17" s="78">
        <f t="shared" si="0"/>
        <v>13.2</v>
      </c>
      <c r="M17" s="78">
        <f t="shared" si="0"/>
        <v>-2.4056999999999999</v>
      </c>
      <c r="N17" s="78">
        <f t="shared" si="0"/>
        <v>41.8</v>
      </c>
      <c r="O17" s="78">
        <f t="shared" si="0"/>
        <v>0.2</v>
      </c>
      <c r="P17" s="78">
        <f t="shared" si="0"/>
        <v>0.6</v>
      </c>
      <c r="Q17" s="78">
        <f t="shared" si="0"/>
        <v>0.9</v>
      </c>
      <c r="T17" s="92"/>
      <c r="AU17" s="52"/>
      <c r="AV17" s="52"/>
      <c r="AW17" s="52"/>
      <c r="AX17" s="52"/>
      <c r="AY17" s="52"/>
      <c r="AZ17" s="52"/>
      <c r="BA17" s="52"/>
    </row>
    <row r="18" spans="1:53" s="33" customFormat="1">
      <c r="A18" s="12">
        <v>1</v>
      </c>
      <c r="B18" s="33" t="s">
        <v>63</v>
      </c>
      <c r="D18" s="78">
        <f>PERCENTILE(D813:D1588,0.2)</f>
        <v>65.400000000000006</v>
      </c>
      <c r="E18" s="78">
        <f t="shared" ref="E18:Q18" si="1">PERCENTILE(E813:E1588,0.2)</f>
        <v>60.6</v>
      </c>
      <c r="F18" s="78">
        <f t="shared" si="1"/>
        <v>25.8</v>
      </c>
      <c r="G18" s="78">
        <f t="shared" si="1"/>
        <v>13.7</v>
      </c>
      <c r="H18" s="78">
        <f t="shared" si="1"/>
        <v>6.9</v>
      </c>
      <c r="I18" s="78">
        <f t="shared" si="1"/>
        <v>3.7</v>
      </c>
      <c r="J18" s="78">
        <f t="shared" si="1"/>
        <v>6.5</v>
      </c>
      <c r="K18" s="78">
        <f t="shared" si="1"/>
        <v>12</v>
      </c>
      <c r="L18" s="78">
        <f t="shared" si="1"/>
        <v>29.2</v>
      </c>
      <c r="M18" s="78">
        <f t="shared" si="1"/>
        <v>4.2</v>
      </c>
      <c r="N18" s="78">
        <f t="shared" si="1"/>
        <v>66.5</v>
      </c>
      <c r="O18" s="78">
        <f t="shared" si="1"/>
        <v>4.0999999999999996</v>
      </c>
      <c r="P18" s="78">
        <f t="shared" si="1"/>
        <v>11.2</v>
      </c>
      <c r="Q18" s="78">
        <f t="shared" si="1"/>
        <v>6.8</v>
      </c>
      <c r="V18" s="93"/>
      <c r="AU18" s="52"/>
      <c r="AV18" s="52"/>
      <c r="AW18" s="52"/>
      <c r="AX18" s="52"/>
      <c r="AY18" s="52"/>
      <c r="AZ18" s="52"/>
      <c r="BA18" s="52"/>
    </row>
    <row r="19" spans="1:53" s="33" customFormat="1">
      <c r="A19" s="12">
        <v>2</v>
      </c>
      <c r="B19" s="33" t="s">
        <v>64</v>
      </c>
      <c r="D19" s="78">
        <f>PERCENTILE(D813:D1588,0.4)</f>
        <v>72.400000000000006</v>
      </c>
      <c r="E19" s="78">
        <f t="shared" ref="E19:Q19" si="2">PERCENTILE(E813:E1588,0.4)</f>
        <v>67.400000000000006</v>
      </c>
      <c r="F19" s="78">
        <f t="shared" si="2"/>
        <v>38.299999999999997</v>
      </c>
      <c r="G19" s="78">
        <f t="shared" si="2"/>
        <v>25.6</v>
      </c>
      <c r="H19" s="78">
        <f t="shared" si="2"/>
        <v>8.1999999999999993</v>
      </c>
      <c r="I19" s="78">
        <f t="shared" si="2"/>
        <v>7.2</v>
      </c>
      <c r="J19" s="78">
        <f t="shared" si="2"/>
        <v>13.5</v>
      </c>
      <c r="K19" s="78">
        <f t="shared" si="2"/>
        <v>21.1</v>
      </c>
      <c r="L19" s="78">
        <f t="shared" si="2"/>
        <v>34.200000000000003</v>
      </c>
      <c r="M19" s="78">
        <f t="shared" si="2"/>
        <v>8</v>
      </c>
      <c r="N19" s="78">
        <f t="shared" si="2"/>
        <v>73.599999999999994</v>
      </c>
      <c r="O19" s="78">
        <f t="shared" si="2"/>
        <v>7.7</v>
      </c>
      <c r="P19" s="78">
        <f t="shared" si="2"/>
        <v>17.7</v>
      </c>
      <c r="Q19" s="78">
        <f t="shared" si="2"/>
        <v>9.5</v>
      </c>
      <c r="AU19" s="52"/>
      <c r="AV19" s="52"/>
      <c r="AW19" s="52"/>
      <c r="AX19" s="52"/>
      <c r="AY19" s="52"/>
      <c r="AZ19" s="52"/>
      <c r="BA19" s="52"/>
    </row>
    <row r="20" spans="1:53" s="33" customFormat="1">
      <c r="A20" s="12">
        <v>3</v>
      </c>
      <c r="B20" s="33" t="s">
        <v>65</v>
      </c>
      <c r="D20" s="78">
        <f>PERCENTILE(D813:D1588,0.6)</f>
        <v>78.5</v>
      </c>
      <c r="E20" s="78">
        <f t="shared" ref="E20:Q20" si="3">PERCENTILE(E813:E1588,0.6)</f>
        <v>71.900000000000006</v>
      </c>
      <c r="F20" s="78">
        <f t="shared" si="3"/>
        <v>50.8</v>
      </c>
      <c r="G20" s="78">
        <f t="shared" si="3"/>
        <v>36.6</v>
      </c>
      <c r="H20" s="78">
        <f t="shared" si="3"/>
        <v>9.5</v>
      </c>
      <c r="I20" s="78">
        <f t="shared" si="3"/>
        <v>11.1</v>
      </c>
      <c r="J20" s="78">
        <f t="shared" si="3"/>
        <v>24.5</v>
      </c>
      <c r="K20" s="78">
        <f t="shared" si="3"/>
        <v>32.9</v>
      </c>
      <c r="L20" s="78">
        <f t="shared" si="3"/>
        <v>40.299999999999997</v>
      </c>
      <c r="M20" s="78">
        <f t="shared" si="3"/>
        <v>13.1</v>
      </c>
      <c r="N20" s="78">
        <f t="shared" si="3"/>
        <v>79.8</v>
      </c>
      <c r="O20" s="78">
        <f t="shared" si="3"/>
        <v>12.3</v>
      </c>
      <c r="P20" s="78">
        <f t="shared" si="3"/>
        <v>25</v>
      </c>
      <c r="Q20" s="78">
        <f t="shared" si="3"/>
        <v>12.3</v>
      </c>
      <c r="AK20" s="124"/>
      <c r="AL20" s="95"/>
      <c r="AM20" s="95"/>
      <c r="AN20" s="95"/>
      <c r="AU20" s="52"/>
      <c r="AV20" s="52"/>
      <c r="AW20" s="52"/>
      <c r="AX20" s="52"/>
      <c r="AY20" s="52"/>
      <c r="AZ20" s="52"/>
      <c r="BA20" s="52"/>
    </row>
    <row r="21" spans="1:53" s="33" customFormat="1">
      <c r="A21" s="12">
        <v>4</v>
      </c>
      <c r="B21" s="33" t="s">
        <v>66</v>
      </c>
      <c r="D21" s="78">
        <f>PERCENTILE(D813:D1588,0.8)</f>
        <v>83.5</v>
      </c>
      <c r="E21" s="78">
        <f t="shared" ref="E21:Q21" si="4">PERCENTILE(E813:E1588,0.8)</f>
        <v>78.8</v>
      </c>
      <c r="F21" s="78">
        <f t="shared" si="4"/>
        <v>66.900000000000006</v>
      </c>
      <c r="G21" s="78">
        <f t="shared" si="4"/>
        <v>51.7</v>
      </c>
      <c r="H21" s="78">
        <f t="shared" si="4"/>
        <v>11.7</v>
      </c>
      <c r="I21" s="78">
        <f t="shared" si="4"/>
        <v>16.5</v>
      </c>
      <c r="J21" s="78">
        <f t="shared" si="4"/>
        <v>40.4</v>
      </c>
      <c r="K21" s="78">
        <f t="shared" si="4"/>
        <v>49.7</v>
      </c>
      <c r="L21" s="78">
        <f t="shared" si="4"/>
        <v>47.9</v>
      </c>
      <c r="M21" s="78">
        <f t="shared" si="4"/>
        <v>22.2</v>
      </c>
      <c r="N21" s="78">
        <f t="shared" si="4"/>
        <v>84.9</v>
      </c>
      <c r="O21" s="78">
        <f t="shared" si="4"/>
        <v>19</v>
      </c>
      <c r="P21" s="78">
        <f t="shared" si="4"/>
        <v>34.299999999999997</v>
      </c>
      <c r="Q21" s="78">
        <f t="shared" si="4"/>
        <v>16.899999999999999</v>
      </c>
      <c r="V21" s="93"/>
      <c r="AK21" s="124"/>
      <c r="AL21" s="95"/>
      <c r="AM21" s="95"/>
      <c r="AN21" s="95"/>
      <c r="AU21" s="52"/>
      <c r="AV21" s="52"/>
      <c r="AW21" s="52"/>
      <c r="AX21" s="52"/>
      <c r="AY21" s="52"/>
      <c r="AZ21" s="52"/>
      <c r="BA21" s="52"/>
    </row>
    <row r="22" spans="1:53" s="33" customFormat="1" ht="15" thickBot="1">
      <c r="A22" s="12">
        <v>5</v>
      </c>
      <c r="B22" s="33" t="s">
        <v>40</v>
      </c>
      <c r="D22" s="78">
        <f>PERCENTILE(D813:D1588,1)</f>
        <v>96.2</v>
      </c>
      <c r="E22" s="78">
        <f t="shared" ref="E22:Q22" si="5">PERCENTILE(E813:E1588,1)</f>
        <v>93.4</v>
      </c>
      <c r="F22" s="78">
        <f t="shared" si="5"/>
        <v>89.7</v>
      </c>
      <c r="G22" s="78">
        <f t="shared" si="5"/>
        <v>82.5</v>
      </c>
      <c r="H22" s="78">
        <f t="shared" si="5"/>
        <v>19.2</v>
      </c>
      <c r="I22" s="78">
        <f t="shared" si="5"/>
        <v>51.7</v>
      </c>
      <c r="J22" s="78">
        <f t="shared" si="5"/>
        <v>93.4</v>
      </c>
      <c r="K22" s="78">
        <f t="shared" si="5"/>
        <v>100</v>
      </c>
      <c r="L22" s="78">
        <f t="shared" si="5"/>
        <v>75.8</v>
      </c>
      <c r="M22" s="78">
        <f t="shared" si="5"/>
        <v>78.7</v>
      </c>
      <c r="N22" s="78">
        <f t="shared" si="5"/>
        <v>94.4</v>
      </c>
      <c r="O22" s="78">
        <f t="shared" si="5"/>
        <v>76.2</v>
      </c>
      <c r="P22" s="78">
        <f t="shared" si="5"/>
        <v>90.1</v>
      </c>
      <c r="Q22" s="78">
        <f t="shared" si="5"/>
        <v>48.8</v>
      </c>
      <c r="AK22" s="125"/>
      <c r="AL22" s="95"/>
      <c r="AM22" s="95"/>
      <c r="AN22" s="95"/>
      <c r="AU22" s="52"/>
      <c r="AV22" s="52"/>
      <c r="AW22" s="52"/>
      <c r="AX22" s="52"/>
      <c r="AY22" s="52"/>
      <c r="AZ22" s="52"/>
      <c r="BA22" s="52"/>
    </row>
    <row r="23" spans="1:53" s="33" customFormat="1">
      <c r="A23" s="12"/>
      <c r="D23" s="77"/>
      <c r="E23" s="77"/>
      <c r="F23" s="77"/>
      <c r="G23" s="77"/>
      <c r="H23" s="77"/>
      <c r="I23" s="77"/>
      <c r="J23" s="77"/>
      <c r="K23" s="77"/>
      <c r="L23" s="77"/>
      <c r="M23" s="77"/>
      <c r="N23" s="77"/>
      <c r="O23" s="77"/>
      <c r="P23" s="77"/>
      <c r="Q23" s="77"/>
      <c r="AU23" s="52"/>
      <c r="AV23" s="52"/>
      <c r="AW23" s="52"/>
      <c r="AX23" s="52"/>
      <c r="AY23" s="52"/>
      <c r="AZ23" s="52"/>
      <c r="BA23" s="52"/>
    </row>
    <row r="24" spans="1:53" s="33" customFormat="1">
      <c r="A24" s="181" t="s">
        <v>116</v>
      </c>
      <c r="B24" s="182">
        <f>IF(Dashboard!F3="Whole County",1,2)</f>
        <v>1</v>
      </c>
      <c r="C24" s="182" t="str">
        <f>+Dashboard!F3</f>
        <v>Whole County</v>
      </c>
      <c r="D24" s="183"/>
      <c r="E24" s="77"/>
      <c r="F24" s="77">
        <f>IF(Dashboard!F3="Whole County",1,2)</f>
        <v>1</v>
      </c>
      <c r="G24" s="77"/>
      <c r="H24" s="77">
        <v>126</v>
      </c>
      <c r="I24" s="77">
        <v>36</v>
      </c>
      <c r="J24" s="77"/>
      <c r="K24" s="77"/>
      <c r="L24" s="77"/>
      <c r="M24" s="77"/>
      <c r="N24" s="77"/>
      <c r="O24" s="77"/>
      <c r="P24" s="77"/>
      <c r="Q24" s="77"/>
      <c r="AU24" s="52"/>
      <c r="AV24" s="52"/>
      <c r="AW24" s="52"/>
      <c r="AX24" s="52"/>
      <c r="AY24" s="52"/>
      <c r="AZ24" s="52"/>
      <c r="BA24" s="52"/>
    </row>
    <row r="25" spans="1:53" s="33" customFormat="1">
      <c r="B25" s="33" t="s">
        <v>117</v>
      </c>
      <c r="D25" s="169">
        <f>IF(D$11="Next Quintile",IF(D1494&gt;D$21,D$22,IF(D1494&gt;D$20,D$21,IF(D1494&gt;D$19,D$20,IF(D1494&gt;D$18,D$19,D$18)))),IF(D$11="2nd Quintile",IF(D1494&gt;D$20,D$22,IF(D1494&gt;D$19,D$21,IF(D1494&gt;D$18,D$20,D$19))),IF(D1494*(1+D$11)&gt;100,100,D1494*(1+D$11))))</f>
        <v>57.8</v>
      </c>
      <c r="E25" s="79"/>
      <c r="F25" s="79"/>
      <c r="G25" s="79"/>
      <c r="H25" s="79">
        <f>IF(H$11="2nd Quintile",IF(H1494&gt;H$21,H$20,IF(H1494&gt;H$20,H$19,IF(H1494&gt;H$19,H$18, H$17))), IF(H$11="Next Quintile",IF(H1494=H$22,H$22,IF(H1494&gt;H$21,H$21,IF(H1494&gt;H$20,H$20,IF(H1494&gt;H$19,H$19,H$18)))),H1494*(1+H$11)))</f>
        <v>7</v>
      </c>
      <c r="I25" s="79"/>
      <c r="J25" s="79"/>
      <c r="K25" s="79"/>
      <c r="L25" s="79"/>
      <c r="M25" s="79"/>
      <c r="N25" s="79"/>
      <c r="O25" s="79"/>
      <c r="P25" s="79"/>
      <c r="Q25" s="79"/>
      <c r="R25" s="33" t="s">
        <v>79</v>
      </c>
      <c r="S25" s="120">
        <f>+'Original Data'!S1</f>
        <v>74.001288659793971</v>
      </c>
      <c r="T25" s="120">
        <f>+'Original Data'!T1</f>
        <v>69.806572164948435</v>
      </c>
      <c r="U25" s="120">
        <f>+'Original Data'!U1</f>
        <v>46.037726288659776</v>
      </c>
      <c r="V25" s="120">
        <f>+'Original Data'!V1</f>
        <v>33.238917525773154</v>
      </c>
      <c r="W25" s="120">
        <f>+'Original Data'!W1</f>
        <v>9.273624097938141</v>
      </c>
      <c r="X25" s="120">
        <f>+'Original Data'!X1</f>
        <v>10.903998840206183</v>
      </c>
      <c r="Y25" s="120">
        <f>+'Original Data'!Y1</f>
        <v>24.066085438144363</v>
      </c>
      <c r="Z25" s="120">
        <f>+'Original Data'!Z1</f>
        <v>30.843055412371132</v>
      </c>
      <c r="AA25" s="120">
        <f>+'Original Data'!AA1</f>
        <v>38.48023324742266</v>
      </c>
      <c r="AB25" s="120">
        <f>+'Original Data'!AB1</f>
        <v>13.895754896907228</v>
      </c>
      <c r="AC25" s="120">
        <f>+'Original Data'!AC1</f>
        <v>75.058202963917495</v>
      </c>
      <c r="AD25" s="120">
        <f>+'Original Data'!AD1</f>
        <v>12.276702835051553</v>
      </c>
      <c r="AE25" s="120">
        <f>+'Original Data'!AE1</f>
        <v>23.399836984536091</v>
      </c>
      <c r="AF25" s="120">
        <f>+'Original Data'!AF1</f>
        <v>12.224095489690715</v>
      </c>
      <c r="AJ25" s="33" t="s">
        <v>83</v>
      </c>
      <c r="AK25" s="119">
        <f>+'Original Data'!AG3</f>
        <v>1.3807062751923851</v>
      </c>
      <c r="AL25" s="119">
        <f>+'Original Data'!AH3</f>
        <v>1.6096095232437353</v>
      </c>
      <c r="AM25" s="119">
        <f>+'Original Data'!AI3</f>
        <v>1.6135249723145242</v>
      </c>
      <c r="AN25" s="119">
        <f>+'Original Data'!AJ3</f>
        <v>1.3545560364379212</v>
      </c>
      <c r="BA25" s="52"/>
    </row>
    <row r="26" spans="1:53" s="33" customFormat="1">
      <c r="B26" s="33" t="s">
        <v>118</v>
      </c>
      <c r="D26" s="170">
        <f>IF(OR(AND($V1494=1,$B$24=2),$B$24=1), IF(D$11="Next Quintile",IF(D1494&gt;D$21,D$22,IF(D1494&gt;D$20,D$21,IF(D1494&gt;D$19,D$20,IF(D1494&gt;D$18,D$19,D$18)))),IF(D$11="2nd Quintile",IF(D1494&gt;D$20,D$22,IF(D1494&gt;D$19,D$21,IF(D1494&gt;D$18,D$20,D$19))),IF(D1494*(1+D$11)&gt;100,100,D1494*(1+D$11)))), D1494)</f>
        <v>57.8</v>
      </c>
      <c r="E26" s="79"/>
      <c r="F26" s="79"/>
      <c r="G26" s="79"/>
      <c r="H26" s="184">
        <f>IF(OR(AND($V1494=1,$B$24=2),$B$24=1), IF(H$11="2nd Quintile",IF(H1494&gt;H$21,H$20,IF(H1494&gt;H$20,H$19,IF(H1494&gt;H$19,H$18, H$17))), IF(H$11="Next Quintile",IF(H1494=H$22,H$22,IF(H1494&gt;H$21,H$21,IF(H1494&gt;H$20,H$20,IF(H1494&gt;H$19,H$19,H$18)))),H1494*(1+H$11))), H1494)</f>
        <v>7</v>
      </c>
      <c r="I26" s="79"/>
      <c r="J26" s="79"/>
      <c r="K26" s="79"/>
      <c r="L26" s="79"/>
      <c r="M26" s="79"/>
      <c r="N26" s="79"/>
      <c r="O26" s="79"/>
      <c r="P26" s="79"/>
      <c r="Q26" s="79"/>
      <c r="R26" s="33" t="s">
        <v>80</v>
      </c>
      <c r="S26" s="120">
        <f>+'Original Data'!S2</f>
        <v>11.739593917577841</v>
      </c>
      <c r="T26" s="120">
        <f>+'Original Data'!T2</f>
        <v>10.461147834876678</v>
      </c>
      <c r="U26" s="120">
        <f>+'Original Data'!U2</f>
        <v>20.867661808656703</v>
      </c>
      <c r="V26" s="120">
        <f>+'Original Data'!V2</f>
        <v>18.812750141869735</v>
      </c>
      <c r="W26" s="120">
        <f>+'Original Data'!W2</f>
        <v>2.800196126392263</v>
      </c>
      <c r="X26" s="120">
        <f>+'Original Data'!X2</f>
        <v>8.375752634525071</v>
      </c>
      <c r="Y26" s="120">
        <f>+'Original Data'!Y2</f>
        <v>19.904088506280083</v>
      </c>
      <c r="Z26" s="120">
        <f>+'Original Data'!Z2</f>
        <v>20.267247016290895</v>
      </c>
      <c r="AA26" s="120">
        <f>+'Original Data'!AA2</f>
        <v>10.865065449149796</v>
      </c>
      <c r="AB26" s="120">
        <f>+'Original Data'!AB2</f>
        <v>11.832643687884559</v>
      </c>
      <c r="AC26" s="120">
        <f>+'Original Data'!AC2</f>
        <v>10.644118174749075</v>
      </c>
      <c r="AD26" s="120">
        <f>+'Original Data'!AD2</f>
        <v>9.7225962193478139</v>
      </c>
      <c r="AE26" s="120">
        <f>+'Original Data'!AE2</f>
        <v>13.92478310449213</v>
      </c>
      <c r="AF26" s="120">
        <f>+'Original Data'!AF2</f>
        <v>6.6652344053348758</v>
      </c>
      <c r="AJ26" s="33" t="s">
        <v>82</v>
      </c>
      <c r="AK26" s="119">
        <f>+'Original Data'!AG4</f>
        <v>-1.969281654319766</v>
      </c>
      <c r="AL26" s="119">
        <f>+'Original Data'!AH4</f>
        <v>-1.8120479281716351</v>
      </c>
      <c r="AM26" s="119">
        <f>+'Original Data'!AI4</f>
        <v>-2.6843683325122711</v>
      </c>
      <c r="AN26" s="119">
        <f>+'Original Data'!AJ4</f>
        <v>-2.2236365570933816</v>
      </c>
      <c r="BA26" s="52"/>
    </row>
    <row r="27" spans="1:53">
      <c r="A27" s="12"/>
      <c r="B27" s="33"/>
      <c r="C27" s="33"/>
      <c r="D27" s="170">
        <f>IF(OR(AND($V1495=1,$B$24=2),$B$24=1), IF(D$11="Next Quintile",IF(D1495&gt;D$21,D$22,IF(D1495&gt;D$20,D$21,IF(D1495&gt;D$19,D$20,IF(D1495&gt;D$18,D$19,D$18)))),IF(D$11="2nd Quintile",IF(D1495&gt;D$20,D$22,IF(D1495&gt;D$19,D$21,IF(D1495&gt;D$18,D$20,D$19))),IF(D1495*(1+D$11)&gt;100,100,D1495*(1+D$11)))), D1495)</f>
        <v>82.5</v>
      </c>
      <c r="E27" s="77"/>
      <c r="F27" s="77"/>
      <c r="G27" s="77"/>
      <c r="H27" s="184">
        <f>IF(OR(AND($V1495=1,$B$24=2),$B$24=1), IF(H$11="2nd Quintile",IF(H1495&gt;H$21,H$20,IF(H1495&gt;H$20,H$19,IF(H1495&gt;H$19,H$18, H$17))), IF(H$11="Next Quintile",IF(H1495=H$22,H$22,IF(H1495&gt;H$21,H$21,IF(H1495&gt;H$20,H$20,IF(H1495&gt;H$19,H$19,H$18)))),H1495*(1+H$11))), H1495)</f>
        <v>7.9</v>
      </c>
      <c r="I27" s="77"/>
      <c r="J27" s="77"/>
      <c r="K27" s="77"/>
      <c r="L27" s="77"/>
      <c r="M27" s="77"/>
      <c r="N27" s="77"/>
      <c r="O27" s="77"/>
      <c r="P27" s="77"/>
      <c r="Q27" s="79"/>
      <c r="R27" s="51" t="s">
        <v>40</v>
      </c>
      <c r="S27" s="35">
        <f t="shared" ref="S27:AN27" si="6">MAX(S31:S806)</f>
        <v>1.8909266790708683</v>
      </c>
      <c r="T27" s="35">
        <f t="shared" si="6"/>
        <v>2.2553383440766281</v>
      </c>
      <c r="U27" s="35">
        <f t="shared" si="6"/>
        <v>2.0923414473406621</v>
      </c>
      <c r="V27" s="35">
        <f t="shared" si="6"/>
        <v>2.6184944839399731</v>
      </c>
      <c r="W27" s="35">
        <f t="shared" si="6"/>
        <v>2.3118466727824081</v>
      </c>
      <c r="X27" s="35">
        <f t="shared" si="6"/>
        <v>1.2540961151250367</v>
      </c>
      <c r="Y27" s="35">
        <f t="shared" si="6"/>
        <v>1.4107898198545734</v>
      </c>
      <c r="Z27" s="35">
        <f t="shared" si="6"/>
        <v>1.4576748084544637</v>
      </c>
      <c r="AA27" s="35">
        <f t="shared" si="6"/>
        <v>2.3267446814506645</v>
      </c>
      <c r="AB27" s="35">
        <f t="shared" si="6"/>
        <v>1.3776680281176963</v>
      </c>
      <c r="AC27" s="35">
        <f t="shared" si="6"/>
        <v>1.8171347516571965</v>
      </c>
      <c r="AD27" s="35">
        <f t="shared" si="6"/>
        <v>1.2421273662500871</v>
      </c>
      <c r="AE27" s="35">
        <f t="shared" si="6"/>
        <v>1.6373567051957074</v>
      </c>
      <c r="AF27" s="35">
        <f t="shared" si="6"/>
        <v>1.6989793308134626</v>
      </c>
      <c r="AG27" s="121">
        <f t="shared" si="6"/>
        <v>1.3807062751923851</v>
      </c>
      <c r="AH27" s="121">
        <f t="shared" si="6"/>
        <v>1.6096095232437353</v>
      </c>
      <c r="AI27" s="121">
        <f t="shared" si="6"/>
        <v>1.6135249723145242</v>
      </c>
      <c r="AJ27" s="121">
        <f t="shared" si="6"/>
        <v>1.3545560364379212</v>
      </c>
      <c r="AK27" s="36">
        <f t="shared" si="6"/>
        <v>1</v>
      </c>
      <c r="AL27" s="36">
        <f t="shared" si="6"/>
        <v>1</v>
      </c>
      <c r="AM27" s="36">
        <f t="shared" si="6"/>
        <v>1</v>
      </c>
      <c r="AN27" s="36">
        <f t="shared" si="6"/>
        <v>1</v>
      </c>
      <c r="AO27" s="33"/>
      <c r="AP27" s="33"/>
      <c r="AQ27" s="10"/>
      <c r="AR27" s="33"/>
      <c r="AS27" s="33"/>
      <c r="AT27" s="33"/>
      <c r="BA27" s="60"/>
    </row>
    <row r="28" spans="1:53" ht="15" thickBot="1">
      <c r="B28" s="93" t="s">
        <v>117</v>
      </c>
      <c r="D28" s="175">
        <f>IF(D$11="Next Quintile",IF(D1494&gt;D$21,D$22,IF(D1494&gt;D$20,D$21,IF(D1494&gt;D$19,D$20,IF(D1494&gt;D$18,D$19,D$18)))),IF(D$11="2nd Quintile",IF(D1494&gt;D$20,D$22,IF(D1494&gt;D$19,D$21,IF(D1494&gt;D$18,D$20,D$19))),IF(D1494*(1+D$11)&gt;100,100,D1494*(1+D$11))))</f>
        <v>57.8</v>
      </c>
      <c r="E28" s="77"/>
      <c r="R28" s="51" t="s">
        <v>41</v>
      </c>
      <c r="S28" s="35">
        <f t="shared" ref="S28:AN28" si="7">MIN(S31:S806)</f>
        <v>-2.6833371648934721</v>
      </c>
      <c r="T28" s="35">
        <f t="shared" si="7"/>
        <v>-2.380864180306467</v>
      </c>
      <c r="U28" s="35">
        <f t="shared" si="7"/>
        <v>-2.0528282795386805</v>
      </c>
      <c r="V28" s="35">
        <f t="shared" si="7"/>
        <v>-1.5861007721228135</v>
      </c>
      <c r="W28" s="35">
        <f t="shared" si="7"/>
        <v>-3.1</v>
      </c>
      <c r="X28" s="35">
        <f t="shared" si="7"/>
        <v>-3.1</v>
      </c>
      <c r="Y28" s="35">
        <f t="shared" si="7"/>
        <v>-3.1</v>
      </c>
      <c r="Z28" s="35">
        <f t="shared" si="7"/>
        <v>-3.1</v>
      </c>
      <c r="AA28" s="35">
        <f t="shared" si="7"/>
        <v>-3.1</v>
      </c>
      <c r="AB28" s="35">
        <f t="shared" si="7"/>
        <v>-3.1</v>
      </c>
      <c r="AC28" s="35">
        <f t="shared" si="7"/>
        <v>-3.1</v>
      </c>
      <c r="AD28" s="35">
        <f t="shared" si="7"/>
        <v>-3.1</v>
      </c>
      <c r="AE28" s="35">
        <f t="shared" si="7"/>
        <v>-3.1</v>
      </c>
      <c r="AF28" s="35">
        <f t="shared" si="7"/>
        <v>-3.1</v>
      </c>
      <c r="AG28" s="121">
        <f t="shared" si="7"/>
        <v>-1.969281654319766</v>
      </c>
      <c r="AH28" s="121">
        <f t="shared" si="7"/>
        <v>-1.8120479281716351</v>
      </c>
      <c r="AI28" s="121">
        <f t="shared" si="7"/>
        <v>-2.6843683325122711</v>
      </c>
      <c r="AJ28" s="121">
        <f t="shared" si="7"/>
        <v>-2.2236365570933816</v>
      </c>
      <c r="AK28" s="36">
        <f t="shared" si="7"/>
        <v>0</v>
      </c>
      <c r="AL28" s="36">
        <f t="shared" si="7"/>
        <v>0</v>
      </c>
      <c r="AM28" s="36">
        <f t="shared" si="7"/>
        <v>0</v>
      </c>
      <c r="AN28" s="36">
        <f t="shared" si="7"/>
        <v>0</v>
      </c>
      <c r="AP28" s="33"/>
      <c r="AQ28" s="10"/>
      <c r="AR28" s="33"/>
      <c r="BA28" s="60"/>
    </row>
    <row r="29" spans="1:53" ht="15" thickBot="1">
      <c r="A29" s="214" t="s">
        <v>30</v>
      </c>
      <c r="B29" s="214"/>
      <c r="C29" s="214"/>
      <c r="D29" s="214"/>
      <c r="E29" s="214"/>
      <c r="F29" s="214"/>
      <c r="G29" s="214"/>
      <c r="H29" s="214"/>
      <c r="I29" s="214"/>
      <c r="J29" s="214"/>
      <c r="K29" s="214"/>
      <c r="L29" s="214"/>
      <c r="M29" s="214"/>
      <c r="N29" s="214"/>
      <c r="O29" s="214"/>
      <c r="P29" s="214"/>
      <c r="Q29" s="214"/>
      <c r="R29" s="20"/>
      <c r="S29" s="215" t="s">
        <v>69</v>
      </c>
      <c r="T29" s="216"/>
      <c r="U29" s="216"/>
      <c r="V29" s="216"/>
      <c r="W29" s="216"/>
      <c r="X29" s="216"/>
      <c r="Y29" s="216"/>
      <c r="Z29" s="216"/>
      <c r="AA29" s="216"/>
      <c r="AB29" s="216"/>
      <c r="AC29" s="216"/>
      <c r="AD29" s="216"/>
      <c r="AE29" s="216"/>
      <c r="AF29" s="217"/>
      <c r="AG29" s="222" t="s">
        <v>31</v>
      </c>
      <c r="AH29" s="223"/>
      <c r="AI29" s="223"/>
      <c r="AJ29" s="224"/>
      <c r="AK29" s="218" t="s">
        <v>32</v>
      </c>
      <c r="AL29" s="219"/>
      <c r="AM29" s="219"/>
      <c r="AN29" s="219"/>
      <c r="AP29" s="33"/>
      <c r="AQ29" s="33"/>
      <c r="AR29" s="33"/>
      <c r="BA29" s="60"/>
    </row>
    <row r="30" spans="1:53" ht="55.8" thickBot="1">
      <c r="A30" s="21" t="s">
        <v>0</v>
      </c>
      <c r="B30" s="2" t="s">
        <v>1</v>
      </c>
      <c r="C30" s="2"/>
      <c r="D30" s="11" t="s">
        <v>17</v>
      </c>
      <c r="E30" s="11" t="s">
        <v>16</v>
      </c>
      <c r="F30" s="11" t="s">
        <v>18</v>
      </c>
      <c r="G30" s="11" t="s">
        <v>19</v>
      </c>
      <c r="H30" s="17" t="s">
        <v>20</v>
      </c>
      <c r="I30" s="17" t="s">
        <v>21</v>
      </c>
      <c r="J30" s="17" t="s">
        <v>22</v>
      </c>
      <c r="K30" s="17" t="s">
        <v>23</v>
      </c>
      <c r="L30" s="17" t="s">
        <v>24</v>
      </c>
      <c r="M30" s="17" t="s">
        <v>25</v>
      </c>
      <c r="N30" s="11" t="s">
        <v>26</v>
      </c>
      <c r="O30" s="17" t="s">
        <v>27</v>
      </c>
      <c r="P30" s="17" t="s">
        <v>28</v>
      </c>
      <c r="Q30" s="17" t="s">
        <v>29</v>
      </c>
      <c r="R30" s="20"/>
      <c r="S30" s="37" t="s">
        <v>17</v>
      </c>
      <c r="T30" s="38" t="s">
        <v>16</v>
      </c>
      <c r="U30" s="39" t="s">
        <v>18</v>
      </c>
      <c r="V30" s="39" t="s">
        <v>19</v>
      </c>
      <c r="W30" s="40" t="s">
        <v>20</v>
      </c>
      <c r="X30" s="41" t="s">
        <v>21</v>
      </c>
      <c r="Y30" s="41" t="s">
        <v>22</v>
      </c>
      <c r="Z30" s="41" t="s">
        <v>23</v>
      </c>
      <c r="AA30" s="41" t="s">
        <v>24</v>
      </c>
      <c r="AB30" s="41" t="s">
        <v>25</v>
      </c>
      <c r="AC30" s="39" t="s">
        <v>26</v>
      </c>
      <c r="AD30" s="41" t="s">
        <v>27</v>
      </c>
      <c r="AE30" s="41" t="s">
        <v>28</v>
      </c>
      <c r="AF30" s="42" t="s">
        <v>29</v>
      </c>
      <c r="AG30" s="43" t="s">
        <v>33</v>
      </c>
      <c r="AH30" s="44" t="s">
        <v>34</v>
      </c>
      <c r="AI30" s="44" t="s">
        <v>35</v>
      </c>
      <c r="AJ30" s="45" t="s">
        <v>36</v>
      </c>
      <c r="AK30" s="123" t="s">
        <v>37</v>
      </c>
      <c r="AL30" s="47" t="s">
        <v>34</v>
      </c>
      <c r="AM30" s="47" t="s">
        <v>38</v>
      </c>
      <c r="AN30" s="48" t="s">
        <v>39</v>
      </c>
      <c r="AO30" s="53"/>
      <c r="AP30" s="112"/>
      <c r="AQ30" s="112"/>
      <c r="AR30" s="33"/>
      <c r="BA30" s="60"/>
    </row>
    <row r="31" spans="1:53">
      <c r="A31" s="21" t="s">
        <v>2</v>
      </c>
      <c r="B31" s="1">
        <v>13035150100</v>
      </c>
      <c r="C31" s="1"/>
      <c r="D31" s="148">
        <f>IF(OR(AND($V813=1,$B$24=2),$B$24=1), IF(D$2="Next Quintile",IF(D813&gt;D$21,D$22,IF(D813&gt;D$20,D$21,IF(D813&gt;D$19,D$20,IF(D813&gt;D$18,D$19,D$18)))),IF(D$2="2nd Quintile",IF(D813&gt;D$20,D$22,IF(D813&gt;D$19,D$21,IF(D813&gt;D$18,D$20,D$19))),IF(D813*(1+D$2)&gt;100,100,D813*(1+D$2)))), D813)</f>
        <v>79.400000000000006</v>
      </c>
      <c r="E31" s="148">
        <f>IF(OR(AND($V813=1,$B$24=2),$B$24=1), IF(E$2="Next Quintile",IF(E813&gt;E$21,E$22,IF(E813&gt;E$20,E$21,IF(E813&gt;E$19,E$20,IF(E813&gt;E$18,E$19,E$18)))),IF(E$2="2nd Quintile",IF(E813&gt;E$20,E$22,IF(E813&gt;E$19,E$21,IF(E813&gt;E$18,E$20,E$19))),IF(E813*(1+E$2)&gt;100,100,E813*(1+E$2)))), E813)</f>
        <v>70.900000000000006</v>
      </c>
      <c r="F31" s="148">
        <f>IF(OR(AND($V813=1,$B$24=2),$B$24=1), IF(F$2="Next Quintile",IF(F813&gt;F$21,F$22,IF(F813&gt;F$20,F$21,IF(F813&gt;F$19,F$20,IF(F813&gt;F$18,F$19,F$18)))),IF(F$2="2nd Quintile",IF(F813&gt;F$20,F$22,IF(F813&gt;F$19,F$21,IF(F813&gt;F$18,F$20,F$19))),IF(F813*(1+F$2)&gt;100,100,F813*(1+F$2)))), F813)</f>
        <v>40.799999999999997</v>
      </c>
      <c r="G31" s="148">
        <f>IF(OR(AND($V813=1,$B$24=2),$B$24=1), IF(G$2="Next Quintile",IF(G813&gt;G$21,G$22,IF(G813&gt;G$20,G$21,IF(G813&gt;G$19,G$20,IF(G813&gt;G$18,G$19,G$18)))),IF(G$2="2nd Quintile",IF(G813&gt;G$20,G$22,IF(G813&gt;G$19,G$21,IF(G813&gt;G$18,G$20,G$19))),IF(G813*(1+G$2)&gt;100,100,G813*(1+G$2)))), G813)</f>
        <v>14.8</v>
      </c>
      <c r="H31" s="149">
        <f t="shared" ref="H31:M31" si="8">IF(OR(AND($V813=1,$B$24=2),$B$24=1), IF(H$2="2nd Quintile",IF(H813&gt;H$21,H$20,IF(H813&gt;H$20,H$19,IF(H813&gt;H$19,H$18, H$17))), IF(H$2="Next Quintile",IF(H813=H$22,H$22,IF(H813&gt;H$21,H$21,IF(H813&gt;H$20,H$20,IF(H813&gt;H$19,H$19,H$18)))),H813*(1+H$2))), H813)</f>
        <v>9</v>
      </c>
      <c r="I31" s="149">
        <f t="shared" si="8"/>
        <v>11.7</v>
      </c>
      <c r="J31" s="149">
        <f t="shared" si="8"/>
        <v>16.600000000000001</v>
      </c>
      <c r="K31" s="149">
        <f t="shared" si="8"/>
        <v>20.100000000000001</v>
      </c>
      <c r="L31" s="149">
        <f t="shared" si="8"/>
        <v>30.1</v>
      </c>
      <c r="M31" s="149">
        <f t="shared" si="8"/>
        <v>16.3</v>
      </c>
      <c r="N31" s="148">
        <f>IF(OR(AND($V813=1,$B$24=2),$B$24=1), IF(N$2="Next Quintile",IF(N813&gt;N$21,N$22,IF(N813&gt;N$20,N$21,IF(N813&gt;N$19,N$20,IF(N813&gt;N$18,N$19,N$18)))),IF(N$2="2nd Quintile",IF(N813&gt;N$20,N$22,IF(N813&gt;N$19,N$21,IF(N813&gt;N$18,N$20,N$19))),IF(N813*(1+N$2)&gt;100,100,N813*(1+N$2)))), N813)</f>
        <v>68</v>
      </c>
      <c r="O31" s="149">
        <f>IF(OR(AND($V813=1,$B$24=2),$B$24=1), IF(O$2="2nd Quintile",IF(O813&gt;O$21,O$20,IF(O813&gt;O$20,O$19,IF(O813&gt;O$19,O$18, O$17))), IF(O$2="Next Quintile",IF(O813=O$22,O$22,IF(O813&gt;O$21,O$21,IF(O813&gt;O$20,O$20,IF(O813&gt;O$19,O$19,O$18)))),O813*(1+O$2))), O813)</f>
        <v>20.3</v>
      </c>
      <c r="P31" s="149">
        <f>IF(OR(AND($V813=1,$B$24=2),$B$24=1), IF(P$2="2nd Quintile",IF(P813&gt;P$21,P$20,IF(P813&gt;P$20,P$19,IF(P813&gt;P$19,P$18, P$17))), IF(P$2="Next Quintile",IF(P813=P$22,P$22,IF(P813&gt;P$21,P$21,IF(P813&gt;P$20,P$20,IF(P813&gt;P$19,P$19,P$18)))),P813*(1+P$2))), P813)</f>
        <v>19.100000000000001</v>
      </c>
      <c r="Q31" s="149">
        <f>IF(OR(AND($V813=1,$B$24=2),$B$24=1), IF(Q$2="2nd Quintile",IF(Q813&gt;Q$21,Q$20,IF(Q813&gt;Q$20,Q$19,IF(Q813&gt;Q$19,Q$18, Q$17))), IF(Q$2="Next Quintile",IF(Q813=Q$22,Q$22,IF(Q813&gt;Q$21,Q$21,IF(Q813&gt;Q$20,Q$20,IF(Q813&gt;Q$19,Q$19,Q$18)))),Q813*(1+Q$2))), Q813)</f>
        <v>13.4</v>
      </c>
      <c r="R31" s="20"/>
      <c r="S31" s="49">
        <f t="shared" ref="S31:S94" si="9">IF((D31-S$25)/S$26&lt;3.1, (IF((D31-S$25)/S$26&gt;-3.1, (D31-S$25)/S$26, -3.1)), 3.1)</f>
        <v>0.45987206866861696</v>
      </c>
      <c r="T31" s="49">
        <f t="shared" ref="T31:AC46" si="10">IF((E31-T$25)/T$26&lt;3.1, (IF((E31-T$25)/T$26&gt;-3.1, (E31-T$25)/T$26, -3.1)), 3.1)</f>
        <v>0.10452273998137807</v>
      </c>
      <c r="U31" s="49">
        <f t="shared" si="10"/>
        <v>-0.25099727687205331</v>
      </c>
      <c r="V31" s="49">
        <f t="shared" si="10"/>
        <v>-0.98012876303159002</v>
      </c>
      <c r="W31" s="49">
        <f t="shared" ref="W31:AB31" si="11">IF((H31-W$25)/W$26&lt;3.1, (IF((H31-W$25)/W$26&gt;-3.1, -(H31-W$25)/W$26, 3.1)), -3.1)</f>
        <v>9.7716047586522026E-2</v>
      </c>
      <c r="X31" s="49">
        <f t="shared" si="11"/>
        <v>-9.5036373986581019E-2</v>
      </c>
      <c r="Y31" s="49">
        <f t="shared" si="11"/>
        <v>0.37510310687116782</v>
      </c>
      <c r="Z31" s="49">
        <f t="shared" si="11"/>
        <v>0.53006979210031924</v>
      </c>
      <c r="AA31" s="49">
        <f t="shared" si="11"/>
        <v>0.7713007608323631</v>
      </c>
      <c r="AB31" s="49">
        <f t="shared" si="11"/>
        <v>-0.20318748426055278</v>
      </c>
      <c r="AC31" s="49">
        <f t="shared" si="10"/>
        <v>-0.66310828647708864</v>
      </c>
      <c r="AD31" s="49">
        <f>IF((O31-AD$25)/AD$26&lt;3.1, (IF((O31-AD$25)/AD$26&gt;-3.1, -(O31-AD$25)/AD$26, 3.1)), -3.1)</f>
        <v>-0.82522167782533351</v>
      </c>
      <c r="AE31" s="49">
        <f>IF((P31-AE$25)/AE$26&lt;3.1, (IF((P31-AE$25)/AE$26&gt;-3.1, -(P31-AE$25)/AE$26, 3.1)), -3.1)</f>
        <v>0.30879023050269006</v>
      </c>
      <c r="AF31" s="49">
        <f>IF((Q31-AF$25)/AF$26&lt;3.1, (IF((Q31-AF$25)/AF$26&gt;-3.1, -(Q31-AF$25)/AF$26, 3.1)), -3.1)</f>
        <v>-0.17642357924697857</v>
      </c>
      <c r="AG31" s="129">
        <f t="shared" ref="AG31:AG94" si="12">AVERAGE(AH31:AJ31)</f>
        <v>-4.7360518275864254E-3</v>
      </c>
      <c r="AH31" s="129">
        <f t="shared" ref="AH31:AH94" si="13">+AVERAGE(T31,S31,U31,V31,W31,X31,Y31)</f>
        <v>-4.1278350111791352E-2</v>
      </c>
      <c r="AI31" s="129">
        <f t="shared" ref="AI31:AI94" si="14">+AVERAGE(Z31,AA31,AB31)</f>
        <v>0.3660610228907098</v>
      </c>
      <c r="AJ31" s="129">
        <f t="shared" ref="AJ31:AJ94" si="15">+AVERAGE(AC31,AD31,AE31,AF31)</f>
        <v>-0.3389908282616777</v>
      </c>
      <c r="AK31" s="50">
        <f>+(AG31-AK$26)/(AK$25-AK$26)</f>
        <v>0.58643363612903232</v>
      </c>
      <c r="AL31" s="50">
        <f t="shared" ref="AL31:AN33" si="16">+(AH31-AL$26)/(AL$25-AL$26)</f>
        <v>0.51751807514436143</v>
      </c>
      <c r="AM31" s="50">
        <f t="shared" si="16"/>
        <v>0.70974990281335359</v>
      </c>
      <c r="AN31" s="50">
        <f t="shared" si="16"/>
        <v>0.52670326696186998</v>
      </c>
      <c r="AO31" s="53"/>
      <c r="AP31" s="116"/>
      <c r="AQ31" s="126"/>
      <c r="AR31" s="33"/>
      <c r="BA31" s="60"/>
    </row>
    <row r="32" spans="1:53">
      <c r="A32" s="21" t="s">
        <v>2</v>
      </c>
      <c r="B32" s="1">
        <v>13035150200</v>
      </c>
      <c r="C32" s="1"/>
      <c r="D32" s="148">
        <f t="shared" ref="D32:G32" si="17">IF(OR(AND($V814=1,$B$24=2),$B$24=1), IF(D$2="Next Quintile",IF(D814&gt;D$21,D$22,IF(D814&gt;D$20,D$21,IF(D814&gt;D$19,D$20,IF(D814&gt;D$18,D$19,D$18)))),IF(D$2="2nd Quintile",IF(D814&gt;D$20,D$22,IF(D814&gt;D$19,D$21,IF(D814&gt;D$18,D$20,D$19))),IF(D814*(1+D$2)&gt;100,100,D814*(1+D$2)))), D814)</f>
        <v>79.400000000000006</v>
      </c>
      <c r="E32" s="148">
        <f t="shared" si="17"/>
        <v>70.900000000000006</v>
      </c>
      <c r="F32" s="148">
        <f t="shared" si="17"/>
        <v>38.200000000000003</v>
      </c>
      <c r="G32" s="148">
        <f t="shared" si="17"/>
        <v>14.8</v>
      </c>
      <c r="H32" s="149">
        <f t="shared" ref="H32:M32" si="18">IF(OR(AND($V814=1,$B$24=2),$B$24=1), IF(H$2="2nd Quintile",IF(H814&gt;H$21,H$20,IF(H814&gt;H$20,H$19,IF(H814&gt;H$19,H$18, H$17))), IF(H$2="Next Quintile",IF(H814=H$22,H$22,IF(H814&gt;H$21,H$21,IF(H814&gt;H$20,H$20,IF(H814&gt;H$19,H$19,H$18)))),H814*(1+H$2))), H814)</f>
        <v>12.3</v>
      </c>
      <c r="I32" s="149">
        <f t="shared" si="18"/>
        <v>5.0999999999999996</v>
      </c>
      <c r="J32" s="149">
        <f t="shared" si="18"/>
        <v>29.3</v>
      </c>
      <c r="K32" s="149">
        <f t="shared" si="18"/>
        <v>43.4</v>
      </c>
      <c r="L32" s="149">
        <f t="shared" si="18"/>
        <v>39.6</v>
      </c>
      <c r="M32" s="149">
        <f t="shared" si="18"/>
        <v>24.4</v>
      </c>
      <c r="N32" s="148">
        <f t="shared" ref="N32:N33" si="19">IF(OR(AND($V814=1,$B$24=2),$B$24=1), IF(N$2="Next Quintile",IF(N814&gt;N$21,N$22,IF(N814&gt;N$20,N$21,IF(N814&gt;N$19,N$20,IF(N814&gt;N$18,N$19,N$18)))),IF(N$2="2nd Quintile",IF(N814&gt;N$20,N$22,IF(N814&gt;N$19,N$21,IF(N814&gt;N$18,N$20,N$19))),IF(N814*(1+N$2)&gt;100,100,N814*(1+N$2)))), N814)</f>
        <v>68</v>
      </c>
      <c r="O32" s="149">
        <f t="shared" ref="O32:Q32" si="20">IF(OR(AND($V814=1,$B$24=2),$B$24=1), IF(O$2="2nd Quintile",IF(O814&gt;O$21,O$20,IF(O814&gt;O$20,O$19,IF(O814&gt;O$19,O$18, O$17))), IF(O$2="Next Quintile",IF(O814=O$22,O$22,IF(O814&gt;O$21,O$21,IF(O814&gt;O$20,O$20,IF(O814&gt;O$19,O$19,O$18)))),O814*(1+O$2))), O814)</f>
        <v>27</v>
      </c>
      <c r="P32" s="149">
        <f t="shared" si="20"/>
        <v>32.700000000000003</v>
      </c>
      <c r="Q32" s="149">
        <f t="shared" si="20"/>
        <v>13.8</v>
      </c>
      <c r="R32" s="20"/>
      <c r="S32" s="49">
        <f t="shared" si="9"/>
        <v>0.45987206866861696</v>
      </c>
      <c r="T32" s="49">
        <f t="shared" si="10"/>
        <v>0.10452273998137807</v>
      </c>
      <c r="U32" s="49">
        <f t="shared" si="10"/>
        <v>-0.37559197386495813</v>
      </c>
      <c r="V32" s="49">
        <f t="shared" si="10"/>
        <v>-0.98012876303159002</v>
      </c>
      <c r="W32" s="49">
        <f t="shared" ref="W32:X95" si="21">IF((H32-W$25)/W$26&lt;3.1, (IF((H32-W$25)/W$26&gt;-3.1, -(H32-W$25)/W$26, 3.1)), -3.1)</f>
        <v>-1.0807728335661273</v>
      </c>
      <c r="X32" s="49">
        <f t="shared" si="21"/>
        <v>0.69295251345914266</v>
      </c>
      <c r="Y32" s="49">
        <f t="shared" ref="Y32:AB95" si="22">IF((J32-Y$25)/Y$26&lt;3.1, (IF((J32-Y$25)/Y$26&gt;-3.1, -(J32-Y$25)/Y$26, 3.1)), -3.1)</f>
        <v>-0.26295675685948883</v>
      </c>
      <c r="Z32" s="49">
        <f t="shared" si="22"/>
        <v>-0.61956833987050852</v>
      </c>
      <c r="AA32" s="49">
        <f t="shared" si="22"/>
        <v>-0.10306120637910784</v>
      </c>
      <c r="AB32" s="49">
        <f t="shared" si="22"/>
        <v>-0.88773442183914186</v>
      </c>
      <c r="AC32" s="49">
        <f t="shared" si="10"/>
        <v>-0.66310828647708864</v>
      </c>
      <c r="AD32" s="49">
        <f t="shared" ref="AD32:AF95" si="23">IF((O32-AD$25)/AD$26&lt;3.1, (IF((O32-AD$25)/AD$26&gt;-3.1, -(O32-AD$25)/AD$26, 3.1)), -3.1)</f>
        <v>-1.5143380258504735</v>
      </c>
      <c r="AE32" s="49">
        <f t="shared" si="23"/>
        <v>-0.66788566440677144</v>
      </c>
      <c r="AF32" s="49">
        <f t="shared" si="23"/>
        <v>-0.23643647236891274</v>
      </c>
      <c r="AG32" s="129">
        <f t="shared" si="12"/>
        <v>-0.50441493888972111</v>
      </c>
      <c r="AH32" s="129">
        <f t="shared" si="13"/>
        <v>-0.20601471503043234</v>
      </c>
      <c r="AI32" s="129">
        <f t="shared" si="14"/>
        <v>-0.53678798936291938</v>
      </c>
      <c r="AJ32" s="129">
        <f t="shared" si="15"/>
        <v>-0.77044211227581161</v>
      </c>
      <c r="AK32" s="50">
        <f t="shared" ref="AK32:AK33" si="24">+(AG32-AK$26)/(AK$25-AK$26)</f>
        <v>0.43727522195680535</v>
      </c>
      <c r="AL32" s="50">
        <f t="shared" si="16"/>
        <v>0.4693728802329018</v>
      </c>
      <c r="AM32" s="50">
        <f t="shared" si="16"/>
        <v>0.4996820979100362</v>
      </c>
      <c r="AN32" s="50">
        <f t="shared" si="16"/>
        <v>0.40612527325797704</v>
      </c>
      <c r="AO32" s="53"/>
      <c r="AP32" s="116"/>
      <c r="AQ32" s="126"/>
      <c r="AR32" s="33"/>
      <c r="BA32" s="60"/>
    </row>
    <row r="33" spans="1:53" ht="15" thickBot="1">
      <c r="A33" s="22" t="s">
        <v>2</v>
      </c>
      <c r="B33" s="18">
        <v>13035150300</v>
      </c>
      <c r="C33" s="18"/>
      <c r="D33" s="19">
        <f t="shared" ref="D33:G33" si="25">IF(OR(AND($V815=1,$B$24=2),$B$24=1), IF(D$2="Next Quintile",IF(D815&gt;D$21,D$22,IF(D815&gt;D$20,D$21,IF(D815&gt;D$19,D$20,IF(D815&gt;D$18,D$19,D$18)))),IF(D$2="2nd Quintile",IF(D815&gt;D$20,D$22,IF(D815&gt;D$19,D$21,IF(D815&gt;D$18,D$20,D$19))),IF(D815*(1+D$2)&gt;100,100,D815*(1+D$2)))), D815)</f>
        <v>79.400000000000006</v>
      </c>
      <c r="E33" s="19">
        <f t="shared" si="25"/>
        <v>70.900000000000006</v>
      </c>
      <c r="F33" s="19">
        <f t="shared" si="25"/>
        <v>35.6</v>
      </c>
      <c r="G33" s="19">
        <f t="shared" si="25"/>
        <v>14.8</v>
      </c>
      <c r="H33" s="94">
        <f t="shared" ref="H33:M33" si="26">IF(OR(AND($V815=1,$B$24=2),$B$24=1), IF(H$2="2nd Quintile",IF(H815&gt;H$21,H$20,IF(H815&gt;H$20,H$19,IF(H815&gt;H$19,H$18, H$17))), IF(H$2="Next Quintile",IF(H815=H$22,H$22,IF(H815&gt;H$21,H$21,IF(H815&gt;H$20,H$20,IF(H815&gt;H$19,H$19,H$18)))),H815*(1+H$2))), H815)</f>
        <v>8.1999999999999993</v>
      </c>
      <c r="I33" s="94">
        <f t="shared" si="26"/>
        <v>4.9000000000000004</v>
      </c>
      <c r="J33" s="94">
        <f t="shared" si="26"/>
        <v>22.1</v>
      </c>
      <c r="K33" s="94">
        <f t="shared" si="26"/>
        <v>25.8</v>
      </c>
      <c r="L33" s="94">
        <f t="shared" si="26"/>
        <v>30</v>
      </c>
      <c r="M33" s="94">
        <f t="shared" si="26"/>
        <v>17.7</v>
      </c>
      <c r="N33" s="19">
        <f t="shared" si="19"/>
        <v>68</v>
      </c>
      <c r="O33" s="94">
        <f t="shared" ref="O33:Q33" si="27">IF(OR(AND($V815=1,$B$24=2),$B$24=1), IF(O$2="2nd Quintile",IF(O815&gt;O$21,O$20,IF(O815&gt;O$20,O$19,IF(O815&gt;O$19,O$18, O$17))), IF(O$2="Next Quintile",IF(O815=O$22,O$22,IF(O815&gt;O$21,O$21,IF(O815&gt;O$20,O$20,IF(O815&gt;O$19,O$19,O$18)))),O815*(1+O$2))), O815)</f>
        <v>28.9</v>
      </c>
      <c r="P33" s="94">
        <f t="shared" si="27"/>
        <v>16.100000000000001</v>
      </c>
      <c r="Q33" s="94">
        <f t="shared" si="27"/>
        <v>11.9</v>
      </c>
      <c r="R33" s="54"/>
      <c r="S33" s="128">
        <f t="shared" si="9"/>
        <v>0.45987206866861696</v>
      </c>
      <c r="T33" s="128">
        <f t="shared" si="10"/>
        <v>0.10452273998137807</v>
      </c>
      <c r="U33" s="128">
        <f t="shared" si="10"/>
        <v>-0.50018667085786328</v>
      </c>
      <c r="V33" s="128">
        <f t="shared" si="10"/>
        <v>-0.98012876303159002</v>
      </c>
      <c r="W33" s="128">
        <f t="shared" si="21"/>
        <v>0.38341032180534629</v>
      </c>
      <c r="X33" s="128">
        <f t="shared" si="21"/>
        <v>0.71683096459386142</v>
      </c>
      <c r="Y33" s="128">
        <f t="shared" si="22"/>
        <v>9.8777969035056673E-2</v>
      </c>
      <c r="Z33" s="128">
        <f t="shared" si="22"/>
        <v>0.24882784565252022</v>
      </c>
      <c r="AA33" s="128">
        <f t="shared" si="22"/>
        <v>0.78050457101353665</v>
      </c>
      <c r="AB33" s="128">
        <f t="shared" si="22"/>
        <v>-0.32150423890376562</v>
      </c>
      <c r="AC33" s="128">
        <f t="shared" si="10"/>
        <v>-0.66310828647708864</v>
      </c>
      <c r="AD33" s="128">
        <f t="shared" si="23"/>
        <v>-1.7097590797680506</v>
      </c>
      <c r="AE33" s="128">
        <f t="shared" si="23"/>
        <v>0.52423344261507132</v>
      </c>
      <c r="AF33" s="128">
        <f t="shared" si="23"/>
        <v>4.8624769960274365E-2</v>
      </c>
      <c r="AG33" s="130">
        <f t="shared" si="12"/>
        <v>-5.7872300346761253E-2</v>
      </c>
      <c r="AH33" s="130">
        <f t="shared" si="13"/>
        <v>4.0442661456400866E-2</v>
      </c>
      <c r="AI33" s="130">
        <f t="shared" si="14"/>
        <v>0.23594272592076374</v>
      </c>
      <c r="AJ33" s="130">
        <f t="shared" si="15"/>
        <v>-0.45000228841744838</v>
      </c>
      <c r="AK33" s="85">
        <f t="shared" si="24"/>
        <v>0.57057201225538678</v>
      </c>
      <c r="AL33" s="122">
        <f t="shared" si="16"/>
        <v>0.54140153300902527</v>
      </c>
      <c r="AM33" s="122">
        <f t="shared" si="16"/>
        <v>0.67947500119496873</v>
      </c>
      <c r="AN33" s="122">
        <f t="shared" si="16"/>
        <v>0.49567881613816128</v>
      </c>
      <c r="AO33" s="127"/>
      <c r="AP33" s="116"/>
      <c r="AR33" s="97"/>
      <c r="AS33" s="56"/>
      <c r="AT33" s="56"/>
      <c r="BA33" s="60"/>
    </row>
    <row r="34" spans="1:53" ht="15" thickBot="1">
      <c r="A34" s="23" t="s">
        <v>3</v>
      </c>
      <c r="B34" s="24">
        <v>13057090100</v>
      </c>
      <c r="C34" s="24"/>
      <c r="D34" s="148">
        <f>IF(OR(AND($V816=1,$B$24=2),$B$24=1), IF(D$3="Next Quintile",IF(D816&gt;D$31,D$32,IF(D816&gt;D$30,D$31,IF(D816&gt;D$19,D$30,IF(D816&gt;D$18,D$19,D$18)))),IF(D$3="2nd Quintile",IF(D816&gt;D$30,D$32,IF(D816&gt;D$19,D$31,IF(D816&gt;D$18,D$30,D$19))),IF(D816*(1+D$3)&gt;100,100,D816*(1+D$3)))), D816)</f>
        <v>83.6</v>
      </c>
      <c r="E34" s="148">
        <f t="shared" ref="E34:G34" si="28">IF(OR(AND($V816=1,$B$24=2),$B$24=1), IF(E$3="Next Quintile",IF(E816&gt;E$31,E$32,IF(E816&gt;E$30,E$31,IF(E816&gt;E$19,E$30,IF(E816&gt;E$18,E$19,E$18)))),IF(E$3="2nd Quintile",IF(E816&gt;E$30,E$32,IF(E816&gt;E$19,E$31,IF(E816&gt;E$18,E$30,E$19))),IF(E816*(1+E$3)&gt;100,100,E816*(1+E$3)))), E816)</f>
        <v>76</v>
      </c>
      <c r="F34" s="148">
        <f t="shared" si="28"/>
        <v>50.7</v>
      </c>
      <c r="G34" s="148">
        <f t="shared" si="28"/>
        <v>52.1</v>
      </c>
      <c r="H34" s="149">
        <f>IF(OR(AND($V816=1,$B$24=2),$B$24=1), IF(H$3="2nd Quintile",IF(H816&gt;H$31,H$30,IF(H816&gt;H$30,H$19,IF(H816&gt;H$19,H$18, H$17))), IF(H$3="Next Quintile",IF(H816=H$32,H$32,IF(H816&gt;H$31,H$31,IF(H816&gt;H$30,H$30,IF(H816&gt;H$19,H$19,H$18)))),H816*(1+H$3))), H816)</f>
        <v>8.9</v>
      </c>
      <c r="I34" s="149">
        <f t="shared" ref="I34:Q34" si="29">IF(OR(AND($V816=1,$B$24=2),$B$24=1), IF(I$3="2nd Quintile",IF(I816&gt;I$31,I$30,IF(I816&gt;I$30,I$19,IF(I816&gt;I$19,I$18, I$17))), IF(I$3="Next Quintile",IF(I816=I$32,I$32,IF(I816&gt;I$31,I$31,IF(I816&gt;I$30,I$30,IF(I816&gt;I$19,I$19,I$18)))),I816*(1+I$3))), I816)</f>
        <v>3.6</v>
      </c>
      <c r="J34" s="149">
        <f t="shared" si="29"/>
        <v>9.6</v>
      </c>
      <c r="K34" s="149">
        <f t="shared" si="29"/>
        <v>26.1</v>
      </c>
      <c r="L34" s="149">
        <f t="shared" si="29"/>
        <v>33.299999999999997</v>
      </c>
      <c r="M34" s="149">
        <f t="shared" si="29"/>
        <v>8.9</v>
      </c>
      <c r="N34" s="148">
        <f t="shared" ref="N34:N59" si="30">IF(OR(AND($V816=1,$B$24=2),$B$24=1), IF(N$3="Next Quintile",IF(N816&gt;N$31,N$32,IF(N816&gt;N$30,N$31,IF(N816&gt;N$19,N$30,IF(N816&gt;N$18,N$19,N$18)))),IF(N$3="2nd Quintile",IF(N816&gt;N$30,N$32,IF(N816&gt;N$19,N$31,IF(N816&gt;N$18,N$30,N$19))),IF(N816*(1+N$3)&gt;100,100,N816*(1+N$3)))), N816)</f>
        <v>79.2</v>
      </c>
      <c r="O34" s="149">
        <f t="shared" si="29"/>
        <v>17.100000000000001</v>
      </c>
      <c r="P34" s="149">
        <f t="shared" si="29"/>
        <v>14.6</v>
      </c>
      <c r="Q34" s="149">
        <f t="shared" si="29"/>
        <v>5.8</v>
      </c>
      <c r="R34" s="23"/>
      <c r="S34" s="49">
        <f t="shared" si="9"/>
        <v>0.81763572126917894</v>
      </c>
      <c r="T34" s="49">
        <f t="shared" si="10"/>
        <v>0.59204094357630088</v>
      </c>
      <c r="U34" s="49">
        <f t="shared" si="10"/>
        <v>0.22342099244708563</v>
      </c>
      <c r="V34" s="49">
        <f t="shared" si="10"/>
        <v>1.0025691263633776</v>
      </c>
      <c r="W34" s="49">
        <f t="shared" si="21"/>
        <v>0.13342783186387491</v>
      </c>
      <c r="X34" s="49">
        <f t="shared" si="21"/>
        <v>0.87204089696953435</v>
      </c>
      <c r="Y34" s="49">
        <f t="shared" si="22"/>
        <v>0.72678964593530948</v>
      </c>
      <c r="Z34" s="49">
        <f t="shared" si="22"/>
        <v>0.23402563794474129</v>
      </c>
      <c r="AA34" s="49">
        <f t="shared" si="22"/>
        <v>0.47677883503481538</v>
      </c>
      <c r="AB34" s="49">
        <f t="shared" si="22"/>
        <v>0.42220107599643009</v>
      </c>
      <c r="AC34" s="49">
        <f t="shared" si="10"/>
        <v>0.389116032731396</v>
      </c>
      <c r="AD34" s="49">
        <f t="shared" si="23"/>
        <v>-0.49609148175362483</v>
      </c>
      <c r="AE34" s="49">
        <f t="shared" si="23"/>
        <v>0.63195504867126195</v>
      </c>
      <c r="AF34" s="49">
        <f t="shared" si="23"/>
        <v>0.96382139006976975</v>
      </c>
      <c r="AG34" s="129">
        <f t="shared" si="12"/>
        <v>0.45795269070047001</v>
      </c>
      <c r="AH34" s="129">
        <f t="shared" si="13"/>
        <v>0.62398930834638022</v>
      </c>
      <c r="AI34" s="129">
        <f t="shared" si="14"/>
        <v>0.37766851632532888</v>
      </c>
      <c r="AJ34" s="129">
        <f t="shared" si="15"/>
        <v>0.3722002474297007</v>
      </c>
      <c r="AK34" s="85">
        <f t="shared" ref="AK34:AK97" si="31">+(AG34-AK$26)/(AK$25-AK$26)</f>
        <v>0.72455017632666718</v>
      </c>
      <c r="AL34" s="122">
        <f t="shared" ref="AL34:AL97" si="32">+(AH34-AL$26)/(AL$25-AL$26)</f>
        <v>0.71194655546549435</v>
      </c>
      <c r="AM34" s="122">
        <f t="shared" ref="AM34:AM97" si="33">+(AI34-AM$26)/(AM$25-AM$26)</f>
        <v>0.71245064306243877</v>
      </c>
      <c r="AN34" s="122">
        <f t="shared" ref="AN34:AN97" si="34">+(AJ34-AN$26)/(AN$25-AN$26)</f>
        <v>0.72546033693543088</v>
      </c>
      <c r="AO34" s="53"/>
      <c r="AP34" s="99"/>
      <c r="AQ34" s="33"/>
      <c r="AR34" s="33"/>
      <c r="BA34" s="60"/>
    </row>
    <row r="35" spans="1:53" ht="15" thickBot="1">
      <c r="A35" s="23" t="s">
        <v>3</v>
      </c>
      <c r="B35" s="24">
        <v>13057090200</v>
      </c>
      <c r="C35" s="24"/>
      <c r="D35" s="148">
        <f t="shared" ref="D35:G35" si="35">IF(OR(AND($V817=1,$B$24=2),$B$24=1), IF(D$3="Next Quintile",IF(D817&gt;D$31,D$32,IF(D817&gt;D$30,D$31,IF(D817&gt;D$19,D$30,IF(D817&gt;D$18,D$19,D$18)))),IF(D$3="2nd Quintile",IF(D817&gt;D$30,D$32,IF(D817&gt;D$19,D$31,IF(D817&gt;D$18,D$30,D$19))),IF(D817*(1+D$3)&gt;100,100,D817*(1+D$3)))), D817)</f>
        <v>71.7</v>
      </c>
      <c r="E35" s="148">
        <f t="shared" si="35"/>
        <v>69.3</v>
      </c>
      <c r="F35" s="148">
        <f t="shared" si="35"/>
        <v>53.4</v>
      </c>
      <c r="G35" s="148">
        <f t="shared" si="35"/>
        <v>34</v>
      </c>
      <c r="H35" s="149">
        <f t="shared" ref="H35:M35" si="36">IF(OR(AND($V817=1,$B$24=2),$B$24=1), IF(H$3="2nd Quintile",IF(H817&gt;H$31,H$30,IF(H817&gt;H$30,H$19,IF(H817&gt;H$19,H$18, H$17))), IF(H$3="Next Quintile",IF(H817=H$32,H$32,IF(H817&gt;H$31,H$31,IF(H817&gt;H$30,H$30,IF(H817&gt;H$19,H$19,H$18)))),H817*(1+H$3))), H817)</f>
        <v>7.4</v>
      </c>
      <c r="I35" s="149">
        <f t="shared" si="36"/>
        <v>15</v>
      </c>
      <c r="J35" s="149">
        <f t="shared" si="36"/>
        <v>4.5999999999999996</v>
      </c>
      <c r="K35" s="149">
        <f t="shared" si="36"/>
        <v>19.100000000000001</v>
      </c>
      <c r="L35" s="149">
        <f t="shared" si="36"/>
        <v>31.9</v>
      </c>
      <c r="M35" s="149">
        <f t="shared" si="36"/>
        <v>13.8</v>
      </c>
      <c r="N35" s="148">
        <f t="shared" si="30"/>
        <v>73.900000000000006</v>
      </c>
      <c r="O35" s="149">
        <f t="shared" ref="O35:Q35" si="37">IF(OR(AND($V817=1,$B$24=2),$B$24=1), IF(O$3="2nd Quintile",IF(O817&gt;O$31,O$30,IF(O817&gt;O$30,O$19,IF(O817&gt;O$19,O$18, O$17))), IF(O$3="Next Quintile",IF(O817=O$32,O$32,IF(O817&gt;O$31,O$31,IF(O817&gt;O$30,O$30,IF(O817&gt;O$19,O$19,O$18)))),O817*(1+O$3))), O817)</f>
        <v>12.5</v>
      </c>
      <c r="P35" s="149">
        <f t="shared" si="37"/>
        <v>18.2</v>
      </c>
      <c r="Q35" s="149">
        <f t="shared" si="37"/>
        <v>11.8</v>
      </c>
      <c r="R35" s="23"/>
      <c r="S35" s="49">
        <f t="shared" si="9"/>
        <v>-0.19602796109908199</v>
      </c>
      <c r="T35" s="49">
        <f t="shared" si="10"/>
        <v>-4.8424147420951642E-2</v>
      </c>
      <c r="U35" s="49">
        <f t="shared" si="10"/>
        <v>0.35280779317048688</v>
      </c>
      <c r="V35" s="49">
        <f t="shared" si="10"/>
        <v>4.0455673332575548E-2</v>
      </c>
      <c r="W35" s="49">
        <f t="shared" si="21"/>
        <v>0.66910459602416994</v>
      </c>
      <c r="X35" s="49">
        <f t="shared" si="21"/>
        <v>-0.48903081770944296</v>
      </c>
      <c r="Y35" s="49">
        <f t="shared" si="22"/>
        <v>0.97799431669541037</v>
      </c>
      <c r="Z35" s="49">
        <f t="shared" si="22"/>
        <v>0.57941048445958232</v>
      </c>
      <c r="AA35" s="49">
        <f t="shared" si="22"/>
        <v>0.60563217757124255</v>
      </c>
      <c r="AB35" s="49">
        <f t="shared" si="22"/>
        <v>8.0924347451846682E-3</v>
      </c>
      <c r="AC35" s="49">
        <f t="shared" si="10"/>
        <v>-0.10881154689404721</v>
      </c>
      <c r="AD35" s="49">
        <f t="shared" si="23"/>
        <v>-2.2966824900543404E-2</v>
      </c>
      <c r="AE35" s="49">
        <f t="shared" si="23"/>
        <v>0.37342319413640457</v>
      </c>
      <c r="AF35" s="49">
        <f t="shared" si="23"/>
        <v>6.3627993240757838E-2</v>
      </c>
      <c r="AG35" s="129">
        <f t="shared" si="12"/>
        <v>0.22024232251142964</v>
      </c>
      <c r="AH35" s="129">
        <f t="shared" si="13"/>
        <v>0.18669706471330946</v>
      </c>
      <c r="AI35" s="129">
        <f t="shared" si="14"/>
        <v>0.39771169892533659</v>
      </c>
      <c r="AJ35" s="129">
        <f t="shared" si="15"/>
        <v>7.631820389564295E-2</v>
      </c>
      <c r="AK35" s="85">
        <f t="shared" si="31"/>
        <v>0.65359160179124876</v>
      </c>
      <c r="AL35" s="122">
        <f t="shared" si="32"/>
        <v>0.5841452633016091</v>
      </c>
      <c r="AM35" s="122">
        <f t="shared" si="33"/>
        <v>0.71711413309777716</v>
      </c>
      <c r="AN35" s="122">
        <f t="shared" si="34"/>
        <v>0.6427699741894578</v>
      </c>
      <c r="AO35" s="53"/>
      <c r="AP35" s="52"/>
      <c r="AQ35" s="33"/>
      <c r="AR35" s="33"/>
      <c r="BA35" s="60"/>
    </row>
    <row r="36" spans="1:53" ht="15" thickBot="1">
      <c r="A36" s="23" t="s">
        <v>3</v>
      </c>
      <c r="B36" s="24">
        <v>13057090300</v>
      </c>
      <c r="C36" s="24"/>
      <c r="D36" s="148">
        <f t="shared" ref="D36:G36" si="38">IF(OR(AND($V818=1,$B$24=2),$B$24=1), IF(D$3="Next Quintile",IF(D818&gt;D$31,D$32,IF(D818&gt;D$30,D$31,IF(D818&gt;D$19,D$30,IF(D818&gt;D$18,D$19,D$18)))),IF(D$3="2nd Quintile",IF(D818&gt;D$30,D$32,IF(D818&gt;D$19,D$31,IF(D818&gt;D$18,D$30,D$19))),IF(D818*(1+D$3)&gt;100,100,D818*(1+D$3)))), D818)</f>
        <v>71.7</v>
      </c>
      <c r="E36" s="148">
        <f t="shared" si="38"/>
        <v>69.3</v>
      </c>
      <c r="F36" s="148">
        <f t="shared" si="38"/>
        <v>57.8</v>
      </c>
      <c r="G36" s="148">
        <f t="shared" si="38"/>
        <v>40.9</v>
      </c>
      <c r="H36" s="149">
        <f t="shared" ref="H36:M36" si="39">IF(OR(AND($V818=1,$B$24=2),$B$24=1), IF(H$3="2nd Quintile",IF(H818&gt;H$31,H$30,IF(H818&gt;H$30,H$19,IF(H818&gt;H$19,H$18, H$17))), IF(H$3="Next Quintile",IF(H818=H$32,H$32,IF(H818&gt;H$31,H$31,IF(H818&gt;H$30,H$30,IF(H818&gt;H$19,H$19,H$18)))),H818*(1+H$3))), H818)</f>
        <v>9</v>
      </c>
      <c r="I36" s="149">
        <f t="shared" si="39"/>
        <v>8.6999999999999993</v>
      </c>
      <c r="J36" s="149">
        <f t="shared" si="39"/>
        <v>5.4</v>
      </c>
      <c r="K36" s="149">
        <f t="shared" si="39"/>
        <v>15.9</v>
      </c>
      <c r="L36" s="149">
        <f t="shared" si="39"/>
        <v>31.1</v>
      </c>
      <c r="M36" s="149">
        <f t="shared" si="39"/>
        <v>5.3</v>
      </c>
      <c r="N36" s="148">
        <f t="shared" si="30"/>
        <v>73.900000000000006</v>
      </c>
      <c r="O36" s="149">
        <f t="shared" ref="O36:Q36" si="40">IF(OR(AND($V818=1,$B$24=2),$B$24=1), IF(O$3="2nd Quintile",IF(O818&gt;O$31,O$30,IF(O818&gt;O$30,O$19,IF(O818&gt;O$19,O$18, O$17))), IF(O$3="Next Quintile",IF(O818=O$32,O$32,IF(O818&gt;O$31,O$31,IF(O818&gt;O$30,O$30,IF(O818&gt;O$19,O$19,O$18)))),O818*(1+O$3))), O818)</f>
        <v>7.9</v>
      </c>
      <c r="P36" s="149">
        <f t="shared" si="40"/>
        <v>13.6</v>
      </c>
      <c r="Q36" s="149">
        <f t="shared" si="40"/>
        <v>6.7</v>
      </c>
      <c r="R36" s="23"/>
      <c r="S36" s="49">
        <f t="shared" si="9"/>
        <v>-0.19602796109908199</v>
      </c>
      <c r="T36" s="49">
        <f t="shared" si="10"/>
        <v>-4.8424147420951642E-2</v>
      </c>
      <c r="U36" s="49">
        <f t="shared" si="10"/>
        <v>0.56366035731232622</v>
      </c>
      <c r="V36" s="49">
        <f t="shared" si="10"/>
        <v>0.40722820515094749</v>
      </c>
      <c r="W36" s="49">
        <f t="shared" si="21"/>
        <v>9.7716047586522026E-2</v>
      </c>
      <c r="X36" s="49">
        <f t="shared" si="21"/>
        <v>0.2631403930342025</v>
      </c>
      <c r="Y36" s="49">
        <f t="shared" si="22"/>
        <v>0.93780156937379433</v>
      </c>
      <c r="Z36" s="49">
        <f t="shared" si="22"/>
        <v>0.73730070000922399</v>
      </c>
      <c r="AA36" s="49">
        <f t="shared" si="22"/>
        <v>0.67926265902062932</v>
      </c>
      <c r="AB36" s="49">
        <f t="shared" si="22"/>
        <v>0.72644415936469198</v>
      </c>
      <c r="AC36" s="49">
        <f t="shared" si="10"/>
        <v>-0.10881154689404721</v>
      </c>
      <c r="AD36" s="49">
        <f t="shared" si="23"/>
        <v>0.45015783195253783</v>
      </c>
      <c r="AE36" s="49">
        <f t="shared" si="23"/>
        <v>0.70376945270872238</v>
      </c>
      <c r="AF36" s="49">
        <f t="shared" si="23"/>
        <v>0.82879238054541793</v>
      </c>
      <c r="AG36" s="129">
        <f t="shared" si="12"/>
        <v>0.49070402605899055</v>
      </c>
      <c r="AH36" s="129">
        <f t="shared" si="13"/>
        <v>0.28929920913396556</v>
      </c>
      <c r="AI36" s="129">
        <f t="shared" si="14"/>
        <v>0.71433583946484847</v>
      </c>
      <c r="AJ36" s="129">
        <f t="shared" si="15"/>
        <v>0.46847702957815773</v>
      </c>
      <c r="AK36" s="85">
        <f t="shared" si="31"/>
        <v>0.73432672957033518</v>
      </c>
      <c r="AL36" s="122">
        <f t="shared" si="32"/>
        <v>0.61413135801667618</v>
      </c>
      <c r="AM36" s="122">
        <f t="shared" si="33"/>
        <v>0.79078374704187482</v>
      </c>
      <c r="AN36" s="122">
        <f t="shared" si="34"/>
        <v>0.75236687693624227</v>
      </c>
      <c r="AO36" s="53"/>
      <c r="AP36" s="52"/>
      <c r="AQ36" s="33"/>
      <c r="AR36" s="33"/>
      <c r="BA36" s="60"/>
    </row>
    <row r="37" spans="1:53" ht="15" thickBot="1">
      <c r="A37" s="23" t="s">
        <v>3</v>
      </c>
      <c r="B37" s="24">
        <v>13057090400</v>
      </c>
      <c r="C37" s="24"/>
      <c r="D37" s="148">
        <f t="shared" ref="D37:G37" si="41">IF(OR(AND($V819=1,$B$24=2),$B$24=1), IF(D$3="Next Quintile",IF(D819&gt;D$31,D$32,IF(D819&gt;D$30,D$31,IF(D819&gt;D$19,D$30,IF(D819&gt;D$18,D$19,D$18)))),IF(D$3="2nd Quintile",IF(D819&gt;D$30,D$32,IF(D819&gt;D$19,D$31,IF(D819&gt;D$18,D$30,D$19))),IF(D819*(1+D$3)&gt;100,100,D819*(1+D$3)))), D819)</f>
        <v>72.099999999999994</v>
      </c>
      <c r="E37" s="148">
        <f t="shared" si="41"/>
        <v>69.5</v>
      </c>
      <c r="F37" s="148">
        <f t="shared" si="41"/>
        <v>24.2</v>
      </c>
      <c r="G37" s="148">
        <f t="shared" si="41"/>
        <v>36</v>
      </c>
      <c r="H37" s="149">
        <f t="shared" ref="H37:M37" si="42">IF(OR(AND($V819=1,$B$24=2),$B$24=1), IF(H$3="2nd Quintile",IF(H819&gt;H$31,H$30,IF(H819&gt;H$30,H$19,IF(H819&gt;H$19,H$18, H$17))), IF(H$3="Next Quintile",IF(H819=H$32,H$32,IF(H819&gt;H$31,H$31,IF(H819&gt;H$30,H$30,IF(H819&gt;H$19,H$19,H$18)))),H819*(1+H$3))), H819)</f>
        <v>7.6</v>
      </c>
      <c r="I37" s="149">
        <f t="shared" si="42"/>
        <v>11.8</v>
      </c>
      <c r="J37" s="149">
        <f t="shared" si="42"/>
        <v>23.4</v>
      </c>
      <c r="K37" s="149">
        <f t="shared" si="42"/>
        <v>50</v>
      </c>
      <c r="L37" s="149">
        <f t="shared" si="42"/>
        <v>45.8</v>
      </c>
      <c r="M37" s="149">
        <f t="shared" si="42"/>
        <v>18.399999999999999</v>
      </c>
      <c r="N37" s="148">
        <f t="shared" si="30"/>
        <v>74</v>
      </c>
      <c r="O37" s="149">
        <f t="shared" ref="O37:Q37" si="43">IF(OR(AND($V819=1,$B$24=2),$B$24=1), IF(O$3="2nd Quintile",IF(O819&gt;O$31,O$30,IF(O819&gt;O$30,O$19,IF(O819&gt;O$19,O$18, O$17))), IF(O$3="Next Quintile",IF(O819=O$32,O$32,IF(O819&gt;O$31,O$31,IF(O819&gt;O$30,O$30,IF(O819&gt;O$19,O$19,O$18)))),O819*(1+O$3))), O819)</f>
        <v>36.5</v>
      </c>
      <c r="P37" s="149">
        <f t="shared" si="43"/>
        <v>38.9</v>
      </c>
      <c r="Q37" s="149">
        <f t="shared" si="43"/>
        <v>8.1</v>
      </c>
      <c r="R37" s="23"/>
      <c r="S37" s="49">
        <f t="shared" si="9"/>
        <v>-0.16195523227998149</v>
      </c>
      <c r="T37" s="49">
        <f t="shared" si="10"/>
        <v>-2.930578649566026E-2</v>
      </c>
      <c r="U37" s="49">
        <f t="shared" si="10"/>
        <v>-1.0464864961344473</v>
      </c>
      <c r="V37" s="49">
        <f t="shared" si="10"/>
        <v>0.14676655212050946</v>
      </c>
      <c r="W37" s="49">
        <f t="shared" si="21"/>
        <v>0.59768102746946417</v>
      </c>
      <c r="X37" s="49">
        <f t="shared" si="21"/>
        <v>-0.10697559955394065</v>
      </c>
      <c r="Y37" s="49">
        <f t="shared" si="22"/>
        <v>3.3464754637430531E-2</v>
      </c>
      <c r="Z37" s="49">
        <f t="shared" si="22"/>
        <v>-0.94521690944164438</v>
      </c>
      <c r="AA37" s="49">
        <f t="shared" si="22"/>
        <v>-0.67369743761185696</v>
      </c>
      <c r="AB37" s="49">
        <f t="shared" si="22"/>
        <v>-0.38066261622537206</v>
      </c>
      <c r="AC37" s="49">
        <f t="shared" si="10"/>
        <v>-9.9416686901114854E-2</v>
      </c>
      <c r="AD37" s="49">
        <f t="shared" si="23"/>
        <v>-2.491443295438359</v>
      </c>
      <c r="AE37" s="49">
        <f t="shared" si="23"/>
        <v>-1.1131349694390256</v>
      </c>
      <c r="AF37" s="49">
        <f t="shared" si="23"/>
        <v>0.61874725461864855</v>
      </c>
      <c r="AG37" s="129">
        <f t="shared" si="12"/>
        <v>-0.50627018244049538</v>
      </c>
      <c r="AH37" s="129">
        <f t="shared" si="13"/>
        <v>-8.0972968605232246E-2</v>
      </c>
      <c r="AI37" s="129">
        <f t="shared" si="14"/>
        <v>-0.66652565442629108</v>
      </c>
      <c r="AJ37" s="129">
        <f t="shared" si="15"/>
        <v>-0.77131192428996265</v>
      </c>
      <c r="AK37" s="85">
        <f t="shared" si="31"/>
        <v>0.4367214159163626</v>
      </c>
      <c r="AL37" s="122">
        <f t="shared" si="32"/>
        <v>0.50591708379526501</v>
      </c>
      <c r="AM37" s="122">
        <f t="shared" si="33"/>
        <v>0.46949575872900806</v>
      </c>
      <c r="AN37" s="122">
        <f t="shared" si="34"/>
        <v>0.4058821862828032</v>
      </c>
      <c r="AO37" s="53"/>
      <c r="AP37" s="52"/>
      <c r="AQ37" s="33"/>
      <c r="AR37" s="33"/>
    </row>
    <row r="38" spans="1:53" ht="15" thickBot="1">
      <c r="A38" s="23" t="s">
        <v>3</v>
      </c>
      <c r="B38" s="24">
        <v>13057090501</v>
      </c>
      <c r="C38" s="24"/>
      <c r="D38" s="148">
        <f t="shared" ref="D38:G38" si="44">IF(OR(AND($V820=1,$B$24=2),$B$24=1), IF(D$3="Next Quintile",IF(D820&gt;D$31,D$32,IF(D820&gt;D$30,D$31,IF(D820&gt;D$19,D$30,IF(D820&gt;D$18,D$19,D$18)))),IF(D$3="2nd Quintile",IF(D820&gt;D$30,D$32,IF(D820&gt;D$19,D$31,IF(D820&gt;D$18,D$30,D$19))),IF(D820*(1+D$3)&gt;100,100,D820*(1+D$3)))), D820)</f>
        <v>89.2</v>
      </c>
      <c r="E38" s="148">
        <f t="shared" si="44"/>
        <v>79.2</v>
      </c>
      <c r="F38" s="148">
        <f t="shared" si="44"/>
        <v>67.5</v>
      </c>
      <c r="G38" s="148">
        <f t="shared" si="44"/>
        <v>54.9</v>
      </c>
      <c r="H38" s="149">
        <f t="shared" ref="H38:M38" si="45">IF(OR(AND($V820=1,$B$24=2),$B$24=1), IF(H$3="2nd Quintile",IF(H820&gt;H$31,H$30,IF(H820&gt;H$30,H$19,IF(H820&gt;H$19,H$18, H$17))), IF(H$3="Next Quintile",IF(H820=H$32,H$32,IF(H820&gt;H$31,H$31,IF(H820&gt;H$30,H$30,IF(H820&gt;H$19,H$19,H$18)))),H820*(1+H$3))), H820)</f>
        <v>7.8</v>
      </c>
      <c r="I38" s="149">
        <f t="shared" si="45"/>
        <v>2.8</v>
      </c>
      <c r="J38" s="149">
        <f t="shared" si="45"/>
        <v>14.2</v>
      </c>
      <c r="K38" s="149">
        <f t="shared" si="45"/>
        <v>18.8</v>
      </c>
      <c r="L38" s="149">
        <f t="shared" si="45"/>
        <v>28.8</v>
      </c>
      <c r="M38" s="149">
        <f t="shared" si="45"/>
        <v>6.6</v>
      </c>
      <c r="N38" s="148">
        <f t="shared" si="30"/>
        <v>82.2</v>
      </c>
      <c r="O38" s="149">
        <f t="shared" ref="O38:Q38" si="46">IF(OR(AND($V820=1,$B$24=2),$B$24=1), IF(O$3="2nd Quintile",IF(O820&gt;O$31,O$30,IF(O820&gt;O$30,O$19,IF(O820&gt;O$19,O$18, O$17))), IF(O$3="Next Quintile",IF(O820=O$32,O$32,IF(O820&gt;O$31,O$31,IF(O820&gt;O$30,O$30,IF(O820&gt;O$19,O$19,O$18)))),O820*(1+O$3))), O820)</f>
        <v>17.5</v>
      </c>
      <c r="P38" s="149">
        <f t="shared" si="46"/>
        <v>17.100000000000001</v>
      </c>
      <c r="Q38" s="149">
        <f t="shared" si="46"/>
        <v>7.5</v>
      </c>
      <c r="R38" s="23"/>
      <c r="S38" s="49">
        <f t="shared" si="9"/>
        <v>1.2946539247365969</v>
      </c>
      <c r="T38" s="49">
        <f t="shared" si="10"/>
        <v>0.89793471838095895</v>
      </c>
      <c r="U38" s="49">
        <f t="shared" si="10"/>
        <v>1.0284944191704724</v>
      </c>
      <c r="V38" s="49">
        <f t="shared" si="10"/>
        <v>1.1514043566664849</v>
      </c>
      <c r="W38" s="49">
        <f t="shared" si="21"/>
        <v>0.52625745891475817</v>
      </c>
      <c r="X38" s="49">
        <f t="shared" si="21"/>
        <v>0.96755470150841005</v>
      </c>
      <c r="Y38" s="49">
        <f t="shared" si="22"/>
        <v>0.49568134883601644</v>
      </c>
      <c r="Z38" s="49">
        <f t="shared" si="22"/>
        <v>0.59421269216736117</v>
      </c>
      <c r="AA38" s="49">
        <f t="shared" si="22"/>
        <v>0.89095029318761709</v>
      </c>
      <c r="AB38" s="49">
        <f t="shared" si="22"/>
        <v>0.61657860148170862</v>
      </c>
      <c r="AC38" s="49">
        <f t="shared" si="10"/>
        <v>0.67096183251938291</v>
      </c>
      <c r="AD38" s="49">
        <f t="shared" si="23"/>
        <v>-0.53723275626258826</v>
      </c>
      <c r="AE38" s="49">
        <f t="shared" si="23"/>
        <v>0.45241903857761084</v>
      </c>
      <c r="AF38" s="49">
        <f t="shared" si="23"/>
        <v>0.70876659430154976</v>
      </c>
      <c r="AG38" s="129">
        <f t="shared" si="12"/>
        <v>0.64438787484859794</v>
      </c>
      <c r="AH38" s="129">
        <f t="shared" si="13"/>
        <v>0.90885441831624258</v>
      </c>
      <c r="AI38" s="129">
        <f t="shared" si="14"/>
        <v>0.70058052894556233</v>
      </c>
      <c r="AJ38" s="129">
        <f t="shared" si="15"/>
        <v>0.3237286772839888</v>
      </c>
      <c r="AK38" s="85">
        <f t="shared" si="31"/>
        <v>0.78020267062543858</v>
      </c>
      <c r="AL38" s="122">
        <f t="shared" si="32"/>
        <v>0.79520009969506877</v>
      </c>
      <c r="AM38" s="122">
        <f t="shared" si="33"/>
        <v>0.78758326961172598</v>
      </c>
      <c r="AN38" s="122">
        <f t="shared" si="34"/>
        <v>0.71191395314565409</v>
      </c>
      <c r="AO38" s="53"/>
      <c r="AP38" s="60"/>
    </row>
    <row r="39" spans="1:53" ht="15" thickBot="1">
      <c r="A39" s="23" t="s">
        <v>3</v>
      </c>
      <c r="B39" s="24">
        <v>13057090502</v>
      </c>
      <c r="C39" s="24"/>
      <c r="D39" s="148">
        <f t="shared" ref="D39:G39" si="47">IF(OR(AND($V821=1,$B$24=2),$B$24=1), IF(D$3="Next Quintile",IF(D821&gt;D$31,D$32,IF(D821&gt;D$30,D$31,IF(D821&gt;D$19,D$30,IF(D821&gt;D$18,D$19,D$18)))),IF(D$3="2nd Quintile",IF(D821&gt;D$30,D$32,IF(D821&gt;D$19,D$31,IF(D821&gt;D$18,D$30,D$19))),IF(D821*(1+D$3)&gt;100,100,D821*(1+D$3)))), D821)</f>
        <v>89.2</v>
      </c>
      <c r="E39" s="148">
        <f t="shared" si="47"/>
        <v>79.2</v>
      </c>
      <c r="F39" s="148">
        <f t="shared" si="47"/>
        <v>69</v>
      </c>
      <c r="G39" s="148">
        <f t="shared" si="47"/>
        <v>54.9</v>
      </c>
      <c r="H39" s="149">
        <f t="shared" ref="H39:M39" si="48">IF(OR(AND($V821=1,$B$24=2),$B$24=1), IF(H$3="2nd Quintile",IF(H821&gt;H$31,H$30,IF(H821&gt;H$30,H$19,IF(H821&gt;H$19,H$18, H$17))), IF(H$3="Next Quintile",IF(H821=H$32,H$32,IF(H821&gt;H$31,H$31,IF(H821&gt;H$30,H$30,IF(H821&gt;H$19,H$19,H$18)))),H821*(1+H$3))), H821)</f>
        <v>5.8</v>
      </c>
      <c r="I39" s="149">
        <f t="shared" si="48"/>
        <v>0.9</v>
      </c>
      <c r="J39" s="149">
        <f t="shared" si="48"/>
        <v>17.2</v>
      </c>
      <c r="K39" s="149">
        <f t="shared" si="48"/>
        <v>11.9</v>
      </c>
      <c r="L39" s="149">
        <f t="shared" si="48"/>
        <v>37.4</v>
      </c>
      <c r="M39" s="149">
        <f t="shared" si="48"/>
        <v>3.6</v>
      </c>
      <c r="N39" s="148">
        <f t="shared" si="30"/>
        <v>82.2</v>
      </c>
      <c r="O39" s="149">
        <f t="shared" ref="O39:Q39" si="49">IF(OR(AND($V821=1,$B$24=2),$B$24=1), IF(O$3="2nd Quintile",IF(O821&gt;O$31,O$30,IF(O821&gt;O$30,O$19,IF(O821&gt;O$19,O$18, O$17))), IF(O$3="Next Quintile",IF(O821=O$32,O$32,IF(O821&gt;O$31,O$31,IF(O821&gt;O$30,O$30,IF(O821&gt;O$19,O$19,O$18)))),O821*(1+O$3))), O821)</f>
        <v>6</v>
      </c>
      <c r="P39" s="149">
        <f t="shared" si="49"/>
        <v>14.3</v>
      </c>
      <c r="Q39" s="149">
        <f t="shared" si="49"/>
        <v>8.4</v>
      </c>
      <c r="R39" s="23"/>
      <c r="S39" s="49">
        <f t="shared" si="9"/>
        <v>1.2946539247365969</v>
      </c>
      <c r="T39" s="49">
        <f t="shared" si="10"/>
        <v>0.89793471838095895</v>
      </c>
      <c r="U39" s="49">
        <f t="shared" si="10"/>
        <v>1.1003759751279176</v>
      </c>
      <c r="V39" s="49">
        <f t="shared" si="10"/>
        <v>1.1514043566664849</v>
      </c>
      <c r="W39" s="49">
        <f t="shared" si="21"/>
        <v>1.2404931444618181</v>
      </c>
      <c r="X39" s="49">
        <f t="shared" si="21"/>
        <v>1.1943999872882394</v>
      </c>
      <c r="Y39" s="49">
        <f t="shared" si="22"/>
        <v>0.34495854637995582</v>
      </c>
      <c r="Z39" s="49">
        <f t="shared" si="22"/>
        <v>0.93466346944627587</v>
      </c>
      <c r="AA39" s="49">
        <f t="shared" si="22"/>
        <v>9.9422617606706745E-2</v>
      </c>
      <c r="AB39" s="49">
        <f t="shared" si="22"/>
        <v>0.87011450428859349</v>
      </c>
      <c r="AC39" s="49">
        <f t="shared" si="10"/>
        <v>0.67096183251938291</v>
      </c>
      <c r="AD39" s="49">
        <f t="shared" si="23"/>
        <v>0.64557888587011492</v>
      </c>
      <c r="AE39" s="49">
        <f t="shared" si="23"/>
        <v>0.65349936988250001</v>
      </c>
      <c r="AF39" s="49">
        <f t="shared" si="23"/>
        <v>0.57373758477719794</v>
      </c>
      <c r="AG39" s="129">
        <f t="shared" si="12"/>
        <v>0.76756982352420999</v>
      </c>
      <c r="AH39" s="129">
        <f t="shared" si="13"/>
        <v>1.0320315218631388</v>
      </c>
      <c r="AI39" s="129">
        <f t="shared" si="14"/>
        <v>0.63473353044719205</v>
      </c>
      <c r="AJ39" s="129">
        <f t="shared" si="15"/>
        <v>0.63594441826229897</v>
      </c>
      <c r="AK39" s="85">
        <f t="shared" si="31"/>
        <v>0.81697353406360951</v>
      </c>
      <c r="AL39" s="122">
        <f t="shared" si="32"/>
        <v>0.83119935014485991</v>
      </c>
      <c r="AM39" s="122">
        <f t="shared" si="33"/>
        <v>0.77226250805991636</v>
      </c>
      <c r="AN39" s="122">
        <f t="shared" si="34"/>
        <v>0.79916910580086253</v>
      </c>
      <c r="AO39" s="53"/>
      <c r="AP39" s="60"/>
    </row>
    <row r="40" spans="1:53" ht="15" thickBot="1">
      <c r="A40" s="23" t="s">
        <v>3</v>
      </c>
      <c r="B40" s="24">
        <v>13057090601</v>
      </c>
      <c r="C40" s="24"/>
      <c r="D40" s="148">
        <f t="shared" ref="D40:G40" si="50">IF(OR(AND($V822=1,$B$24=2),$B$24=1), IF(D$3="Next Quintile",IF(D822&gt;D$31,D$32,IF(D822&gt;D$30,D$31,IF(D822&gt;D$19,D$30,IF(D822&gt;D$18,D$19,D$18)))),IF(D$3="2nd Quintile",IF(D822&gt;D$30,D$32,IF(D822&gt;D$19,D$31,IF(D822&gt;D$18,D$30,D$19))),IF(D822*(1+D$3)&gt;100,100,D822*(1+D$3)))), D822)</f>
        <v>76.900000000000006</v>
      </c>
      <c r="E40" s="148">
        <f t="shared" si="50"/>
        <v>74.099999999999994</v>
      </c>
      <c r="F40" s="148">
        <f t="shared" si="50"/>
        <v>43.7</v>
      </c>
      <c r="G40" s="148">
        <f t="shared" si="50"/>
        <v>36.6</v>
      </c>
      <c r="H40" s="149">
        <f t="shared" ref="H40:M40" si="51">IF(OR(AND($V822=1,$B$24=2),$B$24=1), IF(H$3="2nd Quintile",IF(H822&gt;H$31,H$30,IF(H822&gt;H$30,H$19,IF(H822&gt;H$19,H$18, H$17))), IF(H$3="Next Quintile",IF(H822=H$32,H$32,IF(H822&gt;H$31,H$31,IF(H822&gt;H$30,H$30,IF(H822&gt;H$19,H$19,H$18)))),H822*(1+H$3))), H822)</f>
        <v>8.5</v>
      </c>
      <c r="I40" s="149">
        <f t="shared" si="51"/>
        <v>22.1</v>
      </c>
      <c r="J40" s="149">
        <f t="shared" si="51"/>
        <v>28.4</v>
      </c>
      <c r="K40" s="149">
        <f t="shared" si="51"/>
        <v>37.299999999999997</v>
      </c>
      <c r="L40" s="149">
        <f t="shared" si="51"/>
        <v>38.4</v>
      </c>
      <c r="M40" s="149">
        <f t="shared" si="51"/>
        <v>19.2</v>
      </c>
      <c r="N40" s="148">
        <f t="shared" si="30"/>
        <v>76.5</v>
      </c>
      <c r="O40" s="149">
        <f t="shared" ref="O40:Q40" si="52">IF(OR(AND($V822=1,$B$24=2),$B$24=1), IF(O$3="2nd Quintile",IF(O822&gt;O$31,O$30,IF(O822&gt;O$30,O$19,IF(O822&gt;O$19,O$18, O$17))), IF(O$3="Next Quintile",IF(O822=O$32,O$32,IF(O822&gt;O$31,O$31,IF(O822&gt;O$30,O$30,IF(O822&gt;O$19,O$19,O$18)))),O822*(1+O$3))), O822)</f>
        <v>26.1</v>
      </c>
      <c r="P40" s="149">
        <f t="shared" si="52"/>
        <v>27.1</v>
      </c>
      <c r="Q40" s="149">
        <f t="shared" si="52"/>
        <v>14.5</v>
      </c>
      <c r="R40" s="23"/>
      <c r="S40" s="49">
        <f t="shared" si="9"/>
        <v>0.24691751354923425</v>
      </c>
      <c r="T40" s="49">
        <f t="shared" si="10"/>
        <v>0.41041651478603475</v>
      </c>
      <c r="U40" s="49">
        <f t="shared" si="10"/>
        <v>-0.11202626868765887</v>
      </c>
      <c r="V40" s="49">
        <f t="shared" si="10"/>
        <v>0.17865981575688972</v>
      </c>
      <c r="W40" s="49">
        <f t="shared" si="21"/>
        <v>0.27627496897328702</v>
      </c>
      <c r="X40" s="49">
        <f t="shared" si="21"/>
        <v>-1.3367158329919642</v>
      </c>
      <c r="Y40" s="49">
        <f t="shared" si="22"/>
        <v>-0.21773991612267055</v>
      </c>
      <c r="Z40" s="49">
        <f t="shared" si="22"/>
        <v>-0.31859011647900409</v>
      </c>
      <c r="AA40" s="49">
        <f t="shared" si="22"/>
        <v>7.3845157949729637E-3</v>
      </c>
      <c r="AB40" s="49">
        <f t="shared" si="22"/>
        <v>-0.44827219030720811</v>
      </c>
      <c r="AC40" s="49">
        <f t="shared" si="10"/>
        <v>0.13545481292220754</v>
      </c>
      <c r="AD40" s="49">
        <f t="shared" si="23"/>
        <v>-1.4217701582053057</v>
      </c>
      <c r="AE40" s="49">
        <f t="shared" si="23"/>
        <v>-0.26572500179699315</v>
      </c>
      <c r="AF40" s="49">
        <f t="shared" si="23"/>
        <v>-0.34145903533229732</v>
      </c>
      <c r="AG40" s="129">
        <f t="shared" si="12"/>
        <v>-0.26856914140975013</v>
      </c>
      <c r="AH40" s="129">
        <f t="shared" si="13"/>
        <v>-7.9173314962406829E-2</v>
      </c>
      <c r="AI40" s="129">
        <f t="shared" si="14"/>
        <v>-0.25315926366374641</v>
      </c>
      <c r="AJ40" s="129">
        <f t="shared" si="15"/>
        <v>-0.47337484560309717</v>
      </c>
      <c r="AK40" s="85">
        <f t="shared" si="31"/>
        <v>0.50767720621539236</v>
      </c>
      <c r="AL40" s="122">
        <f t="shared" si="32"/>
        <v>0.50644304341231583</v>
      </c>
      <c r="AM40" s="122">
        <f t="shared" si="33"/>
        <v>0.56567459832428346</v>
      </c>
      <c r="AN40" s="122">
        <f t="shared" si="34"/>
        <v>0.48914687114786037</v>
      </c>
      <c r="AO40" s="53"/>
      <c r="AP40" s="60"/>
    </row>
    <row r="41" spans="1:53" ht="15" thickBot="1">
      <c r="A41" s="23" t="s">
        <v>3</v>
      </c>
      <c r="B41" s="24">
        <v>13057090602</v>
      </c>
      <c r="C41" s="24"/>
      <c r="D41" s="148">
        <f t="shared" ref="D41:G41" si="53">IF(OR(AND($V823=1,$B$24=2),$B$24=1), IF(D$3="Next Quintile",IF(D823&gt;D$31,D$32,IF(D823&gt;D$30,D$31,IF(D823&gt;D$19,D$30,IF(D823&gt;D$18,D$19,D$18)))),IF(D$3="2nd Quintile",IF(D823&gt;D$30,D$32,IF(D823&gt;D$19,D$31,IF(D823&gt;D$18,D$30,D$19))),IF(D823*(1+D$3)&gt;100,100,D823*(1+D$3)))), D823)</f>
        <v>85.7</v>
      </c>
      <c r="E41" s="148">
        <f t="shared" si="53"/>
        <v>78.599999999999994</v>
      </c>
      <c r="F41" s="148">
        <f t="shared" si="53"/>
        <v>56.9</v>
      </c>
      <c r="G41" s="148">
        <f t="shared" si="53"/>
        <v>45.8</v>
      </c>
      <c r="H41" s="149">
        <f t="shared" ref="H41:M41" si="54">IF(OR(AND($V823=1,$B$24=2),$B$24=1), IF(H$3="2nd Quintile",IF(H823&gt;H$31,H$30,IF(H823&gt;H$30,H$19,IF(H823&gt;H$19,H$18, H$17))), IF(H$3="Next Quintile",IF(H823=H$32,H$32,IF(H823&gt;H$31,H$31,IF(H823&gt;H$30,H$30,IF(H823&gt;H$19,H$19,H$18)))),H823*(1+H$3))), H823)</f>
        <v>6.9</v>
      </c>
      <c r="I41" s="149">
        <f t="shared" si="54"/>
        <v>4.5</v>
      </c>
      <c r="J41" s="149">
        <f t="shared" si="54"/>
        <v>26</v>
      </c>
      <c r="K41" s="149">
        <f t="shared" si="54"/>
        <v>29.7</v>
      </c>
      <c r="L41" s="149">
        <f t="shared" si="54"/>
        <v>35.799999999999997</v>
      </c>
      <c r="M41" s="149">
        <f t="shared" si="54"/>
        <v>16.3</v>
      </c>
      <c r="N41" s="148">
        <f t="shared" si="30"/>
        <v>80.3</v>
      </c>
      <c r="O41" s="149">
        <f t="shared" ref="O41:Q41" si="55">IF(OR(AND($V823=1,$B$24=2),$B$24=1), IF(O$3="2nd Quintile",IF(O823&gt;O$31,O$30,IF(O823&gt;O$30,O$19,IF(O823&gt;O$19,O$18, O$17))), IF(O$3="Next Quintile",IF(O823=O$32,O$32,IF(O823&gt;O$31,O$31,IF(O823&gt;O$30,O$30,IF(O823&gt;O$19,O$19,O$18)))),O823*(1+O$3))), O823)</f>
        <v>20.8</v>
      </c>
      <c r="P41" s="149">
        <f t="shared" si="55"/>
        <v>24.4</v>
      </c>
      <c r="Q41" s="149">
        <f t="shared" si="55"/>
        <v>11.8</v>
      </c>
      <c r="R41" s="23"/>
      <c r="S41" s="49">
        <f t="shared" si="9"/>
        <v>0.99651754756946109</v>
      </c>
      <c r="T41" s="49">
        <f t="shared" si="10"/>
        <v>0.84057963560508475</v>
      </c>
      <c r="U41" s="49">
        <f t="shared" si="10"/>
        <v>0.5205314237378591</v>
      </c>
      <c r="V41" s="49">
        <f t="shared" si="10"/>
        <v>0.66768985818138549</v>
      </c>
      <c r="W41" s="49">
        <f t="shared" si="21"/>
        <v>0.84766351741093493</v>
      </c>
      <c r="X41" s="49">
        <f t="shared" si="21"/>
        <v>0.76458786686329927</v>
      </c>
      <c r="Y41" s="49">
        <f t="shared" si="22"/>
        <v>-9.7161674157822092E-2</v>
      </c>
      <c r="Z41" s="49">
        <f t="shared" si="22"/>
        <v>5.6399145451394586E-2</v>
      </c>
      <c r="AA41" s="49">
        <f t="shared" si="22"/>
        <v>0.24668358050548095</v>
      </c>
      <c r="AB41" s="49">
        <f t="shared" si="22"/>
        <v>-0.20318748426055278</v>
      </c>
      <c r="AC41" s="49">
        <f t="shared" si="10"/>
        <v>0.49245949265365735</v>
      </c>
      <c r="AD41" s="49">
        <f t="shared" si="23"/>
        <v>-0.87664827096153797</v>
      </c>
      <c r="AE41" s="49">
        <f t="shared" si="23"/>
        <v>-7.1826110895849851E-2</v>
      </c>
      <c r="AF41" s="49">
        <f t="shared" si="23"/>
        <v>6.3627993240757838E-2</v>
      </c>
      <c r="AG41" s="129">
        <f t="shared" si="12"/>
        <v>0.19461047640792484</v>
      </c>
      <c r="AH41" s="129">
        <f t="shared" si="13"/>
        <v>0.6486297393157433</v>
      </c>
      <c r="AI41" s="129">
        <f t="shared" si="14"/>
        <v>3.3298413898774248E-2</v>
      </c>
      <c r="AJ41" s="129">
        <f t="shared" si="15"/>
        <v>-9.8096723990743151E-2</v>
      </c>
      <c r="AK41" s="85">
        <f t="shared" si="31"/>
        <v>0.64594027687819511</v>
      </c>
      <c r="AL41" s="122">
        <f t="shared" si="32"/>
        <v>0.71914786983411139</v>
      </c>
      <c r="AM41" s="122">
        <f t="shared" si="33"/>
        <v>0.63232531700099226</v>
      </c>
      <c r="AN41" s="122">
        <f t="shared" si="34"/>
        <v>0.5940261116590575</v>
      </c>
      <c r="AO41" s="53"/>
      <c r="AP41" s="60"/>
    </row>
    <row r="42" spans="1:53" ht="15" thickBot="1">
      <c r="A42" s="23" t="s">
        <v>3</v>
      </c>
      <c r="B42" s="24">
        <v>13057090701</v>
      </c>
      <c r="C42" s="24"/>
      <c r="D42" s="148">
        <f t="shared" ref="D42:G42" si="56">IF(OR(AND($V824=1,$B$24=2),$B$24=1), IF(D$3="Next Quintile",IF(D824&gt;D$31,D$32,IF(D824&gt;D$30,D$31,IF(D824&gt;D$19,D$30,IF(D824&gt;D$18,D$19,D$18)))),IF(D$3="2nd Quintile",IF(D824&gt;D$30,D$32,IF(D824&gt;D$19,D$31,IF(D824&gt;D$18,D$30,D$19))),IF(D824*(1+D$3)&gt;100,100,D824*(1+D$3)))), D824)</f>
        <v>78.8</v>
      </c>
      <c r="E42" s="148">
        <f t="shared" si="56"/>
        <v>78</v>
      </c>
      <c r="F42" s="148">
        <f t="shared" si="56"/>
        <v>67.7</v>
      </c>
      <c r="G42" s="148">
        <f t="shared" si="56"/>
        <v>60</v>
      </c>
      <c r="H42" s="149">
        <f t="shared" ref="H42:M42" si="57">IF(OR(AND($V824=1,$B$24=2),$B$24=1), IF(H$3="2nd Quintile",IF(H824&gt;H$31,H$30,IF(H824&gt;H$30,H$19,IF(H824&gt;H$19,H$18, H$17))), IF(H$3="Next Quintile",IF(H824=H$32,H$32,IF(H824&gt;H$31,H$31,IF(H824&gt;H$30,H$30,IF(H824&gt;H$19,H$19,H$18)))),H824*(1+H$3))), H824)</f>
        <v>7.8</v>
      </c>
      <c r="I42" s="149">
        <f t="shared" si="57"/>
        <v>6.1</v>
      </c>
      <c r="J42" s="149">
        <f t="shared" si="57"/>
        <v>5</v>
      </c>
      <c r="K42" s="149">
        <f t="shared" si="57"/>
        <v>18.399999999999999</v>
      </c>
      <c r="L42" s="149">
        <f t="shared" si="57"/>
        <v>30.1</v>
      </c>
      <c r="M42" s="149">
        <f t="shared" si="57"/>
        <v>3.8</v>
      </c>
      <c r="N42" s="148">
        <f t="shared" si="30"/>
        <v>79.5</v>
      </c>
      <c r="O42" s="149">
        <f t="shared" ref="O42:Q42" si="58">IF(OR(AND($V824=1,$B$24=2),$B$24=1), IF(O$3="2nd Quintile",IF(O824&gt;O$31,O$30,IF(O824&gt;O$30,O$19,IF(O824&gt;O$19,O$18, O$17))), IF(O$3="Next Quintile",IF(O824=O$32,O$32,IF(O824&gt;O$31,O$31,IF(O824&gt;O$30,O$30,IF(O824&gt;O$19,O$19,O$18)))),O824*(1+O$3))), O824)</f>
        <v>8.1</v>
      </c>
      <c r="P42" s="149">
        <f t="shared" si="58"/>
        <v>13.4</v>
      </c>
      <c r="Q42" s="149">
        <f t="shared" si="58"/>
        <v>6.4</v>
      </c>
      <c r="R42" s="23"/>
      <c r="S42" s="49">
        <f t="shared" si="9"/>
        <v>0.40876297543996437</v>
      </c>
      <c r="T42" s="49">
        <f t="shared" si="10"/>
        <v>0.783224552829212</v>
      </c>
      <c r="U42" s="49">
        <f t="shared" si="10"/>
        <v>1.0380786266314652</v>
      </c>
      <c r="V42" s="49">
        <f t="shared" si="10"/>
        <v>1.4224970975757165</v>
      </c>
      <c r="W42" s="49">
        <f t="shared" si="21"/>
        <v>0.52625745891475817</v>
      </c>
      <c r="X42" s="49">
        <f t="shared" si="21"/>
        <v>0.57356025778554809</v>
      </c>
      <c r="Y42" s="49">
        <f t="shared" si="22"/>
        <v>0.95789794303460241</v>
      </c>
      <c r="Z42" s="49">
        <f t="shared" si="22"/>
        <v>0.61394896911106656</v>
      </c>
      <c r="AA42" s="49">
        <f t="shared" si="22"/>
        <v>0.7713007608323631</v>
      </c>
      <c r="AB42" s="49">
        <f t="shared" si="22"/>
        <v>0.85321211076813441</v>
      </c>
      <c r="AC42" s="49">
        <f t="shared" si="10"/>
        <v>0.41730061271019442</v>
      </c>
      <c r="AD42" s="49">
        <f t="shared" si="23"/>
        <v>0.42958719469805612</v>
      </c>
      <c r="AE42" s="49">
        <f t="shared" si="23"/>
        <v>0.71813233351621442</v>
      </c>
      <c r="AF42" s="49">
        <f t="shared" si="23"/>
        <v>0.87380205038686842</v>
      </c>
      <c r="AG42" s="129">
        <f t="shared" si="12"/>
        <v>0.72387120834919438</v>
      </c>
      <c r="AH42" s="129">
        <f t="shared" si="13"/>
        <v>0.81575413031589517</v>
      </c>
      <c r="AI42" s="129">
        <f t="shared" si="14"/>
        <v>0.74615394690385461</v>
      </c>
      <c r="AJ42" s="129">
        <f t="shared" si="15"/>
        <v>0.60970554782783337</v>
      </c>
      <c r="AK42" s="85">
        <f t="shared" si="31"/>
        <v>0.80392912432408559</v>
      </c>
      <c r="AL42" s="122">
        <f t="shared" si="32"/>
        <v>0.76799097975179786</v>
      </c>
      <c r="AM42" s="122">
        <f t="shared" si="33"/>
        <v>0.79818693394818363</v>
      </c>
      <c r="AN42" s="122">
        <f t="shared" si="34"/>
        <v>0.79183611023156297</v>
      </c>
      <c r="AO42" s="53"/>
      <c r="AP42" s="60"/>
    </row>
    <row r="43" spans="1:53" ht="15" thickBot="1">
      <c r="A43" s="23" t="s">
        <v>3</v>
      </c>
      <c r="B43" s="24">
        <v>13057090702</v>
      </c>
      <c r="C43" s="24"/>
      <c r="D43" s="148">
        <f t="shared" ref="D43:G43" si="59">IF(OR(AND($V825=1,$B$24=2),$B$24=1), IF(D$3="Next Quintile",IF(D825&gt;D$31,D$32,IF(D825&gt;D$30,D$31,IF(D825&gt;D$19,D$30,IF(D825&gt;D$18,D$19,D$18)))),IF(D$3="2nd Quintile",IF(D825&gt;D$30,D$32,IF(D825&gt;D$19,D$31,IF(D825&gt;D$18,D$30,D$19))),IF(D825*(1+D$3)&gt;100,100,D825*(1+D$3)))), D825)</f>
        <v>87.3</v>
      </c>
      <c r="E43" s="148">
        <f t="shared" si="59"/>
        <v>83.8</v>
      </c>
      <c r="F43" s="148">
        <f t="shared" si="59"/>
        <v>52.2</v>
      </c>
      <c r="G43" s="148">
        <f t="shared" si="59"/>
        <v>38.799999999999997</v>
      </c>
      <c r="H43" s="149">
        <f t="shared" ref="H43:M43" si="60">IF(OR(AND($V825=1,$B$24=2),$B$24=1), IF(H$3="2nd Quintile",IF(H825&gt;H$31,H$30,IF(H825&gt;H$30,H$19,IF(H825&gt;H$19,H$18, H$17))), IF(H$3="Next Quintile",IF(H825=H$32,H$32,IF(H825&gt;H$31,H$31,IF(H825&gt;H$30,H$30,IF(H825&gt;H$19,H$19,H$18)))),H825*(1+H$3))), H825)</f>
        <v>6.2</v>
      </c>
      <c r="I43" s="149">
        <f t="shared" si="60"/>
        <v>5.5</v>
      </c>
      <c r="J43" s="149">
        <f t="shared" si="60"/>
        <v>25.4</v>
      </c>
      <c r="K43" s="149">
        <f t="shared" si="60"/>
        <v>26.6</v>
      </c>
      <c r="L43" s="149">
        <f t="shared" si="60"/>
        <v>35.1</v>
      </c>
      <c r="M43" s="149">
        <f t="shared" si="60"/>
        <v>9.1</v>
      </c>
      <c r="N43" s="148">
        <f t="shared" si="30"/>
        <v>80.900000000000006</v>
      </c>
      <c r="O43" s="149">
        <f t="shared" ref="O43:Q43" si="61">IF(OR(AND($V825=1,$B$24=2),$B$24=1), IF(O$3="2nd Quintile",IF(O825&gt;O$31,O$30,IF(O825&gt;O$30,O$19,IF(O825&gt;O$19,O$18, O$17))), IF(O$3="Next Quintile",IF(O825=O$32,O$32,IF(O825&gt;O$31,O$31,IF(O825&gt;O$30,O$30,IF(O825&gt;O$19,O$19,O$18)))),O825*(1+O$3))), O825)</f>
        <v>11.1</v>
      </c>
      <c r="P43" s="149">
        <f t="shared" si="61"/>
        <v>24.9</v>
      </c>
      <c r="Q43" s="149">
        <f t="shared" si="61"/>
        <v>8.3000000000000007</v>
      </c>
      <c r="R43" s="23"/>
      <c r="S43" s="49">
        <f t="shared" si="9"/>
        <v>1.1328084628458654</v>
      </c>
      <c r="T43" s="49">
        <f t="shared" si="10"/>
        <v>1.3376570196626538</v>
      </c>
      <c r="U43" s="49">
        <f t="shared" si="10"/>
        <v>0.29530254840453091</v>
      </c>
      <c r="V43" s="49">
        <f t="shared" si="10"/>
        <v>0.29560178242361679</v>
      </c>
      <c r="W43" s="49">
        <f t="shared" si="21"/>
        <v>1.0976460073524061</v>
      </c>
      <c r="X43" s="49">
        <f t="shared" si="21"/>
        <v>0.64519561118970481</v>
      </c>
      <c r="Y43" s="49">
        <f t="shared" si="22"/>
        <v>-6.7017113666609895E-2</v>
      </c>
      <c r="Z43" s="49">
        <f t="shared" si="22"/>
        <v>0.20935529176510978</v>
      </c>
      <c r="AA43" s="49">
        <f t="shared" si="22"/>
        <v>0.31111025177369417</v>
      </c>
      <c r="AB43" s="49">
        <f t="shared" si="22"/>
        <v>0.40529868247597112</v>
      </c>
      <c r="AC43" s="49">
        <f t="shared" si="10"/>
        <v>0.54882865261125546</v>
      </c>
      <c r="AD43" s="49">
        <f t="shared" si="23"/>
        <v>0.1210276358808292</v>
      </c>
      <c r="AE43" s="49">
        <f t="shared" si="23"/>
        <v>-0.10773331291458005</v>
      </c>
      <c r="AF43" s="49">
        <f t="shared" si="23"/>
        <v>0.58874080805768136</v>
      </c>
      <c r="AG43" s="129">
        <f t="shared" si="12"/>
        <v>0.42434868890197858</v>
      </c>
      <c r="AH43" s="129">
        <f t="shared" si="13"/>
        <v>0.67674204545888117</v>
      </c>
      <c r="AI43" s="129">
        <f t="shared" si="14"/>
        <v>0.30858807533825833</v>
      </c>
      <c r="AJ43" s="129">
        <f t="shared" si="15"/>
        <v>0.28771594590879646</v>
      </c>
      <c r="AK43" s="85">
        <f t="shared" si="31"/>
        <v>0.71451909487038712</v>
      </c>
      <c r="AL43" s="122">
        <f t="shared" si="32"/>
        <v>0.72736386063456671</v>
      </c>
      <c r="AM43" s="122">
        <f t="shared" si="33"/>
        <v>0.69637754955183684</v>
      </c>
      <c r="AN43" s="122">
        <f t="shared" si="34"/>
        <v>0.70184944978708796</v>
      </c>
      <c r="AO43" s="53"/>
      <c r="AP43" s="60"/>
    </row>
    <row r="44" spans="1:53" ht="15" thickBot="1">
      <c r="A44" s="23" t="s">
        <v>3</v>
      </c>
      <c r="B44" s="24">
        <v>13057090802</v>
      </c>
      <c r="C44" s="24"/>
      <c r="D44" s="148">
        <f t="shared" ref="D44:G44" si="62">IF(OR(AND($V826=1,$B$24=2),$B$24=1), IF(D$3="Next Quintile",IF(D826&gt;D$31,D$32,IF(D826&gt;D$30,D$31,IF(D826&gt;D$19,D$30,IF(D826&gt;D$18,D$19,D$18)))),IF(D$3="2nd Quintile",IF(D826&gt;D$30,D$32,IF(D826&gt;D$19,D$31,IF(D826&gt;D$18,D$30,D$19))),IF(D826*(1+D$3)&gt;100,100,D826*(1+D$3)))), D826)</f>
        <v>88.3</v>
      </c>
      <c r="E44" s="148">
        <f t="shared" si="62"/>
        <v>81.400000000000006</v>
      </c>
      <c r="F44" s="148">
        <f t="shared" si="62"/>
        <v>75.5</v>
      </c>
      <c r="G44" s="148">
        <f t="shared" si="62"/>
        <v>46.6</v>
      </c>
      <c r="H44" s="149">
        <f t="shared" ref="H44:M44" si="63">IF(OR(AND($V826=1,$B$24=2),$B$24=1), IF(H$3="2nd Quintile",IF(H826&gt;H$31,H$30,IF(H826&gt;H$30,H$19,IF(H826&gt;H$19,H$18, H$17))), IF(H$3="Next Quintile",IF(H826=H$32,H$32,IF(H826&gt;H$31,H$31,IF(H826&gt;H$30,H$30,IF(H826&gt;H$19,H$19,H$18)))),H826*(1+H$3))), H826)</f>
        <v>6.9</v>
      </c>
      <c r="I44" s="149">
        <f t="shared" si="63"/>
        <v>16.399999999999999</v>
      </c>
      <c r="J44" s="149">
        <f t="shared" si="63"/>
        <v>9.9</v>
      </c>
      <c r="K44" s="149">
        <f t="shared" si="63"/>
        <v>14.6</v>
      </c>
      <c r="L44" s="149">
        <f t="shared" si="63"/>
        <v>30</v>
      </c>
      <c r="M44" s="149">
        <f t="shared" si="63"/>
        <v>5.0999999999999996</v>
      </c>
      <c r="N44" s="148">
        <f t="shared" si="30"/>
        <v>81.400000000000006</v>
      </c>
      <c r="O44" s="149">
        <f t="shared" ref="O44:Q44" si="64">IF(OR(AND($V826=1,$B$24=2),$B$24=1), IF(O$3="2nd Quintile",IF(O826&gt;O$31,O$30,IF(O826&gt;O$30,O$19,IF(O826&gt;O$19,O$18, O$17))), IF(O$3="Next Quintile",IF(O826=O$32,O$32,IF(O826&gt;O$31,O$31,IF(O826&gt;O$30,O$30,IF(O826&gt;O$19,O$19,O$18)))),O826*(1+O$3))), O826)</f>
        <v>6</v>
      </c>
      <c r="P44" s="149">
        <f t="shared" si="64"/>
        <v>9.9</v>
      </c>
      <c r="Q44" s="149">
        <f t="shared" si="64"/>
        <v>6</v>
      </c>
      <c r="R44" s="23"/>
      <c r="S44" s="49">
        <f t="shared" si="9"/>
        <v>1.2179902848936186</v>
      </c>
      <c r="T44" s="49">
        <f t="shared" si="10"/>
        <v>1.1082366885591615</v>
      </c>
      <c r="U44" s="49">
        <f t="shared" si="10"/>
        <v>1.4118627176101803</v>
      </c>
      <c r="V44" s="49">
        <f t="shared" si="10"/>
        <v>0.71021420969655935</v>
      </c>
      <c r="W44" s="49">
        <f t="shared" si="21"/>
        <v>0.84766351741093493</v>
      </c>
      <c r="X44" s="49">
        <f t="shared" si="21"/>
        <v>-0.6561799756524751</v>
      </c>
      <c r="Y44" s="49">
        <f t="shared" si="22"/>
        <v>0.71171736568970334</v>
      </c>
      <c r="Z44" s="49">
        <f t="shared" si="22"/>
        <v>0.80144360007626592</v>
      </c>
      <c r="AA44" s="49">
        <f t="shared" si="22"/>
        <v>0.78050457101353665</v>
      </c>
      <c r="AB44" s="49">
        <f t="shared" si="22"/>
        <v>0.74334655288515106</v>
      </c>
      <c r="AC44" s="49">
        <f t="shared" si="10"/>
        <v>0.59580295257591998</v>
      </c>
      <c r="AD44" s="49">
        <f t="shared" si="23"/>
        <v>0.64557888587011492</v>
      </c>
      <c r="AE44" s="49">
        <f t="shared" si="23"/>
        <v>0.96948274764732578</v>
      </c>
      <c r="AF44" s="49">
        <f t="shared" si="23"/>
        <v>0.93381494350880268</v>
      </c>
      <c r="AG44" s="129">
        <f t="shared" si="12"/>
        <v>0.77525627020411247</v>
      </c>
      <c r="AH44" s="129">
        <f t="shared" si="13"/>
        <v>0.76450068688681194</v>
      </c>
      <c r="AI44" s="129">
        <f t="shared" si="14"/>
        <v>0.77509824132498439</v>
      </c>
      <c r="AJ44" s="129">
        <f t="shared" si="15"/>
        <v>0.78616988240054075</v>
      </c>
      <c r="AK44" s="85">
        <f t="shared" si="31"/>
        <v>0.81926800402637789</v>
      </c>
      <c r="AL44" s="122">
        <f t="shared" si="32"/>
        <v>0.7530118521924678</v>
      </c>
      <c r="AM44" s="122">
        <f t="shared" si="33"/>
        <v>0.80492146465154557</v>
      </c>
      <c r="AN44" s="122">
        <f t="shared" si="34"/>
        <v>0.84115272188956081</v>
      </c>
      <c r="AO44" s="53"/>
      <c r="AP44" s="60"/>
    </row>
    <row r="45" spans="1:53" ht="15" thickBot="1">
      <c r="A45" s="23" t="s">
        <v>3</v>
      </c>
      <c r="B45" s="24">
        <v>13057090803</v>
      </c>
      <c r="C45" s="24"/>
      <c r="D45" s="148">
        <f t="shared" ref="D45:G45" si="65">IF(OR(AND($V827=1,$B$24=2),$B$24=1), IF(D$3="Next Quintile",IF(D827&gt;D$31,D$32,IF(D827&gt;D$30,D$31,IF(D827&gt;D$19,D$30,IF(D827&gt;D$18,D$19,D$18)))),IF(D$3="2nd Quintile",IF(D827&gt;D$30,D$32,IF(D827&gt;D$19,D$31,IF(D827&gt;D$18,D$30,D$19))),IF(D827*(1+D$3)&gt;100,100,D827*(1+D$3)))), D827)</f>
        <v>87.5</v>
      </c>
      <c r="E45" s="148">
        <f t="shared" si="65"/>
        <v>83.5</v>
      </c>
      <c r="F45" s="148">
        <f t="shared" si="65"/>
        <v>68.7</v>
      </c>
      <c r="G45" s="148">
        <f t="shared" si="65"/>
        <v>40.4</v>
      </c>
      <c r="H45" s="149">
        <f t="shared" ref="H45:M45" si="66">IF(OR(AND($V827=1,$B$24=2),$B$24=1), IF(H$3="2nd Quintile",IF(H827&gt;H$31,H$30,IF(H827&gt;H$30,H$19,IF(H827&gt;H$19,H$18, H$17))), IF(H$3="Next Quintile",IF(H827=H$32,H$32,IF(H827&gt;H$31,H$31,IF(H827&gt;H$30,H$30,IF(H827&gt;H$19,H$19,H$18)))),H827*(1+H$3))), H827)</f>
        <v>4.8</v>
      </c>
      <c r="I45" s="149">
        <f t="shared" si="66"/>
        <v>2.5</v>
      </c>
      <c r="J45" s="149">
        <f t="shared" si="66"/>
        <v>9.4</v>
      </c>
      <c r="K45" s="149">
        <f t="shared" si="66"/>
        <v>13</v>
      </c>
      <c r="L45" s="149">
        <f t="shared" si="66"/>
        <v>29.8</v>
      </c>
      <c r="M45" s="149">
        <f t="shared" si="66"/>
        <v>1.4</v>
      </c>
      <c r="N45" s="148">
        <f t="shared" si="30"/>
        <v>80.900000000000006</v>
      </c>
      <c r="O45" s="149">
        <f t="shared" ref="O45:Q45" si="67">IF(OR(AND($V827=1,$B$24=2),$B$24=1), IF(O$3="2nd Quintile",IF(O827&gt;O$31,O$30,IF(O827&gt;O$30,O$19,IF(O827&gt;O$19,O$18, O$17))), IF(O$3="Next Quintile",IF(O827=O$32,O$32,IF(O827&gt;O$31,O$31,IF(O827&gt;O$30,O$30,IF(O827&gt;O$19,O$19,O$18)))),O827*(1+O$3))), O827)</f>
        <v>5.6</v>
      </c>
      <c r="P45" s="149">
        <f t="shared" si="67"/>
        <v>10.5</v>
      </c>
      <c r="Q45" s="149">
        <f t="shared" si="67"/>
        <v>6.5</v>
      </c>
      <c r="R45" s="23"/>
      <c r="S45" s="49">
        <f t="shared" si="9"/>
        <v>1.1498448272554165</v>
      </c>
      <c r="T45" s="49">
        <f t="shared" si="10"/>
        <v>1.3089794782747175</v>
      </c>
      <c r="U45" s="49">
        <f t="shared" si="10"/>
        <v>1.0859996639364287</v>
      </c>
      <c r="V45" s="49">
        <f t="shared" si="10"/>
        <v>0.38065048545396402</v>
      </c>
      <c r="W45" s="49">
        <f t="shared" si="21"/>
        <v>1.5976109872353481</v>
      </c>
      <c r="X45" s="49">
        <f t="shared" si="21"/>
        <v>1.0033723782104884</v>
      </c>
      <c r="Y45" s="49">
        <f t="shared" si="22"/>
        <v>0.73683783276571346</v>
      </c>
      <c r="Z45" s="49">
        <f t="shared" si="22"/>
        <v>0.88038870785108669</v>
      </c>
      <c r="AA45" s="49">
        <f t="shared" si="22"/>
        <v>0.79891219137588332</v>
      </c>
      <c r="AB45" s="49">
        <f t="shared" si="22"/>
        <v>1.0560408330136424</v>
      </c>
      <c r="AC45" s="49">
        <f t="shared" si="10"/>
        <v>0.54882865261125546</v>
      </c>
      <c r="AD45" s="49">
        <f t="shared" si="23"/>
        <v>0.68672016037907857</v>
      </c>
      <c r="AE45" s="49">
        <f t="shared" si="23"/>
        <v>0.92639410522484966</v>
      </c>
      <c r="AF45" s="49">
        <f t="shared" si="23"/>
        <v>0.858798827106385</v>
      </c>
      <c r="AG45" s="129">
        <f t="shared" si="12"/>
        <v>0.90152655949236105</v>
      </c>
      <c r="AH45" s="129">
        <f t="shared" si="13"/>
        <v>1.0376136647331538</v>
      </c>
      <c r="AI45" s="129">
        <f t="shared" si="14"/>
        <v>0.91178057741353735</v>
      </c>
      <c r="AJ45" s="129">
        <f t="shared" si="15"/>
        <v>0.75518543633039215</v>
      </c>
      <c r="AK45" s="85">
        <f t="shared" si="31"/>
        <v>0.85696076350645067</v>
      </c>
      <c r="AL45" s="122">
        <f t="shared" si="32"/>
        <v>0.83283076502179509</v>
      </c>
      <c r="AM45" s="122">
        <f t="shared" si="33"/>
        <v>0.8367236352487194</v>
      </c>
      <c r="AN45" s="122">
        <f t="shared" si="34"/>
        <v>0.832493476960665</v>
      </c>
      <c r="AO45" s="53"/>
      <c r="AP45" s="60"/>
    </row>
    <row r="46" spans="1:53" ht="15" thickBot="1">
      <c r="A46" s="23" t="s">
        <v>3</v>
      </c>
      <c r="B46" s="24">
        <v>13057090804</v>
      </c>
      <c r="C46" s="24"/>
      <c r="D46" s="148">
        <f t="shared" ref="D46:G46" si="68">IF(OR(AND($V828=1,$B$24=2),$B$24=1), IF(D$3="Next Quintile",IF(D828&gt;D$31,D$32,IF(D828&gt;D$30,D$31,IF(D828&gt;D$19,D$30,IF(D828&gt;D$18,D$19,D$18)))),IF(D$3="2nd Quintile",IF(D828&gt;D$30,D$32,IF(D828&gt;D$19,D$31,IF(D828&gt;D$18,D$30,D$19))),IF(D828*(1+D$3)&gt;100,100,D828*(1+D$3)))), D828)</f>
        <v>89.6</v>
      </c>
      <c r="E46" s="148">
        <f t="shared" si="68"/>
        <v>81.2</v>
      </c>
      <c r="F46" s="148">
        <f t="shared" si="68"/>
        <v>61.1</v>
      </c>
      <c r="G46" s="148">
        <f t="shared" si="68"/>
        <v>44.3</v>
      </c>
      <c r="H46" s="149">
        <f t="shared" ref="H46:M46" si="69">IF(OR(AND($V828=1,$B$24=2),$B$24=1), IF(H$3="2nd Quintile",IF(H828&gt;H$31,H$30,IF(H828&gt;H$30,H$19,IF(H828&gt;H$19,H$18, H$17))), IF(H$3="Next Quintile",IF(H828=H$32,H$32,IF(H828&gt;H$31,H$31,IF(H828&gt;H$30,H$30,IF(H828&gt;H$19,H$19,H$18)))),H828*(1+H$3))), H828)</f>
        <v>5.7</v>
      </c>
      <c r="I46" s="149">
        <f t="shared" si="69"/>
        <v>2.8</v>
      </c>
      <c r="J46" s="149">
        <f t="shared" si="69"/>
        <v>7.6</v>
      </c>
      <c r="K46" s="149">
        <f t="shared" si="69"/>
        <v>8.1999999999999993</v>
      </c>
      <c r="L46" s="149">
        <f t="shared" si="69"/>
        <v>19</v>
      </c>
      <c r="M46" s="149">
        <f t="shared" si="69"/>
        <v>3.7</v>
      </c>
      <c r="N46" s="148">
        <f t="shared" si="30"/>
        <v>80.900000000000006</v>
      </c>
      <c r="O46" s="149">
        <f t="shared" ref="O46:Q46" si="70">IF(OR(AND($V828=1,$B$24=2),$B$24=1), IF(O$3="2nd Quintile",IF(O828&gt;O$31,O$30,IF(O828&gt;O$30,O$19,IF(O828&gt;O$19,O$18, O$17))), IF(O$3="Next Quintile",IF(O828=O$32,O$32,IF(O828&gt;O$31,O$31,IF(O828&gt;O$30,O$30,IF(O828&gt;O$19,O$19,O$18)))),O828*(1+O$3))), O828)</f>
        <v>7</v>
      </c>
      <c r="P46" s="149">
        <f t="shared" si="70"/>
        <v>10.5</v>
      </c>
      <c r="Q46" s="149">
        <f t="shared" si="70"/>
        <v>7</v>
      </c>
      <c r="R46" s="23"/>
      <c r="S46" s="49">
        <f t="shared" si="9"/>
        <v>1.3287266535556974</v>
      </c>
      <c r="T46" s="49">
        <f t="shared" si="10"/>
        <v>1.0891183276338701</v>
      </c>
      <c r="U46" s="49">
        <f t="shared" si="10"/>
        <v>0.72179978041870596</v>
      </c>
      <c r="V46" s="49">
        <f t="shared" si="10"/>
        <v>0.58795669909043502</v>
      </c>
      <c r="W46" s="49">
        <f t="shared" si="21"/>
        <v>1.276204928739171</v>
      </c>
      <c r="X46" s="49">
        <f t="shared" si="21"/>
        <v>0.96755470150841005</v>
      </c>
      <c r="Y46" s="49">
        <f t="shared" si="22"/>
        <v>0.82727151423934975</v>
      </c>
      <c r="Z46" s="49">
        <f t="shared" si="22"/>
        <v>1.117224031175549</v>
      </c>
      <c r="AA46" s="49">
        <f t="shared" si="22"/>
        <v>1.7929236909426083</v>
      </c>
      <c r="AB46" s="49">
        <f t="shared" si="22"/>
        <v>0.86166330752836406</v>
      </c>
      <c r="AC46" s="49">
        <f t="shared" si="10"/>
        <v>0.54882865261125546</v>
      </c>
      <c r="AD46" s="49">
        <f t="shared" si="23"/>
        <v>0.542725699597706</v>
      </c>
      <c r="AE46" s="49">
        <f t="shared" si="23"/>
        <v>0.92639410522484966</v>
      </c>
      <c r="AF46" s="49">
        <f t="shared" si="23"/>
        <v>0.78378271070396732</v>
      </c>
      <c r="AG46" s="129">
        <f t="shared" si="12"/>
        <v>0.97631212152072866</v>
      </c>
      <c r="AH46" s="129">
        <f t="shared" si="13"/>
        <v>0.9712332293122341</v>
      </c>
      <c r="AI46" s="129">
        <f t="shared" si="14"/>
        <v>1.2572703432155072</v>
      </c>
      <c r="AJ46" s="129">
        <f t="shared" si="15"/>
        <v>0.70043279203444464</v>
      </c>
      <c r="AK46" s="85">
        <f t="shared" si="31"/>
        <v>0.87928489230988138</v>
      </c>
      <c r="AL46" s="122">
        <f t="shared" si="32"/>
        <v>0.81343068293775678</v>
      </c>
      <c r="AM46" s="122">
        <f t="shared" si="33"/>
        <v>0.91710947577527779</v>
      </c>
      <c r="AN46" s="122">
        <f t="shared" si="34"/>
        <v>0.81719171696179582</v>
      </c>
      <c r="AO46" s="53"/>
      <c r="AP46" s="60"/>
    </row>
    <row r="47" spans="1:53" ht="15" thickBot="1">
      <c r="A47" s="23" t="s">
        <v>3</v>
      </c>
      <c r="B47" s="24">
        <v>13057090901</v>
      </c>
      <c r="C47" s="24"/>
      <c r="D47" s="148">
        <f t="shared" ref="D47:G47" si="71">IF(OR(AND($V829=1,$B$24=2),$B$24=1), IF(D$3="Next Quintile",IF(D829&gt;D$31,D$32,IF(D829&gt;D$30,D$31,IF(D829&gt;D$19,D$30,IF(D829&gt;D$18,D$19,D$18)))),IF(D$3="2nd Quintile",IF(D829&gt;D$30,D$32,IF(D829&gt;D$19,D$31,IF(D829&gt;D$18,D$30,D$19))),IF(D829*(1+D$3)&gt;100,100,D829*(1+D$3)))), D829)</f>
        <v>90</v>
      </c>
      <c r="E47" s="148">
        <f t="shared" si="71"/>
        <v>80.8</v>
      </c>
      <c r="F47" s="148">
        <f t="shared" si="71"/>
        <v>58</v>
      </c>
      <c r="G47" s="148">
        <f t="shared" si="71"/>
        <v>45.2</v>
      </c>
      <c r="H47" s="149">
        <f t="shared" ref="H47:M47" si="72">IF(OR(AND($V829=1,$B$24=2),$B$24=1), IF(H$3="2nd Quintile",IF(H829&gt;H$31,H$30,IF(H829&gt;H$30,H$19,IF(H829&gt;H$19,H$18, H$17))), IF(H$3="Next Quintile",IF(H829=H$32,H$32,IF(H829&gt;H$31,H$31,IF(H829&gt;H$30,H$30,IF(H829&gt;H$19,H$19,H$18)))),H829*(1+H$3))), H829)</f>
        <v>8.4</v>
      </c>
      <c r="I47" s="149">
        <f t="shared" si="72"/>
        <v>9.3000000000000007</v>
      </c>
      <c r="J47" s="149">
        <f t="shared" si="72"/>
        <v>14</v>
      </c>
      <c r="K47" s="149">
        <f t="shared" si="72"/>
        <v>13.9</v>
      </c>
      <c r="L47" s="149">
        <f t="shared" si="72"/>
        <v>25</v>
      </c>
      <c r="M47" s="149">
        <f t="shared" si="72"/>
        <v>5.3</v>
      </c>
      <c r="N47" s="148">
        <f t="shared" si="30"/>
        <v>80.900000000000006</v>
      </c>
      <c r="O47" s="149">
        <f t="shared" ref="O47:Q47" si="73">IF(OR(AND($V829=1,$B$24=2),$B$24=1), IF(O$3="2nd Quintile",IF(O829&gt;O$31,O$30,IF(O829&gt;O$30,O$19,IF(O829&gt;O$19,O$18, O$17))), IF(O$3="Next Quintile",IF(O829=O$32,O$32,IF(O829&gt;O$31,O$31,IF(O829&gt;O$30,O$30,IF(O829&gt;O$19,O$19,O$18)))),O829*(1+O$3))), O829)</f>
        <v>7.7</v>
      </c>
      <c r="P47" s="149">
        <f t="shared" si="73"/>
        <v>13.2</v>
      </c>
      <c r="Q47" s="149">
        <f t="shared" si="73"/>
        <v>8</v>
      </c>
      <c r="R47" s="23"/>
      <c r="S47" s="49">
        <f t="shared" si="9"/>
        <v>1.362799382374799</v>
      </c>
      <c r="T47" s="49">
        <f t="shared" ref="T47:AC62" si="74">IF((E47-T$25)/T$26&lt;3.1, (IF((E47-T$25)/T$26&gt;-3.1, (E47-T$25)/T$26, -3.1)), 3.1)</f>
        <v>1.0508816057832873</v>
      </c>
      <c r="U47" s="49">
        <f t="shared" si="74"/>
        <v>0.57324456477331909</v>
      </c>
      <c r="V47" s="49">
        <f t="shared" si="74"/>
        <v>0.63579659454500559</v>
      </c>
      <c r="W47" s="49">
        <f t="shared" si="21"/>
        <v>0.3119867532506399</v>
      </c>
      <c r="X47" s="49">
        <f t="shared" si="21"/>
        <v>0.19150503963004561</v>
      </c>
      <c r="Y47" s="49">
        <f t="shared" si="22"/>
        <v>0.50572953566642043</v>
      </c>
      <c r="Z47" s="49">
        <f t="shared" si="22"/>
        <v>0.83598208472774982</v>
      </c>
      <c r="AA47" s="49">
        <f t="shared" si="22"/>
        <v>1.2406950800722056</v>
      </c>
      <c r="AB47" s="49">
        <f t="shared" si="22"/>
        <v>0.72644415936469198</v>
      </c>
      <c r="AC47" s="49">
        <f t="shared" si="74"/>
        <v>0.54882865261125546</v>
      </c>
      <c r="AD47" s="49">
        <f t="shared" si="23"/>
        <v>0.47072846920701966</v>
      </c>
      <c r="AE47" s="49">
        <f t="shared" si="23"/>
        <v>0.73249521432370657</v>
      </c>
      <c r="AF47" s="49">
        <f t="shared" si="23"/>
        <v>0.63375047789913208</v>
      </c>
      <c r="AG47" s="129">
        <f t="shared" si="12"/>
        <v>0.73084356303077669</v>
      </c>
      <c r="AH47" s="129">
        <f t="shared" si="13"/>
        <v>0.6617062108605023</v>
      </c>
      <c r="AI47" s="129">
        <f t="shared" si="14"/>
        <v>0.93437377472154914</v>
      </c>
      <c r="AJ47" s="129">
        <f t="shared" si="15"/>
        <v>0.5964507035102784</v>
      </c>
      <c r="AK47" s="85">
        <f t="shared" si="31"/>
        <v>0.80601043172825815</v>
      </c>
      <c r="AL47" s="122">
        <f t="shared" si="32"/>
        <v>0.7229695474071689</v>
      </c>
      <c r="AM47" s="122">
        <f t="shared" si="33"/>
        <v>0.84198044264378391</v>
      </c>
      <c r="AN47" s="122">
        <f t="shared" si="34"/>
        <v>0.78813176957043785</v>
      </c>
      <c r="AO47" s="53"/>
      <c r="AP47" s="60"/>
    </row>
    <row r="48" spans="1:53" ht="15" thickBot="1">
      <c r="A48" s="23" t="s">
        <v>3</v>
      </c>
      <c r="B48" s="24">
        <v>13057090902</v>
      </c>
      <c r="C48" s="24"/>
      <c r="D48" s="148">
        <f t="shared" ref="D48:G48" si="75">IF(OR(AND($V830=1,$B$24=2),$B$24=1), IF(D$3="Next Quintile",IF(D830&gt;D$31,D$32,IF(D830&gt;D$30,D$31,IF(D830&gt;D$19,D$30,IF(D830&gt;D$18,D$19,D$18)))),IF(D$3="2nd Quintile",IF(D830&gt;D$30,D$32,IF(D830&gt;D$19,D$31,IF(D830&gt;D$18,D$30,D$19))),IF(D830*(1+D$3)&gt;100,100,D830*(1+D$3)))), D830)</f>
        <v>90.6</v>
      </c>
      <c r="E48" s="148">
        <f t="shared" si="75"/>
        <v>80.099999999999994</v>
      </c>
      <c r="F48" s="148">
        <f t="shared" si="75"/>
        <v>58.9</v>
      </c>
      <c r="G48" s="148">
        <f t="shared" si="75"/>
        <v>47.3</v>
      </c>
      <c r="H48" s="149">
        <f t="shared" ref="H48:M48" si="76">IF(OR(AND($V830=1,$B$24=2),$B$24=1), IF(H$3="2nd Quintile",IF(H830&gt;H$31,H$30,IF(H830&gt;H$30,H$19,IF(H830&gt;H$19,H$18, H$17))), IF(H$3="Next Quintile",IF(H830=H$32,H$32,IF(H830&gt;H$31,H$31,IF(H830&gt;H$30,H$30,IF(H830&gt;H$19,H$19,H$18)))),H830*(1+H$3))), H830)</f>
        <v>5.3</v>
      </c>
      <c r="I48" s="149">
        <f t="shared" si="76"/>
        <v>5.6</v>
      </c>
      <c r="J48" s="149">
        <f t="shared" si="76"/>
        <v>3.1</v>
      </c>
      <c r="K48" s="149">
        <f t="shared" si="76"/>
        <v>16.2</v>
      </c>
      <c r="L48" s="149">
        <f t="shared" si="76"/>
        <v>33.4</v>
      </c>
      <c r="M48" s="149">
        <f t="shared" si="76"/>
        <v>1.8</v>
      </c>
      <c r="N48" s="148">
        <f t="shared" si="30"/>
        <v>85.766400000000004</v>
      </c>
      <c r="O48" s="149">
        <f t="shared" ref="O48:Q48" si="77">IF(OR(AND($V830=1,$B$24=2),$B$24=1), IF(O$3="2nd Quintile",IF(O830&gt;O$31,O$30,IF(O830&gt;O$30,O$19,IF(O830&gt;O$19,O$18, O$17))), IF(O$3="Next Quintile",IF(O830=O$32,O$32,IF(O830&gt;O$31,O$31,IF(O830&gt;O$30,O$30,IF(O830&gt;O$19,O$19,O$18)))),O830*(1+O$3))), O830)</f>
        <v>6.4</v>
      </c>
      <c r="P48" s="149">
        <f t="shared" si="77"/>
        <v>13</v>
      </c>
      <c r="Q48" s="149">
        <f t="shared" si="77"/>
        <v>7.4</v>
      </c>
      <c r="R48" s="23"/>
      <c r="S48" s="49">
        <f t="shared" si="9"/>
        <v>1.4139084756034503</v>
      </c>
      <c r="T48" s="49">
        <f t="shared" si="74"/>
        <v>0.98396734254476814</v>
      </c>
      <c r="U48" s="49">
        <f t="shared" si="74"/>
        <v>0.61637349834778621</v>
      </c>
      <c r="V48" s="49">
        <f t="shared" si="74"/>
        <v>0.74742301727233595</v>
      </c>
      <c r="W48" s="49">
        <f t="shared" si="21"/>
        <v>1.4190520658485832</v>
      </c>
      <c r="X48" s="49">
        <f t="shared" si="21"/>
        <v>0.63325638562234543</v>
      </c>
      <c r="Y48" s="49">
        <f t="shared" si="22"/>
        <v>1.0533557179234407</v>
      </c>
      <c r="Z48" s="49">
        <f t="shared" si="22"/>
        <v>0.72249849230144514</v>
      </c>
      <c r="AA48" s="49">
        <f t="shared" si="22"/>
        <v>0.46757502485364189</v>
      </c>
      <c r="AB48" s="49">
        <f t="shared" si="22"/>
        <v>1.0222360459727244</v>
      </c>
      <c r="AC48" s="49">
        <f t="shared" si="74"/>
        <v>1.0060201193073419</v>
      </c>
      <c r="AD48" s="49">
        <f t="shared" si="23"/>
        <v>0.60443761136115137</v>
      </c>
      <c r="AE48" s="49">
        <f t="shared" si="23"/>
        <v>0.74685809513119861</v>
      </c>
      <c r="AF48" s="49">
        <f t="shared" si="23"/>
        <v>0.72376981758203318</v>
      </c>
      <c r="AG48" s="129">
        <f t="shared" si="12"/>
        <v>0.82958533458947414</v>
      </c>
      <c r="AH48" s="129">
        <f t="shared" si="13"/>
        <v>0.98104807188038723</v>
      </c>
      <c r="AI48" s="129">
        <f t="shared" si="14"/>
        <v>0.73743652104260382</v>
      </c>
      <c r="AJ48" s="129">
        <f t="shared" si="15"/>
        <v>0.77027141084543127</v>
      </c>
      <c r="AK48" s="85">
        <f t="shared" si="31"/>
        <v>0.83548569362064262</v>
      </c>
      <c r="AL48" s="122">
        <f t="shared" si="32"/>
        <v>0.816299129796484</v>
      </c>
      <c r="AM48" s="122">
        <f t="shared" si="33"/>
        <v>0.79615863188413272</v>
      </c>
      <c r="AN48" s="122">
        <f t="shared" si="34"/>
        <v>0.83670956486557868</v>
      </c>
      <c r="AO48" s="53"/>
      <c r="AP48" s="60"/>
    </row>
    <row r="49" spans="1:53" ht="15" thickBot="1">
      <c r="A49" s="23" t="s">
        <v>3</v>
      </c>
      <c r="B49" s="24">
        <v>13057090904</v>
      </c>
      <c r="C49" s="24"/>
      <c r="D49" s="148">
        <f t="shared" ref="D49:G49" si="78">IF(OR(AND($V831=1,$B$24=2),$B$24=1), IF(D$3="Next Quintile",IF(D831&gt;D$31,D$32,IF(D831&gt;D$30,D$31,IF(D831&gt;D$19,D$30,IF(D831&gt;D$18,D$19,D$18)))),IF(D$3="2nd Quintile",IF(D831&gt;D$30,D$32,IF(D831&gt;D$19,D$31,IF(D831&gt;D$18,D$30,D$19))),IF(D831*(1+D$3)&gt;100,100,D831*(1+D$3)))), D831)</f>
        <v>87.6</v>
      </c>
      <c r="E49" s="148">
        <f t="shared" si="78"/>
        <v>80.599999999999994</v>
      </c>
      <c r="F49" s="148">
        <f t="shared" si="78"/>
        <v>61.5</v>
      </c>
      <c r="G49" s="148">
        <f t="shared" si="78"/>
        <v>48.4</v>
      </c>
      <c r="H49" s="149">
        <f t="shared" ref="H49:M49" si="79">IF(OR(AND($V831=1,$B$24=2),$B$24=1), IF(H$3="2nd Quintile",IF(H831&gt;H$31,H$30,IF(H831&gt;H$30,H$19,IF(H831&gt;H$19,H$18, H$17))), IF(H$3="Next Quintile",IF(H831=H$32,H$32,IF(H831&gt;H$31,H$31,IF(H831&gt;H$30,H$30,IF(H831&gt;H$19,H$19,H$18)))),H831*(1+H$3))), H831)</f>
        <v>8.9</v>
      </c>
      <c r="I49" s="149">
        <f t="shared" si="79"/>
        <v>2.5</v>
      </c>
      <c r="J49" s="149">
        <f t="shared" si="79"/>
        <v>28.5</v>
      </c>
      <c r="K49" s="149">
        <f t="shared" si="79"/>
        <v>28.4</v>
      </c>
      <c r="L49" s="149">
        <f t="shared" si="79"/>
        <v>38.200000000000003</v>
      </c>
      <c r="M49" s="149">
        <f t="shared" si="79"/>
        <v>5.7</v>
      </c>
      <c r="N49" s="148">
        <f t="shared" si="30"/>
        <v>81.400000000000006</v>
      </c>
      <c r="O49" s="149">
        <f t="shared" ref="O49:Q49" si="80">IF(OR(AND($V831=1,$B$24=2),$B$24=1), IF(O$3="2nd Quintile",IF(O831&gt;O$31,O$30,IF(O831&gt;O$30,O$19,IF(O831&gt;O$19,O$18, O$17))), IF(O$3="Next Quintile",IF(O831=O$32,O$32,IF(O831&gt;O$31,O$31,IF(O831&gt;O$30,O$30,IF(O831&gt;O$19,O$19,O$18)))),O831*(1+O$3))), O831)</f>
        <v>9.4</v>
      </c>
      <c r="P49" s="149">
        <f t="shared" si="80"/>
        <v>16.399999999999999</v>
      </c>
      <c r="Q49" s="149">
        <f t="shared" si="80"/>
        <v>10.6</v>
      </c>
      <c r="R49" s="23"/>
      <c r="S49" s="49">
        <f t="shared" si="9"/>
        <v>1.1583630094601911</v>
      </c>
      <c r="T49" s="49">
        <f t="shared" si="74"/>
        <v>1.0317632448579959</v>
      </c>
      <c r="U49" s="49">
        <f t="shared" si="74"/>
        <v>0.74096819534069136</v>
      </c>
      <c r="V49" s="49">
        <f t="shared" si="74"/>
        <v>0.80589400060569971</v>
      </c>
      <c r="W49" s="49">
        <f t="shared" si="21"/>
        <v>0.13342783186387491</v>
      </c>
      <c r="X49" s="49">
        <f t="shared" si="21"/>
        <v>1.0033723782104884</v>
      </c>
      <c r="Y49" s="49">
        <f t="shared" si="22"/>
        <v>-0.22276400953787262</v>
      </c>
      <c r="Z49" s="49">
        <f t="shared" si="22"/>
        <v>0.12054204551843652</v>
      </c>
      <c r="AA49" s="49">
        <f t="shared" si="22"/>
        <v>2.5792136157319328E-2</v>
      </c>
      <c r="AB49" s="49">
        <f t="shared" si="22"/>
        <v>0.69263937232377404</v>
      </c>
      <c r="AC49" s="49">
        <f t="shared" si="74"/>
        <v>0.59580295257591998</v>
      </c>
      <c r="AD49" s="49">
        <f t="shared" si="23"/>
        <v>0.29587805254392441</v>
      </c>
      <c r="AE49" s="49">
        <f t="shared" si="23"/>
        <v>0.50268912140383337</v>
      </c>
      <c r="AF49" s="49">
        <f t="shared" si="23"/>
        <v>0.24366667260656036</v>
      </c>
      <c r="AG49" s="129">
        <f t="shared" si="12"/>
        <v>0.45119971469577247</v>
      </c>
      <c r="AH49" s="129">
        <f t="shared" si="13"/>
        <v>0.66443209297158135</v>
      </c>
      <c r="AI49" s="129">
        <f t="shared" si="14"/>
        <v>0.27965785133317661</v>
      </c>
      <c r="AJ49" s="129">
        <f t="shared" si="15"/>
        <v>0.40950919978255951</v>
      </c>
      <c r="AK49" s="85">
        <f t="shared" si="31"/>
        <v>0.72253435533065524</v>
      </c>
      <c r="AL49" s="122">
        <f t="shared" si="32"/>
        <v>0.72376620287306059</v>
      </c>
      <c r="AM49" s="122">
        <f t="shared" si="33"/>
        <v>0.68964629264218036</v>
      </c>
      <c r="AN49" s="122">
        <f t="shared" si="34"/>
        <v>0.73588709608201974</v>
      </c>
      <c r="AO49" s="53"/>
      <c r="AP49" s="60"/>
    </row>
    <row r="50" spans="1:53" ht="15" thickBot="1">
      <c r="A50" s="23" t="s">
        <v>3</v>
      </c>
      <c r="B50" s="24">
        <v>13057090905</v>
      </c>
      <c r="C50" s="24"/>
      <c r="D50" s="148">
        <f t="shared" ref="D50:G50" si="81">IF(OR(AND($V832=1,$B$24=2),$B$24=1), IF(D$3="Next Quintile",IF(D832&gt;D$31,D$32,IF(D832&gt;D$30,D$31,IF(D832&gt;D$19,D$30,IF(D832&gt;D$18,D$19,D$18)))),IF(D$3="2nd Quintile",IF(D832&gt;D$30,D$32,IF(D832&gt;D$19,D$31,IF(D832&gt;D$18,D$30,D$19))),IF(D832*(1+D$3)&gt;100,100,D832*(1+D$3)))), D832)</f>
        <v>89.7</v>
      </c>
      <c r="E50" s="148">
        <f t="shared" si="81"/>
        <v>80.2</v>
      </c>
      <c r="F50" s="148">
        <f t="shared" si="81"/>
        <v>62.5</v>
      </c>
      <c r="G50" s="148">
        <f t="shared" si="81"/>
        <v>47.7</v>
      </c>
      <c r="H50" s="149">
        <f t="shared" ref="H50:M50" si="82">IF(OR(AND($V832=1,$B$24=2),$B$24=1), IF(H$3="2nd Quintile",IF(H832&gt;H$31,H$30,IF(H832&gt;H$30,H$19,IF(H832&gt;H$19,H$18, H$17))), IF(H$3="Next Quintile",IF(H832=H$32,H$32,IF(H832&gt;H$31,H$31,IF(H832&gt;H$30,H$30,IF(H832&gt;H$19,H$19,H$18)))),H832*(1+H$3))), H832)</f>
        <v>11.4</v>
      </c>
      <c r="I50" s="149">
        <f t="shared" si="82"/>
        <v>6.3643000000000001</v>
      </c>
      <c r="J50" s="149">
        <f t="shared" si="82"/>
        <v>12.2</v>
      </c>
      <c r="K50" s="149">
        <f t="shared" si="82"/>
        <v>16.600000000000001</v>
      </c>
      <c r="L50" s="149">
        <f t="shared" si="82"/>
        <v>37.9</v>
      </c>
      <c r="M50" s="149">
        <f t="shared" si="82"/>
        <v>6.1</v>
      </c>
      <c r="N50" s="148">
        <f t="shared" si="30"/>
        <v>81.400000000000006</v>
      </c>
      <c r="O50" s="149">
        <f t="shared" ref="O50:Q50" si="83">IF(OR(AND($V832=1,$B$24=2),$B$24=1), IF(O$3="2nd Quintile",IF(O832&gt;O$31,O$30,IF(O832&gt;O$30,O$19,IF(O832&gt;O$19,O$18, O$17))), IF(O$3="Next Quintile",IF(O832=O$32,O$32,IF(O832&gt;O$31,O$31,IF(O832&gt;O$30,O$30,IF(O832&gt;O$19,O$19,O$18)))),O832*(1+O$3))), O832)</f>
        <v>8</v>
      </c>
      <c r="P50" s="149">
        <f t="shared" si="83"/>
        <v>13.1</v>
      </c>
      <c r="Q50" s="149">
        <f t="shared" si="83"/>
        <v>7.1</v>
      </c>
      <c r="R50" s="23"/>
      <c r="S50" s="49">
        <f t="shared" si="9"/>
        <v>1.3372448357604734</v>
      </c>
      <c r="T50" s="49">
        <f t="shared" si="74"/>
        <v>0.99352652300741451</v>
      </c>
      <c r="U50" s="49">
        <f t="shared" si="74"/>
        <v>0.7888892326456548</v>
      </c>
      <c r="V50" s="49">
        <f t="shared" si="74"/>
        <v>0.768685193029923</v>
      </c>
      <c r="W50" s="49">
        <f t="shared" si="21"/>
        <v>-0.75936677506995021</v>
      </c>
      <c r="X50" s="49">
        <f t="shared" si="21"/>
        <v>0.54200488461101703</v>
      </c>
      <c r="Y50" s="49">
        <f t="shared" si="22"/>
        <v>0.59616321714005693</v>
      </c>
      <c r="Z50" s="49">
        <f t="shared" si="22"/>
        <v>0.70276221535773975</v>
      </c>
      <c r="AA50" s="49">
        <f t="shared" si="22"/>
        <v>5.3403566700839858E-2</v>
      </c>
      <c r="AB50" s="49">
        <f t="shared" si="22"/>
        <v>0.6588345852828561</v>
      </c>
      <c r="AC50" s="49">
        <f t="shared" si="74"/>
        <v>0.59580295257591998</v>
      </c>
      <c r="AD50" s="49">
        <f t="shared" si="23"/>
        <v>0.43987251332529698</v>
      </c>
      <c r="AE50" s="49">
        <f t="shared" si="23"/>
        <v>0.73967665472745259</v>
      </c>
      <c r="AF50" s="49">
        <f t="shared" si="23"/>
        <v>0.7687794874234839</v>
      </c>
      <c r="AG50" s="129">
        <f t="shared" si="12"/>
        <v>0.57243071185774008</v>
      </c>
      <c r="AH50" s="129">
        <f t="shared" si="13"/>
        <v>0.60959244444636984</v>
      </c>
      <c r="AI50" s="129">
        <f t="shared" si="14"/>
        <v>0.47166678911381194</v>
      </c>
      <c r="AJ50" s="129">
        <f t="shared" si="15"/>
        <v>0.63603290201303841</v>
      </c>
      <c r="AK50" s="85">
        <f t="shared" si="31"/>
        <v>0.75872284308428772</v>
      </c>
      <c r="AL50" s="122">
        <f t="shared" si="32"/>
        <v>0.70773898527343582</v>
      </c>
      <c r="AM50" s="122">
        <f t="shared" si="33"/>
        <v>0.73432142163270175</v>
      </c>
      <c r="AN50" s="122">
        <f t="shared" si="34"/>
        <v>0.79919383441689607</v>
      </c>
      <c r="AO50" s="53"/>
      <c r="AP50" s="60"/>
    </row>
    <row r="51" spans="1:53" ht="15" thickBot="1">
      <c r="A51" s="23" t="s">
        <v>3</v>
      </c>
      <c r="B51" s="24">
        <v>13057091001</v>
      </c>
      <c r="C51" s="24"/>
      <c r="D51" s="148">
        <f t="shared" ref="D51:G51" si="84">IF(OR(AND($V833=1,$B$24=2),$B$24=1), IF(D$3="Next Quintile",IF(D833&gt;D$31,D$32,IF(D833&gt;D$30,D$31,IF(D833&gt;D$19,D$30,IF(D833&gt;D$18,D$19,D$18)))),IF(D$3="2nd Quintile",IF(D833&gt;D$30,D$32,IF(D833&gt;D$19,D$31,IF(D833&gt;D$18,D$30,D$19))),IF(D833*(1+D$3)&gt;100,100,D833*(1+D$3)))), D833)</f>
        <v>81</v>
      </c>
      <c r="E51" s="148">
        <f t="shared" si="84"/>
        <v>81.599999999999994</v>
      </c>
      <c r="F51" s="148">
        <f t="shared" si="84"/>
        <v>61.8</v>
      </c>
      <c r="G51" s="148">
        <f t="shared" si="84"/>
        <v>50.3</v>
      </c>
      <c r="H51" s="149">
        <f t="shared" ref="H51:M51" si="85">IF(OR(AND($V833=1,$B$24=2),$B$24=1), IF(H$3="2nd Quintile",IF(H833&gt;H$31,H$30,IF(H833&gt;H$30,H$19,IF(H833&gt;H$19,H$18, H$17))), IF(H$3="Next Quintile",IF(H833=H$32,H$32,IF(H833&gt;H$31,H$31,IF(H833&gt;H$30,H$30,IF(H833&gt;H$19,H$19,H$18)))),H833*(1+H$3))), H833)</f>
        <v>7.9</v>
      </c>
      <c r="I51" s="149">
        <f t="shared" si="85"/>
        <v>31.9</v>
      </c>
      <c r="J51" s="149">
        <f t="shared" si="85"/>
        <v>16.100000000000001</v>
      </c>
      <c r="K51" s="149">
        <f t="shared" si="85"/>
        <v>38.700000000000003</v>
      </c>
      <c r="L51" s="149">
        <f t="shared" si="85"/>
        <v>37.6</v>
      </c>
      <c r="M51" s="149">
        <f t="shared" si="85"/>
        <v>8.1999999999999993</v>
      </c>
      <c r="N51" s="148">
        <f t="shared" si="30"/>
        <v>81.400000000000006</v>
      </c>
      <c r="O51" s="149">
        <f t="shared" ref="O51:Q51" si="86">IF(OR(AND($V833=1,$B$24=2),$B$24=1), IF(O$3="2nd Quintile",IF(O833&gt;O$31,O$30,IF(O833&gt;O$30,O$19,IF(O833&gt;O$19,O$18, O$17))), IF(O$3="Next Quintile",IF(O833=O$32,O$32,IF(O833&gt;O$31,O$31,IF(O833&gt;O$30,O$30,IF(O833&gt;O$19,O$19,O$18)))),O833*(1+O$3))), O833)</f>
        <v>11.1</v>
      </c>
      <c r="P51" s="149">
        <f t="shared" si="86"/>
        <v>31.3</v>
      </c>
      <c r="Q51" s="149">
        <f t="shared" si="86"/>
        <v>7.7</v>
      </c>
      <c r="R51" s="23"/>
      <c r="S51" s="49">
        <f t="shared" si="9"/>
        <v>0.59616298394502143</v>
      </c>
      <c r="T51" s="49">
        <f t="shared" si="74"/>
        <v>1.1273550494844515</v>
      </c>
      <c r="U51" s="49">
        <f t="shared" si="74"/>
        <v>0.75534450653218022</v>
      </c>
      <c r="V51" s="49">
        <f t="shared" si="74"/>
        <v>0.90688933545423678</v>
      </c>
      <c r="W51" s="49">
        <f t="shared" si="21"/>
        <v>0.49054567463740495</v>
      </c>
      <c r="X51" s="49">
        <f t="shared" si="21"/>
        <v>-2.5067599385931896</v>
      </c>
      <c r="Y51" s="49">
        <f t="shared" si="22"/>
        <v>0.40022357394717795</v>
      </c>
      <c r="Z51" s="49">
        <f t="shared" si="22"/>
        <v>-0.38766708578197256</v>
      </c>
      <c r="AA51" s="49">
        <f t="shared" si="22"/>
        <v>8.1014997244359732E-2</v>
      </c>
      <c r="AB51" s="49">
        <f t="shared" si="22"/>
        <v>0.48135945331803665</v>
      </c>
      <c r="AC51" s="49">
        <f t="shared" si="74"/>
        <v>0.59580295257591998</v>
      </c>
      <c r="AD51" s="49">
        <f t="shared" si="23"/>
        <v>0.1210276358808292</v>
      </c>
      <c r="AE51" s="49">
        <f t="shared" si="23"/>
        <v>-0.56734549875432672</v>
      </c>
      <c r="AF51" s="49">
        <f t="shared" si="23"/>
        <v>0.67876014774058258</v>
      </c>
      <c r="AG51" s="129">
        <f t="shared" si="12"/>
        <v>0.17270670803588242</v>
      </c>
      <c r="AH51" s="129">
        <f t="shared" si="13"/>
        <v>0.25282302648675475</v>
      </c>
      <c r="AI51" s="129">
        <f t="shared" si="14"/>
        <v>5.8235788260141273E-2</v>
      </c>
      <c r="AJ51" s="129">
        <f t="shared" si="15"/>
        <v>0.20706130936075126</v>
      </c>
      <c r="AK51" s="85">
        <f t="shared" si="31"/>
        <v>0.63940181499924986</v>
      </c>
      <c r="AL51" s="122">
        <f t="shared" si="32"/>
        <v>0.60347097392939042</v>
      </c>
      <c r="AM51" s="122">
        <f t="shared" si="33"/>
        <v>0.63812754906975044</v>
      </c>
      <c r="AN51" s="122">
        <f t="shared" si="34"/>
        <v>0.67930884180141005</v>
      </c>
      <c r="AO51" s="53"/>
      <c r="AP51" s="60"/>
      <c r="AU51" s="56"/>
      <c r="AV51" s="56"/>
      <c r="AW51" s="56"/>
      <c r="AX51" s="56"/>
      <c r="AY51" s="56"/>
      <c r="AZ51" s="56"/>
      <c r="BA51" s="56"/>
    </row>
    <row r="52" spans="1:53" ht="15" thickBot="1">
      <c r="A52" s="23" t="s">
        <v>3</v>
      </c>
      <c r="B52" s="24">
        <v>13057091003</v>
      </c>
      <c r="C52" s="24"/>
      <c r="D52" s="148">
        <f t="shared" ref="D52:G52" si="87">IF(OR(AND($V834=1,$B$24=2),$B$24=1), IF(D$3="Next Quintile",IF(D834&gt;D$31,D$32,IF(D834&gt;D$30,D$31,IF(D834&gt;D$19,D$30,IF(D834&gt;D$18,D$19,D$18)))),IF(D$3="2nd Quintile",IF(D834&gt;D$30,D$32,IF(D834&gt;D$19,D$31,IF(D834&gt;D$18,D$30,D$19))),IF(D834*(1+D$3)&gt;100,100,D834*(1+D$3)))), D834)</f>
        <v>81.400000000000006</v>
      </c>
      <c r="E52" s="148">
        <f t="shared" si="87"/>
        <v>81.2</v>
      </c>
      <c r="F52" s="148">
        <f t="shared" si="87"/>
        <v>50.6</v>
      </c>
      <c r="G52" s="148">
        <f t="shared" si="87"/>
        <v>50.6</v>
      </c>
      <c r="H52" s="149">
        <f t="shared" ref="H52:M52" si="88">IF(OR(AND($V834=1,$B$24=2),$B$24=1), IF(H$3="2nd Quintile",IF(H834&gt;H$31,H$30,IF(H834&gt;H$30,H$19,IF(H834&gt;H$19,H$18, H$17))), IF(H$3="Next Quintile",IF(H834=H$32,H$32,IF(H834&gt;H$31,H$31,IF(H834&gt;H$30,H$30,IF(H834&gt;H$19,H$19,H$18)))),H834*(1+H$3))), H834)</f>
        <v>8.9</v>
      </c>
      <c r="I52" s="149">
        <f t="shared" si="88"/>
        <v>16.5</v>
      </c>
      <c r="J52" s="149">
        <f t="shared" si="88"/>
        <v>16.2</v>
      </c>
      <c r="K52" s="149">
        <f t="shared" si="88"/>
        <v>31</v>
      </c>
      <c r="L52" s="149">
        <f t="shared" si="88"/>
        <v>40.200000000000003</v>
      </c>
      <c r="M52" s="149">
        <f t="shared" si="88"/>
        <v>14.5</v>
      </c>
      <c r="N52" s="148">
        <f t="shared" si="30"/>
        <v>82.3</v>
      </c>
      <c r="O52" s="149">
        <f t="shared" ref="O52:Q52" si="89">IF(OR(AND($V834=1,$B$24=2),$B$24=1), IF(O$3="2nd Quintile",IF(O834&gt;O$31,O$30,IF(O834&gt;O$30,O$19,IF(O834&gt;O$19,O$18, O$17))), IF(O$3="Next Quintile",IF(O834=O$32,O$32,IF(O834&gt;O$31,O$31,IF(O834&gt;O$30,O$30,IF(O834&gt;O$19,O$19,O$18)))),O834*(1+O$3))), O834)</f>
        <v>12.2</v>
      </c>
      <c r="P52" s="149">
        <f t="shared" si="89"/>
        <v>34.4</v>
      </c>
      <c r="Q52" s="149">
        <f t="shared" si="89"/>
        <v>14.6</v>
      </c>
      <c r="R52" s="23"/>
      <c r="S52" s="49">
        <f t="shared" si="9"/>
        <v>0.63023571276412305</v>
      </c>
      <c r="T52" s="49">
        <f t="shared" si="74"/>
        <v>1.0891183276338701</v>
      </c>
      <c r="U52" s="49">
        <f t="shared" si="74"/>
        <v>0.21862888871658923</v>
      </c>
      <c r="V52" s="49">
        <f t="shared" si="74"/>
        <v>0.92283596727242712</v>
      </c>
      <c r="W52" s="49">
        <f t="shared" si="21"/>
        <v>0.13342783186387491</v>
      </c>
      <c r="X52" s="49">
        <f t="shared" si="21"/>
        <v>-0.6681192012198347</v>
      </c>
      <c r="Y52" s="49">
        <f t="shared" si="22"/>
        <v>0.39519948053197601</v>
      </c>
      <c r="Z52" s="49">
        <f t="shared" si="22"/>
        <v>-7.7437546156473467E-3</v>
      </c>
      <c r="AA52" s="49">
        <f t="shared" si="22"/>
        <v>-0.15828406746614823</v>
      </c>
      <c r="AB52" s="49">
        <f t="shared" si="22"/>
        <v>-5.1065942576421754E-2</v>
      </c>
      <c r="AC52" s="49">
        <f t="shared" si="74"/>
        <v>0.68035669251231523</v>
      </c>
      <c r="AD52" s="49">
        <f t="shared" si="23"/>
        <v>7.8891309811793611E-3</v>
      </c>
      <c r="AE52" s="49">
        <f t="shared" si="23"/>
        <v>-0.78997015127045389</v>
      </c>
      <c r="AF52" s="49">
        <f t="shared" si="23"/>
        <v>-0.3564622586127808</v>
      </c>
      <c r="AG52" s="129">
        <f t="shared" si="12"/>
        <v>6.7283255421197133E-2</v>
      </c>
      <c r="AH52" s="129">
        <f t="shared" si="13"/>
        <v>0.38876100108043221</v>
      </c>
      <c r="AI52" s="129">
        <f t="shared" si="14"/>
        <v>-7.2364588219405779E-2</v>
      </c>
      <c r="AJ52" s="129">
        <f t="shared" si="15"/>
        <v>-0.11454664659743502</v>
      </c>
      <c r="AK52" s="85">
        <f t="shared" si="31"/>
        <v>0.60793201426177734</v>
      </c>
      <c r="AL52" s="122">
        <f t="shared" si="32"/>
        <v>0.6431996658057344</v>
      </c>
      <c r="AM52" s="122">
        <f t="shared" si="33"/>
        <v>0.60774048098388722</v>
      </c>
      <c r="AN52" s="122">
        <f t="shared" si="34"/>
        <v>0.58942884022195541</v>
      </c>
      <c r="AO52" s="53"/>
      <c r="AP52" s="60"/>
    </row>
    <row r="53" spans="1:53" ht="15" thickBot="1">
      <c r="A53" s="23" t="s">
        <v>3</v>
      </c>
      <c r="B53" s="24">
        <v>13057091005</v>
      </c>
      <c r="C53" s="24"/>
      <c r="D53" s="148">
        <f t="shared" ref="D53:G53" si="90">IF(OR(AND($V835=1,$B$24=2),$B$24=1), IF(D$3="Next Quintile",IF(D835&gt;D$31,D$32,IF(D835&gt;D$30,D$31,IF(D835&gt;D$19,D$30,IF(D835&gt;D$18,D$19,D$18)))),IF(D$3="2nd Quintile",IF(D835&gt;D$30,D$32,IF(D835&gt;D$19,D$31,IF(D835&gt;D$18,D$30,D$19))),IF(D835*(1+D$3)&gt;100,100,D835*(1+D$3)))), D835)</f>
        <v>81.400000000000006</v>
      </c>
      <c r="E53" s="148">
        <f t="shared" si="90"/>
        <v>81.3</v>
      </c>
      <c r="F53" s="148">
        <f t="shared" si="90"/>
        <v>53</v>
      </c>
      <c r="G53" s="148">
        <f t="shared" si="90"/>
        <v>50.5</v>
      </c>
      <c r="H53" s="149">
        <f t="shared" ref="H53:M53" si="91">IF(OR(AND($V835=1,$B$24=2),$B$24=1), IF(H$3="2nd Quintile",IF(H835&gt;H$31,H$30,IF(H835&gt;H$30,H$19,IF(H835&gt;H$19,H$18, H$17))), IF(H$3="Next Quintile",IF(H835=H$32,H$32,IF(H835&gt;H$31,H$31,IF(H835&gt;H$30,H$30,IF(H835&gt;H$19,H$19,H$18)))),H835*(1+H$3))), H835)</f>
        <v>7.2</v>
      </c>
      <c r="I53" s="149">
        <f t="shared" si="91"/>
        <v>12.4</v>
      </c>
      <c r="J53" s="149">
        <f t="shared" si="91"/>
        <v>21.7</v>
      </c>
      <c r="K53" s="149">
        <f t="shared" si="91"/>
        <v>24.2</v>
      </c>
      <c r="L53" s="149">
        <f t="shared" si="91"/>
        <v>31.6</v>
      </c>
      <c r="M53" s="149">
        <f t="shared" si="91"/>
        <v>5.9</v>
      </c>
      <c r="N53" s="148">
        <f t="shared" si="30"/>
        <v>82.1</v>
      </c>
      <c r="O53" s="149">
        <f t="shared" ref="O53:Q53" si="92">IF(OR(AND($V835=1,$B$24=2),$B$24=1), IF(O$3="2nd Quintile",IF(O835&gt;O$31,O$30,IF(O835&gt;O$30,O$19,IF(O835&gt;O$19,O$18, O$17))), IF(O$3="Next Quintile",IF(O835=O$32,O$32,IF(O835&gt;O$31,O$31,IF(O835&gt;O$30,O$30,IF(O835&gt;O$19,O$19,O$18)))),O835*(1+O$3))), O835)</f>
        <v>13.2</v>
      </c>
      <c r="P53" s="149">
        <f t="shared" si="92"/>
        <v>27.6</v>
      </c>
      <c r="Q53" s="149">
        <f t="shared" si="92"/>
        <v>6.4</v>
      </c>
      <c r="R53" s="23"/>
      <c r="S53" s="49">
        <f t="shared" si="9"/>
        <v>0.63023571276412305</v>
      </c>
      <c r="T53" s="49">
        <f t="shared" si="74"/>
        <v>1.098677508096515</v>
      </c>
      <c r="U53" s="49">
        <f t="shared" si="74"/>
        <v>0.33363937824850154</v>
      </c>
      <c r="V53" s="49">
        <f t="shared" si="74"/>
        <v>0.91752042333303041</v>
      </c>
      <c r="W53" s="49">
        <f t="shared" si="21"/>
        <v>0.74052816457887605</v>
      </c>
      <c r="X53" s="49">
        <f t="shared" si="21"/>
        <v>-0.17861095295809731</v>
      </c>
      <c r="Y53" s="49">
        <f t="shared" si="22"/>
        <v>0.11887434269586486</v>
      </c>
      <c r="Z53" s="49">
        <f t="shared" si="22"/>
        <v>0.32777295342734108</v>
      </c>
      <c r="AA53" s="49">
        <f t="shared" si="22"/>
        <v>0.63324360811476244</v>
      </c>
      <c r="AB53" s="49">
        <f t="shared" si="22"/>
        <v>0.67573697880331496</v>
      </c>
      <c r="AC53" s="49">
        <f t="shared" si="74"/>
        <v>0.66156697252644925</v>
      </c>
      <c r="AD53" s="49">
        <f t="shared" si="23"/>
        <v>-9.4964055291229615E-2</v>
      </c>
      <c r="AE53" s="49">
        <f t="shared" si="23"/>
        <v>-0.30163220381572331</v>
      </c>
      <c r="AF53" s="49">
        <f t="shared" si="23"/>
        <v>0.87380205038686842</v>
      </c>
      <c r="AG53" s="129">
        <f t="shared" si="12"/>
        <v>0.45108611940758392</v>
      </c>
      <c r="AH53" s="129">
        <f t="shared" si="13"/>
        <v>0.52298065382268777</v>
      </c>
      <c r="AI53" s="129">
        <f t="shared" si="14"/>
        <v>0.54558451344847281</v>
      </c>
      <c r="AJ53" s="129">
        <f t="shared" si="15"/>
        <v>0.28469319095159118</v>
      </c>
      <c r="AK53" s="85">
        <f t="shared" si="31"/>
        <v>0.72250044616722564</v>
      </c>
      <c r="AL53" s="122">
        <f t="shared" si="32"/>
        <v>0.68242616777095466</v>
      </c>
      <c r="AM53" s="122">
        <f t="shared" si="33"/>
        <v>0.75152001617474096</v>
      </c>
      <c r="AN53" s="122">
        <f t="shared" si="34"/>
        <v>0.70100467833384927</v>
      </c>
      <c r="AO53" s="53"/>
      <c r="AP53" s="60"/>
    </row>
    <row r="54" spans="1:53" ht="15" thickBot="1">
      <c r="A54" s="23" t="s">
        <v>3</v>
      </c>
      <c r="B54" s="24">
        <v>13057091006</v>
      </c>
      <c r="C54" s="24"/>
      <c r="D54" s="148">
        <f t="shared" ref="D54:G54" si="93">IF(OR(AND($V836=1,$B$24=2),$B$24=1), IF(D$3="Next Quintile",IF(D836&gt;D$31,D$32,IF(D836&gt;D$30,D$31,IF(D836&gt;D$19,D$30,IF(D836&gt;D$18,D$19,D$18)))),IF(D$3="2nd Quintile",IF(D836&gt;D$30,D$32,IF(D836&gt;D$19,D$31,IF(D836&gt;D$18,D$30,D$19))),IF(D836*(1+D$3)&gt;100,100,D836*(1+D$3)))), D836)</f>
        <v>82.8</v>
      </c>
      <c r="E54" s="148">
        <f t="shared" si="93"/>
        <v>79.900000000000006</v>
      </c>
      <c r="F54" s="148">
        <f t="shared" si="93"/>
        <v>79.900000000000006</v>
      </c>
      <c r="G54" s="148">
        <f t="shared" si="93"/>
        <v>51.7</v>
      </c>
      <c r="H54" s="149">
        <f t="shared" ref="H54:M54" si="94">IF(OR(AND($V836=1,$B$24=2),$B$24=1), IF(H$3="2nd Quintile",IF(H836&gt;H$31,H$30,IF(H836&gt;H$30,H$19,IF(H836&gt;H$19,H$18, H$17))), IF(H$3="Next Quintile",IF(H836=H$32,H$32,IF(H836&gt;H$31,H$31,IF(H836&gt;H$30,H$30,IF(H836&gt;H$19,H$19,H$18)))),H836*(1+H$3))), H836)</f>
        <v>5.6</v>
      </c>
      <c r="I54" s="149">
        <f t="shared" si="94"/>
        <v>13.9</v>
      </c>
      <c r="J54" s="149">
        <f t="shared" si="94"/>
        <v>4.4000000000000004</v>
      </c>
      <c r="K54" s="149">
        <f t="shared" si="94"/>
        <v>12.6</v>
      </c>
      <c r="L54" s="149">
        <f t="shared" si="94"/>
        <v>26.1</v>
      </c>
      <c r="M54" s="149">
        <f t="shared" si="94"/>
        <v>6.6050000000000004</v>
      </c>
      <c r="N54" s="148">
        <f t="shared" si="30"/>
        <v>86.5</v>
      </c>
      <c r="O54" s="149">
        <f t="shared" ref="O54:Q54" si="95">IF(OR(AND($V836=1,$B$24=2),$B$24=1), IF(O$3="2nd Quintile",IF(O836&gt;O$31,O$30,IF(O836&gt;O$30,O$19,IF(O836&gt;O$19,O$18, O$17))), IF(O$3="Next Quintile",IF(O836=O$32,O$32,IF(O836&gt;O$31,O$31,IF(O836&gt;O$30,O$30,IF(O836&gt;O$19,O$19,O$18)))),O836*(1+O$3))), O836)</f>
        <v>3.3</v>
      </c>
      <c r="P54" s="149">
        <f t="shared" si="95"/>
        <v>11.1</v>
      </c>
      <c r="Q54" s="149">
        <f t="shared" si="95"/>
        <v>7</v>
      </c>
      <c r="R54" s="23"/>
      <c r="S54" s="49">
        <f t="shared" si="9"/>
        <v>0.74949026363097671</v>
      </c>
      <c r="T54" s="49">
        <f t="shared" si="74"/>
        <v>0.96484898161947807</v>
      </c>
      <c r="U54" s="49">
        <f t="shared" si="74"/>
        <v>1.6227152817520201</v>
      </c>
      <c r="V54" s="49">
        <f t="shared" si="74"/>
        <v>0.98130695060579087</v>
      </c>
      <c r="W54" s="49">
        <f t="shared" si="21"/>
        <v>1.3119167130165243</v>
      </c>
      <c r="X54" s="49">
        <f t="shared" si="21"/>
        <v>-0.35769933646848906</v>
      </c>
      <c r="Y54" s="49">
        <f t="shared" si="22"/>
        <v>0.98804250352581457</v>
      </c>
      <c r="Z54" s="49">
        <f t="shared" si="22"/>
        <v>0.90012498479479197</v>
      </c>
      <c r="AA54" s="49">
        <f t="shared" si="22"/>
        <v>1.1394531680792983</v>
      </c>
      <c r="AB54" s="49">
        <f t="shared" si="22"/>
        <v>0.61615604164369708</v>
      </c>
      <c r="AC54" s="49">
        <f t="shared" si="74"/>
        <v>1.0749408122154971</v>
      </c>
      <c r="AD54" s="49">
        <f t="shared" si="23"/>
        <v>0.92328248880561925</v>
      </c>
      <c r="AE54" s="49">
        <f t="shared" si="23"/>
        <v>0.88330546280237343</v>
      </c>
      <c r="AF54" s="49">
        <f t="shared" si="23"/>
        <v>0.78378271070396732</v>
      </c>
      <c r="AG54" s="129">
        <f t="shared" si="12"/>
        <v>0.89864902660222234</v>
      </c>
      <c r="AH54" s="129">
        <f t="shared" si="13"/>
        <v>0.89437447966887362</v>
      </c>
      <c r="AI54" s="129">
        <f t="shared" si="14"/>
        <v>0.88524473150592919</v>
      </c>
      <c r="AJ54" s="129">
        <f t="shared" si="15"/>
        <v>0.91632786863186422</v>
      </c>
      <c r="AK54" s="85">
        <f t="shared" si="31"/>
        <v>0.85610179536964381</v>
      </c>
      <c r="AL54" s="122">
        <f t="shared" si="32"/>
        <v>0.7909682504077068</v>
      </c>
      <c r="AM54" s="122">
        <f t="shared" si="33"/>
        <v>0.83054948339673962</v>
      </c>
      <c r="AN54" s="122">
        <f t="shared" si="34"/>
        <v>0.87752806581784026</v>
      </c>
      <c r="AO54" s="53"/>
      <c r="AP54" s="60"/>
    </row>
    <row r="55" spans="1:53" ht="15" thickBot="1">
      <c r="A55" s="23" t="s">
        <v>3</v>
      </c>
      <c r="B55" s="24">
        <v>13057091007</v>
      </c>
      <c r="C55" s="24"/>
      <c r="D55" s="148">
        <f t="shared" ref="D55:G55" si="96">IF(OR(AND($V837=1,$B$24=2),$B$24=1), IF(D$3="Next Quintile",IF(D837&gt;D$31,D$32,IF(D837&gt;D$30,D$31,IF(D837&gt;D$19,D$30,IF(D837&gt;D$18,D$19,D$18)))),IF(D$3="2nd Quintile",IF(D837&gt;D$30,D$32,IF(D837&gt;D$19,D$31,IF(D837&gt;D$18,D$30,D$19))),IF(D837*(1+D$3)&gt;100,100,D837*(1+D$3)))), D837)</f>
        <v>82.8</v>
      </c>
      <c r="E55" s="148">
        <f t="shared" si="96"/>
        <v>79.900000000000006</v>
      </c>
      <c r="F55" s="148">
        <f t="shared" si="96"/>
        <v>82.4</v>
      </c>
      <c r="G55" s="148">
        <f t="shared" si="96"/>
        <v>51.7</v>
      </c>
      <c r="H55" s="149">
        <f t="shared" ref="H55:M55" si="97">IF(OR(AND($V837=1,$B$24=2),$B$24=1), IF(H$3="2nd Quintile",IF(H837&gt;H$31,H$30,IF(H837&gt;H$30,H$19,IF(H837&gt;H$19,H$18, H$17))), IF(H$3="Next Quintile",IF(H837=H$32,H$32,IF(H837&gt;H$31,H$31,IF(H837&gt;H$30,H$30,IF(H837&gt;H$19,H$19,H$18)))),H837*(1+H$3))), H837)</f>
        <v>5.9</v>
      </c>
      <c r="I55" s="149">
        <f t="shared" si="97"/>
        <v>2.8906000000000001</v>
      </c>
      <c r="J55" s="149">
        <f t="shared" si="97"/>
        <v>3.3</v>
      </c>
      <c r="K55" s="149">
        <f t="shared" si="97"/>
        <v>13.1</v>
      </c>
      <c r="L55" s="149">
        <f t="shared" si="97"/>
        <v>28.9</v>
      </c>
      <c r="M55" s="149">
        <f t="shared" si="97"/>
        <v>2.2877999999999998</v>
      </c>
      <c r="N55" s="148">
        <f t="shared" si="30"/>
        <v>86.5</v>
      </c>
      <c r="O55" s="149">
        <f t="shared" ref="O55:Q55" si="98">IF(OR(AND($V837=1,$B$24=2),$B$24=1), IF(O$3="2nd Quintile",IF(O837&gt;O$31,O$30,IF(O837&gt;O$30,O$19,IF(O837&gt;O$19,O$18, O$17))), IF(O$3="Next Quintile",IF(O837=O$32,O$32,IF(O837&gt;O$31,O$31,IF(O837&gt;O$30,O$30,IF(O837&gt;O$19,O$19,O$18)))),O837*(1+O$3))), O837)</f>
        <v>2</v>
      </c>
      <c r="P55" s="149">
        <f t="shared" si="98"/>
        <v>7.5</v>
      </c>
      <c r="Q55" s="149">
        <f t="shared" si="98"/>
        <v>6.8</v>
      </c>
      <c r="R55" s="23"/>
      <c r="S55" s="49">
        <f t="shared" si="9"/>
        <v>0.74949026363097671</v>
      </c>
      <c r="T55" s="49">
        <f t="shared" si="74"/>
        <v>0.96484898161947807</v>
      </c>
      <c r="U55" s="49">
        <f t="shared" si="74"/>
        <v>1.7425178750144288</v>
      </c>
      <c r="V55" s="49">
        <f t="shared" si="74"/>
        <v>0.98130695060579087</v>
      </c>
      <c r="W55" s="49">
        <f t="shared" si="21"/>
        <v>1.204781360184465</v>
      </c>
      <c r="X55" s="49">
        <f t="shared" si="21"/>
        <v>0.95673776314438219</v>
      </c>
      <c r="Y55" s="49">
        <f t="shared" si="22"/>
        <v>1.0433075310930366</v>
      </c>
      <c r="Z55" s="49">
        <f t="shared" si="22"/>
        <v>0.87545463861516049</v>
      </c>
      <c r="AA55" s="49">
        <f t="shared" si="22"/>
        <v>0.88174648300644398</v>
      </c>
      <c r="AB55" s="49">
        <f t="shared" si="22"/>
        <v>0.98101110817632486</v>
      </c>
      <c r="AC55" s="49">
        <f t="shared" si="74"/>
        <v>1.0749408122154971</v>
      </c>
      <c r="AD55" s="49">
        <f t="shared" si="23"/>
        <v>1.0569916309597509</v>
      </c>
      <c r="AE55" s="49">
        <f t="shared" si="23"/>
        <v>1.1418373173372307</v>
      </c>
      <c r="AF55" s="49">
        <f t="shared" si="23"/>
        <v>0.81378915726493439</v>
      </c>
      <c r="AG55" s="129">
        <f t="shared" si="12"/>
        <v>1.008827652425311</v>
      </c>
      <c r="AH55" s="129">
        <f t="shared" si="13"/>
        <v>1.0918558178989368</v>
      </c>
      <c r="AI55" s="129">
        <f t="shared" si="14"/>
        <v>0.91273740993264318</v>
      </c>
      <c r="AJ55" s="129">
        <f t="shared" si="15"/>
        <v>1.0218897294443532</v>
      </c>
      <c r="AK55" s="85">
        <f t="shared" si="31"/>
        <v>0.88899105591069105</v>
      </c>
      <c r="AL55" s="122">
        <f t="shared" si="32"/>
        <v>0.84868336100370612</v>
      </c>
      <c r="AM55" s="122">
        <f t="shared" si="33"/>
        <v>0.83694626351127566</v>
      </c>
      <c r="AN55" s="122">
        <f t="shared" si="34"/>
        <v>0.9070295132813796</v>
      </c>
      <c r="AO55" s="53"/>
      <c r="AP55" s="60"/>
    </row>
    <row r="56" spans="1:53" ht="15" thickBot="1">
      <c r="A56" s="23" t="s">
        <v>3</v>
      </c>
      <c r="B56" s="24">
        <v>13057091008</v>
      </c>
      <c r="C56" s="24"/>
      <c r="D56" s="148">
        <f t="shared" ref="D56:G56" si="99">IF(OR(AND($V838=1,$B$24=2),$B$24=1), IF(D$3="Next Quintile",IF(D838&gt;D$31,D$32,IF(D838&gt;D$30,D$31,IF(D838&gt;D$19,D$30,IF(D838&gt;D$18,D$19,D$18)))),IF(D$3="2nd Quintile",IF(D838&gt;D$30,D$32,IF(D838&gt;D$19,D$31,IF(D838&gt;D$18,D$30,D$19))),IF(D838*(1+D$3)&gt;100,100,D838*(1+D$3)))), D838)</f>
        <v>81.8</v>
      </c>
      <c r="E56" s="148">
        <f t="shared" si="99"/>
        <v>80.900000000000006</v>
      </c>
      <c r="F56" s="148">
        <f t="shared" si="99"/>
        <v>64.099999999999994</v>
      </c>
      <c r="G56" s="148">
        <f t="shared" si="99"/>
        <v>50.8</v>
      </c>
      <c r="H56" s="149">
        <f t="shared" ref="H56:M56" si="100">IF(OR(AND($V838=1,$B$24=2),$B$24=1), IF(H$3="2nd Quintile",IF(H838&gt;H$31,H$30,IF(H838&gt;H$30,H$19,IF(H838&gt;H$19,H$18, H$17))), IF(H$3="Next Quintile",IF(H838=H$32,H$32,IF(H838&gt;H$31,H$31,IF(H838&gt;H$30,H$30,IF(H838&gt;H$19,H$19,H$18)))),H838*(1+H$3))), H838)</f>
        <v>8.1999999999999993</v>
      </c>
      <c r="I56" s="149">
        <f t="shared" si="100"/>
        <v>9.3000000000000007</v>
      </c>
      <c r="J56" s="149">
        <f t="shared" si="100"/>
        <v>0.7</v>
      </c>
      <c r="K56" s="149">
        <f t="shared" si="100"/>
        <v>2.7</v>
      </c>
      <c r="L56" s="149">
        <f t="shared" si="100"/>
        <v>26.9</v>
      </c>
      <c r="M56" s="149">
        <f t="shared" si="100"/>
        <v>3.6</v>
      </c>
      <c r="N56" s="148">
        <f t="shared" si="30"/>
        <v>83.1</v>
      </c>
      <c r="O56" s="149">
        <f t="shared" ref="O56:Q56" si="101">IF(OR(AND($V838=1,$B$24=2),$B$24=1), IF(O$3="2nd Quintile",IF(O838&gt;O$31,O$30,IF(O838&gt;O$30,O$19,IF(O838&gt;O$19,O$18, O$17))), IF(O$3="Next Quintile",IF(O838=O$32,O$32,IF(O838&gt;O$31,O$31,IF(O838&gt;O$30,O$30,IF(O838&gt;O$19,O$19,O$18)))),O838*(1+O$3))), O838)</f>
        <v>0.2</v>
      </c>
      <c r="P56" s="149">
        <f t="shared" si="101"/>
        <v>12</v>
      </c>
      <c r="Q56" s="149">
        <f t="shared" si="101"/>
        <v>5.3</v>
      </c>
      <c r="R56" s="23"/>
      <c r="S56" s="49">
        <f t="shared" si="9"/>
        <v>0.66430844158322355</v>
      </c>
      <c r="T56" s="49">
        <f t="shared" si="74"/>
        <v>1.0604407862459335</v>
      </c>
      <c r="U56" s="49">
        <f t="shared" si="74"/>
        <v>0.86556289233359618</v>
      </c>
      <c r="V56" s="49">
        <f t="shared" si="74"/>
        <v>0.9334670551512203</v>
      </c>
      <c r="W56" s="49">
        <f t="shared" si="21"/>
        <v>0.38341032180534629</v>
      </c>
      <c r="X56" s="49">
        <f t="shared" si="21"/>
        <v>0.19150503963004561</v>
      </c>
      <c r="Y56" s="49">
        <f t="shared" si="22"/>
        <v>1.1739339598882894</v>
      </c>
      <c r="Z56" s="49">
        <f t="shared" si="22"/>
        <v>1.3885978391514955</v>
      </c>
      <c r="AA56" s="49">
        <f t="shared" si="22"/>
        <v>1.0658226866299114</v>
      </c>
      <c r="AB56" s="49">
        <f t="shared" si="22"/>
        <v>0.87011450428859349</v>
      </c>
      <c r="AC56" s="49">
        <f t="shared" si="74"/>
        <v>0.75551557245577816</v>
      </c>
      <c r="AD56" s="49">
        <f t="shared" si="23"/>
        <v>1.2421273662500871</v>
      </c>
      <c r="AE56" s="49">
        <f t="shared" si="23"/>
        <v>0.81867249916865903</v>
      </c>
      <c r="AF56" s="49">
        <f t="shared" si="23"/>
        <v>1.0388375064721873</v>
      </c>
      <c r="AG56" s="129">
        <f t="shared" si="12"/>
        <v>0.94173307394005079</v>
      </c>
      <c r="AH56" s="129">
        <f t="shared" si="13"/>
        <v>0.75323264237680776</v>
      </c>
      <c r="AI56" s="129">
        <f t="shared" si="14"/>
        <v>1.1081783433566668</v>
      </c>
      <c r="AJ56" s="129">
        <f t="shared" si="15"/>
        <v>0.96378823608667796</v>
      </c>
      <c r="AK56" s="85">
        <f t="shared" si="31"/>
        <v>0.86896275136243217</v>
      </c>
      <c r="AL56" s="122">
        <f t="shared" si="32"/>
        <v>0.74971869831309768</v>
      </c>
      <c r="AM56" s="122">
        <f t="shared" si="33"/>
        <v>0.88241992224648247</v>
      </c>
      <c r="AN56" s="122">
        <f t="shared" si="34"/>
        <v>0.89079184808059864</v>
      </c>
      <c r="AO56" s="53"/>
      <c r="AP56" s="60"/>
    </row>
    <row r="57" spans="1:53" ht="15" thickBot="1">
      <c r="A57" s="23" t="s">
        <v>3</v>
      </c>
      <c r="B57" s="24">
        <v>13057091101</v>
      </c>
      <c r="C57" s="24"/>
      <c r="D57" s="148">
        <f t="shared" ref="D57:G57" si="102">IF(OR(AND($V839=1,$B$24=2),$B$24=1), IF(D$3="Next Quintile",IF(D839&gt;D$31,D$32,IF(D839&gt;D$30,D$31,IF(D839&gt;D$19,D$30,IF(D839&gt;D$18,D$19,D$18)))),IF(D$3="2nd Quintile",IF(D839&gt;D$30,D$32,IF(D839&gt;D$19,D$31,IF(D839&gt;D$18,D$30,D$19))),IF(D839*(1+D$3)&gt;100,100,D839*(1+D$3)))), D839)</f>
        <v>82.8</v>
      </c>
      <c r="E57" s="148">
        <f t="shared" si="102"/>
        <v>79.900000000000006</v>
      </c>
      <c r="F57" s="148">
        <f t="shared" si="102"/>
        <v>48.9</v>
      </c>
      <c r="G57" s="148">
        <f t="shared" si="102"/>
        <v>51.7</v>
      </c>
      <c r="H57" s="149">
        <f t="shared" ref="H57:M57" si="103">IF(OR(AND($V839=1,$B$24=2),$B$24=1), IF(H$3="2nd Quintile",IF(H839&gt;H$31,H$30,IF(H839&gt;H$30,H$19,IF(H839&gt;H$19,H$18, H$17))), IF(H$3="Next Quintile",IF(H839=H$32,H$32,IF(H839&gt;H$31,H$31,IF(H839&gt;H$30,H$30,IF(H839&gt;H$19,H$19,H$18)))),H839*(1+H$3))), H839)</f>
        <v>7.6</v>
      </c>
      <c r="I57" s="149">
        <f t="shared" si="103"/>
        <v>2.6</v>
      </c>
      <c r="J57" s="149">
        <f t="shared" si="103"/>
        <v>8.9</v>
      </c>
      <c r="K57" s="149">
        <f t="shared" si="103"/>
        <v>19.2</v>
      </c>
      <c r="L57" s="149">
        <f t="shared" si="103"/>
        <v>33.299999999999997</v>
      </c>
      <c r="M57" s="149">
        <f t="shared" si="103"/>
        <v>3.9</v>
      </c>
      <c r="N57" s="148">
        <f t="shared" si="30"/>
        <v>86.5</v>
      </c>
      <c r="O57" s="149">
        <f t="shared" ref="O57:Q57" si="104">IF(OR(AND($V839=1,$B$24=2),$B$24=1), IF(O$3="2nd Quintile",IF(O839&gt;O$31,O$30,IF(O839&gt;O$30,O$19,IF(O839&gt;O$19,O$18, O$17))), IF(O$3="Next Quintile",IF(O839=O$32,O$32,IF(O839&gt;O$31,O$31,IF(O839&gt;O$30,O$30,IF(O839&gt;O$19,O$19,O$18)))),O839*(1+O$3))), O839)</f>
        <v>10.8</v>
      </c>
      <c r="P57" s="149">
        <f t="shared" si="104"/>
        <v>22.3</v>
      </c>
      <c r="Q57" s="149">
        <f t="shared" si="104"/>
        <v>4.7</v>
      </c>
      <c r="R57" s="23"/>
      <c r="S57" s="49">
        <f t="shared" si="9"/>
        <v>0.74949026363097671</v>
      </c>
      <c r="T57" s="49">
        <f t="shared" si="74"/>
        <v>0.96484898161947807</v>
      </c>
      <c r="U57" s="49">
        <f t="shared" si="74"/>
        <v>0.13716312529815114</v>
      </c>
      <c r="V57" s="49">
        <f t="shared" si="74"/>
        <v>0.98130695060579087</v>
      </c>
      <c r="W57" s="49">
        <f t="shared" si="21"/>
        <v>0.59768102746946417</v>
      </c>
      <c r="X57" s="49">
        <f t="shared" si="21"/>
        <v>0.99143315264312892</v>
      </c>
      <c r="Y57" s="49">
        <f t="shared" si="22"/>
        <v>0.76195829984172359</v>
      </c>
      <c r="Z57" s="49">
        <f t="shared" si="22"/>
        <v>0.57447641522365611</v>
      </c>
      <c r="AA57" s="49">
        <f t="shared" si="22"/>
        <v>0.47677883503481538</v>
      </c>
      <c r="AB57" s="49">
        <f t="shared" si="22"/>
        <v>0.84476091400790498</v>
      </c>
      <c r="AC57" s="49">
        <f t="shared" si="74"/>
        <v>1.0749408122154971</v>
      </c>
      <c r="AD57" s="49">
        <f t="shared" si="23"/>
        <v>0.15188359176255178</v>
      </c>
      <c r="AE57" s="49">
        <f t="shared" si="23"/>
        <v>7.8984137582816832E-2</v>
      </c>
      <c r="AF57" s="49">
        <f t="shared" si="23"/>
        <v>1.1288568461550885</v>
      </c>
      <c r="AG57" s="129">
        <f t="shared" si="12"/>
        <v>0.6604087593444371</v>
      </c>
      <c r="AH57" s="129">
        <f t="shared" si="13"/>
        <v>0.74055454301553059</v>
      </c>
      <c r="AI57" s="129">
        <f t="shared" si="14"/>
        <v>0.63200538808879214</v>
      </c>
      <c r="AJ57" s="129">
        <f t="shared" si="15"/>
        <v>0.60866634692898858</v>
      </c>
      <c r="AK57" s="85">
        <f t="shared" si="31"/>
        <v>0.78498504143779313</v>
      </c>
      <c r="AL57" s="122">
        <f t="shared" si="32"/>
        <v>0.74601344741019593</v>
      </c>
      <c r="AM57" s="122">
        <f t="shared" si="33"/>
        <v>0.77162774535993583</v>
      </c>
      <c r="AN57" s="122">
        <f t="shared" si="34"/>
        <v>0.7915456840256837</v>
      </c>
      <c r="AO57" s="53"/>
      <c r="AP57" s="60"/>
    </row>
    <row r="58" spans="1:53" ht="15" thickBot="1">
      <c r="A58" s="23" t="s">
        <v>3</v>
      </c>
      <c r="B58" s="24">
        <v>13057091102</v>
      </c>
      <c r="C58" s="24"/>
      <c r="D58" s="148">
        <f t="shared" ref="D58:G58" si="105">IF(OR(AND($V840=1,$B$24=2),$B$24=1), IF(D$3="Next Quintile",IF(D840&gt;D$31,D$32,IF(D840&gt;D$30,D$31,IF(D840&gt;D$19,D$30,IF(D840&gt;D$18,D$19,D$18)))),IF(D$3="2nd Quintile",IF(D840&gt;D$30,D$32,IF(D840&gt;D$19,D$31,IF(D840&gt;D$18,D$30,D$19))),IF(D840*(1+D$3)&gt;100,100,D840*(1+D$3)))), D840)</f>
        <v>82.8</v>
      </c>
      <c r="E58" s="148">
        <f t="shared" si="105"/>
        <v>79.900000000000006</v>
      </c>
      <c r="F58" s="148">
        <f t="shared" si="105"/>
        <v>45.5</v>
      </c>
      <c r="G58" s="148">
        <f t="shared" si="105"/>
        <v>51.7</v>
      </c>
      <c r="H58" s="149">
        <f t="shared" ref="H58:M58" si="106">IF(OR(AND($V840=1,$B$24=2),$B$24=1), IF(H$3="2nd Quintile",IF(H840&gt;H$31,H$30,IF(H840&gt;H$30,H$19,IF(H840&gt;H$19,H$18, H$17))), IF(H$3="Next Quintile",IF(H840=H$32,H$32,IF(H840&gt;H$31,H$31,IF(H840&gt;H$30,H$30,IF(H840&gt;H$19,H$19,H$18)))),H840*(1+H$3))), H840)</f>
        <v>5.9</v>
      </c>
      <c r="I58" s="149">
        <f t="shared" si="106"/>
        <v>14.3</v>
      </c>
      <c r="J58" s="149">
        <f t="shared" si="106"/>
        <v>22.8</v>
      </c>
      <c r="K58" s="149">
        <f t="shared" si="106"/>
        <v>24.9</v>
      </c>
      <c r="L58" s="149">
        <f t="shared" si="106"/>
        <v>29.3</v>
      </c>
      <c r="M58" s="149">
        <f t="shared" si="106"/>
        <v>14</v>
      </c>
      <c r="N58" s="148">
        <f t="shared" si="30"/>
        <v>86.5</v>
      </c>
      <c r="O58" s="149">
        <f t="shared" ref="O58:Q58" si="107">IF(OR(AND($V840=1,$B$24=2),$B$24=1), IF(O$3="2nd Quintile",IF(O840&gt;O$31,O$30,IF(O840&gt;O$30,O$19,IF(O840&gt;O$19,O$18, O$17))), IF(O$3="Next Quintile",IF(O840=O$32,O$32,IF(O840&gt;O$31,O$31,IF(O840&gt;O$30,O$30,IF(O840&gt;O$19,O$19,O$18)))),O840*(1+O$3))), O840)</f>
        <v>17.2</v>
      </c>
      <c r="P58" s="149">
        <f t="shared" si="107"/>
        <v>32</v>
      </c>
      <c r="Q58" s="149">
        <f t="shared" si="107"/>
        <v>12.4</v>
      </c>
      <c r="R58" s="23"/>
      <c r="S58" s="49">
        <f t="shared" si="9"/>
        <v>0.74949026363097671</v>
      </c>
      <c r="T58" s="49">
        <f t="shared" si="74"/>
        <v>0.96484898161947807</v>
      </c>
      <c r="U58" s="49">
        <f t="shared" si="74"/>
        <v>-2.576840153872471E-2</v>
      </c>
      <c r="V58" s="49">
        <f t="shared" si="74"/>
        <v>0.98130695060579087</v>
      </c>
      <c r="W58" s="49">
        <f t="shared" si="21"/>
        <v>1.204781360184465</v>
      </c>
      <c r="X58" s="49">
        <f t="shared" si="21"/>
        <v>-0.40545623873792691</v>
      </c>
      <c r="Y58" s="49">
        <f t="shared" si="22"/>
        <v>6.3609315128642555E-2</v>
      </c>
      <c r="Z58" s="49">
        <f t="shared" si="22"/>
        <v>0.29323446877585702</v>
      </c>
      <c r="AA58" s="49">
        <f t="shared" si="22"/>
        <v>0.84493124228175021</v>
      </c>
      <c r="AB58" s="49">
        <f t="shared" si="22"/>
        <v>-8.8099587752742681E-3</v>
      </c>
      <c r="AC58" s="49">
        <f t="shared" si="74"/>
        <v>1.0749408122154971</v>
      </c>
      <c r="AD58" s="49">
        <f t="shared" si="23"/>
        <v>-0.50637680038086552</v>
      </c>
      <c r="AE58" s="49">
        <f t="shared" si="23"/>
        <v>-0.61761558158054897</v>
      </c>
      <c r="AF58" s="49">
        <f t="shared" si="23"/>
        <v>-2.639134644214328E-2</v>
      </c>
      <c r="AG58" s="129">
        <f t="shared" si="12"/>
        <v>0.28742621664550982</v>
      </c>
      <c r="AH58" s="129">
        <f t="shared" si="13"/>
        <v>0.50468746155610034</v>
      </c>
      <c r="AI58" s="129">
        <f t="shared" si="14"/>
        <v>0.37645191742744433</v>
      </c>
      <c r="AJ58" s="129">
        <f t="shared" si="15"/>
        <v>-1.8860729047015169E-2</v>
      </c>
      <c r="AK58" s="85">
        <f t="shared" si="31"/>
        <v>0.6736465678232797</v>
      </c>
      <c r="AL58" s="122">
        <f t="shared" si="32"/>
        <v>0.67707987214483334</v>
      </c>
      <c r="AM58" s="122">
        <f t="shared" si="33"/>
        <v>0.71216757440260992</v>
      </c>
      <c r="AN58" s="122">
        <f t="shared" si="34"/>
        <v>0.61617025087810673</v>
      </c>
      <c r="AO58" s="53"/>
      <c r="AP58" s="60"/>
    </row>
    <row r="59" spans="1:53" ht="15" thickBot="1">
      <c r="A59" s="57" t="s">
        <v>3</v>
      </c>
      <c r="B59" s="58">
        <v>13057091103</v>
      </c>
      <c r="C59" s="58"/>
      <c r="D59" s="19">
        <f t="shared" ref="D59:G59" si="108">IF(OR(AND($V841=1,$B$24=2),$B$24=1), IF(D$3="Next Quintile",IF(D841&gt;D$31,D$32,IF(D841&gt;D$30,D$31,IF(D841&gt;D$19,D$30,IF(D841&gt;D$18,D$19,D$18)))),IF(D$3="2nd Quintile",IF(D841&gt;D$30,D$32,IF(D841&gt;D$19,D$31,IF(D841&gt;D$18,D$30,D$19))),IF(D841*(1+D$3)&gt;100,100,D841*(1+D$3)))), D841)</f>
        <v>82.8</v>
      </c>
      <c r="E59" s="19">
        <f t="shared" si="108"/>
        <v>79.900000000000006</v>
      </c>
      <c r="F59" s="19">
        <f t="shared" si="108"/>
        <v>48.4</v>
      </c>
      <c r="G59" s="19">
        <f t="shared" si="108"/>
        <v>51.7</v>
      </c>
      <c r="H59" s="94">
        <f t="shared" ref="H59:M59" si="109">IF(OR(AND($V841=1,$B$24=2),$B$24=1), IF(H$3="2nd Quintile",IF(H841&gt;H$31,H$30,IF(H841&gt;H$30,H$19,IF(H841&gt;H$19,H$18, H$17))), IF(H$3="Next Quintile",IF(H841=H$32,H$32,IF(H841&gt;H$31,H$31,IF(H841&gt;H$30,H$30,IF(H841&gt;H$19,H$19,H$18)))),H841*(1+H$3))), H841)</f>
        <v>7.4</v>
      </c>
      <c r="I59" s="94">
        <f t="shared" si="109"/>
        <v>3.7</v>
      </c>
      <c r="J59" s="94">
        <f t="shared" si="109"/>
        <v>6</v>
      </c>
      <c r="K59" s="94">
        <f t="shared" si="109"/>
        <v>17.5</v>
      </c>
      <c r="L59" s="94">
        <f t="shared" si="109"/>
        <v>23.3</v>
      </c>
      <c r="M59" s="94">
        <f t="shared" si="109"/>
        <v>6.1</v>
      </c>
      <c r="N59" s="19">
        <f t="shared" si="30"/>
        <v>86.5</v>
      </c>
      <c r="O59" s="94">
        <f t="shared" ref="O59:Q59" si="110">IF(OR(AND($V841=1,$B$24=2),$B$24=1), IF(O$3="2nd Quintile",IF(O841&gt;O$31,O$30,IF(O841&gt;O$30,O$19,IF(O841&gt;O$19,O$18, O$17))), IF(O$3="Next Quintile",IF(O841=O$32,O$32,IF(O841&gt;O$31,O$31,IF(O841&gt;O$30,O$30,IF(O841&gt;O$19,O$19,O$18)))),O841*(1+O$3))), O841)</f>
        <v>11.5</v>
      </c>
      <c r="P59" s="94">
        <f t="shared" si="110"/>
        <v>18.3</v>
      </c>
      <c r="Q59" s="94">
        <f t="shared" si="110"/>
        <v>6.5</v>
      </c>
      <c r="R59" s="57"/>
      <c r="S59" s="128">
        <f t="shared" si="9"/>
        <v>0.74949026363097671</v>
      </c>
      <c r="T59" s="128">
        <f t="shared" si="74"/>
        <v>0.96484898161947807</v>
      </c>
      <c r="U59" s="128">
        <f t="shared" si="74"/>
        <v>0.11320260664566938</v>
      </c>
      <c r="V59" s="128">
        <f t="shared" si="74"/>
        <v>0.98130695060579087</v>
      </c>
      <c r="W59" s="128">
        <f t="shared" si="21"/>
        <v>0.66910459602416994</v>
      </c>
      <c r="X59" s="128">
        <f t="shared" si="21"/>
        <v>0.86010167140217486</v>
      </c>
      <c r="Y59" s="128">
        <f t="shared" si="22"/>
        <v>0.90765700888258216</v>
      </c>
      <c r="Z59" s="128">
        <f t="shared" si="22"/>
        <v>0.6583555922344031</v>
      </c>
      <c r="AA59" s="128">
        <f t="shared" si="22"/>
        <v>1.397159853152153</v>
      </c>
      <c r="AB59" s="128">
        <f t="shared" si="22"/>
        <v>0.6588345852828561</v>
      </c>
      <c r="AC59" s="128">
        <f t="shared" si="74"/>
        <v>1.0749408122154971</v>
      </c>
      <c r="AD59" s="128">
        <f t="shared" si="23"/>
        <v>7.9886361371865569E-2</v>
      </c>
      <c r="AE59" s="128">
        <f t="shared" si="23"/>
        <v>0.36624175373265844</v>
      </c>
      <c r="AF59" s="128">
        <f t="shared" si="23"/>
        <v>0.858798827106385</v>
      </c>
      <c r="AG59" s="130">
        <f t="shared" si="12"/>
        <v>0.74971257399773084</v>
      </c>
      <c r="AH59" s="130">
        <f t="shared" si="13"/>
        <v>0.74938743983012024</v>
      </c>
      <c r="AI59" s="130">
        <f t="shared" si="14"/>
        <v>0.90478334355647061</v>
      </c>
      <c r="AJ59" s="130">
        <f t="shared" si="15"/>
        <v>0.59496693860660155</v>
      </c>
      <c r="AK59" s="85">
        <f t="shared" si="31"/>
        <v>0.81164299261026163</v>
      </c>
      <c r="AL59" s="122">
        <f t="shared" si="32"/>
        <v>0.748594914707846</v>
      </c>
      <c r="AM59" s="122">
        <f t="shared" si="33"/>
        <v>0.83509557392639466</v>
      </c>
      <c r="AN59" s="122">
        <f t="shared" si="34"/>
        <v>0.78771710074954782</v>
      </c>
      <c r="AO59" s="53"/>
      <c r="AP59" s="60"/>
      <c r="AQ59" s="56"/>
      <c r="AR59" s="56"/>
      <c r="AS59" s="56"/>
      <c r="AT59" s="56"/>
    </row>
    <row r="60" spans="1:53" ht="15" thickBot="1">
      <c r="A60" s="23" t="s">
        <v>4</v>
      </c>
      <c r="B60" s="24">
        <v>13063040202</v>
      </c>
      <c r="C60" s="24"/>
      <c r="D60" s="148">
        <f>IF(OR(AND($V842=1,$B$24=2),$B$24=1), IF(D$4="Next Quintile",IF(D842&gt;D$41,D$42,IF(D842&gt;D$40,D$41,IF(D842&gt;D$19,D$40,IF(D842&gt;D$18,D$19,D$18)))),IF(D$4="2nd Quintile",IF(D842&gt;D$40,D$42,IF(D842&gt;D$19,D$41,IF(D842&gt;D$18,D$40,D$19))),IF(D842*(1+D$4)&gt;100,100,D842*(1+D$4)))), D842)</f>
        <v>48.9</v>
      </c>
      <c r="E60" s="148">
        <f t="shared" ref="E60:G60" si="111">IF(OR(AND($V842=1,$B$24=2),$B$24=1), IF(E$4="Next Quintile",IF(E842&gt;E$41,E$42,IF(E842&gt;E$40,E$41,IF(E842&gt;E$19,E$40,IF(E842&gt;E$18,E$19,E$18)))),IF(E$4="2nd Quintile",IF(E842&gt;E$40,E$42,IF(E842&gt;E$19,E$41,IF(E842&gt;E$18,E$40,E$19))),IF(E842*(1+E$4)&gt;100,100,E842*(1+E$4)))), E842)</f>
        <v>51.1</v>
      </c>
      <c r="F60" s="148">
        <f t="shared" si="111"/>
        <v>26.2</v>
      </c>
      <c r="G60" s="148">
        <f t="shared" si="111"/>
        <v>12.5</v>
      </c>
      <c r="H60" s="149">
        <f>IF(OR(AND($V842=1,$B$24=2),$B$24=1), IF(H$4="2nd Quintile",IF(H842&gt;H$41,H$40,IF(H842&gt;H$40,H$19,IF(H842&gt;H$19,H$18, H$17))), IF(H$4="Next Quintile",IF(H842=H$42,H$42,IF(H842&gt;H$41,H$41,IF(H842&gt;H$40,H$40,IF(H842&gt;H$19,H$19,H$18)))),H842*(1+H$4))), H842)</f>
        <v>14.1</v>
      </c>
      <c r="I60" s="149">
        <f t="shared" ref="I60:Q60" si="112">IF(OR(AND($V842=1,$B$24=2),$B$24=1), IF(I$4="2nd Quintile",IF(I842&gt;I$41,I$40,IF(I842&gt;I$40,I$19,IF(I842&gt;I$19,I$18, I$17))), IF(I$4="Next Quintile",IF(I842=I$42,I$42,IF(I842&gt;I$41,I$41,IF(I842&gt;I$40,I$40,IF(I842&gt;I$19,I$19,I$18)))),I842*(1+I$4))), I842)</f>
        <v>2.8</v>
      </c>
      <c r="J60" s="149">
        <f t="shared" si="112"/>
        <v>49.7</v>
      </c>
      <c r="K60" s="149">
        <f t="shared" si="112"/>
        <v>54.6</v>
      </c>
      <c r="L60" s="149">
        <f t="shared" si="112"/>
        <v>54.7</v>
      </c>
      <c r="M60" s="149">
        <f t="shared" si="112"/>
        <v>22.3</v>
      </c>
      <c r="N60" s="148">
        <f t="shared" ref="N60:N108" si="113">IF(OR(AND($V842=1,$B$24=2),$B$24=1), IF(N$4="Next Quintile",IF(N842&gt;N$41,N$42,IF(N842&gt;N$40,N$41,IF(N842&gt;N$19,N$40,IF(N842&gt;N$18,N$19,N$18)))),IF(N$4="2nd Quintile",IF(N842&gt;N$40,N$42,IF(N842&gt;N$19,N$41,IF(N842&gt;N$18,N$40,N$19))),IF(N842*(1+N$4)&gt;100,100,N842*(1+N$4)))), N842)</f>
        <v>67.3</v>
      </c>
      <c r="O60" s="149">
        <f t="shared" si="112"/>
        <v>20.9</v>
      </c>
      <c r="P60" s="149">
        <f t="shared" si="112"/>
        <v>36.6</v>
      </c>
      <c r="Q60" s="149">
        <f t="shared" si="112"/>
        <v>18.7</v>
      </c>
      <c r="R60" s="23"/>
      <c r="S60" s="49">
        <f t="shared" si="9"/>
        <v>-2.1381735037878524</v>
      </c>
      <c r="T60" s="49">
        <f t="shared" si="74"/>
        <v>-1.7881949916224424</v>
      </c>
      <c r="U60" s="49">
        <f t="shared" si="74"/>
        <v>-0.95064442152452033</v>
      </c>
      <c r="V60" s="49">
        <f t="shared" si="74"/>
        <v>-1.1023862736377141</v>
      </c>
      <c r="W60" s="49">
        <f t="shared" si="21"/>
        <v>-1.723584950558481</v>
      </c>
      <c r="X60" s="49">
        <f t="shared" si="21"/>
        <v>0.96755470150841005</v>
      </c>
      <c r="Y60" s="49">
        <f t="shared" si="22"/>
        <v>-1.2878718135607012</v>
      </c>
      <c r="Z60" s="49">
        <f t="shared" si="22"/>
        <v>-1.1721840942942543</v>
      </c>
      <c r="AA60" s="49">
        <f t="shared" si="22"/>
        <v>-1.492836543736288</v>
      </c>
      <c r="AB60" s="49">
        <f t="shared" si="22"/>
        <v>-0.71025928987432263</v>
      </c>
      <c r="AC60" s="49">
        <f t="shared" si="74"/>
        <v>-0.72887230642761913</v>
      </c>
      <c r="AD60" s="49">
        <f t="shared" si="23"/>
        <v>-0.88693358958877866</v>
      </c>
      <c r="AE60" s="49">
        <f t="shared" si="23"/>
        <v>-0.94796184015286689</v>
      </c>
      <c r="AF60" s="49">
        <f t="shared" si="23"/>
        <v>-0.97159441311260542</v>
      </c>
      <c r="AG60" s="129">
        <f t="shared" si="12"/>
        <v>-1.0517065799779963</v>
      </c>
      <c r="AH60" s="129">
        <f t="shared" si="13"/>
        <v>-1.1461858933119002</v>
      </c>
      <c r="AI60" s="129">
        <f t="shared" si="14"/>
        <v>-1.1250933093016215</v>
      </c>
      <c r="AJ60" s="129">
        <f t="shared" si="15"/>
        <v>-0.88384053732046752</v>
      </c>
      <c r="AK60" s="85">
        <f t="shared" si="31"/>
        <v>0.27390399417809047</v>
      </c>
      <c r="AL60" s="122">
        <f t="shared" si="32"/>
        <v>0.19460219040462412</v>
      </c>
      <c r="AM60" s="122">
        <f t="shared" si="33"/>
        <v>0.36279984462608439</v>
      </c>
      <c r="AN60" s="122">
        <f t="shared" si="34"/>
        <v>0.3744337356784575</v>
      </c>
      <c r="AO60" s="53"/>
      <c r="AP60" s="60"/>
    </row>
    <row r="61" spans="1:53" ht="15" thickBot="1">
      <c r="A61" s="23" t="s">
        <v>4</v>
      </c>
      <c r="B61" s="24">
        <v>13063040203</v>
      </c>
      <c r="C61" s="24"/>
      <c r="D61" s="148">
        <f t="shared" ref="D61:G61" si="114">IF(OR(AND($V843=1,$B$24=2),$B$24=1), IF(D$4="Next Quintile",IF(D843&gt;D$41,D$42,IF(D843&gt;D$40,D$41,IF(D843&gt;D$19,D$40,IF(D843&gt;D$18,D$19,D$18)))),IF(D$4="2nd Quintile",IF(D843&gt;D$40,D$42,IF(D843&gt;D$19,D$41,IF(D843&gt;D$18,D$40,D$19))),IF(D843*(1+D$4)&gt;100,100,D843*(1+D$4)))), D843)</f>
        <v>48.5</v>
      </c>
      <c r="E61" s="148">
        <f t="shared" si="114"/>
        <v>51.1</v>
      </c>
      <c r="F61" s="148">
        <f t="shared" si="114"/>
        <v>27.8</v>
      </c>
      <c r="G61" s="148">
        <f t="shared" si="114"/>
        <v>12.5</v>
      </c>
      <c r="H61" s="149">
        <f t="shared" ref="H61:M61" si="115">IF(OR(AND($V843=1,$B$24=2),$B$24=1), IF(H$4="2nd Quintile",IF(H843&gt;H$41,H$40,IF(H843&gt;H$40,H$19,IF(H843&gt;H$19,H$18, H$17))), IF(H$4="Next Quintile",IF(H843=H$42,H$42,IF(H843&gt;H$41,H$41,IF(H843&gt;H$40,H$40,IF(H843&gt;H$19,H$19,H$18)))),H843*(1+H$4))), H843)</f>
        <v>11.6</v>
      </c>
      <c r="I61" s="149">
        <f t="shared" si="115"/>
        <v>8</v>
      </c>
      <c r="J61" s="149">
        <f t="shared" si="115"/>
        <v>37.6</v>
      </c>
      <c r="K61" s="149">
        <f t="shared" si="115"/>
        <v>43.2</v>
      </c>
      <c r="L61" s="149">
        <f t="shared" si="115"/>
        <v>49.2</v>
      </c>
      <c r="M61" s="149">
        <f t="shared" si="115"/>
        <v>15</v>
      </c>
      <c r="N61" s="148">
        <f t="shared" si="113"/>
        <v>67.5</v>
      </c>
      <c r="O61" s="149">
        <f t="shared" ref="O61:Q61" si="116">IF(OR(AND($V843=1,$B$24=2),$B$24=1), IF(O$4="2nd Quintile",IF(O843&gt;O$41,O$40,IF(O843&gt;O$40,O$19,IF(O843&gt;O$19,O$18, O$17))), IF(O$4="Next Quintile",IF(O843=O$42,O$42,IF(O843&gt;O$41,O$41,IF(O843&gt;O$40,O$40,IF(O843&gt;O$19,O$19,O$18)))),O843*(1+O$4))), O843)</f>
        <v>16</v>
      </c>
      <c r="P61" s="149">
        <f t="shared" si="116"/>
        <v>32.6</v>
      </c>
      <c r="Q61" s="149">
        <f t="shared" si="116"/>
        <v>21</v>
      </c>
      <c r="R61" s="23"/>
      <c r="S61" s="49">
        <f t="shared" si="9"/>
        <v>-2.1722462326069536</v>
      </c>
      <c r="T61" s="49">
        <f t="shared" si="74"/>
        <v>-1.7881949916224424</v>
      </c>
      <c r="U61" s="49">
        <f t="shared" si="74"/>
        <v>-0.87397076183657862</v>
      </c>
      <c r="V61" s="49">
        <f t="shared" si="74"/>
        <v>-1.1023862736377141</v>
      </c>
      <c r="W61" s="49">
        <f t="shared" si="21"/>
        <v>-0.83079034362465587</v>
      </c>
      <c r="X61" s="49">
        <f t="shared" si="21"/>
        <v>0.34671497200571855</v>
      </c>
      <c r="Y61" s="49">
        <f t="shared" si="22"/>
        <v>-0.67995651032125659</v>
      </c>
      <c r="Z61" s="49">
        <f t="shared" si="22"/>
        <v>-0.60970020139865611</v>
      </c>
      <c r="AA61" s="49">
        <f t="shared" si="22"/>
        <v>-0.98662698377175229</v>
      </c>
      <c r="AB61" s="49">
        <f t="shared" si="22"/>
        <v>-9.3321926377569239E-2</v>
      </c>
      <c r="AC61" s="49">
        <f t="shared" si="74"/>
        <v>-0.71008258644175304</v>
      </c>
      <c r="AD61" s="49">
        <f t="shared" si="23"/>
        <v>-0.38295297685397484</v>
      </c>
      <c r="AE61" s="49">
        <f t="shared" si="23"/>
        <v>-0.66070422400302531</v>
      </c>
      <c r="AF61" s="49">
        <f t="shared" si="23"/>
        <v>-1.3166685485637268</v>
      </c>
      <c r="AG61" s="129">
        <f t="shared" si="12"/>
        <v>-0.78174092014357954</v>
      </c>
      <c r="AH61" s="129">
        <f t="shared" si="13"/>
        <v>-1.0144043059491261</v>
      </c>
      <c r="AI61" s="129">
        <f t="shared" si="14"/>
        <v>-0.5632163705159926</v>
      </c>
      <c r="AJ61" s="129">
        <f t="shared" si="15"/>
        <v>-0.76760208396562002</v>
      </c>
      <c r="AK61" s="85">
        <f t="shared" si="31"/>
        <v>0.35449104867345727</v>
      </c>
      <c r="AL61" s="122">
        <f t="shared" si="32"/>
        <v>0.23311615307738162</v>
      </c>
      <c r="AM61" s="122">
        <f t="shared" si="33"/>
        <v>0.49353295011165027</v>
      </c>
      <c r="AN61" s="122">
        <f t="shared" si="34"/>
        <v>0.40691897796669674</v>
      </c>
      <c r="AO61" s="53"/>
      <c r="AP61" s="60"/>
    </row>
    <row r="62" spans="1:53" ht="15" thickBot="1">
      <c r="A62" s="23" t="s">
        <v>4</v>
      </c>
      <c r="B62" s="24">
        <v>13063040204</v>
      </c>
      <c r="C62" s="24"/>
      <c r="D62" s="148">
        <f t="shared" ref="D62:G62" si="117">IF(OR(AND($V844=1,$B$24=2),$B$24=1), IF(D$4="Next Quintile",IF(D844&gt;D$41,D$42,IF(D844&gt;D$40,D$41,IF(D844&gt;D$19,D$40,IF(D844&gt;D$18,D$19,D$18)))),IF(D$4="2nd Quintile",IF(D844&gt;D$40,D$42,IF(D844&gt;D$19,D$41,IF(D844&gt;D$18,D$40,D$19))),IF(D844*(1+D$4)&gt;100,100,D844*(1+D$4)))), D844)</f>
        <v>48.5</v>
      </c>
      <c r="E62" s="148">
        <f t="shared" si="117"/>
        <v>51.1</v>
      </c>
      <c r="F62" s="148">
        <f t="shared" si="117"/>
        <v>27.9</v>
      </c>
      <c r="G62" s="148">
        <f t="shared" si="117"/>
        <v>12.5</v>
      </c>
      <c r="H62" s="149">
        <f t="shared" ref="H62:M62" si="118">IF(OR(AND($V844=1,$B$24=2),$B$24=1), IF(H$4="2nd Quintile",IF(H844&gt;H$41,H$40,IF(H844&gt;H$40,H$19,IF(H844&gt;H$19,H$18, H$17))), IF(H$4="Next Quintile",IF(H844=H$42,H$42,IF(H844&gt;H$41,H$41,IF(H844&gt;H$40,H$40,IF(H844&gt;H$19,H$19,H$18)))),H844*(1+H$4))), H844)</f>
        <v>12.4</v>
      </c>
      <c r="I62" s="149">
        <f t="shared" si="118"/>
        <v>43.8</v>
      </c>
      <c r="J62" s="149">
        <f t="shared" si="118"/>
        <v>37.700000000000003</v>
      </c>
      <c r="K62" s="149">
        <f t="shared" si="118"/>
        <v>51.5</v>
      </c>
      <c r="L62" s="149">
        <f t="shared" si="118"/>
        <v>44.9</v>
      </c>
      <c r="M62" s="149">
        <f t="shared" si="118"/>
        <v>12.6</v>
      </c>
      <c r="N62" s="148">
        <f t="shared" si="113"/>
        <v>67.5</v>
      </c>
      <c r="O62" s="149">
        <f t="shared" ref="O62:Q62" si="119">IF(OR(AND($V844=1,$B$24=2),$B$24=1), IF(O$4="2nd Quintile",IF(O844&gt;O$41,O$40,IF(O844&gt;O$40,O$19,IF(O844&gt;O$19,O$18, O$17))), IF(O$4="Next Quintile",IF(O844=O$42,O$42,IF(O844&gt;O$41,O$41,IF(O844&gt;O$40,O$40,IF(O844&gt;O$19,O$19,O$18)))),O844*(1+O$4))), O844)</f>
        <v>11</v>
      </c>
      <c r="P62" s="149">
        <f t="shared" si="119"/>
        <v>32.1</v>
      </c>
      <c r="Q62" s="149">
        <f t="shared" si="119"/>
        <v>16.3</v>
      </c>
      <c r="R62" s="23"/>
      <c r="S62" s="49">
        <f t="shared" si="9"/>
        <v>-2.1722462326069536</v>
      </c>
      <c r="T62" s="49">
        <f t="shared" si="74"/>
        <v>-1.7881949916224424</v>
      </c>
      <c r="U62" s="49">
        <f t="shared" si="74"/>
        <v>-0.86917865810608241</v>
      </c>
      <c r="V62" s="49">
        <f t="shared" si="74"/>
        <v>-1.1023862736377141</v>
      </c>
      <c r="W62" s="49">
        <f t="shared" si="21"/>
        <v>-1.1164846178434802</v>
      </c>
      <c r="X62" s="49">
        <f t="shared" si="21"/>
        <v>-3.1</v>
      </c>
      <c r="Y62" s="49">
        <f t="shared" si="22"/>
        <v>-0.68498060373645875</v>
      </c>
      <c r="Z62" s="49">
        <f t="shared" si="22"/>
        <v>-1.0192279479805388</v>
      </c>
      <c r="AA62" s="49">
        <f t="shared" si="22"/>
        <v>-0.59086314598129663</v>
      </c>
      <c r="AB62" s="49">
        <f t="shared" si="22"/>
        <v>0.10950679586793872</v>
      </c>
      <c r="AC62" s="49">
        <f t="shared" si="74"/>
        <v>-0.71008258644175304</v>
      </c>
      <c r="AD62" s="49">
        <f t="shared" si="23"/>
        <v>0.13131295450807007</v>
      </c>
      <c r="AE62" s="49">
        <f t="shared" si="23"/>
        <v>-0.6247970219842951</v>
      </c>
      <c r="AF62" s="49">
        <f t="shared" si="23"/>
        <v>-0.61151705438100101</v>
      </c>
      <c r="AG62" s="129">
        <f t="shared" si="12"/>
        <v>-0.83386815377597312</v>
      </c>
      <c r="AH62" s="129">
        <f t="shared" si="13"/>
        <v>-1.5476387682218762</v>
      </c>
      <c r="AI62" s="129">
        <f t="shared" si="14"/>
        <v>-0.50019476603129887</v>
      </c>
      <c r="AJ62" s="129">
        <f t="shared" si="15"/>
        <v>-0.45377092707474476</v>
      </c>
      <c r="AK62" s="85">
        <f t="shared" si="31"/>
        <v>0.33893062435873905</v>
      </c>
      <c r="AL62" s="122">
        <f t="shared" si="32"/>
        <v>7.7275169622951556E-2</v>
      </c>
      <c r="AM62" s="122">
        <f t="shared" si="33"/>
        <v>0.50819632121346814</v>
      </c>
      <c r="AN62" s="122">
        <f t="shared" si="34"/>
        <v>0.49462559204281514</v>
      </c>
      <c r="AO62" s="53"/>
      <c r="AP62" s="60"/>
    </row>
    <row r="63" spans="1:53" ht="15" thickBot="1">
      <c r="A63" s="23" t="s">
        <v>4</v>
      </c>
      <c r="B63" s="24">
        <v>13063040302</v>
      </c>
      <c r="C63" s="24"/>
      <c r="D63" s="148">
        <f t="shared" ref="D63:G63" si="120">IF(OR(AND($V845=1,$B$24=2),$B$24=1), IF(D$4="Next Quintile",IF(D845&gt;D$41,D$42,IF(D845&gt;D$40,D$41,IF(D845&gt;D$19,D$40,IF(D845&gt;D$18,D$19,D$18)))),IF(D$4="2nd Quintile",IF(D845&gt;D$40,D$42,IF(D845&gt;D$19,D$41,IF(D845&gt;D$18,D$40,D$19))),IF(D845*(1+D$4)&gt;100,100,D845*(1+D$4)))), D845)</f>
        <v>47.9</v>
      </c>
      <c r="E63" s="148">
        <f t="shared" si="120"/>
        <v>55.5</v>
      </c>
      <c r="F63" s="148">
        <f t="shared" si="120"/>
        <v>31.5</v>
      </c>
      <c r="G63" s="148">
        <f t="shared" si="120"/>
        <v>10</v>
      </c>
      <c r="H63" s="149">
        <f t="shared" ref="H63:M63" si="121">IF(OR(AND($V845=1,$B$24=2),$B$24=1), IF(H$4="2nd Quintile",IF(H845&gt;H$41,H$40,IF(H845&gt;H$40,H$19,IF(H845&gt;H$19,H$18, H$17))), IF(H$4="Next Quintile",IF(H845=H$42,H$42,IF(H845&gt;H$41,H$41,IF(H845&gt;H$40,H$40,IF(H845&gt;H$19,H$19,H$18)))),H845*(1+H$4))), H845)</f>
        <v>11.2</v>
      </c>
      <c r="I63" s="149">
        <f t="shared" si="121"/>
        <v>15.6</v>
      </c>
      <c r="J63" s="149">
        <f t="shared" si="121"/>
        <v>41</v>
      </c>
      <c r="K63" s="149">
        <f t="shared" si="121"/>
        <v>55</v>
      </c>
      <c r="L63" s="149">
        <f t="shared" si="121"/>
        <v>47.8</v>
      </c>
      <c r="M63" s="149">
        <f t="shared" si="121"/>
        <v>46.6</v>
      </c>
      <c r="N63" s="148">
        <f t="shared" si="113"/>
        <v>56.7</v>
      </c>
      <c r="O63" s="149">
        <f t="shared" ref="O63:Q63" si="122">IF(OR(AND($V845=1,$B$24=2),$B$24=1), IF(O$4="2nd Quintile",IF(O845&gt;O$41,O$40,IF(O845&gt;O$40,O$19,IF(O845&gt;O$19,O$18, O$17))), IF(O$4="Next Quintile",IF(O845=O$42,O$42,IF(O845&gt;O$41,O$41,IF(O845&gt;O$40,O$40,IF(O845&gt;O$19,O$19,O$18)))),O845*(1+O$4))), O845)</f>
        <v>22.2</v>
      </c>
      <c r="P63" s="149">
        <f t="shared" si="122"/>
        <v>47.5</v>
      </c>
      <c r="Q63" s="149">
        <f t="shared" si="122"/>
        <v>19.7</v>
      </c>
      <c r="R63" s="23"/>
      <c r="S63" s="49">
        <f t="shared" si="9"/>
        <v>-2.2233553258356054</v>
      </c>
      <c r="T63" s="49">
        <f t="shared" ref="T63:AC78" si="123">IF((E63-T$25)/T$26&lt;3.1, (IF((E63-T$25)/T$26&gt;-3.1, (E63-T$25)/T$26, -3.1)), 3.1)</f>
        <v>-1.3675910512660381</v>
      </c>
      <c r="U63" s="49">
        <f t="shared" si="123"/>
        <v>-0.69666292380821371</v>
      </c>
      <c r="V63" s="49">
        <f t="shared" si="123"/>
        <v>-1.2352748721226314</v>
      </c>
      <c r="W63" s="49">
        <f t="shared" si="21"/>
        <v>-0.68794320651524377</v>
      </c>
      <c r="X63" s="49">
        <f t="shared" si="21"/>
        <v>-0.56066617111359962</v>
      </c>
      <c r="Y63" s="49">
        <f t="shared" si="22"/>
        <v>-0.85077568643812529</v>
      </c>
      <c r="Z63" s="49">
        <f t="shared" si="22"/>
        <v>-1.1919203712379594</v>
      </c>
      <c r="AA63" s="49">
        <f t="shared" si="22"/>
        <v>-0.85777364123532451</v>
      </c>
      <c r="AB63" s="49">
        <f t="shared" si="22"/>
        <v>-2.7639001026100907</v>
      </c>
      <c r="AC63" s="49">
        <f t="shared" si="123"/>
        <v>-1.7247274656785057</v>
      </c>
      <c r="AD63" s="49">
        <f t="shared" si="23"/>
        <v>-1.0206427317429103</v>
      </c>
      <c r="AE63" s="49">
        <f t="shared" si="23"/>
        <v>-1.7307388441611853</v>
      </c>
      <c r="AF63" s="49">
        <f t="shared" si="23"/>
        <v>-1.1216266459174407</v>
      </c>
      <c r="AG63" s="129">
        <f t="shared" si="12"/>
        <v>-1.3642869662897967</v>
      </c>
      <c r="AH63" s="129">
        <f t="shared" si="13"/>
        <v>-1.0888956052999224</v>
      </c>
      <c r="AI63" s="129">
        <f t="shared" si="14"/>
        <v>-1.604531371694458</v>
      </c>
      <c r="AJ63" s="129">
        <f t="shared" si="15"/>
        <v>-1.3994339218750105</v>
      </c>
      <c r="AK63" s="85">
        <f t="shared" si="31"/>
        <v>0.18059607997395763</v>
      </c>
      <c r="AL63" s="122">
        <f t="shared" si="32"/>
        <v>0.21134562215530381</v>
      </c>
      <c r="AM63" s="122">
        <f t="shared" si="33"/>
        <v>0.25124796830230539</v>
      </c>
      <c r="AN63" s="122">
        <f t="shared" si="34"/>
        <v>0.23034048997484763</v>
      </c>
      <c r="AO63" s="53"/>
      <c r="AP63" s="60"/>
    </row>
    <row r="64" spans="1:53" ht="15" thickBot="1">
      <c r="A64" s="23" t="s">
        <v>4</v>
      </c>
      <c r="B64" s="24">
        <v>13063040303</v>
      </c>
      <c r="C64" s="24"/>
      <c r="D64" s="148">
        <f t="shared" ref="D64:G64" si="124">IF(OR(AND($V846=1,$B$24=2),$B$24=1), IF(D$4="Next Quintile",IF(D846&gt;D$41,D$42,IF(D846&gt;D$40,D$41,IF(D846&gt;D$19,D$40,IF(D846&gt;D$18,D$19,D$18)))),IF(D$4="2nd Quintile",IF(D846&gt;D$40,D$42,IF(D846&gt;D$19,D$41,IF(D846&gt;D$18,D$40,D$19))),IF(D846*(1+D$4)&gt;100,100,D846*(1+D$4)))), D846)</f>
        <v>47.9</v>
      </c>
      <c r="E64" s="148">
        <f t="shared" si="124"/>
        <v>55.5</v>
      </c>
      <c r="F64" s="148">
        <f t="shared" si="124"/>
        <v>21.9</v>
      </c>
      <c r="G64" s="148">
        <f t="shared" si="124"/>
        <v>10</v>
      </c>
      <c r="H64" s="149">
        <f t="shared" ref="H64:M64" si="125">IF(OR(AND($V846=1,$B$24=2),$B$24=1), IF(H$4="2nd Quintile",IF(H846&gt;H$41,H$40,IF(H846&gt;H$40,H$19,IF(H846&gt;H$19,H$18, H$17))), IF(H$4="Next Quintile",IF(H846=H$42,H$42,IF(H846&gt;H$41,H$41,IF(H846&gt;H$40,H$40,IF(H846&gt;H$19,H$19,H$18)))),H846*(1+H$4))), H846)</f>
        <v>9.1999999999999993</v>
      </c>
      <c r="I64" s="149">
        <f t="shared" si="125"/>
        <v>15.7</v>
      </c>
      <c r="J64" s="149">
        <f t="shared" si="125"/>
        <v>54.2</v>
      </c>
      <c r="K64" s="149">
        <f t="shared" si="125"/>
        <v>61.8</v>
      </c>
      <c r="L64" s="149">
        <f t="shared" si="125"/>
        <v>43.5</v>
      </c>
      <c r="M64" s="149">
        <f t="shared" si="125"/>
        <v>39.6</v>
      </c>
      <c r="N64" s="148">
        <f t="shared" si="113"/>
        <v>56.7</v>
      </c>
      <c r="O64" s="149">
        <f t="shared" ref="O64:Q64" si="126">IF(OR(AND($V846=1,$B$24=2),$B$24=1), IF(O$4="2nd Quintile",IF(O846&gt;O$41,O$40,IF(O846&gt;O$40,O$19,IF(O846&gt;O$19,O$18, O$17))), IF(O$4="Next Quintile",IF(O846=O$42,O$42,IF(O846&gt;O$41,O$41,IF(O846&gt;O$40,O$40,IF(O846&gt;O$19,O$19,O$18)))),O846*(1+O$4))), O846)</f>
        <v>34.5</v>
      </c>
      <c r="P64" s="149">
        <f t="shared" si="126"/>
        <v>47.9</v>
      </c>
      <c r="Q64" s="149">
        <f t="shared" si="126"/>
        <v>33.9</v>
      </c>
      <c r="R64" s="23"/>
      <c r="S64" s="49">
        <f t="shared" si="9"/>
        <v>-2.2233553258356054</v>
      </c>
      <c r="T64" s="49">
        <f t="shared" si="123"/>
        <v>-1.3675910512660381</v>
      </c>
      <c r="U64" s="49">
        <f t="shared" si="123"/>
        <v>-1.1567048819358634</v>
      </c>
      <c r="V64" s="49">
        <f t="shared" si="123"/>
        <v>-1.2352748721226314</v>
      </c>
      <c r="W64" s="49">
        <f t="shared" si="21"/>
        <v>2.6292479031816276E-2</v>
      </c>
      <c r="X64" s="49">
        <f t="shared" si="21"/>
        <v>-0.572605396680959</v>
      </c>
      <c r="Y64" s="49">
        <f t="shared" si="22"/>
        <v>-1.5139560172447923</v>
      </c>
      <c r="Z64" s="49">
        <f t="shared" si="22"/>
        <v>-1.5274370792809475</v>
      </c>
      <c r="AA64" s="49">
        <f t="shared" si="22"/>
        <v>-0.46200980344486947</v>
      </c>
      <c r="AB64" s="49">
        <f t="shared" si="22"/>
        <v>-2.1723163293940257</v>
      </c>
      <c r="AC64" s="49">
        <f t="shared" si="123"/>
        <v>-1.7247274656785057</v>
      </c>
      <c r="AD64" s="49">
        <f t="shared" si="23"/>
        <v>-2.2857369228935411</v>
      </c>
      <c r="AE64" s="49">
        <f t="shared" si="23"/>
        <v>-1.7594646057761691</v>
      </c>
      <c r="AF64" s="49">
        <f t="shared" si="23"/>
        <v>-3.1</v>
      </c>
      <c r="AG64" s="129">
        <f t="shared" si="12"/>
        <v>-1.5845881730687184</v>
      </c>
      <c r="AH64" s="129">
        <f t="shared" si="13"/>
        <v>-1.1490278665791533</v>
      </c>
      <c r="AI64" s="129">
        <f t="shared" si="14"/>
        <v>-1.3872544040399475</v>
      </c>
      <c r="AJ64" s="129">
        <f t="shared" si="15"/>
        <v>-2.217482248587054</v>
      </c>
      <c r="AK64" s="85">
        <f t="shared" si="31"/>
        <v>0.11483428876326411</v>
      </c>
      <c r="AL64" s="122">
        <f t="shared" si="32"/>
        <v>0.19377160659908346</v>
      </c>
      <c r="AM64" s="122">
        <f t="shared" si="33"/>
        <v>0.30180226368476526</v>
      </c>
      <c r="AN64" s="122">
        <f t="shared" si="34"/>
        <v>1.719948925458461E-3</v>
      </c>
      <c r="AO64" s="53"/>
      <c r="AP64" s="60"/>
    </row>
    <row r="65" spans="1:42" ht="15" thickBot="1">
      <c r="A65" s="23" t="s">
        <v>4</v>
      </c>
      <c r="B65" s="24">
        <v>13063040306</v>
      </c>
      <c r="C65" s="24"/>
      <c r="D65" s="148">
        <f t="shared" ref="D65:G65" si="127">IF(OR(AND($V847=1,$B$24=2),$B$24=1), IF(D$4="Next Quintile",IF(D847&gt;D$41,D$42,IF(D847&gt;D$40,D$41,IF(D847&gt;D$19,D$40,IF(D847&gt;D$18,D$19,D$18)))),IF(D$4="2nd Quintile",IF(D847&gt;D$40,D$42,IF(D847&gt;D$19,D$41,IF(D847&gt;D$18,D$40,D$19))),IF(D847*(1+D$4)&gt;100,100,D847*(1+D$4)))), D847)</f>
        <v>47.9</v>
      </c>
      <c r="E65" s="148">
        <f t="shared" si="127"/>
        <v>55.5</v>
      </c>
      <c r="F65" s="148">
        <f t="shared" si="127"/>
        <v>30.3</v>
      </c>
      <c r="G65" s="148">
        <f t="shared" si="127"/>
        <v>20.5</v>
      </c>
      <c r="H65" s="149">
        <f t="shared" ref="H65:M65" si="128">IF(OR(AND($V847=1,$B$24=2),$B$24=1), IF(H$4="2nd Quintile",IF(H847&gt;H$41,H$40,IF(H847&gt;H$40,H$19,IF(H847&gt;H$19,H$18, H$17))), IF(H$4="Next Quintile",IF(H847=H$42,H$42,IF(H847&gt;H$41,H$41,IF(H847&gt;H$40,H$40,IF(H847&gt;H$19,H$19,H$18)))),H847*(1+H$4))), H847)</f>
        <v>7.4</v>
      </c>
      <c r="I65" s="149">
        <f t="shared" si="128"/>
        <v>23.6</v>
      </c>
      <c r="J65" s="149">
        <f t="shared" si="128"/>
        <v>64.400000000000006</v>
      </c>
      <c r="K65" s="149">
        <f t="shared" si="128"/>
        <v>85.1</v>
      </c>
      <c r="L65" s="149">
        <f t="shared" si="128"/>
        <v>61</v>
      </c>
      <c r="M65" s="149">
        <f t="shared" si="128"/>
        <v>53.3</v>
      </c>
      <c r="N65" s="148">
        <f t="shared" si="113"/>
        <v>56.7</v>
      </c>
      <c r="O65" s="149">
        <f t="shared" ref="O65:Q65" si="129">IF(OR(AND($V847=1,$B$24=2),$B$24=1), IF(O$4="2nd Quintile",IF(O847&gt;O$41,O$40,IF(O847&gt;O$40,O$19,IF(O847&gt;O$19,O$18, O$17))), IF(O$4="Next Quintile",IF(O847=O$42,O$42,IF(O847&gt;O$41,O$41,IF(O847&gt;O$40,O$40,IF(O847&gt;O$19,O$19,O$18)))),O847*(1+O$4))), O847)</f>
        <v>44.6</v>
      </c>
      <c r="P65" s="149">
        <f t="shared" si="129"/>
        <v>65.900000000000006</v>
      </c>
      <c r="Q65" s="149">
        <f t="shared" si="129"/>
        <v>17.399999999999999</v>
      </c>
      <c r="R65" s="23"/>
      <c r="S65" s="49">
        <f t="shared" si="9"/>
        <v>-2.2233553258356054</v>
      </c>
      <c r="T65" s="49">
        <f t="shared" si="123"/>
        <v>-1.3675910512660381</v>
      </c>
      <c r="U65" s="49">
        <f t="shared" si="123"/>
        <v>-0.75416816857416991</v>
      </c>
      <c r="V65" s="49">
        <f t="shared" si="123"/>
        <v>-0.67714275848597838</v>
      </c>
      <c r="W65" s="49">
        <f t="shared" si="21"/>
        <v>0.66910459602416994</v>
      </c>
      <c r="X65" s="49">
        <f t="shared" si="21"/>
        <v>-1.5158042165023558</v>
      </c>
      <c r="Y65" s="49">
        <f t="shared" si="22"/>
        <v>-2.0264135455953984</v>
      </c>
      <c r="Z65" s="49">
        <f t="shared" si="22"/>
        <v>-2.6770752112517755</v>
      </c>
      <c r="AA65" s="49">
        <f t="shared" si="22"/>
        <v>-2.0726765851502109</v>
      </c>
      <c r="AB65" s="49">
        <f t="shared" si="22"/>
        <v>-3.1</v>
      </c>
      <c r="AC65" s="49">
        <f t="shared" si="123"/>
        <v>-1.7247274656785057</v>
      </c>
      <c r="AD65" s="49">
        <f t="shared" si="23"/>
        <v>-3.1</v>
      </c>
      <c r="AE65" s="49">
        <f t="shared" si="23"/>
        <v>-3.0521238784504567</v>
      </c>
      <c r="AF65" s="49">
        <f t="shared" si="23"/>
        <v>-0.77655251046631946</v>
      </c>
      <c r="AG65" s="129">
        <f t="shared" si="12"/>
        <v>-1.969281654319766</v>
      </c>
      <c r="AH65" s="129">
        <f t="shared" si="13"/>
        <v>-1.1279100671764826</v>
      </c>
      <c r="AI65" s="129">
        <f t="shared" si="14"/>
        <v>-2.6165839321339952</v>
      </c>
      <c r="AJ65" s="129">
        <f t="shared" si="15"/>
        <v>-2.1633509636488202</v>
      </c>
      <c r="AK65" s="85">
        <f t="shared" si="31"/>
        <v>0</v>
      </c>
      <c r="AL65" s="122">
        <f t="shared" si="32"/>
        <v>0.19994341067430887</v>
      </c>
      <c r="AM65" s="122">
        <f t="shared" si="33"/>
        <v>1.5771540978495195E-2</v>
      </c>
      <c r="AN65" s="122">
        <f t="shared" si="34"/>
        <v>1.6848057187739528E-2</v>
      </c>
      <c r="AO65" s="53"/>
      <c r="AP65" s="60"/>
    </row>
    <row r="66" spans="1:42" ht="15" thickBot="1">
      <c r="A66" s="23" t="s">
        <v>4</v>
      </c>
      <c r="B66" s="24">
        <v>13063040307</v>
      </c>
      <c r="C66" s="24"/>
      <c r="D66" s="148">
        <f t="shared" ref="D66:G66" si="130">IF(OR(AND($V848=1,$B$24=2),$B$24=1), IF(D$4="Next Quintile",IF(D848&gt;D$41,D$42,IF(D848&gt;D$40,D$41,IF(D848&gt;D$19,D$40,IF(D848&gt;D$18,D$19,D$18)))),IF(D$4="2nd Quintile",IF(D848&gt;D$40,D$42,IF(D848&gt;D$19,D$41,IF(D848&gt;D$18,D$40,D$19))),IF(D848*(1+D$4)&gt;100,100,D848*(1+D$4)))), D848)</f>
        <v>47.9</v>
      </c>
      <c r="E66" s="148">
        <f t="shared" si="130"/>
        <v>55.5</v>
      </c>
      <c r="F66" s="148">
        <f t="shared" si="130"/>
        <v>26.7</v>
      </c>
      <c r="G66" s="148">
        <f t="shared" si="130"/>
        <v>23.1</v>
      </c>
      <c r="H66" s="149">
        <f t="shared" ref="H66:M66" si="131">IF(OR(AND($V848=1,$B$24=2),$B$24=1), IF(H$4="2nd Quintile",IF(H848&gt;H$41,H$40,IF(H848&gt;H$40,H$19,IF(H848&gt;H$19,H$18, H$17))), IF(H$4="Next Quintile",IF(H848=H$42,H$42,IF(H848&gt;H$41,H$41,IF(H848&gt;H$40,H$40,IF(H848&gt;H$19,H$19,H$18)))),H848*(1+H$4))), H848)</f>
        <v>11.1</v>
      </c>
      <c r="I66" s="149">
        <f t="shared" si="131"/>
        <v>26.9</v>
      </c>
      <c r="J66" s="149">
        <f t="shared" si="131"/>
        <v>33.1</v>
      </c>
      <c r="K66" s="149">
        <f t="shared" si="131"/>
        <v>53.2</v>
      </c>
      <c r="L66" s="149">
        <f t="shared" si="131"/>
        <v>53.8</v>
      </c>
      <c r="M66" s="149">
        <f t="shared" si="131"/>
        <v>32.799999999999997</v>
      </c>
      <c r="N66" s="148">
        <f t="shared" si="113"/>
        <v>56.7</v>
      </c>
      <c r="O66" s="149">
        <f t="shared" ref="O66:Q66" si="132">IF(OR(AND($V848=1,$B$24=2),$B$24=1), IF(O$4="2nd Quintile",IF(O848&gt;O$41,O$40,IF(O848&gt;O$40,O$19,IF(O848&gt;O$19,O$18, O$17))), IF(O$4="Next Quintile",IF(O848=O$42,O$42,IF(O848&gt;O$41,O$41,IF(O848&gt;O$40,O$40,IF(O848&gt;O$19,O$19,O$18)))),O848*(1+O$4))), O848)</f>
        <v>35.1</v>
      </c>
      <c r="P66" s="149">
        <f t="shared" si="132"/>
        <v>35.200000000000003</v>
      </c>
      <c r="Q66" s="149">
        <f t="shared" si="132"/>
        <v>16.100000000000001</v>
      </c>
      <c r="R66" s="23"/>
      <c r="S66" s="49">
        <f t="shared" si="9"/>
        <v>-2.2233553258356054</v>
      </c>
      <c r="T66" s="49">
        <f t="shared" si="123"/>
        <v>-1.3675910512660381</v>
      </c>
      <c r="U66" s="49">
        <f t="shared" si="123"/>
        <v>-0.92668390287203861</v>
      </c>
      <c r="V66" s="49">
        <f t="shared" si="123"/>
        <v>-0.53893861606166427</v>
      </c>
      <c r="W66" s="49">
        <f t="shared" si="21"/>
        <v>-0.65223142223789088</v>
      </c>
      <c r="X66" s="49">
        <f t="shared" si="21"/>
        <v>-1.9097986602252173</v>
      </c>
      <c r="Y66" s="49">
        <f t="shared" si="22"/>
        <v>-0.45387230663716566</v>
      </c>
      <c r="Z66" s="49">
        <f t="shared" si="22"/>
        <v>-1.103107124991286</v>
      </c>
      <c r="AA66" s="49">
        <f t="shared" si="22"/>
        <v>-1.4100022521057272</v>
      </c>
      <c r="AB66" s="49">
        <f t="shared" si="22"/>
        <v>-1.5976349496984195</v>
      </c>
      <c r="AC66" s="49">
        <f t="shared" si="123"/>
        <v>-1.7247274656785057</v>
      </c>
      <c r="AD66" s="49">
        <f t="shared" si="23"/>
        <v>-2.3474488346569866</v>
      </c>
      <c r="AE66" s="49">
        <f t="shared" si="23"/>
        <v>-0.84742167450042249</v>
      </c>
      <c r="AF66" s="49">
        <f t="shared" si="23"/>
        <v>-0.58151060782003405</v>
      </c>
      <c r="AG66" s="129">
        <f t="shared" si="12"/>
        <v>-1.2995784793955336</v>
      </c>
      <c r="AH66" s="129">
        <f t="shared" si="13"/>
        <v>-1.1532101835908029</v>
      </c>
      <c r="AI66" s="129">
        <f t="shared" si="14"/>
        <v>-1.370248108931811</v>
      </c>
      <c r="AJ66" s="129">
        <f t="shared" si="15"/>
        <v>-1.3752771456639872</v>
      </c>
      <c r="AK66" s="85">
        <f t="shared" si="31"/>
        <v>0.19991211580925286</v>
      </c>
      <c r="AL66" s="122">
        <f t="shared" si="32"/>
        <v>0.19254929926088996</v>
      </c>
      <c r="AM66" s="122">
        <f t="shared" si="33"/>
        <v>0.30575915463155479</v>
      </c>
      <c r="AN66" s="122">
        <f t="shared" si="34"/>
        <v>0.23709160120756725</v>
      </c>
      <c r="AO66" s="53"/>
      <c r="AP66" s="60"/>
    </row>
    <row r="67" spans="1:42" ht="15" thickBot="1">
      <c r="A67" s="23" t="s">
        <v>4</v>
      </c>
      <c r="B67" s="24">
        <v>13063040308</v>
      </c>
      <c r="C67" s="24"/>
      <c r="D67" s="148">
        <f t="shared" ref="D67:G67" si="133">IF(OR(AND($V849=1,$B$24=2),$B$24=1), IF(D$4="Next Quintile",IF(D849&gt;D$41,D$42,IF(D849&gt;D$40,D$41,IF(D849&gt;D$19,D$40,IF(D849&gt;D$18,D$19,D$18)))),IF(D$4="2nd Quintile",IF(D849&gt;D$40,D$42,IF(D849&gt;D$19,D$41,IF(D849&gt;D$18,D$40,D$19))),IF(D849*(1+D$4)&gt;100,100,D849*(1+D$4)))), D849)</f>
        <v>47.9</v>
      </c>
      <c r="E67" s="148">
        <f t="shared" si="133"/>
        <v>55.5</v>
      </c>
      <c r="F67" s="148">
        <f t="shared" si="133"/>
        <v>33.799999999999997</v>
      </c>
      <c r="G67" s="148">
        <f t="shared" si="133"/>
        <v>23</v>
      </c>
      <c r="H67" s="149">
        <f t="shared" ref="H67:M67" si="134">IF(OR(AND($V849=1,$B$24=2),$B$24=1), IF(H$4="2nd Quintile",IF(H849&gt;H$41,H$40,IF(H849&gt;H$40,H$19,IF(H849&gt;H$19,H$18, H$17))), IF(H$4="Next Quintile",IF(H849=H$42,H$42,IF(H849&gt;H$41,H$41,IF(H849&gt;H$40,H$40,IF(H849&gt;H$19,H$19,H$18)))),H849*(1+H$4))), H849)</f>
        <v>8.6</v>
      </c>
      <c r="I67" s="149">
        <f t="shared" si="134"/>
        <v>25.1</v>
      </c>
      <c r="J67" s="149">
        <f t="shared" si="134"/>
        <v>57.8</v>
      </c>
      <c r="K67" s="149">
        <f t="shared" si="134"/>
        <v>50.1</v>
      </c>
      <c r="L67" s="149">
        <f t="shared" si="134"/>
        <v>46.7</v>
      </c>
      <c r="M67" s="149">
        <f t="shared" si="134"/>
        <v>52.1</v>
      </c>
      <c r="N67" s="148">
        <f t="shared" si="113"/>
        <v>56.7</v>
      </c>
      <c r="O67" s="149">
        <f t="shared" ref="O67:Q67" si="135">IF(OR(AND($V849=1,$B$24=2),$B$24=1), IF(O$4="2nd Quintile",IF(O849&gt;O$41,O$40,IF(O849&gt;O$40,O$19,IF(O849&gt;O$19,O$18, O$17))), IF(O$4="Next Quintile",IF(O849=O$42,O$42,IF(O849&gt;O$41,O$41,IF(O849&gt;O$40,O$40,IF(O849&gt;O$19,O$19,O$18)))),O849*(1+O$4))), O849)</f>
        <v>33.799999999999997</v>
      </c>
      <c r="P67" s="149">
        <f t="shared" si="135"/>
        <v>51.2</v>
      </c>
      <c r="Q67" s="149">
        <f t="shared" si="135"/>
        <v>11.4</v>
      </c>
      <c r="R67" s="23"/>
      <c r="S67" s="49">
        <f t="shared" si="9"/>
        <v>-2.2233553258356054</v>
      </c>
      <c r="T67" s="49">
        <f t="shared" si="123"/>
        <v>-1.3675910512660381</v>
      </c>
      <c r="U67" s="49">
        <f t="shared" si="123"/>
        <v>-0.58644453800679786</v>
      </c>
      <c r="V67" s="49">
        <f t="shared" si="123"/>
        <v>-0.54425416000106097</v>
      </c>
      <c r="W67" s="49">
        <f t="shared" si="21"/>
        <v>0.24056318469593416</v>
      </c>
      <c r="X67" s="49">
        <f t="shared" si="21"/>
        <v>-1.6948926000127476</v>
      </c>
      <c r="Y67" s="49">
        <f t="shared" si="22"/>
        <v>-1.6948233801920647</v>
      </c>
      <c r="Z67" s="49">
        <f t="shared" si="22"/>
        <v>-0.9501509786775707</v>
      </c>
      <c r="AA67" s="49">
        <f t="shared" si="22"/>
        <v>-0.75653172924241785</v>
      </c>
      <c r="AB67" s="49">
        <f t="shared" si="22"/>
        <v>-3.1</v>
      </c>
      <c r="AC67" s="49">
        <f t="shared" si="123"/>
        <v>-1.7247274656785057</v>
      </c>
      <c r="AD67" s="49">
        <f t="shared" si="23"/>
        <v>-2.2137396925028545</v>
      </c>
      <c r="AE67" s="49">
        <f t="shared" si="23"/>
        <v>-1.9964521390997889</v>
      </c>
      <c r="AF67" s="49">
        <f t="shared" si="23"/>
        <v>0.12364088636269201</v>
      </c>
      <c r="AG67" s="129">
        <f t="shared" si="12"/>
        <v>-1.3931489559463011</v>
      </c>
      <c r="AH67" s="129">
        <f t="shared" si="13"/>
        <v>-1.1243996958026259</v>
      </c>
      <c r="AI67" s="129">
        <f t="shared" si="14"/>
        <v>-1.602227569306663</v>
      </c>
      <c r="AJ67" s="129">
        <f t="shared" si="15"/>
        <v>-1.4528196027296143</v>
      </c>
      <c r="AK67" s="85">
        <f t="shared" si="31"/>
        <v>0.17198052963055463</v>
      </c>
      <c r="AL67" s="122">
        <f t="shared" si="32"/>
        <v>0.20096933785249693</v>
      </c>
      <c r="AM67" s="122">
        <f t="shared" si="33"/>
        <v>0.25178399891646874</v>
      </c>
      <c r="AN67" s="122">
        <f t="shared" si="34"/>
        <v>0.2154207562100651</v>
      </c>
      <c r="AO67" s="53"/>
      <c r="AP67" s="60"/>
    </row>
    <row r="68" spans="1:42" ht="15" thickBot="1">
      <c r="A68" s="23" t="s">
        <v>4</v>
      </c>
      <c r="B68" s="24">
        <v>13063040407</v>
      </c>
      <c r="C68" s="24"/>
      <c r="D68" s="148">
        <f t="shared" ref="D68:G68" si="136">IF(OR(AND($V850=1,$B$24=2),$B$24=1), IF(D$4="Next Quintile",IF(D850&gt;D$41,D$42,IF(D850&gt;D$40,D$41,IF(D850&gt;D$19,D$40,IF(D850&gt;D$18,D$19,D$18)))),IF(D$4="2nd Quintile",IF(D850&gt;D$40,D$42,IF(D850&gt;D$19,D$41,IF(D850&gt;D$18,D$40,D$19))),IF(D850*(1+D$4)&gt;100,100,D850*(1+D$4)))), D850)</f>
        <v>55.2</v>
      </c>
      <c r="E68" s="148">
        <f t="shared" si="136"/>
        <v>61</v>
      </c>
      <c r="F68" s="148">
        <f t="shared" si="136"/>
        <v>33.700000000000003</v>
      </c>
      <c r="G68" s="148">
        <f t="shared" si="136"/>
        <v>26.9</v>
      </c>
      <c r="H68" s="149">
        <f t="shared" ref="H68:M68" si="137">IF(OR(AND($V850=1,$B$24=2),$B$24=1), IF(H$4="2nd Quintile",IF(H850&gt;H$41,H$40,IF(H850&gt;H$40,H$19,IF(H850&gt;H$19,H$18, H$17))), IF(H$4="Next Quintile",IF(H850=H$42,H$42,IF(H850&gt;H$41,H$41,IF(H850&gt;H$40,H$40,IF(H850&gt;H$19,H$19,H$18)))),H850*(1+H$4))), H850)</f>
        <v>7.6</v>
      </c>
      <c r="I68" s="149">
        <f t="shared" si="137"/>
        <v>13.6</v>
      </c>
      <c r="J68" s="149">
        <f t="shared" si="137"/>
        <v>16.3</v>
      </c>
      <c r="K68" s="149">
        <f t="shared" si="137"/>
        <v>37.9</v>
      </c>
      <c r="L68" s="149">
        <f t="shared" si="137"/>
        <v>37.700000000000003</v>
      </c>
      <c r="M68" s="149">
        <f t="shared" si="137"/>
        <v>28.5</v>
      </c>
      <c r="N68" s="148">
        <f t="shared" si="113"/>
        <v>63.1</v>
      </c>
      <c r="O68" s="149">
        <f t="shared" ref="O68:Q68" si="138">IF(OR(AND($V850=1,$B$24=2),$B$24=1), IF(O$4="2nd Quintile",IF(O850&gt;O$41,O$40,IF(O850&gt;O$40,O$19,IF(O850&gt;O$19,O$18, O$17))), IF(O$4="Next Quintile",IF(O850=O$42,O$42,IF(O850&gt;O$41,O$41,IF(O850&gt;O$40,O$40,IF(O850&gt;O$19,O$19,O$18)))),O850*(1+O$4))), O850)</f>
        <v>26.7</v>
      </c>
      <c r="P68" s="149">
        <f t="shared" si="138"/>
        <v>29.9</v>
      </c>
      <c r="Q68" s="149">
        <f t="shared" si="138"/>
        <v>7.4</v>
      </c>
      <c r="R68" s="23"/>
      <c r="S68" s="49">
        <f t="shared" si="9"/>
        <v>-1.6015280248870076</v>
      </c>
      <c r="T68" s="49">
        <f t="shared" si="123"/>
        <v>-0.84183612582053247</v>
      </c>
      <c r="U68" s="49">
        <f t="shared" si="123"/>
        <v>-0.59123664173729396</v>
      </c>
      <c r="V68" s="49">
        <f t="shared" si="123"/>
        <v>-0.33694794636458991</v>
      </c>
      <c r="W68" s="49">
        <f t="shared" si="21"/>
        <v>0.59768102746946417</v>
      </c>
      <c r="X68" s="49">
        <f t="shared" si="21"/>
        <v>-0.32188165976641059</v>
      </c>
      <c r="Y68" s="49">
        <f t="shared" si="22"/>
        <v>0.39017538711677396</v>
      </c>
      <c r="Z68" s="49">
        <f t="shared" si="22"/>
        <v>-0.34819453189456195</v>
      </c>
      <c r="AA68" s="49">
        <f t="shared" si="22"/>
        <v>7.1811187063186219E-2</v>
      </c>
      <c r="AB68" s="49">
        <f t="shared" si="22"/>
        <v>-1.2342334890085513</v>
      </c>
      <c r="AC68" s="49">
        <f t="shared" si="123"/>
        <v>-1.1234564261308004</v>
      </c>
      <c r="AD68" s="49">
        <f t="shared" si="23"/>
        <v>-1.4834820699687508</v>
      </c>
      <c r="AE68" s="49">
        <f t="shared" si="23"/>
        <v>-0.46680533310188205</v>
      </c>
      <c r="AF68" s="49">
        <f t="shared" si="23"/>
        <v>0.72376981758203318</v>
      </c>
      <c r="AG68" s="129">
        <f t="shared" si="12"/>
        <v>-0.49251433888651003</v>
      </c>
      <c r="AH68" s="129">
        <f t="shared" si="13"/>
        <v>-0.38651056914137094</v>
      </c>
      <c r="AI68" s="129">
        <f t="shared" si="14"/>
        <v>-0.50353894461330906</v>
      </c>
      <c r="AJ68" s="129">
        <f t="shared" si="15"/>
        <v>-0.58749350290485003</v>
      </c>
      <c r="AK68" s="85">
        <f t="shared" si="31"/>
        <v>0.44082765266808382</v>
      </c>
      <c r="AL68" s="122">
        <f t="shared" si="32"/>
        <v>0.41662187968015024</v>
      </c>
      <c r="AM68" s="122">
        <f t="shared" si="33"/>
        <v>0.50741822405171344</v>
      </c>
      <c r="AN68" s="122">
        <f t="shared" si="34"/>
        <v>0.45725404975304279</v>
      </c>
      <c r="AO68" s="53"/>
      <c r="AP68" s="60"/>
    </row>
    <row r="69" spans="1:42" ht="15" thickBot="1">
      <c r="A69" s="23" t="s">
        <v>4</v>
      </c>
      <c r="B69" s="24">
        <v>13063040408</v>
      </c>
      <c r="C69" s="24"/>
      <c r="D69" s="148">
        <f t="shared" ref="D69:G69" si="139">IF(OR(AND($V851=1,$B$24=2),$B$24=1), IF(D$4="Next Quintile",IF(D851&gt;D$41,D$42,IF(D851&gt;D$40,D$41,IF(D851&gt;D$19,D$40,IF(D851&gt;D$18,D$19,D$18)))),IF(D$4="2nd Quintile",IF(D851&gt;D$40,D$42,IF(D851&gt;D$19,D$41,IF(D851&gt;D$18,D$40,D$19))),IF(D851*(1+D$4)&gt;100,100,D851*(1+D$4)))), D851)</f>
        <v>58.1</v>
      </c>
      <c r="E69" s="148">
        <f t="shared" si="139"/>
        <v>63.2</v>
      </c>
      <c r="F69" s="148">
        <f t="shared" si="139"/>
        <v>35.700000000000003</v>
      </c>
      <c r="G69" s="148">
        <f t="shared" si="139"/>
        <v>28.5</v>
      </c>
      <c r="H69" s="149">
        <f t="shared" ref="H69:M69" si="140">IF(OR(AND($V851=1,$B$24=2),$B$24=1), IF(H$4="2nd Quintile",IF(H851&gt;H$41,H$40,IF(H851&gt;H$40,H$19,IF(H851&gt;H$19,H$18, H$17))), IF(H$4="Next Quintile",IF(H851=H$42,H$42,IF(H851&gt;H$41,H$41,IF(H851&gt;H$40,H$40,IF(H851&gt;H$19,H$19,H$18)))),H851*(1+H$4))), H851)</f>
        <v>11.8</v>
      </c>
      <c r="I69" s="149">
        <f t="shared" si="140"/>
        <v>6.1</v>
      </c>
      <c r="J69" s="149">
        <f t="shared" si="140"/>
        <v>28.4</v>
      </c>
      <c r="K69" s="149">
        <f t="shared" si="140"/>
        <v>49.5</v>
      </c>
      <c r="L69" s="149">
        <f t="shared" si="140"/>
        <v>36.9</v>
      </c>
      <c r="M69" s="149">
        <f t="shared" si="140"/>
        <v>19.8</v>
      </c>
      <c r="N69" s="148">
        <f t="shared" si="113"/>
        <v>65.900000000000006</v>
      </c>
      <c r="O69" s="149">
        <f t="shared" ref="O69:Q69" si="141">IF(OR(AND($V851=1,$B$24=2),$B$24=1), IF(O$4="2nd Quintile",IF(O851&gt;O$41,O$40,IF(O851&gt;O$40,O$19,IF(O851&gt;O$19,O$18, O$17))), IF(O$4="Next Quintile",IF(O851=O$42,O$42,IF(O851&gt;O$41,O$41,IF(O851&gt;O$40,O$40,IF(O851&gt;O$19,O$19,O$18)))),O851*(1+O$4))), O851)</f>
        <v>19.899999999999999</v>
      </c>
      <c r="P69" s="149">
        <f t="shared" si="141"/>
        <v>27.1</v>
      </c>
      <c r="Q69" s="149">
        <f t="shared" si="141"/>
        <v>21.3</v>
      </c>
      <c r="R69" s="23"/>
      <c r="S69" s="49">
        <f t="shared" si="9"/>
        <v>-1.3545007409485239</v>
      </c>
      <c r="T69" s="49">
        <f t="shared" si="123"/>
        <v>-0.63153415564232995</v>
      </c>
      <c r="U69" s="49">
        <f t="shared" si="123"/>
        <v>-0.4953945671273669</v>
      </c>
      <c r="V69" s="49">
        <f t="shared" si="123"/>
        <v>-0.25189924333424274</v>
      </c>
      <c r="W69" s="49">
        <f t="shared" si="21"/>
        <v>-0.90221391217936231</v>
      </c>
      <c r="X69" s="49">
        <f t="shared" si="21"/>
        <v>0.57356025778554809</v>
      </c>
      <c r="Y69" s="49">
        <f t="shared" si="22"/>
        <v>-0.21773991612267055</v>
      </c>
      <c r="Z69" s="49">
        <f t="shared" si="22"/>
        <v>-0.9205465632620129</v>
      </c>
      <c r="AA69" s="49">
        <f t="shared" si="22"/>
        <v>0.14544166851257365</v>
      </c>
      <c r="AB69" s="49">
        <f t="shared" si="22"/>
        <v>-0.49897937086858518</v>
      </c>
      <c r="AC69" s="49">
        <f t="shared" si="123"/>
        <v>-0.8604003463286789</v>
      </c>
      <c r="AD69" s="49">
        <f t="shared" si="23"/>
        <v>-0.78408040331636975</v>
      </c>
      <c r="AE69" s="49">
        <f t="shared" si="23"/>
        <v>-0.26572500179699315</v>
      </c>
      <c r="AF69" s="49">
        <f t="shared" si="23"/>
        <v>-1.3616782184051774</v>
      </c>
      <c r="AG69" s="129">
        <f t="shared" si="12"/>
        <v>-0.57039916720207806</v>
      </c>
      <c r="AH69" s="129">
        <f t="shared" si="13"/>
        <v>-0.46853175393842117</v>
      </c>
      <c r="AI69" s="129">
        <f t="shared" si="14"/>
        <v>-0.42469475520600813</v>
      </c>
      <c r="AJ69" s="129">
        <f t="shared" si="15"/>
        <v>-0.81797099246180482</v>
      </c>
      <c r="AK69" s="85">
        <f t="shared" si="31"/>
        <v>0.41757836641560764</v>
      </c>
      <c r="AL69" s="122">
        <f t="shared" si="32"/>
        <v>0.39265069438130562</v>
      </c>
      <c r="AM69" s="122">
        <f t="shared" si="33"/>
        <v>0.52576306972732723</v>
      </c>
      <c r="AN69" s="122">
        <f t="shared" si="34"/>
        <v>0.39284234369406357</v>
      </c>
      <c r="AO69" s="53"/>
      <c r="AP69" s="60"/>
    </row>
    <row r="70" spans="1:42" ht="15" thickBot="1">
      <c r="A70" s="23" t="s">
        <v>4</v>
      </c>
      <c r="B70" s="24">
        <v>13063040409</v>
      </c>
      <c r="C70" s="24"/>
      <c r="D70" s="148">
        <f t="shared" ref="D70:G70" si="142">IF(OR(AND($V852=1,$B$24=2),$B$24=1), IF(D$4="Next Quintile",IF(D852&gt;D$41,D$42,IF(D852&gt;D$40,D$41,IF(D852&gt;D$19,D$40,IF(D852&gt;D$18,D$19,D$18)))),IF(D$4="2nd Quintile",IF(D852&gt;D$40,D$42,IF(D852&gt;D$19,D$41,IF(D852&gt;D$18,D$40,D$19))),IF(D852*(1+D$4)&gt;100,100,D852*(1+D$4)))), D852)</f>
        <v>60.6</v>
      </c>
      <c r="E70" s="148">
        <f t="shared" si="142"/>
        <v>65.099999999999994</v>
      </c>
      <c r="F70" s="148">
        <f t="shared" si="142"/>
        <v>34.200000000000003</v>
      </c>
      <c r="G70" s="148">
        <f t="shared" si="142"/>
        <v>27.1</v>
      </c>
      <c r="H70" s="149">
        <f t="shared" ref="H70:M70" si="143">IF(OR(AND($V852=1,$B$24=2),$B$24=1), IF(H$4="2nd Quintile",IF(H852&gt;H$41,H$40,IF(H852&gt;H$40,H$19,IF(H852&gt;H$19,H$18, H$17))), IF(H$4="Next Quintile",IF(H852=H$42,H$42,IF(H852&gt;H$41,H$41,IF(H852&gt;H$40,H$40,IF(H852&gt;H$19,H$19,H$18)))),H852*(1+H$4))), H852)</f>
        <v>13</v>
      </c>
      <c r="I70" s="149">
        <f t="shared" si="143"/>
        <v>15</v>
      </c>
      <c r="J70" s="149">
        <f t="shared" si="143"/>
        <v>26.1</v>
      </c>
      <c r="K70" s="149">
        <f t="shared" si="143"/>
        <v>37.6</v>
      </c>
      <c r="L70" s="149">
        <f t="shared" si="143"/>
        <v>39.5</v>
      </c>
      <c r="M70" s="149">
        <f t="shared" si="143"/>
        <v>19.3</v>
      </c>
      <c r="N70" s="148">
        <f t="shared" si="113"/>
        <v>68.5</v>
      </c>
      <c r="O70" s="149">
        <f t="shared" ref="O70:Q70" si="144">IF(OR(AND($V852=1,$B$24=2),$B$24=1), IF(O$4="2nd Quintile",IF(O852&gt;O$41,O$40,IF(O852&gt;O$40,O$19,IF(O852&gt;O$19,O$18, O$17))), IF(O$4="Next Quintile",IF(O852=O$42,O$42,IF(O852&gt;O$41,O$41,IF(O852&gt;O$40,O$40,IF(O852&gt;O$19,O$19,O$18)))),O852*(1+O$4))), O852)</f>
        <v>14.3</v>
      </c>
      <c r="P70" s="149">
        <f t="shared" si="144"/>
        <v>31.8</v>
      </c>
      <c r="Q70" s="149">
        <f t="shared" si="144"/>
        <v>12.2</v>
      </c>
      <c r="R70" s="23"/>
      <c r="S70" s="49">
        <f t="shared" si="9"/>
        <v>-1.1415461858291411</v>
      </c>
      <c r="T70" s="49">
        <f t="shared" si="123"/>
        <v>-0.44990972685206526</v>
      </c>
      <c r="U70" s="49">
        <f t="shared" si="123"/>
        <v>-0.56727612308481212</v>
      </c>
      <c r="V70" s="49">
        <f t="shared" si="123"/>
        <v>-0.32631685848579639</v>
      </c>
      <c r="W70" s="49">
        <f t="shared" si="21"/>
        <v>-1.3307553235075982</v>
      </c>
      <c r="X70" s="49">
        <f t="shared" si="21"/>
        <v>-0.48903081770944296</v>
      </c>
      <c r="Y70" s="49">
        <f t="shared" si="22"/>
        <v>-0.10218576757302418</v>
      </c>
      <c r="Z70" s="49">
        <f t="shared" si="22"/>
        <v>-0.33339232418678322</v>
      </c>
      <c r="AA70" s="49">
        <f t="shared" si="22"/>
        <v>-9.3857396197934331E-2</v>
      </c>
      <c r="AB70" s="49">
        <f t="shared" si="22"/>
        <v>-0.4567233870674377</v>
      </c>
      <c r="AC70" s="49">
        <f t="shared" si="123"/>
        <v>-0.61613398651242413</v>
      </c>
      <c r="AD70" s="49">
        <f t="shared" si="23"/>
        <v>-0.20810256019087964</v>
      </c>
      <c r="AE70" s="49">
        <f t="shared" si="23"/>
        <v>-0.60325270077305693</v>
      </c>
      <c r="AF70" s="49">
        <f t="shared" si="23"/>
        <v>3.6151001188239381E-3</v>
      </c>
      <c r="AG70" s="129">
        <f t="shared" si="12"/>
        <v>-0.42673354658599677</v>
      </c>
      <c r="AH70" s="129">
        <f t="shared" si="13"/>
        <v>-0.62957440043455437</v>
      </c>
      <c r="AI70" s="129">
        <f t="shared" si="14"/>
        <v>-0.29465770248405176</v>
      </c>
      <c r="AJ70" s="129">
        <f t="shared" si="15"/>
        <v>-0.35596853683938418</v>
      </c>
      <c r="AK70" s="85">
        <f t="shared" si="31"/>
        <v>0.46046378082275835</v>
      </c>
      <c r="AL70" s="122">
        <f t="shared" si="32"/>
        <v>0.34558501092736499</v>
      </c>
      <c r="AM70" s="122">
        <f t="shared" si="33"/>
        <v>0.55601906807328816</v>
      </c>
      <c r="AN70" s="122">
        <f t="shared" si="34"/>
        <v>0.52195849480835355</v>
      </c>
      <c r="AO70" s="53"/>
      <c r="AP70" s="60"/>
    </row>
    <row r="71" spans="1:42" ht="15" thickBot="1">
      <c r="A71" s="23" t="s">
        <v>4</v>
      </c>
      <c r="B71" s="24">
        <v>13063040410</v>
      </c>
      <c r="C71" s="24"/>
      <c r="D71" s="148">
        <f t="shared" ref="D71:G71" si="145">IF(OR(AND($V853=1,$B$24=2),$B$24=1), IF(D$4="Next Quintile",IF(D853&gt;D$41,D$42,IF(D853&gt;D$40,D$41,IF(D853&gt;D$19,D$40,IF(D853&gt;D$18,D$19,D$18)))),IF(D$4="2nd Quintile",IF(D853&gt;D$40,D$42,IF(D853&gt;D$19,D$41,IF(D853&gt;D$18,D$40,D$19))),IF(D853*(1+D$4)&gt;100,100,D853*(1+D$4)))), D853)</f>
        <v>53.3</v>
      </c>
      <c r="E71" s="148">
        <f t="shared" si="145"/>
        <v>59.6</v>
      </c>
      <c r="F71" s="148">
        <f t="shared" si="145"/>
        <v>30.8</v>
      </c>
      <c r="G71" s="148">
        <f t="shared" si="145"/>
        <v>12.7</v>
      </c>
      <c r="H71" s="149">
        <f t="shared" ref="H71:M71" si="146">IF(OR(AND($V853=1,$B$24=2),$B$24=1), IF(H$4="2nd Quintile",IF(H853&gt;H$41,H$40,IF(H853&gt;H$40,H$19,IF(H853&gt;H$19,H$18, H$17))), IF(H$4="Next Quintile",IF(H853=H$42,H$42,IF(H853&gt;H$41,H$41,IF(H853&gt;H$40,H$40,IF(H853&gt;H$19,H$19,H$18)))),H853*(1+H$4))), H853)</f>
        <v>8.1</v>
      </c>
      <c r="I71" s="149">
        <f t="shared" si="146"/>
        <v>15.3</v>
      </c>
      <c r="J71" s="149">
        <f t="shared" si="146"/>
        <v>34.1</v>
      </c>
      <c r="K71" s="149">
        <f t="shared" si="146"/>
        <v>58.1</v>
      </c>
      <c r="L71" s="149">
        <f t="shared" si="146"/>
        <v>59.5</v>
      </c>
      <c r="M71" s="149">
        <f t="shared" si="146"/>
        <v>31.5</v>
      </c>
      <c r="N71" s="148">
        <f t="shared" si="113"/>
        <v>61.4</v>
      </c>
      <c r="O71" s="149">
        <f t="shared" ref="O71:Q71" si="147">IF(OR(AND($V853=1,$B$24=2),$B$24=1), IF(O$4="2nd Quintile",IF(O853&gt;O$41,O$40,IF(O853&gt;O$40,O$19,IF(O853&gt;O$19,O$18, O$17))), IF(O$4="Next Quintile",IF(O853=O$42,O$42,IF(O853&gt;O$41,O$41,IF(O853&gt;O$40,O$40,IF(O853&gt;O$19,O$19,O$18)))),O853*(1+O$4))), O853)</f>
        <v>21.1</v>
      </c>
      <c r="P71" s="149">
        <f t="shared" si="147"/>
        <v>26.9</v>
      </c>
      <c r="Q71" s="149">
        <f t="shared" si="147"/>
        <v>18.399999999999999</v>
      </c>
      <c r="R71" s="23"/>
      <c r="S71" s="49">
        <f t="shared" si="9"/>
        <v>-1.7633734867777391</v>
      </c>
      <c r="T71" s="49">
        <f t="shared" si="123"/>
        <v>-0.97566465229757016</v>
      </c>
      <c r="U71" s="49">
        <f t="shared" si="123"/>
        <v>-0.73020764992168818</v>
      </c>
      <c r="V71" s="49">
        <f t="shared" si="123"/>
        <v>-1.0917551857589207</v>
      </c>
      <c r="W71" s="49">
        <f t="shared" si="21"/>
        <v>0.41912210608269918</v>
      </c>
      <c r="X71" s="49">
        <f t="shared" si="21"/>
        <v>-0.52484849441152137</v>
      </c>
      <c r="Y71" s="49">
        <f t="shared" si="22"/>
        <v>-0.50411324078918585</v>
      </c>
      <c r="Z71" s="49">
        <f t="shared" si="22"/>
        <v>-1.3448765175516748</v>
      </c>
      <c r="AA71" s="49">
        <f t="shared" si="22"/>
        <v>-1.93461943243261</v>
      </c>
      <c r="AB71" s="49">
        <f t="shared" si="22"/>
        <v>-1.4877693918154364</v>
      </c>
      <c r="AC71" s="49">
        <f t="shared" si="123"/>
        <v>-1.28316904601066</v>
      </c>
      <c r="AD71" s="49">
        <f t="shared" si="23"/>
        <v>-0.90750422684326071</v>
      </c>
      <c r="AE71" s="49">
        <f t="shared" si="23"/>
        <v>-0.25136212098950084</v>
      </c>
      <c r="AF71" s="49">
        <f t="shared" si="23"/>
        <v>-0.92658474327115481</v>
      </c>
      <c r="AG71" s="129">
        <f t="shared" si="12"/>
        <v>-1.0566449987947832</v>
      </c>
      <c r="AH71" s="129">
        <f t="shared" si="13"/>
        <v>-0.73869151483913242</v>
      </c>
      <c r="AI71" s="129">
        <f t="shared" si="14"/>
        <v>-1.5890884472665736</v>
      </c>
      <c r="AJ71" s="129">
        <f t="shared" si="15"/>
        <v>-0.84215503427864413</v>
      </c>
      <c r="AK71" s="85">
        <f t="shared" si="31"/>
        <v>0.272429833995816</v>
      </c>
      <c r="AL71" s="122">
        <f t="shared" si="32"/>
        <v>0.31369487699258386</v>
      </c>
      <c r="AM71" s="122">
        <f t="shared" si="33"/>
        <v>0.25484110645921149</v>
      </c>
      <c r="AN71" s="122">
        <f t="shared" si="34"/>
        <v>0.38608361252331569</v>
      </c>
      <c r="AO71" s="53"/>
      <c r="AP71" s="60"/>
    </row>
    <row r="72" spans="1:42" ht="15" thickBot="1">
      <c r="A72" s="23" t="s">
        <v>4</v>
      </c>
      <c r="B72" s="24">
        <v>13063040411</v>
      </c>
      <c r="C72" s="24"/>
      <c r="D72" s="148">
        <f t="shared" ref="D72:G72" si="148">IF(OR(AND($V854=1,$B$24=2),$B$24=1), IF(D$4="Next Quintile",IF(D854&gt;D$41,D$42,IF(D854&gt;D$40,D$41,IF(D854&gt;D$19,D$40,IF(D854&gt;D$18,D$19,D$18)))),IF(D$4="2nd Quintile",IF(D854&gt;D$40,D$42,IF(D854&gt;D$19,D$41,IF(D854&gt;D$18,D$40,D$19))),IF(D854*(1+D$4)&gt;100,100,D854*(1+D$4)))), D854)</f>
        <v>60.6</v>
      </c>
      <c r="E72" s="148">
        <f t="shared" si="148"/>
        <v>65.099999999999994</v>
      </c>
      <c r="F72" s="148">
        <f t="shared" si="148"/>
        <v>38.700000000000003</v>
      </c>
      <c r="G72" s="148">
        <f t="shared" si="148"/>
        <v>17.100000000000001</v>
      </c>
      <c r="H72" s="149">
        <f t="shared" ref="H72:M72" si="149">IF(OR(AND($V854=1,$B$24=2),$B$24=1), IF(H$4="2nd Quintile",IF(H854&gt;H$41,H$40,IF(H854&gt;H$40,H$19,IF(H854&gt;H$19,H$18, H$17))), IF(H$4="Next Quintile",IF(H854=H$42,H$42,IF(H854&gt;H$41,H$41,IF(H854&gt;H$40,H$40,IF(H854&gt;H$19,H$19,H$18)))),H854*(1+H$4))), H854)</f>
        <v>10.199999999999999</v>
      </c>
      <c r="I72" s="149">
        <f t="shared" si="149"/>
        <v>3.8</v>
      </c>
      <c r="J72" s="149">
        <f t="shared" si="149"/>
        <v>16.2</v>
      </c>
      <c r="K72" s="149">
        <f t="shared" si="149"/>
        <v>32</v>
      </c>
      <c r="L72" s="149">
        <f t="shared" si="149"/>
        <v>34.4</v>
      </c>
      <c r="M72" s="149">
        <f t="shared" si="149"/>
        <v>12.9</v>
      </c>
      <c r="N72" s="148">
        <f t="shared" si="113"/>
        <v>68.5</v>
      </c>
      <c r="O72" s="149">
        <f t="shared" ref="O72:Q72" si="150">IF(OR(AND($V854=1,$B$24=2),$B$24=1), IF(O$4="2nd Quintile",IF(O854&gt;O$41,O$40,IF(O854&gt;O$40,O$19,IF(O854&gt;O$19,O$18, O$17))), IF(O$4="Next Quintile",IF(O854=O$42,O$42,IF(O854&gt;O$41,O$41,IF(O854&gt;O$40,O$40,IF(O854&gt;O$19,O$19,O$18)))),O854*(1+O$4))), O854)</f>
        <v>8.1</v>
      </c>
      <c r="P72" s="149">
        <f t="shared" si="150"/>
        <v>20.9</v>
      </c>
      <c r="Q72" s="149">
        <f t="shared" si="150"/>
        <v>10.199999999999999</v>
      </c>
      <c r="R72" s="23"/>
      <c r="S72" s="49">
        <f t="shared" si="9"/>
        <v>-1.1415461858291411</v>
      </c>
      <c r="T72" s="49">
        <f t="shared" si="123"/>
        <v>-0.44990972685206526</v>
      </c>
      <c r="U72" s="49">
        <f t="shared" si="123"/>
        <v>-0.35163145521247641</v>
      </c>
      <c r="V72" s="49">
        <f t="shared" si="123"/>
        <v>-0.85787125242546602</v>
      </c>
      <c r="W72" s="49">
        <f t="shared" si="21"/>
        <v>-0.33082536374171373</v>
      </c>
      <c r="X72" s="49">
        <f t="shared" si="21"/>
        <v>0.84816244583481548</v>
      </c>
      <c r="Y72" s="49">
        <f t="shared" si="22"/>
        <v>0.39519948053197601</v>
      </c>
      <c r="Z72" s="49">
        <f t="shared" si="22"/>
        <v>-5.7084446974910344E-2</v>
      </c>
      <c r="AA72" s="49">
        <f t="shared" si="22"/>
        <v>0.37553692304190811</v>
      </c>
      <c r="AB72" s="49">
        <f t="shared" si="22"/>
        <v>8.4153205587250174E-2</v>
      </c>
      <c r="AC72" s="49">
        <f t="shared" si="123"/>
        <v>-0.61613398651242413</v>
      </c>
      <c r="AD72" s="49">
        <f t="shared" si="23"/>
        <v>0.42958719469805612</v>
      </c>
      <c r="AE72" s="49">
        <f t="shared" si="23"/>
        <v>0.17952430323526156</v>
      </c>
      <c r="AF72" s="49">
        <f t="shared" si="23"/>
        <v>0.30367956572849453</v>
      </c>
      <c r="AG72" s="129">
        <f t="shared" si="12"/>
        <v>-2.046947216616174E-2</v>
      </c>
      <c r="AH72" s="129">
        <f t="shared" si="13"/>
        <v>-0.26977457967058155</v>
      </c>
      <c r="AI72" s="129">
        <f t="shared" si="14"/>
        <v>0.13420189388474932</v>
      </c>
      <c r="AJ72" s="129">
        <f t="shared" si="15"/>
        <v>7.4164269287347012E-2</v>
      </c>
      <c r="AK72" s="85">
        <f t="shared" si="31"/>
        <v>0.58173707582206236</v>
      </c>
      <c r="AL72" s="122">
        <f t="shared" si="32"/>
        <v>0.45073867574414594</v>
      </c>
      <c r="AM72" s="122">
        <f t="shared" si="33"/>
        <v>0.65580274485446044</v>
      </c>
      <c r="AN72" s="122">
        <f t="shared" si="34"/>
        <v>0.64216801257001066</v>
      </c>
      <c r="AO72" s="53"/>
      <c r="AP72" s="60"/>
    </row>
    <row r="73" spans="1:42" ht="15" thickBot="1">
      <c r="A73" s="23" t="s">
        <v>4</v>
      </c>
      <c r="B73" s="24">
        <v>13063040412</v>
      </c>
      <c r="C73" s="24"/>
      <c r="D73" s="148">
        <f t="shared" ref="D73:G73" si="151">IF(OR(AND($V855=1,$B$24=2),$B$24=1), IF(D$4="Next Quintile",IF(D855&gt;D$41,D$42,IF(D855&gt;D$40,D$41,IF(D855&gt;D$19,D$40,IF(D855&gt;D$18,D$19,D$18)))),IF(D$4="2nd Quintile",IF(D855&gt;D$40,D$42,IF(D855&gt;D$19,D$41,IF(D855&gt;D$18,D$40,D$19))),IF(D855*(1+D$4)&gt;100,100,D855*(1+D$4)))), D855)</f>
        <v>63.1</v>
      </c>
      <c r="E73" s="148">
        <f t="shared" si="151"/>
        <v>63.1</v>
      </c>
      <c r="F73" s="148">
        <f t="shared" si="151"/>
        <v>43.1</v>
      </c>
      <c r="G73" s="148">
        <f t="shared" si="151"/>
        <v>25.2</v>
      </c>
      <c r="H73" s="149">
        <f t="shared" ref="H73:M73" si="152">IF(OR(AND($V855=1,$B$24=2),$B$24=1), IF(H$4="2nd Quintile",IF(H855&gt;H$41,H$40,IF(H855&gt;H$40,H$19,IF(H855&gt;H$19,H$18, H$17))), IF(H$4="Next Quintile",IF(H855=H$42,H$42,IF(H855&gt;H$41,H$41,IF(H855&gt;H$40,H$40,IF(H855&gt;H$19,H$19,H$18)))),H855*(1+H$4))), H855)</f>
        <v>10.6</v>
      </c>
      <c r="I73" s="149">
        <f t="shared" si="152"/>
        <v>25.2</v>
      </c>
      <c r="J73" s="149">
        <f t="shared" si="152"/>
        <v>13.5</v>
      </c>
      <c r="K73" s="149">
        <f t="shared" si="152"/>
        <v>48.7</v>
      </c>
      <c r="L73" s="149">
        <f t="shared" si="152"/>
        <v>39.799999999999997</v>
      </c>
      <c r="M73" s="149">
        <f t="shared" si="152"/>
        <v>15.4</v>
      </c>
      <c r="N73" s="148">
        <f t="shared" si="113"/>
        <v>67.099999999999994</v>
      </c>
      <c r="O73" s="149">
        <f t="shared" ref="O73:Q73" si="153">IF(OR(AND($V855=1,$B$24=2),$B$24=1), IF(O$4="2nd Quintile",IF(O855&gt;O$41,O$40,IF(O855&gt;O$40,O$19,IF(O855&gt;O$19,O$18, O$17))), IF(O$4="Next Quintile",IF(O855=O$42,O$42,IF(O855&gt;O$41,O$41,IF(O855&gt;O$40,O$40,IF(O855&gt;O$19,O$19,O$18)))),O855*(1+O$4))), O855)</f>
        <v>22.8</v>
      </c>
      <c r="P73" s="149">
        <f t="shared" si="153"/>
        <v>39.299999999999997</v>
      </c>
      <c r="Q73" s="149">
        <f t="shared" si="153"/>
        <v>24.3</v>
      </c>
      <c r="R73" s="23"/>
      <c r="S73" s="49">
        <f t="shared" si="9"/>
        <v>-0.92859163070975859</v>
      </c>
      <c r="T73" s="49">
        <f t="shared" si="123"/>
        <v>-0.64109333610497565</v>
      </c>
      <c r="U73" s="49">
        <f t="shared" si="123"/>
        <v>-0.14077889107063704</v>
      </c>
      <c r="V73" s="49">
        <f t="shared" si="123"/>
        <v>-0.42731219333433373</v>
      </c>
      <c r="W73" s="49">
        <f t="shared" si="21"/>
        <v>-0.47367250085112589</v>
      </c>
      <c r="X73" s="49">
        <f t="shared" si="21"/>
        <v>-1.7068318255801067</v>
      </c>
      <c r="Y73" s="49">
        <f t="shared" si="22"/>
        <v>0.53085000274243055</v>
      </c>
      <c r="Z73" s="49">
        <f t="shared" si="22"/>
        <v>-0.88107400937460256</v>
      </c>
      <c r="AA73" s="49">
        <f t="shared" si="22"/>
        <v>-0.12146882674145421</v>
      </c>
      <c r="AB73" s="49">
        <f t="shared" si="22"/>
        <v>-0.12712671341848727</v>
      </c>
      <c r="AC73" s="49">
        <f t="shared" si="123"/>
        <v>-0.74766202641348523</v>
      </c>
      <c r="AD73" s="49">
        <f t="shared" si="23"/>
        <v>-1.082354643506356</v>
      </c>
      <c r="AE73" s="49">
        <f t="shared" si="23"/>
        <v>-1.1418607310540096</v>
      </c>
      <c r="AF73" s="49">
        <f t="shared" si="23"/>
        <v>-1.8117749168196833</v>
      </c>
      <c r="AG73" s="129">
        <f t="shared" si="12"/>
        <v>-0.70451035936322837</v>
      </c>
      <c r="AH73" s="129">
        <f t="shared" si="13"/>
        <v>-0.54106148212978677</v>
      </c>
      <c r="AI73" s="129">
        <f t="shared" si="14"/>
        <v>-0.37655651651151473</v>
      </c>
      <c r="AJ73" s="129">
        <f t="shared" si="15"/>
        <v>-1.1959130794483834</v>
      </c>
      <c r="AK73" s="85">
        <f t="shared" si="31"/>
        <v>0.37754503048037025</v>
      </c>
      <c r="AL73" s="122">
        <f t="shared" si="32"/>
        <v>0.37145344444579159</v>
      </c>
      <c r="AM73" s="122">
        <f t="shared" si="33"/>
        <v>0.5369634963736637</v>
      </c>
      <c r="AN73" s="122">
        <f t="shared" si="34"/>
        <v>0.28721860290665413</v>
      </c>
      <c r="AO73" s="53"/>
      <c r="AP73" s="60"/>
    </row>
    <row r="74" spans="1:42" ht="15" thickBot="1">
      <c r="A74" s="23" t="s">
        <v>4</v>
      </c>
      <c r="B74" s="24">
        <v>13063040413</v>
      </c>
      <c r="C74" s="24"/>
      <c r="D74" s="148">
        <f t="shared" ref="D74:G74" si="154">IF(OR(AND($V856=1,$B$24=2),$B$24=1), IF(D$4="Next Quintile",IF(D856&gt;D$41,D$42,IF(D856&gt;D$40,D$41,IF(D856&gt;D$19,D$40,IF(D856&gt;D$18,D$19,D$18)))),IF(D$4="2nd Quintile",IF(D856&gt;D$40,D$42,IF(D856&gt;D$19,D$41,IF(D856&gt;D$18,D$40,D$19))),IF(D856*(1+D$4)&gt;100,100,D856*(1+D$4)))), D856)</f>
        <v>60.6</v>
      </c>
      <c r="E74" s="148">
        <f t="shared" si="154"/>
        <v>65.099999999999994</v>
      </c>
      <c r="F74" s="148">
        <f t="shared" si="154"/>
        <v>36.700000000000003</v>
      </c>
      <c r="G74" s="148">
        <f t="shared" si="154"/>
        <v>25.6</v>
      </c>
      <c r="H74" s="149">
        <f t="shared" ref="H74:M74" si="155">IF(OR(AND($V856=1,$B$24=2),$B$24=1), IF(H$4="2nd Quintile",IF(H856&gt;H$41,H$40,IF(H856&gt;H$40,H$19,IF(H856&gt;H$19,H$18, H$17))), IF(H$4="Next Quintile",IF(H856=H$42,H$42,IF(H856&gt;H$41,H$41,IF(H856&gt;H$40,H$40,IF(H856&gt;H$19,H$19,H$18)))),H856*(1+H$4))), H856)</f>
        <v>10</v>
      </c>
      <c r="I74" s="149">
        <f t="shared" si="155"/>
        <v>9.1999999999999993</v>
      </c>
      <c r="J74" s="149">
        <f t="shared" si="155"/>
        <v>51.1</v>
      </c>
      <c r="K74" s="149">
        <f t="shared" si="155"/>
        <v>54.6</v>
      </c>
      <c r="L74" s="149">
        <f t="shared" si="155"/>
        <v>45.8</v>
      </c>
      <c r="M74" s="149">
        <f t="shared" si="155"/>
        <v>26.7</v>
      </c>
      <c r="N74" s="148">
        <f t="shared" si="113"/>
        <v>68.5</v>
      </c>
      <c r="O74" s="149">
        <f t="shared" ref="O74:Q74" si="156">IF(OR(AND($V856=1,$B$24=2),$B$24=1), IF(O$4="2nd Quintile",IF(O856&gt;O$41,O$40,IF(O856&gt;O$40,O$19,IF(O856&gt;O$19,O$18, O$17))), IF(O$4="Next Quintile",IF(O856=O$42,O$42,IF(O856&gt;O$41,O$41,IF(O856&gt;O$40,O$40,IF(O856&gt;O$19,O$19,O$18)))),O856*(1+O$4))), O856)</f>
        <v>15.5</v>
      </c>
      <c r="P74" s="149">
        <f t="shared" si="156"/>
        <v>24</v>
      </c>
      <c r="Q74" s="149">
        <f t="shared" si="156"/>
        <v>21.4</v>
      </c>
      <c r="R74" s="23"/>
      <c r="S74" s="49">
        <f t="shared" si="9"/>
        <v>-1.1415461858291411</v>
      </c>
      <c r="T74" s="49">
        <f t="shared" si="123"/>
        <v>-0.44990972685206526</v>
      </c>
      <c r="U74" s="49">
        <f t="shared" si="123"/>
        <v>-0.4474735298224034</v>
      </c>
      <c r="V74" s="49">
        <f t="shared" si="123"/>
        <v>-0.40605001757674686</v>
      </c>
      <c r="W74" s="49">
        <f t="shared" si="21"/>
        <v>-0.25940179518700801</v>
      </c>
      <c r="X74" s="49">
        <f t="shared" si="21"/>
        <v>0.20344426519740524</v>
      </c>
      <c r="Y74" s="49">
        <f t="shared" si="22"/>
        <v>-1.3582091213735294</v>
      </c>
      <c r="Z74" s="49">
        <f t="shared" si="22"/>
        <v>-1.1721840942942543</v>
      </c>
      <c r="AA74" s="49">
        <f t="shared" si="22"/>
        <v>-0.67369743761185696</v>
      </c>
      <c r="AB74" s="49">
        <f t="shared" si="22"/>
        <v>-1.0821119473244203</v>
      </c>
      <c r="AC74" s="49">
        <f t="shared" si="123"/>
        <v>-0.61613398651242413</v>
      </c>
      <c r="AD74" s="49">
        <f t="shared" si="23"/>
        <v>-0.33152638371777032</v>
      </c>
      <c r="AE74" s="49">
        <f t="shared" si="23"/>
        <v>-4.3100349280865792E-2</v>
      </c>
      <c r="AF74" s="49">
        <f t="shared" si="23"/>
        <v>-1.3766814416856605</v>
      </c>
      <c r="AG74" s="129">
        <f t="shared" si="12"/>
        <v>-0.70638831801947566</v>
      </c>
      <c r="AH74" s="129">
        <f t="shared" si="13"/>
        <v>-0.55130658734906979</v>
      </c>
      <c r="AI74" s="129">
        <f t="shared" si="14"/>
        <v>-0.97599782641017718</v>
      </c>
      <c r="AJ74" s="129">
        <f t="shared" si="15"/>
        <v>-0.59186054029918023</v>
      </c>
      <c r="AK74" s="85">
        <f t="shared" si="31"/>
        <v>0.37698444378699647</v>
      </c>
      <c r="AL74" s="122">
        <f t="shared" si="32"/>
        <v>0.36845925073565117</v>
      </c>
      <c r="AM74" s="122">
        <f t="shared" si="33"/>
        <v>0.3974902085595029</v>
      </c>
      <c r="AN74" s="122">
        <f t="shared" si="34"/>
        <v>0.45603359074191385</v>
      </c>
      <c r="AO74" s="53"/>
      <c r="AP74" s="60"/>
    </row>
    <row r="75" spans="1:42" ht="15" thickBot="1">
      <c r="A75" s="23" t="s">
        <v>4</v>
      </c>
      <c r="B75" s="24">
        <v>13063040414</v>
      </c>
      <c r="C75" s="24"/>
      <c r="D75" s="148">
        <f t="shared" ref="D75:G75" si="157">IF(OR(AND($V857=1,$B$24=2),$B$24=1), IF(D$4="Next Quintile",IF(D857&gt;D$41,D$42,IF(D857&gt;D$40,D$41,IF(D857&gt;D$19,D$40,IF(D857&gt;D$18,D$19,D$18)))),IF(D$4="2nd Quintile",IF(D857&gt;D$40,D$42,IF(D857&gt;D$19,D$41,IF(D857&gt;D$18,D$40,D$19))),IF(D857*(1+D$4)&gt;100,100,D857*(1+D$4)))), D857)</f>
        <v>53.9</v>
      </c>
      <c r="E75" s="148">
        <f t="shared" si="157"/>
        <v>57.1</v>
      </c>
      <c r="F75" s="148">
        <f t="shared" si="157"/>
        <v>25.6</v>
      </c>
      <c r="G75" s="148">
        <f t="shared" si="157"/>
        <v>20.9</v>
      </c>
      <c r="H75" s="149">
        <f t="shared" ref="H75:M75" si="158">IF(OR(AND($V857=1,$B$24=2),$B$24=1), IF(H$4="2nd Quintile",IF(H857&gt;H$41,H$40,IF(H857&gt;H$40,H$19,IF(H857&gt;H$19,H$18, H$17))), IF(H$4="Next Quintile",IF(H857=H$42,H$42,IF(H857&gt;H$41,H$41,IF(H857&gt;H$40,H$40,IF(H857&gt;H$19,H$19,H$18)))),H857*(1+H$4))), H857)</f>
        <v>6.9</v>
      </c>
      <c r="I75" s="149">
        <f t="shared" si="158"/>
        <v>36.799999999999997</v>
      </c>
      <c r="J75" s="149">
        <f t="shared" si="158"/>
        <v>6.1</v>
      </c>
      <c r="K75" s="149">
        <f t="shared" si="158"/>
        <v>38.299999999999997</v>
      </c>
      <c r="L75" s="149">
        <f t="shared" si="158"/>
        <v>41</v>
      </c>
      <c r="M75" s="149">
        <f t="shared" si="158"/>
        <v>42.9</v>
      </c>
      <c r="N75" s="148">
        <f t="shared" si="113"/>
        <v>58.9</v>
      </c>
      <c r="O75" s="149">
        <f t="shared" ref="O75:Q75" si="159">IF(OR(AND($V857=1,$B$24=2),$B$24=1), IF(O$4="2nd Quintile",IF(O857&gt;O$41,O$40,IF(O857&gt;O$40,O$19,IF(O857&gt;O$19,O$18, O$17))), IF(O$4="Next Quintile",IF(O857=O$42,O$42,IF(O857&gt;O$41,O$41,IF(O857&gt;O$40,O$40,IF(O857&gt;O$19,O$19,O$18)))),O857*(1+O$4))), O857)</f>
        <v>21.9</v>
      </c>
      <c r="P75" s="149">
        <f t="shared" si="159"/>
        <v>35.799999999999997</v>
      </c>
      <c r="Q75" s="149">
        <f t="shared" si="159"/>
        <v>27.3</v>
      </c>
      <c r="R75" s="23"/>
      <c r="S75" s="49">
        <f t="shared" si="9"/>
        <v>-1.7122643935490871</v>
      </c>
      <c r="T75" s="49">
        <f t="shared" si="123"/>
        <v>-1.2146441638637091</v>
      </c>
      <c r="U75" s="49">
        <f t="shared" si="123"/>
        <v>-0.97939704390749838</v>
      </c>
      <c r="V75" s="49">
        <f t="shared" si="123"/>
        <v>-0.65588058272839167</v>
      </c>
      <c r="W75" s="49">
        <f t="shared" si="21"/>
        <v>0.84766351741093493</v>
      </c>
      <c r="X75" s="49">
        <f t="shared" si="21"/>
        <v>-3.0917819913938027</v>
      </c>
      <c r="Y75" s="49">
        <f t="shared" si="22"/>
        <v>0.90263291546738011</v>
      </c>
      <c r="Z75" s="49">
        <f t="shared" si="22"/>
        <v>-0.36793080883826712</v>
      </c>
      <c r="AA75" s="49">
        <f t="shared" si="22"/>
        <v>-0.23191454891553501</v>
      </c>
      <c r="AB75" s="49">
        <f t="shared" si="22"/>
        <v>-2.4512058224815991</v>
      </c>
      <c r="AC75" s="49">
        <f t="shared" si="123"/>
        <v>-1.5180405458339823</v>
      </c>
      <c r="AD75" s="49">
        <f t="shared" si="23"/>
        <v>-0.98978677586118768</v>
      </c>
      <c r="AE75" s="49">
        <f t="shared" si="23"/>
        <v>-0.89051031692289828</v>
      </c>
      <c r="AF75" s="49">
        <f t="shared" si="23"/>
        <v>-2.2618716152341891</v>
      </c>
      <c r="AG75" s="129">
        <f t="shared" si="12"/>
        <v>-1.0918170170168997</v>
      </c>
      <c r="AH75" s="129">
        <f t="shared" si="13"/>
        <v>-0.8433816775091677</v>
      </c>
      <c r="AI75" s="129">
        <f t="shared" si="14"/>
        <v>-1.0170170600784669</v>
      </c>
      <c r="AJ75" s="129">
        <f t="shared" si="15"/>
        <v>-1.4150523134630644</v>
      </c>
      <c r="AK75" s="85">
        <f t="shared" si="31"/>
        <v>0.26193068624896471</v>
      </c>
      <c r="AL75" s="122">
        <f t="shared" si="32"/>
        <v>0.28309854636728116</v>
      </c>
      <c r="AM75" s="122">
        <f t="shared" si="33"/>
        <v>0.38794617599307724</v>
      </c>
      <c r="AN75" s="122">
        <f t="shared" si="34"/>
        <v>0.22597560709618733</v>
      </c>
      <c r="AO75" s="53"/>
      <c r="AP75" s="60"/>
    </row>
    <row r="76" spans="1:42" ht="15" thickBot="1">
      <c r="A76" s="23" t="s">
        <v>4</v>
      </c>
      <c r="B76" s="24">
        <v>13063040415</v>
      </c>
      <c r="C76" s="24"/>
      <c r="D76" s="148">
        <f t="shared" ref="D76:G76" si="160">IF(OR(AND($V858=1,$B$24=2),$B$24=1), IF(D$4="Next Quintile",IF(D858&gt;D$41,D$42,IF(D858&gt;D$40,D$41,IF(D858&gt;D$19,D$40,IF(D858&gt;D$18,D$19,D$18)))),IF(D$4="2nd Quintile",IF(D858&gt;D$40,D$42,IF(D858&gt;D$19,D$41,IF(D858&gt;D$18,D$40,D$19))),IF(D858*(1+D$4)&gt;100,100,D858*(1+D$4)))), D858)</f>
        <v>63</v>
      </c>
      <c r="E76" s="148">
        <f t="shared" si="160"/>
        <v>52.6</v>
      </c>
      <c r="F76" s="148">
        <f t="shared" si="160"/>
        <v>22.5</v>
      </c>
      <c r="G76" s="148">
        <f t="shared" si="160"/>
        <v>17.100000000000001</v>
      </c>
      <c r="H76" s="149">
        <f t="shared" ref="H76:M76" si="161">IF(OR(AND($V858=1,$B$24=2),$B$24=1), IF(H$4="2nd Quintile",IF(H858&gt;H$41,H$40,IF(H858&gt;H$40,H$19,IF(H858&gt;H$19,H$18, H$17))), IF(H$4="Next Quintile",IF(H858=H$42,H$42,IF(H858&gt;H$41,H$41,IF(H858&gt;H$40,H$40,IF(H858&gt;H$19,H$19,H$18)))),H858*(1+H$4))), H858)</f>
        <v>10.6</v>
      </c>
      <c r="I76" s="149">
        <f t="shared" si="161"/>
        <v>25.9</v>
      </c>
      <c r="J76" s="149">
        <f t="shared" si="161"/>
        <v>39.200000000000003</v>
      </c>
      <c r="K76" s="149">
        <f t="shared" si="161"/>
        <v>58.1</v>
      </c>
      <c r="L76" s="149">
        <f t="shared" si="161"/>
        <v>54.2</v>
      </c>
      <c r="M76" s="149">
        <f t="shared" si="161"/>
        <v>32.799999999999997</v>
      </c>
      <c r="N76" s="148">
        <f t="shared" si="113"/>
        <v>55.2</v>
      </c>
      <c r="O76" s="149">
        <f t="shared" ref="O76:Q76" si="162">IF(OR(AND($V858=1,$B$24=2),$B$24=1), IF(O$4="2nd Quintile",IF(O858&gt;O$41,O$40,IF(O858&gt;O$40,O$19,IF(O858&gt;O$19,O$18, O$17))), IF(O$4="Next Quintile",IF(O858=O$42,O$42,IF(O858&gt;O$41,O$41,IF(O858&gt;O$40,O$40,IF(O858&gt;O$19,O$19,O$18)))),O858*(1+O$4))), O858)</f>
        <v>29.4</v>
      </c>
      <c r="P76" s="149">
        <f t="shared" si="162"/>
        <v>56.5</v>
      </c>
      <c r="Q76" s="149">
        <f t="shared" si="162"/>
        <v>15.3</v>
      </c>
      <c r="R76" s="23"/>
      <c r="S76" s="49">
        <f t="shared" si="9"/>
        <v>-0.93710981291453399</v>
      </c>
      <c r="T76" s="49">
        <f t="shared" si="123"/>
        <v>-1.6448072846827591</v>
      </c>
      <c r="U76" s="49">
        <f t="shared" si="123"/>
        <v>-1.1279522595528853</v>
      </c>
      <c r="V76" s="49">
        <f t="shared" si="123"/>
        <v>-0.85787125242546602</v>
      </c>
      <c r="W76" s="49">
        <f t="shared" si="21"/>
        <v>-0.47367250085112589</v>
      </c>
      <c r="X76" s="49">
        <f t="shared" si="21"/>
        <v>-1.7904064045516228</v>
      </c>
      <c r="Y76" s="49">
        <f t="shared" si="22"/>
        <v>-0.760342004964489</v>
      </c>
      <c r="Z76" s="49">
        <f t="shared" si="22"/>
        <v>-1.3448765175516748</v>
      </c>
      <c r="AA76" s="49">
        <f t="shared" si="22"/>
        <v>-1.4468174928304212</v>
      </c>
      <c r="AB76" s="49">
        <f t="shared" si="22"/>
        <v>-1.5976349496984195</v>
      </c>
      <c r="AC76" s="49">
        <f t="shared" si="123"/>
        <v>-1.865650365572499</v>
      </c>
      <c r="AD76" s="49">
        <f t="shared" si="23"/>
        <v>-1.7611856729042552</v>
      </c>
      <c r="AE76" s="49">
        <f t="shared" si="23"/>
        <v>-2.3770684804983286</v>
      </c>
      <c r="AF76" s="49">
        <f t="shared" si="23"/>
        <v>-0.46148482157616566</v>
      </c>
      <c r="AG76" s="129">
        <f t="shared" si="12"/>
        <v>-1.3880171637823222</v>
      </c>
      <c r="AH76" s="129">
        <f t="shared" si="13"/>
        <v>-1.084594502848983</v>
      </c>
      <c r="AI76" s="129">
        <f t="shared" si="14"/>
        <v>-1.4631096533601717</v>
      </c>
      <c r="AJ76" s="129">
        <f t="shared" si="15"/>
        <v>-1.6163473351378121</v>
      </c>
      <c r="AK76" s="85">
        <f t="shared" si="31"/>
        <v>0.17351241340803625</v>
      </c>
      <c r="AL76" s="122">
        <f t="shared" si="32"/>
        <v>0.2126026452536155</v>
      </c>
      <c r="AM76" s="122">
        <f t="shared" si="33"/>
        <v>0.28415286107278459</v>
      </c>
      <c r="AN76" s="122">
        <f t="shared" si="34"/>
        <v>0.16971954585491955</v>
      </c>
      <c r="AO76" s="53"/>
      <c r="AP76" s="60"/>
    </row>
    <row r="77" spans="1:42" ht="15" thickBot="1">
      <c r="A77" s="23" t="s">
        <v>4</v>
      </c>
      <c r="B77" s="24">
        <v>13063040416</v>
      </c>
      <c r="C77" s="24"/>
      <c r="D77" s="148">
        <f t="shared" ref="D77:G77" si="163">IF(OR(AND($V859=1,$B$24=2),$B$24=1), IF(D$4="Next Quintile",IF(D859&gt;D$41,D$42,IF(D859&gt;D$40,D$41,IF(D859&gt;D$19,D$40,IF(D859&gt;D$18,D$19,D$18)))),IF(D$4="2nd Quintile",IF(D859&gt;D$40,D$42,IF(D859&gt;D$19,D$41,IF(D859&gt;D$18,D$40,D$19))),IF(D859*(1+D$4)&gt;100,100,D859*(1+D$4)))), D859)</f>
        <v>57.9</v>
      </c>
      <c r="E77" s="148">
        <f t="shared" si="163"/>
        <v>58.1</v>
      </c>
      <c r="F77" s="148">
        <f t="shared" si="163"/>
        <v>28.2</v>
      </c>
      <c r="G77" s="148">
        <f t="shared" si="163"/>
        <v>19.100000000000001</v>
      </c>
      <c r="H77" s="149">
        <f t="shared" ref="H77:M77" si="164">IF(OR(AND($V859=1,$B$24=2),$B$24=1), IF(H$4="2nd Quintile",IF(H859&gt;H$41,H$40,IF(H859&gt;H$40,H$19,IF(H859&gt;H$19,H$18, H$17))), IF(H$4="Next Quintile",IF(H859=H$42,H$42,IF(H859&gt;H$41,H$41,IF(H859&gt;H$40,H$40,IF(H859&gt;H$19,H$19,H$18)))),H859*(1+H$4))), H859)</f>
        <v>9</v>
      </c>
      <c r="I77" s="149">
        <f t="shared" si="164"/>
        <v>11.1</v>
      </c>
      <c r="J77" s="149">
        <f t="shared" si="164"/>
        <v>26.9</v>
      </c>
      <c r="K77" s="149">
        <f t="shared" si="164"/>
        <v>45.6</v>
      </c>
      <c r="L77" s="149">
        <f t="shared" si="164"/>
        <v>51.8</v>
      </c>
      <c r="M77" s="149">
        <f t="shared" si="164"/>
        <v>35.6</v>
      </c>
      <c r="N77" s="148">
        <f t="shared" si="113"/>
        <v>60.5</v>
      </c>
      <c r="O77" s="149">
        <f t="shared" ref="O77:Q77" si="165">IF(OR(AND($V859=1,$B$24=2),$B$24=1), IF(O$4="2nd Quintile",IF(O859&gt;O$41,O$40,IF(O859&gt;O$40,O$19,IF(O859&gt;O$19,O$18, O$17))), IF(O$4="Next Quintile",IF(O859=O$42,O$42,IF(O859&gt;O$41,O$41,IF(O859&gt;O$40,O$40,IF(O859&gt;O$19,O$19,O$18)))),O859*(1+O$4))), O859)</f>
        <v>28.7</v>
      </c>
      <c r="P77" s="149">
        <f t="shared" si="165"/>
        <v>42.1</v>
      </c>
      <c r="Q77" s="149">
        <f t="shared" si="165"/>
        <v>14.6</v>
      </c>
      <c r="R77" s="23"/>
      <c r="S77" s="49">
        <f t="shared" si="9"/>
        <v>-1.3715371053580747</v>
      </c>
      <c r="T77" s="49">
        <f t="shared" si="123"/>
        <v>-1.1190523592372534</v>
      </c>
      <c r="U77" s="49">
        <f t="shared" si="123"/>
        <v>-0.85480234691459334</v>
      </c>
      <c r="V77" s="49">
        <f t="shared" si="123"/>
        <v>-0.75156037363753203</v>
      </c>
      <c r="W77" s="49">
        <f t="shared" si="21"/>
        <v>9.7716047586522026E-2</v>
      </c>
      <c r="X77" s="49">
        <f t="shared" si="21"/>
        <v>-2.3401020582424364E-2</v>
      </c>
      <c r="Y77" s="49">
        <f t="shared" si="22"/>
        <v>-0.14237851489464021</v>
      </c>
      <c r="Z77" s="49">
        <f t="shared" si="22"/>
        <v>-0.72811786306088722</v>
      </c>
      <c r="AA77" s="49">
        <f t="shared" si="22"/>
        <v>-1.2259260484822596</v>
      </c>
      <c r="AB77" s="49">
        <f t="shared" si="22"/>
        <v>-1.8342684589848459</v>
      </c>
      <c r="AC77" s="49">
        <f t="shared" si="123"/>
        <v>-1.3677227859470558</v>
      </c>
      <c r="AD77" s="49">
        <f t="shared" si="23"/>
        <v>-1.6891884425135686</v>
      </c>
      <c r="AE77" s="49">
        <f t="shared" si="23"/>
        <v>-1.3429410623588991</v>
      </c>
      <c r="AF77" s="49">
        <f t="shared" si="23"/>
        <v>-0.3564622586127808</v>
      </c>
      <c r="AG77" s="129">
        <f t="shared" si="12"/>
        <v>-1.0156172221798339</v>
      </c>
      <c r="AH77" s="129">
        <f t="shared" si="13"/>
        <v>-0.59500223900542804</v>
      </c>
      <c r="AI77" s="129">
        <f t="shared" si="14"/>
        <v>-1.2627707901759975</v>
      </c>
      <c r="AJ77" s="129">
        <f t="shared" si="15"/>
        <v>-1.189078637358076</v>
      </c>
      <c r="AK77" s="85">
        <f t="shared" si="31"/>
        <v>0.2846769756208678</v>
      </c>
      <c r="AL77" s="122">
        <f t="shared" si="32"/>
        <v>0.35568893334508844</v>
      </c>
      <c r="AM77" s="122">
        <f t="shared" si="33"/>
        <v>0.3307661315695607</v>
      </c>
      <c r="AN77" s="122">
        <f t="shared" si="34"/>
        <v>0.2891286292430405</v>
      </c>
      <c r="AO77" s="53"/>
      <c r="AP77" s="60"/>
    </row>
    <row r="78" spans="1:42" ht="15" thickBot="1">
      <c r="A78" s="23" t="s">
        <v>4</v>
      </c>
      <c r="B78" s="24">
        <v>13063040417</v>
      </c>
      <c r="C78" s="24"/>
      <c r="D78" s="148">
        <f t="shared" ref="D78:G78" si="166">IF(OR(AND($V860=1,$B$24=2),$B$24=1), IF(D$4="Next Quintile",IF(D860&gt;D$41,D$42,IF(D860&gt;D$40,D$41,IF(D860&gt;D$19,D$40,IF(D860&gt;D$18,D$19,D$18)))),IF(D$4="2nd Quintile",IF(D860&gt;D$40,D$42,IF(D860&gt;D$19,D$41,IF(D860&gt;D$18,D$40,D$19))),IF(D860*(1+D$4)&gt;100,100,D860*(1+D$4)))), D860)</f>
        <v>66.599999999999994</v>
      </c>
      <c r="E78" s="148">
        <f t="shared" si="166"/>
        <v>60.4</v>
      </c>
      <c r="F78" s="148">
        <f t="shared" si="166"/>
        <v>36.6</v>
      </c>
      <c r="G78" s="148">
        <f t="shared" si="166"/>
        <v>12.3</v>
      </c>
      <c r="H78" s="149">
        <f t="shared" ref="H78:M78" si="167">IF(OR(AND($V860=1,$B$24=2),$B$24=1), IF(H$4="2nd Quintile",IF(H860&gt;H$41,H$40,IF(H860&gt;H$40,H$19,IF(H860&gt;H$19,H$18, H$17))), IF(H$4="Next Quintile",IF(H860=H$42,H$42,IF(H860&gt;H$41,H$41,IF(H860&gt;H$40,H$40,IF(H860&gt;H$19,H$19,H$18)))),H860*(1+H$4))), H860)</f>
        <v>10.6</v>
      </c>
      <c r="I78" s="149">
        <f t="shared" si="167"/>
        <v>8.9</v>
      </c>
      <c r="J78" s="149">
        <f t="shared" si="167"/>
        <v>64.099999999999994</v>
      </c>
      <c r="K78" s="149">
        <f t="shared" si="167"/>
        <v>69.900000000000006</v>
      </c>
      <c r="L78" s="149">
        <f t="shared" si="167"/>
        <v>59.4</v>
      </c>
      <c r="M78" s="149">
        <f t="shared" si="167"/>
        <v>23.8</v>
      </c>
      <c r="N78" s="148">
        <f t="shared" si="113"/>
        <v>64.900000000000006</v>
      </c>
      <c r="O78" s="149">
        <f t="shared" ref="O78:Q78" si="168">IF(OR(AND($V860=1,$B$24=2),$B$24=1), IF(O$4="2nd Quintile",IF(O860&gt;O$41,O$40,IF(O860&gt;O$40,O$19,IF(O860&gt;O$19,O$18, O$17))), IF(O$4="Next Quintile",IF(O860=O$42,O$42,IF(O860&gt;O$41,O$41,IF(O860&gt;O$40,O$40,IF(O860&gt;O$19,O$19,O$18)))),O860*(1+O$4))), O860)</f>
        <v>23.2</v>
      </c>
      <c r="P78" s="149">
        <f t="shared" si="168"/>
        <v>41.1</v>
      </c>
      <c r="Q78" s="149">
        <f t="shared" si="168"/>
        <v>20.399999999999999</v>
      </c>
      <c r="R78" s="23"/>
      <c r="S78" s="49">
        <f t="shared" si="9"/>
        <v>-0.63045525354262344</v>
      </c>
      <c r="T78" s="49">
        <f t="shared" si="123"/>
        <v>-0.899191208596406</v>
      </c>
      <c r="U78" s="49">
        <f t="shared" si="123"/>
        <v>-0.45226563355289984</v>
      </c>
      <c r="V78" s="49">
        <f t="shared" si="123"/>
        <v>-1.1130173615165073</v>
      </c>
      <c r="W78" s="49">
        <f t="shared" si="21"/>
        <v>-0.47367250085112589</v>
      </c>
      <c r="X78" s="49">
        <f t="shared" si="21"/>
        <v>0.23926194189948347</v>
      </c>
      <c r="Y78" s="49">
        <f t="shared" si="22"/>
        <v>-2.0113412653497917</v>
      </c>
      <c r="Z78" s="49">
        <f t="shared" si="22"/>
        <v>-1.9270966873909785</v>
      </c>
      <c r="AA78" s="49">
        <f t="shared" si="22"/>
        <v>-1.9254156222514365</v>
      </c>
      <c r="AB78" s="49">
        <f t="shared" si="22"/>
        <v>-0.83702724127776507</v>
      </c>
      <c r="AC78" s="49">
        <f t="shared" si="123"/>
        <v>-0.95434894625800781</v>
      </c>
      <c r="AD78" s="49">
        <f t="shared" si="23"/>
        <v>-1.1234959180153195</v>
      </c>
      <c r="AE78" s="49">
        <f t="shared" si="23"/>
        <v>-1.2711266583214387</v>
      </c>
      <c r="AF78" s="49">
        <f t="shared" si="23"/>
        <v>-1.2266492088808254</v>
      </c>
      <c r="AG78" s="129">
        <f t="shared" si="12"/>
        <v>-1.1566798339875828</v>
      </c>
      <c r="AH78" s="129">
        <f t="shared" si="13"/>
        <v>-0.76295446878712436</v>
      </c>
      <c r="AI78" s="129">
        <f t="shared" si="14"/>
        <v>-1.5631798503067265</v>
      </c>
      <c r="AJ78" s="129">
        <f t="shared" si="15"/>
        <v>-1.143905182868898</v>
      </c>
      <c r="AK78" s="85">
        <f t="shared" si="31"/>
        <v>0.24256858156814912</v>
      </c>
      <c r="AL78" s="122">
        <f t="shared" si="32"/>
        <v>0.30660388255713694</v>
      </c>
      <c r="AM78" s="122">
        <f t="shared" si="33"/>
        <v>0.26086931496097915</v>
      </c>
      <c r="AN78" s="122">
        <f t="shared" si="34"/>
        <v>0.3017532863313267</v>
      </c>
      <c r="AO78" s="53"/>
      <c r="AP78" s="60"/>
    </row>
    <row r="79" spans="1:42" ht="15" thickBot="1">
      <c r="A79" s="23" t="s">
        <v>4</v>
      </c>
      <c r="B79" s="24">
        <v>13063040509</v>
      </c>
      <c r="C79" s="24"/>
      <c r="D79" s="148">
        <f t="shared" ref="D79:G79" si="169">IF(OR(AND($V861=1,$B$24=2),$B$24=1), IF(D$4="Next Quintile",IF(D861&gt;D$41,D$42,IF(D861&gt;D$40,D$41,IF(D861&gt;D$19,D$40,IF(D861&gt;D$18,D$19,D$18)))),IF(D$4="2nd Quintile",IF(D861&gt;D$40,D$42,IF(D861&gt;D$19,D$41,IF(D861&gt;D$18,D$40,D$19))),IF(D861*(1+D$4)&gt;100,100,D861*(1+D$4)))), D861)</f>
        <v>48.5</v>
      </c>
      <c r="E79" s="148">
        <f t="shared" si="169"/>
        <v>51.1</v>
      </c>
      <c r="F79" s="148">
        <f t="shared" si="169"/>
        <v>26.3</v>
      </c>
      <c r="G79" s="148">
        <f t="shared" si="169"/>
        <v>12.5</v>
      </c>
      <c r="H79" s="149">
        <f t="shared" ref="H79:M79" si="170">IF(OR(AND($V861=1,$B$24=2),$B$24=1), IF(H$4="2nd Quintile",IF(H861&gt;H$41,H$40,IF(H861&gt;H$40,H$19,IF(H861&gt;H$19,H$18, H$17))), IF(H$4="Next Quintile",IF(H861=H$42,H$42,IF(H861&gt;H$41,H$41,IF(H861&gt;H$40,H$40,IF(H861&gt;H$19,H$19,H$18)))),H861*(1+H$4))), H861)</f>
        <v>10.5</v>
      </c>
      <c r="I79" s="149">
        <f t="shared" si="170"/>
        <v>1.8</v>
      </c>
      <c r="J79" s="149">
        <f t="shared" si="170"/>
        <v>17.899999999999999</v>
      </c>
      <c r="K79" s="149">
        <f t="shared" si="170"/>
        <v>20.100000000000001</v>
      </c>
      <c r="L79" s="149">
        <f t="shared" si="170"/>
        <v>26.7</v>
      </c>
      <c r="M79" s="149">
        <f t="shared" si="170"/>
        <v>15.4</v>
      </c>
      <c r="N79" s="148">
        <f t="shared" si="113"/>
        <v>67.5</v>
      </c>
      <c r="O79" s="149">
        <f t="shared" ref="O79:Q79" si="171">IF(OR(AND($V861=1,$B$24=2),$B$24=1), IF(O$4="2nd Quintile",IF(O861&gt;O$41,O$40,IF(O861&gt;O$40,O$19,IF(O861&gt;O$19,O$18, O$17))), IF(O$4="Next Quintile",IF(O861=O$42,O$42,IF(O861&gt;O$41,O$41,IF(O861&gt;O$40,O$40,IF(O861&gt;O$19,O$19,O$18)))),O861*(1+O$4))), O861)</f>
        <v>8.6</v>
      </c>
      <c r="P79" s="149">
        <f t="shared" si="171"/>
        <v>22</v>
      </c>
      <c r="Q79" s="149">
        <f t="shared" si="171"/>
        <v>21.5</v>
      </c>
      <c r="R79" s="23"/>
      <c r="S79" s="49">
        <f t="shared" si="9"/>
        <v>-2.1722462326069536</v>
      </c>
      <c r="T79" s="49">
        <f t="shared" ref="T79:AC94" si="172">IF((E79-T$25)/T$26&lt;3.1, (IF((E79-T$25)/T$26&gt;-3.1, (E79-T$25)/T$26, -3.1)), 3.1)</f>
        <v>-1.7881949916224424</v>
      </c>
      <c r="U79" s="49">
        <f t="shared" si="172"/>
        <v>-0.9458523177940239</v>
      </c>
      <c r="V79" s="49">
        <f t="shared" si="172"/>
        <v>-1.1023862736377141</v>
      </c>
      <c r="W79" s="49">
        <f t="shared" si="21"/>
        <v>-0.437960716573773</v>
      </c>
      <c r="X79" s="49">
        <f t="shared" si="21"/>
        <v>1.0869469571820043</v>
      </c>
      <c r="Y79" s="49">
        <f t="shared" si="22"/>
        <v>0.30978989247354172</v>
      </c>
      <c r="Z79" s="49">
        <f t="shared" si="22"/>
        <v>0.53006979210031924</v>
      </c>
      <c r="AA79" s="49">
        <f t="shared" si="22"/>
        <v>1.0842303069922581</v>
      </c>
      <c r="AB79" s="49">
        <f t="shared" si="22"/>
        <v>-0.12712671341848727</v>
      </c>
      <c r="AC79" s="49">
        <f t="shared" si="172"/>
        <v>-0.71008258644175304</v>
      </c>
      <c r="AD79" s="49">
        <f t="shared" si="23"/>
        <v>0.37816060156185166</v>
      </c>
      <c r="AE79" s="49">
        <f t="shared" si="23"/>
        <v>0.100528458794055</v>
      </c>
      <c r="AF79" s="49">
        <f t="shared" si="23"/>
        <v>-1.3916846649661443</v>
      </c>
      <c r="AG79" s="129">
        <f t="shared" si="12"/>
        <v>-0.21048663255622868</v>
      </c>
      <c r="AH79" s="129">
        <f t="shared" si="13"/>
        <v>-0.72141481179705169</v>
      </c>
      <c r="AI79" s="129">
        <f t="shared" si="14"/>
        <v>0.49572446189136338</v>
      </c>
      <c r="AJ79" s="129">
        <f t="shared" si="15"/>
        <v>-0.40576954776299767</v>
      </c>
      <c r="AK79" s="85">
        <f t="shared" si="31"/>
        <v>0.52501533103125697</v>
      </c>
      <c r="AL79" s="122">
        <f t="shared" si="32"/>
        <v>0.31874409752017763</v>
      </c>
      <c r="AM79" s="122">
        <f t="shared" si="33"/>
        <v>0.73991897165809051</v>
      </c>
      <c r="AN79" s="122">
        <f t="shared" si="34"/>
        <v>0.50804057126962499</v>
      </c>
      <c r="AO79" s="53"/>
      <c r="AP79" s="60"/>
    </row>
    <row r="80" spans="1:42" ht="15" thickBot="1">
      <c r="A80" s="23" t="s">
        <v>4</v>
      </c>
      <c r="B80" s="24">
        <v>13063040510</v>
      </c>
      <c r="C80" s="24"/>
      <c r="D80" s="148">
        <f t="shared" ref="D80:G80" si="173">IF(OR(AND($V862=1,$B$24=2),$B$24=1), IF(D$4="Next Quintile",IF(D862&gt;D$41,D$42,IF(D862&gt;D$40,D$41,IF(D862&gt;D$19,D$40,IF(D862&gt;D$18,D$19,D$18)))),IF(D$4="2nd Quintile",IF(D862&gt;D$40,D$42,IF(D862&gt;D$19,D$41,IF(D862&gt;D$18,D$40,D$19))),IF(D862*(1+D$4)&gt;100,100,D862*(1+D$4)))), D862)</f>
        <v>53.3</v>
      </c>
      <c r="E80" s="148">
        <f t="shared" si="173"/>
        <v>51.6</v>
      </c>
      <c r="F80" s="148">
        <f t="shared" si="173"/>
        <v>23.6</v>
      </c>
      <c r="G80" s="148">
        <f t="shared" si="173"/>
        <v>15.8</v>
      </c>
      <c r="H80" s="149">
        <f t="shared" ref="H80:M80" si="174">IF(OR(AND($V862=1,$B$24=2),$B$24=1), IF(H$4="2nd Quintile",IF(H862&gt;H$41,H$40,IF(H862&gt;H$40,H$19,IF(H862&gt;H$19,H$18, H$17))), IF(H$4="Next Quintile",IF(H862=H$42,H$42,IF(H862&gt;H$41,H$41,IF(H862&gt;H$40,H$40,IF(H862&gt;H$19,H$19,H$18)))),H862*(1+H$4))), H862)</f>
        <v>13.9</v>
      </c>
      <c r="I80" s="149">
        <f t="shared" si="174"/>
        <v>15.2</v>
      </c>
      <c r="J80" s="149">
        <f t="shared" si="174"/>
        <v>19.7</v>
      </c>
      <c r="K80" s="149">
        <f t="shared" si="174"/>
        <v>40.299999999999997</v>
      </c>
      <c r="L80" s="149">
        <f t="shared" si="174"/>
        <v>47.7</v>
      </c>
      <c r="M80" s="149">
        <f t="shared" si="174"/>
        <v>20.3</v>
      </c>
      <c r="N80" s="148">
        <f t="shared" si="113"/>
        <v>64.2</v>
      </c>
      <c r="O80" s="149">
        <f t="shared" ref="O80:Q80" si="175">IF(OR(AND($V862=1,$B$24=2),$B$24=1), IF(O$4="2nd Quintile",IF(O862&gt;O$41,O$40,IF(O862&gt;O$40,O$19,IF(O862&gt;O$19,O$18, O$17))), IF(O$4="Next Quintile",IF(O862=O$42,O$42,IF(O862&gt;O$41,O$41,IF(O862&gt;O$40,O$40,IF(O862&gt;O$19,O$19,O$18)))),O862*(1+O$4))), O862)</f>
        <v>20.2</v>
      </c>
      <c r="P80" s="149">
        <f t="shared" si="175"/>
        <v>33.6</v>
      </c>
      <c r="Q80" s="149">
        <f t="shared" si="175"/>
        <v>14.5</v>
      </c>
      <c r="R80" s="23"/>
      <c r="S80" s="49">
        <f t="shared" si="9"/>
        <v>-1.7633734867777391</v>
      </c>
      <c r="T80" s="49">
        <f t="shared" si="172"/>
        <v>-1.7403990893092145</v>
      </c>
      <c r="U80" s="49">
        <f t="shared" si="172"/>
        <v>-1.0752391185174253</v>
      </c>
      <c r="V80" s="49">
        <f t="shared" si="172"/>
        <v>-0.92697332363762308</v>
      </c>
      <c r="W80" s="49">
        <f t="shared" si="21"/>
        <v>-1.6521613820037753</v>
      </c>
      <c r="X80" s="49">
        <f t="shared" si="21"/>
        <v>-0.51290926884416177</v>
      </c>
      <c r="Y80" s="49">
        <f t="shared" si="22"/>
        <v>0.21935621099990529</v>
      </c>
      <c r="Z80" s="49">
        <f t="shared" si="22"/>
        <v>-0.46661219355679312</v>
      </c>
      <c r="AA80" s="49">
        <f t="shared" si="22"/>
        <v>-0.84856983105415162</v>
      </c>
      <c r="AB80" s="49">
        <f t="shared" si="22"/>
        <v>-0.54123535466973272</v>
      </c>
      <c r="AC80" s="49">
        <f t="shared" si="172"/>
        <v>-1.0201129662085384</v>
      </c>
      <c r="AD80" s="49">
        <f t="shared" si="23"/>
        <v>-0.81493635919809249</v>
      </c>
      <c r="AE80" s="49">
        <f t="shared" si="23"/>
        <v>-0.73251862804048573</v>
      </c>
      <c r="AF80" s="49">
        <f t="shared" si="23"/>
        <v>-0.34145903533229732</v>
      </c>
      <c r="AG80" s="129">
        <f t="shared" si="12"/>
        <v>-0.80353034476709162</v>
      </c>
      <c r="AH80" s="129">
        <f t="shared" si="13"/>
        <v>-1.0645284940128619</v>
      </c>
      <c r="AI80" s="129">
        <f t="shared" si="14"/>
        <v>-0.61880579309355921</v>
      </c>
      <c r="AJ80" s="129">
        <f t="shared" si="15"/>
        <v>-0.72725674719485356</v>
      </c>
      <c r="AK80" s="85">
        <f t="shared" si="31"/>
        <v>0.3479867193797439</v>
      </c>
      <c r="AL80" s="122">
        <f t="shared" si="32"/>
        <v>0.21846705720046913</v>
      </c>
      <c r="AM80" s="122">
        <f t="shared" si="33"/>
        <v>0.48059884062244163</v>
      </c>
      <c r="AN80" s="122">
        <f t="shared" si="34"/>
        <v>0.41819431760148973</v>
      </c>
      <c r="AO80" s="53"/>
      <c r="AP80" s="60"/>
    </row>
    <row r="81" spans="1:42" ht="15" thickBot="1">
      <c r="A81" s="23" t="s">
        <v>4</v>
      </c>
      <c r="B81" s="24">
        <v>13063040512</v>
      </c>
      <c r="C81" s="24"/>
      <c r="D81" s="148">
        <f t="shared" ref="D81:G81" si="176">IF(OR(AND($V863=1,$B$24=2),$B$24=1), IF(D$4="Next Quintile",IF(D863&gt;D$41,D$42,IF(D863&gt;D$40,D$41,IF(D863&gt;D$19,D$40,IF(D863&gt;D$18,D$19,D$18)))),IF(D$4="2nd Quintile",IF(D863&gt;D$40,D$42,IF(D863&gt;D$19,D$41,IF(D863&gt;D$18,D$40,D$19))),IF(D863*(1+D$4)&gt;100,100,D863*(1+D$4)))), D863)</f>
        <v>63.6</v>
      </c>
      <c r="E81" s="148">
        <f t="shared" si="176"/>
        <v>53.4</v>
      </c>
      <c r="F81" s="148">
        <f t="shared" si="176"/>
        <v>20.6</v>
      </c>
      <c r="G81" s="148">
        <f t="shared" si="176"/>
        <v>26.6</v>
      </c>
      <c r="H81" s="149">
        <f t="shared" ref="H81:M81" si="177">IF(OR(AND($V863=1,$B$24=2),$B$24=1), IF(H$4="2nd Quintile",IF(H863&gt;H$41,H$40,IF(H863&gt;H$40,H$19,IF(H863&gt;H$19,H$18, H$17))), IF(H$4="Next Quintile",IF(H863=H$42,H$42,IF(H863&gt;H$41,H$41,IF(H863&gt;H$40,H$40,IF(H863&gt;H$19,H$19,H$18)))),H863*(1+H$4))), H863)</f>
        <v>11.8</v>
      </c>
      <c r="I81" s="149">
        <f t="shared" si="177"/>
        <v>8.9</v>
      </c>
      <c r="J81" s="149">
        <f t="shared" si="177"/>
        <v>34.200000000000003</v>
      </c>
      <c r="K81" s="149">
        <f t="shared" si="177"/>
        <v>38.799999999999997</v>
      </c>
      <c r="L81" s="149">
        <f t="shared" si="177"/>
        <v>46.6</v>
      </c>
      <c r="M81" s="149">
        <f t="shared" si="177"/>
        <v>13.5</v>
      </c>
      <c r="N81" s="148">
        <f t="shared" si="113"/>
        <v>55.9</v>
      </c>
      <c r="O81" s="149">
        <f t="shared" ref="O81:Q81" si="178">IF(OR(AND($V863=1,$B$24=2),$B$24=1), IF(O$4="2nd Quintile",IF(O863&gt;O$41,O$40,IF(O863&gt;O$40,O$19,IF(O863&gt;O$19,O$18, O$17))), IF(O$4="Next Quintile",IF(O863=O$42,O$42,IF(O863&gt;O$41,O$41,IF(O863&gt;O$40,O$40,IF(O863&gt;O$19,O$19,O$18)))),O863*(1+O$4))), O863)</f>
        <v>14.6</v>
      </c>
      <c r="P81" s="149">
        <f t="shared" si="178"/>
        <v>22.7</v>
      </c>
      <c r="Q81" s="149">
        <f t="shared" si="178"/>
        <v>16.899999999999999</v>
      </c>
      <c r="R81" s="23"/>
      <c r="S81" s="49">
        <f t="shared" si="9"/>
        <v>-0.88600071968588201</v>
      </c>
      <c r="T81" s="49">
        <f t="shared" si="172"/>
        <v>-1.5683338409815948</v>
      </c>
      <c r="U81" s="49">
        <f t="shared" si="172"/>
        <v>-1.2190022304323158</v>
      </c>
      <c r="V81" s="49">
        <f t="shared" si="172"/>
        <v>-0.35289457818277986</v>
      </c>
      <c r="W81" s="49">
        <f t="shared" si="21"/>
        <v>-0.90221391217936231</v>
      </c>
      <c r="X81" s="49">
        <f t="shared" si="21"/>
        <v>0.23926194189948347</v>
      </c>
      <c r="Y81" s="49">
        <f t="shared" si="22"/>
        <v>-0.509137334204388</v>
      </c>
      <c r="Z81" s="49">
        <f t="shared" si="22"/>
        <v>-0.39260115501789861</v>
      </c>
      <c r="AA81" s="49">
        <f t="shared" si="22"/>
        <v>-0.74732791906124429</v>
      </c>
      <c r="AB81" s="49">
        <f t="shared" si="22"/>
        <v>3.3446025025873218E-2</v>
      </c>
      <c r="AC81" s="49">
        <f t="shared" si="172"/>
        <v>-1.7998863456219691</v>
      </c>
      <c r="AD81" s="49">
        <f t="shared" si="23"/>
        <v>-0.23895851607260221</v>
      </c>
      <c r="AE81" s="49">
        <f t="shared" si="23"/>
        <v>5.025837596783278E-2</v>
      </c>
      <c r="AF81" s="49">
        <f t="shared" si="23"/>
        <v>-0.70153639406390178</v>
      </c>
      <c r="AG81" s="129">
        <f t="shared" si="12"/>
        <v>-0.59465854735832169</v>
      </c>
      <c r="AH81" s="129">
        <f t="shared" si="13"/>
        <v>-0.74261723910954835</v>
      </c>
      <c r="AI81" s="129">
        <f t="shared" si="14"/>
        <v>-0.36882768301775654</v>
      </c>
      <c r="AJ81" s="129">
        <f t="shared" si="15"/>
        <v>-0.67253071994766012</v>
      </c>
      <c r="AK81" s="85">
        <f t="shared" si="31"/>
        <v>0.41033673430627154</v>
      </c>
      <c r="AL81" s="122">
        <f t="shared" si="32"/>
        <v>0.31254756042856247</v>
      </c>
      <c r="AM81" s="122">
        <f t="shared" si="33"/>
        <v>0.53876178054350998</v>
      </c>
      <c r="AN81" s="122">
        <f t="shared" si="34"/>
        <v>0.43348863891502881</v>
      </c>
      <c r="AO81" s="53"/>
      <c r="AP81" s="60"/>
    </row>
    <row r="82" spans="1:42" ht="15" thickBot="1">
      <c r="A82" s="23" t="s">
        <v>4</v>
      </c>
      <c r="B82" s="24">
        <v>13063040513</v>
      </c>
      <c r="C82" s="24"/>
      <c r="D82" s="148">
        <f t="shared" ref="D82:G82" si="179">IF(OR(AND($V864=1,$B$24=2),$B$24=1), IF(D$4="Next Quintile",IF(D864&gt;D$41,D$42,IF(D864&gt;D$40,D$41,IF(D864&gt;D$19,D$40,IF(D864&gt;D$18,D$19,D$18)))),IF(D$4="2nd Quintile",IF(D864&gt;D$40,D$42,IF(D864&gt;D$19,D$41,IF(D864&gt;D$18,D$40,D$19))),IF(D864*(1+D$4)&gt;100,100,D864*(1+D$4)))), D864)</f>
        <v>65.099999999999994</v>
      </c>
      <c r="E82" s="148">
        <f t="shared" si="179"/>
        <v>55.4</v>
      </c>
      <c r="F82" s="148">
        <f t="shared" si="179"/>
        <v>22.6</v>
      </c>
      <c r="G82" s="148">
        <f t="shared" si="179"/>
        <v>25.8</v>
      </c>
      <c r="H82" s="149">
        <f t="shared" ref="H82:M82" si="180">IF(OR(AND($V864=1,$B$24=2),$B$24=1), IF(H$4="2nd Quintile",IF(H864&gt;H$41,H$40,IF(H864&gt;H$40,H$19,IF(H864&gt;H$19,H$18, H$17))), IF(H$4="Next Quintile",IF(H864=H$42,H$42,IF(H864&gt;H$41,H$41,IF(H864&gt;H$40,H$40,IF(H864&gt;H$19,H$19,H$18)))),H864*(1+H$4))), H864)</f>
        <v>10.1</v>
      </c>
      <c r="I82" s="149">
        <f t="shared" si="180"/>
        <v>13.5</v>
      </c>
      <c r="J82" s="149">
        <f t="shared" si="180"/>
        <v>7.5</v>
      </c>
      <c r="K82" s="149">
        <f t="shared" si="180"/>
        <v>23.6</v>
      </c>
      <c r="L82" s="149">
        <f t="shared" si="180"/>
        <v>34.1</v>
      </c>
      <c r="M82" s="149">
        <f t="shared" si="180"/>
        <v>14.6</v>
      </c>
      <c r="N82" s="148">
        <f t="shared" si="113"/>
        <v>57.9</v>
      </c>
      <c r="O82" s="149">
        <f t="shared" ref="O82:Q82" si="181">IF(OR(AND($V864=1,$B$24=2),$B$24=1), IF(O$4="2nd Quintile",IF(O864&gt;O$41,O$40,IF(O864&gt;O$40,O$19,IF(O864&gt;O$19,O$18, O$17))), IF(O$4="Next Quintile",IF(O864=O$42,O$42,IF(O864&gt;O$41,O$41,IF(O864&gt;O$40,O$40,IF(O864&gt;O$19,O$19,O$18)))),O864*(1+O$4))), O864)</f>
        <v>7.9</v>
      </c>
      <c r="P82" s="149">
        <f t="shared" si="181"/>
        <v>23.9</v>
      </c>
      <c r="Q82" s="149">
        <f t="shared" si="181"/>
        <v>16.7</v>
      </c>
      <c r="R82" s="23"/>
      <c r="S82" s="49">
        <f t="shared" si="9"/>
        <v>-0.75822798661425306</v>
      </c>
      <c r="T82" s="49">
        <f t="shared" si="172"/>
        <v>-1.3771502317286837</v>
      </c>
      <c r="U82" s="49">
        <f t="shared" si="172"/>
        <v>-1.1231601558223889</v>
      </c>
      <c r="V82" s="49">
        <f t="shared" si="172"/>
        <v>-0.3954189296979535</v>
      </c>
      <c r="W82" s="49">
        <f t="shared" si="21"/>
        <v>-0.2951135794643609</v>
      </c>
      <c r="X82" s="49">
        <f t="shared" si="21"/>
        <v>-0.30994243419905121</v>
      </c>
      <c r="Y82" s="49">
        <f t="shared" si="22"/>
        <v>0.83229560765455191</v>
      </c>
      <c r="Z82" s="49">
        <f t="shared" si="22"/>
        <v>0.35737736884289878</v>
      </c>
      <c r="AA82" s="49">
        <f t="shared" si="22"/>
        <v>0.403148353585428</v>
      </c>
      <c r="AB82" s="49">
        <f t="shared" si="22"/>
        <v>-5.9517139336651224E-2</v>
      </c>
      <c r="AC82" s="49">
        <f t="shared" si="172"/>
        <v>-1.6119891457633113</v>
      </c>
      <c r="AD82" s="49">
        <f t="shared" si="23"/>
        <v>0.45015783195253783</v>
      </c>
      <c r="AE82" s="49">
        <f t="shared" si="23"/>
        <v>-3.5918908877119647E-2</v>
      </c>
      <c r="AF82" s="49">
        <f t="shared" si="23"/>
        <v>-0.67152994750293493</v>
      </c>
      <c r="AG82" s="129">
        <f t="shared" si="12"/>
        <v>-0.24106053875359582</v>
      </c>
      <c r="AH82" s="129">
        <f t="shared" si="13"/>
        <v>-0.4895311014103057</v>
      </c>
      <c r="AI82" s="129">
        <f t="shared" si="14"/>
        <v>0.23366952769722518</v>
      </c>
      <c r="AJ82" s="129">
        <f t="shared" si="15"/>
        <v>-0.46732004254770698</v>
      </c>
      <c r="AK82" s="85">
        <f t="shared" si="31"/>
        <v>0.51588875898363185</v>
      </c>
      <c r="AL82" s="122">
        <f t="shared" si="32"/>
        <v>0.38651350859632944</v>
      </c>
      <c r="AM82" s="122">
        <f t="shared" si="33"/>
        <v>0.67894609131696282</v>
      </c>
      <c r="AN82" s="122">
        <f t="shared" si="34"/>
        <v>0.49083901121498141</v>
      </c>
      <c r="AO82" s="53"/>
      <c r="AP82" s="60"/>
    </row>
    <row r="83" spans="1:42" ht="15" thickBot="1">
      <c r="A83" s="23" t="s">
        <v>4</v>
      </c>
      <c r="B83" s="24">
        <v>13063040514</v>
      </c>
      <c r="C83" s="24"/>
      <c r="D83" s="148">
        <f t="shared" ref="D83:G83" si="182">IF(OR(AND($V865=1,$B$24=2),$B$24=1), IF(D$4="Next Quintile",IF(D865&gt;D$41,D$42,IF(D865&gt;D$40,D$41,IF(D865&gt;D$19,D$40,IF(D865&gt;D$18,D$19,D$18)))),IF(D$4="2nd Quintile",IF(D865&gt;D$40,D$42,IF(D865&gt;D$19,D$41,IF(D865&gt;D$18,D$40,D$19))),IF(D865*(1+D$4)&gt;100,100,D865*(1+D$4)))), D865)</f>
        <v>66.7</v>
      </c>
      <c r="E83" s="148">
        <f t="shared" si="182"/>
        <v>57.6</v>
      </c>
      <c r="F83" s="148">
        <f t="shared" si="182"/>
        <v>21.3</v>
      </c>
      <c r="G83" s="148">
        <f t="shared" si="182"/>
        <v>18.7</v>
      </c>
      <c r="H83" s="149">
        <f t="shared" ref="H83:M83" si="183">IF(OR(AND($V865=1,$B$24=2),$B$24=1), IF(H$4="2nd Quintile",IF(H865&gt;H$41,H$40,IF(H865&gt;H$40,H$19,IF(H865&gt;H$19,H$18, H$17))), IF(H$4="Next Quintile",IF(H865=H$42,H$42,IF(H865&gt;H$41,H$41,IF(H865&gt;H$40,H$40,IF(H865&gt;H$19,H$19,H$18)))),H865*(1+H$4))), H865)</f>
        <v>12.7</v>
      </c>
      <c r="I83" s="149">
        <f t="shared" si="183"/>
        <v>20.5</v>
      </c>
      <c r="J83" s="149">
        <f t="shared" si="183"/>
        <v>37.799999999999997</v>
      </c>
      <c r="K83" s="149">
        <f t="shared" si="183"/>
        <v>47.4</v>
      </c>
      <c r="L83" s="149">
        <f t="shared" si="183"/>
        <v>56.1</v>
      </c>
      <c r="M83" s="149">
        <f t="shared" si="183"/>
        <v>29.3</v>
      </c>
      <c r="N83" s="148">
        <f t="shared" si="113"/>
        <v>60.3</v>
      </c>
      <c r="O83" s="149">
        <f t="shared" ref="O83:Q83" si="184">IF(OR(AND($V865=1,$B$24=2),$B$24=1), IF(O$4="2nd Quintile",IF(O865&gt;O$41,O$40,IF(O865&gt;O$40,O$19,IF(O865&gt;O$19,O$18, O$17))), IF(O$4="Next Quintile",IF(O865=O$42,O$42,IF(O865&gt;O$41,O$41,IF(O865&gt;O$40,O$40,IF(O865&gt;O$19,O$19,O$18)))),O865*(1+O$4))), O865)</f>
        <v>17.899999999999999</v>
      </c>
      <c r="P83" s="149">
        <f t="shared" si="184"/>
        <v>44</v>
      </c>
      <c r="Q83" s="149">
        <f t="shared" si="184"/>
        <v>16.600000000000001</v>
      </c>
      <c r="R83" s="23"/>
      <c r="S83" s="49">
        <f t="shared" si="9"/>
        <v>-0.62193707133784737</v>
      </c>
      <c r="T83" s="49">
        <f t="shared" si="172"/>
        <v>-1.1668482615504812</v>
      </c>
      <c r="U83" s="49">
        <f t="shared" si="172"/>
        <v>-1.1854575043188413</v>
      </c>
      <c r="V83" s="49">
        <f t="shared" si="172"/>
        <v>-0.77282254939511896</v>
      </c>
      <c r="W83" s="49">
        <f t="shared" si="21"/>
        <v>-1.2236199706755388</v>
      </c>
      <c r="X83" s="49">
        <f t="shared" si="21"/>
        <v>-1.1456882239142128</v>
      </c>
      <c r="Y83" s="49">
        <f t="shared" si="22"/>
        <v>-0.69000469715166046</v>
      </c>
      <c r="Z83" s="49">
        <f t="shared" si="22"/>
        <v>-0.81693110930756052</v>
      </c>
      <c r="AA83" s="49">
        <f t="shared" si="22"/>
        <v>-1.6216898862727154</v>
      </c>
      <c r="AB83" s="49">
        <f t="shared" si="22"/>
        <v>-1.3018430630903874</v>
      </c>
      <c r="AC83" s="49">
        <f t="shared" si="172"/>
        <v>-1.386512505932922</v>
      </c>
      <c r="AD83" s="49">
        <f t="shared" si="23"/>
        <v>-0.57837403077155169</v>
      </c>
      <c r="AE83" s="49">
        <f t="shared" si="23"/>
        <v>-1.4793884300300737</v>
      </c>
      <c r="AF83" s="49">
        <f t="shared" si="23"/>
        <v>-0.65652672422245162</v>
      </c>
      <c r="AG83" s="129">
        <f t="shared" si="12"/>
        <v>-1.0814538432261902</v>
      </c>
      <c r="AH83" s="129">
        <f t="shared" si="13"/>
        <v>-0.97233975404910011</v>
      </c>
      <c r="AI83" s="129">
        <f t="shared" si="14"/>
        <v>-1.246821352890221</v>
      </c>
      <c r="AJ83" s="129">
        <f t="shared" si="15"/>
        <v>-1.0252004227392497</v>
      </c>
      <c r="AK83" s="85">
        <f t="shared" si="31"/>
        <v>0.26502418210887929</v>
      </c>
      <c r="AL83" s="122">
        <f t="shared" si="32"/>
        <v>0.24540977173947942</v>
      </c>
      <c r="AM83" s="122">
        <f t="shared" si="33"/>
        <v>0.33447712115319328</v>
      </c>
      <c r="AN83" s="122">
        <f t="shared" si="34"/>
        <v>0.33492778910802018</v>
      </c>
      <c r="AO83" s="53"/>
      <c r="AP83" s="60"/>
    </row>
    <row r="84" spans="1:42" ht="15" thickBot="1">
      <c r="A84" s="23" t="s">
        <v>4</v>
      </c>
      <c r="B84" s="24">
        <v>13063040515</v>
      </c>
      <c r="C84" s="24"/>
      <c r="D84" s="148">
        <f t="shared" ref="D84:G84" si="185">IF(OR(AND($V866=1,$B$24=2),$B$24=1), IF(D$4="Next Quintile",IF(D866&gt;D$41,D$42,IF(D866&gt;D$40,D$41,IF(D866&gt;D$19,D$40,IF(D866&gt;D$18,D$19,D$18)))),IF(D$4="2nd Quintile",IF(D866&gt;D$40,D$42,IF(D866&gt;D$19,D$41,IF(D866&gt;D$18,D$40,D$19))),IF(D866*(1+D$4)&gt;100,100,D866*(1+D$4)))), D866)</f>
        <v>68.400000000000006</v>
      </c>
      <c r="E84" s="148">
        <f t="shared" si="185"/>
        <v>58.6</v>
      </c>
      <c r="F84" s="148">
        <f t="shared" si="185"/>
        <v>29.3</v>
      </c>
      <c r="G84" s="148">
        <f t="shared" si="185"/>
        <v>17.7</v>
      </c>
      <c r="H84" s="149">
        <f t="shared" ref="H84:M84" si="186">IF(OR(AND($V866=1,$B$24=2),$B$24=1), IF(H$4="2nd Quintile",IF(H866&gt;H$41,H$40,IF(H866&gt;H$40,H$19,IF(H866&gt;H$19,H$18, H$17))), IF(H$4="Next Quintile",IF(H866=H$42,H$42,IF(H866&gt;H$41,H$41,IF(H866&gt;H$40,H$40,IF(H866&gt;H$19,H$19,H$18)))),H866*(1+H$4))), H866)</f>
        <v>10.1</v>
      </c>
      <c r="I84" s="149">
        <f t="shared" si="186"/>
        <v>9.8000000000000007</v>
      </c>
      <c r="J84" s="149">
        <f t="shared" si="186"/>
        <v>26.3</v>
      </c>
      <c r="K84" s="149">
        <f t="shared" si="186"/>
        <v>37.1</v>
      </c>
      <c r="L84" s="149">
        <f t="shared" si="186"/>
        <v>42.3</v>
      </c>
      <c r="M84" s="149">
        <f t="shared" si="186"/>
        <v>12.3</v>
      </c>
      <c r="N84" s="148">
        <f t="shared" si="113"/>
        <v>61.3</v>
      </c>
      <c r="O84" s="149">
        <f t="shared" ref="O84:Q84" si="187">IF(OR(AND($V866=1,$B$24=2),$B$24=1), IF(O$4="2nd Quintile",IF(O866&gt;O$41,O$40,IF(O866&gt;O$40,O$19,IF(O866&gt;O$19,O$18, O$17))), IF(O$4="Next Quintile",IF(O866=O$42,O$42,IF(O866&gt;O$41,O$41,IF(O866&gt;O$40,O$40,IF(O866&gt;O$19,O$19,O$18)))),O866*(1+O$4))), O866)</f>
        <v>13.9</v>
      </c>
      <c r="P84" s="149">
        <f t="shared" si="187"/>
        <v>30.9</v>
      </c>
      <c r="Q84" s="149">
        <f t="shared" si="187"/>
        <v>22.4</v>
      </c>
      <c r="R84" s="23"/>
      <c r="S84" s="49">
        <f t="shared" si="9"/>
        <v>-0.47712797385666689</v>
      </c>
      <c r="T84" s="49">
        <f t="shared" si="172"/>
        <v>-1.0712564569240257</v>
      </c>
      <c r="U84" s="49">
        <f t="shared" si="172"/>
        <v>-0.80208920587913346</v>
      </c>
      <c r="V84" s="49">
        <f t="shared" si="172"/>
        <v>-0.8259779887890859</v>
      </c>
      <c r="W84" s="49">
        <f t="shared" si="21"/>
        <v>-0.2951135794643609</v>
      </c>
      <c r="X84" s="49">
        <f t="shared" si="21"/>
        <v>0.13180891179324836</v>
      </c>
      <c r="Y84" s="49">
        <f t="shared" si="22"/>
        <v>-0.11223395440342819</v>
      </c>
      <c r="Z84" s="49">
        <f t="shared" si="22"/>
        <v>-0.30872197800715173</v>
      </c>
      <c r="AA84" s="49">
        <f t="shared" si="22"/>
        <v>-0.3515640812707887</v>
      </c>
      <c r="AB84" s="49">
        <f t="shared" si="22"/>
        <v>0.13486038614862714</v>
      </c>
      <c r="AC84" s="49">
        <f t="shared" si="172"/>
        <v>-1.2925639060035929</v>
      </c>
      <c r="AD84" s="49">
        <f t="shared" si="23"/>
        <v>-0.16696128568191601</v>
      </c>
      <c r="AE84" s="49">
        <f t="shared" si="23"/>
        <v>-0.53861973713934241</v>
      </c>
      <c r="AF84" s="49">
        <f t="shared" si="23"/>
        <v>-1.5267136744904959</v>
      </c>
      <c r="AG84" s="129">
        <f t="shared" si="12"/>
        <v>-0.51649933526795433</v>
      </c>
      <c r="AH84" s="129">
        <f t="shared" si="13"/>
        <v>-0.49314146393192182</v>
      </c>
      <c r="AI84" s="129">
        <f t="shared" si="14"/>
        <v>-0.17514189104310443</v>
      </c>
      <c r="AJ84" s="129">
        <f t="shared" si="15"/>
        <v>-0.88121465082883677</v>
      </c>
      <c r="AK84" s="85">
        <f t="shared" si="31"/>
        <v>0.43366792645828306</v>
      </c>
      <c r="AL84" s="122">
        <f t="shared" si="32"/>
        <v>0.38545835840292747</v>
      </c>
      <c r="AM84" s="122">
        <f t="shared" si="33"/>
        <v>0.58382706677505303</v>
      </c>
      <c r="AN84" s="122">
        <f t="shared" si="34"/>
        <v>0.37516759402257732</v>
      </c>
      <c r="AO84" s="53"/>
      <c r="AP84" s="60"/>
    </row>
    <row r="85" spans="1:42" ht="15" thickBot="1">
      <c r="A85" s="23" t="s">
        <v>4</v>
      </c>
      <c r="B85" s="24">
        <v>13063040516</v>
      </c>
      <c r="C85" s="24"/>
      <c r="D85" s="148">
        <f t="shared" ref="D85:G85" si="188">IF(OR(AND($V867=1,$B$24=2),$B$24=1), IF(D$4="Next Quintile",IF(D867&gt;D$41,D$42,IF(D867&gt;D$40,D$41,IF(D867&gt;D$19,D$40,IF(D867&gt;D$18,D$19,D$18)))),IF(D$4="2nd Quintile",IF(D867&gt;D$40,D$42,IF(D867&gt;D$19,D$41,IF(D867&gt;D$18,D$40,D$19))),IF(D867*(1+D$4)&gt;100,100,D867*(1+D$4)))), D867)</f>
        <v>68.400000000000006</v>
      </c>
      <c r="E85" s="148">
        <f t="shared" si="188"/>
        <v>59.5</v>
      </c>
      <c r="F85" s="148">
        <f t="shared" si="188"/>
        <v>31.8</v>
      </c>
      <c r="G85" s="148">
        <f t="shared" si="188"/>
        <v>18.2</v>
      </c>
      <c r="H85" s="149">
        <f t="shared" ref="H85:M85" si="189">IF(OR(AND($V867=1,$B$24=2),$B$24=1), IF(H$4="2nd Quintile",IF(H867&gt;H$41,H$40,IF(H867&gt;H$40,H$19,IF(H867&gt;H$19,H$18, H$17))), IF(H$4="Next Quintile",IF(H867=H$42,H$42,IF(H867&gt;H$41,H$41,IF(H867&gt;H$40,H$40,IF(H867&gt;H$19,H$19,H$18)))),H867*(1+H$4))), H867)</f>
        <v>12.2</v>
      </c>
      <c r="I85" s="149">
        <f t="shared" si="189"/>
        <v>12</v>
      </c>
      <c r="J85" s="149">
        <f t="shared" si="189"/>
        <v>49.6</v>
      </c>
      <c r="K85" s="149">
        <f t="shared" si="189"/>
        <v>51</v>
      </c>
      <c r="L85" s="149">
        <f t="shared" si="189"/>
        <v>59.4</v>
      </c>
      <c r="M85" s="149">
        <f t="shared" si="189"/>
        <v>21.2</v>
      </c>
      <c r="N85" s="148">
        <f t="shared" si="113"/>
        <v>64.400000000000006</v>
      </c>
      <c r="O85" s="149">
        <f t="shared" ref="O85:Q85" si="190">IF(OR(AND($V867=1,$B$24=2),$B$24=1), IF(O$4="2nd Quintile",IF(O867&gt;O$41,O$40,IF(O867&gt;O$40,O$19,IF(O867&gt;O$19,O$18, O$17))), IF(O$4="Next Quintile",IF(O867=O$42,O$42,IF(O867&gt;O$41,O$41,IF(O867&gt;O$40,O$40,IF(O867&gt;O$19,O$19,O$18)))),O867*(1+O$4))), O867)</f>
        <v>22.8</v>
      </c>
      <c r="P85" s="149">
        <f t="shared" si="190"/>
        <v>30.2</v>
      </c>
      <c r="Q85" s="149">
        <f t="shared" si="190"/>
        <v>16.3</v>
      </c>
      <c r="R85" s="23"/>
      <c r="S85" s="49">
        <f t="shared" si="9"/>
        <v>-0.47712797385666689</v>
      </c>
      <c r="T85" s="49">
        <f t="shared" si="172"/>
        <v>-0.98522383276021586</v>
      </c>
      <c r="U85" s="49">
        <f t="shared" si="172"/>
        <v>-0.68228661261672463</v>
      </c>
      <c r="V85" s="49">
        <f t="shared" si="172"/>
        <v>-0.79940026909210249</v>
      </c>
      <c r="W85" s="49">
        <f t="shared" si="21"/>
        <v>-1.0450610492887737</v>
      </c>
      <c r="X85" s="49">
        <f t="shared" si="21"/>
        <v>-0.13085405068865946</v>
      </c>
      <c r="Y85" s="49">
        <f t="shared" si="22"/>
        <v>-1.2828477201454993</v>
      </c>
      <c r="Z85" s="49">
        <f t="shared" si="22"/>
        <v>-0.99455760180090735</v>
      </c>
      <c r="AA85" s="49">
        <f t="shared" si="22"/>
        <v>-1.9254156222514365</v>
      </c>
      <c r="AB85" s="49">
        <f t="shared" si="22"/>
        <v>-0.61729612551179802</v>
      </c>
      <c r="AC85" s="49">
        <f t="shared" si="172"/>
        <v>-1.0013232462226724</v>
      </c>
      <c r="AD85" s="49">
        <f t="shared" si="23"/>
        <v>-1.082354643506356</v>
      </c>
      <c r="AE85" s="49">
        <f t="shared" si="23"/>
        <v>-0.48834965431312022</v>
      </c>
      <c r="AF85" s="49">
        <f t="shared" si="23"/>
        <v>-0.61151705438100101</v>
      </c>
      <c r="AG85" s="129">
        <f t="shared" si="12"/>
        <v>-0.91560157323835656</v>
      </c>
      <c r="AH85" s="129">
        <f t="shared" si="13"/>
        <v>-0.77182878692123469</v>
      </c>
      <c r="AI85" s="129">
        <f t="shared" si="14"/>
        <v>-1.1790897831880474</v>
      </c>
      <c r="AJ85" s="129">
        <f t="shared" si="15"/>
        <v>-0.79588614960578741</v>
      </c>
      <c r="AK85" s="85">
        <f t="shared" si="31"/>
        <v>0.31453250078869799</v>
      </c>
      <c r="AL85" s="122">
        <f t="shared" si="32"/>
        <v>0.30401030962936193</v>
      </c>
      <c r="AM85" s="122">
        <f t="shared" si="33"/>
        <v>0.35023636990562435</v>
      </c>
      <c r="AN85" s="122">
        <f t="shared" si="34"/>
        <v>0.39901441025524942</v>
      </c>
      <c r="AO85" s="53"/>
      <c r="AP85" s="60"/>
    </row>
    <row r="86" spans="1:42" ht="15" thickBot="1">
      <c r="A86" s="23" t="s">
        <v>4</v>
      </c>
      <c r="B86" s="24">
        <v>13063040518</v>
      </c>
      <c r="C86" s="24"/>
      <c r="D86" s="148">
        <f t="shared" ref="D86:G86" si="191">IF(OR(AND($V868=1,$B$24=2),$B$24=1), IF(D$4="Next Quintile",IF(D868&gt;D$41,D$42,IF(D868&gt;D$40,D$41,IF(D868&gt;D$19,D$40,IF(D868&gt;D$18,D$19,D$18)))),IF(D$4="2nd Quintile",IF(D868&gt;D$40,D$42,IF(D868&gt;D$19,D$41,IF(D868&gt;D$18,D$40,D$19))),IF(D868*(1+D$4)&gt;100,100,D868*(1+D$4)))), D868)</f>
        <v>72.3</v>
      </c>
      <c r="E86" s="148">
        <f t="shared" si="191"/>
        <v>61.1</v>
      </c>
      <c r="F86" s="148">
        <f t="shared" si="191"/>
        <v>34.799999999999997</v>
      </c>
      <c r="G86" s="148">
        <f t="shared" si="191"/>
        <v>16</v>
      </c>
      <c r="H86" s="149">
        <f t="shared" ref="H86:M86" si="192">IF(OR(AND($V868=1,$B$24=2),$B$24=1), IF(H$4="2nd Quintile",IF(H868&gt;H$41,H$40,IF(H868&gt;H$40,H$19,IF(H868&gt;H$19,H$18, H$17))), IF(H$4="Next Quintile",IF(H868=H$42,H$42,IF(H868&gt;H$41,H$41,IF(H868&gt;H$40,H$40,IF(H868&gt;H$19,H$19,H$18)))),H868*(1+H$4))), H868)</f>
        <v>15.9</v>
      </c>
      <c r="I86" s="149">
        <f t="shared" si="192"/>
        <v>20.6</v>
      </c>
      <c r="J86" s="149">
        <f t="shared" si="192"/>
        <v>62.4</v>
      </c>
      <c r="K86" s="149">
        <f t="shared" si="192"/>
        <v>55.5</v>
      </c>
      <c r="L86" s="149">
        <f t="shared" si="192"/>
        <v>49.7</v>
      </c>
      <c r="M86" s="149">
        <f t="shared" si="192"/>
        <v>16.399999999999999</v>
      </c>
      <c r="N86" s="148">
        <f t="shared" si="113"/>
        <v>63.4</v>
      </c>
      <c r="O86" s="149">
        <f t="shared" ref="O86:Q86" si="193">IF(OR(AND($V868=1,$B$24=2),$B$24=1), IF(O$4="2nd Quintile",IF(O868&gt;O$41,O$40,IF(O868&gt;O$40,O$19,IF(O868&gt;O$19,O$18, O$17))), IF(O$4="Next Quintile",IF(O868=O$42,O$42,IF(O868&gt;O$41,O$41,IF(O868&gt;O$40,O$40,IF(O868&gt;O$19,O$19,O$18)))),O868*(1+O$4))), O868)</f>
        <v>17.8</v>
      </c>
      <c r="P86" s="149">
        <f t="shared" si="193"/>
        <v>46.9</v>
      </c>
      <c r="Q86" s="149">
        <f t="shared" si="193"/>
        <v>24.8</v>
      </c>
      <c r="R86" s="23"/>
      <c r="S86" s="49">
        <f t="shared" si="9"/>
        <v>-0.14491886787043062</v>
      </c>
      <c r="T86" s="49">
        <f t="shared" si="172"/>
        <v>-0.83227694535788677</v>
      </c>
      <c r="U86" s="49">
        <f t="shared" si="172"/>
        <v>-0.5385235007018343</v>
      </c>
      <c r="V86" s="49">
        <f t="shared" si="172"/>
        <v>-0.91634223575882967</v>
      </c>
      <c r="W86" s="49">
        <f t="shared" si="21"/>
        <v>-2.3663970675508352</v>
      </c>
      <c r="X86" s="49">
        <f t="shared" si="21"/>
        <v>-1.1576274494815724</v>
      </c>
      <c r="Y86" s="49">
        <f t="shared" si="22"/>
        <v>-1.9259316772913577</v>
      </c>
      <c r="Z86" s="49">
        <f t="shared" si="22"/>
        <v>-1.2165907174175909</v>
      </c>
      <c r="AA86" s="49">
        <f t="shared" si="22"/>
        <v>-1.0326460346776192</v>
      </c>
      <c r="AB86" s="49">
        <f t="shared" si="22"/>
        <v>-0.21163868102078209</v>
      </c>
      <c r="AC86" s="49">
        <f t="shared" si="172"/>
        <v>-1.0952718461520019</v>
      </c>
      <c r="AD86" s="49">
        <f t="shared" si="23"/>
        <v>-0.568088712144311</v>
      </c>
      <c r="AE86" s="49">
        <f t="shared" si="23"/>
        <v>-1.6876502017387089</v>
      </c>
      <c r="AF86" s="49">
        <f t="shared" si="23"/>
        <v>-1.886791033222101</v>
      </c>
      <c r="AG86" s="129">
        <f t="shared" si="12"/>
        <v>-1.085248264737303</v>
      </c>
      <c r="AH86" s="129">
        <f t="shared" si="13"/>
        <v>-1.1260025348589637</v>
      </c>
      <c r="AI86" s="129">
        <f t="shared" si="14"/>
        <v>-0.820291811038664</v>
      </c>
      <c r="AJ86" s="129">
        <f t="shared" si="15"/>
        <v>-1.3094504483142808</v>
      </c>
      <c r="AK86" s="85">
        <f t="shared" si="31"/>
        <v>0.26389151489008561</v>
      </c>
      <c r="AL86" s="122">
        <f t="shared" si="32"/>
        <v>0.20050089848382932</v>
      </c>
      <c r="AM86" s="122">
        <f t="shared" si="33"/>
        <v>0.43371865918126357</v>
      </c>
      <c r="AN86" s="122">
        <f t="shared" si="34"/>
        <v>0.25548823459971853</v>
      </c>
      <c r="AO86" s="53"/>
      <c r="AP86" s="60"/>
    </row>
    <row r="87" spans="1:42" ht="15" thickBot="1">
      <c r="A87" s="23" t="s">
        <v>4</v>
      </c>
      <c r="B87" s="24">
        <v>13063040519</v>
      </c>
      <c r="C87" s="24"/>
      <c r="D87" s="148">
        <f t="shared" ref="D87:G87" si="194">IF(OR(AND($V869=1,$B$24=2),$B$24=1), IF(D$4="Next Quintile",IF(D869&gt;D$41,D$42,IF(D869&gt;D$40,D$41,IF(D869&gt;D$19,D$40,IF(D869&gt;D$18,D$19,D$18)))),IF(D$4="2nd Quintile",IF(D869&gt;D$40,D$42,IF(D869&gt;D$19,D$41,IF(D869&gt;D$18,D$40,D$19))),IF(D869*(1+D$4)&gt;100,100,D869*(1+D$4)))), D869)</f>
        <v>63</v>
      </c>
      <c r="E87" s="148">
        <f t="shared" si="194"/>
        <v>52.6</v>
      </c>
      <c r="F87" s="148">
        <f t="shared" si="194"/>
        <v>25.2</v>
      </c>
      <c r="G87" s="148">
        <f t="shared" si="194"/>
        <v>17.100000000000001</v>
      </c>
      <c r="H87" s="149">
        <f t="shared" ref="H87:M87" si="195">IF(OR(AND($V869=1,$B$24=2),$B$24=1), IF(H$4="2nd Quintile",IF(H869&gt;H$41,H$40,IF(H869&gt;H$40,H$19,IF(H869&gt;H$19,H$18, H$17))), IF(H$4="Next Quintile",IF(H869=H$42,H$42,IF(H869&gt;H$41,H$41,IF(H869&gt;H$40,H$40,IF(H869&gt;H$19,H$19,H$18)))),H869*(1+H$4))), H869)</f>
        <v>9.1999999999999993</v>
      </c>
      <c r="I87" s="149">
        <f t="shared" si="195"/>
        <v>6.7</v>
      </c>
      <c r="J87" s="149">
        <f t="shared" si="195"/>
        <v>55</v>
      </c>
      <c r="K87" s="149">
        <f t="shared" si="195"/>
        <v>59.5</v>
      </c>
      <c r="L87" s="149">
        <f t="shared" si="195"/>
        <v>59.2</v>
      </c>
      <c r="M87" s="149">
        <f t="shared" si="195"/>
        <v>17.399999999999999</v>
      </c>
      <c r="N87" s="148">
        <f t="shared" si="113"/>
        <v>55.2</v>
      </c>
      <c r="O87" s="149">
        <f t="shared" ref="O87:Q87" si="196">IF(OR(AND($V869=1,$B$24=2),$B$24=1), IF(O$4="2nd Quintile",IF(O869&gt;O$41,O$40,IF(O869&gt;O$40,O$19,IF(O869&gt;O$19,O$18, O$17))), IF(O$4="Next Quintile",IF(O869=O$42,O$42,IF(O869&gt;O$41,O$41,IF(O869&gt;O$40,O$40,IF(O869&gt;O$19,O$19,O$18)))),O869*(1+O$4))), O869)</f>
        <v>16.100000000000001</v>
      </c>
      <c r="P87" s="149">
        <f t="shared" si="196"/>
        <v>34.4</v>
      </c>
      <c r="Q87" s="149">
        <f t="shared" si="196"/>
        <v>14.7</v>
      </c>
      <c r="R87" s="23"/>
      <c r="S87" s="49">
        <f t="shared" si="9"/>
        <v>-0.93710981291453399</v>
      </c>
      <c r="T87" s="49">
        <f t="shared" si="172"/>
        <v>-1.6448072846827591</v>
      </c>
      <c r="U87" s="49">
        <f t="shared" si="172"/>
        <v>-0.99856545882948389</v>
      </c>
      <c r="V87" s="49">
        <f t="shared" si="172"/>
        <v>-0.85787125242546602</v>
      </c>
      <c r="W87" s="49">
        <f t="shared" si="21"/>
        <v>2.6292479031816276E-2</v>
      </c>
      <c r="X87" s="49">
        <f t="shared" si="21"/>
        <v>0.50192490438139137</v>
      </c>
      <c r="Y87" s="49">
        <f t="shared" si="22"/>
        <v>-1.5541487645664083</v>
      </c>
      <c r="Z87" s="49">
        <f t="shared" si="22"/>
        <v>-1.4139534868546428</v>
      </c>
      <c r="AA87" s="49">
        <f t="shared" si="22"/>
        <v>-1.9070080018890903</v>
      </c>
      <c r="AB87" s="49">
        <f t="shared" si="22"/>
        <v>-0.29615064862307705</v>
      </c>
      <c r="AC87" s="49">
        <f t="shared" si="172"/>
        <v>-1.865650365572499</v>
      </c>
      <c r="AD87" s="49">
        <f t="shared" si="23"/>
        <v>-0.39323829548121586</v>
      </c>
      <c r="AE87" s="49">
        <f t="shared" si="23"/>
        <v>-0.78997015127045389</v>
      </c>
      <c r="AF87" s="49">
        <f t="shared" si="23"/>
        <v>-0.37146548189326428</v>
      </c>
      <c r="AG87" s="129">
        <f t="shared" si="12"/>
        <v>-0.94713242978135759</v>
      </c>
      <c r="AH87" s="129">
        <f t="shared" si="13"/>
        <v>-0.78061217000077765</v>
      </c>
      <c r="AI87" s="129">
        <f t="shared" si="14"/>
        <v>-1.2057040457889368</v>
      </c>
      <c r="AJ87" s="129">
        <f t="shared" si="15"/>
        <v>-0.85508107355435814</v>
      </c>
      <c r="AK87" s="85">
        <f t="shared" si="31"/>
        <v>0.3051202708922181</v>
      </c>
      <c r="AL87" s="122">
        <f t="shared" si="32"/>
        <v>0.3014433130190175</v>
      </c>
      <c r="AM87" s="122">
        <f t="shared" si="33"/>
        <v>0.34404397267440412</v>
      </c>
      <c r="AN87" s="122">
        <f t="shared" si="34"/>
        <v>0.38247116323842201</v>
      </c>
      <c r="AO87" s="53"/>
      <c r="AP87" s="60"/>
    </row>
    <row r="88" spans="1:42" ht="15" thickBot="1">
      <c r="A88" s="23" t="s">
        <v>4</v>
      </c>
      <c r="B88" s="24">
        <v>13063040520</v>
      </c>
      <c r="C88" s="24"/>
      <c r="D88" s="148">
        <f t="shared" ref="D88:G88" si="197">IF(OR(AND($V870=1,$B$24=2),$B$24=1), IF(D$4="Next Quintile",IF(D870&gt;D$41,D$42,IF(D870&gt;D$40,D$41,IF(D870&gt;D$19,D$40,IF(D870&gt;D$18,D$19,D$18)))),IF(D$4="2nd Quintile",IF(D870&gt;D$40,D$42,IF(D870&gt;D$19,D$41,IF(D870&gt;D$18,D$40,D$19))),IF(D870*(1+D$4)&gt;100,100,D870*(1+D$4)))), D870)</f>
        <v>51.4</v>
      </c>
      <c r="E88" s="148">
        <f t="shared" si="197"/>
        <v>51.4</v>
      </c>
      <c r="F88" s="148">
        <f t="shared" si="197"/>
        <v>25.3</v>
      </c>
      <c r="G88" s="148">
        <f t="shared" si="197"/>
        <v>13.1</v>
      </c>
      <c r="H88" s="149">
        <f t="shared" ref="H88:M88" si="198">IF(OR(AND($V870=1,$B$24=2),$B$24=1), IF(H$4="2nd Quintile",IF(H870&gt;H$41,H$40,IF(H870&gt;H$40,H$19,IF(H870&gt;H$19,H$18, H$17))), IF(H$4="Next Quintile",IF(H870=H$42,H$42,IF(H870&gt;H$41,H$41,IF(H870&gt;H$40,H$40,IF(H870&gt;H$19,H$19,H$18)))),H870*(1+H$4))), H870)</f>
        <v>12</v>
      </c>
      <c r="I88" s="149">
        <f t="shared" si="198"/>
        <v>33.6</v>
      </c>
      <c r="J88" s="149">
        <f t="shared" si="198"/>
        <v>39.9</v>
      </c>
      <c r="K88" s="149">
        <f t="shared" si="198"/>
        <v>50.6</v>
      </c>
      <c r="L88" s="149">
        <f t="shared" si="198"/>
        <v>54</v>
      </c>
      <c r="M88" s="149">
        <f t="shared" si="198"/>
        <v>13.2</v>
      </c>
      <c r="N88" s="148">
        <f t="shared" si="113"/>
        <v>65.599999999999994</v>
      </c>
      <c r="O88" s="149">
        <f t="shared" ref="O88:Q88" si="199">IF(OR(AND($V870=1,$B$24=2),$B$24=1), IF(O$4="2nd Quintile",IF(O870&gt;O$41,O$40,IF(O870&gt;O$40,O$19,IF(O870&gt;O$19,O$18, O$17))), IF(O$4="Next Quintile",IF(O870=O$42,O$42,IF(O870&gt;O$41,O$41,IF(O870&gt;O$40,O$40,IF(O870&gt;O$19,O$19,O$18)))),O870*(1+O$4))), O870)</f>
        <v>14.9</v>
      </c>
      <c r="P88" s="149">
        <f t="shared" si="199"/>
        <v>31</v>
      </c>
      <c r="Q88" s="149">
        <f t="shared" si="199"/>
        <v>17</v>
      </c>
      <c r="R88" s="23"/>
      <c r="S88" s="49">
        <f t="shared" si="9"/>
        <v>-1.9252189486684699</v>
      </c>
      <c r="T88" s="49">
        <f t="shared" si="172"/>
        <v>-1.7595174502345059</v>
      </c>
      <c r="U88" s="49">
        <f t="shared" si="172"/>
        <v>-0.99377335509898745</v>
      </c>
      <c r="V88" s="49">
        <f t="shared" si="172"/>
        <v>-1.0704930100013339</v>
      </c>
      <c r="W88" s="49">
        <f t="shared" si="21"/>
        <v>-0.97363748073406808</v>
      </c>
      <c r="X88" s="49">
        <f t="shared" si="21"/>
        <v>-2.7097267732383008</v>
      </c>
      <c r="Y88" s="49">
        <f t="shared" si="22"/>
        <v>-0.795510658870903</v>
      </c>
      <c r="Z88" s="49">
        <f t="shared" si="22"/>
        <v>-0.97482132485720219</v>
      </c>
      <c r="AA88" s="49">
        <f t="shared" si="22"/>
        <v>-1.4284098724680743</v>
      </c>
      <c r="AB88" s="49">
        <f t="shared" si="22"/>
        <v>5.8799615306561775E-2</v>
      </c>
      <c r="AC88" s="49">
        <f t="shared" si="172"/>
        <v>-0.88858492630747865</v>
      </c>
      <c r="AD88" s="49">
        <f t="shared" si="23"/>
        <v>-0.26981447195432501</v>
      </c>
      <c r="AE88" s="49">
        <f t="shared" si="23"/>
        <v>-0.54580117754308854</v>
      </c>
      <c r="AF88" s="49">
        <f t="shared" si="23"/>
        <v>-0.71653961734438554</v>
      </c>
      <c r="AG88" s="129">
        <f t="shared" si="12"/>
        <v>-0.94926254156673684</v>
      </c>
      <c r="AH88" s="129">
        <f t="shared" si="13"/>
        <v>-1.4611253824066526</v>
      </c>
      <c r="AI88" s="129">
        <f t="shared" si="14"/>
        <v>-0.78147719400623827</v>
      </c>
      <c r="AJ88" s="129">
        <f t="shared" si="15"/>
        <v>-0.60518504828731945</v>
      </c>
      <c r="AK88" s="85">
        <f t="shared" si="31"/>
        <v>0.30448441433685147</v>
      </c>
      <c r="AL88" s="122">
        <f t="shared" si="32"/>
        <v>0.1025592277274346</v>
      </c>
      <c r="AM88" s="122">
        <f t="shared" si="33"/>
        <v>0.44274973889392982</v>
      </c>
      <c r="AN88" s="122">
        <f t="shared" si="34"/>
        <v>0.45230978112578879</v>
      </c>
      <c r="AO88" s="53"/>
      <c r="AP88" s="60"/>
    </row>
    <row r="89" spans="1:42" ht="15" thickBot="1">
      <c r="A89" s="23" t="s">
        <v>4</v>
      </c>
      <c r="B89" s="24">
        <v>13063040521</v>
      </c>
      <c r="C89" s="24"/>
      <c r="D89" s="148">
        <f t="shared" ref="D89:G89" si="200">IF(OR(AND($V871=1,$B$24=2),$B$24=1), IF(D$4="Next Quintile",IF(D871&gt;D$41,D$42,IF(D871&gt;D$40,D$41,IF(D871&gt;D$19,D$40,IF(D871&gt;D$18,D$19,D$18)))),IF(D$4="2nd Quintile",IF(D871&gt;D$40,D$42,IF(D871&gt;D$19,D$41,IF(D871&gt;D$18,D$40,D$19))),IF(D871*(1+D$4)&gt;100,100,D871*(1+D$4)))), D871)</f>
        <v>63</v>
      </c>
      <c r="E89" s="148">
        <f t="shared" si="200"/>
        <v>52.6</v>
      </c>
      <c r="F89" s="148">
        <f t="shared" si="200"/>
        <v>20.8</v>
      </c>
      <c r="G89" s="148">
        <f t="shared" si="200"/>
        <v>18.7</v>
      </c>
      <c r="H89" s="149">
        <f t="shared" ref="H89:M89" si="201">IF(OR(AND($V871=1,$B$24=2),$B$24=1), IF(H$4="2nd Quintile",IF(H871&gt;H$41,H$40,IF(H871&gt;H$40,H$19,IF(H871&gt;H$19,H$18, H$17))), IF(H$4="Next Quintile",IF(H871=H$42,H$42,IF(H871&gt;H$41,H$41,IF(H871&gt;H$40,H$40,IF(H871&gt;H$19,H$19,H$18)))),H871*(1+H$4))), H871)</f>
        <v>15.5</v>
      </c>
      <c r="I89" s="149">
        <f t="shared" si="201"/>
        <v>5.9</v>
      </c>
      <c r="J89" s="149">
        <f t="shared" si="201"/>
        <v>47.4</v>
      </c>
      <c r="K89" s="149">
        <f t="shared" si="201"/>
        <v>39.700000000000003</v>
      </c>
      <c r="L89" s="149">
        <f t="shared" si="201"/>
        <v>34.700000000000003</v>
      </c>
      <c r="M89" s="149">
        <f t="shared" si="201"/>
        <v>30.1</v>
      </c>
      <c r="N89" s="148">
        <f t="shared" si="113"/>
        <v>55.2</v>
      </c>
      <c r="O89" s="149">
        <f t="shared" ref="O89:Q89" si="202">IF(OR(AND($V871=1,$B$24=2),$B$24=1), IF(O$4="2nd Quintile",IF(O871&gt;O$41,O$40,IF(O871&gt;O$40,O$19,IF(O871&gt;O$19,O$18, O$17))), IF(O$4="Next Quintile",IF(O871=O$42,O$42,IF(O871&gt;O$41,O$41,IF(O871&gt;O$40,O$40,IF(O871&gt;O$19,O$19,O$18)))),O871*(1+O$4))), O871)</f>
        <v>20.2</v>
      </c>
      <c r="P89" s="149">
        <f t="shared" si="202"/>
        <v>29.2</v>
      </c>
      <c r="Q89" s="149">
        <f t="shared" si="202"/>
        <v>21.5</v>
      </c>
      <c r="R89" s="23"/>
      <c r="S89" s="49">
        <f t="shared" si="9"/>
        <v>-0.93710981291453399</v>
      </c>
      <c r="T89" s="49">
        <f t="shared" si="172"/>
        <v>-1.6448072846827591</v>
      </c>
      <c r="U89" s="49">
        <f t="shared" si="172"/>
        <v>-1.2094180229713232</v>
      </c>
      <c r="V89" s="49">
        <f t="shared" si="172"/>
        <v>-0.77282254939511896</v>
      </c>
      <c r="W89" s="49">
        <f t="shared" si="21"/>
        <v>-2.2235499304414232</v>
      </c>
      <c r="X89" s="49">
        <f t="shared" si="21"/>
        <v>0.59743870892026696</v>
      </c>
      <c r="Y89" s="49">
        <f t="shared" si="22"/>
        <v>-1.1723176650110545</v>
      </c>
      <c r="Z89" s="49">
        <f t="shared" si="22"/>
        <v>-0.43700777814123559</v>
      </c>
      <c r="AA89" s="49">
        <f t="shared" si="22"/>
        <v>0.34792549249838756</v>
      </c>
      <c r="AB89" s="49">
        <f t="shared" si="22"/>
        <v>-1.3694526371722235</v>
      </c>
      <c r="AC89" s="49">
        <f t="shared" si="172"/>
        <v>-1.865650365572499</v>
      </c>
      <c r="AD89" s="49">
        <f t="shared" si="23"/>
        <v>-0.81493635919809249</v>
      </c>
      <c r="AE89" s="49">
        <f t="shared" si="23"/>
        <v>-0.4165352502756598</v>
      </c>
      <c r="AF89" s="49">
        <f t="shared" si="23"/>
        <v>-1.3916846649661443</v>
      </c>
      <c r="AG89" s="129">
        <f t="shared" si="12"/>
        <v>-0.88672601570251464</v>
      </c>
      <c r="AH89" s="129">
        <f t="shared" si="13"/>
        <v>-1.0517980794994211</v>
      </c>
      <c r="AI89" s="129">
        <f t="shared" si="14"/>
        <v>-0.4861783076050239</v>
      </c>
      <c r="AJ89" s="129">
        <f t="shared" si="15"/>
        <v>-1.1222016600030988</v>
      </c>
      <c r="AK89" s="85">
        <f t="shared" si="31"/>
        <v>0.32315210125992921</v>
      </c>
      <c r="AL89" s="122">
        <f t="shared" si="32"/>
        <v>0.22218759752170289</v>
      </c>
      <c r="AM89" s="122">
        <f t="shared" si="33"/>
        <v>0.51145756048400415</v>
      </c>
      <c r="AN89" s="122">
        <f t="shared" si="34"/>
        <v>0.30781878512673388</v>
      </c>
      <c r="AO89" s="53"/>
      <c r="AP89" s="60"/>
    </row>
    <row r="90" spans="1:42" ht="15" thickBot="1">
      <c r="A90" s="23" t="s">
        <v>4</v>
      </c>
      <c r="B90" s="24">
        <v>13063040522</v>
      </c>
      <c r="C90" s="24"/>
      <c r="D90" s="148">
        <f t="shared" ref="D90:G90" si="203">IF(OR(AND($V872=1,$B$24=2),$B$24=1), IF(D$4="Next Quintile",IF(D872&gt;D$41,D$42,IF(D872&gt;D$40,D$41,IF(D872&gt;D$19,D$40,IF(D872&gt;D$18,D$19,D$18)))),IF(D$4="2nd Quintile",IF(D872&gt;D$40,D$42,IF(D872&gt;D$19,D$41,IF(D872&gt;D$18,D$40,D$19))),IF(D872*(1+D$4)&gt;100,100,D872*(1+D$4)))), D872)</f>
        <v>63</v>
      </c>
      <c r="E90" s="148">
        <f t="shared" si="203"/>
        <v>52.6</v>
      </c>
      <c r="F90" s="148">
        <f t="shared" si="203"/>
        <v>22.4</v>
      </c>
      <c r="G90" s="148">
        <f t="shared" si="203"/>
        <v>21.7</v>
      </c>
      <c r="H90" s="149">
        <f t="shared" ref="H90:M90" si="204">IF(OR(AND($V872=1,$B$24=2),$B$24=1), IF(H$4="2nd Quintile",IF(H872&gt;H$41,H$40,IF(H872&gt;H$40,H$19,IF(H872&gt;H$19,H$18, H$17))), IF(H$4="Next Quintile",IF(H872=H$42,H$42,IF(H872&gt;H$41,H$41,IF(H872&gt;H$40,H$40,IF(H872&gt;H$19,H$19,H$18)))),H872*(1+H$4))), H872)</f>
        <v>11.4</v>
      </c>
      <c r="I90" s="149">
        <f t="shared" si="204"/>
        <v>1.4</v>
      </c>
      <c r="J90" s="149">
        <f t="shared" si="204"/>
        <v>30</v>
      </c>
      <c r="K90" s="149">
        <f t="shared" si="204"/>
        <v>61.7</v>
      </c>
      <c r="L90" s="149">
        <f t="shared" si="204"/>
        <v>53.7</v>
      </c>
      <c r="M90" s="149">
        <f t="shared" si="204"/>
        <v>24.4</v>
      </c>
      <c r="N90" s="148">
        <f t="shared" si="113"/>
        <v>55.2</v>
      </c>
      <c r="O90" s="149">
        <f t="shared" ref="O90:Q90" si="205">IF(OR(AND($V872=1,$B$24=2),$B$24=1), IF(O$4="2nd Quintile",IF(O872&gt;O$41,O$40,IF(O872&gt;O$40,O$19,IF(O872&gt;O$19,O$18, O$17))), IF(O$4="Next Quintile",IF(O872=O$42,O$42,IF(O872&gt;O$41,O$41,IF(O872&gt;O$40,O$40,IF(O872&gt;O$19,O$19,O$18)))),O872*(1+O$4))), O872)</f>
        <v>18.3</v>
      </c>
      <c r="P90" s="149">
        <f t="shared" si="205"/>
        <v>35.200000000000003</v>
      </c>
      <c r="Q90" s="149">
        <f t="shared" si="205"/>
        <v>26.6</v>
      </c>
      <c r="R90" s="23"/>
      <c r="S90" s="49">
        <f t="shared" si="9"/>
        <v>-0.93710981291453399</v>
      </c>
      <c r="T90" s="49">
        <f t="shared" si="172"/>
        <v>-1.6448072846827591</v>
      </c>
      <c r="U90" s="49">
        <f t="shared" si="172"/>
        <v>-1.1327443632833818</v>
      </c>
      <c r="V90" s="49">
        <f t="shared" si="172"/>
        <v>-0.61335623121321803</v>
      </c>
      <c r="W90" s="49">
        <f t="shared" si="21"/>
        <v>-0.75936677506995021</v>
      </c>
      <c r="X90" s="49">
        <f t="shared" si="21"/>
        <v>1.1347038594514423</v>
      </c>
      <c r="Y90" s="49">
        <f t="shared" si="22"/>
        <v>-0.29812541076590293</v>
      </c>
      <c r="Z90" s="49">
        <f t="shared" si="22"/>
        <v>-1.5225030100450216</v>
      </c>
      <c r="AA90" s="49">
        <f t="shared" si="22"/>
        <v>-1.4007984419245543</v>
      </c>
      <c r="AB90" s="49">
        <f t="shared" si="22"/>
        <v>-0.88773442183914186</v>
      </c>
      <c r="AC90" s="49">
        <f t="shared" si="172"/>
        <v>-1.865650365572499</v>
      </c>
      <c r="AD90" s="49">
        <f t="shared" si="23"/>
        <v>-0.61951530528051557</v>
      </c>
      <c r="AE90" s="49">
        <f t="shared" si="23"/>
        <v>-0.84742167450042249</v>
      </c>
      <c r="AF90" s="49">
        <f t="shared" si="23"/>
        <v>-2.1568490522708048</v>
      </c>
      <c r="AG90" s="129">
        <f t="shared" si="12"/>
        <v>-1.0833207977717969</v>
      </c>
      <c r="AH90" s="129">
        <f t="shared" si="13"/>
        <v>-0.60725800263975771</v>
      </c>
      <c r="AI90" s="129">
        <f t="shared" si="14"/>
        <v>-1.2703452912695725</v>
      </c>
      <c r="AJ90" s="129">
        <f t="shared" si="15"/>
        <v>-1.3723590994060604</v>
      </c>
      <c r="AK90" s="85">
        <f t="shared" si="31"/>
        <v>0.26446688023648757</v>
      </c>
      <c r="AL90" s="122">
        <f t="shared" si="32"/>
        <v>0.35210711260226096</v>
      </c>
      <c r="AM90" s="122">
        <f t="shared" si="33"/>
        <v>0.32900375624836126</v>
      </c>
      <c r="AN90" s="122">
        <f t="shared" si="34"/>
        <v>0.23790710964699616</v>
      </c>
      <c r="AO90" s="53"/>
      <c r="AP90" s="60"/>
    </row>
    <row r="91" spans="1:42" ht="15" thickBot="1">
      <c r="A91" s="23" t="s">
        <v>4</v>
      </c>
      <c r="B91" s="24">
        <v>13063040523</v>
      </c>
      <c r="C91" s="24"/>
      <c r="D91" s="148">
        <f t="shared" ref="D91:G91" si="206">IF(OR(AND($V873=1,$B$24=2),$B$24=1), IF(D$4="Next Quintile",IF(D873&gt;D$41,D$42,IF(D873&gt;D$40,D$41,IF(D873&gt;D$19,D$40,IF(D873&gt;D$18,D$19,D$18)))),IF(D$4="2nd Quintile",IF(D873&gt;D$40,D$42,IF(D873&gt;D$19,D$41,IF(D873&gt;D$18,D$40,D$19))),IF(D873*(1+D$4)&gt;100,100,D873*(1+D$4)))), D873)</f>
        <v>66.400000000000006</v>
      </c>
      <c r="E91" s="148">
        <f t="shared" si="206"/>
        <v>57.1</v>
      </c>
      <c r="F91" s="148">
        <f t="shared" si="206"/>
        <v>18.100000000000001</v>
      </c>
      <c r="G91" s="148">
        <f t="shared" si="206"/>
        <v>26.6</v>
      </c>
      <c r="H91" s="149">
        <f t="shared" ref="H91:M91" si="207">IF(OR(AND($V873=1,$B$24=2),$B$24=1), IF(H$4="2nd Quintile",IF(H873&gt;H$41,H$40,IF(H873&gt;H$40,H$19,IF(H873&gt;H$19,H$18, H$17))), IF(H$4="Next Quintile",IF(H873=H$42,H$42,IF(H873&gt;H$41,H$41,IF(H873&gt;H$40,H$40,IF(H873&gt;H$19,H$19,H$18)))),H873*(1+H$4))), H873)</f>
        <v>14.4</v>
      </c>
      <c r="I91" s="149">
        <f t="shared" si="207"/>
        <v>11.5</v>
      </c>
      <c r="J91" s="149">
        <f t="shared" si="207"/>
        <v>27.5</v>
      </c>
      <c r="K91" s="149">
        <f t="shared" si="207"/>
        <v>48.3</v>
      </c>
      <c r="L91" s="149">
        <f t="shared" si="207"/>
        <v>40.4</v>
      </c>
      <c r="M91" s="149">
        <f t="shared" si="207"/>
        <v>16</v>
      </c>
      <c r="N91" s="148">
        <f t="shared" si="113"/>
        <v>59.8</v>
      </c>
      <c r="O91" s="149">
        <f t="shared" ref="O91:Q91" si="208">IF(OR(AND($V873=1,$B$24=2),$B$24=1), IF(O$4="2nd Quintile",IF(O873&gt;O$41,O$40,IF(O873&gt;O$40,O$19,IF(O873&gt;O$19,O$18, O$17))), IF(O$4="Next Quintile",IF(O873=O$42,O$42,IF(O873&gt;O$41,O$41,IF(O873&gt;O$40,O$40,IF(O873&gt;O$19,O$19,O$18)))),O873*(1+O$4))), O873)</f>
        <v>27.5</v>
      </c>
      <c r="P91" s="149">
        <f t="shared" si="208"/>
        <v>40.799999999999997</v>
      </c>
      <c r="Q91" s="149">
        <f t="shared" si="208"/>
        <v>9.8000000000000007</v>
      </c>
      <c r="R91" s="23"/>
      <c r="S91" s="49">
        <f t="shared" si="9"/>
        <v>-0.64749161795217303</v>
      </c>
      <c r="T91" s="49">
        <f t="shared" si="172"/>
        <v>-1.2146441638637091</v>
      </c>
      <c r="U91" s="49">
        <f t="shared" si="172"/>
        <v>-1.3388048236947245</v>
      </c>
      <c r="V91" s="49">
        <f t="shared" si="172"/>
        <v>-0.35289457818277986</v>
      </c>
      <c r="W91" s="49">
        <f t="shared" si="21"/>
        <v>-1.8307203033905401</v>
      </c>
      <c r="X91" s="49">
        <f t="shared" si="21"/>
        <v>-7.1157922851862204E-2</v>
      </c>
      <c r="Y91" s="49">
        <f t="shared" si="22"/>
        <v>-0.1725230753858524</v>
      </c>
      <c r="Z91" s="49">
        <f t="shared" si="22"/>
        <v>-0.86133773243089706</v>
      </c>
      <c r="AA91" s="49">
        <f t="shared" si="22"/>
        <v>-0.17669168782849462</v>
      </c>
      <c r="AB91" s="49">
        <f t="shared" si="22"/>
        <v>-0.17783389397986421</v>
      </c>
      <c r="AC91" s="49">
        <f t="shared" si="172"/>
        <v>-1.4334868058975863</v>
      </c>
      <c r="AD91" s="49">
        <f t="shared" si="23"/>
        <v>-1.5657646189866781</v>
      </c>
      <c r="AE91" s="49">
        <f t="shared" si="23"/>
        <v>-1.2495823371102004</v>
      </c>
      <c r="AF91" s="49">
        <f t="shared" si="23"/>
        <v>0.36369245885042845</v>
      </c>
      <c r="AG91" s="129">
        <f t="shared" si="12"/>
        <v>-0.72686896027215731</v>
      </c>
      <c r="AH91" s="129">
        <f t="shared" si="13"/>
        <v>-0.80403378361737732</v>
      </c>
      <c r="AI91" s="129">
        <f t="shared" si="14"/>
        <v>-0.40528777141308531</v>
      </c>
      <c r="AJ91" s="129">
        <f t="shared" si="15"/>
        <v>-0.97128532578600923</v>
      </c>
      <c r="AK91" s="85">
        <f t="shared" si="31"/>
        <v>0.37087079720568944</v>
      </c>
      <c r="AL91" s="122">
        <f t="shared" si="32"/>
        <v>0.29459820536310322</v>
      </c>
      <c r="AM91" s="122">
        <f t="shared" si="33"/>
        <v>0.53027853402960001</v>
      </c>
      <c r="AN91" s="122">
        <f t="shared" si="34"/>
        <v>0.34999547916212981</v>
      </c>
      <c r="AO91" s="53"/>
      <c r="AP91" s="60"/>
    </row>
    <row r="92" spans="1:42" ht="15" thickBot="1">
      <c r="A92" s="23" t="s">
        <v>4</v>
      </c>
      <c r="B92" s="24">
        <v>13063040524</v>
      </c>
      <c r="C92" s="24"/>
      <c r="D92" s="148">
        <f t="shared" ref="D92:G92" si="209">IF(OR(AND($V874=1,$B$24=2),$B$24=1), IF(D$4="Next Quintile",IF(D874&gt;D$41,D$42,IF(D874&gt;D$40,D$41,IF(D874&gt;D$19,D$40,IF(D874&gt;D$18,D$19,D$18)))),IF(D$4="2nd Quintile",IF(D874&gt;D$40,D$42,IF(D874&gt;D$19,D$41,IF(D874&gt;D$18,D$40,D$19))),IF(D874*(1+D$4)&gt;100,100,D874*(1+D$4)))), D874)</f>
        <v>65.400000000000006</v>
      </c>
      <c r="E92" s="148">
        <f t="shared" si="209"/>
        <v>55.9</v>
      </c>
      <c r="F92" s="148">
        <f t="shared" si="209"/>
        <v>27</v>
      </c>
      <c r="G92" s="148">
        <f t="shared" si="209"/>
        <v>20.5</v>
      </c>
      <c r="H92" s="149">
        <f t="shared" ref="H92:M92" si="210">IF(OR(AND($V874=1,$B$24=2),$B$24=1), IF(H$4="2nd Quintile",IF(H874&gt;H$41,H$40,IF(H874&gt;H$40,H$19,IF(H874&gt;H$19,H$18, H$17))), IF(H$4="Next Quintile",IF(H874=H$42,H$42,IF(H874&gt;H$41,H$41,IF(H874&gt;H$40,H$40,IF(H874&gt;H$19,H$19,H$18)))),H874*(1+H$4))), H874)</f>
        <v>9</v>
      </c>
      <c r="I92" s="149">
        <f t="shared" si="210"/>
        <v>27.1</v>
      </c>
      <c r="J92" s="149">
        <f t="shared" si="210"/>
        <v>34.700000000000003</v>
      </c>
      <c r="K92" s="149">
        <f t="shared" si="210"/>
        <v>37.700000000000003</v>
      </c>
      <c r="L92" s="149">
        <f t="shared" si="210"/>
        <v>36.9</v>
      </c>
      <c r="M92" s="149">
        <f t="shared" si="210"/>
        <v>17</v>
      </c>
      <c r="N92" s="148">
        <f t="shared" si="113"/>
        <v>58.4</v>
      </c>
      <c r="O92" s="149">
        <f t="shared" ref="O92:Q92" si="211">IF(OR(AND($V874=1,$B$24=2),$B$24=1), IF(O$4="2nd Quintile",IF(O874&gt;O$41,O$40,IF(O874&gt;O$40,O$19,IF(O874&gt;O$19,O$18, O$17))), IF(O$4="Next Quintile",IF(O874=O$42,O$42,IF(O874&gt;O$41,O$41,IF(O874&gt;O$40,O$40,IF(O874&gt;O$19,O$19,O$18)))),O874*(1+O$4))), O874)</f>
        <v>16.5</v>
      </c>
      <c r="P92" s="149">
        <f t="shared" si="211"/>
        <v>29.2</v>
      </c>
      <c r="Q92" s="149">
        <f t="shared" si="211"/>
        <v>13.8</v>
      </c>
      <c r="R92" s="23"/>
      <c r="S92" s="49">
        <f t="shared" si="9"/>
        <v>-0.73267343999992607</v>
      </c>
      <c r="T92" s="49">
        <f t="shared" si="172"/>
        <v>-1.3293543294154559</v>
      </c>
      <c r="U92" s="49">
        <f t="shared" si="172"/>
        <v>-0.91230759168054953</v>
      </c>
      <c r="V92" s="49">
        <f t="shared" si="172"/>
        <v>-0.67714275848597838</v>
      </c>
      <c r="W92" s="49">
        <f t="shared" si="21"/>
        <v>9.7716047586522026E-2</v>
      </c>
      <c r="X92" s="49">
        <f t="shared" si="21"/>
        <v>-1.9336771113599365</v>
      </c>
      <c r="Y92" s="49">
        <f t="shared" si="22"/>
        <v>-0.53425780128039813</v>
      </c>
      <c r="Z92" s="49">
        <f t="shared" si="22"/>
        <v>-0.33832639342270959</v>
      </c>
      <c r="AA92" s="49">
        <f t="shared" si="22"/>
        <v>0.14544166851257365</v>
      </c>
      <c r="AB92" s="49">
        <f t="shared" si="22"/>
        <v>-0.26234586158215917</v>
      </c>
      <c r="AC92" s="49">
        <f t="shared" si="172"/>
        <v>-1.5650148457986468</v>
      </c>
      <c r="AD92" s="49">
        <f t="shared" si="23"/>
        <v>-0.43437956999017929</v>
      </c>
      <c r="AE92" s="49">
        <f t="shared" si="23"/>
        <v>-0.4165352502756598</v>
      </c>
      <c r="AF92" s="49">
        <f t="shared" si="23"/>
        <v>-0.23643647236891274</v>
      </c>
      <c r="AG92" s="129">
        <f t="shared" si="12"/>
        <v>-0.55835916327188218</v>
      </c>
      <c r="AH92" s="129">
        <f t="shared" si="13"/>
        <v>-0.86024242637653181</v>
      </c>
      <c r="AI92" s="129">
        <f t="shared" si="14"/>
        <v>-0.15174352883076503</v>
      </c>
      <c r="AJ92" s="129">
        <f t="shared" si="15"/>
        <v>-0.66309153460834969</v>
      </c>
      <c r="AK92" s="85">
        <f t="shared" si="31"/>
        <v>0.42117241038935693</v>
      </c>
      <c r="AL92" s="122">
        <f t="shared" si="32"/>
        <v>0.27817089095268388</v>
      </c>
      <c r="AM92" s="122">
        <f t="shared" si="33"/>
        <v>0.58927121360532952</v>
      </c>
      <c r="AN92" s="122">
        <f t="shared" si="34"/>
        <v>0.43612661467865171</v>
      </c>
      <c r="AO92" s="53"/>
      <c r="AP92" s="60"/>
    </row>
    <row r="93" spans="1:42" ht="15" thickBot="1">
      <c r="A93" s="23" t="s">
        <v>4</v>
      </c>
      <c r="B93" s="24">
        <v>13063040525</v>
      </c>
      <c r="C93" s="24"/>
      <c r="D93" s="148">
        <f t="shared" ref="D93:G93" si="212">IF(OR(AND($V875=1,$B$24=2),$B$24=1), IF(D$4="Next Quintile",IF(D875&gt;D$41,D$42,IF(D875&gt;D$40,D$41,IF(D875&gt;D$19,D$40,IF(D875&gt;D$18,D$19,D$18)))),IF(D$4="2nd Quintile",IF(D875&gt;D$40,D$42,IF(D875&gt;D$19,D$41,IF(D875&gt;D$18,D$40,D$19))),IF(D875*(1+D$4)&gt;100,100,D875*(1+D$4)))), D875)</f>
        <v>72.3</v>
      </c>
      <c r="E93" s="148">
        <f t="shared" si="212"/>
        <v>61.1</v>
      </c>
      <c r="F93" s="148">
        <f t="shared" si="212"/>
        <v>18.8</v>
      </c>
      <c r="G93" s="148">
        <f t="shared" si="212"/>
        <v>16</v>
      </c>
      <c r="H93" s="149">
        <f t="shared" ref="H93:M93" si="213">IF(OR(AND($V875=1,$B$24=2),$B$24=1), IF(H$4="2nd Quintile",IF(H875&gt;H$41,H$40,IF(H875&gt;H$40,H$19,IF(H875&gt;H$19,H$18, H$17))), IF(H$4="Next Quintile",IF(H875=H$42,H$42,IF(H875&gt;H$41,H$41,IF(H875&gt;H$40,H$40,IF(H875&gt;H$19,H$19,H$18)))),H875*(1+H$4))), H875)</f>
        <v>8.6</v>
      </c>
      <c r="I93" s="149">
        <f t="shared" si="213"/>
        <v>16.100000000000001</v>
      </c>
      <c r="J93" s="149">
        <f t="shared" si="213"/>
        <v>23.7</v>
      </c>
      <c r="K93" s="149">
        <f t="shared" si="213"/>
        <v>51.2</v>
      </c>
      <c r="L93" s="149">
        <f t="shared" si="213"/>
        <v>52.4</v>
      </c>
      <c r="M93" s="149">
        <f t="shared" si="213"/>
        <v>11.8</v>
      </c>
      <c r="N93" s="148">
        <f t="shared" si="113"/>
        <v>63.4</v>
      </c>
      <c r="O93" s="149">
        <f t="shared" ref="O93:Q93" si="214">IF(OR(AND($V875=1,$B$24=2),$B$24=1), IF(O$4="2nd Quintile",IF(O875&gt;O$41,O$40,IF(O875&gt;O$40,O$19,IF(O875&gt;O$19,O$18, O$17))), IF(O$4="Next Quintile",IF(O875=O$42,O$42,IF(O875&gt;O$41,O$41,IF(O875&gt;O$40,O$40,IF(O875&gt;O$19,O$19,O$18)))),O875*(1+O$4))), O875)</f>
        <v>17.2</v>
      </c>
      <c r="P93" s="149">
        <f t="shared" si="214"/>
        <v>22.9</v>
      </c>
      <c r="Q93" s="149">
        <f t="shared" si="214"/>
        <v>16.7</v>
      </c>
      <c r="R93" s="23"/>
      <c r="S93" s="49">
        <f t="shared" si="9"/>
        <v>-0.14491886787043062</v>
      </c>
      <c r="T93" s="49">
        <f t="shared" si="172"/>
        <v>-0.83227694535788677</v>
      </c>
      <c r="U93" s="49">
        <f t="shared" si="172"/>
        <v>-1.3052600975812503</v>
      </c>
      <c r="V93" s="49">
        <f t="shared" si="172"/>
        <v>-0.91634223575882967</v>
      </c>
      <c r="W93" s="49">
        <f t="shared" si="21"/>
        <v>0.24056318469593416</v>
      </c>
      <c r="X93" s="49">
        <f t="shared" si="21"/>
        <v>-0.62036229895039707</v>
      </c>
      <c r="Y93" s="49">
        <f t="shared" si="22"/>
        <v>1.8392474391824433E-2</v>
      </c>
      <c r="Z93" s="49">
        <f t="shared" si="22"/>
        <v>-1.0044257402727601</v>
      </c>
      <c r="AA93" s="49">
        <f t="shared" si="22"/>
        <v>-1.2811489095693001</v>
      </c>
      <c r="AB93" s="49">
        <f t="shared" si="22"/>
        <v>0.17711636994977462</v>
      </c>
      <c r="AC93" s="49">
        <f t="shared" si="172"/>
        <v>-1.0952718461520019</v>
      </c>
      <c r="AD93" s="49">
        <f t="shared" si="23"/>
        <v>-0.50637680038086552</v>
      </c>
      <c r="AE93" s="49">
        <f t="shared" si="23"/>
        <v>3.5895495160340754E-2</v>
      </c>
      <c r="AF93" s="49">
        <f t="shared" si="23"/>
        <v>-0.67152994750293493</v>
      </c>
      <c r="AG93" s="129">
        <f t="shared" si="12"/>
        <v>-0.59024696170849655</v>
      </c>
      <c r="AH93" s="129">
        <f t="shared" si="13"/>
        <v>-0.50860068377586232</v>
      </c>
      <c r="AI93" s="129">
        <f t="shared" si="14"/>
        <v>-0.7028194266307618</v>
      </c>
      <c r="AJ93" s="129">
        <f t="shared" si="15"/>
        <v>-0.55932077471886543</v>
      </c>
      <c r="AK93" s="85">
        <f t="shared" si="31"/>
        <v>0.4116536302899737</v>
      </c>
      <c r="AL93" s="122">
        <f t="shared" si="32"/>
        <v>0.38094030828731879</v>
      </c>
      <c r="AM93" s="122">
        <f t="shared" si="33"/>
        <v>0.46105120935787536</v>
      </c>
      <c r="AN93" s="122">
        <f t="shared" si="34"/>
        <v>0.46512750190788643</v>
      </c>
      <c r="AO93" s="53"/>
      <c r="AP93" s="60"/>
    </row>
    <row r="94" spans="1:42" ht="15" thickBot="1">
      <c r="A94" s="23" t="s">
        <v>4</v>
      </c>
      <c r="B94" s="24">
        <v>13063040526</v>
      </c>
      <c r="C94" s="24"/>
      <c r="D94" s="148">
        <f t="shared" ref="D94:G94" si="215">IF(OR(AND($V876=1,$B$24=2),$B$24=1), IF(D$4="Next Quintile",IF(D876&gt;D$41,D$42,IF(D876&gt;D$40,D$41,IF(D876&gt;D$19,D$40,IF(D876&gt;D$18,D$19,D$18)))),IF(D$4="2nd Quintile",IF(D876&gt;D$40,D$42,IF(D876&gt;D$19,D$41,IF(D876&gt;D$18,D$40,D$19))),IF(D876*(1+D$4)&gt;100,100,D876*(1+D$4)))), D876)</f>
        <v>71.900000000000006</v>
      </c>
      <c r="E94" s="148">
        <f t="shared" si="215"/>
        <v>60.9</v>
      </c>
      <c r="F94" s="148">
        <f t="shared" si="215"/>
        <v>18.8</v>
      </c>
      <c r="G94" s="148">
        <f t="shared" si="215"/>
        <v>16</v>
      </c>
      <c r="H94" s="149">
        <f t="shared" ref="H94:M94" si="216">IF(OR(AND($V876=1,$B$24=2),$B$24=1), IF(H$4="2nd Quintile",IF(H876&gt;H$41,H$40,IF(H876&gt;H$40,H$19,IF(H876&gt;H$19,H$18, H$17))), IF(H$4="Next Quintile",IF(H876=H$42,H$42,IF(H876&gt;H$41,H$41,IF(H876&gt;H$40,H$40,IF(H876&gt;H$19,H$19,H$18)))),H876*(1+H$4))), H876)</f>
        <v>11.9</v>
      </c>
      <c r="I94" s="149">
        <f t="shared" si="216"/>
        <v>10.6</v>
      </c>
      <c r="J94" s="149">
        <f t="shared" si="216"/>
        <v>52.2</v>
      </c>
      <c r="K94" s="149">
        <f t="shared" si="216"/>
        <v>54.4</v>
      </c>
      <c r="L94" s="149">
        <f t="shared" si="216"/>
        <v>44.7</v>
      </c>
      <c r="M94" s="149">
        <f t="shared" si="216"/>
        <v>15</v>
      </c>
      <c r="N94" s="148">
        <f t="shared" si="113"/>
        <v>63.2</v>
      </c>
      <c r="O94" s="149">
        <f t="shared" ref="O94:Q94" si="217">IF(OR(AND($V876=1,$B$24=2),$B$24=1), IF(O$4="2nd Quintile",IF(O876&gt;O$41,O$40,IF(O876&gt;O$40,O$19,IF(O876&gt;O$19,O$18, O$17))), IF(O$4="Next Quintile",IF(O876=O$42,O$42,IF(O876&gt;O$41,O$41,IF(O876&gt;O$40,O$40,IF(O876&gt;O$19,O$19,O$18)))),O876*(1+O$4))), O876)</f>
        <v>10.1</v>
      </c>
      <c r="P94" s="149">
        <f t="shared" si="217"/>
        <v>37.200000000000003</v>
      </c>
      <c r="Q94" s="149">
        <f t="shared" si="217"/>
        <v>15.2</v>
      </c>
      <c r="R94" s="23"/>
      <c r="S94" s="49">
        <f t="shared" si="9"/>
        <v>-0.17899159668953113</v>
      </c>
      <c r="T94" s="49">
        <f t="shared" si="172"/>
        <v>-0.85139530628317817</v>
      </c>
      <c r="U94" s="49">
        <f t="shared" si="172"/>
        <v>-1.3052600975812503</v>
      </c>
      <c r="V94" s="49">
        <f t="shared" si="172"/>
        <v>-0.91634223575882967</v>
      </c>
      <c r="W94" s="49">
        <f t="shared" si="21"/>
        <v>-0.9379256964567152</v>
      </c>
      <c r="X94" s="49">
        <f t="shared" si="21"/>
        <v>3.6295107254372891E-2</v>
      </c>
      <c r="Y94" s="49">
        <f t="shared" si="22"/>
        <v>-1.4134741489407519</v>
      </c>
      <c r="Z94" s="49">
        <f t="shared" si="22"/>
        <v>-1.1623159558224014</v>
      </c>
      <c r="AA94" s="49">
        <f t="shared" si="22"/>
        <v>-0.5724555256189503</v>
      </c>
      <c r="AB94" s="49">
        <f t="shared" si="22"/>
        <v>-9.3321926377569239E-2</v>
      </c>
      <c r="AC94" s="49">
        <f t="shared" si="172"/>
        <v>-1.1140615661378674</v>
      </c>
      <c r="AD94" s="49">
        <f t="shared" si="23"/>
        <v>0.22388082215323818</v>
      </c>
      <c r="AE94" s="49">
        <f t="shared" si="23"/>
        <v>-0.99105048257534323</v>
      </c>
      <c r="AF94" s="49">
        <f t="shared" si="23"/>
        <v>-0.44648159829568196</v>
      </c>
      <c r="AG94" s="129">
        <f t="shared" si="12"/>
        <v>-0.662197271564957</v>
      </c>
      <c r="AH94" s="129">
        <f t="shared" si="13"/>
        <v>-0.79529913920798345</v>
      </c>
      <c r="AI94" s="129">
        <f t="shared" si="14"/>
        <v>-0.60936446927297372</v>
      </c>
      <c r="AJ94" s="129">
        <f t="shared" si="15"/>
        <v>-0.58192820621391361</v>
      </c>
      <c r="AK94" s="85">
        <f t="shared" si="31"/>
        <v>0.39017584846795422</v>
      </c>
      <c r="AL94" s="122">
        <f t="shared" si="32"/>
        <v>0.29715095780352668</v>
      </c>
      <c r="AM94" s="122">
        <f t="shared" si="33"/>
        <v>0.48279557356832059</v>
      </c>
      <c r="AN94" s="122">
        <f t="shared" si="34"/>
        <v>0.45880938713231006</v>
      </c>
      <c r="AO94" s="53"/>
      <c r="AP94" s="60"/>
    </row>
    <row r="95" spans="1:42" ht="15" thickBot="1">
      <c r="A95" s="23" t="s">
        <v>4</v>
      </c>
      <c r="B95" s="24">
        <v>13063040606</v>
      </c>
      <c r="C95" s="24"/>
      <c r="D95" s="148">
        <f t="shared" ref="D95:G95" si="218">IF(OR(AND($V877=1,$B$24=2),$B$24=1), IF(D$4="Next Quintile",IF(D877&gt;D$41,D$42,IF(D877&gt;D$40,D$41,IF(D877&gt;D$19,D$40,IF(D877&gt;D$18,D$19,D$18)))),IF(D$4="2nd Quintile",IF(D877&gt;D$40,D$42,IF(D877&gt;D$19,D$41,IF(D877&gt;D$18,D$40,D$19))),IF(D877*(1+D$4)&gt;100,100,D877*(1+D$4)))), D877)</f>
        <v>66.900000000000006</v>
      </c>
      <c r="E95" s="148">
        <f t="shared" si="218"/>
        <v>64.400000000000006</v>
      </c>
      <c r="F95" s="148">
        <f t="shared" si="218"/>
        <v>25.3</v>
      </c>
      <c r="G95" s="148">
        <f t="shared" si="218"/>
        <v>12.5</v>
      </c>
      <c r="H95" s="149">
        <f t="shared" ref="H95:M95" si="219">IF(OR(AND($V877=1,$B$24=2),$B$24=1), IF(H$4="2nd Quintile",IF(H877&gt;H$41,H$40,IF(H877&gt;H$40,H$19,IF(H877&gt;H$19,H$18, H$17))), IF(H$4="Next Quintile",IF(H877=H$42,H$42,IF(H877&gt;H$41,H$41,IF(H877&gt;H$40,H$40,IF(H877&gt;H$19,H$19,H$18)))),H877*(1+H$4))), H877)</f>
        <v>10</v>
      </c>
      <c r="I95" s="149">
        <f t="shared" si="219"/>
        <v>6.7</v>
      </c>
      <c r="J95" s="149">
        <f t="shared" si="219"/>
        <v>32.799999999999997</v>
      </c>
      <c r="K95" s="149">
        <f t="shared" si="219"/>
        <v>46.6</v>
      </c>
      <c r="L95" s="149">
        <f t="shared" si="219"/>
        <v>52.6</v>
      </c>
      <c r="M95" s="149">
        <f t="shared" si="219"/>
        <v>23.8</v>
      </c>
      <c r="N95" s="148">
        <f t="shared" si="113"/>
        <v>75.400000000000006</v>
      </c>
      <c r="O95" s="149">
        <f t="shared" ref="O95:Q95" si="220">IF(OR(AND($V877=1,$B$24=2),$B$24=1), IF(O$4="2nd Quintile",IF(O877&gt;O$41,O$40,IF(O877&gt;O$40,O$19,IF(O877&gt;O$19,O$18, O$17))), IF(O$4="Next Quintile",IF(O877=O$42,O$42,IF(O877&gt;O$41,O$41,IF(O877&gt;O$40,O$40,IF(O877&gt;O$19,O$19,O$18)))),O877*(1+O$4))), O877)</f>
        <v>21.8</v>
      </c>
      <c r="P95" s="149">
        <f t="shared" si="220"/>
        <v>27.2</v>
      </c>
      <c r="Q95" s="149">
        <f t="shared" si="220"/>
        <v>13.8</v>
      </c>
      <c r="R95" s="23"/>
      <c r="S95" s="49">
        <f t="shared" ref="S95:S158" si="221">IF((D95-S$25)/S$26&lt;3.1, (IF((D95-S$25)/S$26&gt;-3.1, (D95-S$25)/S$26, -3.1)), 3.1)</f>
        <v>-0.60490070692829645</v>
      </c>
      <c r="T95" s="49">
        <f t="shared" ref="T95:AC110" si="222">IF((E95-T$25)/T$26&lt;3.1, (IF((E95-T$25)/T$26&gt;-3.1, (E95-T$25)/T$26, -3.1)), 3.1)</f>
        <v>-0.51682399009058311</v>
      </c>
      <c r="U95" s="49">
        <f t="shared" si="222"/>
        <v>-0.99377335509898745</v>
      </c>
      <c r="V95" s="49">
        <f t="shared" si="222"/>
        <v>-1.1023862736377141</v>
      </c>
      <c r="W95" s="49">
        <f t="shared" si="21"/>
        <v>-0.25940179518700801</v>
      </c>
      <c r="X95" s="49">
        <f t="shared" ref="X95" si="223">IF((I95-X$25)/X$26&lt;3.1, (IF((I95-X$25)/X$26&gt;-3.1, -(I95-X$25)/X$26, 3.1)), -3.1)</f>
        <v>0.50192490438139137</v>
      </c>
      <c r="Y95" s="49">
        <f t="shared" si="22"/>
        <v>-0.43880002639155941</v>
      </c>
      <c r="Z95" s="49">
        <f t="shared" si="22"/>
        <v>-0.77745855542015019</v>
      </c>
      <c r="AA95" s="49">
        <f t="shared" si="22"/>
        <v>-1.2995565299316472</v>
      </c>
      <c r="AB95" s="49">
        <f t="shared" ref="AB95:AB158" si="224">IF((M95-AB$25)/AB$26&lt;3.1, (IF((M95-AB$25)/AB$26&gt;-3.1, -(M95-AB$25)/AB$26, 3.1)), -3.1)</f>
        <v>-0.83702724127776507</v>
      </c>
      <c r="AC95" s="49">
        <f t="shared" si="222"/>
        <v>3.2111352999946233E-2</v>
      </c>
      <c r="AD95" s="49">
        <f t="shared" si="23"/>
        <v>-0.97950145723394699</v>
      </c>
      <c r="AE95" s="49">
        <f t="shared" si="23"/>
        <v>-0.27290644220073901</v>
      </c>
      <c r="AF95" s="49">
        <f t="shared" si="23"/>
        <v>-0.23643647236891274</v>
      </c>
      <c r="AG95" s="129">
        <f t="shared" ref="AG95:AG158" si="225">AVERAGE(AH95:AJ95)</f>
        <v>-0.60775600577752997</v>
      </c>
      <c r="AH95" s="129">
        <f t="shared" ref="AH95:AH158" si="226">+AVERAGE(T95,S95,U95,V95,W95,X95,Y95)</f>
        <v>-0.4877373204218225</v>
      </c>
      <c r="AI95" s="129">
        <f t="shared" ref="AI95:AI158" si="227">+AVERAGE(Z95,AA95,AB95)</f>
        <v>-0.97134744220985425</v>
      </c>
      <c r="AJ95" s="129">
        <f t="shared" ref="AJ95:AJ158" si="228">+AVERAGE(AC95,AD95,AE95,AF95)</f>
        <v>-0.36418325470091312</v>
      </c>
      <c r="AK95" s="85">
        <f t="shared" si="31"/>
        <v>0.40642703113873935</v>
      </c>
      <c r="AL95" s="122">
        <f t="shared" si="32"/>
        <v>0.38703775189477563</v>
      </c>
      <c r="AM95" s="122">
        <f t="shared" si="33"/>
        <v>0.39857222336780451</v>
      </c>
      <c r="AN95" s="122">
        <f t="shared" si="34"/>
        <v>0.51966272183168938</v>
      </c>
      <c r="AO95" s="53"/>
      <c r="AP95" s="60"/>
    </row>
    <row r="96" spans="1:42" ht="15" thickBot="1">
      <c r="A96" s="23" t="s">
        <v>4</v>
      </c>
      <c r="B96" s="24">
        <v>13063040608</v>
      </c>
      <c r="C96" s="24"/>
      <c r="D96" s="148">
        <f t="shared" ref="D96:G96" si="229">IF(OR(AND($V878=1,$B$24=2),$B$24=1), IF(D$4="Next Quintile",IF(D878&gt;D$41,D$42,IF(D878&gt;D$40,D$41,IF(D878&gt;D$19,D$40,IF(D878&gt;D$18,D$19,D$18)))),IF(D$4="2nd Quintile",IF(D878&gt;D$40,D$42,IF(D878&gt;D$19,D$41,IF(D878&gt;D$18,D$40,D$19))),IF(D878*(1+D$4)&gt;100,100,D878*(1+D$4)))), D878)</f>
        <v>66.900000000000006</v>
      </c>
      <c r="E96" s="148">
        <f t="shared" si="229"/>
        <v>64.400000000000006</v>
      </c>
      <c r="F96" s="148">
        <f t="shared" si="229"/>
        <v>39.4</v>
      </c>
      <c r="G96" s="148">
        <f t="shared" si="229"/>
        <v>12.3</v>
      </c>
      <c r="H96" s="149">
        <f t="shared" ref="H96:M96" si="230">IF(OR(AND($V878=1,$B$24=2),$B$24=1), IF(H$4="2nd Quintile",IF(H878&gt;H$41,H$40,IF(H878&gt;H$40,H$19,IF(H878&gt;H$19,H$18, H$17))), IF(H$4="Next Quintile",IF(H878=H$42,H$42,IF(H878&gt;H$41,H$41,IF(H878&gt;H$40,H$40,IF(H878&gt;H$19,H$19,H$18)))),H878*(1+H$4))), H878)</f>
        <v>12.6</v>
      </c>
      <c r="I96" s="149">
        <f t="shared" si="230"/>
        <v>13.6</v>
      </c>
      <c r="J96" s="149">
        <f t="shared" si="230"/>
        <v>15.9</v>
      </c>
      <c r="K96" s="149">
        <f t="shared" si="230"/>
        <v>20.3</v>
      </c>
      <c r="L96" s="149">
        <f t="shared" si="230"/>
        <v>38.1</v>
      </c>
      <c r="M96" s="149">
        <f t="shared" si="230"/>
        <v>7.7</v>
      </c>
      <c r="N96" s="148">
        <f t="shared" si="113"/>
        <v>75.400000000000006</v>
      </c>
      <c r="O96" s="149">
        <f t="shared" ref="O96:Q96" si="231">IF(OR(AND($V878=1,$B$24=2),$B$24=1), IF(O$4="2nd Quintile",IF(O878&gt;O$41,O$40,IF(O878&gt;O$40,O$19,IF(O878&gt;O$19,O$18, O$17))), IF(O$4="Next Quintile",IF(O878=O$42,O$42,IF(O878&gt;O$41,O$41,IF(O878&gt;O$40,O$40,IF(O878&gt;O$19,O$19,O$18)))),O878*(1+O$4))), O878)</f>
        <v>7.1</v>
      </c>
      <c r="P96" s="149">
        <f t="shared" si="231"/>
        <v>17.5</v>
      </c>
      <c r="Q96" s="149">
        <f t="shared" si="231"/>
        <v>15.2</v>
      </c>
      <c r="R96" s="23"/>
      <c r="S96" s="49">
        <f t="shared" si="221"/>
        <v>-0.60490070692829645</v>
      </c>
      <c r="T96" s="49">
        <f t="shared" si="222"/>
        <v>-0.51682399009058311</v>
      </c>
      <c r="U96" s="49">
        <f t="shared" si="222"/>
        <v>-0.31808672909900215</v>
      </c>
      <c r="V96" s="49">
        <f t="shared" si="222"/>
        <v>-1.1130173615165073</v>
      </c>
      <c r="W96" s="49">
        <f t="shared" ref="W96:X159" si="232">IF((H96-W$25)/W$26&lt;3.1, (IF((H96-W$25)/W$26&gt;-3.1, -(H96-W$25)/W$26, 3.1)), -3.1)</f>
        <v>-1.187908186398186</v>
      </c>
      <c r="X96" s="49">
        <f t="shared" si="232"/>
        <v>-0.32188165976641059</v>
      </c>
      <c r="Y96" s="49">
        <f t="shared" ref="Y96:AB159" si="233">IF((J96-Y$25)/Y$26&lt;3.1, (IF((J96-Y$25)/Y$26&gt;-3.1, -(J96-Y$25)/Y$26, 3.1)), -3.1)</f>
        <v>0.41027176077758204</v>
      </c>
      <c r="Z96" s="49">
        <f t="shared" si="233"/>
        <v>0.52020165362846671</v>
      </c>
      <c r="AA96" s="49">
        <f t="shared" si="233"/>
        <v>3.4995946338492838E-2</v>
      </c>
      <c r="AB96" s="49">
        <f t="shared" si="224"/>
        <v>0.52361543711918401</v>
      </c>
      <c r="AC96" s="49">
        <f t="shared" si="222"/>
        <v>3.2111352999946233E-2</v>
      </c>
      <c r="AD96" s="49">
        <f t="shared" ref="AD96:AF159" si="234">IF((O96-AD$25)/AD$26&lt;3.1, (IF((O96-AD$25)/AD$26&gt;-3.1, -(O96-AD$25)/AD$26, 3.1)), -3.1)</f>
        <v>0.53244038097046509</v>
      </c>
      <c r="AE96" s="49">
        <f t="shared" si="234"/>
        <v>0.42369327696262682</v>
      </c>
      <c r="AF96" s="49">
        <f t="shared" si="234"/>
        <v>-0.44648159829568196</v>
      </c>
      <c r="AG96" s="129">
        <f t="shared" si="225"/>
        <v>-8.9062133827791014E-3</v>
      </c>
      <c r="AH96" s="129">
        <f t="shared" si="226"/>
        <v>-0.52176383900305756</v>
      </c>
      <c r="AI96" s="129">
        <f t="shared" si="227"/>
        <v>0.35960434569538119</v>
      </c>
      <c r="AJ96" s="129">
        <f t="shared" si="228"/>
        <v>0.13544085315933907</v>
      </c>
      <c r="AK96" s="85">
        <f t="shared" si="31"/>
        <v>0.58518880729891776</v>
      </c>
      <c r="AL96" s="122">
        <f t="shared" si="32"/>
        <v>0.37709329688594362</v>
      </c>
      <c r="AM96" s="122">
        <f t="shared" si="33"/>
        <v>0.70824761396219083</v>
      </c>
      <c r="AN96" s="122">
        <f t="shared" si="34"/>
        <v>0.65929302254928579</v>
      </c>
      <c r="AO96" s="53"/>
      <c r="AP96" s="60"/>
    </row>
    <row r="97" spans="1:54" ht="15" thickBot="1">
      <c r="A97" s="23" t="s">
        <v>4</v>
      </c>
      <c r="B97" s="24">
        <v>13063040609</v>
      </c>
      <c r="C97" s="24"/>
      <c r="D97" s="148">
        <f t="shared" ref="D97:G97" si="235">IF(OR(AND($V879=1,$B$24=2),$B$24=1), IF(D$4="Next Quintile",IF(D879&gt;D$41,D$42,IF(D879&gt;D$40,D$41,IF(D879&gt;D$19,D$40,IF(D879&gt;D$18,D$19,D$18)))),IF(D$4="2nd Quintile",IF(D879&gt;D$40,D$42,IF(D879&gt;D$19,D$41,IF(D879&gt;D$18,D$40,D$19))),IF(D879*(1+D$4)&gt;100,100,D879*(1+D$4)))), D879)</f>
        <v>66.099999999999994</v>
      </c>
      <c r="E97" s="148">
        <f t="shared" si="235"/>
        <v>60.3</v>
      </c>
      <c r="F97" s="148">
        <f t="shared" si="235"/>
        <v>38.799999999999997</v>
      </c>
      <c r="G97" s="148">
        <f t="shared" si="235"/>
        <v>20.6</v>
      </c>
      <c r="H97" s="149">
        <f t="shared" ref="H97:M97" si="236">IF(OR(AND($V879=1,$B$24=2),$B$24=1), IF(H$4="2nd Quintile",IF(H879&gt;H$41,H$40,IF(H879&gt;H$40,H$19,IF(H879&gt;H$19,H$18, H$17))), IF(H$4="Next Quintile",IF(H879=H$42,H$42,IF(H879&gt;H$41,H$41,IF(H879&gt;H$40,H$40,IF(H879&gt;H$19,H$19,H$18)))),H879*(1+H$4))), H879)</f>
        <v>11.4</v>
      </c>
      <c r="I97" s="149">
        <f t="shared" si="236"/>
        <v>11</v>
      </c>
      <c r="J97" s="149">
        <f t="shared" si="236"/>
        <v>1.9</v>
      </c>
      <c r="K97" s="149">
        <f t="shared" si="236"/>
        <v>16.3</v>
      </c>
      <c r="L97" s="149">
        <f t="shared" si="236"/>
        <v>31.2</v>
      </c>
      <c r="M97" s="149">
        <f t="shared" si="236"/>
        <v>16.899999999999999</v>
      </c>
      <c r="N97" s="148">
        <f t="shared" si="113"/>
        <v>68.400000000000006</v>
      </c>
      <c r="O97" s="149">
        <f t="shared" ref="O97:Q97" si="237">IF(OR(AND($V879=1,$B$24=2),$B$24=1), IF(O$4="2nd Quintile",IF(O879&gt;O$41,O$40,IF(O879&gt;O$40,O$19,IF(O879&gt;O$19,O$18, O$17))), IF(O$4="Next Quintile",IF(O879=O$42,O$42,IF(O879&gt;O$41,O$41,IF(O879&gt;O$40,O$40,IF(O879&gt;O$19,O$19,O$18)))),O879*(1+O$4))), O879)</f>
        <v>8.5</v>
      </c>
      <c r="P97" s="149">
        <f t="shared" si="237"/>
        <v>20</v>
      </c>
      <c r="Q97" s="149">
        <f t="shared" si="237"/>
        <v>13</v>
      </c>
      <c r="R97" s="23"/>
      <c r="S97" s="49">
        <f t="shared" si="221"/>
        <v>-0.6730461645664999</v>
      </c>
      <c r="T97" s="49">
        <f t="shared" si="222"/>
        <v>-0.9087503890590517</v>
      </c>
      <c r="U97" s="49">
        <f t="shared" si="222"/>
        <v>-0.34683935148198031</v>
      </c>
      <c r="V97" s="49">
        <f t="shared" si="222"/>
        <v>-0.67182721454658167</v>
      </c>
      <c r="W97" s="49">
        <f t="shared" si="232"/>
        <v>-0.75936677506995021</v>
      </c>
      <c r="X97" s="49">
        <f t="shared" si="232"/>
        <v>-1.1461795015064955E-2</v>
      </c>
      <c r="Y97" s="49">
        <f t="shared" si="233"/>
        <v>1.1136448389058651</v>
      </c>
      <c r="Z97" s="49">
        <f t="shared" si="233"/>
        <v>0.71756442306551871</v>
      </c>
      <c r="AA97" s="49">
        <f t="shared" si="233"/>
        <v>0.67005884883945621</v>
      </c>
      <c r="AB97" s="49">
        <f t="shared" si="224"/>
        <v>-0.25389466482192957</v>
      </c>
      <c r="AC97" s="49">
        <f t="shared" si="222"/>
        <v>-0.62552884650535645</v>
      </c>
      <c r="AD97" s="49">
        <f t="shared" si="234"/>
        <v>0.38844592018909252</v>
      </c>
      <c r="AE97" s="49">
        <f t="shared" si="234"/>
        <v>0.24415726686897582</v>
      </c>
      <c r="AF97" s="49">
        <f t="shared" si="234"/>
        <v>-0.1164106861250444</v>
      </c>
      <c r="AG97" s="129">
        <f t="shared" si="225"/>
        <v>9.3514902035996827E-3</v>
      </c>
      <c r="AH97" s="129">
        <f t="shared" si="226"/>
        <v>-0.32252097869046631</v>
      </c>
      <c r="AI97" s="129">
        <f t="shared" si="227"/>
        <v>0.37790953569434849</v>
      </c>
      <c r="AJ97" s="129">
        <f t="shared" si="228"/>
        <v>-2.7334086393083129E-2</v>
      </c>
      <c r="AK97" s="85">
        <f t="shared" si="31"/>
        <v>0.59063888770832318</v>
      </c>
      <c r="AL97" s="122">
        <f t="shared" si="32"/>
        <v>0.43532322292081721</v>
      </c>
      <c r="AM97" s="122">
        <f t="shared" si="33"/>
        <v>0.71250672155297468</v>
      </c>
      <c r="AN97" s="122">
        <f t="shared" si="34"/>
        <v>0.61380219574284489</v>
      </c>
      <c r="AO97" s="53"/>
      <c r="AP97" s="60"/>
    </row>
    <row r="98" spans="1:54" ht="15" thickBot="1">
      <c r="A98" s="23" t="s">
        <v>4</v>
      </c>
      <c r="B98" s="24">
        <v>13063040611</v>
      </c>
      <c r="C98" s="24"/>
      <c r="D98" s="148">
        <f t="shared" ref="D98:G98" si="238">IF(OR(AND($V880=1,$B$24=2),$B$24=1), IF(D$4="Next Quintile",IF(D880&gt;D$41,D$42,IF(D880&gt;D$40,D$41,IF(D880&gt;D$19,D$40,IF(D880&gt;D$18,D$19,D$18)))),IF(D$4="2nd Quintile",IF(D880&gt;D$40,D$42,IF(D880&gt;D$19,D$41,IF(D880&gt;D$18,D$40,D$19))),IF(D880*(1+D$4)&gt;100,100,D880*(1+D$4)))), D880)</f>
        <v>64.400000000000006</v>
      </c>
      <c r="E98" s="148">
        <f t="shared" si="238"/>
        <v>57.3</v>
      </c>
      <c r="F98" s="148">
        <f t="shared" si="238"/>
        <v>34.299999999999997</v>
      </c>
      <c r="G98" s="148">
        <f t="shared" si="238"/>
        <v>14.3</v>
      </c>
      <c r="H98" s="149">
        <f t="shared" ref="H98:M98" si="239">IF(OR(AND($V880=1,$B$24=2),$B$24=1), IF(H$4="2nd Quintile",IF(H880&gt;H$41,H$40,IF(H880&gt;H$40,H$19,IF(H880&gt;H$19,H$18, H$17))), IF(H$4="Next Quintile",IF(H880=H$42,H$42,IF(H880&gt;H$41,H$41,IF(H880&gt;H$40,H$40,IF(H880&gt;H$19,H$19,H$18)))),H880*(1+H$4))), H880)</f>
        <v>9.1</v>
      </c>
      <c r="I98" s="149">
        <f t="shared" si="239"/>
        <v>22.3</v>
      </c>
      <c r="J98" s="149">
        <f t="shared" si="239"/>
        <v>52.6</v>
      </c>
      <c r="K98" s="149">
        <f t="shared" si="239"/>
        <v>62.4</v>
      </c>
      <c r="L98" s="149">
        <f t="shared" si="239"/>
        <v>42.7</v>
      </c>
      <c r="M98" s="149">
        <f t="shared" si="239"/>
        <v>34.5</v>
      </c>
      <c r="N98" s="148">
        <f t="shared" si="113"/>
        <v>65.8</v>
      </c>
      <c r="O98" s="149">
        <f t="shared" ref="O98:Q98" si="240">IF(OR(AND($V880=1,$B$24=2),$B$24=1), IF(O$4="2nd Quintile",IF(O880&gt;O$41,O$40,IF(O880&gt;O$40,O$19,IF(O880&gt;O$19,O$18, O$17))), IF(O$4="Next Quintile",IF(O880=O$42,O$42,IF(O880&gt;O$41,O$41,IF(O880&gt;O$40,O$40,IF(O880&gt;O$19,O$19,O$18)))),O880*(1+O$4))), O880)</f>
        <v>31.6</v>
      </c>
      <c r="P98" s="149">
        <f t="shared" si="240"/>
        <v>46.6</v>
      </c>
      <c r="Q98" s="149">
        <f t="shared" si="240"/>
        <v>21.7</v>
      </c>
      <c r="R98" s="23"/>
      <c r="S98" s="49">
        <f t="shared" si="221"/>
        <v>-0.81785526204767922</v>
      </c>
      <c r="T98" s="49">
        <f t="shared" si="222"/>
        <v>-1.1955258029384184</v>
      </c>
      <c r="U98" s="49">
        <f t="shared" si="222"/>
        <v>-0.56248401935431602</v>
      </c>
      <c r="V98" s="49">
        <f t="shared" si="222"/>
        <v>-1.0067064827285734</v>
      </c>
      <c r="W98" s="49">
        <f t="shared" si="232"/>
        <v>6.2004263309169153E-2</v>
      </c>
      <c r="X98" s="49">
        <f t="shared" si="232"/>
        <v>-1.3605942841266829</v>
      </c>
      <c r="Y98" s="49">
        <f t="shared" si="233"/>
        <v>-1.4335705226015598</v>
      </c>
      <c r="Z98" s="49">
        <f t="shared" si="233"/>
        <v>-1.5570414946965054</v>
      </c>
      <c r="AA98" s="49">
        <f t="shared" si="233"/>
        <v>-0.3883793219954827</v>
      </c>
      <c r="AB98" s="49">
        <f t="shared" si="224"/>
        <v>-1.7413052946223213</v>
      </c>
      <c r="AC98" s="49">
        <f t="shared" si="222"/>
        <v>-0.86979520632161256</v>
      </c>
      <c r="AD98" s="49">
        <f t="shared" si="234"/>
        <v>-1.9874626827035553</v>
      </c>
      <c r="AE98" s="49">
        <f t="shared" si="234"/>
        <v>-1.6661058805274709</v>
      </c>
      <c r="AF98" s="49">
        <f t="shared" si="234"/>
        <v>-1.4216911115271114</v>
      </c>
      <c r="AG98" s="129">
        <f t="shared" si="225"/>
        <v>-1.2057590037513179</v>
      </c>
      <c r="AH98" s="129">
        <f t="shared" si="226"/>
        <v>-0.90210458721258013</v>
      </c>
      <c r="AI98" s="129">
        <f t="shared" si="227"/>
        <v>-1.2289087037714366</v>
      </c>
      <c r="AJ98" s="129">
        <f t="shared" si="228"/>
        <v>-1.4862637202699374</v>
      </c>
      <c r="AK98" s="85">
        <f t="shared" ref="AK98:AK161" si="241">+(AG98-AK$26)/(AK$25-AK$26)</f>
        <v>0.22791803034336233</v>
      </c>
      <c r="AL98" s="122">
        <f t="shared" ref="AL98:AL161" si="242">+(AH98-AL$26)/(AL$25-AL$26)</f>
        <v>0.26593642229810477</v>
      </c>
      <c r="AM98" s="122">
        <f t="shared" ref="AM98:AM161" si="243">+(AI98-AM$26)/(AM$25-AM$26)</f>
        <v>0.33864489542033654</v>
      </c>
      <c r="AN98" s="122">
        <f t="shared" ref="AN98:AN161" si="244">+(AJ98-AN$26)/(AN$25-AN$26)</f>
        <v>0.20607410516596431</v>
      </c>
      <c r="AO98" s="53"/>
      <c r="AP98" s="60"/>
    </row>
    <row r="99" spans="1:54" ht="15" thickBot="1">
      <c r="A99" s="23" t="s">
        <v>4</v>
      </c>
      <c r="B99" s="24">
        <v>13063040612</v>
      </c>
      <c r="C99" s="24"/>
      <c r="D99" s="148">
        <f t="shared" ref="D99:G99" si="245">IF(OR(AND($V881=1,$B$24=2),$B$24=1), IF(D$4="Next Quintile",IF(D881&gt;D$41,D$42,IF(D881&gt;D$40,D$41,IF(D881&gt;D$19,D$40,IF(D881&gt;D$18,D$19,D$18)))),IF(D$4="2nd Quintile",IF(D881&gt;D$40,D$42,IF(D881&gt;D$19,D$41,IF(D881&gt;D$18,D$40,D$19))),IF(D881*(1+D$4)&gt;100,100,D881*(1+D$4)))), D881)</f>
        <v>66.5</v>
      </c>
      <c r="E99" s="148">
        <f t="shared" si="245"/>
        <v>60.4</v>
      </c>
      <c r="F99" s="148">
        <f t="shared" si="245"/>
        <v>41.2</v>
      </c>
      <c r="G99" s="148">
        <f t="shared" si="245"/>
        <v>12.8</v>
      </c>
      <c r="H99" s="149">
        <f t="shared" ref="H99:M99" si="246">IF(OR(AND($V881=1,$B$24=2),$B$24=1), IF(H$4="2nd Quintile",IF(H881&gt;H$41,H$40,IF(H881&gt;H$40,H$19,IF(H881&gt;H$19,H$18, H$17))), IF(H$4="Next Quintile",IF(H881=H$42,H$42,IF(H881&gt;H$41,H$41,IF(H881&gt;H$40,H$40,IF(H881&gt;H$19,H$19,H$18)))),H881*(1+H$4))), H881)</f>
        <v>10.8</v>
      </c>
      <c r="I99" s="149">
        <f t="shared" si="246"/>
        <v>20.2</v>
      </c>
      <c r="J99" s="149">
        <f t="shared" si="246"/>
        <v>55.9</v>
      </c>
      <c r="K99" s="149">
        <f t="shared" si="246"/>
        <v>50.5</v>
      </c>
      <c r="L99" s="149">
        <f t="shared" si="246"/>
        <v>49.7</v>
      </c>
      <c r="M99" s="149">
        <f t="shared" si="246"/>
        <v>22</v>
      </c>
      <c r="N99" s="148">
        <f t="shared" si="113"/>
        <v>71.599999999999994</v>
      </c>
      <c r="O99" s="149">
        <f t="shared" ref="O99:Q99" si="247">IF(OR(AND($V881=1,$B$24=2),$B$24=1), IF(O$4="2nd Quintile",IF(O881&gt;O$41,O$40,IF(O881&gt;O$40,O$19,IF(O881&gt;O$19,O$18, O$17))), IF(O$4="Next Quintile",IF(O881=O$42,O$42,IF(O881&gt;O$41,O$41,IF(O881&gt;O$40,O$40,IF(O881&gt;O$19,O$19,O$18)))),O881*(1+O$4))), O881)</f>
        <v>21.4</v>
      </c>
      <c r="P99" s="149">
        <f t="shared" si="247"/>
        <v>31.4</v>
      </c>
      <c r="Q99" s="149">
        <f t="shared" si="247"/>
        <v>15</v>
      </c>
      <c r="R99" s="23"/>
      <c r="S99" s="49">
        <f t="shared" si="221"/>
        <v>-0.63897343574739818</v>
      </c>
      <c r="T99" s="49">
        <f t="shared" si="222"/>
        <v>-0.899191208596406</v>
      </c>
      <c r="U99" s="49">
        <f t="shared" si="222"/>
        <v>-0.23182886195006763</v>
      </c>
      <c r="V99" s="49">
        <f t="shared" si="222"/>
        <v>-1.0864396418195239</v>
      </c>
      <c r="W99" s="49">
        <f t="shared" si="232"/>
        <v>-0.54509606940583233</v>
      </c>
      <c r="X99" s="49">
        <f t="shared" si="232"/>
        <v>-1.1098705472121342</v>
      </c>
      <c r="Y99" s="49">
        <f t="shared" si="233"/>
        <v>-1.5993656053032264</v>
      </c>
      <c r="Z99" s="49">
        <f t="shared" si="233"/>
        <v>-0.96988725562127587</v>
      </c>
      <c r="AA99" s="49">
        <f t="shared" si="233"/>
        <v>-1.0326460346776192</v>
      </c>
      <c r="AB99" s="49">
        <f t="shared" si="224"/>
        <v>-0.68490569959363412</v>
      </c>
      <c r="AC99" s="49">
        <f t="shared" si="222"/>
        <v>-0.32489332673150489</v>
      </c>
      <c r="AD99" s="49">
        <f t="shared" si="234"/>
        <v>-0.93836018272498312</v>
      </c>
      <c r="AE99" s="49">
        <f t="shared" si="234"/>
        <v>-0.57452693915807262</v>
      </c>
      <c r="AF99" s="49">
        <f t="shared" si="234"/>
        <v>-0.416475151734715</v>
      </c>
      <c r="AG99" s="129">
        <f t="shared" si="225"/>
        <v>-0.77744779271722475</v>
      </c>
      <c r="AH99" s="129">
        <f t="shared" si="226"/>
        <v>-0.87296648143351263</v>
      </c>
      <c r="AI99" s="129">
        <f t="shared" si="227"/>
        <v>-0.89581299663084302</v>
      </c>
      <c r="AJ99" s="129">
        <f t="shared" si="228"/>
        <v>-0.56356390008731894</v>
      </c>
      <c r="AK99" s="85">
        <f t="shared" si="241"/>
        <v>0.35577258386602739</v>
      </c>
      <c r="AL99" s="122">
        <f t="shared" si="242"/>
        <v>0.27445220922090574</v>
      </c>
      <c r="AM99" s="122">
        <f t="shared" si="243"/>
        <v>0.41614698388923987</v>
      </c>
      <c r="AN99" s="122">
        <f t="shared" si="244"/>
        <v>0.46394167267775382</v>
      </c>
      <c r="AO99" s="53"/>
      <c r="AP99" s="60"/>
    </row>
    <row r="100" spans="1:54" ht="15" thickBot="1">
      <c r="A100" s="23" t="s">
        <v>4</v>
      </c>
      <c r="B100" s="24">
        <v>13063040613</v>
      </c>
      <c r="C100" s="24"/>
      <c r="D100" s="148">
        <f t="shared" ref="D100:G100" si="248">IF(OR(AND($V882=1,$B$24=2),$B$24=1), IF(D$4="Next Quintile",IF(D882&gt;D$41,D$42,IF(D882&gt;D$40,D$41,IF(D882&gt;D$19,D$40,IF(D882&gt;D$18,D$19,D$18)))),IF(D$4="2nd Quintile",IF(D882&gt;D$40,D$42,IF(D882&gt;D$19,D$41,IF(D882&gt;D$18,D$40,D$19))),IF(D882*(1+D$4)&gt;100,100,D882*(1+D$4)))), D882)</f>
        <v>65.2</v>
      </c>
      <c r="E100" s="148">
        <f t="shared" si="248"/>
        <v>60.2</v>
      </c>
      <c r="F100" s="148">
        <f t="shared" si="248"/>
        <v>39</v>
      </c>
      <c r="G100" s="148">
        <f t="shared" si="248"/>
        <v>22.7</v>
      </c>
      <c r="H100" s="149">
        <f t="shared" ref="H100:M100" si="249">IF(OR(AND($V882=1,$B$24=2),$B$24=1), IF(H$4="2nd Quintile",IF(H882&gt;H$41,H$40,IF(H882&gt;H$40,H$19,IF(H882&gt;H$19,H$18, H$17))), IF(H$4="Next Quintile",IF(H882=H$42,H$42,IF(H882&gt;H$41,H$41,IF(H882&gt;H$40,H$40,IF(H882&gt;H$19,H$19,H$18)))),H882*(1+H$4))), H882)</f>
        <v>9.9</v>
      </c>
      <c r="I100" s="149">
        <f t="shared" si="249"/>
        <v>6.9</v>
      </c>
      <c r="J100" s="149">
        <f t="shared" si="249"/>
        <v>30.7</v>
      </c>
      <c r="K100" s="149">
        <f t="shared" si="249"/>
        <v>30.3</v>
      </c>
      <c r="L100" s="149">
        <f t="shared" si="249"/>
        <v>49.2</v>
      </c>
      <c r="M100" s="149">
        <f t="shared" si="249"/>
        <v>12</v>
      </c>
      <c r="N100" s="148">
        <f t="shared" si="113"/>
        <v>73.7</v>
      </c>
      <c r="O100" s="149">
        <f t="shared" ref="O100:Q100" si="250">IF(OR(AND($V882=1,$B$24=2),$B$24=1), IF(O$4="2nd Quintile",IF(O882&gt;O$41,O$40,IF(O882&gt;O$40,O$19,IF(O882&gt;O$19,O$18, O$17))), IF(O$4="Next Quintile",IF(O882=O$42,O$42,IF(O882&gt;O$41,O$41,IF(O882&gt;O$40,O$40,IF(O882&gt;O$19,O$19,O$18)))),O882*(1+O$4))), O882)</f>
        <v>11.3</v>
      </c>
      <c r="P100" s="149">
        <f t="shared" si="250"/>
        <v>19.100000000000001</v>
      </c>
      <c r="Q100" s="149">
        <f t="shared" si="250"/>
        <v>17.600000000000001</v>
      </c>
      <c r="R100" s="23"/>
      <c r="S100" s="49">
        <f t="shared" si="221"/>
        <v>-0.74970980440947699</v>
      </c>
      <c r="T100" s="49">
        <f t="shared" si="222"/>
        <v>-0.91830956952169662</v>
      </c>
      <c r="U100" s="49">
        <f t="shared" si="222"/>
        <v>-0.3372551440209875</v>
      </c>
      <c r="V100" s="49">
        <f t="shared" si="222"/>
        <v>-0.56020079181925109</v>
      </c>
      <c r="W100" s="49">
        <f t="shared" si="232"/>
        <v>-0.22369001090965512</v>
      </c>
      <c r="X100" s="49">
        <f t="shared" si="232"/>
        <v>0.47804645324667244</v>
      </c>
      <c r="Y100" s="49">
        <f t="shared" si="233"/>
        <v>-0.33329406467231704</v>
      </c>
      <c r="Z100" s="49">
        <f t="shared" si="233"/>
        <v>2.6794730035836718E-2</v>
      </c>
      <c r="AA100" s="49">
        <f t="shared" si="233"/>
        <v>-0.98662698377175229</v>
      </c>
      <c r="AB100" s="49">
        <f t="shared" si="224"/>
        <v>0.16021397642931567</v>
      </c>
      <c r="AC100" s="49">
        <f t="shared" si="222"/>
        <v>-0.12760126687991327</v>
      </c>
      <c r="AD100" s="49">
        <f t="shared" si="234"/>
        <v>0.1004569986263473</v>
      </c>
      <c r="AE100" s="49">
        <f t="shared" si="234"/>
        <v>0.30879023050269006</v>
      </c>
      <c r="AF100" s="49">
        <f t="shared" si="234"/>
        <v>-0.80655895702728697</v>
      </c>
      <c r="AG100" s="129">
        <f t="shared" si="225"/>
        <v>-0.25851365015955063</v>
      </c>
      <c r="AH100" s="129">
        <f t="shared" si="226"/>
        <v>-0.37777327601524452</v>
      </c>
      <c r="AI100" s="129">
        <f t="shared" si="227"/>
        <v>-0.26653942576886663</v>
      </c>
      <c r="AJ100" s="129">
        <f t="shared" si="228"/>
        <v>-0.13122824869454072</v>
      </c>
      <c r="AK100" s="85">
        <f t="shared" si="241"/>
        <v>0.51067885620989373</v>
      </c>
      <c r="AL100" s="122">
        <f t="shared" si="242"/>
        <v>0.41917540622399296</v>
      </c>
      <c r="AM100" s="122">
        <f t="shared" si="243"/>
        <v>0.56256140747561967</v>
      </c>
      <c r="AN100" s="122">
        <f t="shared" si="244"/>
        <v>0.58476682115476974</v>
      </c>
      <c r="AO100" s="53"/>
      <c r="AP100" s="60"/>
      <c r="AU100" s="56"/>
      <c r="AV100" s="56"/>
      <c r="AW100" s="56"/>
      <c r="AX100" s="56"/>
      <c r="AY100" s="56"/>
      <c r="AZ100" s="56"/>
      <c r="BA100" s="56"/>
    </row>
    <row r="101" spans="1:54" ht="15" thickBot="1">
      <c r="A101" s="23" t="s">
        <v>4</v>
      </c>
      <c r="B101" s="24">
        <v>13063040614</v>
      </c>
      <c r="C101" s="24"/>
      <c r="D101" s="148">
        <f t="shared" ref="D101:G101" si="251">IF(OR(AND($V883=1,$B$24=2),$B$24=1), IF(D$4="Next Quintile",IF(D883&gt;D$41,D$42,IF(D883&gt;D$40,D$41,IF(D883&gt;D$19,D$40,IF(D883&gt;D$18,D$19,D$18)))),IF(D$4="2nd Quintile",IF(D883&gt;D$40,D$42,IF(D883&gt;D$19,D$41,IF(D883&gt;D$18,D$40,D$19))),IF(D883*(1+D$4)&gt;100,100,D883*(1+D$4)))), D883)</f>
        <v>65.2</v>
      </c>
      <c r="E101" s="148">
        <f t="shared" si="251"/>
        <v>60.2</v>
      </c>
      <c r="F101" s="148">
        <f t="shared" si="251"/>
        <v>42.8</v>
      </c>
      <c r="G101" s="148">
        <f t="shared" si="251"/>
        <v>25.3</v>
      </c>
      <c r="H101" s="149">
        <f t="shared" ref="H101:M101" si="252">IF(OR(AND($V883=1,$B$24=2),$B$24=1), IF(H$4="2nd Quintile",IF(H883&gt;H$41,H$40,IF(H883&gt;H$40,H$19,IF(H883&gt;H$19,H$18, H$17))), IF(H$4="Next Quintile",IF(H883=H$42,H$42,IF(H883&gt;H$41,H$41,IF(H883&gt;H$40,H$40,IF(H883&gt;H$19,H$19,H$18)))),H883*(1+H$4))), H883)</f>
        <v>11</v>
      </c>
      <c r="I101" s="149">
        <f t="shared" si="252"/>
        <v>15.1</v>
      </c>
      <c r="J101" s="149">
        <f t="shared" si="252"/>
        <v>20.7</v>
      </c>
      <c r="K101" s="149">
        <f t="shared" si="252"/>
        <v>19.600000000000001</v>
      </c>
      <c r="L101" s="149">
        <f t="shared" si="252"/>
        <v>30.5</v>
      </c>
      <c r="M101" s="149">
        <f t="shared" si="252"/>
        <v>10.5</v>
      </c>
      <c r="N101" s="148">
        <f t="shared" si="113"/>
        <v>73.7</v>
      </c>
      <c r="O101" s="149">
        <f t="shared" ref="O101:Q101" si="253">IF(OR(AND($V883=1,$B$24=2),$B$24=1), IF(O$4="2nd Quintile",IF(O883&gt;O$41,O$40,IF(O883&gt;O$40,O$19,IF(O883&gt;O$19,O$18, O$17))), IF(O$4="Next Quintile",IF(O883=O$42,O$42,IF(O883&gt;O$41,O$41,IF(O883&gt;O$40,O$40,IF(O883&gt;O$19,O$19,O$18)))),O883*(1+O$4))), O883)</f>
        <v>12.5</v>
      </c>
      <c r="P101" s="149">
        <f t="shared" si="253"/>
        <v>13.8</v>
      </c>
      <c r="Q101" s="149">
        <f t="shared" si="253"/>
        <v>6.9</v>
      </c>
      <c r="R101" s="23"/>
      <c r="S101" s="49">
        <f t="shared" si="221"/>
        <v>-0.74970980440947699</v>
      </c>
      <c r="T101" s="49">
        <f t="shared" si="222"/>
        <v>-0.91830956952169662</v>
      </c>
      <c r="U101" s="49">
        <f t="shared" si="222"/>
        <v>-0.15515520226212631</v>
      </c>
      <c r="V101" s="49">
        <f t="shared" si="222"/>
        <v>-0.42199664939493697</v>
      </c>
      <c r="W101" s="49">
        <f t="shared" si="232"/>
        <v>-0.61651963796053799</v>
      </c>
      <c r="X101" s="49">
        <f t="shared" si="232"/>
        <v>-0.50097004327680239</v>
      </c>
      <c r="Y101" s="49">
        <f t="shared" si="233"/>
        <v>0.16911527684788508</v>
      </c>
      <c r="Z101" s="49">
        <f t="shared" si="233"/>
        <v>0.55474013827995083</v>
      </c>
      <c r="AA101" s="49">
        <f t="shared" si="233"/>
        <v>0.73448552010766976</v>
      </c>
      <c r="AB101" s="49">
        <f t="shared" si="224"/>
        <v>0.28698192783275817</v>
      </c>
      <c r="AC101" s="49">
        <f t="shared" si="222"/>
        <v>-0.12760126687991327</v>
      </c>
      <c r="AD101" s="49">
        <f t="shared" si="234"/>
        <v>-2.2966824900543404E-2</v>
      </c>
      <c r="AE101" s="49">
        <f t="shared" si="234"/>
        <v>0.68940657190123023</v>
      </c>
      <c r="AF101" s="49">
        <f t="shared" si="234"/>
        <v>0.79878593398445086</v>
      </c>
      <c r="AG101" s="129">
        <f t="shared" si="225"/>
        <v>0.13452927599463493</v>
      </c>
      <c r="AH101" s="129">
        <f t="shared" si="226"/>
        <v>-0.45622080428252743</v>
      </c>
      <c r="AI101" s="129">
        <f t="shared" si="227"/>
        <v>0.52540252874012616</v>
      </c>
      <c r="AJ101" s="129">
        <f t="shared" si="228"/>
        <v>0.33440610352630606</v>
      </c>
      <c r="AK101" s="85">
        <f t="shared" si="241"/>
        <v>0.62800552556640776</v>
      </c>
      <c r="AL101" s="122">
        <f t="shared" si="242"/>
        <v>0.39624864357133965</v>
      </c>
      <c r="AM101" s="122">
        <f t="shared" si="243"/>
        <v>0.74682423075687565</v>
      </c>
      <c r="AN101" s="122">
        <f t="shared" si="244"/>
        <v>0.71489798096506774</v>
      </c>
      <c r="AO101" s="53"/>
      <c r="AP101" s="60"/>
    </row>
    <row r="102" spans="1:54" ht="15" thickBot="1">
      <c r="A102" s="23" t="s">
        <v>4</v>
      </c>
      <c r="B102" s="24">
        <v>13063040615</v>
      </c>
      <c r="C102" s="24"/>
      <c r="D102" s="148">
        <f t="shared" ref="D102:G102" si="254">IF(OR(AND($V884=1,$B$24=2),$B$24=1), IF(D$4="Next Quintile",IF(D884&gt;D$41,D$42,IF(D884&gt;D$40,D$41,IF(D884&gt;D$19,D$40,IF(D884&gt;D$18,D$19,D$18)))),IF(D$4="2nd Quintile",IF(D884&gt;D$40,D$42,IF(D884&gt;D$19,D$41,IF(D884&gt;D$18,D$40,D$19))),IF(D884*(1+D$4)&gt;100,100,D884*(1+D$4)))), D884)</f>
        <v>66.599999999999994</v>
      </c>
      <c r="E102" s="148">
        <f t="shared" si="254"/>
        <v>60.4</v>
      </c>
      <c r="F102" s="148">
        <f t="shared" si="254"/>
        <v>47.3</v>
      </c>
      <c r="G102" s="148">
        <f t="shared" si="254"/>
        <v>25.3</v>
      </c>
      <c r="H102" s="149">
        <f t="shared" ref="H102:M102" si="255">IF(OR(AND($V884=1,$B$24=2),$B$24=1), IF(H$4="2nd Quintile",IF(H884&gt;H$41,H$40,IF(H884&gt;H$40,H$19,IF(H884&gt;H$19,H$18, H$17))), IF(H$4="Next Quintile",IF(H884=H$42,H$42,IF(H884&gt;H$41,H$41,IF(H884&gt;H$40,H$40,IF(H884&gt;H$19,H$19,H$18)))),H884*(1+H$4))), H884)</f>
        <v>11.3188</v>
      </c>
      <c r="I102" s="149">
        <f t="shared" si="255"/>
        <v>3.8</v>
      </c>
      <c r="J102" s="149">
        <f t="shared" si="255"/>
        <v>37.252000000000002</v>
      </c>
      <c r="K102" s="149">
        <f t="shared" si="255"/>
        <v>49.7</v>
      </c>
      <c r="L102" s="149">
        <f t="shared" si="255"/>
        <v>46.8</v>
      </c>
      <c r="M102" s="149">
        <f t="shared" si="255"/>
        <v>14.6</v>
      </c>
      <c r="N102" s="148">
        <f t="shared" si="113"/>
        <v>64.900000000000006</v>
      </c>
      <c r="O102" s="149">
        <f t="shared" ref="O102:Q102" si="256">IF(OR(AND($V884=1,$B$24=2),$B$24=1), IF(O$4="2nd Quintile",IF(O884&gt;O$41,O$40,IF(O884&gt;O$40,O$19,IF(O884&gt;O$19,O$18, O$17))), IF(O$4="Next Quintile",IF(O884=O$42,O$42,IF(O884&gt;O$41,O$41,IF(O884&gt;O$40,O$40,IF(O884&gt;O$19,O$19,O$18)))),O884*(1+O$4))), O884)</f>
        <v>10</v>
      </c>
      <c r="P102" s="149">
        <f t="shared" si="256"/>
        <v>21.2</v>
      </c>
      <c r="Q102" s="149">
        <f t="shared" si="256"/>
        <v>11.5</v>
      </c>
      <c r="R102" s="23"/>
      <c r="S102" s="49">
        <f t="shared" si="221"/>
        <v>-0.63045525354262344</v>
      </c>
      <c r="T102" s="49">
        <f t="shared" si="222"/>
        <v>-0.899191208596406</v>
      </c>
      <c r="U102" s="49">
        <f t="shared" si="222"/>
        <v>6.0489465610209459E-2</v>
      </c>
      <c r="V102" s="49">
        <f t="shared" si="222"/>
        <v>-0.42199664939493697</v>
      </c>
      <c r="W102" s="49">
        <f t="shared" si="232"/>
        <v>-0.73036880623673928</v>
      </c>
      <c r="X102" s="49">
        <f t="shared" si="232"/>
        <v>0.84816244583481548</v>
      </c>
      <c r="Y102" s="49">
        <f t="shared" si="233"/>
        <v>-0.66247266523635362</v>
      </c>
      <c r="Z102" s="49">
        <f t="shared" si="233"/>
        <v>-0.93041470173386553</v>
      </c>
      <c r="AA102" s="49">
        <f t="shared" si="233"/>
        <v>-0.76573553942359074</v>
      </c>
      <c r="AB102" s="49">
        <f t="shared" si="224"/>
        <v>-5.9517139336651224E-2</v>
      </c>
      <c r="AC102" s="49">
        <f t="shared" si="222"/>
        <v>-0.95434894625800781</v>
      </c>
      <c r="AD102" s="49">
        <f t="shared" si="234"/>
        <v>0.23416614078047904</v>
      </c>
      <c r="AE102" s="49">
        <f t="shared" si="234"/>
        <v>0.15797998202402339</v>
      </c>
      <c r="AF102" s="49">
        <f t="shared" si="234"/>
        <v>0.10863766308220854</v>
      </c>
      <c r="AG102" s="129">
        <f t="shared" si="225"/>
        <v>-0.34886328206498668</v>
      </c>
      <c r="AH102" s="129">
        <f t="shared" si="226"/>
        <v>-0.3479760959374335</v>
      </c>
      <c r="AI102" s="129">
        <f t="shared" si="227"/>
        <v>-0.58522246016470247</v>
      </c>
      <c r="AJ102" s="129">
        <f t="shared" si="228"/>
        <v>-0.1133912900928242</v>
      </c>
      <c r="AK102" s="85">
        <f t="shared" si="241"/>
        <v>0.48370871965820966</v>
      </c>
      <c r="AL102" s="122">
        <f t="shared" si="242"/>
        <v>0.42788381158043376</v>
      </c>
      <c r="AM102" s="122">
        <f t="shared" si="243"/>
        <v>0.48841274630761544</v>
      </c>
      <c r="AN102" s="122">
        <f t="shared" si="244"/>
        <v>0.58975172851664914</v>
      </c>
      <c r="AO102" s="53"/>
      <c r="AP102" s="60"/>
    </row>
    <row r="103" spans="1:54" ht="15" thickBot="1">
      <c r="A103" s="23" t="s">
        <v>4</v>
      </c>
      <c r="B103" s="24">
        <v>13063040616</v>
      </c>
      <c r="C103" s="24"/>
      <c r="D103" s="148">
        <f t="shared" ref="D103:G103" si="257">IF(OR(AND($V885=1,$B$24=2),$B$24=1), IF(D$4="Next Quintile",IF(D885&gt;D$41,D$42,IF(D885&gt;D$40,D$41,IF(D885&gt;D$19,D$40,IF(D885&gt;D$18,D$19,D$18)))),IF(D$4="2nd Quintile",IF(D885&gt;D$40,D$42,IF(D885&gt;D$19,D$41,IF(D885&gt;D$18,D$40,D$19))),IF(D885*(1+D$4)&gt;100,100,D885*(1+D$4)))), D885)</f>
        <v>66.400000000000006</v>
      </c>
      <c r="E103" s="148">
        <f t="shared" si="257"/>
        <v>60.6</v>
      </c>
      <c r="F103" s="148">
        <f t="shared" si="257"/>
        <v>30.9</v>
      </c>
      <c r="G103" s="148">
        <f t="shared" si="257"/>
        <v>25.6</v>
      </c>
      <c r="H103" s="149">
        <f t="shared" ref="H103:M103" si="258">IF(OR(AND($V885=1,$B$24=2),$B$24=1), IF(H$4="2nd Quintile",IF(H885&gt;H$41,H$40,IF(H885&gt;H$40,H$19,IF(H885&gt;H$19,H$18, H$17))), IF(H$4="Next Quintile",IF(H885=H$42,H$42,IF(H885&gt;H$41,H$41,IF(H885&gt;H$40,H$40,IF(H885&gt;H$19,H$19,H$18)))),H885*(1+H$4))), H885)</f>
        <v>12.1</v>
      </c>
      <c r="I103" s="149">
        <f t="shared" si="258"/>
        <v>17.100000000000001</v>
      </c>
      <c r="J103" s="149">
        <f t="shared" si="258"/>
        <v>34.5</v>
      </c>
      <c r="K103" s="149">
        <f t="shared" si="258"/>
        <v>35.4</v>
      </c>
      <c r="L103" s="149">
        <f t="shared" si="258"/>
        <v>43.8</v>
      </c>
      <c r="M103" s="149">
        <f t="shared" si="258"/>
        <v>13.4</v>
      </c>
      <c r="N103" s="148">
        <f t="shared" si="113"/>
        <v>65.099999999999994</v>
      </c>
      <c r="O103" s="149">
        <f t="shared" ref="O103:Q103" si="259">IF(OR(AND($V885=1,$B$24=2),$B$24=1), IF(O$4="2nd Quintile",IF(O885&gt;O$41,O$40,IF(O885&gt;O$40,O$19,IF(O885&gt;O$19,O$18, O$17))), IF(O$4="Next Quintile",IF(O885=O$42,O$42,IF(O885&gt;O$41,O$41,IF(O885&gt;O$40,O$40,IF(O885&gt;O$19,O$19,O$18)))),O885*(1+O$4))), O885)</f>
        <v>11.8</v>
      </c>
      <c r="P103" s="149">
        <f t="shared" si="259"/>
        <v>31.2</v>
      </c>
      <c r="Q103" s="149">
        <f t="shared" si="259"/>
        <v>12.8</v>
      </c>
      <c r="R103" s="23"/>
      <c r="S103" s="49">
        <f t="shared" si="221"/>
        <v>-0.64749161795217303</v>
      </c>
      <c r="T103" s="49">
        <f t="shared" si="222"/>
        <v>-0.8800728476711146</v>
      </c>
      <c r="U103" s="49">
        <f t="shared" si="222"/>
        <v>-0.72541554619119186</v>
      </c>
      <c r="V103" s="49">
        <f t="shared" si="222"/>
        <v>-0.40605001757674686</v>
      </c>
      <c r="W103" s="49">
        <f t="shared" si="232"/>
        <v>-1.0093492650114209</v>
      </c>
      <c r="X103" s="49">
        <f t="shared" si="232"/>
        <v>-0.73975455462399153</v>
      </c>
      <c r="Y103" s="49">
        <f t="shared" si="233"/>
        <v>-0.52420961444999392</v>
      </c>
      <c r="Z103" s="49">
        <f t="shared" si="233"/>
        <v>-0.22484280099640447</v>
      </c>
      <c r="AA103" s="49">
        <f t="shared" si="233"/>
        <v>-0.48962123398838936</v>
      </c>
      <c r="AB103" s="49">
        <f t="shared" si="224"/>
        <v>4.1897221786102688E-2</v>
      </c>
      <c r="AC103" s="49">
        <f t="shared" si="222"/>
        <v>-0.93555922627214316</v>
      </c>
      <c r="AD103" s="49">
        <f t="shared" si="234"/>
        <v>4.9030405490142807E-2</v>
      </c>
      <c r="AE103" s="49">
        <f t="shared" si="234"/>
        <v>-0.56016405835058058</v>
      </c>
      <c r="AF103" s="49">
        <f t="shared" si="234"/>
        <v>-8.6404239564077445E-2</v>
      </c>
      <c r="AG103" s="129">
        <f t="shared" si="225"/>
        <v>-0.43736123739647925</v>
      </c>
      <c r="AH103" s="129">
        <f t="shared" si="226"/>
        <v>-0.70462049478237609</v>
      </c>
      <c r="AI103" s="129">
        <f t="shared" si="227"/>
        <v>-0.22418893773289705</v>
      </c>
      <c r="AJ103" s="129">
        <f t="shared" si="228"/>
        <v>-0.38327427967416461</v>
      </c>
      <c r="AK103" s="85">
        <f t="shared" si="241"/>
        <v>0.45729132437392861</v>
      </c>
      <c r="AL103" s="122">
        <f t="shared" si="242"/>
        <v>0.32365233782568475</v>
      </c>
      <c r="AM103" s="122">
        <f t="shared" si="243"/>
        <v>0.57241518583452111</v>
      </c>
      <c r="AN103" s="122">
        <f t="shared" si="244"/>
        <v>0.51432733965920252</v>
      </c>
      <c r="AO103" s="53"/>
      <c r="AP103" s="60"/>
    </row>
    <row r="104" spans="1:54" ht="15" thickBot="1">
      <c r="A104" s="23" t="s">
        <v>4</v>
      </c>
      <c r="B104" s="24">
        <v>13063040617</v>
      </c>
      <c r="C104" s="24"/>
      <c r="D104" s="148">
        <f t="shared" ref="D104:G104" si="260">IF(OR(AND($V886=1,$B$24=2),$B$24=1), IF(D$4="Next Quintile",IF(D886&gt;D$41,D$42,IF(D886&gt;D$40,D$41,IF(D886&gt;D$19,D$40,IF(D886&gt;D$18,D$19,D$18)))),IF(D$4="2nd Quintile",IF(D886&gt;D$40,D$42,IF(D886&gt;D$19,D$41,IF(D886&gt;D$18,D$40,D$19))),IF(D886*(1+D$4)&gt;100,100,D886*(1+D$4)))), D886)</f>
        <v>66.599999999999994</v>
      </c>
      <c r="E104" s="148">
        <f t="shared" si="260"/>
        <v>60.4</v>
      </c>
      <c r="F104" s="148">
        <f t="shared" si="260"/>
        <v>30.7</v>
      </c>
      <c r="G104" s="148">
        <f t="shared" si="260"/>
        <v>25.6</v>
      </c>
      <c r="H104" s="149">
        <f t="shared" ref="H104:M104" si="261">IF(OR(AND($V886=1,$B$24=2),$B$24=1), IF(H$4="2nd Quintile",IF(H886&gt;H$41,H$40,IF(H886&gt;H$40,H$19,IF(H886&gt;H$19,H$18, H$17))), IF(H$4="Next Quintile",IF(H886=H$42,H$42,IF(H886&gt;H$41,H$41,IF(H886&gt;H$40,H$40,IF(H886&gt;H$19,H$19,H$18)))),H886*(1+H$4))), H886)</f>
        <v>6.1</v>
      </c>
      <c r="I104" s="149">
        <f t="shared" si="261"/>
        <v>28.3</v>
      </c>
      <c r="J104" s="149">
        <f t="shared" si="261"/>
        <v>29.3</v>
      </c>
      <c r="K104" s="149">
        <f t="shared" si="261"/>
        <v>68.5</v>
      </c>
      <c r="L104" s="149">
        <f t="shared" si="261"/>
        <v>33.5</v>
      </c>
      <c r="M104" s="149">
        <f t="shared" si="261"/>
        <v>65.599999999999994</v>
      </c>
      <c r="N104" s="148">
        <f t="shared" si="113"/>
        <v>64.900000000000006</v>
      </c>
      <c r="O104" s="149">
        <f t="shared" ref="O104:Q104" si="262">IF(OR(AND($V886=1,$B$24=2),$B$24=1), IF(O$4="2nd Quintile",IF(O886&gt;O$41,O$40,IF(O886&gt;O$40,O$19,IF(O886&gt;O$19,O$18, O$17))), IF(O$4="Next Quintile",IF(O886=O$42,O$42,IF(O886&gt;O$41,O$41,IF(O886&gt;O$40,O$40,IF(O886&gt;O$19,O$19,O$18)))),O886*(1+O$4))), O886)</f>
        <v>62.3</v>
      </c>
      <c r="P104" s="149">
        <f t="shared" si="262"/>
        <v>44.4</v>
      </c>
      <c r="Q104" s="149">
        <f t="shared" si="262"/>
        <v>8.4</v>
      </c>
      <c r="R104" s="23"/>
      <c r="S104" s="49">
        <f t="shared" si="221"/>
        <v>-0.63045525354262344</v>
      </c>
      <c r="T104" s="49">
        <f t="shared" si="222"/>
        <v>-0.899191208596406</v>
      </c>
      <c r="U104" s="49">
        <f t="shared" si="222"/>
        <v>-0.73499975365218462</v>
      </c>
      <c r="V104" s="49">
        <f t="shared" si="222"/>
        <v>-0.40605001757674686</v>
      </c>
      <c r="W104" s="49">
        <f t="shared" si="232"/>
        <v>1.1333577916297592</v>
      </c>
      <c r="X104" s="49">
        <f t="shared" si="232"/>
        <v>-2.0769478181682501</v>
      </c>
      <c r="Y104" s="49">
        <f t="shared" si="233"/>
        <v>-0.26295675685948883</v>
      </c>
      <c r="Z104" s="49">
        <f t="shared" si="233"/>
        <v>-1.85801971808801</v>
      </c>
      <c r="AA104" s="49">
        <f t="shared" si="233"/>
        <v>0.45837121467246839</v>
      </c>
      <c r="AB104" s="49">
        <f t="shared" si="224"/>
        <v>-3.1</v>
      </c>
      <c r="AC104" s="49">
        <f t="shared" si="222"/>
        <v>-0.95434894625800781</v>
      </c>
      <c r="AD104" s="49">
        <f t="shared" si="234"/>
        <v>-3.1</v>
      </c>
      <c r="AE104" s="49">
        <f t="shared" si="234"/>
        <v>-1.5081141916450578</v>
      </c>
      <c r="AF104" s="49">
        <f t="shared" si="234"/>
        <v>0.57373758477719794</v>
      </c>
      <c r="AG104" s="129">
        <f t="shared" si="225"/>
        <v>-1.1003186940971019</v>
      </c>
      <c r="AH104" s="129">
        <f t="shared" si="226"/>
        <v>-0.55389185953799147</v>
      </c>
      <c r="AI104" s="129">
        <f t="shared" si="227"/>
        <v>-1.4998828344718473</v>
      </c>
      <c r="AJ104" s="129">
        <f t="shared" si="228"/>
        <v>-1.2471813882814671</v>
      </c>
      <c r="AK104" s="85">
        <f t="shared" si="241"/>
        <v>0.25939286305106435</v>
      </c>
      <c r="AL104" s="122">
        <f t="shared" si="242"/>
        <v>0.36770368936645215</v>
      </c>
      <c r="AM104" s="122">
        <f t="shared" si="243"/>
        <v>0.27559676660892785</v>
      </c>
      <c r="AN104" s="122">
        <f t="shared" si="244"/>
        <v>0.27289061258948477</v>
      </c>
      <c r="AO104" s="53"/>
      <c r="AP104" s="60"/>
    </row>
    <row r="105" spans="1:54" ht="15" thickBot="1">
      <c r="A105" s="23" t="s">
        <v>4</v>
      </c>
      <c r="B105" s="24">
        <v>13063040619</v>
      </c>
      <c r="C105" s="24"/>
      <c r="D105" s="148">
        <f t="shared" ref="D105:G105" si="263">IF(OR(AND($V887=1,$B$24=2),$B$24=1), IF(D$4="Next Quintile",IF(D887&gt;D$41,D$42,IF(D887&gt;D$40,D$41,IF(D887&gt;D$19,D$40,IF(D887&gt;D$18,D$19,D$18)))),IF(D$4="2nd Quintile",IF(D887&gt;D$40,D$42,IF(D887&gt;D$19,D$41,IF(D887&gt;D$18,D$40,D$19))),IF(D887*(1+D$4)&gt;100,100,D887*(1+D$4)))), D887)</f>
        <v>72.3</v>
      </c>
      <c r="E105" s="148">
        <f t="shared" si="263"/>
        <v>61.1</v>
      </c>
      <c r="F105" s="148">
        <f t="shared" si="263"/>
        <v>35</v>
      </c>
      <c r="G105" s="148">
        <f t="shared" si="263"/>
        <v>16</v>
      </c>
      <c r="H105" s="149">
        <f t="shared" ref="H105:M105" si="264">IF(OR(AND($V887=1,$B$24=2),$B$24=1), IF(H$4="2nd Quintile",IF(H887&gt;H$41,H$40,IF(H887&gt;H$40,H$19,IF(H887&gt;H$19,H$18, H$17))), IF(H$4="Next Quintile",IF(H887=H$42,H$42,IF(H887&gt;H$41,H$41,IF(H887&gt;H$40,H$40,IF(H887&gt;H$19,H$19,H$18)))),H887*(1+H$4))), H887)</f>
        <v>11.4</v>
      </c>
      <c r="I105" s="149">
        <f t="shared" si="264"/>
        <v>5.7</v>
      </c>
      <c r="J105" s="149">
        <f t="shared" si="264"/>
        <v>43.3</v>
      </c>
      <c r="K105" s="149">
        <f t="shared" si="264"/>
        <v>44.9</v>
      </c>
      <c r="L105" s="149">
        <f t="shared" si="264"/>
        <v>52</v>
      </c>
      <c r="M105" s="149">
        <f t="shared" si="264"/>
        <v>19.899999999999999</v>
      </c>
      <c r="N105" s="148">
        <f t="shared" si="113"/>
        <v>63.4</v>
      </c>
      <c r="O105" s="149">
        <f t="shared" ref="O105:Q105" si="265">IF(OR(AND($V887=1,$B$24=2),$B$24=1), IF(O$4="2nd Quintile",IF(O887&gt;O$41,O$40,IF(O887&gt;O$40,O$19,IF(O887&gt;O$19,O$18, O$17))), IF(O$4="Next Quintile",IF(O887=O$42,O$42,IF(O887&gt;O$41,O$41,IF(O887&gt;O$40,O$40,IF(O887&gt;O$19,O$19,O$18)))),O887*(1+O$4))), O887)</f>
        <v>22.1</v>
      </c>
      <c r="P105" s="149">
        <f t="shared" si="265"/>
        <v>20.100000000000001</v>
      </c>
      <c r="Q105" s="149">
        <f t="shared" si="265"/>
        <v>12.4</v>
      </c>
      <c r="R105" s="23"/>
      <c r="S105" s="49">
        <f t="shared" si="221"/>
        <v>-0.14491886787043062</v>
      </c>
      <c r="T105" s="49">
        <f t="shared" si="222"/>
        <v>-0.83227694535788677</v>
      </c>
      <c r="U105" s="49">
        <f t="shared" si="222"/>
        <v>-0.52893929324084143</v>
      </c>
      <c r="V105" s="49">
        <f t="shared" si="222"/>
        <v>-0.91634223575882967</v>
      </c>
      <c r="W105" s="49">
        <f t="shared" si="232"/>
        <v>-0.75936677506995021</v>
      </c>
      <c r="X105" s="49">
        <f t="shared" si="232"/>
        <v>0.62131716005498583</v>
      </c>
      <c r="Y105" s="49">
        <f t="shared" si="233"/>
        <v>-0.9663298349877717</v>
      </c>
      <c r="Z105" s="49">
        <f t="shared" si="233"/>
        <v>-0.69357937840940298</v>
      </c>
      <c r="AA105" s="49">
        <f t="shared" si="233"/>
        <v>-1.2443336688446067</v>
      </c>
      <c r="AB105" s="49">
        <f t="shared" si="224"/>
        <v>-0.50743056762881456</v>
      </c>
      <c r="AC105" s="49">
        <f t="shared" si="222"/>
        <v>-1.0952718461520019</v>
      </c>
      <c r="AD105" s="49">
        <f t="shared" si="234"/>
        <v>-1.0103574131156698</v>
      </c>
      <c r="AE105" s="49">
        <f t="shared" si="234"/>
        <v>0.23697582646522966</v>
      </c>
      <c r="AF105" s="49">
        <f t="shared" si="234"/>
        <v>-2.639134644214328E-2</v>
      </c>
      <c r="AG105" s="129">
        <f t="shared" si="225"/>
        <v>-0.59757080590327005</v>
      </c>
      <c r="AH105" s="129">
        <f t="shared" si="226"/>
        <v>-0.50383668460438924</v>
      </c>
      <c r="AI105" s="129">
        <f t="shared" si="227"/>
        <v>-0.81511453829427472</v>
      </c>
      <c r="AJ105" s="129">
        <f t="shared" si="228"/>
        <v>-0.47376119481114631</v>
      </c>
      <c r="AK105" s="85">
        <f t="shared" si="241"/>
        <v>0.40946740026500755</v>
      </c>
      <c r="AL105" s="122">
        <f t="shared" si="242"/>
        <v>0.38233261574039318</v>
      </c>
      <c r="AM105" s="122">
        <f t="shared" si="243"/>
        <v>0.43492326627064259</v>
      </c>
      <c r="AN105" s="122">
        <f t="shared" si="244"/>
        <v>0.48903889786303839</v>
      </c>
      <c r="AO105" s="53"/>
      <c r="AP105" s="60"/>
      <c r="AQ105" s="33"/>
      <c r="AR105" s="33"/>
      <c r="AS105" s="33"/>
      <c r="AT105" s="33"/>
      <c r="AU105" s="33"/>
      <c r="AV105" s="33"/>
      <c r="AW105" s="33"/>
      <c r="AX105" s="33"/>
      <c r="AY105" s="33"/>
      <c r="AZ105" s="33"/>
      <c r="BA105" s="33"/>
      <c r="BB105" s="33"/>
    </row>
    <row r="106" spans="1:54" ht="15" thickBot="1">
      <c r="A106" s="23" t="s">
        <v>4</v>
      </c>
      <c r="B106" s="24">
        <v>13063040620</v>
      </c>
      <c r="C106" s="24"/>
      <c r="D106" s="148">
        <f t="shared" ref="D106:G106" si="266">IF(OR(AND($V888=1,$B$24=2),$B$24=1), IF(D$4="Next Quintile",IF(D888&gt;D$41,D$42,IF(D888&gt;D$40,D$41,IF(D888&gt;D$19,D$40,IF(D888&gt;D$18,D$19,D$18)))),IF(D$4="2nd Quintile",IF(D888&gt;D$40,D$42,IF(D888&gt;D$19,D$41,IF(D888&gt;D$18,D$40,D$19))),IF(D888*(1+D$4)&gt;100,100,D888*(1+D$4)))), D888)</f>
        <v>72.3</v>
      </c>
      <c r="E106" s="148">
        <f t="shared" si="266"/>
        <v>61.1</v>
      </c>
      <c r="F106" s="148">
        <f t="shared" si="266"/>
        <v>31.3</v>
      </c>
      <c r="G106" s="148">
        <f t="shared" si="266"/>
        <v>13.7</v>
      </c>
      <c r="H106" s="149">
        <f t="shared" ref="H106:M106" si="267">IF(OR(AND($V888=1,$B$24=2),$B$24=1), IF(H$4="2nd Quintile",IF(H888&gt;H$41,H$40,IF(H888&gt;H$40,H$19,IF(H888&gt;H$19,H$18, H$17))), IF(H$4="Next Quintile",IF(H888=H$42,H$42,IF(H888&gt;H$41,H$41,IF(H888&gt;H$40,H$40,IF(H888&gt;H$19,H$19,H$18)))),H888*(1+H$4))), H888)</f>
        <v>13.2</v>
      </c>
      <c r="I106" s="149">
        <f t="shared" si="267"/>
        <v>20.100000000000001</v>
      </c>
      <c r="J106" s="149">
        <f t="shared" si="267"/>
        <v>40.1</v>
      </c>
      <c r="K106" s="149">
        <f t="shared" si="267"/>
        <v>27.1</v>
      </c>
      <c r="L106" s="149">
        <f t="shared" si="267"/>
        <v>40.299999999999997</v>
      </c>
      <c r="M106" s="149">
        <f t="shared" si="267"/>
        <v>9.1</v>
      </c>
      <c r="N106" s="148">
        <f t="shared" si="113"/>
        <v>63.4</v>
      </c>
      <c r="O106" s="149">
        <f t="shared" ref="O106:Q106" si="268">IF(OR(AND($V888=1,$B$24=2),$B$24=1), IF(O$4="2nd Quintile",IF(O888&gt;O$41,O$40,IF(O888&gt;O$40,O$19,IF(O888&gt;O$19,O$18, O$17))), IF(O$4="Next Quintile",IF(O888=O$42,O$42,IF(O888&gt;O$41,O$41,IF(O888&gt;O$40,O$40,IF(O888&gt;O$19,O$19,O$18)))),O888*(1+O$4))), O888)</f>
        <v>7.3</v>
      </c>
      <c r="P106" s="149">
        <f t="shared" si="268"/>
        <v>17.2</v>
      </c>
      <c r="Q106" s="149">
        <f t="shared" si="268"/>
        <v>24.6</v>
      </c>
      <c r="R106" s="23"/>
      <c r="S106" s="49">
        <f t="shared" si="221"/>
        <v>-0.14491886787043062</v>
      </c>
      <c r="T106" s="49">
        <f t="shared" si="222"/>
        <v>-0.83227694535788677</v>
      </c>
      <c r="U106" s="49">
        <f t="shared" si="222"/>
        <v>-0.70624713126920646</v>
      </c>
      <c r="V106" s="49">
        <f t="shared" si="222"/>
        <v>-1.0385997463649537</v>
      </c>
      <c r="W106" s="49">
        <f t="shared" si="232"/>
        <v>-1.4021788920623039</v>
      </c>
      <c r="X106" s="49">
        <f t="shared" si="232"/>
        <v>-1.097931321644775</v>
      </c>
      <c r="Y106" s="49">
        <f t="shared" si="233"/>
        <v>-0.8055588457013072</v>
      </c>
      <c r="Z106" s="49">
        <f t="shared" si="233"/>
        <v>0.18468494558547829</v>
      </c>
      <c r="AA106" s="49">
        <f t="shared" si="233"/>
        <v>-0.16748787764732109</v>
      </c>
      <c r="AB106" s="49">
        <f t="shared" si="224"/>
        <v>0.40529868247597112</v>
      </c>
      <c r="AC106" s="49">
        <f t="shared" si="222"/>
        <v>-1.0952718461520019</v>
      </c>
      <c r="AD106" s="49">
        <f t="shared" si="234"/>
        <v>0.51186974371598326</v>
      </c>
      <c r="AE106" s="49">
        <f t="shared" si="234"/>
        <v>0.44523759817386499</v>
      </c>
      <c r="AF106" s="49">
        <f t="shared" si="234"/>
        <v>-1.8567845866611341</v>
      </c>
      <c r="AG106" s="129">
        <f t="shared" si="225"/>
        <v>-0.40633567817874533</v>
      </c>
      <c r="AH106" s="129">
        <f t="shared" si="226"/>
        <v>-0.86110167861012343</v>
      </c>
      <c r="AI106" s="129">
        <f t="shared" si="227"/>
        <v>0.14083191680470944</v>
      </c>
      <c r="AJ106" s="129">
        <f t="shared" si="228"/>
        <v>-0.49873727273082191</v>
      </c>
      <c r="AK106" s="85">
        <f t="shared" si="241"/>
        <v>0.46655271870446047</v>
      </c>
      <c r="AL106" s="122">
        <f t="shared" si="242"/>
        <v>0.27791976931184392</v>
      </c>
      <c r="AM106" s="122">
        <f t="shared" si="243"/>
        <v>0.65734536642501318</v>
      </c>
      <c r="AN106" s="122">
        <f t="shared" si="244"/>
        <v>0.48205881580573728</v>
      </c>
      <c r="AO106" s="53"/>
      <c r="AP106" s="60"/>
      <c r="AQ106" s="33"/>
      <c r="AR106" s="33"/>
      <c r="AS106" s="33"/>
      <c r="AT106" s="33"/>
      <c r="AU106" s="33"/>
      <c r="AV106" s="33"/>
      <c r="AW106" s="33"/>
      <c r="AX106" s="33"/>
      <c r="AY106" s="33"/>
      <c r="AZ106" s="33"/>
      <c r="BA106" s="33"/>
      <c r="BB106" s="33"/>
    </row>
    <row r="107" spans="1:54" ht="15" thickBot="1">
      <c r="A107" s="23" t="s">
        <v>4</v>
      </c>
      <c r="B107" s="24">
        <v>13063040621</v>
      </c>
      <c r="C107" s="24"/>
      <c r="D107" s="148">
        <f t="shared" ref="D107:G107" si="269">IF(OR(AND($V889=1,$B$24=2),$B$24=1), IF(D$4="Next Quintile",IF(D889&gt;D$41,D$42,IF(D889&gt;D$40,D$41,IF(D889&gt;D$19,D$40,IF(D889&gt;D$18,D$19,D$18)))),IF(D$4="2nd Quintile",IF(D889&gt;D$40,D$42,IF(D889&gt;D$19,D$41,IF(D889&gt;D$18,D$40,D$19))),IF(D889*(1+D$4)&gt;100,100,D889*(1+D$4)))), D889)</f>
        <v>66.900000000000006</v>
      </c>
      <c r="E107" s="148">
        <f t="shared" si="269"/>
        <v>64.400000000000006</v>
      </c>
      <c r="F107" s="148">
        <f t="shared" si="269"/>
        <v>27.1</v>
      </c>
      <c r="G107" s="148">
        <f t="shared" si="269"/>
        <v>12.3</v>
      </c>
      <c r="H107" s="149">
        <f t="shared" ref="H107:M107" si="270">IF(OR(AND($V889=1,$B$24=2),$B$24=1), IF(H$4="2nd Quintile",IF(H889&gt;H$41,H$40,IF(H889&gt;H$40,H$19,IF(H889&gt;H$19,H$18, H$17))), IF(H$4="Next Quintile",IF(H889=H$42,H$42,IF(H889&gt;H$41,H$41,IF(H889&gt;H$40,H$40,IF(H889&gt;H$19,H$19,H$18)))),H889*(1+H$4))), H889)</f>
        <v>12.9</v>
      </c>
      <c r="I107" s="149">
        <f t="shared" si="270"/>
        <v>11</v>
      </c>
      <c r="J107" s="149">
        <f t="shared" si="270"/>
        <v>26.4</v>
      </c>
      <c r="K107" s="149">
        <f t="shared" si="270"/>
        <v>26.6</v>
      </c>
      <c r="L107" s="149">
        <f t="shared" si="270"/>
        <v>34.9</v>
      </c>
      <c r="M107" s="149">
        <f t="shared" si="270"/>
        <v>13.9</v>
      </c>
      <c r="N107" s="148">
        <f t="shared" si="113"/>
        <v>75.400000000000006</v>
      </c>
      <c r="O107" s="149">
        <f t="shared" ref="O107:Q107" si="271">IF(OR(AND($V889=1,$B$24=2),$B$24=1), IF(O$4="2nd Quintile",IF(O889&gt;O$41,O$40,IF(O889&gt;O$40,O$19,IF(O889&gt;O$19,O$18, O$17))), IF(O$4="Next Quintile",IF(O889=O$42,O$42,IF(O889&gt;O$41,O$41,IF(O889&gt;O$40,O$40,IF(O889&gt;O$19,O$19,O$18)))),O889*(1+O$4))), O889)</f>
        <v>15.6</v>
      </c>
      <c r="P107" s="149">
        <f t="shared" si="271"/>
        <v>22.8</v>
      </c>
      <c r="Q107" s="149">
        <f t="shared" si="271"/>
        <v>10.9</v>
      </c>
      <c r="R107" s="23"/>
      <c r="S107" s="49">
        <f t="shared" si="221"/>
        <v>-0.60490070692829645</v>
      </c>
      <c r="T107" s="49">
        <f t="shared" si="222"/>
        <v>-0.51682399009058311</v>
      </c>
      <c r="U107" s="49">
        <f t="shared" si="222"/>
        <v>-0.9075154879500531</v>
      </c>
      <c r="V107" s="49">
        <f t="shared" si="222"/>
        <v>-1.1130173615165073</v>
      </c>
      <c r="W107" s="49">
        <f t="shared" si="232"/>
        <v>-1.2950435392302453</v>
      </c>
      <c r="X107" s="49">
        <f t="shared" si="232"/>
        <v>-1.1461795015064955E-2</v>
      </c>
      <c r="Y107" s="49">
        <f t="shared" si="233"/>
        <v>-0.11725804781863011</v>
      </c>
      <c r="Z107" s="49">
        <f t="shared" si="233"/>
        <v>0.20935529176510978</v>
      </c>
      <c r="AA107" s="49">
        <f t="shared" si="233"/>
        <v>0.32951787213604122</v>
      </c>
      <c r="AB107" s="49">
        <f t="shared" si="224"/>
        <v>-3.5876201504479976E-4</v>
      </c>
      <c r="AC107" s="49">
        <f t="shared" si="222"/>
        <v>3.2111352999946233E-2</v>
      </c>
      <c r="AD107" s="49">
        <f t="shared" si="234"/>
        <v>-0.34181170234501118</v>
      </c>
      <c r="AE107" s="49">
        <f t="shared" si="234"/>
        <v>4.3076935564086642E-2</v>
      </c>
      <c r="AF107" s="49">
        <f t="shared" si="234"/>
        <v>0.19865700276510967</v>
      </c>
      <c r="AG107" s="129">
        <f t="shared" si="225"/>
        <v>-0.16325850206791601</v>
      </c>
      <c r="AH107" s="129">
        <f t="shared" si="226"/>
        <v>-0.65228870407848294</v>
      </c>
      <c r="AI107" s="129">
        <f t="shared" si="227"/>
        <v>0.17950480062870208</v>
      </c>
      <c r="AJ107" s="129">
        <f t="shared" si="228"/>
        <v>-1.6991602753967161E-2</v>
      </c>
      <c r="AK107" s="85">
        <f t="shared" si="241"/>
        <v>0.53911333122769067</v>
      </c>
      <c r="AL107" s="122">
        <f t="shared" si="242"/>
        <v>0.33894661887133593</v>
      </c>
      <c r="AM107" s="122">
        <f t="shared" si="243"/>
        <v>0.66634346876984352</v>
      </c>
      <c r="AN107" s="122">
        <f t="shared" si="244"/>
        <v>0.61669261691743826</v>
      </c>
      <c r="AO107" s="53"/>
      <c r="AP107" s="60"/>
      <c r="AQ107" s="33"/>
      <c r="AR107" s="95"/>
      <c r="AS107" s="95"/>
      <c r="AT107" s="95"/>
      <c r="AU107" s="95"/>
      <c r="AV107" s="96"/>
      <c r="AW107" s="96"/>
      <c r="AX107" s="33"/>
      <c r="AY107" s="33"/>
      <c r="AZ107" s="33"/>
      <c r="BA107" s="33"/>
      <c r="BB107" s="33"/>
    </row>
    <row r="108" spans="1:54" ht="15" thickBot="1">
      <c r="A108" s="57" t="s">
        <v>4</v>
      </c>
      <c r="B108" s="58">
        <v>13063040622</v>
      </c>
      <c r="C108" s="58"/>
      <c r="D108" s="19">
        <f t="shared" ref="D108:G108" si="272">IF(OR(AND($V890=1,$B$24=2),$B$24=1), IF(D$4="Next Quintile",IF(D890&gt;D$41,D$42,IF(D890&gt;D$40,D$41,IF(D890&gt;D$19,D$40,IF(D890&gt;D$18,D$19,D$18)))),IF(D$4="2nd Quintile",IF(D890&gt;D$40,D$42,IF(D890&gt;D$19,D$41,IF(D890&gt;D$18,D$40,D$19))),IF(D890*(1+D$4)&gt;100,100,D890*(1+D$4)))), D890)</f>
        <v>68.099999999999994</v>
      </c>
      <c r="E108" s="19">
        <f t="shared" si="272"/>
        <v>63.6</v>
      </c>
      <c r="F108" s="19">
        <f t="shared" si="272"/>
        <v>27.8</v>
      </c>
      <c r="G108" s="19">
        <f t="shared" si="272"/>
        <v>13.3</v>
      </c>
      <c r="H108" s="94">
        <f t="shared" ref="H108:M108" si="273">IF(OR(AND($V890=1,$B$24=2),$B$24=1), IF(H$4="2nd Quintile",IF(H890&gt;H$41,H$40,IF(H890&gt;H$40,H$19,IF(H890&gt;H$19,H$18, H$17))), IF(H$4="Next Quintile",IF(H890=H$42,H$42,IF(H890&gt;H$41,H$41,IF(H890&gt;H$40,H$40,IF(H890&gt;H$19,H$19,H$18)))),H890*(1+H$4))), H890)</f>
        <v>9.3000000000000007</v>
      </c>
      <c r="I108" s="94">
        <f t="shared" si="273"/>
        <v>11.6</v>
      </c>
      <c r="J108" s="94">
        <f t="shared" si="273"/>
        <v>34</v>
      </c>
      <c r="K108" s="94">
        <f t="shared" si="273"/>
        <v>43.7</v>
      </c>
      <c r="L108" s="94">
        <f t="shared" si="273"/>
        <v>45.7</v>
      </c>
      <c r="M108" s="94">
        <f t="shared" si="273"/>
        <v>30.5</v>
      </c>
      <c r="N108" s="19">
        <f t="shared" si="113"/>
        <v>72.8</v>
      </c>
      <c r="O108" s="94">
        <f t="shared" ref="O108:Q108" si="274">IF(OR(AND($V890=1,$B$24=2),$B$24=1), IF(O$4="2nd Quintile",IF(O890&gt;O$41,O$40,IF(O890&gt;O$40,O$19,IF(O890&gt;O$19,O$18, O$17))), IF(O$4="Next Quintile",IF(O890=O$42,O$42,IF(O890&gt;O$41,O$41,IF(O890&gt;O$40,O$40,IF(O890&gt;O$19,O$19,O$18)))),O890*(1+O$4))), O890)</f>
        <v>14.4</v>
      </c>
      <c r="P108" s="94">
        <f t="shared" si="274"/>
        <v>40.299999999999997</v>
      </c>
      <c r="Q108" s="94">
        <f t="shared" si="274"/>
        <v>12.9</v>
      </c>
      <c r="R108" s="57"/>
      <c r="S108" s="128">
        <f t="shared" si="221"/>
        <v>-0.50268252047099382</v>
      </c>
      <c r="T108" s="128">
        <f t="shared" si="222"/>
        <v>-0.59329743379174793</v>
      </c>
      <c r="U108" s="128">
        <f t="shared" si="222"/>
        <v>-0.87397076183657862</v>
      </c>
      <c r="V108" s="128">
        <f t="shared" si="222"/>
        <v>-1.0598619221225405</v>
      </c>
      <c r="W108" s="128">
        <f t="shared" si="232"/>
        <v>-9.4193052455372357E-3</v>
      </c>
      <c r="X108" s="128">
        <f t="shared" si="232"/>
        <v>-8.3097148419221611E-2</v>
      </c>
      <c r="Y108" s="128">
        <f t="shared" si="233"/>
        <v>-0.4990891473739838</v>
      </c>
      <c r="Z108" s="128">
        <f t="shared" si="233"/>
        <v>-0.63437054757828759</v>
      </c>
      <c r="AA108" s="128">
        <f t="shared" si="233"/>
        <v>-0.66449362743068408</v>
      </c>
      <c r="AB108" s="128">
        <f t="shared" si="224"/>
        <v>-1.4032574242131413</v>
      </c>
      <c r="AC108" s="128">
        <f t="shared" si="222"/>
        <v>-0.21215500681630986</v>
      </c>
      <c r="AD108" s="128">
        <f t="shared" si="234"/>
        <v>-0.2183878788181205</v>
      </c>
      <c r="AE108" s="128">
        <f t="shared" si="234"/>
        <v>-1.2136751350914701</v>
      </c>
      <c r="AF108" s="128">
        <f t="shared" si="234"/>
        <v>-0.10140746284456092</v>
      </c>
      <c r="AG108" s="130">
        <f t="shared" si="225"/>
        <v>-0.61815301112827814</v>
      </c>
      <c r="AH108" s="130">
        <f t="shared" si="226"/>
        <v>-0.51734546275151483</v>
      </c>
      <c r="AI108" s="130">
        <f t="shared" si="227"/>
        <v>-0.90070719974070423</v>
      </c>
      <c r="AJ108" s="131">
        <f t="shared" si="228"/>
        <v>-0.43640637089261536</v>
      </c>
      <c r="AK108" s="85">
        <f t="shared" si="241"/>
        <v>0.40332343626929085</v>
      </c>
      <c r="AL108" s="122">
        <f t="shared" si="242"/>
        <v>0.3783845939588622</v>
      </c>
      <c r="AM108" s="122">
        <f t="shared" si="243"/>
        <v>0.41500823921534008</v>
      </c>
      <c r="AN108" s="122">
        <f t="shared" si="244"/>
        <v>0.49947847676833862</v>
      </c>
      <c r="AO108" s="53"/>
      <c r="AP108" s="60"/>
      <c r="AQ108" s="97"/>
      <c r="AR108" s="98"/>
      <c r="AS108" s="98"/>
      <c r="AT108" s="98"/>
      <c r="AU108" s="95"/>
      <c r="AV108" s="96"/>
      <c r="AW108" s="96"/>
      <c r="AX108" s="95"/>
      <c r="AY108" s="95"/>
      <c r="AZ108" s="33"/>
      <c r="BA108" s="33"/>
      <c r="BB108" s="33"/>
    </row>
    <row r="109" spans="1:54" ht="15" thickBot="1">
      <c r="A109" s="23" t="s">
        <v>5</v>
      </c>
      <c r="B109" s="24">
        <v>13067030101</v>
      </c>
      <c r="C109" s="24"/>
      <c r="D109" s="148">
        <f t="shared" ref="D109:F109" si="275">IF(OR(AND($V891=1,$B$24=2),$B$24=1), IF(D$5="Next Quintile",IF(D891&gt;D$41,D$42,IF(D891&gt;D$40,D$41,IF(D891&gt;D$19,D$40,IF(D891&gt;D$18,D$19,D$18)))),IF(D$5="2nd Quintile",IF(D891&gt;D$40,D$42,IF(D891&gt;D$19,D$41,IF(D891&gt;D$18,D$40,D$19))),IF(D891*(1+D$5)&gt;100,100,D891*(1+D$5)))), D891)</f>
        <v>86.7</v>
      </c>
      <c r="E109" s="148">
        <f t="shared" si="275"/>
        <v>84.4</v>
      </c>
      <c r="F109" s="148">
        <f t="shared" si="275"/>
        <v>70.7</v>
      </c>
      <c r="G109" s="148">
        <f>IF(OR(AND($V891=1,$B$24=2),$B$24=1), IF(G$5="Next Quintile",IF(G891&gt;G$41,G$42,IF(G891&gt;G$40,G$41,IF(G891&gt;G$19,G$40,IF(G891&gt;G$18,G$19,G$18)))),IF(G$5="2nd Quintile",IF(G891&gt;G$40,G$42,IF(G891&gt;G$19,G$41,IF(G891&gt;G$18,G$40,G$19))),IF(G891*(1+G$5)&gt;100,100,G891*(1+G$5)))), G891)</f>
        <v>51.2</v>
      </c>
      <c r="H109" s="149">
        <f>IF(OR(AND($V891=1,$B$24=2),$B$24=1), IF(H$5="2nd Quintile",IF(H891&gt;H$41,H$40,IF(H891&gt;H$40,H$19,IF(H891&gt;H$19,H$18, H$17))), IF(H$5="Next Quintile",IF(H891=H$42,H$42,IF(H891&gt;H$41,H$41,IF(H891&gt;H$40,H$40,IF(H891&gt;H$19,H$19,H$18)))),H891*(1+H$5))), H891)</f>
        <v>7.1</v>
      </c>
      <c r="I109" s="149">
        <f t="shared" ref="I109:Q109" si="276">IF(OR(AND($V891=1,$B$24=2),$B$24=1), IF(I$5="2nd Quintile",IF(I891&gt;I$41,I$40,IF(I891&gt;I$40,I$19,IF(I891&gt;I$19,I$18, I$17))), IF(I$5="Next Quintile",IF(I891=I$42,I$42,IF(I891&gt;I$41,I$41,IF(I891&gt;I$40,I$40,IF(I891&gt;I$19,I$19,I$18)))),I891*(1+I$5))), I891)</f>
        <v>10</v>
      </c>
      <c r="J109" s="149">
        <f t="shared" si="276"/>
        <v>19</v>
      </c>
      <c r="K109" s="149">
        <f t="shared" si="276"/>
        <v>22.1</v>
      </c>
      <c r="L109" s="149">
        <f t="shared" si="276"/>
        <v>33.799999999999997</v>
      </c>
      <c r="M109" s="149">
        <f t="shared" si="276"/>
        <v>6.8</v>
      </c>
      <c r="N109" s="148">
        <f>IF(OR(AND($V891=1,$B$24=2),$B$24=1), IF(N$5="Next Quintile",IF(N891&gt;N$41,N$42,IF(N891&gt;N$40,N$41,IF(N891&gt;N$19,N$40,IF(N891&gt;N$18,N$19,N$18)))),IF(N$5="2nd Quintile",IF(N891&gt;N$40,N$42,IF(N891&gt;N$19,N$41,IF(N891&gt;N$18,N$40,N$19))),IF(N891*(1+N$5)&gt;100,100,N891*(1+N$5)))), N891)</f>
        <v>85</v>
      </c>
      <c r="O109" s="149">
        <f t="shared" si="276"/>
        <v>17.7</v>
      </c>
      <c r="P109" s="149">
        <f t="shared" si="276"/>
        <v>19.5</v>
      </c>
      <c r="Q109" s="149">
        <f t="shared" si="276"/>
        <v>6.6</v>
      </c>
      <c r="R109" s="23"/>
      <c r="S109" s="49">
        <f t="shared" si="221"/>
        <v>1.0816993696172141</v>
      </c>
      <c r="T109" s="49">
        <f t="shared" si="222"/>
        <v>1.395012102438528</v>
      </c>
      <c r="U109" s="49">
        <f t="shared" si="222"/>
        <v>1.1818417385463558</v>
      </c>
      <c r="V109" s="49">
        <f t="shared" si="222"/>
        <v>0.95472923090880735</v>
      </c>
      <c r="W109" s="49">
        <f t="shared" si="232"/>
        <v>0.77623994885622916</v>
      </c>
      <c r="X109" s="49">
        <f t="shared" si="232"/>
        <v>0.10793046065852954</v>
      </c>
      <c r="Y109" s="49">
        <f t="shared" si="233"/>
        <v>0.25452486490631943</v>
      </c>
      <c r="Z109" s="49">
        <f t="shared" si="233"/>
        <v>0.43138840738179329</v>
      </c>
      <c r="AA109" s="49">
        <f t="shared" si="233"/>
        <v>0.4307597841289485</v>
      </c>
      <c r="AB109" s="49">
        <f t="shared" si="224"/>
        <v>0.59967620796124954</v>
      </c>
      <c r="AC109" s="49">
        <f t="shared" si="222"/>
        <v>0.93401791232150366</v>
      </c>
      <c r="AD109" s="49">
        <f t="shared" si="234"/>
        <v>-0.55780339351706998</v>
      </c>
      <c r="AE109" s="49">
        <f t="shared" si="234"/>
        <v>0.28006446888770603</v>
      </c>
      <c r="AF109" s="49">
        <f t="shared" si="234"/>
        <v>0.84379560382590157</v>
      </c>
      <c r="AG109" s="129">
        <f t="shared" si="225"/>
        <v>0.56133484999316841</v>
      </c>
      <c r="AH109" s="129">
        <f t="shared" si="226"/>
        <v>0.82171110227599775</v>
      </c>
      <c r="AI109" s="129">
        <f t="shared" si="227"/>
        <v>0.48727479982399718</v>
      </c>
      <c r="AJ109" s="132">
        <f t="shared" si="228"/>
        <v>0.37501864787951034</v>
      </c>
      <c r="AK109" s="85">
        <f t="shared" si="241"/>
        <v>0.75541063357845006</v>
      </c>
      <c r="AL109" s="122">
        <f t="shared" si="242"/>
        <v>0.76973194068803608</v>
      </c>
      <c r="AM109" s="122">
        <f t="shared" si="243"/>
        <v>0.73795297076693844</v>
      </c>
      <c r="AN109" s="122">
        <f t="shared" si="244"/>
        <v>0.72624799729080269</v>
      </c>
      <c r="AO109" s="53"/>
      <c r="AP109" s="60"/>
      <c r="AQ109" s="33"/>
      <c r="AR109" s="33"/>
      <c r="AS109" s="33"/>
      <c r="AT109" s="33"/>
      <c r="AU109" s="33"/>
      <c r="AV109" s="33"/>
      <c r="AW109" s="33"/>
      <c r="AX109" s="33"/>
      <c r="AY109" s="33"/>
      <c r="AZ109" s="33"/>
      <c r="BA109" s="33"/>
      <c r="BB109" s="33"/>
    </row>
    <row r="110" spans="1:54" ht="15" thickBot="1">
      <c r="A110" s="23" t="s">
        <v>5</v>
      </c>
      <c r="B110" s="24">
        <v>13067030103</v>
      </c>
      <c r="C110" s="24"/>
      <c r="D110" s="148">
        <f t="shared" ref="D110:G110" si="277">IF(OR(AND($V892=1,$B$24=2),$B$24=1), IF(D$5="Next Quintile",IF(D892&gt;D$41,D$42,IF(D892&gt;D$40,D$41,IF(D892&gt;D$19,D$40,IF(D892&gt;D$18,D$19,D$18)))),IF(D$5="2nd Quintile",IF(D892&gt;D$40,D$42,IF(D892&gt;D$19,D$41,IF(D892&gt;D$18,D$40,D$19))),IF(D892*(1+D$5)&gt;100,100,D892*(1+D$5)))), D892)</f>
        <v>84.5</v>
      </c>
      <c r="E110" s="148">
        <f t="shared" si="277"/>
        <v>79.5</v>
      </c>
      <c r="F110" s="148">
        <f t="shared" si="277"/>
        <v>63.9</v>
      </c>
      <c r="G110" s="148">
        <f t="shared" si="277"/>
        <v>37.9</v>
      </c>
      <c r="H110" s="149">
        <f t="shared" ref="H110:M110" si="278">IF(OR(AND($V892=1,$B$24=2),$B$24=1), IF(H$5="2nd Quintile",IF(H892&gt;H$41,H$40,IF(H892&gt;H$40,H$19,IF(H892&gt;H$19,H$18, H$17))), IF(H$5="Next Quintile",IF(H892=H$42,H$42,IF(H892&gt;H$41,H$41,IF(H892&gt;H$40,H$40,IF(H892&gt;H$19,H$19,H$18)))),H892*(1+H$5))), H892)</f>
        <v>6.6</v>
      </c>
      <c r="I110" s="149">
        <f t="shared" si="278"/>
        <v>3.1</v>
      </c>
      <c r="J110" s="149">
        <f t="shared" si="278"/>
        <v>5.8</v>
      </c>
      <c r="K110" s="149">
        <f t="shared" si="278"/>
        <v>21.6</v>
      </c>
      <c r="L110" s="149">
        <f t="shared" si="278"/>
        <v>31.4</v>
      </c>
      <c r="M110" s="149">
        <f t="shared" si="278"/>
        <v>5.6</v>
      </c>
      <c r="N110" s="148">
        <f t="shared" ref="N110:N173" si="279">IF(OR(AND($V892=1,$B$24=2),$B$24=1), IF(N$5="Next Quintile",IF(N892&gt;N$41,N$42,IF(N892&gt;N$40,N$41,IF(N892&gt;N$19,N$40,IF(N892&gt;N$18,N$19,N$18)))),IF(N$5="2nd Quintile",IF(N892&gt;N$40,N$42,IF(N892&gt;N$19,N$41,IF(N892&gt;N$18,N$40,N$19))),IF(N892*(1+N$5)&gt;100,100,N892*(1+N$5)))), N892)</f>
        <v>82.3</v>
      </c>
      <c r="O110" s="149">
        <f t="shared" ref="O110:Q110" si="280">IF(OR(AND($V892=1,$B$24=2),$B$24=1), IF(O$5="2nd Quintile",IF(O892&gt;O$41,O$40,IF(O892&gt;O$40,O$19,IF(O892&gt;O$19,O$18, O$17))), IF(O$5="Next Quintile",IF(O892=O$42,O$42,IF(O892&gt;O$41,O$41,IF(O892&gt;O$40,O$40,IF(O892&gt;O$19,O$19,O$18)))),O892*(1+O$5))), O892)</f>
        <v>8.8000000000000007</v>
      </c>
      <c r="P110" s="149">
        <f t="shared" si="280"/>
        <v>16.399999999999999</v>
      </c>
      <c r="Q110" s="149">
        <f t="shared" si="280"/>
        <v>8</v>
      </c>
      <c r="R110" s="23"/>
      <c r="S110" s="49">
        <f t="shared" si="221"/>
        <v>0.89429936111215713</v>
      </c>
      <c r="T110" s="49">
        <f t="shared" si="222"/>
        <v>0.92661225976889527</v>
      </c>
      <c r="U110" s="49">
        <f t="shared" si="222"/>
        <v>0.85597868487260365</v>
      </c>
      <c r="V110" s="49">
        <f t="shared" si="222"/>
        <v>0.24776188696904661</v>
      </c>
      <c r="W110" s="49">
        <f t="shared" si="232"/>
        <v>0.95479887024299426</v>
      </c>
      <c r="X110" s="49">
        <f t="shared" si="232"/>
        <v>0.93173702480633169</v>
      </c>
      <c r="Y110" s="49">
        <f t="shared" si="233"/>
        <v>0.91770519571298614</v>
      </c>
      <c r="Z110" s="49">
        <f t="shared" si="233"/>
        <v>0.45605875356142478</v>
      </c>
      <c r="AA110" s="49">
        <f t="shared" si="233"/>
        <v>0.65165122847710943</v>
      </c>
      <c r="AB110" s="49">
        <f t="shared" si="224"/>
        <v>0.70109056908400358</v>
      </c>
      <c r="AC110" s="49">
        <f t="shared" si="222"/>
        <v>0.68035669251231523</v>
      </c>
      <c r="AD110" s="49">
        <f t="shared" si="234"/>
        <v>0.35758996430736972</v>
      </c>
      <c r="AE110" s="49">
        <f t="shared" si="234"/>
        <v>0.50268912140383337</v>
      </c>
      <c r="AF110" s="49">
        <f t="shared" si="234"/>
        <v>0.63375047789913208</v>
      </c>
      <c r="AG110" s="129">
        <f t="shared" si="225"/>
        <v>0.65498113576121786</v>
      </c>
      <c r="AH110" s="129">
        <f t="shared" si="226"/>
        <v>0.81841332621214502</v>
      </c>
      <c r="AI110" s="129">
        <f t="shared" si="227"/>
        <v>0.60293351704084597</v>
      </c>
      <c r="AJ110" s="132">
        <f t="shared" si="228"/>
        <v>0.54359656403066259</v>
      </c>
      <c r="AK110" s="85">
        <f t="shared" si="241"/>
        <v>0.78336484945578511</v>
      </c>
      <c r="AL110" s="122">
        <f t="shared" si="242"/>
        <v>0.76876814576973163</v>
      </c>
      <c r="AM110" s="122">
        <f t="shared" si="243"/>
        <v>0.76486353113076988</v>
      </c>
      <c r="AN110" s="122">
        <f t="shared" si="244"/>
        <v>0.77336058604745861</v>
      </c>
      <c r="AO110" s="53"/>
      <c r="AP110" s="60"/>
      <c r="AQ110" s="33"/>
      <c r="AR110" s="33"/>
      <c r="AS110" s="33"/>
      <c r="AT110" s="33"/>
      <c r="AU110" s="33"/>
      <c r="AV110" s="33"/>
      <c r="AW110" s="33"/>
      <c r="AX110" s="33"/>
      <c r="AY110" s="33"/>
      <c r="AZ110" s="33"/>
      <c r="BA110" s="33"/>
      <c r="BB110" s="33"/>
    </row>
    <row r="111" spans="1:54" ht="15" thickBot="1">
      <c r="A111" s="23" t="s">
        <v>5</v>
      </c>
      <c r="B111" s="24">
        <v>13067030104</v>
      </c>
      <c r="C111" s="24"/>
      <c r="D111" s="148">
        <f t="shared" ref="D111:G111" si="281">IF(OR(AND($V893=1,$B$24=2),$B$24=1), IF(D$5="Next Quintile",IF(D893&gt;D$41,D$42,IF(D893&gt;D$40,D$41,IF(D893&gt;D$19,D$40,IF(D893&gt;D$18,D$19,D$18)))),IF(D$5="2nd Quintile",IF(D893&gt;D$40,D$42,IF(D893&gt;D$19,D$41,IF(D893&gt;D$18,D$40,D$19))),IF(D893*(1+D$5)&gt;100,100,D893*(1+D$5)))), D893)</f>
        <v>82.9</v>
      </c>
      <c r="E111" s="148">
        <f t="shared" si="281"/>
        <v>76</v>
      </c>
      <c r="F111" s="148">
        <f t="shared" si="281"/>
        <v>46.086100000000002</v>
      </c>
      <c r="G111" s="148">
        <f t="shared" si="281"/>
        <v>29.2</v>
      </c>
      <c r="H111" s="149">
        <f t="shared" ref="H111:M111" si="282">IF(OR(AND($V893=1,$B$24=2),$B$24=1), IF(H$5="2nd Quintile",IF(H893&gt;H$41,H$40,IF(H893&gt;H$40,H$19,IF(H893&gt;H$19,H$18, H$17))), IF(H$5="Next Quintile",IF(H893=H$42,H$42,IF(H893&gt;H$41,H$41,IF(H893&gt;H$40,H$40,IF(H893&gt;H$19,H$19,H$18)))),H893*(1+H$5))), H893)</f>
        <v>8.5</v>
      </c>
      <c r="I111" s="149">
        <f t="shared" si="282"/>
        <v>8.4</v>
      </c>
      <c r="J111" s="149">
        <f t="shared" si="282"/>
        <v>6.6</v>
      </c>
      <c r="K111" s="149">
        <f t="shared" si="282"/>
        <v>39.6</v>
      </c>
      <c r="L111" s="149">
        <f t="shared" si="282"/>
        <v>35</v>
      </c>
      <c r="M111" s="149">
        <f t="shared" si="282"/>
        <v>12.2</v>
      </c>
      <c r="N111" s="148">
        <f t="shared" si="279"/>
        <v>80.099999999999994</v>
      </c>
      <c r="O111" s="149">
        <f t="shared" ref="O111:Q111" si="283">IF(OR(AND($V893=1,$B$24=2),$B$24=1), IF(O$5="2nd Quintile",IF(O893&gt;O$41,O$40,IF(O893&gt;O$40,O$19,IF(O893&gt;O$19,O$18, O$17))), IF(O$5="Next Quintile",IF(O893=O$42,O$42,IF(O893&gt;O$41,O$41,IF(O893&gt;O$40,O$40,IF(O893&gt;O$19,O$19,O$18)))),O893*(1+O$5))), O893)</f>
        <v>9.8000000000000007</v>
      </c>
      <c r="P111" s="149">
        <f t="shared" si="283"/>
        <v>20.9</v>
      </c>
      <c r="Q111" s="149">
        <f t="shared" si="283"/>
        <v>13.3</v>
      </c>
      <c r="R111" s="23"/>
      <c r="S111" s="49">
        <f t="shared" si="221"/>
        <v>0.75800844583575266</v>
      </c>
      <c r="T111" s="49">
        <f t="shared" ref="T111:AC126" si="284">IF((E111-T$25)/T$26&lt;3.1, (IF((E111-T$25)/T$26&gt;-3.1, (E111-T$25)/T$26, -3.1)), 3.1)</f>
        <v>0.59204094357630088</v>
      </c>
      <c r="U111" s="49">
        <f t="shared" si="284"/>
        <v>2.3181184257144876E-3</v>
      </c>
      <c r="V111" s="49">
        <f t="shared" si="284"/>
        <v>-0.21469043575846589</v>
      </c>
      <c r="W111" s="49">
        <f t="shared" si="232"/>
        <v>0.27627496897328702</v>
      </c>
      <c r="X111" s="49">
        <f t="shared" si="232"/>
        <v>0.2989580697362807</v>
      </c>
      <c r="Y111" s="49">
        <f t="shared" si="233"/>
        <v>0.87751244839136999</v>
      </c>
      <c r="Z111" s="49">
        <f t="shared" si="233"/>
        <v>-0.43207370890530922</v>
      </c>
      <c r="AA111" s="49">
        <f t="shared" si="233"/>
        <v>0.32031406195486772</v>
      </c>
      <c r="AB111" s="49">
        <f t="shared" si="224"/>
        <v>0.14331158290885676</v>
      </c>
      <c r="AC111" s="49">
        <f t="shared" si="284"/>
        <v>0.47366977266779126</v>
      </c>
      <c r="AD111" s="49">
        <f t="shared" si="234"/>
        <v>0.25473677803496075</v>
      </c>
      <c r="AE111" s="49">
        <f t="shared" si="234"/>
        <v>0.17952430323526156</v>
      </c>
      <c r="AF111" s="49">
        <f t="shared" si="234"/>
        <v>-0.16142035596649509</v>
      </c>
      <c r="AG111" s="129">
        <f t="shared" si="225"/>
        <v>0.18906843402539839</v>
      </c>
      <c r="AH111" s="129">
        <f t="shared" si="226"/>
        <v>0.37006036559717714</v>
      </c>
      <c r="AI111" s="129">
        <f t="shared" si="227"/>
        <v>1.0517311986138422E-2</v>
      </c>
      <c r="AJ111" s="132">
        <f t="shared" si="228"/>
        <v>0.18662762449287962</v>
      </c>
      <c r="AK111" s="85">
        <f t="shared" si="241"/>
        <v>0.64428592990765743</v>
      </c>
      <c r="AL111" s="122">
        <f t="shared" si="242"/>
        <v>0.63773429244537083</v>
      </c>
      <c r="AM111" s="122">
        <f t="shared" si="243"/>
        <v>0.6270247894408848</v>
      </c>
      <c r="AN111" s="122">
        <f t="shared" si="244"/>
        <v>0.67359822552412751</v>
      </c>
      <c r="AO111" s="53"/>
      <c r="AP111" s="60"/>
      <c r="AQ111" s="33"/>
      <c r="AR111" s="33"/>
      <c r="AS111" s="33"/>
      <c r="AT111" s="33"/>
      <c r="AU111" s="33"/>
      <c r="AV111" s="33"/>
      <c r="AW111" s="33"/>
      <c r="AX111" s="33"/>
      <c r="AY111" s="33"/>
      <c r="AZ111" s="33"/>
      <c r="BA111" s="33"/>
      <c r="BB111" s="33"/>
    </row>
    <row r="112" spans="1:54" ht="15" thickBot="1">
      <c r="A112" s="23" t="s">
        <v>5</v>
      </c>
      <c r="B112" s="24">
        <v>13067030106</v>
      </c>
      <c r="C112" s="24"/>
      <c r="D112" s="148">
        <f t="shared" ref="D112:G112" si="285">IF(OR(AND($V894=1,$B$24=2),$B$24=1), IF(D$5="Next Quintile",IF(D894&gt;D$41,D$42,IF(D894&gt;D$40,D$41,IF(D894&gt;D$19,D$40,IF(D894&gt;D$18,D$19,D$18)))),IF(D$5="2nd Quintile",IF(D894&gt;D$40,D$42,IF(D894&gt;D$19,D$41,IF(D894&gt;D$18,D$40,D$19))),IF(D894*(1+D$5)&gt;100,100,D894*(1+D$5)))), D894)</f>
        <v>82.9</v>
      </c>
      <c r="E112" s="148">
        <f t="shared" si="285"/>
        <v>76</v>
      </c>
      <c r="F112" s="148">
        <f t="shared" si="285"/>
        <v>44.9895</v>
      </c>
      <c r="G112" s="148">
        <f t="shared" si="285"/>
        <v>29.2</v>
      </c>
      <c r="H112" s="149">
        <f t="shared" ref="H112:M112" si="286">IF(OR(AND($V894=1,$B$24=2),$B$24=1), IF(H$5="2nd Quintile",IF(H894&gt;H$41,H$40,IF(H894&gt;H$40,H$19,IF(H894&gt;H$19,H$18, H$17))), IF(H$5="Next Quintile",IF(H894=H$42,H$42,IF(H894&gt;H$41,H$41,IF(H894&gt;H$40,H$40,IF(H894&gt;H$19,H$19,H$18)))),H894*(1+H$5))), H894)</f>
        <v>10.1</v>
      </c>
      <c r="I112" s="149">
        <f t="shared" si="286"/>
        <v>7.3</v>
      </c>
      <c r="J112" s="149">
        <f t="shared" si="286"/>
        <v>13.9</v>
      </c>
      <c r="K112" s="149">
        <f t="shared" si="286"/>
        <v>37.4</v>
      </c>
      <c r="L112" s="149">
        <f t="shared" si="286"/>
        <v>45</v>
      </c>
      <c r="M112" s="149">
        <f t="shared" si="286"/>
        <v>8</v>
      </c>
      <c r="N112" s="148">
        <f t="shared" si="279"/>
        <v>80.099999999999994</v>
      </c>
      <c r="O112" s="149">
        <f t="shared" ref="O112:Q112" si="287">IF(OR(AND($V894=1,$B$24=2),$B$24=1), IF(O$5="2nd Quintile",IF(O894&gt;O$41,O$40,IF(O894&gt;O$40,O$19,IF(O894&gt;O$19,O$18, O$17))), IF(O$5="Next Quintile",IF(O894=O$42,O$42,IF(O894&gt;O$41,O$41,IF(O894&gt;O$40,O$40,IF(O894&gt;O$19,O$19,O$18)))),O894*(1+O$5))), O894)</f>
        <v>15.2</v>
      </c>
      <c r="P112" s="149">
        <f t="shared" si="287"/>
        <v>30</v>
      </c>
      <c r="Q112" s="149">
        <f t="shared" si="287"/>
        <v>14.6</v>
      </c>
      <c r="R112" s="23"/>
      <c r="S112" s="49">
        <f t="shared" si="221"/>
        <v>0.75800844583575266</v>
      </c>
      <c r="T112" s="49">
        <f t="shared" si="284"/>
        <v>0.59204094357630088</v>
      </c>
      <c r="U112" s="49">
        <f t="shared" si="284"/>
        <v>-5.0232091082908596E-2</v>
      </c>
      <c r="V112" s="49">
        <f t="shared" si="284"/>
        <v>-0.21469043575846589</v>
      </c>
      <c r="W112" s="49">
        <f t="shared" si="232"/>
        <v>-0.2951135794643609</v>
      </c>
      <c r="X112" s="49">
        <f t="shared" si="232"/>
        <v>0.4302895509772347</v>
      </c>
      <c r="Y112" s="49">
        <f t="shared" si="233"/>
        <v>0.51075362908162247</v>
      </c>
      <c r="Z112" s="49">
        <f t="shared" si="233"/>
        <v>-0.32352418571493047</v>
      </c>
      <c r="AA112" s="49">
        <f t="shared" si="233"/>
        <v>-0.60006695616247019</v>
      </c>
      <c r="AB112" s="49">
        <f t="shared" si="224"/>
        <v>0.49826184683849556</v>
      </c>
      <c r="AC112" s="49">
        <f t="shared" si="284"/>
        <v>0.47366977266779126</v>
      </c>
      <c r="AD112" s="49">
        <f t="shared" si="234"/>
        <v>-0.30067042783604758</v>
      </c>
      <c r="AE112" s="49">
        <f t="shared" si="234"/>
        <v>-0.47398677350562818</v>
      </c>
      <c r="AF112" s="49">
        <f t="shared" si="234"/>
        <v>-0.3564622586127808</v>
      </c>
      <c r="AG112" s="129">
        <f t="shared" si="225"/>
        <v>-1.9615024349711147E-2</v>
      </c>
      <c r="AH112" s="129">
        <f t="shared" si="226"/>
        <v>0.24729378045216791</v>
      </c>
      <c r="AI112" s="129">
        <f t="shared" si="227"/>
        <v>-0.14177643167963502</v>
      </c>
      <c r="AJ112" s="132">
        <f t="shared" si="228"/>
        <v>-0.16436242182166633</v>
      </c>
      <c r="AK112" s="85">
        <f t="shared" si="241"/>
        <v>0.58199213579076359</v>
      </c>
      <c r="AL112" s="122">
        <f t="shared" si="242"/>
        <v>0.60185501847122513</v>
      </c>
      <c r="AM112" s="122">
        <f t="shared" si="243"/>
        <v>0.59159027935317776</v>
      </c>
      <c r="AN112" s="122">
        <f t="shared" si="244"/>
        <v>0.5755067904937522</v>
      </c>
      <c r="AO112" s="53"/>
      <c r="AP112" s="60"/>
      <c r="AQ112" s="33"/>
      <c r="AR112" s="33"/>
      <c r="AS112" s="33"/>
      <c r="AT112" s="33"/>
      <c r="AU112" s="33"/>
      <c r="AV112" s="33"/>
      <c r="AW112" s="33"/>
      <c r="AX112" s="33"/>
      <c r="AY112" s="33"/>
      <c r="AZ112" s="33"/>
      <c r="BA112" s="33"/>
      <c r="BB112" s="33"/>
    </row>
    <row r="113" spans="1:42" ht="15" thickBot="1">
      <c r="A113" s="23" t="s">
        <v>5</v>
      </c>
      <c r="B113" s="24">
        <v>13067030107</v>
      </c>
      <c r="C113" s="24"/>
      <c r="D113" s="148">
        <f t="shared" ref="D113:G113" si="288">IF(OR(AND($V895=1,$B$24=2),$B$24=1), IF(D$5="Next Quintile",IF(D895&gt;D$41,D$42,IF(D895&gt;D$40,D$41,IF(D895&gt;D$19,D$40,IF(D895&gt;D$18,D$19,D$18)))),IF(D$5="2nd Quintile",IF(D895&gt;D$40,D$42,IF(D895&gt;D$19,D$41,IF(D895&gt;D$18,D$40,D$19))),IF(D895*(1+D$5)&gt;100,100,D895*(1+D$5)))), D895)</f>
        <v>82.9</v>
      </c>
      <c r="E113" s="148">
        <f t="shared" si="288"/>
        <v>76</v>
      </c>
      <c r="F113" s="148">
        <f t="shared" si="288"/>
        <v>64</v>
      </c>
      <c r="G113" s="148">
        <f t="shared" si="288"/>
        <v>34.799999999999997</v>
      </c>
      <c r="H113" s="149">
        <f t="shared" ref="H113:M113" si="289">IF(OR(AND($V895=1,$B$24=2),$B$24=1), IF(H$5="2nd Quintile",IF(H895&gt;H$41,H$40,IF(H895&gt;H$40,H$19,IF(H895&gt;H$19,H$18, H$17))), IF(H$5="Next Quintile",IF(H895=H$42,H$42,IF(H895&gt;H$41,H$41,IF(H895&gt;H$40,H$40,IF(H895&gt;H$19,H$19,H$18)))),H895*(1+H$5))), H895)</f>
        <v>9.8000000000000007</v>
      </c>
      <c r="I113" s="149">
        <f t="shared" si="289"/>
        <v>1.9</v>
      </c>
      <c r="J113" s="149">
        <f t="shared" si="289"/>
        <v>1.3</v>
      </c>
      <c r="K113" s="149">
        <f t="shared" si="289"/>
        <v>9.6</v>
      </c>
      <c r="L113" s="149">
        <f t="shared" si="289"/>
        <v>30.2</v>
      </c>
      <c r="M113" s="149">
        <f t="shared" si="289"/>
        <v>3.7</v>
      </c>
      <c r="N113" s="148">
        <f t="shared" si="279"/>
        <v>80.099999999999994</v>
      </c>
      <c r="O113" s="149">
        <f t="shared" ref="O113:Q113" si="290">IF(OR(AND($V895=1,$B$24=2),$B$24=1), IF(O$5="2nd Quintile",IF(O895&gt;O$41,O$40,IF(O895&gt;O$40,O$19,IF(O895&gt;O$19,O$18, O$17))), IF(O$5="Next Quintile",IF(O895=O$42,O$42,IF(O895&gt;O$41,O$41,IF(O895&gt;O$40,O$40,IF(O895&gt;O$19,O$19,O$18)))),O895*(1+O$5))), O895)</f>
        <v>8.6</v>
      </c>
      <c r="P113" s="149">
        <f t="shared" si="290"/>
        <v>13.9</v>
      </c>
      <c r="Q113" s="149">
        <f t="shared" si="290"/>
        <v>7.7</v>
      </c>
      <c r="R113" s="23"/>
      <c r="S113" s="49">
        <f t="shared" si="221"/>
        <v>0.75800844583575266</v>
      </c>
      <c r="T113" s="49">
        <f t="shared" si="284"/>
        <v>0.59204094357630088</v>
      </c>
      <c r="U113" s="49">
        <f t="shared" si="284"/>
        <v>0.86077078860310008</v>
      </c>
      <c r="V113" s="49">
        <f t="shared" si="284"/>
        <v>8.2980024847748968E-2</v>
      </c>
      <c r="W113" s="49">
        <f t="shared" si="232"/>
        <v>-0.18797822663230224</v>
      </c>
      <c r="X113" s="49">
        <f t="shared" si="232"/>
        <v>1.0750077316146449</v>
      </c>
      <c r="Y113" s="49">
        <f t="shared" si="233"/>
        <v>1.1437893993970771</v>
      </c>
      <c r="Z113" s="49">
        <f t="shared" si="233"/>
        <v>1.048147061872581</v>
      </c>
      <c r="AA113" s="49">
        <f t="shared" si="233"/>
        <v>0.76209695065118999</v>
      </c>
      <c r="AB113" s="49">
        <f t="shared" si="224"/>
        <v>0.86166330752836406</v>
      </c>
      <c r="AC113" s="49">
        <f t="shared" si="284"/>
        <v>0.47366977266779126</v>
      </c>
      <c r="AD113" s="49">
        <f t="shared" si="234"/>
        <v>0.37816060156185166</v>
      </c>
      <c r="AE113" s="49">
        <f t="shared" si="234"/>
        <v>0.68222513149748421</v>
      </c>
      <c r="AF113" s="49">
        <f t="shared" si="234"/>
        <v>0.67876014774058258</v>
      </c>
      <c r="AG113" s="129">
        <f t="shared" si="225"/>
        <v>0.68721413877456161</v>
      </c>
      <c r="AH113" s="129">
        <f t="shared" si="226"/>
        <v>0.61780272960604599</v>
      </c>
      <c r="AI113" s="129">
        <f t="shared" si="227"/>
        <v>0.89063577335071165</v>
      </c>
      <c r="AJ113" s="132">
        <f t="shared" si="228"/>
        <v>0.55320391336692742</v>
      </c>
      <c r="AK113" s="85">
        <f t="shared" si="241"/>
        <v>0.79298667606876572</v>
      </c>
      <c r="AL113" s="122">
        <f t="shared" si="242"/>
        <v>0.71013849056473266</v>
      </c>
      <c r="AM113" s="122">
        <f t="shared" si="243"/>
        <v>0.83180382859854529</v>
      </c>
      <c r="AN113" s="122">
        <f t="shared" si="244"/>
        <v>0.77604555872154912</v>
      </c>
      <c r="AO113" s="53"/>
      <c r="AP113" s="60"/>
    </row>
    <row r="114" spans="1:42" ht="15" thickBot="1">
      <c r="A114" s="23" t="s">
        <v>5</v>
      </c>
      <c r="B114" s="24">
        <v>13067030209</v>
      </c>
      <c r="C114" s="24"/>
      <c r="D114" s="148">
        <f t="shared" ref="D114:G114" si="291">IF(OR(AND($V896=1,$B$24=2),$B$24=1), IF(D$5="Next Quintile",IF(D896&gt;D$41,D$42,IF(D896&gt;D$40,D$41,IF(D896&gt;D$19,D$40,IF(D896&gt;D$18,D$19,D$18)))),IF(D$5="2nd Quintile",IF(D896&gt;D$40,D$42,IF(D896&gt;D$19,D$41,IF(D896&gt;D$18,D$40,D$19))),IF(D896*(1+D$5)&gt;100,100,D896*(1+D$5)))), D896)</f>
        <v>86.2</v>
      </c>
      <c r="E114" s="148">
        <f t="shared" si="291"/>
        <v>87.6</v>
      </c>
      <c r="F114" s="148">
        <f t="shared" si="291"/>
        <v>66.900000000000006</v>
      </c>
      <c r="G114" s="148">
        <f t="shared" si="291"/>
        <v>54.3</v>
      </c>
      <c r="H114" s="149">
        <f t="shared" ref="H114:M114" si="292">IF(OR(AND($V896=1,$B$24=2),$B$24=1), IF(H$5="2nd Quintile",IF(H896&gt;H$41,H$40,IF(H896&gt;H$40,H$19,IF(H896&gt;H$19,H$18, H$17))), IF(H$5="Next Quintile",IF(H896=H$42,H$42,IF(H896&gt;H$41,H$41,IF(H896&gt;H$40,H$40,IF(H896&gt;H$19,H$19,H$18)))),H896*(1+H$5))), H896)</f>
        <v>5.0999999999999996</v>
      </c>
      <c r="I114" s="149">
        <f t="shared" si="292"/>
        <v>1.6</v>
      </c>
      <c r="J114" s="149">
        <f t="shared" si="292"/>
        <v>0.4</v>
      </c>
      <c r="K114" s="149">
        <f t="shared" si="292"/>
        <v>6.1</v>
      </c>
      <c r="L114" s="149">
        <f t="shared" si="292"/>
        <v>18.5</v>
      </c>
      <c r="M114" s="149">
        <f t="shared" si="292"/>
        <v>2.5</v>
      </c>
      <c r="N114" s="148">
        <f t="shared" si="279"/>
        <v>87</v>
      </c>
      <c r="O114" s="149">
        <f t="shared" ref="O114:Q114" si="293">IF(OR(AND($V896=1,$B$24=2),$B$24=1), IF(O$5="2nd Quintile",IF(O896&gt;O$41,O$40,IF(O896&gt;O$40,O$19,IF(O896&gt;O$19,O$18, O$17))), IF(O$5="Next Quintile",IF(O896=O$42,O$42,IF(O896&gt;O$41,O$41,IF(O896&gt;O$40,O$40,IF(O896&gt;O$19,O$19,O$18)))),O896*(1+O$5))), O896)</f>
        <v>3</v>
      </c>
      <c r="P114" s="149">
        <f t="shared" si="293"/>
        <v>9.6999999999999993</v>
      </c>
      <c r="Q114" s="149">
        <f t="shared" si="293"/>
        <v>7</v>
      </c>
      <c r="R114" s="23"/>
      <c r="S114" s="49">
        <f t="shared" si="221"/>
        <v>1.0391084585933377</v>
      </c>
      <c r="T114" s="49">
        <f t="shared" si="284"/>
        <v>1.7009058772431849</v>
      </c>
      <c r="U114" s="49">
        <f t="shared" si="284"/>
        <v>0.99974179678749453</v>
      </c>
      <c r="V114" s="49">
        <f t="shared" si="284"/>
        <v>1.1195110930301047</v>
      </c>
      <c r="W114" s="49">
        <f t="shared" si="232"/>
        <v>1.4904756344032892</v>
      </c>
      <c r="X114" s="49">
        <f t="shared" si="232"/>
        <v>1.1108254083167235</v>
      </c>
      <c r="Y114" s="49">
        <f t="shared" si="233"/>
        <v>1.1890062401338954</v>
      </c>
      <c r="Z114" s="49">
        <f t="shared" si="233"/>
        <v>1.2208394851300015</v>
      </c>
      <c r="AA114" s="49">
        <f t="shared" si="233"/>
        <v>1.8389427418484752</v>
      </c>
      <c r="AB114" s="49">
        <f t="shared" si="224"/>
        <v>0.96307766865111799</v>
      </c>
      <c r="AC114" s="49">
        <f t="shared" si="284"/>
        <v>1.1219151121801616</v>
      </c>
      <c r="AD114" s="49">
        <f t="shared" si="234"/>
        <v>0.95413844468734188</v>
      </c>
      <c r="AE114" s="49">
        <f t="shared" si="234"/>
        <v>0.98384562845481793</v>
      </c>
      <c r="AF114" s="49">
        <f t="shared" si="234"/>
        <v>0.78378271070396732</v>
      </c>
      <c r="AG114" s="129">
        <f t="shared" si="225"/>
        <v>1.1791757579217343</v>
      </c>
      <c r="AH114" s="129">
        <f t="shared" si="226"/>
        <v>1.2356535012154328</v>
      </c>
      <c r="AI114" s="129">
        <f t="shared" si="227"/>
        <v>1.3409532985431982</v>
      </c>
      <c r="AJ114" s="132">
        <f t="shared" si="228"/>
        <v>0.96092047400657221</v>
      </c>
      <c r="AK114" s="85">
        <f t="shared" si="241"/>
        <v>0.93984141987639958</v>
      </c>
      <c r="AL114" s="122">
        <f t="shared" si="242"/>
        <v>0.89070910009603232</v>
      </c>
      <c r="AM114" s="122">
        <f t="shared" si="243"/>
        <v>0.9365801674357036</v>
      </c>
      <c r="AN114" s="122">
        <f t="shared" si="244"/>
        <v>0.8899903925957009</v>
      </c>
      <c r="AO114" s="53"/>
      <c r="AP114" s="60"/>
    </row>
    <row r="115" spans="1:42" ht="15" thickBot="1">
      <c r="A115" s="23" t="s">
        <v>5</v>
      </c>
      <c r="B115" s="24">
        <v>13067030214</v>
      </c>
      <c r="C115" s="24"/>
      <c r="D115" s="148">
        <f t="shared" ref="D115:G115" si="294">IF(OR(AND($V897=1,$B$24=2),$B$24=1), IF(D$5="Next Quintile",IF(D897&gt;D$41,D$42,IF(D897&gt;D$40,D$41,IF(D897&gt;D$19,D$40,IF(D897&gt;D$18,D$19,D$18)))),IF(D$5="2nd Quintile",IF(D897&gt;D$40,D$42,IF(D897&gt;D$19,D$41,IF(D897&gt;D$18,D$40,D$19))),IF(D897*(1+D$5)&gt;100,100,D897*(1+D$5)))), D897)</f>
        <v>86.1</v>
      </c>
      <c r="E115" s="148">
        <f t="shared" si="294"/>
        <v>84.3</v>
      </c>
      <c r="F115" s="148">
        <f t="shared" si="294"/>
        <v>63.1</v>
      </c>
      <c r="G115" s="148">
        <f t="shared" si="294"/>
        <v>56.1</v>
      </c>
      <c r="H115" s="149">
        <f t="shared" ref="H115:M115" si="295">IF(OR(AND($V897=1,$B$24=2),$B$24=1), IF(H$5="2nd Quintile",IF(H897&gt;H$41,H$40,IF(H897&gt;H$40,H$19,IF(H897&gt;H$19,H$18, H$17))), IF(H$5="Next Quintile",IF(H897=H$42,H$42,IF(H897&gt;H$41,H$41,IF(H897&gt;H$40,H$40,IF(H897&gt;H$19,H$19,H$18)))),H897*(1+H$5))), H897)</f>
        <v>7.7</v>
      </c>
      <c r="I115" s="149">
        <f t="shared" si="295"/>
        <v>3.4</v>
      </c>
      <c r="J115" s="149">
        <f t="shared" si="295"/>
        <v>6.9</v>
      </c>
      <c r="K115" s="149">
        <f t="shared" si="295"/>
        <v>16</v>
      </c>
      <c r="L115" s="149">
        <f t="shared" si="295"/>
        <v>27.1</v>
      </c>
      <c r="M115" s="149">
        <f t="shared" si="295"/>
        <v>5.3</v>
      </c>
      <c r="N115" s="148">
        <f t="shared" si="279"/>
        <v>85.3</v>
      </c>
      <c r="O115" s="149">
        <f t="shared" ref="O115:Q115" si="296">IF(OR(AND($V897=1,$B$24=2),$B$24=1), IF(O$5="2nd Quintile",IF(O897&gt;O$41,O$40,IF(O897&gt;O$40,O$19,IF(O897&gt;O$19,O$18, O$17))), IF(O$5="Next Quintile",IF(O897=O$42,O$42,IF(O897&gt;O$41,O$41,IF(O897&gt;O$40,O$40,IF(O897&gt;O$19,O$19,O$18)))),O897*(1+O$5))), O897)</f>
        <v>6.4</v>
      </c>
      <c r="P115" s="149">
        <f t="shared" si="296"/>
        <v>16</v>
      </c>
      <c r="Q115" s="149">
        <f t="shared" si="296"/>
        <v>10.5</v>
      </c>
      <c r="R115" s="23"/>
      <c r="S115" s="49">
        <f t="shared" si="221"/>
        <v>1.0305902763885615</v>
      </c>
      <c r="T115" s="49">
        <f t="shared" si="284"/>
        <v>1.3854529219758818</v>
      </c>
      <c r="U115" s="49">
        <f t="shared" si="284"/>
        <v>0.81764185502863296</v>
      </c>
      <c r="V115" s="49">
        <f t="shared" si="284"/>
        <v>1.2151908839392453</v>
      </c>
      <c r="W115" s="49">
        <f t="shared" si="232"/>
        <v>0.56196924319211095</v>
      </c>
      <c r="X115" s="49">
        <f t="shared" si="232"/>
        <v>0.89591934810425322</v>
      </c>
      <c r="Y115" s="49">
        <f t="shared" si="233"/>
        <v>0.86244016814576407</v>
      </c>
      <c r="Z115" s="49">
        <f t="shared" si="233"/>
        <v>0.73236663077329767</v>
      </c>
      <c r="AA115" s="49">
        <f t="shared" si="233"/>
        <v>1.0474150662675645</v>
      </c>
      <c r="AB115" s="49">
        <f t="shared" si="224"/>
        <v>0.72644415936469198</v>
      </c>
      <c r="AC115" s="49">
        <f t="shared" si="284"/>
        <v>0.96220249230030208</v>
      </c>
      <c r="AD115" s="49">
        <f t="shared" si="234"/>
        <v>0.60443761136115137</v>
      </c>
      <c r="AE115" s="49">
        <f t="shared" si="234"/>
        <v>0.53141488301881745</v>
      </c>
      <c r="AF115" s="49">
        <f t="shared" si="234"/>
        <v>0.25866989588704381</v>
      </c>
      <c r="AG115" s="129">
        <f t="shared" si="225"/>
        <v>0.79720636061334338</v>
      </c>
      <c r="AH115" s="129">
        <f t="shared" si="226"/>
        <v>0.96702924239635002</v>
      </c>
      <c r="AI115" s="129">
        <f t="shared" si="227"/>
        <v>0.83540861880185135</v>
      </c>
      <c r="AJ115" s="132">
        <f t="shared" si="228"/>
        <v>0.58918122064182876</v>
      </c>
      <c r="AK115" s="85">
        <f t="shared" si="241"/>
        <v>0.82582029342893326</v>
      </c>
      <c r="AL115" s="122">
        <f t="shared" si="242"/>
        <v>0.81220204243952543</v>
      </c>
      <c r="AM115" s="122">
        <f t="shared" si="243"/>
        <v>0.81895400878407087</v>
      </c>
      <c r="AN115" s="122">
        <f t="shared" si="244"/>
        <v>0.7861001620818997</v>
      </c>
      <c r="AO115" s="53"/>
      <c r="AP115" s="60"/>
    </row>
    <row r="116" spans="1:42" ht="15" thickBot="1">
      <c r="A116" s="23" t="s">
        <v>5</v>
      </c>
      <c r="B116" s="24">
        <v>13067030215</v>
      </c>
      <c r="C116" s="24"/>
      <c r="D116" s="148">
        <f t="shared" ref="D116:G116" si="297">IF(OR(AND($V898=1,$B$24=2),$B$24=1), IF(D$5="Next Quintile",IF(D898&gt;D$41,D$42,IF(D898&gt;D$40,D$41,IF(D898&gt;D$19,D$40,IF(D898&gt;D$18,D$19,D$18)))),IF(D$5="2nd Quintile",IF(D898&gt;D$40,D$42,IF(D898&gt;D$19,D$41,IF(D898&gt;D$18,D$40,D$19))),IF(D898*(1+D$5)&gt;100,100,D898*(1+D$5)))), D898)</f>
        <v>81.099999999999994</v>
      </c>
      <c r="E116" s="148">
        <f t="shared" si="297"/>
        <v>79.8</v>
      </c>
      <c r="F116" s="148">
        <f t="shared" si="297"/>
        <v>57.7</v>
      </c>
      <c r="G116" s="148">
        <f t="shared" si="297"/>
        <v>43.5</v>
      </c>
      <c r="H116" s="149">
        <f t="shared" ref="H116:M116" si="298">IF(OR(AND($V898=1,$B$24=2),$B$24=1), IF(H$5="2nd Quintile",IF(H898&gt;H$41,H$40,IF(H898&gt;H$40,H$19,IF(H898&gt;H$19,H$18, H$17))), IF(H$5="Next Quintile",IF(H898=H$42,H$42,IF(H898&gt;H$41,H$41,IF(H898&gt;H$40,H$40,IF(H898&gt;H$19,H$19,H$18)))),H898*(1+H$5))), H898)</f>
        <v>7.5</v>
      </c>
      <c r="I116" s="149">
        <f t="shared" si="298"/>
        <v>19.8</v>
      </c>
      <c r="J116" s="149">
        <f t="shared" si="298"/>
        <v>21.3</v>
      </c>
      <c r="K116" s="149">
        <f t="shared" si="298"/>
        <v>17.600000000000001</v>
      </c>
      <c r="L116" s="149">
        <f t="shared" si="298"/>
        <v>26.9</v>
      </c>
      <c r="M116" s="149">
        <f t="shared" si="298"/>
        <v>12.8</v>
      </c>
      <c r="N116" s="148">
        <f t="shared" si="279"/>
        <v>84.6</v>
      </c>
      <c r="O116" s="149">
        <f t="shared" ref="O116:Q116" si="299">IF(OR(AND($V898=1,$B$24=2),$B$24=1), IF(O$5="2nd Quintile",IF(O898&gt;O$41,O$40,IF(O898&gt;O$40,O$19,IF(O898&gt;O$19,O$18, O$17))), IF(O$5="Next Quintile",IF(O898=O$42,O$42,IF(O898&gt;O$41,O$41,IF(O898&gt;O$40,O$40,IF(O898&gt;O$19,O$19,O$18)))),O898*(1+O$5))), O898)</f>
        <v>5.6</v>
      </c>
      <c r="P116" s="149">
        <f t="shared" si="299"/>
        <v>21.6</v>
      </c>
      <c r="Q116" s="149">
        <f t="shared" si="299"/>
        <v>11</v>
      </c>
      <c r="R116" s="23"/>
      <c r="S116" s="49">
        <f t="shared" si="221"/>
        <v>0.60468116614979617</v>
      </c>
      <c r="T116" s="49">
        <f t="shared" si="284"/>
        <v>0.95528980115683171</v>
      </c>
      <c r="U116" s="49">
        <f t="shared" si="284"/>
        <v>0.55886825358183012</v>
      </c>
      <c r="V116" s="49">
        <f t="shared" si="284"/>
        <v>0.5454323475752616</v>
      </c>
      <c r="W116" s="49">
        <f t="shared" si="232"/>
        <v>0.63339281174681705</v>
      </c>
      <c r="X116" s="49">
        <f t="shared" si="232"/>
        <v>-1.0621136449426967</v>
      </c>
      <c r="Y116" s="49">
        <f t="shared" si="233"/>
        <v>0.13897071635667288</v>
      </c>
      <c r="Z116" s="49">
        <f t="shared" si="233"/>
        <v>0.65342152299847678</v>
      </c>
      <c r="AA116" s="49">
        <f t="shared" si="233"/>
        <v>1.0658226866299114</v>
      </c>
      <c r="AB116" s="49">
        <f t="shared" si="224"/>
        <v>9.2604402347479645E-2</v>
      </c>
      <c r="AC116" s="49">
        <f t="shared" si="284"/>
        <v>0.89643847234977159</v>
      </c>
      <c r="AD116" s="49">
        <f t="shared" si="234"/>
        <v>0.68672016037907857</v>
      </c>
      <c r="AE116" s="49">
        <f t="shared" si="234"/>
        <v>0.12925422040903906</v>
      </c>
      <c r="AF116" s="49">
        <f t="shared" si="234"/>
        <v>0.18365377948462619</v>
      </c>
      <c r="AG116" s="129">
        <f t="shared" si="225"/>
        <v>0.47239451523766385</v>
      </c>
      <c r="AH116" s="129">
        <f t="shared" si="226"/>
        <v>0.33921735023207328</v>
      </c>
      <c r="AI116" s="129">
        <f t="shared" si="227"/>
        <v>0.60394953732528933</v>
      </c>
      <c r="AJ116" s="132">
        <f t="shared" si="228"/>
        <v>0.47401665815562888</v>
      </c>
      <c r="AK116" s="85">
        <f t="shared" si="241"/>
        <v>0.72886118425895452</v>
      </c>
      <c r="AL116" s="122">
        <f t="shared" si="242"/>
        <v>0.6287202354267919</v>
      </c>
      <c r="AM116" s="122">
        <f t="shared" si="243"/>
        <v>0.76509993073689841</v>
      </c>
      <c r="AN116" s="122">
        <f t="shared" si="244"/>
        <v>0.75391504082979166</v>
      </c>
      <c r="AO116" s="53"/>
      <c r="AP116" s="60"/>
    </row>
    <row r="117" spans="1:42" ht="15" thickBot="1">
      <c r="A117" s="23" t="s">
        <v>5</v>
      </c>
      <c r="B117" s="24">
        <v>13067030218</v>
      </c>
      <c r="C117" s="24"/>
      <c r="D117" s="148">
        <f t="shared" ref="D117:G117" si="300">IF(OR(AND($V899=1,$B$24=2),$B$24=1), IF(D$5="Next Quintile",IF(D899&gt;D$41,D$42,IF(D899&gt;D$40,D$41,IF(D899&gt;D$19,D$40,IF(D899&gt;D$18,D$19,D$18)))),IF(D$5="2nd Quintile",IF(D899&gt;D$40,D$42,IF(D899&gt;D$19,D$41,IF(D899&gt;D$18,D$40,D$19))),IF(D899*(1+D$5)&gt;100,100,D899*(1+D$5)))), D899)</f>
        <v>86.9</v>
      </c>
      <c r="E117" s="148">
        <f t="shared" si="300"/>
        <v>83.6</v>
      </c>
      <c r="F117" s="148">
        <f t="shared" si="300"/>
        <v>66.8</v>
      </c>
      <c r="G117" s="148">
        <f t="shared" si="300"/>
        <v>54.8</v>
      </c>
      <c r="H117" s="149">
        <f t="shared" ref="H117:M117" si="301">IF(OR(AND($V899=1,$B$24=2),$B$24=1), IF(H$5="2nd Quintile",IF(H899&gt;H$41,H$40,IF(H899&gt;H$40,H$19,IF(H899&gt;H$19,H$18, H$17))), IF(H$5="Next Quintile",IF(H899=H$42,H$42,IF(H899&gt;H$41,H$41,IF(H899&gt;H$40,H$40,IF(H899&gt;H$19,H$19,H$18)))),H899*(1+H$5))), H899)</f>
        <v>9.1</v>
      </c>
      <c r="I117" s="149">
        <f t="shared" si="301"/>
        <v>2.8</v>
      </c>
      <c r="J117" s="149">
        <f t="shared" si="301"/>
        <v>0.6</v>
      </c>
      <c r="K117" s="149">
        <f t="shared" si="301"/>
        <v>13.7</v>
      </c>
      <c r="L117" s="149">
        <f t="shared" si="301"/>
        <v>22.5</v>
      </c>
      <c r="M117" s="149">
        <f t="shared" si="301"/>
        <v>3.0811999999999999</v>
      </c>
      <c r="N117" s="148">
        <f t="shared" si="279"/>
        <v>87.3</v>
      </c>
      <c r="O117" s="149">
        <f t="shared" ref="O117:Q117" si="302">IF(OR(AND($V899=1,$B$24=2),$B$24=1), IF(O$5="2nd Quintile",IF(O899&gt;O$41,O$40,IF(O899&gt;O$40,O$19,IF(O899&gt;O$19,O$18, O$17))), IF(O$5="Next Quintile",IF(O899=O$42,O$42,IF(O899&gt;O$41,O$41,IF(O899&gt;O$40,O$40,IF(O899&gt;O$19,O$19,O$18)))),O899*(1+O$5))), O899)</f>
        <v>4.3</v>
      </c>
      <c r="P117" s="149">
        <f t="shared" si="302"/>
        <v>13.8</v>
      </c>
      <c r="Q117" s="149">
        <f t="shared" si="302"/>
        <v>4.3</v>
      </c>
      <c r="R117" s="23"/>
      <c r="S117" s="49">
        <f t="shared" si="221"/>
        <v>1.0987357340267649</v>
      </c>
      <c r="T117" s="49">
        <f t="shared" si="284"/>
        <v>1.3185386587373626</v>
      </c>
      <c r="U117" s="49">
        <f t="shared" si="284"/>
        <v>0.99494969305699776</v>
      </c>
      <c r="V117" s="49">
        <f t="shared" si="284"/>
        <v>1.1460888127270881</v>
      </c>
      <c r="W117" s="49">
        <f t="shared" si="232"/>
        <v>6.2004263309169153E-2</v>
      </c>
      <c r="X117" s="49">
        <f t="shared" si="232"/>
        <v>0.96755470150841005</v>
      </c>
      <c r="Y117" s="49">
        <f t="shared" si="233"/>
        <v>1.1789580533034913</v>
      </c>
      <c r="Z117" s="49">
        <f t="shared" si="233"/>
        <v>0.84585022319960257</v>
      </c>
      <c r="AA117" s="49">
        <f t="shared" si="233"/>
        <v>1.4707903346015401</v>
      </c>
      <c r="AB117" s="49">
        <f t="shared" si="224"/>
        <v>0.91395931308066414</v>
      </c>
      <c r="AC117" s="49">
        <f t="shared" si="284"/>
        <v>1.1500996921589601</v>
      </c>
      <c r="AD117" s="49">
        <f t="shared" si="234"/>
        <v>0.82042930253321023</v>
      </c>
      <c r="AE117" s="49">
        <f t="shared" si="234"/>
        <v>0.68940657190123023</v>
      </c>
      <c r="AF117" s="49">
        <f t="shared" si="234"/>
        <v>1.1888697392770227</v>
      </c>
      <c r="AG117" s="129">
        <f t="shared" si="225"/>
        <v>1.0019193127301622</v>
      </c>
      <c r="AH117" s="129">
        <f t="shared" si="226"/>
        <v>0.96668998809561202</v>
      </c>
      <c r="AI117" s="129">
        <f t="shared" si="227"/>
        <v>1.076866623627269</v>
      </c>
      <c r="AJ117" s="132">
        <f t="shared" si="228"/>
        <v>0.96220132646760581</v>
      </c>
      <c r="AK117" s="85">
        <f t="shared" si="241"/>
        <v>0.88692885752654493</v>
      </c>
      <c r="AL117" s="122">
        <f t="shared" si="242"/>
        <v>0.81210289332668895</v>
      </c>
      <c r="AM117" s="122">
        <f t="shared" si="243"/>
        <v>0.87513455764838199</v>
      </c>
      <c r="AN117" s="122">
        <f t="shared" si="244"/>
        <v>0.89034835333357443</v>
      </c>
      <c r="AO117" s="53"/>
      <c r="AP117" s="60"/>
    </row>
    <row r="118" spans="1:42" ht="15" thickBot="1">
      <c r="A118" s="23" t="s">
        <v>5</v>
      </c>
      <c r="B118" s="24">
        <v>13067030219</v>
      </c>
      <c r="C118" s="24"/>
      <c r="D118" s="148">
        <f t="shared" ref="D118:G118" si="303">IF(OR(AND($V900=1,$B$24=2),$B$24=1), IF(D$5="Next Quintile",IF(D900&gt;D$41,D$42,IF(D900&gt;D$40,D$41,IF(D900&gt;D$19,D$40,IF(D900&gt;D$18,D$19,D$18)))),IF(D$5="2nd Quintile",IF(D900&gt;D$40,D$42,IF(D900&gt;D$19,D$41,IF(D900&gt;D$18,D$40,D$19))),IF(D900*(1+D$5)&gt;100,100,D900*(1+D$5)))), D900)</f>
        <v>88.8</v>
      </c>
      <c r="E118" s="148">
        <f t="shared" si="303"/>
        <v>86.1</v>
      </c>
      <c r="F118" s="148">
        <f t="shared" si="303"/>
        <v>70.5</v>
      </c>
      <c r="G118" s="148">
        <f t="shared" si="303"/>
        <v>53.8</v>
      </c>
      <c r="H118" s="149">
        <f t="shared" ref="H118:M118" si="304">IF(OR(AND($V900=1,$B$24=2),$B$24=1), IF(H$5="2nd Quintile",IF(H900&gt;H$41,H$40,IF(H900&gt;H$40,H$19,IF(H900&gt;H$19,H$18, H$17))), IF(H$5="Next Quintile",IF(H900=H$42,H$42,IF(H900&gt;H$41,H$41,IF(H900&gt;H$40,H$40,IF(H900&gt;H$19,H$19,H$18)))),H900*(1+H$5))), H900)</f>
        <v>8.1999999999999993</v>
      </c>
      <c r="I118" s="149">
        <f t="shared" si="304"/>
        <v>3</v>
      </c>
      <c r="J118" s="149">
        <f t="shared" si="304"/>
        <v>5.6</v>
      </c>
      <c r="K118" s="149">
        <f t="shared" si="304"/>
        <v>11.6</v>
      </c>
      <c r="L118" s="149">
        <f t="shared" si="304"/>
        <v>28</v>
      </c>
      <c r="M118" s="149">
        <f t="shared" si="304"/>
        <v>2.9</v>
      </c>
      <c r="N118" s="148">
        <f t="shared" si="279"/>
        <v>86.6</v>
      </c>
      <c r="O118" s="149">
        <f t="shared" ref="O118:Q118" si="305">IF(OR(AND($V900=1,$B$24=2),$B$24=1), IF(O$5="2nd Quintile",IF(O900&gt;O$41,O$40,IF(O900&gt;O$40,O$19,IF(O900&gt;O$19,O$18, O$17))), IF(O$5="Next Quintile",IF(O900=O$42,O$42,IF(O900&gt;O$41,O$41,IF(O900&gt;O$40,O$40,IF(O900&gt;O$19,O$19,O$18)))),O900*(1+O$5))), O900)</f>
        <v>2.4</v>
      </c>
      <c r="P118" s="149">
        <f t="shared" si="305"/>
        <v>5</v>
      </c>
      <c r="Q118" s="149">
        <f t="shared" si="305"/>
        <v>7.1</v>
      </c>
      <c r="R118" s="23"/>
      <c r="S118" s="49">
        <f t="shared" si="221"/>
        <v>1.2605811959174951</v>
      </c>
      <c r="T118" s="49">
        <f t="shared" si="284"/>
        <v>1.5575181703035015</v>
      </c>
      <c r="U118" s="49">
        <f t="shared" si="284"/>
        <v>1.1722575310853629</v>
      </c>
      <c r="V118" s="49">
        <f t="shared" si="284"/>
        <v>1.0929333733331212</v>
      </c>
      <c r="W118" s="49">
        <f t="shared" si="232"/>
        <v>0.38341032180534629</v>
      </c>
      <c r="X118" s="49">
        <f t="shared" si="232"/>
        <v>0.94367625037369107</v>
      </c>
      <c r="Y118" s="49">
        <f t="shared" si="233"/>
        <v>0.92775338254339024</v>
      </c>
      <c r="Z118" s="49">
        <f t="shared" si="233"/>
        <v>0.94946567715405494</v>
      </c>
      <c r="AA118" s="49">
        <f t="shared" si="233"/>
        <v>0.9645807746370042</v>
      </c>
      <c r="AB118" s="49">
        <f t="shared" si="224"/>
        <v>0.92927288161019994</v>
      </c>
      <c r="AC118" s="49">
        <f t="shared" si="284"/>
        <v>1.0843356722084294</v>
      </c>
      <c r="AD118" s="49">
        <f t="shared" si="234"/>
        <v>1.0158503564507873</v>
      </c>
      <c r="AE118" s="49">
        <f t="shared" si="234"/>
        <v>1.3213733274308819</v>
      </c>
      <c r="AF118" s="49">
        <f t="shared" si="234"/>
        <v>0.7687794874234839</v>
      </c>
      <c r="AG118" s="129">
        <f t="shared" si="225"/>
        <v>1.0145540466403309</v>
      </c>
      <c r="AH118" s="129">
        <f t="shared" si="226"/>
        <v>1.048304317908844</v>
      </c>
      <c r="AI118" s="129">
        <f t="shared" si="227"/>
        <v>0.94777311113375307</v>
      </c>
      <c r="AJ118" s="132">
        <f t="shared" si="228"/>
        <v>1.0475847108783956</v>
      </c>
      <c r="AK118" s="85">
        <f t="shared" si="241"/>
        <v>0.89070043347727046</v>
      </c>
      <c r="AL118" s="122">
        <f t="shared" si="242"/>
        <v>0.83595517280588472</v>
      </c>
      <c r="AM118" s="122">
        <f t="shared" si="243"/>
        <v>0.84509809481936393</v>
      </c>
      <c r="AN118" s="122">
        <f t="shared" si="244"/>
        <v>0.91421050780931357</v>
      </c>
      <c r="AO118" s="53"/>
      <c r="AP118" s="60"/>
    </row>
    <row r="119" spans="1:42" ht="15" thickBot="1">
      <c r="A119" s="23" t="s">
        <v>5</v>
      </c>
      <c r="B119" s="24">
        <v>13067030220</v>
      </c>
      <c r="C119" s="24"/>
      <c r="D119" s="148">
        <f t="shared" ref="D119:G119" si="306">IF(OR(AND($V901=1,$B$24=2),$B$24=1), IF(D$5="Next Quintile",IF(D901&gt;D$41,D$42,IF(D901&gt;D$40,D$41,IF(D901&gt;D$19,D$40,IF(D901&gt;D$18,D$19,D$18)))),IF(D$5="2nd Quintile",IF(D901&gt;D$40,D$42,IF(D901&gt;D$19,D$41,IF(D901&gt;D$18,D$40,D$19))),IF(D901*(1+D$5)&gt;100,100,D901*(1+D$5)))), D901)</f>
        <v>78.5</v>
      </c>
      <c r="E119" s="148">
        <f t="shared" si="306"/>
        <v>74.599999999999994</v>
      </c>
      <c r="F119" s="148">
        <f t="shared" si="306"/>
        <v>70.900000000000006</v>
      </c>
      <c r="G119" s="148">
        <f t="shared" si="306"/>
        <v>44.6</v>
      </c>
      <c r="H119" s="149">
        <f t="shared" ref="H119:M119" si="307">IF(OR(AND($V901=1,$B$24=2),$B$24=1), IF(H$5="2nd Quintile",IF(H901&gt;H$41,H$40,IF(H901&gt;H$40,H$19,IF(H901&gt;H$19,H$18, H$17))), IF(H$5="Next Quintile",IF(H901=H$42,H$42,IF(H901&gt;H$41,H$41,IF(H901&gt;H$40,H$40,IF(H901&gt;H$19,H$19,H$18)))),H901*(1+H$5))), H901)</f>
        <v>10.9</v>
      </c>
      <c r="I119" s="149">
        <f t="shared" si="307"/>
        <v>9.9292999999999996</v>
      </c>
      <c r="J119" s="149">
        <f t="shared" si="307"/>
        <v>20.214500000000001</v>
      </c>
      <c r="K119" s="149">
        <f t="shared" si="307"/>
        <v>29.1</v>
      </c>
      <c r="L119" s="149">
        <f t="shared" si="307"/>
        <v>33.6</v>
      </c>
      <c r="M119" s="149">
        <f t="shared" si="307"/>
        <v>6.5</v>
      </c>
      <c r="N119" s="148">
        <f t="shared" si="279"/>
        <v>82.9</v>
      </c>
      <c r="O119" s="149">
        <f t="shared" ref="O119:Q119" si="308">IF(OR(AND($V901=1,$B$24=2),$B$24=1), IF(O$5="2nd Quintile",IF(O901&gt;O$41,O$40,IF(O901&gt;O$40,O$19,IF(O901&gt;O$19,O$18, O$17))), IF(O$5="Next Quintile",IF(O901=O$42,O$42,IF(O901&gt;O$41,O$41,IF(O901&gt;O$40,O$40,IF(O901&gt;O$19,O$19,O$18)))),O901*(1+O$5))), O901)</f>
        <v>6.8</v>
      </c>
      <c r="P119" s="149">
        <f t="shared" si="308"/>
        <v>18.2</v>
      </c>
      <c r="Q119" s="149">
        <f t="shared" si="308"/>
        <v>17.8</v>
      </c>
      <c r="R119" s="23"/>
      <c r="S119" s="49">
        <f t="shared" si="221"/>
        <v>0.38320842882563871</v>
      </c>
      <c r="T119" s="49">
        <f t="shared" si="284"/>
        <v>0.45821241709926253</v>
      </c>
      <c r="U119" s="49">
        <f t="shared" si="284"/>
        <v>1.1914259460073486</v>
      </c>
      <c r="V119" s="49">
        <f t="shared" si="284"/>
        <v>0.60390333090862536</v>
      </c>
      <c r="W119" s="49">
        <f t="shared" si="232"/>
        <v>-0.5808078536831851</v>
      </c>
      <c r="X119" s="49">
        <f t="shared" si="232"/>
        <v>0.11637149313465273</v>
      </c>
      <c r="Y119" s="49">
        <f t="shared" si="233"/>
        <v>0.19350725037869079</v>
      </c>
      <c r="Z119" s="49">
        <f t="shared" si="233"/>
        <v>8.6003560866952281E-2</v>
      </c>
      <c r="AA119" s="49">
        <f t="shared" si="233"/>
        <v>0.44916740449129489</v>
      </c>
      <c r="AB119" s="49">
        <f t="shared" si="224"/>
        <v>0.62502979824193805</v>
      </c>
      <c r="AC119" s="49">
        <f t="shared" si="284"/>
        <v>0.7367258524699134</v>
      </c>
      <c r="AD119" s="49">
        <f t="shared" si="234"/>
        <v>0.56329633685218783</v>
      </c>
      <c r="AE119" s="49">
        <f t="shared" si="234"/>
        <v>0.37342319413640457</v>
      </c>
      <c r="AF119" s="49">
        <f t="shared" si="234"/>
        <v>-0.83656540358825393</v>
      </c>
      <c r="AG119" s="129">
        <f t="shared" si="225"/>
        <v>0.31130933773862252</v>
      </c>
      <c r="AH119" s="129">
        <f t="shared" si="226"/>
        <v>0.33797443038157621</v>
      </c>
      <c r="AI119" s="129">
        <f t="shared" si="227"/>
        <v>0.3867335878667284</v>
      </c>
      <c r="AJ119" s="132">
        <f t="shared" si="228"/>
        <v>0.20921999496756299</v>
      </c>
      <c r="AK119" s="85">
        <f t="shared" si="241"/>
        <v>0.68077588338967654</v>
      </c>
      <c r="AL119" s="122">
        <f t="shared" si="242"/>
        <v>0.62835698461394884</v>
      </c>
      <c r="AM119" s="122">
        <f t="shared" si="243"/>
        <v>0.71455983258820444</v>
      </c>
      <c r="AN119" s="122">
        <f t="shared" si="244"/>
        <v>0.67991213118575289</v>
      </c>
      <c r="AO119" s="53"/>
      <c r="AP119" s="60"/>
    </row>
    <row r="120" spans="1:42" ht="15" thickBot="1">
      <c r="A120" s="23" t="s">
        <v>5</v>
      </c>
      <c r="B120" s="24">
        <v>13067030222</v>
      </c>
      <c r="C120" s="24"/>
      <c r="D120" s="148">
        <f t="shared" ref="D120:G120" si="309">IF(OR(AND($V902=1,$B$24=2),$B$24=1), IF(D$5="Next Quintile",IF(D902&gt;D$41,D$42,IF(D902&gt;D$40,D$41,IF(D902&gt;D$19,D$40,IF(D902&gt;D$18,D$19,D$18)))),IF(D$5="2nd Quintile",IF(D902&gt;D$40,D$42,IF(D902&gt;D$19,D$41,IF(D902&gt;D$18,D$40,D$19))),IF(D902*(1+D$5)&gt;100,100,D902*(1+D$5)))), D902)</f>
        <v>78.5</v>
      </c>
      <c r="E120" s="148">
        <f t="shared" si="309"/>
        <v>74.599999999999994</v>
      </c>
      <c r="F120" s="148">
        <f t="shared" si="309"/>
        <v>66.7</v>
      </c>
      <c r="G120" s="148">
        <f t="shared" si="309"/>
        <v>44.6</v>
      </c>
      <c r="H120" s="149">
        <f t="shared" ref="H120:M120" si="310">IF(OR(AND($V902=1,$B$24=2),$B$24=1), IF(H$5="2nd Quintile",IF(H902&gt;H$41,H$40,IF(H902&gt;H$40,H$19,IF(H902&gt;H$19,H$18, H$17))), IF(H$5="Next Quintile",IF(H902=H$42,H$42,IF(H902&gt;H$41,H$41,IF(H902&gt;H$40,H$40,IF(H902&gt;H$19,H$19,H$18)))),H902*(1+H$5))), H902)</f>
        <v>5.7</v>
      </c>
      <c r="I120" s="149">
        <f t="shared" si="310"/>
        <v>11.4</v>
      </c>
      <c r="J120" s="149">
        <f t="shared" si="310"/>
        <v>14.7</v>
      </c>
      <c r="K120" s="149">
        <f t="shared" si="310"/>
        <v>20.5</v>
      </c>
      <c r="L120" s="149">
        <f t="shared" si="310"/>
        <v>32</v>
      </c>
      <c r="M120" s="149">
        <f t="shared" si="310"/>
        <v>3.6</v>
      </c>
      <c r="N120" s="148">
        <f t="shared" si="279"/>
        <v>82.9</v>
      </c>
      <c r="O120" s="149">
        <f t="shared" ref="O120:Q120" si="311">IF(OR(AND($V902=1,$B$24=2),$B$24=1), IF(O$5="2nd Quintile",IF(O902&gt;O$41,O$40,IF(O902&gt;O$40,O$19,IF(O902&gt;O$19,O$18, O$17))), IF(O$5="Next Quintile",IF(O902=O$42,O$42,IF(O902&gt;O$41,O$41,IF(O902&gt;O$40,O$40,IF(O902&gt;O$19,O$19,O$18)))),O902*(1+O$5))), O902)</f>
        <v>6.9</v>
      </c>
      <c r="P120" s="149">
        <f t="shared" si="311"/>
        <v>13.1</v>
      </c>
      <c r="Q120" s="149">
        <f t="shared" si="311"/>
        <v>7.3</v>
      </c>
      <c r="R120" s="23"/>
      <c r="S120" s="49">
        <f t="shared" si="221"/>
        <v>0.38320842882563871</v>
      </c>
      <c r="T120" s="49">
        <f t="shared" si="284"/>
        <v>0.45821241709926253</v>
      </c>
      <c r="U120" s="49">
        <f t="shared" si="284"/>
        <v>0.99015758932650166</v>
      </c>
      <c r="V120" s="49">
        <f t="shared" si="284"/>
        <v>0.60390333090862536</v>
      </c>
      <c r="W120" s="49">
        <f t="shared" si="232"/>
        <v>1.276204928739171</v>
      </c>
      <c r="X120" s="49">
        <f t="shared" si="232"/>
        <v>-5.9218697284502797E-2</v>
      </c>
      <c r="Y120" s="49">
        <f t="shared" si="233"/>
        <v>0.47056088176000638</v>
      </c>
      <c r="Z120" s="49">
        <f t="shared" si="233"/>
        <v>0.51033351515661418</v>
      </c>
      <c r="AA120" s="49">
        <f t="shared" si="233"/>
        <v>0.5964283673900691</v>
      </c>
      <c r="AB120" s="49">
        <f t="shared" si="224"/>
        <v>0.87011450428859349</v>
      </c>
      <c r="AC120" s="49">
        <f t="shared" si="284"/>
        <v>0.7367258524699134</v>
      </c>
      <c r="AD120" s="49">
        <f t="shared" si="234"/>
        <v>0.5530110182249468</v>
      </c>
      <c r="AE120" s="49">
        <f t="shared" si="234"/>
        <v>0.73967665472745259</v>
      </c>
      <c r="AF120" s="49">
        <f t="shared" si="234"/>
        <v>0.73877304086251683</v>
      </c>
      <c r="AG120" s="129">
        <f t="shared" si="225"/>
        <v>0.64666985426930801</v>
      </c>
      <c r="AH120" s="129">
        <f t="shared" si="226"/>
        <v>0.58900412562495752</v>
      </c>
      <c r="AI120" s="129">
        <f t="shared" si="227"/>
        <v>0.65895879561175896</v>
      </c>
      <c r="AJ120" s="132">
        <f t="shared" si="228"/>
        <v>0.69204664157120743</v>
      </c>
      <c r="AK120" s="85">
        <f t="shared" si="241"/>
        <v>0.78088386096663553</v>
      </c>
      <c r="AL120" s="122">
        <f t="shared" si="242"/>
        <v>0.70172192508732745</v>
      </c>
      <c r="AM120" s="122">
        <f t="shared" si="243"/>
        <v>0.77789905216336352</v>
      </c>
      <c r="AN120" s="122">
        <f t="shared" si="244"/>
        <v>0.81484803359539515</v>
      </c>
      <c r="AO120" s="53"/>
      <c r="AP120" s="60"/>
    </row>
    <row r="121" spans="1:42" ht="15" thickBot="1">
      <c r="A121" s="23" t="s">
        <v>5</v>
      </c>
      <c r="B121" s="24">
        <v>13067030223</v>
      </c>
      <c r="C121" s="24"/>
      <c r="D121" s="148">
        <f t="shared" ref="D121:G121" si="312">IF(OR(AND($V903=1,$B$24=2),$B$24=1), IF(D$5="Next Quintile",IF(D903&gt;D$41,D$42,IF(D903&gt;D$40,D$41,IF(D903&gt;D$19,D$40,IF(D903&gt;D$18,D$19,D$18)))),IF(D$5="2nd Quintile",IF(D903&gt;D$40,D$42,IF(D903&gt;D$19,D$41,IF(D903&gt;D$18,D$40,D$19))),IF(D903*(1+D$5)&gt;100,100,D903*(1+D$5)))), D903)</f>
        <v>81.8</v>
      </c>
      <c r="E121" s="148">
        <f t="shared" si="312"/>
        <v>75.599999999999994</v>
      </c>
      <c r="F121" s="148">
        <f t="shared" si="312"/>
        <v>63.1</v>
      </c>
      <c r="G121" s="148">
        <f t="shared" si="312"/>
        <v>44.6</v>
      </c>
      <c r="H121" s="149">
        <f t="shared" ref="H121:M121" si="313">IF(OR(AND($V903=1,$B$24=2),$B$24=1), IF(H$5="2nd Quintile",IF(H903&gt;H$41,H$40,IF(H903&gt;H$40,H$19,IF(H903&gt;H$19,H$18, H$17))), IF(H$5="Next Quintile",IF(H903=H$42,H$42,IF(H903&gt;H$41,H$41,IF(H903&gt;H$40,H$40,IF(H903&gt;H$19,H$19,H$18)))),H903*(1+H$5))), H903)</f>
        <v>8.1</v>
      </c>
      <c r="I121" s="149">
        <f t="shared" si="313"/>
        <v>8.1</v>
      </c>
      <c r="J121" s="149">
        <f t="shared" si="313"/>
        <v>14.605</v>
      </c>
      <c r="K121" s="149">
        <f t="shared" si="313"/>
        <v>17</v>
      </c>
      <c r="L121" s="149">
        <f t="shared" si="313"/>
        <v>30.7</v>
      </c>
      <c r="M121" s="149">
        <f t="shared" si="313"/>
        <v>4.2</v>
      </c>
      <c r="N121" s="148">
        <f t="shared" si="279"/>
        <v>80.900000000000006</v>
      </c>
      <c r="O121" s="149">
        <f t="shared" ref="O121:Q121" si="314">IF(OR(AND($V903=1,$B$24=2),$B$24=1), IF(O$5="2nd Quintile",IF(O903&gt;O$41,O$40,IF(O903&gt;O$40,O$19,IF(O903&gt;O$19,O$18, O$17))), IF(O$5="Next Quintile",IF(O903=O$42,O$42,IF(O903&gt;O$41,O$41,IF(O903&gt;O$40,O$40,IF(O903&gt;O$19,O$19,O$18)))),O903*(1+O$5))), O903)</f>
        <v>6.2</v>
      </c>
      <c r="P121" s="149">
        <f t="shared" si="314"/>
        <v>12.4</v>
      </c>
      <c r="Q121" s="149">
        <f t="shared" si="314"/>
        <v>8.1</v>
      </c>
      <c r="R121" s="23"/>
      <c r="S121" s="49">
        <f t="shared" si="221"/>
        <v>0.66430844158322355</v>
      </c>
      <c r="T121" s="49">
        <f t="shared" si="284"/>
        <v>0.55380422172571808</v>
      </c>
      <c r="U121" s="49">
        <f t="shared" si="284"/>
        <v>0.81764185502863296</v>
      </c>
      <c r="V121" s="49">
        <f t="shared" si="284"/>
        <v>0.60390333090862536</v>
      </c>
      <c r="W121" s="49">
        <f t="shared" si="232"/>
        <v>0.41912210608269918</v>
      </c>
      <c r="X121" s="49">
        <f t="shared" si="232"/>
        <v>0.33477574643835917</v>
      </c>
      <c r="Y121" s="49">
        <f t="shared" si="233"/>
        <v>0.47533377050444819</v>
      </c>
      <c r="Z121" s="49">
        <f t="shared" si="233"/>
        <v>0.68302593841403469</v>
      </c>
      <c r="AA121" s="49">
        <f t="shared" si="233"/>
        <v>0.7160778997453231</v>
      </c>
      <c r="AB121" s="49">
        <f t="shared" si="224"/>
        <v>0.81940732372721659</v>
      </c>
      <c r="AC121" s="49">
        <f t="shared" si="284"/>
        <v>0.54882865261125546</v>
      </c>
      <c r="AD121" s="49">
        <f t="shared" si="234"/>
        <v>0.62500824861563309</v>
      </c>
      <c r="AE121" s="49">
        <f t="shared" si="234"/>
        <v>0.78994673755367484</v>
      </c>
      <c r="AF121" s="49">
        <f t="shared" si="234"/>
        <v>0.61874725461864855</v>
      </c>
      <c r="AG121" s="129">
        <f t="shared" si="225"/>
        <v>0.64594498000582534</v>
      </c>
      <c r="AH121" s="129">
        <f t="shared" si="226"/>
        <v>0.55269849603881516</v>
      </c>
      <c r="AI121" s="129">
        <f t="shared" si="227"/>
        <v>0.73950372062885805</v>
      </c>
      <c r="AJ121" s="132">
        <f t="shared" si="228"/>
        <v>0.64563272334980293</v>
      </c>
      <c r="AK121" s="85">
        <f t="shared" si="241"/>
        <v>0.78066747980982698</v>
      </c>
      <c r="AL121" s="122">
        <f t="shared" si="242"/>
        <v>0.69111138615943901</v>
      </c>
      <c r="AM121" s="122">
        <f t="shared" si="243"/>
        <v>0.79663961161993313</v>
      </c>
      <c r="AN121" s="122">
        <f t="shared" si="244"/>
        <v>0.80187670323567317</v>
      </c>
      <c r="AO121" s="53"/>
      <c r="AP121" s="60"/>
    </row>
    <row r="122" spans="1:42" ht="15" thickBot="1">
      <c r="A122" s="23" t="s">
        <v>5</v>
      </c>
      <c r="B122" s="24">
        <v>13067030224</v>
      </c>
      <c r="C122" s="24"/>
      <c r="D122" s="148">
        <f t="shared" ref="D122:G122" si="315">IF(OR(AND($V904=1,$B$24=2),$B$24=1), IF(D$5="Next Quintile",IF(D904&gt;D$41,D$42,IF(D904&gt;D$40,D$41,IF(D904&gt;D$19,D$40,IF(D904&gt;D$18,D$19,D$18)))),IF(D$5="2nd Quintile",IF(D904&gt;D$40,D$42,IF(D904&gt;D$19,D$41,IF(D904&gt;D$18,D$40,D$19))),IF(D904*(1+D$5)&gt;100,100,D904*(1+D$5)))), D904)</f>
        <v>82.9</v>
      </c>
      <c r="E122" s="148">
        <f t="shared" si="315"/>
        <v>76</v>
      </c>
      <c r="F122" s="148">
        <f t="shared" si="315"/>
        <v>56.5</v>
      </c>
      <c r="G122" s="148">
        <f t="shared" si="315"/>
        <v>42.1</v>
      </c>
      <c r="H122" s="149">
        <f t="shared" ref="H122:M122" si="316">IF(OR(AND($V904=1,$B$24=2),$B$24=1), IF(H$5="2nd Quintile",IF(H904&gt;H$41,H$40,IF(H904&gt;H$40,H$19,IF(H904&gt;H$19,H$18, H$17))), IF(H$5="Next Quintile",IF(H904=H$42,H$42,IF(H904&gt;H$41,H$41,IF(H904&gt;H$40,H$40,IF(H904&gt;H$19,H$19,H$18)))),H904*(1+H$5))), H904)</f>
        <v>6.5</v>
      </c>
      <c r="I122" s="149">
        <f t="shared" si="316"/>
        <v>6.4</v>
      </c>
      <c r="J122" s="149">
        <f t="shared" si="316"/>
        <v>2.7</v>
      </c>
      <c r="K122" s="149">
        <f t="shared" si="316"/>
        <v>18.2</v>
      </c>
      <c r="L122" s="149">
        <f t="shared" si="316"/>
        <v>31</v>
      </c>
      <c r="M122" s="149">
        <f t="shared" si="316"/>
        <v>1.7</v>
      </c>
      <c r="N122" s="148">
        <f t="shared" si="279"/>
        <v>80.099999999999994</v>
      </c>
      <c r="O122" s="149">
        <f t="shared" ref="O122:Q122" si="317">IF(OR(AND($V904=1,$B$24=2),$B$24=1), IF(O$5="2nd Quintile",IF(O904&gt;O$41,O$40,IF(O904&gt;O$40,O$19,IF(O904&gt;O$19,O$18, O$17))), IF(O$5="Next Quintile",IF(O904=O$42,O$42,IF(O904&gt;O$41,O$41,IF(O904&gt;O$40,O$40,IF(O904&gt;O$19,O$19,O$18)))),O904*(1+O$5))), O904)</f>
        <v>4.0999999999999996</v>
      </c>
      <c r="P122" s="149">
        <f t="shared" si="317"/>
        <v>10.3</v>
      </c>
      <c r="Q122" s="149">
        <f t="shared" si="317"/>
        <v>7.6</v>
      </c>
      <c r="R122" s="23"/>
      <c r="S122" s="49">
        <f t="shared" si="221"/>
        <v>0.75800844583575266</v>
      </c>
      <c r="T122" s="49">
        <f t="shared" si="284"/>
        <v>0.59204094357630088</v>
      </c>
      <c r="U122" s="49">
        <f t="shared" si="284"/>
        <v>0.50136300881587381</v>
      </c>
      <c r="V122" s="49">
        <f t="shared" si="284"/>
        <v>0.471014732423708</v>
      </c>
      <c r="W122" s="49">
        <f t="shared" si="232"/>
        <v>0.99051065452034714</v>
      </c>
      <c r="X122" s="49">
        <f t="shared" si="232"/>
        <v>0.53774258108346973</v>
      </c>
      <c r="Y122" s="49">
        <f t="shared" si="233"/>
        <v>1.0734520915842489</v>
      </c>
      <c r="Z122" s="49">
        <f t="shared" si="233"/>
        <v>0.62381710758291908</v>
      </c>
      <c r="AA122" s="49">
        <f t="shared" si="233"/>
        <v>0.68846646920180288</v>
      </c>
      <c r="AB122" s="49">
        <f t="shared" si="224"/>
        <v>1.0306872427329541</v>
      </c>
      <c r="AC122" s="49">
        <f t="shared" si="284"/>
        <v>0.47366977266779126</v>
      </c>
      <c r="AD122" s="49">
        <f t="shared" si="234"/>
        <v>0.84099993978769205</v>
      </c>
      <c r="AE122" s="49">
        <f t="shared" si="234"/>
        <v>0.94075698603234159</v>
      </c>
      <c r="AF122" s="49">
        <f t="shared" si="234"/>
        <v>0.69376337102106622</v>
      </c>
      <c r="AG122" s="129">
        <f t="shared" si="225"/>
        <v>0.74057842817562725</v>
      </c>
      <c r="AH122" s="129">
        <f t="shared" si="226"/>
        <v>0.70344749397710016</v>
      </c>
      <c r="AI122" s="129">
        <f t="shared" si="227"/>
        <v>0.78099027317255876</v>
      </c>
      <c r="AJ122" s="132">
        <f t="shared" si="228"/>
        <v>0.73729751737722271</v>
      </c>
      <c r="AK122" s="85">
        <f t="shared" si="241"/>
        <v>0.80891637209272627</v>
      </c>
      <c r="AL122" s="122">
        <f t="shared" si="242"/>
        <v>0.7351686888201503</v>
      </c>
      <c r="AM122" s="122">
        <f t="shared" si="243"/>
        <v>0.80629237626560479</v>
      </c>
      <c r="AN122" s="122">
        <f t="shared" si="244"/>
        <v>0.82749432767353404</v>
      </c>
      <c r="AO122" s="53"/>
      <c r="AP122" s="60"/>
    </row>
    <row r="123" spans="1:42" ht="15" thickBot="1">
      <c r="A123" s="23" t="s">
        <v>5</v>
      </c>
      <c r="B123" s="24">
        <v>13067030226</v>
      </c>
      <c r="C123" s="24"/>
      <c r="D123" s="148">
        <f t="shared" ref="D123:G123" si="318">IF(OR(AND($V905=1,$B$24=2),$B$24=1), IF(D$5="Next Quintile",IF(D905&gt;D$41,D$42,IF(D905&gt;D$40,D$41,IF(D905&gt;D$19,D$40,IF(D905&gt;D$18,D$19,D$18)))),IF(D$5="2nd Quintile",IF(D905&gt;D$40,D$42,IF(D905&gt;D$19,D$41,IF(D905&gt;D$18,D$40,D$19))),IF(D905*(1+D$5)&gt;100,100,D905*(1+D$5)))), D905)</f>
        <v>82.9</v>
      </c>
      <c r="E123" s="148">
        <f t="shared" si="318"/>
        <v>76</v>
      </c>
      <c r="F123" s="148">
        <f t="shared" si="318"/>
        <v>60.8</v>
      </c>
      <c r="G123" s="148">
        <f t="shared" si="318"/>
        <v>35.4</v>
      </c>
      <c r="H123" s="149">
        <f t="shared" ref="H123:M123" si="319">IF(OR(AND($V905=1,$B$24=2),$B$24=1), IF(H$5="2nd Quintile",IF(H905&gt;H$41,H$40,IF(H905&gt;H$40,H$19,IF(H905&gt;H$19,H$18, H$17))), IF(H$5="Next Quintile",IF(H905=H$42,H$42,IF(H905&gt;H$41,H$41,IF(H905&gt;H$40,H$40,IF(H905&gt;H$19,H$19,H$18)))),H905*(1+H$5))), H905)</f>
        <v>7.4</v>
      </c>
      <c r="I123" s="149">
        <f t="shared" si="319"/>
        <v>2.8</v>
      </c>
      <c r="J123" s="149">
        <f t="shared" si="319"/>
        <v>5.6</v>
      </c>
      <c r="K123" s="149">
        <f t="shared" si="319"/>
        <v>19.2</v>
      </c>
      <c r="L123" s="149">
        <f t="shared" si="319"/>
        <v>31</v>
      </c>
      <c r="M123" s="149">
        <f t="shared" si="319"/>
        <v>2</v>
      </c>
      <c r="N123" s="148">
        <f t="shared" si="279"/>
        <v>80.099999999999994</v>
      </c>
      <c r="O123" s="149">
        <f t="shared" ref="O123:Q123" si="320">IF(OR(AND($V905=1,$B$24=2),$B$24=1), IF(O$5="2nd Quintile",IF(O905&gt;O$41,O$40,IF(O905&gt;O$40,O$19,IF(O905&gt;O$19,O$18, O$17))), IF(O$5="Next Quintile",IF(O905=O$42,O$42,IF(O905&gt;O$41,O$41,IF(O905&gt;O$40,O$40,IF(O905&gt;O$19,O$19,O$18)))),O905*(1+O$5))), O905)</f>
        <v>4</v>
      </c>
      <c r="P123" s="149">
        <f t="shared" si="320"/>
        <v>10.4</v>
      </c>
      <c r="Q123" s="149">
        <f t="shared" si="320"/>
        <v>7</v>
      </c>
      <c r="R123" s="23"/>
      <c r="S123" s="49">
        <f t="shared" si="221"/>
        <v>0.75800844583575266</v>
      </c>
      <c r="T123" s="49">
        <f t="shared" si="284"/>
        <v>0.59204094357630088</v>
      </c>
      <c r="U123" s="49">
        <f t="shared" si="284"/>
        <v>0.70742346922721677</v>
      </c>
      <c r="V123" s="49">
        <f t="shared" si="284"/>
        <v>0.11487328848412921</v>
      </c>
      <c r="W123" s="49">
        <f t="shared" si="232"/>
        <v>0.66910459602416994</v>
      </c>
      <c r="X123" s="49">
        <f t="shared" si="232"/>
        <v>0.96755470150841005</v>
      </c>
      <c r="Y123" s="49">
        <f t="shared" si="233"/>
        <v>0.92775338254339024</v>
      </c>
      <c r="Z123" s="49">
        <f t="shared" si="233"/>
        <v>0.57447641522365611</v>
      </c>
      <c r="AA123" s="49">
        <f t="shared" si="233"/>
        <v>0.68846646920180288</v>
      </c>
      <c r="AB123" s="49">
        <f t="shared" si="224"/>
        <v>1.0053336524522654</v>
      </c>
      <c r="AC123" s="49">
        <f t="shared" si="284"/>
        <v>0.47366977266779126</v>
      </c>
      <c r="AD123" s="49">
        <f t="shared" si="234"/>
        <v>0.85128525841493285</v>
      </c>
      <c r="AE123" s="49">
        <f t="shared" si="234"/>
        <v>0.93357554562859568</v>
      </c>
      <c r="AF123" s="49">
        <f t="shared" si="234"/>
        <v>0.78378271070396732</v>
      </c>
      <c r="AG123" s="129">
        <f t="shared" si="225"/>
        <v>0.73111677775670536</v>
      </c>
      <c r="AH123" s="129">
        <f t="shared" si="226"/>
        <v>0.67667983245705277</v>
      </c>
      <c r="AI123" s="129">
        <f t="shared" si="227"/>
        <v>0.75609217895924141</v>
      </c>
      <c r="AJ123" s="132">
        <f t="shared" si="228"/>
        <v>0.76057832185382179</v>
      </c>
      <c r="AK123" s="85">
        <f t="shared" si="241"/>
        <v>0.80609198865672393</v>
      </c>
      <c r="AL123" s="122">
        <f t="shared" si="242"/>
        <v>0.72734567851005194</v>
      </c>
      <c r="AM123" s="122">
        <f t="shared" si="243"/>
        <v>0.80049928359265377</v>
      </c>
      <c r="AN123" s="122">
        <f t="shared" si="244"/>
        <v>0.83400063046972406</v>
      </c>
      <c r="AO123" s="53"/>
      <c r="AP123" s="60"/>
    </row>
    <row r="124" spans="1:42" ht="15" thickBot="1">
      <c r="A124" s="23" t="s">
        <v>5</v>
      </c>
      <c r="B124" s="24">
        <v>13067030227</v>
      </c>
      <c r="C124" s="24"/>
      <c r="D124" s="148">
        <f t="shared" ref="D124:G124" si="321">IF(OR(AND($V906=1,$B$24=2),$B$24=1), IF(D$5="Next Quintile",IF(D906&gt;D$41,D$42,IF(D906&gt;D$40,D$41,IF(D906&gt;D$19,D$40,IF(D906&gt;D$18,D$19,D$18)))),IF(D$5="2nd Quintile",IF(D906&gt;D$40,D$42,IF(D906&gt;D$19,D$41,IF(D906&gt;D$18,D$40,D$19))),IF(D906*(1+D$5)&gt;100,100,D906*(1+D$5)))), D906)</f>
        <v>82.9</v>
      </c>
      <c r="E124" s="148">
        <f t="shared" si="321"/>
        <v>76</v>
      </c>
      <c r="F124" s="148">
        <f t="shared" si="321"/>
        <v>56.6</v>
      </c>
      <c r="G124" s="148">
        <f t="shared" si="321"/>
        <v>43</v>
      </c>
      <c r="H124" s="149">
        <f t="shared" ref="H124:M124" si="322">IF(OR(AND($V906=1,$B$24=2),$B$24=1), IF(H$5="2nd Quintile",IF(H906&gt;H$41,H$40,IF(H906&gt;H$40,H$19,IF(H906&gt;H$19,H$18, H$17))), IF(H$5="Next Quintile",IF(H906=H$42,H$42,IF(H906&gt;H$41,H$41,IF(H906&gt;H$40,H$40,IF(H906&gt;H$19,H$19,H$18)))),H906*(1+H$5))), H906)</f>
        <v>5.7</v>
      </c>
      <c r="I124" s="149">
        <f t="shared" si="322"/>
        <v>16</v>
      </c>
      <c r="J124" s="149">
        <f t="shared" si="322"/>
        <v>11.3</v>
      </c>
      <c r="K124" s="149">
        <f t="shared" si="322"/>
        <v>20.100000000000001</v>
      </c>
      <c r="L124" s="149">
        <f t="shared" si="322"/>
        <v>35.9</v>
      </c>
      <c r="M124" s="149">
        <f t="shared" si="322"/>
        <v>9.4</v>
      </c>
      <c r="N124" s="148">
        <f t="shared" si="279"/>
        <v>80.099999999999994</v>
      </c>
      <c r="O124" s="149">
        <f t="shared" ref="O124:Q124" si="323">IF(OR(AND($V906=1,$B$24=2),$B$24=1), IF(O$5="2nd Quintile",IF(O906&gt;O$41,O$40,IF(O906&gt;O$40,O$19,IF(O906&gt;O$19,O$18, O$17))), IF(O$5="Next Quintile",IF(O906=O$42,O$42,IF(O906&gt;O$41,O$41,IF(O906&gt;O$40,O$40,IF(O906&gt;O$19,O$19,O$18)))),O906*(1+O$5))), O906)</f>
        <v>8.8000000000000007</v>
      </c>
      <c r="P124" s="149">
        <f t="shared" si="323"/>
        <v>31.6</v>
      </c>
      <c r="Q124" s="149">
        <f t="shared" si="323"/>
        <v>13.8</v>
      </c>
      <c r="R124" s="23"/>
      <c r="S124" s="49">
        <f t="shared" si="221"/>
        <v>0.75800844583575266</v>
      </c>
      <c r="T124" s="49">
        <f t="shared" si="284"/>
        <v>0.59204094357630088</v>
      </c>
      <c r="U124" s="49">
        <f t="shared" si="284"/>
        <v>0.50615511254637024</v>
      </c>
      <c r="V124" s="49">
        <f t="shared" si="284"/>
        <v>0.51885462787827819</v>
      </c>
      <c r="W124" s="49">
        <f t="shared" si="232"/>
        <v>1.276204928739171</v>
      </c>
      <c r="X124" s="49">
        <f t="shared" si="232"/>
        <v>-0.60842307338303747</v>
      </c>
      <c r="Y124" s="49">
        <f t="shared" si="233"/>
        <v>0.64138005787687502</v>
      </c>
      <c r="Z124" s="49">
        <f t="shared" si="233"/>
        <v>0.53006979210031924</v>
      </c>
      <c r="AA124" s="49">
        <f t="shared" si="233"/>
        <v>0.23747977032430742</v>
      </c>
      <c r="AB124" s="49">
        <f t="shared" si="224"/>
        <v>0.37994509219528261</v>
      </c>
      <c r="AC124" s="49">
        <f t="shared" si="284"/>
        <v>0.47366977266779126</v>
      </c>
      <c r="AD124" s="49">
        <f t="shared" si="234"/>
        <v>0.35758996430736972</v>
      </c>
      <c r="AE124" s="49">
        <f t="shared" si="234"/>
        <v>-0.58888981996556489</v>
      </c>
      <c r="AF124" s="49">
        <f t="shared" si="234"/>
        <v>-0.23643647236891274</v>
      </c>
      <c r="AG124" s="129">
        <f t="shared" si="225"/>
        <v>0.30343295707796952</v>
      </c>
      <c r="AH124" s="129">
        <f t="shared" si="226"/>
        <v>0.52631729186710141</v>
      </c>
      <c r="AI124" s="129">
        <f t="shared" si="227"/>
        <v>0.38249821820663649</v>
      </c>
      <c r="AJ124" s="132">
        <f t="shared" si="228"/>
        <v>1.4833611601708374E-3</v>
      </c>
      <c r="AK124" s="85">
        <f t="shared" si="241"/>
        <v>0.67842471651195002</v>
      </c>
      <c r="AL124" s="122">
        <f t="shared" si="242"/>
        <v>0.68340132033715717</v>
      </c>
      <c r="AM124" s="122">
        <f t="shared" si="243"/>
        <v>0.71357438009794938</v>
      </c>
      <c r="AN124" s="122">
        <f t="shared" si="244"/>
        <v>0.62185582807257211</v>
      </c>
      <c r="AO124" s="53"/>
      <c r="AP124" s="60"/>
    </row>
    <row r="125" spans="1:42" ht="15" thickBot="1">
      <c r="A125" s="23" t="s">
        <v>5</v>
      </c>
      <c r="B125" s="24">
        <v>13067030228</v>
      </c>
      <c r="C125" s="24"/>
      <c r="D125" s="148">
        <f t="shared" ref="D125:G125" si="324">IF(OR(AND($V907=1,$B$24=2),$B$24=1), IF(D$5="Next Quintile",IF(D907&gt;D$41,D$42,IF(D907&gt;D$40,D$41,IF(D907&gt;D$19,D$40,IF(D907&gt;D$18,D$19,D$18)))),IF(D$5="2nd Quintile",IF(D907&gt;D$40,D$42,IF(D907&gt;D$19,D$41,IF(D907&gt;D$18,D$40,D$19))),IF(D907*(1+D$5)&gt;100,100,D907*(1+D$5)))), D907)</f>
        <v>79</v>
      </c>
      <c r="E125" s="148">
        <f t="shared" si="324"/>
        <v>75</v>
      </c>
      <c r="F125" s="148">
        <f t="shared" si="324"/>
        <v>69.099999999999994</v>
      </c>
      <c r="G125" s="148">
        <f t="shared" si="324"/>
        <v>40.200000000000003</v>
      </c>
      <c r="H125" s="149">
        <f t="shared" ref="H125:M125" si="325">IF(OR(AND($V907=1,$B$24=2),$B$24=1), IF(H$5="2nd Quintile",IF(H907&gt;H$41,H$40,IF(H907&gt;H$40,H$19,IF(H907&gt;H$19,H$18, H$17))), IF(H$5="Next Quintile",IF(H907=H$42,H$42,IF(H907&gt;H$41,H$41,IF(H907&gt;H$40,H$40,IF(H907&gt;H$19,H$19,H$18)))),H907*(1+H$5))), H907)</f>
        <v>6</v>
      </c>
      <c r="I125" s="149">
        <f t="shared" si="325"/>
        <v>24.7</v>
      </c>
      <c r="J125" s="149">
        <f t="shared" si="325"/>
        <v>24.3</v>
      </c>
      <c r="K125" s="149">
        <f t="shared" si="325"/>
        <v>30.1</v>
      </c>
      <c r="L125" s="149">
        <f t="shared" si="325"/>
        <v>47</v>
      </c>
      <c r="M125" s="149">
        <f t="shared" si="325"/>
        <v>8.4</v>
      </c>
      <c r="N125" s="148">
        <f t="shared" si="279"/>
        <v>82.7</v>
      </c>
      <c r="O125" s="149">
        <f t="shared" ref="O125:Q125" si="326">IF(OR(AND($V907=1,$B$24=2),$B$24=1), IF(O$5="2nd Quintile",IF(O907&gt;O$41,O$40,IF(O907&gt;O$40,O$19,IF(O907&gt;O$19,O$18, O$17))), IF(O$5="Next Quintile",IF(O907=O$42,O$42,IF(O907&gt;O$41,O$41,IF(O907&gt;O$40,O$40,IF(O907&gt;O$19,O$19,O$18)))),O907*(1+O$5))), O907)</f>
        <v>8.1</v>
      </c>
      <c r="P125" s="149">
        <f t="shared" si="326"/>
        <v>27.9</v>
      </c>
      <c r="Q125" s="149">
        <f t="shared" si="326"/>
        <v>10.199999999999999</v>
      </c>
      <c r="R125" s="23"/>
      <c r="S125" s="49">
        <f t="shared" si="221"/>
        <v>0.42579933984951523</v>
      </c>
      <c r="T125" s="49">
        <f t="shared" si="284"/>
        <v>0.49644913894984533</v>
      </c>
      <c r="U125" s="49">
        <f t="shared" si="284"/>
        <v>1.1051680788584137</v>
      </c>
      <c r="V125" s="49">
        <f t="shared" si="284"/>
        <v>0.37001939757517083</v>
      </c>
      <c r="W125" s="49">
        <f t="shared" si="232"/>
        <v>1.1690695759071121</v>
      </c>
      <c r="X125" s="49">
        <f t="shared" si="232"/>
        <v>-1.6471356977433096</v>
      </c>
      <c r="Y125" s="49">
        <f t="shared" si="233"/>
        <v>-1.1752086099387767E-2</v>
      </c>
      <c r="Z125" s="49">
        <f t="shared" si="233"/>
        <v>3.6662868507689281E-2</v>
      </c>
      <c r="AA125" s="49">
        <f t="shared" si="233"/>
        <v>-0.78414315978593774</v>
      </c>
      <c r="AB125" s="49">
        <f t="shared" si="224"/>
        <v>0.46445705979757756</v>
      </c>
      <c r="AC125" s="49">
        <f t="shared" si="284"/>
        <v>0.71793613248404742</v>
      </c>
      <c r="AD125" s="49">
        <f t="shared" si="234"/>
        <v>0.42958719469805612</v>
      </c>
      <c r="AE125" s="49">
        <f t="shared" si="234"/>
        <v>-0.32317652502696126</v>
      </c>
      <c r="AF125" s="49">
        <f t="shared" si="234"/>
        <v>0.30367956572849453</v>
      </c>
      <c r="AG125" s="129">
        <f t="shared" si="225"/>
        <v>0.15339411195105515</v>
      </c>
      <c r="AH125" s="129">
        <f t="shared" si="226"/>
        <v>0.27251682104247993</v>
      </c>
      <c r="AI125" s="129">
        <f t="shared" si="227"/>
        <v>-9.4341077160223621E-2</v>
      </c>
      <c r="AJ125" s="132">
        <f t="shared" si="228"/>
        <v>0.28200659197090916</v>
      </c>
      <c r="AK125" s="85">
        <f t="shared" si="241"/>
        <v>0.63363684017211963</v>
      </c>
      <c r="AL125" s="122">
        <f t="shared" si="242"/>
        <v>0.6092266040108234</v>
      </c>
      <c r="AM125" s="122">
        <f t="shared" si="243"/>
        <v>0.6026271644396779</v>
      </c>
      <c r="AN125" s="122">
        <f t="shared" si="244"/>
        <v>0.70025385262772633</v>
      </c>
      <c r="AO125" s="53"/>
      <c r="AP125" s="60"/>
    </row>
    <row r="126" spans="1:42" ht="15" thickBot="1">
      <c r="A126" s="23" t="s">
        <v>5</v>
      </c>
      <c r="B126" s="24">
        <v>13067030229</v>
      </c>
      <c r="C126" s="24"/>
      <c r="D126" s="148">
        <f t="shared" ref="D126:G126" si="327">IF(OR(AND($V908=1,$B$24=2),$B$24=1), IF(D$5="Next Quintile",IF(D908&gt;D$41,D$42,IF(D908&gt;D$40,D$41,IF(D908&gt;D$19,D$40,IF(D908&gt;D$18,D$19,D$18)))),IF(D$5="2nd Quintile",IF(D908&gt;D$40,D$42,IF(D908&gt;D$19,D$41,IF(D908&gt;D$18,D$40,D$19))),IF(D908*(1+D$5)&gt;100,100,D908*(1+D$5)))), D908)</f>
        <v>82.9</v>
      </c>
      <c r="E126" s="148">
        <f t="shared" si="327"/>
        <v>76</v>
      </c>
      <c r="F126" s="148">
        <f t="shared" si="327"/>
        <v>56.5</v>
      </c>
      <c r="G126" s="148">
        <f t="shared" si="327"/>
        <v>44.5</v>
      </c>
      <c r="H126" s="149">
        <f t="shared" ref="H126:M126" si="328">IF(OR(AND($V908=1,$B$24=2),$B$24=1), IF(H$5="2nd Quintile",IF(H908&gt;H$41,H$40,IF(H908&gt;H$40,H$19,IF(H908&gt;H$19,H$18, H$17))), IF(H$5="Next Quintile",IF(H908=H$42,H$42,IF(H908&gt;H$41,H$41,IF(H908&gt;H$40,H$40,IF(H908&gt;H$19,H$19,H$18)))),H908*(1+H$5))), H908)</f>
        <v>6.7</v>
      </c>
      <c r="I126" s="149">
        <f t="shared" si="328"/>
        <v>34.5</v>
      </c>
      <c r="J126" s="149">
        <f t="shared" si="328"/>
        <v>22.1</v>
      </c>
      <c r="K126" s="149">
        <f t="shared" si="328"/>
        <v>14.1</v>
      </c>
      <c r="L126" s="149">
        <f t="shared" si="328"/>
        <v>38</v>
      </c>
      <c r="M126" s="149">
        <f t="shared" si="328"/>
        <v>13.8</v>
      </c>
      <c r="N126" s="148">
        <f t="shared" si="279"/>
        <v>80.099999999999994</v>
      </c>
      <c r="O126" s="149">
        <f t="shared" ref="O126:Q126" si="329">IF(OR(AND($V908=1,$B$24=2),$B$24=1), IF(O$5="2nd Quintile",IF(O908&gt;O$41,O$40,IF(O908&gt;O$40,O$19,IF(O908&gt;O$19,O$18, O$17))), IF(O$5="Next Quintile",IF(O908=O$42,O$42,IF(O908&gt;O$41,O$41,IF(O908&gt;O$40,O$40,IF(O908&gt;O$19,O$19,O$18)))),O908*(1+O$5))), O908)</f>
        <v>7.3</v>
      </c>
      <c r="P126" s="149">
        <f t="shared" si="329"/>
        <v>21.1</v>
      </c>
      <c r="Q126" s="149">
        <f t="shared" si="329"/>
        <v>16.899999999999999</v>
      </c>
      <c r="R126" s="23"/>
      <c r="S126" s="49">
        <f t="shared" si="221"/>
        <v>0.75800844583575266</v>
      </c>
      <c r="T126" s="49">
        <f t="shared" si="284"/>
        <v>0.59204094357630088</v>
      </c>
      <c r="U126" s="49">
        <f t="shared" si="284"/>
        <v>0.50136300881587381</v>
      </c>
      <c r="V126" s="49">
        <f t="shared" si="284"/>
        <v>0.59858778696922865</v>
      </c>
      <c r="W126" s="49">
        <f t="shared" si="232"/>
        <v>0.91908708596564104</v>
      </c>
      <c r="X126" s="49">
        <f t="shared" si="232"/>
        <v>-2.8171798033445357</v>
      </c>
      <c r="Y126" s="49">
        <f t="shared" si="233"/>
        <v>9.8777969035056673E-2</v>
      </c>
      <c r="Z126" s="49">
        <f t="shared" si="233"/>
        <v>0.8261139462558974</v>
      </c>
      <c r="AA126" s="49">
        <f t="shared" si="233"/>
        <v>4.4199756519666344E-2</v>
      </c>
      <c r="AB126" s="49">
        <f t="shared" si="224"/>
        <v>8.0924347451846682E-3</v>
      </c>
      <c r="AC126" s="49">
        <f t="shared" si="284"/>
        <v>0.47366977266779126</v>
      </c>
      <c r="AD126" s="49">
        <f t="shared" si="234"/>
        <v>0.51186974371598326</v>
      </c>
      <c r="AE126" s="49">
        <f t="shared" si="234"/>
        <v>0.16516142242776927</v>
      </c>
      <c r="AF126" s="49">
        <f t="shared" si="234"/>
        <v>-0.70153639406390178</v>
      </c>
      <c r="AG126" s="129">
        <f t="shared" si="225"/>
        <v>0.16601608147825894</v>
      </c>
      <c r="AH126" s="129">
        <f t="shared" si="226"/>
        <v>9.2955062407616862E-2</v>
      </c>
      <c r="AI126" s="129">
        <f t="shared" si="227"/>
        <v>0.29280204584024944</v>
      </c>
      <c r="AJ126" s="132">
        <f t="shared" si="228"/>
        <v>0.11229113618691053</v>
      </c>
      <c r="AK126" s="85">
        <f t="shared" si="241"/>
        <v>0.63740460584554459</v>
      </c>
      <c r="AL126" s="122">
        <f t="shared" si="242"/>
        <v>0.55674859848733438</v>
      </c>
      <c r="AM126" s="122">
        <f t="shared" si="243"/>
        <v>0.69270458040663263</v>
      </c>
      <c r="AN126" s="122">
        <f t="shared" si="244"/>
        <v>0.65282335487005616</v>
      </c>
      <c r="AO126" s="53"/>
      <c r="AP126" s="60"/>
    </row>
    <row r="127" spans="1:42" ht="15" thickBot="1">
      <c r="A127" s="23" t="s">
        <v>5</v>
      </c>
      <c r="B127" s="24">
        <v>13067030230</v>
      </c>
      <c r="C127" s="24"/>
      <c r="D127" s="148">
        <f t="shared" ref="D127:G127" si="330">IF(OR(AND($V909=1,$B$24=2),$B$24=1), IF(D$5="Next Quintile",IF(D909&gt;D$41,D$42,IF(D909&gt;D$40,D$41,IF(D909&gt;D$19,D$40,IF(D909&gt;D$18,D$19,D$18)))),IF(D$5="2nd Quintile",IF(D909&gt;D$40,D$42,IF(D909&gt;D$19,D$41,IF(D909&gt;D$18,D$40,D$19))),IF(D909*(1+D$5)&gt;100,100,D909*(1+D$5)))), D909)</f>
        <v>80</v>
      </c>
      <c r="E127" s="148">
        <f t="shared" si="330"/>
        <v>78.599999999999994</v>
      </c>
      <c r="F127" s="148">
        <f t="shared" si="330"/>
        <v>48.4</v>
      </c>
      <c r="G127" s="148">
        <f t="shared" si="330"/>
        <v>28.3</v>
      </c>
      <c r="H127" s="149">
        <f t="shared" ref="H127:M127" si="331">IF(OR(AND($V909=1,$B$24=2),$B$24=1), IF(H$5="2nd Quintile",IF(H909&gt;H$41,H$40,IF(H909&gt;H$40,H$19,IF(H909&gt;H$19,H$18, H$17))), IF(H$5="Next Quintile",IF(H909=H$42,H$42,IF(H909&gt;H$41,H$41,IF(H909&gt;H$40,H$40,IF(H909&gt;H$19,H$19,H$18)))),H909*(1+H$5))), H909)</f>
        <v>9.5</v>
      </c>
      <c r="I127" s="149">
        <f t="shared" si="331"/>
        <v>12.8</v>
      </c>
      <c r="J127" s="149">
        <f t="shared" si="331"/>
        <v>19.8</v>
      </c>
      <c r="K127" s="149">
        <f t="shared" si="331"/>
        <v>19.7</v>
      </c>
      <c r="L127" s="149">
        <f t="shared" si="331"/>
        <v>35</v>
      </c>
      <c r="M127" s="149">
        <f t="shared" si="331"/>
        <v>9.9</v>
      </c>
      <c r="N127" s="148">
        <f t="shared" si="279"/>
        <v>83.7</v>
      </c>
      <c r="O127" s="149">
        <f t="shared" ref="O127:Q127" si="332">IF(OR(AND($V909=1,$B$24=2),$B$24=1), IF(O$5="2nd Quintile",IF(O909&gt;O$41,O$40,IF(O909&gt;O$40,O$19,IF(O909&gt;O$19,O$18, O$17))), IF(O$5="Next Quintile",IF(O909=O$42,O$42,IF(O909&gt;O$41,O$41,IF(O909&gt;O$40,O$40,IF(O909&gt;O$19,O$19,O$18)))),O909*(1+O$5))), O909)</f>
        <v>6.4</v>
      </c>
      <c r="P127" s="149">
        <f t="shared" si="332"/>
        <v>24.4</v>
      </c>
      <c r="Q127" s="149">
        <f t="shared" si="332"/>
        <v>10.4</v>
      </c>
      <c r="R127" s="23"/>
      <c r="S127" s="49">
        <f t="shared" si="221"/>
        <v>0.51098116189726828</v>
      </c>
      <c r="T127" s="49">
        <f t="shared" ref="T127:AC142" si="333">IF((E127-T$25)/T$26&lt;3.1, (IF((E127-T$25)/T$26&gt;-3.1, (E127-T$25)/T$26, -3.1)), 3.1)</f>
        <v>0.84057963560508475</v>
      </c>
      <c r="U127" s="49">
        <f t="shared" si="333"/>
        <v>0.11320260664566938</v>
      </c>
      <c r="V127" s="49">
        <f t="shared" si="333"/>
        <v>-0.26253033121303609</v>
      </c>
      <c r="W127" s="49">
        <f t="shared" si="232"/>
        <v>-8.0842873800242993E-2</v>
      </c>
      <c r="X127" s="49">
        <f t="shared" si="232"/>
        <v>-0.22636785522753514</v>
      </c>
      <c r="Y127" s="49">
        <f t="shared" si="233"/>
        <v>0.21433211758470319</v>
      </c>
      <c r="Z127" s="49">
        <f t="shared" si="233"/>
        <v>0.54980606904402463</v>
      </c>
      <c r="AA127" s="49">
        <f t="shared" si="233"/>
        <v>0.32031406195486772</v>
      </c>
      <c r="AB127" s="49">
        <f t="shared" si="224"/>
        <v>0.33768910839413513</v>
      </c>
      <c r="AC127" s="49">
        <f t="shared" si="333"/>
        <v>0.81188473241337633</v>
      </c>
      <c r="AD127" s="49">
        <f t="shared" si="234"/>
        <v>0.60443761136115137</v>
      </c>
      <c r="AE127" s="49">
        <f t="shared" si="234"/>
        <v>-7.1826110895849851E-2</v>
      </c>
      <c r="AF127" s="49">
        <f t="shared" si="234"/>
        <v>0.27367311916752729</v>
      </c>
      <c r="AG127" s="129">
        <f t="shared" si="225"/>
        <v>0.32187487553126198</v>
      </c>
      <c r="AH127" s="129">
        <f t="shared" si="226"/>
        <v>0.15847920878455879</v>
      </c>
      <c r="AI127" s="129">
        <f t="shared" si="227"/>
        <v>0.40260307979767584</v>
      </c>
      <c r="AJ127" s="132">
        <f t="shared" si="228"/>
        <v>0.40454233801155126</v>
      </c>
      <c r="AK127" s="85">
        <f t="shared" si="241"/>
        <v>0.68392978663200199</v>
      </c>
      <c r="AL127" s="122">
        <f t="shared" si="242"/>
        <v>0.57589842494054577</v>
      </c>
      <c r="AM127" s="122">
        <f t="shared" si="243"/>
        <v>0.71825222111565468</v>
      </c>
      <c r="AN127" s="122">
        <f t="shared" si="244"/>
        <v>0.73449900373059418</v>
      </c>
      <c r="AO127" s="53"/>
      <c r="AP127" s="60"/>
    </row>
    <row r="128" spans="1:42" ht="15" thickBot="1">
      <c r="A128" s="23" t="s">
        <v>5</v>
      </c>
      <c r="B128" s="24">
        <v>13067030231</v>
      </c>
      <c r="C128" s="24"/>
      <c r="D128" s="148">
        <f t="shared" ref="D128:G128" si="334">IF(OR(AND($V910=1,$B$24=2),$B$24=1), IF(D$5="Next Quintile",IF(D910&gt;D$41,D$42,IF(D910&gt;D$40,D$41,IF(D910&gt;D$19,D$40,IF(D910&gt;D$18,D$19,D$18)))),IF(D$5="2nd Quintile",IF(D910&gt;D$40,D$42,IF(D910&gt;D$19,D$41,IF(D910&gt;D$18,D$40,D$19))),IF(D910*(1+D$5)&gt;100,100,D910*(1+D$5)))), D910)</f>
        <v>87.4</v>
      </c>
      <c r="E128" s="148">
        <f t="shared" si="334"/>
        <v>84.3</v>
      </c>
      <c r="F128" s="148">
        <f t="shared" si="334"/>
        <v>64.099999999999994</v>
      </c>
      <c r="G128" s="148">
        <f t="shared" si="334"/>
        <v>42.4</v>
      </c>
      <c r="H128" s="149">
        <f t="shared" ref="H128:M128" si="335">IF(OR(AND($V910=1,$B$24=2),$B$24=1), IF(H$5="2nd Quintile",IF(H910&gt;H$41,H$40,IF(H910&gt;H$40,H$19,IF(H910&gt;H$19,H$18, H$17))), IF(H$5="Next Quintile",IF(H910=H$42,H$42,IF(H910&gt;H$41,H$41,IF(H910&gt;H$40,H$40,IF(H910&gt;H$19,H$19,H$18)))),H910*(1+H$5))), H910)</f>
        <v>7.3</v>
      </c>
      <c r="I128" s="149">
        <f t="shared" si="335"/>
        <v>1.7</v>
      </c>
      <c r="J128" s="149">
        <f t="shared" si="335"/>
        <v>2.2000000000000002</v>
      </c>
      <c r="K128" s="149">
        <f t="shared" si="335"/>
        <v>9.6999999999999993</v>
      </c>
      <c r="L128" s="149">
        <f t="shared" si="335"/>
        <v>19.399999999999999</v>
      </c>
      <c r="M128" s="149">
        <f t="shared" si="335"/>
        <v>3.2</v>
      </c>
      <c r="N128" s="148">
        <f t="shared" si="279"/>
        <v>87.6</v>
      </c>
      <c r="O128" s="149">
        <f t="shared" ref="O128:Q128" si="336">IF(OR(AND($V910=1,$B$24=2),$B$24=1), IF(O$5="2nd Quintile",IF(O910&gt;O$41,O$40,IF(O910&gt;O$40,O$19,IF(O910&gt;O$19,O$18, O$17))), IF(O$5="Next Quintile",IF(O910=O$42,O$42,IF(O910&gt;O$41,O$41,IF(O910&gt;O$40,O$40,IF(O910&gt;O$19,O$19,O$18)))),O910*(1+O$5))), O910)</f>
        <v>2.7</v>
      </c>
      <c r="P128" s="149">
        <f t="shared" si="336"/>
        <v>4.0999999999999996</v>
      </c>
      <c r="Q128" s="149">
        <f t="shared" si="336"/>
        <v>6.5</v>
      </c>
      <c r="R128" s="23"/>
      <c r="S128" s="49">
        <f t="shared" si="221"/>
        <v>1.1413266450506416</v>
      </c>
      <c r="T128" s="49">
        <f t="shared" si="333"/>
        <v>1.3854529219758818</v>
      </c>
      <c r="U128" s="49">
        <f t="shared" si="333"/>
        <v>0.86556289233359618</v>
      </c>
      <c r="V128" s="49">
        <f t="shared" si="333"/>
        <v>0.4869613642418979</v>
      </c>
      <c r="W128" s="49">
        <f t="shared" si="232"/>
        <v>0.70481638030152316</v>
      </c>
      <c r="X128" s="49">
        <f t="shared" si="232"/>
        <v>1.0988861827493639</v>
      </c>
      <c r="Y128" s="49">
        <f t="shared" si="233"/>
        <v>1.098572558660259</v>
      </c>
      <c r="Z128" s="49">
        <f t="shared" si="233"/>
        <v>1.0432129926366547</v>
      </c>
      <c r="AA128" s="49">
        <f t="shared" si="233"/>
        <v>1.756108450217915</v>
      </c>
      <c r="AB128" s="49">
        <f t="shared" si="224"/>
        <v>0.90391929132951154</v>
      </c>
      <c r="AC128" s="49">
        <f t="shared" si="333"/>
        <v>1.1782842721377584</v>
      </c>
      <c r="AD128" s="49">
        <f t="shared" si="234"/>
        <v>0.98499440056906451</v>
      </c>
      <c r="AE128" s="49">
        <f t="shared" si="234"/>
        <v>1.3860062910645963</v>
      </c>
      <c r="AF128" s="49">
        <f t="shared" si="234"/>
        <v>0.858798827106385</v>
      </c>
      <c r="AG128" s="129">
        <f t="shared" si="225"/>
        <v>1.1017438393228021</v>
      </c>
      <c r="AH128" s="129">
        <f t="shared" si="226"/>
        <v>0.96879699218759474</v>
      </c>
      <c r="AI128" s="129">
        <f t="shared" si="227"/>
        <v>1.2344135780613605</v>
      </c>
      <c r="AJ128" s="132">
        <f t="shared" si="228"/>
        <v>1.1020209477194511</v>
      </c>
      <c r="AK128" s="85">
        <f t="shared" si="241"/>
        <v>0.91672733104139648</v>
      </c>
      <c r="AL128" s="122">
        <f t="shared" si="242"/>
        <v>0.81271867796378383</v>
      </c>
      <c r="AM128" s="122">
        <f t="shared" si="243"/>
        <v>0.91179134348742485</v>
      </c>
      <c r="AN128" s="122">
        <f t="shared" si="244"/>
        <v>0.929423841194293</v>
      </c>
      <c r="AO128" s="53"/>
      <c r="AP128" s="60"/>
    </row>
    <row r="129" spans="1:42" ht="15" thickBot="1">
      <c r="A129" s="23" t="s">
        <v>5</v>
      </c>
      <c r="B129" s="24">
        <v>13067030232</v>
      </c>
      <c r="C129" s="24"/>
      <c r="D129" s="148">
        <f t="shared" ref="D129:G129" si="337">IF(OR(AND($V911=1,$B$24=2),$B$24=1), IF(D$5="Next Quintile",IF(D911&gt;D$41,D$42,IF(D911&gt;D$40,D$41,IF(D911&gt;D$19,D$40,IF(D911&gt;D$18,D$19,D$18)))),IF(D$5="2nd Quintile",IF(D911&gt;D$40,D$42,IF(D911&gt;D$19,D$41,IF(D911&gt;D$18,D$40,D$19))),IF(D911*(1+D$5)&gt;100,100,D911*(1+D$5)))), D911)</f>
        <v>86.2</v>
      </c>
      <c r="E129" s="148">
        <f t="shared" si="337"/>
        <v>87.6</v>
      </c>
      <c r="F129" s="148">
        <f t="shared" si="337"/>
        <v>45.8</v>
      </c>
      <c r="G129" s="148">
        <f t="shared" si="337"/>
        <v>54.3</v>
      </c>
      <c r="H129" s="149">
        <f t="shared" ref="H129:M129" si="338">IF(OR(AND($V911=1,$B$24=2),$B$24=1), IF(H$5="2nd Quintile",IF(H911&gt;H$41,H$40,IF(H911&gt;H$40,H$19,IF(H911&gt;H$19,H$18, H$17))), IF(H$5="Next Quintile",IF(H911=H$42,H$42,IF(H911&gt;H$41,H$41,IF(H911&gt;H$40,H$40,IF(H911&gt;H$19,H$19,H$18)))),H911*(1+H$5))), H911)</f>
        <v>7.9</v>
      </c>
      <c r="I129" s="149">
        <f t="shared" si="338"/>
        <v>3.5</v>
      </c>
      <c r="J129" s="149">
        <f t="shared" si="338"/>
        <v>13.1</v>
      </c>
      <c r="K129" s="149">
        <f t="shared" si="338"/>
        <v>11</v>
      </c>
      <c r="L129" s="149">
        <f t="shared" si="338"/>
        <v>27.6</v>
      </c>
      <c r="M129" s="149">
        <f t="shared" si="338"/>
        <v>3.2</v>
      </c>
      <c r="N129" s="148">
        <f t="shared" si="279"/>
        <v>87</v>
      </c>
      <c r="O129" s="149">
        <f t="shared" ref="O129:Q129" si="339">IF(OR(AND($V911=1,$B$24=2),$B$24=1), IF(O$5="2nd Quintile",IF(O911&gt;O$41,O$40,IF(O911&gt;O$40,O$19,IF(O911&gt;O$19,O$18, O$17))), IF(O$5="Next Quintile",IF(O911=O$42,O$42,IF(O911&gt;O$41,O$41,IF(O911&gt;O$40,O$40,IF(O911&gt;O$19,O$19,O$18)))),O911*(1+O$5))), O911)</f>
        <v>6.9</v>
      </c>
      <c r="P129" s="149">
        <f t="shared" si="339"/>
        <v>11.9</v>
      </c>
      <c r="Q129" s="149">
        <f t="shared" si="339"/>
        <v>10.1</v>
      </c>
      <c r="R129" s="23"/>
      <c r="S129" s="49">
        <f t="shared" si="221"/>
        <v>1.0391084585933377</v>
      </c>
      <c r="T129" s="49">
        <f t="shared" si="333"/>
        <v>1.7009058772431849</v>
      </c>
      <c r="U129" s="49">
        <f t="shared" si="333"/>
        <v>-1.1392090347235794E-2</v>
      </c>
      <c r="V129" s="49">
        <f t="shared" si="333"/>
        <v>1.1195110930301047</v>
      </c>
      <c r="W129" s="49">
        <f t="shared" si="232"/>
        <v>0.49054567463740495</v>
      </c>
      <c r="X129" s="49">
        <f t="shared" si="232"/>
        <v>0.88398012253689384</v>
      </c>
      <c r="Y129" s="49">
        <f t="shared" si="233"/>
        <v>0.55094637640323874</v>
      </c>
      <c r="Z129" s="49">
        <f t="shared" si="233"/>
        <v>0.97907009256961264</v>
      </c>
      <c r="AA129" s="49">
        <f t="shared" si="233"/>
        <v>1.0013960153616976</v>
      </c>
      <c r="AB129" s="49">
        <f t="shared" si="224"/>
        <v>0.90391929132951154</v>
      </c>
      <c r="AC129" s="49">
        <f t="shared" si="333"/>
        <v>1.1219151121801616</v>
      </c>
      <c r="AD129" s="49">
        <f t="shared" si="234"/>
        <v>0.5530110182249468</v>
      </c>
      <c r="AE129" s="49">
        <f t="shared" si="234"/>
        <v>0.82585393957240505</v>
      </c>
      <c r="AF129" s="49">
        <f t="shared" si="234"/>
        <v>0.31868278900897801</v>
      </c>
      <c r="AG129" s="129">
        <f t="shared" si="225"/>
        <v>0.83037610064754952</v>
      </c>
      <c r="AH129" s="129">
        <f t="shared" si="226"/>
        <v>0.82480078744241847</v>
      </c>
      <c r="AI129" s="129">
        <f t="shared" si="227"/>
        <v>0.96146179975360724</v>
      </c>
      <c r="AJ129" s="132">
        <f t="shared" si="228"/>
        <v>0.70486571474662285</v>
      </c>
      <c r="AK129" s="85">
        <f t="shared" si="241"/>
        <v>0.83572174404073785</v>
      </c>
      <c r="AL129" s="122">
        <f t="shared" si="242"/>
        <v>0.77063491978816268</v>
      </c>
      <c r="AM129" s="122">
        <f t="shared" si="243"/>
        <v>0.84828307119010837</v>
      </c>
      <c r="AN129" s="122">
        <f t="shared" si="244"/>
        <v>0.81843058898902876</v>
      </c>
      <c r="AO129" s="53"/>
      <c r="AP129" s="60"/>
    </row>
    <row r="130" spans="1:42" ht="15" thickBot="1">
      <c r="A130" s="23" t="s">
        <v>5</v>
      </c>
      <c r="B130" s="24">
        <v>13067030233</v>
      </c>
      <c r="C130" s="24"/>
      <c r="D130" s="148">
        <f t="shared" ref="D130:G130" si="340">IF(OR(AND($V912=1,$B$24=2),$B$24=1), IF(D$5="Next Quintile",IF(D912&gt;D$41,D$42,IF(D912&gt;D$40,D$41,IF(D912&gt;D$19,D$40,IF(D912&gt;D$18,D$19,D$18)))),IF(D$5="2nd Quintile",IF(D912&gt;D$40,D$42,IF(D912&gt;D$19,D$41,IF(D912&gt;D$18,D$40,D$19))),IF(D912*(1+D$5)&gt;100,100,D912*(1+D$5)))), D912)</f>
        <v>86.2</v>
      </c>
      <c r="E130" s="148">
        <f t="shared" si="340"/>
        <v>87.6</v>
      </c>
      <c r="F130" s="148">
        <f t="shared" si="340"/>
        <v>53.2</v>
      </c>
      <c r="G130" s="148">
        <f t="shared" si="340"/>
        <v>54.3</v>
      </c>
      <c r="H130" s="149">
        <f t="shared" ref="H130:M130" si="341">IF(OR(AND($V912=1,$B$24=2),$B$24=1), IF(H$5="2nd Quintile",IF(H912&gt;H$41,H$40,IF(H912&gt;H$40,H$19,IF(H912&gt;H$19,H$18, H$17))), IF(H$5="Next Quintile",IF(H912=H$42,H$42,IF(H912&gt;H$41,H$41,IF(H912&gt;H$40,H$40,IF(H912&gt;H$19,H$19,H$18)))),H912*(1+H$5))), H912)</f>
        <v>5.9</v>
      </c>
      <c r="I130" s="149">
        <f t="shared" si="341"/>
        <v>1</v>
      </c>
      <c r="J130" s="149">
        <f t="shared" si="341"/>
        <v>2.9</v>
      </c>
      <c r="K130" s="149">
        <f t="shared" si="341"/>
        <v>6.6</v>
      </c>
      <c r="L130" s="149">
        <f t="shared" si="341"/>
        <v>22.2</v>
      </c>
      <c r="M130" s="149">
        <f t="shared" si="341"/>
        <v>5.0758999999999999</v>
      </c>
      <c r="N130" s="148">
        <f t="shared" si="279"/>
        <v>87</v>
      </c>
      <c r="O130" s="149">
        <f t="shared" ref="O130:Q130" si="342">IF(OR(AND($V912=1,$B$24=2),$B$24=1), IF(O$5="2nd Quintile",IF(O912&gt;O$41,O$40,IF(O912&gt;O$40,O$19,IF(O912&gt;O$19,O$18, O$17))), IF(O$5="Next Quintile",IF(O912=O$42,O$42,IF(O912&gt;O$41,O$41,IF(O912&gt;O$40,O$40,IF(O912&gt;O$19,O$19,O$18)))),O912*(1+O$5))), O912)</f>
        <v>2.6</v>
      </c>
      <c r="P130" s="149">
        <f t="shared" si="342"/>
        <v>8.9</v>
      </c>
      <c r="Q130" s="149">
        <f t="shared" si="342"/>
        <v>7.6</v>
      </c>
      <c r="R130" s="23"/>
      <c r="S130" s="49">
        <f t="shared" si="221"/>
        <v>1.0391084585933377</v>
      </c>
      <c r="T130" s="49">
        <f t="shared" si="333"/>
        <v>1.7009058772431849</v>
      </c>
      <c r="U130" s="49">
        <f t="shared" si="333"/>
        <v>0.34322358570949441</v>
      </c>
      <c r="V130" s="49">
        <f t="shared" si="333"/>
        <v>1.1195110930301047</v>
      </c>
      <c r="W130" s="49">
        <f t="shared" si="232"/>
        <v>1.204781360184465</v>
      </c>
      <c r="X130" s="49">
        <f t="shared" si="232"/>
        <v>1.18246076172088</v>
      </c>
      <c r="Y130" s="49">
        <f t="shared" si="233"/>
        <v>1.0634039047538448</v>
      </c>
      <c r="Z130" s="49">
        <f t="shared" si="233"/>
        <v>1.1961691389503699</v>
      </c>
      <c r="AA130" s="49">
        <f t="shared" si="233"/>
        <v>1.4984017651450603</v>
      </c>
      <c r="AB130" s="49">
        <f t="shared" si="224"/>
        <v>0.74538329130436631</v>
      </c>
      <c r="AC130" s="49">
        <f t="shared" si="333"/>
        <v>1.1219151121801616</v>
      </c>
      <c r="AD130" s="49">
        <f t="shared" si="234"/>
        <v>0.99527971919630553</v>
      </c>
      <c r="AE130" s="49">
        <f t="shared" si="234"/>
        <v>1.0412971516847862</v>
      </c>
      <c r="AF130" s="49">
        <f t="shared" si="234"/>
        <v>0.69376337102106622</v>
      </c>
      <c r="AG130" s="129">
        <f t="shared" si="225"/>
        <v>1.0676857952450269</v>
      </c>
      <c r="AH130" s="129">
        <f t="shared" si="226"/>
        <v>1.0933421487479016</v>
      </c>
      <c r="AI130" s="129">
        <f t="shared" si="227"/>
        <v>1.1466513984665989</v>
      </c>
      <c r="AJ130" s="132">
        <f t="shared" si="228"/>
        <v>0.96306383852057986</v>
      </c>
      <c r="AK130" s="85">
        <f t="shared" si="241"/>
        <v>0.90656071408802286</v>
      </c>
      <c r="AL130" s="122">
        <f t="shared" si="242"/>
        <v>0.84911775014699975</v>
      </c>
      <c r="AM130" s="122">
        <f t="shared" si="243"/>
        <v>0.89137153001830038</v>
      </c>
      <c r="AN130" s="122">
        <f t="shared" si="244"/>
        <v>0.89058940018346533</v>
      </c>
      <c r="AO130" s="53"/>
      <c r="AP130" s="60"/>
    </row>
    <row r="131" spans="1:42" ht="15" thickBot="1">
      <c r="A131" s="23" t="s">
        <v>5</v>
      </c>
      <c r="B131" s="24">
        <v>13067030234</v>
      </c>
      <c r="C131" s="24"/>
      <c r="D131" s="148">
        <f t="shared" ref="D131:G131" si="343">IF(OR(AND($V913=1,$B$24=2),$B$24=1), IF(D$5="Next Quintile",IF(D913&gt;D$41,D$42,IF(D913&gt;D$40,D$41,IF(D913&gt;D$19,D$40,IF(D913&gt;D$18,D$19,D$18)))),IF(D$5="2nd Quintile",IF(D913&gt;D$40,D$42,IF(D913&gt;D$19,D$41,IF(D913&gt;D$18,D$40,D$19))),IF(D913*(1+D$5)&gt;100,100,D913*(1+D$5)))), D913)</f>
        <v>85.8</v>
      </c>
      <c r="E131" s="148">
        <f t="shared" si="343"/>
        <v>86.3</v>
      </c>
      <c r="F131" s="148">
        <f t="shared" si="343"/>
        <v>69.400000000000006</v>
      </c>
      <c r="G131" s="148">
        <f t="shared" si="343"/>
        <v>56.5</v>
      </c>
      <c r="H131" s="149">
        <f t="shared" ref="H131:M131" si="344">IF(OR(AND($V913=1,$B$24=2),$B$24=1), IF(H$5="2nd Quintile",IF(H913&gt;H$41,H$40,IF(H913&gt;H$40,H$19,IF(H913&gt;H$19,H$18, H$17))), IF(H$5="Next Quintile",IF(H913=H$42,H$42,IF(H913&gt;H$41,H$41,IF(H913&gt;H$40,H$40,IF(H913&gt;H$19,H$19,H$18)))),H913*(1+H$5))), H913)</f>
        <v>7.8</v>
      </c>
      <c r="I131" s="149">
        <f t="shared" si="344"/>
        <v>2.1</v>
      </c>
      <c r="J131" s="149">
        <f t="shared" si="344"/>
        <v>2.8</v>
      </c>
      <c r="K131" s="149">
        <f t="shared" si="344"/>
        <v>7</v>
      </c>
      <c r="L131" s="149">
        <f t="shared" si="344"/>
        <v>28.6</v>
      </c>
      <c r="M131" s="149">
        <f t="shared" si="344"/>
        <v>4.0999999999999996</v>
      </c>
      <c r="N131" s="148">
        <f t="shared" si="279"/>
        <v>85.6</v>
      </c>
      <c r="O131" s="149">
        <f t="shared" ref="O131:Q131" si="345">IF(OR(AND($V913=1,$B$24=2),$B$24=1), IF(O$5="2nd Quintile",IF(O913&gt;O$41,O$40,IF(O913&gt;O$40,O$19,IF(O913&gt;O$19,O$18, O$17))), IF(O$5="Next Quintile",IF(O913=O$42,O$42,IF(O913&gt;O$41,O$41,IF(O913&gt;O$40,O$40,IF(O913&gt;O$19,O$19,O$18)))),O913*(1+O$5))), O913)</f>
        <v>0.7</v>
      </c>
      <c r="P131" s="149">
        <f t="shared" si="345"/>
        <v>8.1999999999999993</v>
      </c>
      <c r="Q131" s="149">
        <f t="shared" si="345"/>
        <v>5</v>
      </c>
      <c r="R131" s="23"/>
      <c r="S131" s="49">
        <f t="shared" si="221"/>
        <v>1.0050357297742358</v>
      </c>
      <c r="T131" s="49">
        <f t="shared" si="333"/>
        <v>1.5766365312287929</v>
      </c>
      <c r="U131" s="49">
        <f t="shared" si="333"/>
        <v>1.1195443900499034</v>
      </c>
      <c r="V131" s="49">
        <f t="shared" si="333"/>
        <v>1.2364530596968322</v>
      </c>
      <c r="W131" s="49">
        <f t="shared" si="232"/>
        <v>0.52625745891475817</v>
      </c>
      <c r="X131" s="49">
        <f t="shared" si="232"/>
        <v>1.0511292804799262</v>
      </c>
      <c r="Y131" s="49">
        <f t="shared" si="233"/>
        <v>1.0684279981690468</v>
      </c>
      <c r="Z131" s="49">
        <f t="shared" si="233"/>
        <v>1.1764328620066646</v>
      </c>
      <c r="AA131" s="49">
        <f t="shared" si="233"/>
        <v>0.90935791354996376</v>
      </c>
      <c r="AB131" s="49">
        <f t="shared" si="224"/>
        <v>0.82785852048744601</v>
      </c>
      <c r="AC131" s="49">
        <f t="shared" si="333"/>
        <v>0.9903870722791005</v>
      </c>
      <c r="AD131" s="49">
        <f t="shared" si="234"/>
        <v>1.1907007731138826</v>
      </c>
      <c r="AE131" s="49">
        <f t="shared" si="234"/>
        <v>1.0915672345110086</v>
      </c>
      <c r="AF131" s="49">
        <f t="shared" si="234"/>
        <v>1.0838471763136379</v>
      </c>
      <c r="AG131" s="129">
        <f t="shared" si="225"/>
        <v>1.0478989724189136</v>
      </c>
      <c r="AH131" s="129">
        <f t="shared" si="226"/>
        <v>1.0833549211876421</v>
      </c>
      <c r="AI131" s="129">
        <f t="shared" si="227"/>
        <v>0.97121643201469154</v>
      </c>
      <c r="AJ131" s="132">
        <f t="shared" si="228"/>
        <v>1.0891255640544073</v>
      </c>
      <c r="AK131" s="85">
        <f t="shared" si="241"/>
        <v>0.90065417852955143</v>
      </c>
      <c r="AL131" s="122">
        <f t="shared" si="242"/>
        <v>0.84619892273599506</v>
      </c>
      <c r="AM131" s="122">
        <f t="shared" si="243"/>
        <v>0.85055270227893265</v>
      </c>
      <c r="AN131" s="122">
        <f t="shared" si="244"/>
        <v>0.92581995925446769</v>
      </c>
      <c r="AO131" s="53"/>
      <c r="AP131" s="60"/>
    </row>
    <row r="132" spans="1:42" ht="15" thickBot="1">
      <c r="A132" s="23" t="s">
        <v>5</v>
      </c>
      <c r="B132" s="24">
        <v>13067030235</v>
      </c>
      <c r="C132" s="24"/>
      <c r="D132" s="148">
        <f t="shared" ref="D132:G132" si="346">IF(OR(AND($V914=1,$B$24=2),$B$24=1), IF(D$5="Next Quintile",IF(D914&gt;D$41,D$42,IF(D914&gt;D$40,D$41,IF(D914&gt;D$19,D$40,IF(D914&gt;D$18,D$19,D$18)))),IF(D$5="2nd Quintile",IF(D914&gt;D$40,D$42,IF(D914&gt;D$19,D$41,IF(D914&gt;D$18,D$40,D$19))),IF(D914*(1+D$5)&gt;100,100,D914*(1+D$5)))), D914)</f>
        <v>86.2</v>
      </c>
      <c r="E132" s="148">
        <f t="shared" si="346"/>
        <v>87.5</v>
      </c>
      <c r="F132" s="148">
        <f t="shared" si="346"/>
        <v>70.8</v>
      </c>
      <c r="G132" s="148">
        <f t="shared" si="346"/>
        <v>54.1</v>
      </c>
      <c r="H132" s="149">
        <f t="shared" ref="H132:M132" si="347">IF(OR(AND($V914=1,$B$24=2),$B$24=1), IF(H$5="2nd Quintile",IF(H914&gt;H$41,H$40,IF(H914&gt;H$40,H$19,IF(H914&gt;H$19,H$18, H$17))), IF(H$5="Next Quintile",IF(H914=H$42,H$42,IF(H914&gt;H$41,H$41,IF(H914&gt;H$40,H$40,IF(H914&gt;H$19,H$19,H$18)))),H914*(1+H$5))), H914)</f>
        <v>4.5999999999999996</v>
      </c>
      <c r="I132" s="149">
        <f t="shared" si="347"/>
        <v>3.0585</v>
      </c>
      <c r="J132" s="149">
        <f t="shared" si="347"/>
        <v>8.6999999999999993</v>
      </c>
      <c r="K132" s="149">
        <f t="shared" si="347"/>
        <v>13.7</v>
      </c>
      <c r="L132" s="149">
        <f t="shared" si="347"/>
        <v>20.100000000000001</v>
      </c>
      <c r="M132" s="149">
        <f t="shared" si="347"/>
        <v>3.3</v>
      </c>
      <c r="N132" s="148">
        <f t="shared" si="279"/>
        <v>86.8</v>
      </c>
      <c r="O132" s="149">
        <f t="shared" ref="O132:Q132" si="348">IF(OR(AND($V914=1,$B$24=2),$B$24=1), IF(O$5="2nd Quintile",IF(O914&gt;O$41,O$40,IF(O914&gt;O$40,O$19,IF(O914&gt;O$19,O$18, O$17))), IF(O$5="Next Quintile",IF(O914=O$42,O$42,IF(O914&gt;O$41,O$41,IF(O914&gt;O$40,O$40,IF(O914&gt;O$19,O$19,O$18)))),O914*(1+O$5))), O914)</f>
        <v>5.5</v>
      </c>
      <c r="P132" s="149">
        <f t="shared" si="348"/>
        <v>6.8</v>
      </c>
      <c r="Q132" s="149">
        <f t="shared" si="348"/>
        <v>6.9</v>
      </c>
      <c r="R132" s="23"/>
      <c r="S132" s="49">
        <f t="shared" si="221"/>
        <v>1.0391084585933377</v>
      </c>
      <c r="T132" s="49">
        <f t="shared" si="333"/>
        <v>1.6913466967805397</v>
      </c>
      <c r="U132" s="49">
        <f t="shared" si="333"/>
        <v>1.1866338422768519</v>
      </c>
      <c r="V132" s="49">
        <f t="shared" si="333"/>
        <v>1.1088800051513115</v>
      </c>
      <c r="W132" s="49">
        <f t="shared" si="232"/>
        <v>1.6690345557900543</v>
      </c>
      <c r="X132" s="49">
        <f t="shared" si="232"/>
        <v>0.93669180341678571</v>
      </c>
      <c r="Y132" s="49">
        <f t="shared" si="233"/>
        <v>0.77200648667212768</v>
      </c>
      <c r="Z132" s="49">
        <f t="shared" si="233"/>
        <v>0.84585022319960257</v>
      </c>
      <c r="AA132" s="49">
        <f t="shared" si="233"/>
        <v>1.691681778949701</v>
      </c>
      <c r="AB132" s="49">
        <f t="shared" si="224"/>
        <v>0.89546809456928189</v>
      </c>
      <c r="AC132" s="49">
        <f t="shared" si="333"/>
        <v>1.1031253921942956</v>
      </c>
      <c r="AD132" s="49">
        <f t="shared" si="234"/>
        <v>0.69700547900631948</v>
      </c>
      <c r="AE132" s="49">
        <f t="shared" si="234"/>
        <v>1.1921074001634531</v>
      </c>
      <c r="AF132" s="49">
        <f t="shared" si="234"/>
        <v>0.79878593398445086</v>
      </c>
      <c r="AG132" s="129">
        <f t="shared" si="225"/>
        <v>1.0975394174786166</v>
      </c>
      <c r="AH132" s="129">
        <f t="shared" si="226"/>
        <v>1.2005288355258583</v>
      </c>
      <c r="AI132" s="129">
        <f t="shared" si="227"/>
        <v>1.1443333655728618</v>
      </c>
      <c r="AJ132" s="132">
        <f t="shared" si="228"/>
        <v>0.9477560513371297</v>
      </c>
      <c r="AK132" s="85">
        <f t="shared" si="241"/>
        <v>0.91547227522249441</v>
      </c>
      <c r="AL132" s="122">
        <f t="shared" si="242"/>
        <v>0.88044370498026892</v>
      </c>
      <c r="AM132" s="122">
        <f t="shared" si="243"/>
        <v>0.89083218836197453</v>
      </c>
      <c r="AN132" s="122">
        <f t="shared" si="244"/>
        <v>0.88631132213615071</v>
      </c>
      <c r="AO132" s="53"/>
      <c r="AP132" s="60"/>
    </row>
    <row r="133" spans="1:42" ht="15" thickBot="1">
      <c r="A133" s="23" t="s">
        <v>5</v>
      </c>
      <c r="B133" s="24">
        <v>13067030236</v>
      </c>
      <c r="C133" s="24"/>
      <c r="D133" s="148">
        <f t="shared" ref="D133:G133" si="349">IF(OR(AND($V915=1,$B$24=2),$B$24=1), IF(D$5="Next Quintile",IF(D915&gt;D$41,D$42,IF(D915&gt;D$40,D$41,IF(D915&gt;D$19,D$40,IF(D915&gt;D$18,D$19,D$18)))),IF(D$5="2nd Quintile",IF(D915&gt;D$40,D$42,IF(D915&gt;D$19,D$41,IF(D915&gt;D$18,D$40,D$19))),IF(D915*(1+D$5)&gt;100,100,D915*(1+D$5)))), D915)</f>
        <v>96.2</v>
      </c>
      <c r="E133" s="148">
        <f t="shared" si="349"/>
        <v>89.7</v>
      </c>
      <c r="F133" s="148">
        <f t="shared" si="349"/>
        <v>77.900000000000006</v>
      </c>
      <c r="G133" s="148">
        <f t="shared" si="349"/>
        <v>53.5</v>
      </c>
      <c r="H133" s="149">
        <f t="shared" ref="H133:M133" si="350">IF(OR(AND($V915=1,$B$24=2),$B$24=1), IF(H$5="2nd Quintile",IF(H915&gt;H$41,H$40,IF(H915&gt;H$40,H$19,IF(H915&gt;H$19,H$18, H$17))), IF(H$5="Next Quintile",IF(H915=H$42,H$42,IF(H915&gt;H$41,H$41,IF(H915&gt;H$40,H$40,IF(H915&gt;H$19,H$19,H$18)))),H915*(1+H$5))), H915)</f>
        <v>7.4</v>
      </c>
      <c r="I133" s="149">
        <f t="shared" si="350"/>
        <v>2.9</v>
      </c>
      <c r="J133" s="149">
        <f t="shared" si="350"/>
        <v>2.6</v>
      </c>
      <c r="K133" s="149">
        <f t="shared" si="350"/>
        <v>3</v>
      </c>
      <c r="L133" s="149">
        <f t="shared" si="350"/>
        <v>28.5</v>
      </c>
      <c r="M133" s="149">
        <f t="shared" si="350"/>
        <v>4.7</v>
      </c>
      <c r="N133" s="148">
        <f t="shared" si="279"/>
        <v>91.3</v>
      </c>
      <c r="O133" s="149">
        <f t="shared" ref="O133:Q133" si="351">IF(OR(AND($V915=1,$B$24=2),$B$24=1), IF(O$5="2nd Quintile",IF(O915&gt;O$41,O$40,IF(O915&gt;O$40,O$19,IF(O915&gt;O$19,O$18, O$17))), IF(O$5="Next Quintile",IF(O915=O$42,O$42,IF(O915&gt;O$41,O$41,IF(O915&gt;O$40,O$40,IF(O915&gt;O$19,O$19,O$18)))),O915*(1+O$5))), O915)</f>
        <v>0.7</v>
      </c>
      <c r="P133" s="149">
        <f t="shared" si="351"/>
        <v>3.5</v>
      </c>
      <c r="Q133" s="149">
        <f t="shared" si="351"/>
        <v>4.3</v>
      </c>
      <c r="R133" s="23"/>
      <c r="S133" s="49">
        <f t="shared" si="221"/>
        <v>1.8909266790708683</v>
      </c>
      <c r="T133" s="49">
        <f t="shared" si="333"/>
        <v>1.9016486669587422</v>
      </c>
      <c r="U133" s="49">
        <f t="shared" si="333"/>
        <v>1.526873207142093</v>
      </c>
      <c r="V133" s="49">
        <f t="shared" si="333"/>
        <v>1.0769867415149312</v>
      </c>
      <c r="W133" s="49">
        <f t="shared" si="232"/>
        <v>0.66910459602416994</v>
      </c>
      <c r="X133" s="49">
        <f t="shared" si="232"/>
        <v>0.95561547594105045</v>
      </c>
      <c r="Y133" s="49">
        <f t="shared" si="233"/>
        <v>1.0784761849994509</v>
      </c>
      <c r="Z133" s="49">
        <f t="shared" si="233"/>
        <v>1.3737956314437167</v>
      </c>
      <c r="AA133" s="49">
        <f t="shared" si="233"/>
        <v>0.91856172373113731</v>
      </c>
      <c r="AB133" s="49">
        <f t="shared" si="224"/>
        <v>0.77715133992606911</v>
      </c>
      <c r="AC133" s="49">
        <f t="shared" si="333"/>
        <v>1.5258940918762758</v>
      </c>
      <c r="AD133" s="49">
        <f t="shared" si="234"/>
        <v>1.1907007731138826</v>
      </c>
      <c r="AE133" s="49">
        <f t="shared" si="234"/>
        <v>1.4290949334870724</v>
      </c>
      <c r="AF133" s="49">
        <f t="shared" si="234"/>
        <v>1.1888697392770227</v>
      </c>
      <c r="AG133" s="129">
        <f t="shared" si="225"/>
        <v>1.2189189379979397</v>
      </c>
      <c r="AH133" s="129">
        <f t="shared" si="226"/>
        <v>1.2999473645216149</v>
      </c>
      <c r="AI133" s="129">
        <f t="shared" si="227"/>
        <v>1.023169565033641</v>
      </c>
      <c r="AJ133" s="132">
        <f t="shared" si="228"/>
        <v>1.3336398844385635</v>
      </c>
      <c r="AK133" s="85">
        <f t="shared" si="241"/>
        <v>0.95170509846642759</v>
      </c>
      <c r="AL133" s="122">
        <f t="shared" si="242"/>
        <v>0.90949936891139449</v>
      </c>
      <c r="AM133" s="122">
        <f t="shared" si="243"/>
        <v>0.86264074852256611</v>
      </c>
      <c r="AN133" s="122">
        <f t="shared" si="244"/>
        <v>0.99415454829425054</v>
      </c>
      <c r="AO133" s="53"/>
      <c r="AP133" s="60"/>
    </row>
    <row r="134" spans="1:42" ht="15" thickBot="1">
      <c r="A134" s="23" t="s">
        <v>5</v>
      </c>
      <c r="B134" s="24">
        <v>13067030238</v>
      </c>
      <c r="C134" s="24"/>
      <c r="D134" s="148">
        <f t="shared" ref="D134:G134" si="352">IF(OR(AND($V916=1,$B$24=2),$B$24=1), IF(D$5="Next Quintile",IF(D916&gt;D$41,D$42,IF(D916&gt;D$40,D$41,IF(D916&gt;D$19,D$40,IF(D916&gt;D$18,D$19,D$18)))),IF(D$5="2nd Quintile",IF(D916&gt;D$40,D$42,IF(D916&gt;D$19,D$41,IF(D916&gt;D$18,D$40,D$19))),IF(D916*(1+D$5)&gt;100,100,D916*(1+D$5)))), D916)</f>
        <v>96.2</v>
      </c>
      <c r="E134" s="148">
        <f t="shared" si="352"/>
        <v>89.7</v>
      </c>
      <c r="F134" s="148">
        <f t="shared" si="352"/>
        <v>69.8</v>
      </c>
      <c r="G134" s="148">
        <f t="shared" si="352"/>
        <v>58.9</v>
      </c>
      <c r="H134" s="149">
        <f t="shared" ref="H134:M134" si="353">IF(OR(AND($V916=1,$B$24=2),$B$24=1), IF(H$5="2nd Quintile",IF(H916&gt;H$41,H$40,IF(H916&gt;H$40,H$19,IF(H916&gt;H$19,H$18, H$17))), IF(H$5="Next Quintile",IF(H916=H$42,H$42,IF(H916&gt;H$41,H$41,IF(H916&gt;H$40,H$40,IF(H916&gt;H$19,H$19,H$18)))),H916*(1+H$5))), H916)</f>
        <v>6.9</v>
      </c>
      <c r="I134" s="149">
        <f t="shared" si="353"/>
        <v>1</v>
      </c>
      <c r="J134" s="149">
        <f t="shared" si="353"/>
        <v>11.8</v>
      </c>
      <c r="K134" s="149">
        <f t="shared" si="353"/>
        <v>12.8</v>
      </c>
      <c r="L134" s="149">
        <f t="shared" si="353"/>
        <v>26.5</v>
      </c>
      <c r="M134" s="149">
        <f t="shared" si="353"/>
        <v>6.2</v>
      </c>
      <c r="N134" s="148">
        <f t="shared" si="279"/>
        <v>91.3</v>
      </c>
      <c r="O134" s="149">
        <f t="shared" ref="O134:Q134" si="354">IF(OR(AND($V916=1,$B$24=2),$B$24=1), IF(O$5="2nd Quintile",IF(O916&gt;O$41,O$40,IF(O916&gt;O$40,O$19,IF(O916&gt;O$19,O$18, O$17))), IF(O$5="Next Quintile",IF(O916=O$42,O$42,IF(O916&gt;O$41,O$41,IF(O916&gt;O$40,O$40,IF(O916&gt;O$19,O$19,O$18)))),O916*(1+O$5))), O916)</f>
        <v>6.2</v>
      </c>
      <c r="P134" s="149">
        <f t="shared" si="354"/>
        <v>5.9</v>
      </c>
      <c r="Q134" s="149">
        <f t="shared" si="354"/>
        <v>6</v>
      </c>
      <c r="R134" s="23"/>
      <c r="S134" s="49">
        <f t="shared" si="221"/>
        <v>1.8909266790708683</v>
      </c>
      <c r="T134" s="49">
        <f t="shared" si="333"/>
        <v>1.9016486669587422</v>
      </c>
      <c r="U134" s="49">
        <f t="shared" si="333"/>
        <v>1.1387128049718882</v>
      </c>
      <c r="V134" s="49">
        <f t="shared" si="333"/>
        <v>1.3640261142423526</v>
      </c>
      <c r="W134" s="49">
        <f t="shared" si="232"/>
        <v>0.84766351741093493</v>
      </c>
      <c r="X134" s="49">
        <f t="shared" si="232"/>
        <v>1.18246076172088</v>
      </c>
      <c r="Y134" s="49">
        <f t="shared" si="233"/>
        <v>0.6162595908008649</v>
      </c>
      <c r="Z134" s="49">
        <f t="shared" si="233"/>
        <v>0.89025684632293922</v>
      </c>
      <c r="AA134" s="49">
        <f t="shared" si="233"/>
        <v>1.102637927354605</v>
      </c>
      <c r="AB134" s="49">
        <f t="shared" si="224"/>
        <v>0.65038338852262656</v>
      </c>
      <c r="AC134" s="49">
        <f t="shared" si="333"/>
        <v>1.5258940918762758</v>
      </c>
      <c r="AD134" s="49">
        <f t="shared" si="234"/>
        <v>0.62500824861563309</v>
      </c>
      <c r="AE134" s="49">
        <f t="shared" si="234"/>
        <v>1.2567403637971672</v>
      </c>
      <c r="AF134" s="49">
        <f t="shared" si="234"/>
        <v>0.93381494350880268</v>
      </c>
      <c r="AG134" s="129">
        <f t="shared" si="225"/>
        <v>1.0812808601884072</v>
      </c>
      <c r="AH134" s="129">
        <f t="shared" si="226"/>
        <v>1.2773854478823616</v>
      </c>
      <c r="AI134" s="129">
        <f t="shared" si="227"/>
        <v>0.88109272073339018</v>
      </c>
      <c r="AJ134" s="132">
        <f t="shared" si="228"/>
        <v>1.0853644119494696</v>
      </c>
      <c r="AK134" s="85">
        <f t="shared" si="241"/>
        <v>0.91061895705171014</v>
      </c>
      <c r="AL134" s="122">
        <f t="shared" si="242"/>
        <v>0.90290551287536125</v>
      </c>
      <c r="AM134" s="122">
        <f t="shared" si="243"/>
        <v>0.82958342619660475</v>
      </c>
      <c r="AN134" s="122">
        <f t="shared" si="244"/>
        <v>0.92476882743117317</v>
      </c>
      <c r="AO134" s="53"/>
      <c r="AP134" s="60"/>
    </row>
    <row r="135" spans="1:42" ht="15" thickBot="1">
      <c r="A135" s="23" t="s">
        <v>5</v>
      </c>
      <c r="B135" s="24">
        <v>13067030239</v>
      </c>
      <c r="C135" s="24"/>
      <c r="D135" s="148">
        <f t="shared" ref="D135:G135" si="355">IF(OR(AND($V917=1,$B$24=2),$B$24=1), IF(D$5="Next Quintile",IF(D917&gt;D$41,D$42,IF(D917&gt;D$40,D$41,IF(D917&gt;D$19,D$40,IF(D917&gt;D$18,D$19,D$18)))),IF(D$5="2nd Quintile",IF(D917&gt;D$40,D$42,IF(D917&gt;D$19,D$41,IF(D917&gt;D$18,D$40,D$19))),IF(D917*(1+D$5)&gt;100,100,D917*(1+D$5)))), D917)</f>
        <v>96.2</v>
      </c>
      <c r="E135" s="148">
        <f t="shared" si="355"/>
        <v>89.7</v>
      </c>
      <c r="F135" s="148">
        <f t="shared" si="355"/>
        <v>76.599999999999994</v>
      </c>
      <c r="G135" s="148">
        <f t="shared" si="355"/>
        <v>58.4</v>
      </c>
      <c r="H135" s="149">
        <f t="shared" ref="H135:M135" si="356">IF(OR(AND($V917=1,$B$24=2),$B$24=1), IF(H$5="2nd Quintile",IF(H917&gt;H$41,H$40,IF(H917&gt;H$40,H$19,IF(H917&gt;H$19,H$18, H$17))), IF(H$5="Next Quintile",IF(H917=H$42,H$42,IF(H917&gt;H$41,H$41,IF(H917&gt;H$40,H$40,IF(H917&gt;H$19,H$19,H$18)))),H917*(1+H$5))), H917)</f>
        <v>7.8</v>
      </c>
      <c r="I135" s="149">
        <f t="shared" si="356"/>
        <v>0.8</v>
      </c>
      <c r="J135" s="149">
        <f t="shared" si="356"/>
        <v>7.1</v>
      </c>
      <c r="K135" s="149">
        <f t="shared" si="356"/>
        <v>7.7</v>
      </c>
      <c r="L135" s="149">
        <f t="shared" si="356"/>
        <v>27.9</v>
      </c>
      <c r="M135" s="149">
        <f t="shared" si="356"/>
        <v>5.0999999999999996</v>
      </c>
      <c r="N135" s="148">
        <f t="shared" si="279"/>
        <v>91.3</v>
      </c>
      <c r="O135" s="149">
        <f t="shared" ref="O135:Q135" si="357">IF(OR(AND($V917=1,$B$24=2),$B$24=1), IF(O$5="2nd Quintile",IF(O917&gt;O$41,O$40,IF(O917&gt;O$40,O$19,IF(O917&gt;O$19,O$18, O$17))), IF(O$5="Next Quintile",IF(O917=O$42,O$42,IF(O917&gt;O$41,O$41,IF(O917&gt;O$40,O$40,IF(O917&gt;O$19,O$19,O$18)))),O917*(1+O$5))), O917)</f>
        <v>5.6</v>
      </c>
      <c r="P135" s="149">
        <f t="shared" si="357"/>
        <v>9.3000000000000007</v>
      </c>
      <c r="Q135" s="149">
        <f t="shared" si="357"/>
        <v>6.2</v>
      </c>
      <c r="R135" s="23"/>
      <c r="S135" s="49">
        <f t="shared" si="221"/>
        <v>1.8909266790708683</v>
      </c>
      <c r="T135" s="49">
        <f t="shared" si="333"/>
        <v>1.9016486669587422</v>
      </c>
      <c r="U135" s="49">
        <f t="shared" si="333"/>
        <v>1.4645758586456399</v>
      </c>
      <c r="V135" s="49">
        <f t="shared" si="333"/>
        <v>1.3374483945453692</v>
      </c>
      <c r="W135" s="49">
        <f t="shared" si="232"/>
        <v>0.52625745891475817</v>
      </c>
      <c r="X135" s="49">
        <f t="shared" si="232"/>
        <v>1.206339212855599</v>
      </c>
      <c r="Y135" s="49">
        <f t="shared" si="233"/>
        <v>0.85239198131535987</v>
      </c>
      <c r="Z135" s="49">
        <f t="shared" si="233"/>
        <v>1.1418943773551806</v>
      </c>
      <c r="AA135" s="49">
        <f t="shared" si="233"/>
        <v>0.97378458481817776</v>
      </c>
      <c r="AB135" s="49">
        <f t="shared" si="224"/>
        <v>0.74334655288515106</v>
      </c>
      <c r="AC135" s="49">
        <f t="shared" si="333"/>
        <v>1.5258940918762758</v>
      </c>
      <c r="AD135" s="49">
        <f t="shared" si="234"/>
        <v>0.68672016037907857</v>
      </c>
      <c r="AE135" s="49">
        <f t="shared" si="234"/>
        <v>1.0125713900698021</v>
      </c>
      <c r="AF135" s="49">
        <f t="shared" si="234"/>
        <v>0.9038084969478356</v>
      </c>
      <c r="AG135" s="129">
        <f t="shared" si="225"/>
        <v>1.0988755967224093</v>
      </c>
      <c r="AH135" s="129">
        <f t="shared" si="226"/>
        <v>1.3113697503294766</v>
      </c>
      <c r="AI135" s="129">
        <f t="shared" si="227"/>
        <v>0.95300850501950318</v>
      </c>
      <c r="AJ135" s="132">
        <f t="shared" si="228"/>
        <v>1.032248534818248</v>
      </c>
      <c r="AK135" s="85">
        <f t="shared" si="241"/>
        <v>0.9158711361354015</v>
      </c>
      <c r="AL135" s="122">
        <f t="shared" si="242"/>
        <v>0.9128376299647144</v>
      </c>
      <c r="AM135" s="122">
        <f t="shared" si="243"/>
        <v>0.84631622507864013</v>
      </c>
      <c r="AN135" s="122">
        <f t="shared" si="244"/>
        <v>0.90992449590266766</v>
      </c>
      <c r="AO135" s="53"/>
      <c r="AP135" s="60"/>
    </row>
    <row r="136" spans="1:42" ht="15" thickBot="1">
      <c r="A136" s="23" t="s">
        <v>5</v>
      </c>
      <c r="B136" s="24">
        <v>13067030310</v>
      </c>
      <c r="C136" s="24"/>
      <c r="D136" s="148">
        <f t="shared" ref="D136:G136" si="358">IF(OR(AND($V918=1,$B$24=2),$B$24=1), IF(D$5="Next Quintile",IF(D918&gt;D$41,D$42,IF(D918&gt;D$40,D$41,IF(D918&gt;D$19,D$40,IF(D918&gt;D$18,D$19,D$18)))),IF(D$5="2nd Quintile",IF(D918&gt;D$40,D$42,IF(D918&gt;D$19,D$41,IF(D918&gt;D$18,D$40,D$19))),IF(D918*(1+D$5)&gt;100,100,D918*(1+D$5)))), D918)</f>
        <v>78.7</v>
      </c>
      <c r="E136" s="148">
        <f t="shared" si="358"/>
        <v>74.8</v>
      </c>
      <c r="F136" s="148">
        <f t="shared" si="358"/>
        <v>68.5</v>
      </c>
      <c r="G136" s="148">
        <f t="shared" si="358"/>
        <v>36.6</v>
      </c>
      <c r="H136" s="149">
        <f t="shared" ref="H136:M136" si="359">IF(OR(AND($V918=1,$B$24=2),$B$24=1), IF(H$5="2nd Quintile",IF(H918&gt;H$41,H$40,IF(H918&gt;H$40,H$19,IF(H918&gt;H$19,H$18, H$17))), IF(H$5="Next Quintile",IF(H918=H$42,H$42,IF(H918&gt;H$41,H$41,IF(H918&gt;H$40,H$40,IF(H918&gt;H$19,H$19,H$18)))),H918*(1+H$5))), H918)</f>
        <v>7.3</v>
      </c>
      <c r="I136" s="149">
        <f t="shared" si="359"/>
        <v>11.1</v>
      </c>
      <c r="J136" s="149">
        <f t="shared" si="359"/>
        <v>10.3</v>
      </c>
      <c r="K136" s="149">
        <f t="shared" si="359"/>
        <v>21.2</v>
      </c>
      <c r="L136" s="149">
        <f t="shared" si="359"/>
        <v>34.9</v>
      </c>
      <c r="M136" s="149">
        <f t="shared" si="359"/>
        <v>9.6999999999999993</v>
      </c>
      <c r="N136" s="148">
        <f t="shared" si="279"/>
        <v>82.8</v>
      </c>
      <c r="O136" s="149">
        <f t="shared" ref="O136:Q136" si="360">IF(OR(AND($V918=1,$B$24=2),$B$24=1), IF(O$5="2nd Quintile",IF(O918&gt;O$41,O$40,IF(O918&gt;O$40,O$19,IF(O918&gt;O$19,O$18, O$17))), IF(O$5="Next Quintile",IF(O918=O$42,O$42,IF(O918&gt;O$41,O$41,IF(O918&gt;O$40,O$40,IF(O918&gt;O$19,O$19,O$18)))),O918*(1+O$5))), O918)</f>
        <v>7.8</v>
      </c>
      <c r="P136" s="149">
        <f t="shared" si="360"/>
        <v>20.100000000000001</v>
      </c>
      <c r="Q136" s="149">
        <f t="shared" si="360"/>
        <v>7.6</v>
      </c>
      <c r="R136" s="23"/>
      <c r="S136" s="49">
        <f t="shared" si="221"/>
        <v>0.40024479323518952</v>
      </c>
      <c r="T136" s="49">
        <f t="shared" si="333"/>
        <v>0.47733077802455393</v>
      </c>
      <c r="U136" s="49">
        <f t="shared" si="333"/>
        <v>1.0764154564754358</v>
      </c>
      <c r="V136" s="49">
        <f t="shared" si="333"/>
        <v>0.17865981575688972</v>
      </c>
      <c r="W136" s="49">
        <f t="shared" si="232"/>
        <v>0.70481638030152316</v>
      </c>
      <c r="X136" s="49">
        <f t="shared" si="232"/>
        <v>-2.3401020582424364E-2</v>
      </c>
      <c r="Y136" s="49">
        <f t="shared" si="233"/>
        <v>0.69162099202889527</v>
      </c>
      <c r="Z136" s="49">
        <f t="shared" si="233"/>
        <v>0.47579503050513011</v>
      </c>
      <c r="AA136" s="49">
        <f t="shared" si="233"/>
        <v>0.32951787213604122</v>
      </c>
      <c r="AB136" s="49">
        <f t="shared" si="224"/>
        <v>0.35459150191459421</v>
      </c>
      <c r="AC136" s="49">
        <f t="shared" si="333"/>
        <v>0.72733099247697974</v>
      </c>
      <c r="AD136" s="49">
        <f t="shared" si="234"/>
        <v>0.4604431505797788</v>
      </c>
      <c r="AE136" s="49">
        <f t="shared" si="234"/>
        <v>0.23697582646522966</v>
      </c>
      <c r="AF136" s="49">
        <f t="shared" si="234"/>
        <v>0.69376337102106622</v>
      </c>
      <c r="AG136" s="129">
        <f t="shared" si="225"/>
        <v>0.47235853103907277</v>
      </c>
      <c r="AH136" s="129">
        <f t="shared" si="226"/>
        <v>0.50081245646286621</v>
      </c>
      <c r="AI136" s="129">
        <f t="shared" si="227"/>
        <v>0.38663480151858853</v>
      </c>
      <c r="AJ136" s="132">
        <f t="shared" si="228"/>
        <v>0.52962833513576357</v>
      </c>
      <c r="AK136" s="85">
        <f t="shared" si="241"/>
        <v>0.72885044266843302</v>
      </c>
      <c r="AL136" s="122">
        <f t="shared" si="242"/>
        <v>0.67594737856584253</v>
      </c>
      <c r="AM136" s="122">
        <f t="shared" si="243"/>
        <v>0.71453684775793214</v>
      </c>
      <c r="AN136" s="122">
        <f t="shared" si="244"/>
        <v>0.76945687529691076</v>
      </c>
      <c r="AO136" s="53"/>
      <c r="AP136" s="60"/>
    </row>
    <row r="137" spans="1:42" ht="15" thickBot="1">
      <c r="A137" s="23" t="s">
        <v>5</v>
      </c>
      <c r="B137" s="24">
        <v>13067030311</v>
      </c>
      <c r="C137" s="24"/>
      <c r="D137" s="148">
        <f t="shared" ref="D137:G137" si="361">IF(OR(AND($V919=1,$B$24=2),$B$24=1), IF(D$5="Next Quintile",IF(D919&gt;D$41,D$42,IF(D919&gt;D$40,D$41,IF(D919&gt;D$19,D$40,IF(D919&gt;D$18,D$19,D$18)))),IF(D$5="2nd Quintile",IF(D919&gt;D$40,D$42,IF(D919&gt;D$19,D$41,IF(D919&gt;D$18,D$40,D$19))),IF(D919*(1+D$5)&gt;100,100,D919*(1+D$5)))), D919)</f>
        <v>79.400000000000006</v>
      </c>
      <c r="E137" s="148">
        <f t="shared" si="361"/>
        <v>75.7</v>
      </c>
      <c r="F137" s="148">
        <f t="shared" si="361"/>
        <v>75.7</v>
      </c>
      <c r="G137" s="148">
        <f t="shared" si="361"/>
        <v>37</v>
      </c>
      <c r="H137" s="149">
        <f t="shared" ref="H137:M137" si="362">IF(OR(AND($V919=1,$B$24=2),$B$24=1), IF(H$5="2nd Quintile",IF(H919&gt;H$41,H$40,IF(H919&gt;H$40,H$19,IF(H919&gt;H$19,H$18, H$17))), IF(H$5="Next Quintile",IF(H919=H$42,H$42,IF(H919&gt;H$41,H$41,IF(H919&gt;H$40,H$40,IF(H919&gt;H$19,H$19,H$18)))),H919*(1+H$5))), H919)</f>
        <v>8.6999999999999993</v>
      </c>
      <c r="I137" s="149">
        <f t="shared" si="362"/>
        <v>1</v>
      </c>
      <c r="J137" s="149">
        <f t="shared" si="362"/>
        <v>6.6</v>
      </c>
      <c r="K137" s="149">
        <f t="shared" si="362"/>
        <v>8.9</v>
      </c>
      <c r="L137" s="149">
        <f t="shared" si="362"/>
        <v>18.3</v>
      </c>
      <c r="M137" s="149">
        <f t="shared" si="362"/>
        <v>4.5</v>
      </c>
      <c r="N137" s="148">
        <f t="shared" si="279"/>
        <v>83.1</v>
      </c>
      <c r="O137" s="149">
        <f t="shared" ref="O137:Q137" si="363">IF(OR(AND($V919=1,$B$24=2),$B$24=1), IF(O$5="2nd Quintile",IF(O919&gt;O$41,O$40,IF(O919&gt;O$40,O$19,IF(O919&gt;O$19,O$18, O$17))), IF(O$5="Next Quintile",IF(O919=O$42,O$42,IF(O919&gt;O$41,O$41,IF(O919&gt;O$40,O$40,IF(O919&gt;O$19,O$19,O$18)))),O919*(1+O$5))), O919)</f>
        <v>4.3</v>
      </c>
      <c r="P137" s="149">
        <f t="shared" si="363"/>
        <v>13.3</v>
      </c>
      <c r="Q137" s="149">
        <f t="shared" si="363"/>
        <v>7.3</v>
      </c>
      <c r="R137" s="23"/>
      <c r="S137" s="49">
        <f t="shared" si="221"/>
        <v>0.45987206866861696</v>
      </c>
      <c r="T137" s="49">
        <f t="shared" si="333"/>
        <v>0.56336340218836445</v>
      </c>
      <c r="U137" s="49">
        <f t="shared" si="333"/>
        <v>1.4214469250711732</v>
      </c>
      <c r="V137" s="49">
        <f t="shared" si="333"/>
        <v>0.19992199151447643</v>
      </c>
      <c r="W137" s="49">
        <f t="shared" si="232"/>
        <v>0.2048514004185813</v>
      </c>
      <c r="X137" s="49">
        <f t="shared" si="232"/>
        <v>1.18246076172088</v>
      </c>
      <c r="Y137" s="49">
        <f t="shared" si="233"/>
        <v>0.87751244839136999</v>
      </c>
      <c r="Z137" s="49">
        <f t="shared" si="233"/>
        <v>1.0826855465240648</v>
      </c>
      <c r="AA137" s="49">
        <f t="shared" si="233"/>
        <v>1.8573503622108218</v>
      </c>
      <c r="AB137" s="49">
        <f t="shared" si="224"/>
        <v>0.79405373344652797</v>
      </c>
      <c r="AC137" s="49">
        <f t="shared" si="333"/>
        <v>0.75551557245577816</v>
      </c>
      <c r="AD137" s="49">
        <f t="shared" si="234"/>
        <v>0.82042930253321023</v>
      </c>
      <c r="AE137" s="49">
        <f t="shared" si="234"/>
        <v>0.72531377391996044</v>
      </c>
      <c r="AF137" s="49">
        <f t="shared" si="234"/>
        <v>0.73877304086251683</v>
      </c>
      <c r="AG137" s="129">
        <f t="shared" si="225"/>
        <v>0.90201715651572201</v>
      </c>
      <c r="AH137" s="129">
        <f t="shared" si="226"/>
        <v>0.70134699971049463</v>
      </c>
      <c r="AI137" s="129">
        <f t="shared" si="227"/>
        <v>1.2446965473938048</v>
      </c>
      <c r="AJ137" s="132">
        <f t="shared" si="228"/>
        <v>0.76000792244286641</v>
      </c>
      <c r="AK137" s="85">
        <f t="shared" si="241"/>
        <v>0.85710721090676489</v>
      </c>
      <c r="AL137" s="122">
        <f t="shared" si="242"/>
        <v>0.73455480671873286</v>
      </c>
      <c r="AM137" s="122">
        <f t="shared" si="243"/>
        <v>0.91418390388926074</v>
      </c>
      <c r="AN137" s="122">
        <f t="shared" si="244"/>
        <v>0.83384122054528709</v>
      </c>
      <c r="AO137" s="53"/>
      <c r="AP137" s="60"/>
    </row>
    <row r="138" spans="1:42" ht="15" thickBot="1">
      <c r="A138" s="23" t="s">
        <v>5</v>
      </c>
      <c r="B138" s="24">
        <v>13067030312</v>
      </c>
      <c r="C138" s="24"/>
      <c r="D138" s="148">
        <f t="shared" ref="D138:G138" si="364">IF(OR(AND($V920=1,$B$24=2),$B$24=1), IF(D$5="Next Quintile",IF(D920&gt;D$41,D$42,IF(D920&gt;D$40,D$41,IF(D920&gt;D$19,D$40,IF(D920&gt;D$18,D$19,D$18)))),IF(D$5="2nd Quintile",IF(D920&gt;D$40,D$42,IF(D920&gt;D$19,D$41,IF(D920&gt;D$18,D$40,D$19))),IF(D920*(1+D$5)&gt;100,100,D920*(1+D$5)))), D920)</f>
        <v>80.900000000000006</v>
      </c>
      <c r="E138" s="148">
        <f t="shared" si="364"/>
        <v>76.599999999999994</v>
      </c>
      <c r="F138" s="148">
        <f t="shared" si="364"/>
        <v>66.5</v>
      </c>
      <c r="G138" s="148">
        <f t="shared" si="364"/>
        <v>29.1</v>
      </c>
      <c r="H138" s="149">
        <f t="shared" ref="H138:M138" si="365">IF(OR(AND($V920=1,$B$24=2),$B$24=1), IF(H$5="2nd Quintile",IF(H920&gt;H$41,H$40,IF(H920&gt;H$40,H$19,IF(H920&gt;H$19,H$18, H$17))), IF(H$5="Next Quintile",IF(H920=H$42,H$42,IF(H920&gt;H$41,H$41,IF(H920&gt;H$40,H$40,IF(H920&gt;H$19,H$19,H$18)))),H920*(1+H$5))), H920)</f>
        <v>5.8</v>
      </c>
      <c r="I138" s="149">
        <f t="shared" si="365"/>
        <v>21</v>
      </c>
      <c r="J138" s="149">
        <f t="shared" si="365"/>
        <v>19.899999999999999</v>
      </c>
      <c r="K138" s="149">
        <f t="shared" si="365"/>
        <v>21</v>
      </c>
      <c r="L138" s="149">
        <f t="shared" si="365"/>
        <v>29.8</v>
      </c>
      <c r="M138" s="149">
        <f t="shared" si="365"/>
        <v>4.5999999999999996</v>
      </c>
      <c r="N138" s="148">
        <f t="shared" si="279"/>
        <v>82.1</v>
      </c>
      <c r="O138" s="149">
        <f t="shared" ref="O138:Q138" si="366">IF(OR(AND($V920=1,$B$24=2),$B$24=1), IF(O$5="2nd Quintile",IF(O920&gt;O$41,O$40,IF(O920&gt;O$40,O$19,IF(O920&gt;O$19,O$18, O$17))), IF(O$5="Next Quintile",IF(O920=O$42,O$42,IF(O920&gt;O$41,O$41,IF(O920&gt;O$40,O$40,IF(O920&gt;O$19,O$19,O$18)))),O920*(1+O$5))), O920)</f>
        <v>5.0999999999999996</v>
      </c>
      <c r="P138" s="149">
        <f t="shared" si="366"/>
        <v>16.5</v>
      </c>
      <c r="Q138" s="149">
        <f t="shared" si="366"/>
        <v>10.3</v>
      </c>
      <c r="R138" s="23"/>
      <c r="S138" s="49">
        <f t="shared" si="221"/>
        <v>0.58764480174024658</v>
      </c>
      <c r="T138" s="49">
        <f t="shared" si="333"/>
        <v>0.64939602635217364</v>
      </c>
      <c r="U138" s="49">
        <f t="shared" si="333"/>
        <v>0.9805733818655088</v>
      </c>
      <c r="V138" s="49">
        <f t="shared" si="333"/>
        <v>-0.22000597969786248</v>
      </c>
      <c r="W138" s="49">
        <f t="shared" si="232"/>
        <v>1.2404931444618181</v>
      </c>
      <c r="X138" s="49">
        <f t="shared" si="232"/>
        <v>-1.2053843517510099</v>
      </c>
      <c r="Y138" s="49">
        <f t="shared" si="233"/>
        <v>0.20930802416950128</v>
      </c>
      <c r="Z138" s="49">
        <f t="shared" si="233"/>
        <v>0.48566316897698264</v>
      </c>
      <c r="AA138" s="49">
        <f t="shared" si="233"/>
        <v>0.79891219137588332</v>
      </c>
      <c r="AB138" s="49">
        <f t="shared" si="224"/>
        <v>0.78560253668629854</v>
      </c>
      <c r="AC138" s="49">
        <f t="shared" si="333"/>
        <v>0.66156697252644925</v>
      </c>
      <c r="AD138" s="49">
        <f t="shared" si="234"/>
        <v>0.73814675351528303</v>
      </c>
      <c r="AE138" s="49">
        <f t="shared" si="234"/>
        <v>0.49550768100008719</v>
      </c>
      <c r="AF138" s="49">
        <f t="shared" si="234"/>
        <v>0.28867634244801077</v>
      </c>
      <c r="AG138" s="129">
        <f t="shared" si="225"/>
        <v>0.51877434294471259</v>
      </c>
      <c r="AH138" s="129">
        <f t="shared" si="226"/>
        <v>0.32028929244862514</v>
      </c>
      <c r="AI138" s="129">
        <f t="shared" si="227"/>
        <v>0.69005929901305485</v>
      </c>
      <c r="AJ138" s="132">
        <f t="shared" si="228"/>
        <v>0.54597443737245754</v>
      </c>
      <c r="AK138" s="85">
        <f t="shared" si="241"/>
        <v>0.74270595883215818</v>
      </c>
      <c r="AL138" s="122">
        <f t="shared" si="242"/>
        <v>0.62318839652935387</v>
      </c>
      <c r="AM138" s="122">
        <f t="shared" si="243"/>
        <v>0.78513527260800986</v>
      </c>
      <c r="AN138" s="122">
        <f t="shared" si="244"/>
        <v>0.77402513198221168</v>
      </c>
      <c r="AO138" s="53"/>
      <c r="AP138" s="60"/>
    </row>
    <row r="139" spans="1:42" ht="15" thickBot="1">
      <c r="A139" s="23" t="s">
        <v>5</v>
      </c>
      <c r="B139" s="24">
        <v>13067030313</v>
      </c>
      <c r="C139" s="24"/>
      <c r="D139" s="148">
        <f t="shared" ref="D139:G139" si="367">IF(OR(AND($V921=1,$B$24=2),$B$24=1), IF(D$5="Next Quintile",IF(D921&gt;D$41,D$42,IF(D921&gt;D$40,D$41,IF(D921&gt;D$19,D$40,IF(D921&gt;D$18,D$19,D$18)))),IF(D$5="2nd Quintile",IF(D921&gt;D$40,D$42,IF(D921&gt;D$19,D$41,IF(D921&gt;D$18,D$40,D$19))),IF(D921*(1+D$5)&gt;100,100,D921*(1+D$5)))), D921)</f>
        <v>80.8</v>
      </c>
      <c r="E139" s="148">
        <f t="shared" si="367"/>
        <v>76.599999999999994</v>
      </c>
      <c r="F139" s="148">
        <f t="shared" si="367"/>
        <v>66.3</v>
      </c>
      <c r="G139" s="148">
        <f t="shared" si="367"/>
        <v>26.8</v>
      </c>
      <c r="H139" s="149">
        <f t="shared" ref="H139:M139" si="368">IF(OR(AND($V921=1,$B$24=2),$B$24=1), IF(H$5="2nd Quintile",IF(H921&gt;H$41,H$40,IF(H921&gt;H$40,H$19,IF(H921&gt;H$19,H$18, H$17))), IF(H$5="Next Quintile",IF(H921=H$42,H$42,IF(H921&gt;H$41,H$41,IF(H921&gt;H$40,H$40,IF(H921&gt;H$19,H$19,H$18)))),H921*(1+H$5))), H921)</f>
        <v>7.6</v>
      </c>
      <c r="I139" s="149">
        <f t="shared" si="368"/>
        <v>14.3</v>
      </c>
      <c r="J139" s="149">
        <f t="shared" si="368"/>
        <v>-2.2703000000000002</v>
      </c>
      <c r="K139" s="149">
        <f t="shared" si="368"/>
        <v>10.5</v>
      </c>
      <c r="L139" s="149">
        <f t="shared" si="368"/>
        <v>27.6</v>
      </c>
      <c r="M139" s="149">
        <f t="shared" si="368"/>
        <v>4.5</v>
      </c>
      <c r="N139" s="148">
        <f t="shared" si="279"/>
        <v>82.1</v>
      </c>
      <c r="O139" s="149">
        <f t="shared" ref="O139:Q139" si="369">IF(OR(AND($V921=1,$B$24=2),$B$24=1), IF(O$5="2nd Quintile",IF(O921&gt;O$41,O$40,IF(O921&gt;O$40,O$19,IF(O921&gt;O$19,O$18, O$17))), IF(O$5="Next Quintile",IF(O921=O$42,O$42,IF(O921&gt;O$41,O$41,IF(O921&gt;O$40,O$40,IF(O921&gt;O$19,O$19,O$18)))),O921*(1+O$5))), O921)</f>
        <v>4.5</v>
      </c>
      <c r="P139" s="149">
        <f t="shared" si="369"/>
        <v>12.4</v>
      </c>
      <c r="Q139" s="149">
        <f t="shared" si="369"/>
        <v>9.9</v>
      </c>
      <c r="R139" s="23"/>
      <c r="S139" s="49">
        <f t="shared" si="221"/>
        <v>0.57912661953547051</v>
      </c>
      <c r="T139" s="49">
        <f t="shared" si="333"/>
        <v>0.64939602635217364</v>
      </c>
      <c r="U139" s="49">
        <f t="shared" si="333"/>
        <v>0.97098917440451604</v>
      </c>
      <c r="V139" s="49">
        <f t="shared" si="333"/>
        <v>-0.34226349030398651</v>
      </c>
      <c r="W139" s="49">
        <f t="shared" si="232"/>
        <v>0.59768102746946417</v>
      </c>
      <c r="X139" s="49">
        <f t="shared" si="232"/>
        <v>-0.40545623873792691</v>
      </c>
      <c r="Y139" s="49">
        <f t="shared" si="233"/>
        <v>1.3231646066000349</v>
      </c>
      <c r="Z139" s="49">
        <f t="shared" si="233"/>
        <v>1.0037404387492441</v>
      </c>
      <c r="AA139" s="49">
        <f t="shared" si="233"/>
        <v>1.0013960153616976</v>
      </c>
      <c r="AB139" s="49">
        <f t="shared" si="224"/>
        <v>0.79405373344652797</v>
      </c>
      <c r="AC139" s="49">
        <f t="shared" si="333"/>
        <v>0.66156697252644925</v>
      </c>
      <c r="AD139" s="49">
        <f t="shared" si="234"/>
        <v>0.7998586652787284</v>
      </c>
      <c r="AE139" s="49">
        <f t="shared" si="234"/>
        <v>0.78994673755367484</v>
      </c>
      <c r="AF139" s="49">
        <f t="shared" si="234"/>
        <v>0.34868923556994497</v>
      </c>
      <c r="AG139" s="129">
        <f t="shared" si="225"/>
        <v>0.68829472930536051</v>
      </c>
      <c r="AH139" s="129">
        <f t="shared" si="226"/>
        <v>0.48180538933139222</v>
      </c>
      <c r="AI139" s="129">
        <f t="shared" si="227"/>
        <v>0.93306339585248999</v>
      </c>
      <c r="AJ139" s="132">
        <f t="shared" si="228"/>
        <v>0.65001540273219938</v>
      </c>
      <c r="AK139" s="85">
        <f t="shared" si="241"/>
        <v>0.79330924156856331</v>
      </c>
      <c r="AL139" s="122">
        <f t="shared" si="242"/>
        <v>0.67039244871054338</v>
      </c>
      <c r="AM139" s="122">
        <f t="shared" si="243"/>
        <v>0.84167555399808691</v>
      </c>
      <c r="AN139" s="122">
        <f t="shared" si="244"/>
        <v>0.80310153372420523</v>
      </c>
      <c r="AO139" s="53"/>
      <c r="AP139" s="60"/>
    </row>
    <row r="140" spans="1:42" ht="15" thickBot="1">
      <c r="A140" s="23" t="s">
        <v>5</v>
      </c>
      <c r="B140" s="24">
        <v>13067030314</v>
      </c>
      <c r="C140" s="24"/>
      <c r="D140" s="148">
        <f t="shared" ref="D140:G140" si="370">IF(OR(AND($V922=1,$B$24=2),$B$24=1), IF(D$5="Next Quintile",IF(D922&gt;D$41,D$42,IF(D922&gt;D$40,D$41,IF(D922&gt;D$19,D$40,IF(D922&gt;D$18,D$19,D$18)))),IF(D$5="2nd Quintile",IF(D922&gt;D$40,D$42,IF(D922&gt;D$19,D$41,IF(D922&gt;D$18,D$40,D$19))),IF(D922*(1+D$5)&gt;100,100,D922*(1+D$5)))), D922)</f>
        <v>86.7</v>
      </c>
      <c r="E140" s="148">
        <f t="shared" si="370"/>
        <v>85.7</v>
      </c>
      <c r="F140" s="148">
        <f t="shared" si="370"/>
        <v>68.599999999999994</v>
      </c>
      <c r="G140" s="148">
        <f t="shared" si="370"/>
        <v>68.3</v>
      </c>
      <c r="H140" s="149">
        <f t="shared" ref="H140:M140" si="371">IF(OR(AND($V922=1,$B$24=2),$B$24=1), IF(H$5="2nd Quintile",IF(H922&gt;H$41,H$40,IF(H922&gt;H$40,H$19,IF(H922&gt;H$19,H$18, H$17))), IF(H$5="Next Quintile",IF(H922=H$42,H$42,IF(H922&gt;H$41,H$41,IF(H922&gt;H$40,H$40,IF(H922&gt;H$19,H$19,H$18)))),H922*(1+H$5))), H922)</f>
        <v>6.3</v>
      </c>
      <c r="I140" s="149">
        <f t="shared" si="371"/>
        <v>8.5</v>
      </c>
      <c r="J140" s="149">
        <f t="shared" si="371"/>
        <v>6.9</v>
      </c>
      <c r="K140" s="149">
        <f t="shared" si="371"/>
        <v>15.6</v>
      </c>
      <c r="L140" s="149">
        <f t="shared" si="371"/>
        <v>29.1</v>
      </c>
      <c r="M140" s="149">
        <f t="shared" si="371"/>
        <v>3.1</v>
      </c>
      <c r="N140" s="148">
        <f t="shared" si="279"/>
        <v>87.9</v>
      </c>
      <c r="O140" s="149">
        <f t="shared" ref="O140:Q140" si="372">IF(OR(AND($V922=1,$B$24=2),$B$24=1), IF(O$5="2nd Quintile",IF(O922&gt;O$41,O$40,IF(O922&gt;O$40,O$19,IF(O922&gt;O$19,O$18, O$17))), IF(O$5="Next Quintile",IF(O922=O$42,O$42,IF(O922&gt;O$41,O$41,IF(O922&gt;O$40,O$40,IF(O922&gt;O$19,O$19,O$18)))),O922*(1+O$5))), O922)</f>
        <v>5.7</v>
      </c>
      <c r="P140" s="149">
        <f t="shared" si="372"/>
        <v>16.399999999999999</v>
      </c>
      <c r="Q140" s="149">
        <f t="shared" si="372"/>
        <v>7.6</v>
      </c>
      <c r="R140" s="23"/>
      <c r="S140" s="49">
        <f t="shared" si="221"/>
        <v>1.0816993696172141</v>
      </c>
      <c r="T140" s="49">
        <f t="shared" si="333"/>
        <v>1.51928144845292</v>
      </c>
      <c r="U140" s="49">
        <f t="shared" si="333"/>
        <v>1.0812075602059319</v>
      </c>
      <c r="V140" s="49">
        <f t="shared" si="333"/>
        <v>1.8636872445456421</v>
      </c>
      <c r="W140" s="49">
        <f t="shared" si="232"/>
        <v>1.0619342230750533</v>
      </c>
      <c r="X140" s="49">
        <f t="shared" si="232"/>
        <v>0.28701884416892132</v>
      </c>
      <c r="Y140" s="49">
        <f t="shared" si="233"/>
        <v>0.86244016814576407</v>
      </c>
      <c r="Z140" s="49">
        <f t="shared" si="233"/>
        <v>0.75210290771700283</v>
      </c>
      <c r="AA140" s="49">
        <f t="shared" si="233"/>
        <v>0.86333886264409687</v>
      </c>
      <c r="AB140" s="49">
        <f t="shared" si="224"/>
        <v>0.91237048808974097</v>
      </c>
      <c r="AC140" s="49">
        <f t="shared" si="333"/>
        <v>1.2064688521165583</v>
      </c>
      <c r="AD140" s="49">
        <f t="shared" si="234"/>
        <v>0.67643484175183766</v>
      </c>
      <c r="AE140" s="49">
        <f t="shared" si="234"/>
        <v>0.50268912140383337</v>
      </c>
      <c r="AF140" s="49">
        <f t="shared" si="234"/>
        <v>0.69376337102106622</v>
      </c>
      <c r="AG140" s="129">
        <f t="shared" si="225"/>
        <v>0.90687479939412741</v>
      </c>
      <c r="AH140" s="129">
        <f t="shared" si="226"/>
        <v>1.1081812654587782</v>
      </c>
      <c r="AI140" s="129">
        <f t="shared" si="227"/>
        <v>0.84260408615028026</v>
      </c>
      <c r="AJ140" s="132">
        <f t="shared" si="228"/>
        <v>0.7698390465733238</v>
      </c>
      <c r="AK140" s="85">
        <f t="shared" si="241"/>
        <v>0.85855725878174716</v>
      </c>
      <c r="AL140" s="122">
        <f t="shared" si="242"/>
        <v>0.85345457138687519</v>
      </c>
      <c r="AM140" s="122">
        <f t="shared" si="243"/>
        <v>0.82062819351554106</v>
      </c>
      <c r="AN140" s="122">
        <f t="shared" si="244"/>
        <v>0.83658873171845038</v>
      </c>
      <c r="AO140" s="53"/>
      <c r="AP140" s="60"/>
    </row>
    <row r="141" spans="1:42" ht="15" thickBot="1">
      <c r="A141" s="23" t="s">
        <v>5</v>
      </c>
      <c r="B141" s="24">
        <v>13067030318</v>
      </c>
      <c r="C141" s="24"/>
      <c r="D141" s="148">
        <f t="shared" ref="D141:G141" si="373">IF(OR(AND($V923=1,$B$24=2),$B$24=1), IF(D$5="Next Quintile",IF(D923&gt;D$41,D$42,IF(D923&gt;D$40,D$41,IF(D923&gt;D$19,D$40,IF(D923&gt;D$18,D$19,D$18)))),IF(D$5="2nd Quintile",IF(D923&gt;D$40,D$42,IF(D923&gt;D$19,D$41,IF(D923&gt;D$18,D$40,D$19))),IF(D923*(1+D$5)&gt;100,100,D923*(1+D$5)))), D923)</f>
        <v>87.2</v>
      </c>
      <c r="E141" s="148">
        <f t="shared" si="373"/>
        <v>85.1</v>
      </c>
      <c r="F141" s="148">
        <f t="shared" si="373"/>
        <v>81.599999999999994</v>
      </c>
      <c r="G141" s="148">
        <f t="shared" si="373"/>
        <v>62.1</v>
      </c>
      <c r="H141" s="149">
        <f t="shared" ref="H141:M141" si="374">IF(OR(AND($V923=1,$B$24=2),$B$24=1), IF(H$5="2nd Quintile",IF(H923&gt;H$41,H$40,IF(H923&gt;H$40,H$19,IF(H923&gt;H$19,H$18, H$17))), IF(H$5="Next Quintile",IF(H923=H$42,H$42,IF(H923&gt;H$41,H$41,IF(H923&gt;H$40,H$40,IF(H923&gt;H$19,H$19,H$18)))),H923*(1+H$5))), H923)</f>
        <v>9.6</v>
      </c>
      <c r="I141" s="149">
        <f t="shared" si="374"/>
        <v>5.0999999999999996</v>
      </c>
      <c r="J141" s="149">
        <f t="shared" si="374"/>
        <v>2.9</v>
      </c>
      <c r="K141" s="149">
        <f t="shared" si="374"/>
        <v>10.199999999999999</v>
      </c>
      <c r="L141" s="149">
        <f t="shared" si="374"/>
        <v>32.299999999999997</v>
      </c>
      <c r="M141" s="149">
        <f t="shared" si="374"/>
        <v>-1.8932</v>
      </c>
      <c r="N141" s="148">
        <f t="shared" si="279"/>
        <v>90</v>
      </c>
      <c r="O141" s="149">
        <f t="shared" ref="O141:Q141" si="375">IF(OR(AND($V923=1,$B$24=2),$B$24=1), IF(O$5="2nd Quintile",IF(O923&gt;O$41,O$40,IF(O923&gt;O$40,O$19,IF(O923&gt;O$19,O$18, O$17))), IF(O$5="Next Quintile",IF(O923=O$42,O$42,IF(O923&gt;O$41,O$41,IF(O923&gt;O$40,O$40,IF(O923&gt;O$19,O$19,O$18)))),O923*(1+O$5))), O923)</f>
        <v>1.8</v>
      </c>
      <c r="P141" s="149">
        <f t="shared" si="375"/>
        <v>5.3</v>
      </c>
      <c r="Q141" s="149">
        <f t="shared" si="375"/>
        <v>7.2</v>
      </c>
      <c r="R141" s="23"/>
      <c r="S141" s="49">
        <f t="shared" si="221"/>
        <v>1.1242902806410906</v>
      </c>
      <c r="T141" s="49">
        <f t="shared" si="333"/>
        <v>1.4619263656770458</v>
      </c>
      <c r="U141" s="49">
        <f t="shared" si="333"/>
        <v>1.7041810451704575</v>
      </c>
      <c r="V141" s="49">
        <f t="shared" si="333"/>
        <v>1.5341235203030472</v>
      </c>
      <c r="W141" s="49">
        <f t="shared" si="232"/>
        <v>-0.11655465807759587</v>
      </c>
      <c r="X141" s="49">
        <f t="shared" si="232"/>
        <v>0.69295251345914266</v>
      </c>
      <c r="Y141" s="49">
        <f t="shared" si="233"/>
        <v>1.0634039047538448</v>
      </c>
      <c r="Z141" s="49">
        <f t="shared" si="233"/>
        <v>1.0185426464570231</v>
      </c>
      <c r="AA141" s="49">
        <f t="shared" si="233"/>
        <v>0.56881693684654921</v>
      </c>
      <c r="AB141" s="49">
        <f t="shared" si="224"/>
        <v>1.3343556447215204</v>
      </c>
      <c r="AC141" s="49">
        <f t="shared" si="333"/>
        <v>1.4037609119681485</v>
      </c>
      <c r="AD141" s="49">
        <f t="shared" si="234"/>
        <v>1.0775622682142325</v>
      </c>
      <c r="AE141" s="49">
        <f t="shared" si="234"/>
        <v>1.2998290062196436</v>
      </c>
      <c r="AF141" s="49">
        <f t="shared" si="234"/>
        <v>0.75377626414300025</v>
      </c>
      <c r="AG141" s="129">
        <f t="shared" si="225"/>
        <v>1.0579896805923512</v>
      </c>
      <c r="AH141" s="129">
        <f t="shared" si="226"/>
        <v>1.0663318531324333</v>
      </c>
      <c r="AI141" s="129">
        <f t="shared" si="227"/>
        <v>0.97390507600836429</v>
      </c>
      <c r="AJ141" s="132">
        <f t="shared" si="228"/>
        <v>1.1337321126362561</v>
      </c>
      <c r="AK141" s="85">
        <f t="shared" si="241"/>
        <v>0.90366634107633037</v>
      </c>
      <c r="AL141" s="122">
        <f t="shared" si="242"/>
        <v>0.84122382856104572</v>
      </c>
      <c r="AM141" s="122">
        <f t="shared" si="243"/>
        <v>0.85117827481016628</v>
      </c>
      <c r="AN141" s="122">
        <f t="shared" si="244"/>
        <v>0.93828618275023179</v>
      </c>
      <c r="AO141" s="53"/>
      <c r="AP141" s="60"/>
    </row>
    <row r="142" spans="1:42" ht="15" thickBot="1">
      <c r="A142" s="23" t="s">
        <v>5</v>
      </c>
      <c r="B142" s="24">
        <v>13067030319</v>
      </c>
      <c r="C142" s="24"/>
      <c r="D142" s="148">
        <f t="shared" ref="D142:G142" si="376">IF(OR(AND($V924=1,$B$24=2),$B$24=1), IF(D$5="Next Quintile",IF(D924&gt;D$41,D$42,IF(D924&gt;D$40,D$41,IF(D924&gt;D$19,D$40,IF(D924&gt;D$18,D$19,D$18)))),IF(D$5="2nd Quintile",IF(D924&gt;D$40,D$42,IF(D924&gt;D$19,D$41,IF(D924&gt;D$18,D$40,D$19))),IF(D924*(1+D$5)&gt;100,100,D924*(1+D$5)))), D924)</f>
        <v>92.7</v>
      </c>
      <c r="E142" s="148">
        <f t="shared" si="376"/>
        <v>89.7</v>
      </c>
      <c r="F142" s="148">
        <f t="shared" si="376"/>
        <v>82.7</v>
      </c>
      <c r="G142" s="148">
        <f t="shared" si="376"/>
        <v>74.599999999999994</v>
      </c>
      <c r="H142" s="149">
        <f t="shared" ref="H142:M142" si="377">IF(OR(AND($V924=1,$B$24=2),$B$24=1), IF(H$5="2nd Quintile",IF(H924&gt;H$41,H$40,IF(H924&gt;H$40,H$19,IF(H924&gt;H$19,H$18, H$17))), IF(H$5="Next Quintile",IF(H924=H$42,H$42,IF(H924&gt;H$41,H$41,IF(H924&gt;H$40,H$40,IF(H924&gt;H$19,H$19,H$18)))),H924*(1+H$5))), H924)</f>
        <v>11.3</v>
      </c>
      <c r="I142" s="149">
        <f t="shared" si="377"/>
        <v>7.3</v>
      </c>
      <c r="J142" s="149">
        <f t="shared" si="377"/>
        <v>6.1</v>
      </c>
      <c r="K142" s="149">
        <f t="shared" si="377"/>
        <v>10.1</v>
      </c>
      <c r="L142" s="149">
        <f t="shared" si="377"/>
        <v>30.6</v>
      </c>
      <c r="M142" s="149">
        <f t="shared" si="377"/>
        <v>-1.2673000000000001</v>
      </c>
      <c r="N142" s="148">
        <f t="shared" si="279"/>
        <v>94.4</v>
      </c>
      <c r="O142" s="149">
        <f t="shared" ref="O142:Q142" si="378">IF(OR(AND($V924=1,$B$24=2),$B$24=1), IF(O$5="2nd Quintile",IF(O924&gt;O$41,O$40,IF(O924&gt;O$40,O$19,IF(O924&gt;O$19,O$18, O$17))), IF(O$5="Next Quintile",IF(O924=O$42,O$42,IF(O924&gt;O$41,O$41,IF(O924&gt;O$40,O$40,IF(O924&gt;O$19,O$19,O$18)))),O924*(1+O$5))), O924)</f>
        <v>0.8</v>
      </c>
      <c r="P142" s="149">
        <f t="shared" si="378"/>
        <v>5.9</v>
      </c>
      <c r="Q142" s="149">
        <f t="shared" si="378"/>
        <v>6.5</v>
      </c>
      <c r="R142" s="23"/>
      <c r="S142" s="49">
        <f t="shared" si="221"/>
        <v>1.5927903019037326</v>
      </c>
      <c r="T142" s="49">
        <f t="shared" si="333"/>
        <v>1.9016486669587422</v>
      </c>
      <c r="U142" s="49">
        <f t="shared" si="333"/>
        <v>1.7568941862059178</v>
      </c>
      <c r="V142" s="49">
        <f t="shared" si="333"/>
        <v>2.1985665127276337</v>
      </c>
      <c r="W142" s="49">
        <f t="shared" si="232"/>
        <v>-0.72365499079259732</v>
      </c>
      <c r="X142" s="49">
        <f t="shared" si="232"/>
        <v>0.4302895509772347</v>
      </c>
      <c r="Y142" s="49">
        <f t="shared" si="233"/>
        <v>0.90263291546738011</v>
      </c>
      <c r="Z142" s="49">
        <f t="shared" si="233"/>
        <v>1.0234767156929494</v>
      </c>
      <c r="AA142" s="49">
        <f t="shared" si="233"/>
        <v>0.72528170992649621</v>
      </c>
      <c r="AB142" s="49">
        <f t="shared" si="224"/>
        <v>1.2814596041992439</v>
      </c>
      <c r="AC142" s="49">
        <f t="shared" si="333"/>
        <v>1.8171347516571965</v>
      </c>
      <c r="AD142" s="49">
        <f t="shared" si="234"/>
        <v>1.1804154544866416</v>
      </c>
      <c r="AE142" s="49">
        <f t="shared" si="234"/>
        <v>1.2567403637971672</v>
      </c>
      <c r="AF142" s="49">
        <f t="shared" si="234"/>
        <v>0.858798827106385</v>
      </c>
      <c r="AG142" s="129">
        <f t="shared" si="225"/>
        <v>1.1465515392630756</v>
      </c>
      <c r="AH142" s="129">
        <f t="shared" si="226"/>
        <v>1.1513095919211493</v>
      </c>
      <c r="AI142" s="129">
        <f t="shared" si="227"/>
        <v>1.0100726766062298</v>
      </c>
      <c r="AJ142" s="132">
        <f t="shared" si="228"/>
        <v>1.2782723492618477</v>
      </c>
      <c r="AK142" s="85">
        <f t="shared" si="241"/>
        <v>0.93010281205299483</v>
      </c>
      <c r="AL142" s="122">
        <f t="shared" si="242"/>
        <v>0.86605908457229974</v>
      </c>
      <c r="AM142" s="122">
        <f t="shared" si="243"/>
        <v>0.85959346756454358</v>
      </c>
      <c r="AN142" s="122">
        <f t="shared" si="244"/>
        <v>0.97868094430859309</v>
      </c>
      <c r="AO142" s="53"/>
      <c r="AP142" s="60"/>
    </row>
    <row r="143" spans="1:42" ht="15" thickBot="1">
      <c r="A143" s="23" t="s">
        <v>5</v>
      </c>
      <c r="B143" s="24">
        <v>13067030320</v>
      </c>
      <c r="C143" s="24"/>
      <c r="D143" s="148">
        <f t="shared" ref="D143:G143" si="379">IF(OR(AND($V925=1,$B$24=2),$B$24=1), IF(D$5="Next Quintile",IF(D925&gt;D$41,D$42,IF(D925&gt;D$40,D$41,IF(D925&gt;D$19,D$40,IF(D925&gt;D$18,D$19,D$18)))),IF(D$5="2nd Quintile",IF(D925&gt;D$40,D$42,IF(D925&gt;D$19,D$41,IF(D925&gt;D$18,D$40,D$19))),IF(D925*(1+D$5)&gt;100,100,D925*(1+D$5)))), D925)</f>
        <v>75.3</v>
      </c>
      <c r="E143" s="148">
        <f t="shared" si="379"/>
        <v>75.2</v>
      </c>
      <c r="F143" s="148">
        <f t="shared" si="379"/>
        <v>66.2</v>
      </c>
      <c r="G143" s="148">
        <f t="shared" si="379"/>
        <v>35.9</v>
      </c>
      <c r="H143" s="149">
        <f t="shared" ref="H143:M143" si="380">IF(OR(AND($V925=1,$B$24=2),$B$24=1), IF(H$5="2nd Quintile",IF(H925&gt;H$41,H$40,IF(H925&gt;H$40,H$19,IF(H925&gt;H$19,H$18, H$17))), IF(H$5="Next Quintile",IF(H925=H$42,H$42,IF(H925&gt;H$41,H$41,IF(H925&gt;H$40,H$40,IF(H925&gt;H$19,H$19,H$18)))),H925*(1+H$5))), H925)</f>
        <v>11.4</v>
      </c>
      <c r="I143" s="149">
        <f t="shared" si="380"/>
        <v>1.9</v>
      </c>
      <c r="J143" s="149">
        <f t="shared" si="380"/>
        <v>16</v>
      </c>
      <c r="K143" s="149">
        <f t="shared" si="380"/>
        <v>9.8000000000000007</v>
      </c>
      <c r="L143" s="149">
        <f t="shared" si="380"/>
        <v>33.1</v>
      </c>
      <c r="M143" s="149">
        <f t="shared" si="380"/>
        <v>2.7111999999999998</v>
      </c>
      <c r="N143" s="148">
        <f t="shared" si="279"/>
        <v>81.2</v>
      </c>
      <c r="O143" s="149">
        <f t="shared" ref="O143:Q143" si="381">IF(OR(AND($V925=1,$B$24=2),$B$24=1), IF(O$5="2nd Quintile",IF(O925&gt;O$41,O$40,IF(O925&gt;O$40,O$19,IF(O925&gt;O$19,O$18, O$17))), IF(O$5="Next Quintile",IF(O925=O$42,O$42,IF(O925&gt;O$41,O$41,IF(O925&gt;O$40,O$40,IF(O925&gt;O$19,O$19,O$18)))),O925*(1+O$5))), O925)</f>
        <v>0.9</v>
      </c>
      <c r="P143" s="149">
        <f t="shared" si="381"/>
        <v>8.9</v>
      </c>
      <c r="Q143" s="149">
        <f t="shared" si="381"/>
        <v>3.2</v>
      </c>
      <c r="R143" s="23"/>
      <c r="S143" s="49">
        <f t="shared" si="221"/>
        <v>0.11062659827282861</v>
      </c>
      <c r="T143" s="49">
        <f t="shared" ref="T143:AC158" si="382">IF((E143-T$25)/T$26&lt;3.1, (IF((E143-T$25)/T$26&gt;-3.1, (E143-T$25)/T$26, -3.1)), 3.1)</f>
        <v>0.51556749987513673</v>
      </c>
      <c r="U143" s="49">
        <f t="shared" si="382"/>
        <v>0.96619707067401994</v>
      </c>
      <c r="V143" s="49">
        <f t="shared" si="382"/>
        <v>0.1414510081811127</v>
      </c>
      <c r="W143" s="49">
        <f t="shared" si="232"/>
        <v>-0.75936677506995021</v>
      </c>
      <c r="X143" s="49">
        <f t="shared" si="232"/>
        <v>1.0750077316146449</v>
      </c>
      <c r="Y143" s="49">
        <f t="shared" si="233"/>
        <v>0.40524766736238005</v>
      </c>
      <c r="Z143" s="49">
        <f t="shared" si="233"/>
        <v>1.0382789234007281</v>
      </c>
      <c r="AA143" s="49">
        <f t="shared" si="233"/>
        <v>0.49518645539716177</v>
      </c>
      <c r="AB143" s="49">
        <f t="shared" si="224"/>
        <v>0.94522874109351329</v>
      </c>
      <c r="AC143" s="49">
        <f t="shared" si="382"/>
        <v>0.57701323259005388</v>
      </c>
      <c r="AD143" s="49">
        <f t="shared" si="234"/>
        <v>1.1701301358594007</v>
      </c>
      <c r="AE143" s="49">
        <f t="shared" si="234"/>
        <v>1.0412971516847862</v>
      </c>
      <c r="AF143" s="49">
        <f t="shared" si="234"/>
        <v>1.3539051953623416</v>
      </c>
      <c r="AG143" s="129">
        <f t="shared" si="225"/>
        <v>0.73749787695757785</v>
      </c>
      <c r="AH143" s="129">
        <f t="shared" si="226"/>
        <v>0.35067582870145325</v>
      </c>
      <c r="AI143" s="129">
        <f t="shared" si="227"/>
        <v>0.82623137329713447</v>
      </c>
      <c r="AJ143" s="132">
        <f t="shared" si="228"/>
        <v>1.0355864288741456</v>
      </c>
      <c r="AK143" s="85">
        <f t="shared" si="241"/>
        <v>0.80799680125161644</v>
      </c>
      <c r="AL143" s="122">
        <f t="shared" si="242"/>
        <v>0.63206904477783898</v>
      </c>
      <c r="AM143" s="122">
        <f t="shared" si="243"/>
        <v>0.81681871950306184</v>
      </c>
      <c r="AN143" s="122">
        <f t="shared" si="244"/>
        <v>0.91085733950139736</v>
      </c>
      <c r="AO143" s="53"/>
      <c r="AP143" s="60"/>
    </row>
    <row r="144" spans="1:42" ht="15" thickBot="1">
      <c r="A144" s="23" t="s">
        <v>5</v>
      </c>
      <c r="B144" s="24">
        <v>13067030322</v>
      </c>
      <c r="C144" s="24"/>
      <c r="D144" s="148">
        <f t="shared" ref="D144:G144" si="383">IF(OR(AND($V926=1,$B$24=2),$B$24=1), IF(D$5="Next Quintile",IF(D926&gt;D$41,D$42,IF(D926&gt;D$40,D$41,IF(D926&gt;D$19,D$40,IF(D926&gt;D$18,D$19,D$18)))),IF(D$5="2nd Quintile",IF(D926&gt;D$40,D$42,IF(D926&gt;D$19,D$41,IF(D926&gt;D$18,D$40,D$19))),IF(D926*(1+D$5)&gt;100,100,D926*(1+D$5)))), D926)</f>
        <v>91.5</v>
      </c>
      <c r="E144" s="148">
        <f t="shared" si="383"/>
        <v>93</v>
      </c>
      <c r="F144" s="148">
        <f t="shared" si="383"/>
        <v>73.3</v>
      </c>
      <c r="G144" s="148">
        <f t="shared" si="383"/>
        <v>67.599999999999994</v>
      </c>
      <c r="H144" s="149">
        <f t="shared" ref="H144:M144" si="384">IF(OR(AND($V926=1,$B$24=2),$B$24=1), IF(H$5="2nd Quintile",IF(H926&gt;H$41,H$40,IF(H926&gt;H$40,H$19,IF(H926&gt;H$19,H$18, H$17))), IF(H$5="Next Quintile",IF(H926=H$42,H$42,IF(H926&gt;H$41,H$41,IF(H926&gt;H$40,H$40,IF(H926&gt;H$19,H$19,H$18)))),H926*(1+H$5))), H926)</f>
        <v>6.2</v>
      </c>
      <c r="I144" s="149">
        <f t="shared" si="384"/>
        <v>3.7</v>
      </c>
      <c r="J144" s="149">
        <f t="shared" si="384"/>
        <v>1.3</v>
      </c>
      <c r="K144" s="149">
        <f t="shared" si="384"/>
        <v>10</v>
      </c>
      <c r="L144" s="149">
        <f t="shared" si="384"/>
        <v>22.9</v>
      </c>
      <c r="M144" s="149">
        <f t="shared" si="384"/>
        <v>5.8291000000000004</v>
      </c>
      <c r="N144" s="148">
        <f t="shared" si="279"/>
        <v>92.3</v>
      </c>
      <c r="O144" s="149">
        <f t="shared" ref="O144:Q144" si="385">IF(OR(AND($V926=1,$B$24=2),$B$24=1), IF(O$5="2nd Quintile",IF(O926&gt;O$41,O$40,IF(O926&gt;O$40,O$19,IF(O926&gt;O$19,O$18, O$17))), IF(O$5="Next Quintile",IF(O926=O$42,O$42,IF(O926&gt;O$41,O$41,IF(O926&gt;O$40,O$40,IF(O926&gt;O$19,O$19,O$18)))),O926*(1+O$5))), O926)</f>
        <v>4.5999999999999996</v>
      </c>
      <c r="P144" s="149">
        <f t="shared" si="385"/>
        <v>11.9</v>
      </c>
      <c r="Q144" s="149">
        <f t="shared" si="385"/>
        <v>6.2</v>
      </c>
      <c r="R144" s="23"/>
      <c r="S144" s="49">
        <f t="shared" si="221"/>
        <v>1.4905721154464286</v>
      </c>
      <c r="T144" s="49">
        <f t="shared" si="382"/>
        <v>2.2171016222260453</v>
      </c>
      <c r="U144" s="49">
        <f t="shared" si="382"/>
        <v>1.3064364355392606</v>
      </c>
      <c r="V144" s="49">
        <f t="shared" si="382"/>
        <v>1.826478436969865</v>
      </c>
      <c r="W144" s="49">
        <f t="shared" si="232"/>
        <v>1.0976460073524061</v>
      </c>
      <c r="X144" s="49">
        <f t="shared" si="232"/>
        <v>0.86010167140217486</v>
      </c>
      <c r="Y144" s="49">
        <f t="shared" si="233"/>
        <v>1.1437893993970771</v>
      </c>
      <c r="Z144" s="49">
        <f t="shared" si="233"/>
        <v>1.0284107849288757</v>
      </c>
      <c r="AA144" s="49">
        <f t="shared" si="233"/>
        <v>1.4339750938768467</v>
      </c>
      <c r="AB144" s="49">
        <f t="shared" si="224"/>
        <v>0.6817288773063177</v>
      </c>
      <c r="AC144" s="49">
        <f t="shared" si="382"/>
        <v>1.6198426918056048</v>
      </c>
      <c r="AD144" s="49">
        <f t="shared" si="234"/>
        <v>0.7895733466514876</v>
      </c>
      <c r="AE144" s="49">
        <f t="shared" si="234"/>
        <v>0.82585393957240505</v>
      </c>
      <c r="AF144" s="49">
        <f t="shared" si="234"/>
        <v>0.9038084969478356</v>
      </c>
      <c r="AG144" s="129">
        <f t="shared" si="225"/>
        <v>1.1677038468478582</v>
      </c>
      <c r="AH144" s="129">
        <f t="shared" si="226"/>
        <v>1.420303669761894</v>
      </c>
      <c r="AI144" s="129">
        <f t="shared" si="227"/>
        <v>1.0480382520373468</v>
      </c>
      <c r="AJ144" s="132">
        <f t="shared" si="228"/>
        <v>1.0347696187443334</v>
      </c>
      <c r="AK144" s="85">
        <f t="shared" si="241"/>
        <v>0.9364169564707816</v>
      </c>
      <c r="AL144" s="122">
        <f t="shared" si="242"/>
        <v>0.944674224065435</v>
      </c>
      <c r="AM144" s="122">
        <f t="shared" si="243"/>
        <v>0.86842699895734932</v>
      </c>
      <c r="AN144" s="122">
        <f t="shared" si="244"/>
        <v>0.9106290650001061</v>
      </c>
      <c r="AO144" s="53"/>
      <c r="AP144" s="60"/>
    </row>
    <row r="145" spans="1:42" ht="15" thickBot="1">
      <c r="A145" s="23" t="s">
        <v>5</v>
      </c>
      <c r="B145" s="24">
        <v>13067030324</v>
      </c>
      <c r="C145" s="24"/>
      <c r="D145" s="148">
        <f t="shared" ref="D145:G145" si="386">IF(OR(AND($V927=1,$B$24=2),$B$24=1), IF(D$5="Next Quintile",IF(D927&gt;D$41,D$42,IF(D927&gt;D$40,D$41,IF(D927&gt;D$19,D$40,IF(D927&gt;D$18,D$19,D$18)))),IF(D$5="2nd Quintile",IF(D927&gt;D$40,D$42,IF(D927&gt;D$19,D$41,IF(D927&gt;D$18,D$40,D$19))),IF(D927*(1+D$5)&gt;100,100,D927*(1+D$5)))), D927)</f>
        <v>78.5</v>
      </c>
      <c r="E145" s="148">
        <f t="shared" si="386"/>
        <v>74.599999999999994</v>
      </c>
      <c r="F145" s="148">
        <f t="shared" si="386"/>
        <v>78.900000000000006</v>
      </c>
      <c r="G145" s="148">
        <f t="shared" si="386"/>
        <v>36.1</v>
      </c>
      <c r="H145" s="149">
        <f t="shared" ref="H145:M145" si="387">IF(OR(AND($V927=1,$B$24=2),$B$24=1), IF(H$5="2nd Quintile",IF(H927&gt;H$41,H$40,IF(H927&gt;H$40,H$19,IF(H927&gt;H$19,H$18, H$17))), IF(H$5="Next Quintile",IF(H927=H$42,H$42,IF(H927&gt;H$41,H$41,IF(H927&gt;H$40,H$40,IF(H927&gt;H$19,H$19,H$18)))),H927*(1+H$5))), H927)</f>
        <v>7.9</v>
      </c>
      <c r="I145" s="149">
        <f t="shared" si="387"/>
        <v>21.9</v>
      </c>
      <c r="J145" s="149">
        <f t="shared" si="387"/>
        <v>9.1</v>
      </c>
      <c r="K145" s="149">
        <f t="shared" si="387"/>
        <v>8.6999999999999993</v>
      </c>
      <c r="L145" s="149">
        <f t="shared" si="387"/>
        <v>23.2</v>
      </c>
      <c r="M145" s="149">
        <f t="shared" si="387"/>
        <v>3.7</v>
      </c>
      <c r="N145" s="148">
        <f t="shared" si="279"/>
        <v>82.9</v>
      </c>
      <c r="O145" s="149">
        <f t="shared" ref="O145:Q145" si="388">IF(OR(AND($V927=1,$B$24=2),$B$24=1), IF(O$5="2nd Quintile",IF(O927&gt;O$41,O$40,IF(O927&gt;O$40,O$19,IF(O927&gt;O$19,O$18, O$17))), IF(O$5="Next Quintile",IF(O927=O$42,O$42,IF(O927&gt;O$41,O$41,IF(O927&gt;O$40,O$40,IF(O927&gt;O$19,O$19,O$18)))),O927*(1+O$5))), O927)</f>
        <v>6.1</v>
      </c>
      <c r="P145" s="149">
        <f t="shared" si="388"/>
        <v>16.3</v>
      </c>
      <c r="Q145" s="149">
        <f t="shared" si="388"/>
        <v>7.8</v>
      </c>
      <c r="R145" s="23"/>
      <c r="S145" s="49">
        <f t="shared" si="221"/>
        <v>0.38320842882563871</v>
      </c>
      <c r="T145" s="49">
        <f t="shared" si="382"/>
        <v>0.45821241709926253</v>
      </c>
      <c r="U145" s="49">
        <f t="shared" si="382"/>
        <v>1.5747942444470566</v>
      </c>
      <c r="V145" s="49">
        <f t="shared" si="382"/>
        <v>0.15208209605990625</v>
      </c>
      <c r="W145" s="49">
        <f t="shared" si="232"/>
        <v>0.49054567463740495</v>
      </c>
      <c r="X145" s="49">
        <f t="shared" si="232"/>
        <v>-1.3128373818572447</v>
      </c>
      <c r="Y145" s="49">
        <f t="shared" si="233"/>
        <v>0.75191011301131949</v>
      </c>
      <c r="Z145" s="49">
        <f t="shared" si="233"/>
        <v>1.0925536849959177</v>
      </c>
      <c r="AA145" s="49">
        <f t="shared" si="233"/>
        <v>1.4063636633333265</v>
      </c>
      <c r="AB145" s="49">
        <f t="shared" si="224"/>
        <v>0.86166330752836406</v>
      </c>
      <c r="AC145" s="49">
        <f t="shared" si="382"/>
        <v>0.7367258524699134</v>
      </c>
      <c r="AD145" s="49">
        <f t="shared" si="234"/>
        <v>0.63529356724287411</v>
      </c>
      <c r="AE145" s="49">
        <f t="shared" si="234"/>
        <v>0.50987056180757928</v>
      </c>
      <c r="AF145" s="49">
        <f t="shared" si="234"/>
        <v>0.66375692446009915</v>
      </c>
      <c r="AG145" s="129">
        <f t="shared" si="225"/>
        <v>0.70448345435032922</v>
      </c>
      <c r="AH145" s="129">
        <f t="shared" si="226"/>
        <v>0.35684508460333486</v>
      </c>
      <c r="AI145" s="129">
        <f t="shared" si="227"/>
        <v>1.1201935519525361</v>
      </c>
      <c r="AJ145" s="132">
        <f t="shared" si="228"/>
        <v>0.63641172649511657</v>
      </c>
      <c r="AK145" s="85">
        <f t="shared" si="241"/>
        <v>0.79814171421789792</v>
      </c>
      <c r="AL145" s="122">
        <f t="shared" si="242"/>
        <v>0.63387204697472166</v>
      </c>
      <c r="AM145" s="122">
        <f t="shared" si="243"/>
        <v>0.88521552645154156</v>
      </c>
      <c r="AN145" s="122">
        <f t="shared" si="244"/>
        <v>0.79929970476126022</v>
      </c>
      <c r="AO145" s="53"/>
      <c r="AP145" s="60"/>
    </row>
    <row r="146" spans="1:42" ht="15" thickBot="1">
      <c r="A146" s="23" t="s">
        <v>5</v>
      </c>
      <c r="B146" s="24">
        <v>13067030326</v>
      </c>
      <c r="C146" s="24"/>
      <c r="D146" s="148">
        <f t="shared" ref="D146:G146" si="389">IF(OR(AND($V928=1,$B$24=2),$B$24=1), IF(D$5="Next Quintile",IF(D928&gt;D$41,D$42,IF(D928&gt;D$40,D$41,IF(D928&gt;D$19,D$40,IF(D928&gt;D$18,D$19,D$18)))),IF(D$5="2nd Quintile",IF(D928&gt;D$40,D$42,IF(D928&gt;D$19,D$41,IF(D928&gt;D$18,D$40,D$19))),IF(D928*(1+D$5)&gt;100,100,D928*(1+D$5)))), D928)</f>
        <v>91.5</v>
      </c>
      <c r="E146" s="148">
        <f t="shared" si="389"/>
        <v>93</v>
      </c>
      <c r="F146" s="148">
        <f t="shared" si="389"/>
        <v>76.7</v>
      </c>
      <c r="G146" s="148">
        <f t="shared" si="389"/>
        <v>67.099999999999994</v>
      </c>
      <c r="H146" s="149">
        <f t="shared" ref="H146:M146" si="390">IF(OR(AND($V928=1,$B$24=2),$B$24=1), IF(H$5="2nd Quintile",IF(H928&gt;H$41,H$40,IF(H928&gt;H$40,H$19,IF(H928&gt;H$19,H$18, H$17))), IF(H$5="Next Quintile",IF(H928=H$42,H$42,IF(H928&gt;H$41,H$41,IF(H928&gt;H$40,H$40,IF(H928&gt;H$19,H$19,H$18)))),H928*(1+H$5))), H928)</f>
        <v>6.22</v>
      </c>
      <c r="I146" s="149">
        <f t="shared" si="390"/>
        <v>2.2999999999999998</v>
      </c>
      <c r="J146" s="149">
        <f t="shared" si="390"/>
        <v>3.8</v>
      </c>
      <c r="K146" s="149">
        <f t="shared" si="390"/>
        <v>4.5</v>
      </c>
      <c r="L146" s="149">
        <f t="shared" si="390"/>
        <v>21.7</v>
      </c>
      <c r="M146" s="149">
        <f t="shared" si="390"/>
        <v>3.2585999999999999</v>
      </c>
      <c r="N146" s="148">
        <f t="shared" si="279"/>
        <v>92.3</v>
      </c>
      <c r="O146" s="149">
        <f t="shared" ref="O146:Q146" si="391">IF(OR(AND($V928=1,$B$24=2),$B$24=1), IF(O$5="2nd Quintile",IF(O928&gt;O$41,O$40,IF(O928&gt;O$40,O$19,IF(O928&gt;O$19,O$18, O$17))), IF(O$5="Next Quintile",IF(O928=O$42,O$42,IF(O928&gt;O$41,O$41,IF(O928&gt;O$40,O$40,IF(O928&gt;O$19,O$19,O$18)))),O928*(1+O$5))), O928)</f>
        <v>1.9</v>
      </c>
      <c r="P146" s="149">
        <f t="shared" si="391"/>
        <v>12.4</v>
      </c>
      <c r="Q146" s="149">
        <f t="shared" si="391"/>
        <v>4</v>
      </c>
      <c r="R146" s="23"/>
      <c r="S146" s="49">
        <f t="shared" si="221"/>
        <v>1.4905721154464286</v>
      </c>
      <c r="T146" s="49">
        <f t="shared" si="382"/>
        <v>2.2171016222260453</v>
      </c>
      <c r="U146" s="49">
        <f t="shared" si="382"/>
        <v>1.4693679623761366</v>
      </c>
      <c r="V146" s="49">
        <f t="shared" si="382"/>
        <v>1.7999007172728816</v>
      </c>
      <c r="W146" s="49">
        <f t="shared" si="232"/>
        <v>1.0905036504969357</v>
      </c>
      <c r="X146" s="49">
        <f t="shared" si="232"/>
        <v>1.0272508293452074</v>
      </c>
      <c r="Y146" s="49">
        <f t="shared" si="233"/>
        <v>1.0181870640170265</v>
      </c>
      <c r="Z146" s="49">
        <f t="shared" si="233"/>
        <v>1.2997845929048222</v>
      </c>
      <c r="AA146" s="49">
        <f t="shared" si="233"/>
        <v>1.5444208160509272</v>
      </c>
      <c r="AB146" s="49">
        <f t="shared" si="224"/>
        <v>0.898966890028017</v>
      </c>
      <c r="AC146" s="49">
        <f t="shared" si="382"/>
        <v>1.6198426918056048</v>
      </c>
      <c r="AD146" s="49">
        <f t="shared" si="234"/>
        <v>1.0672769495869918</v>
      </c>
      <c r="AE146" s="49">
        <f t="shared" si="234"/>
        <v>0.78994673755367484</v>
      </c>
      <c r="AF146" s="49">
        <f t="shared" si="234"/>
        <v>1.2338794091184733</v>
      </c>
      <c r="AG146" s="129">
        <f t="shared" si="225"/>
        <v>1.2900527518058456</v>
      </c>
      <c r="AH146" s="129">
        <f t="shared" si="226"/>
        <v>1.444697708740095</v>
      </c>
      <c r="AI146" s="129">
        <f t="shared" si="227"/>
        <v>1.2477240996612553</v>
      </c>
      <c r="AJ146" s="132">
        <f t="shared" si="228"/>
        <v>1.1777364470161862</v>
      </c>
      <c r="AK146" s="85">
        <f t="shared" si="241"/>
        <v>0.97293914924650438</v>
      </c>
      <c r="AL146" s="122">
        <f t="shared" si="242"/>
        <v>0.95180352889053088</v>
      </c>
      <c r="AM146" s="122">
        <f t="shared" si="243"/>
        <v>0.91488833093123734</v>
      </c>
      <c r="AN146" s="122">
        <f t="shared" si="244"/>
        <v>0.95058410501955892</v>
      </c>
      <c r="AO146" s="53"/>
      <c r="AP146" s="60"/>
    </row>
    <row r="147" spans="1:42" ht="15" thickBot="1">
      <c r="A147" s="23" t="s">
        <v>5</v>
      </c>
      <c r="B147" s="24">
        <v>13067030327</v>
      </c>
      <c r="C147" s="24"/>
      <c r="D147" s="148">
        <f t="shared" ref="D147:G147" si="392">IF(OR(AND($V929=1,$B$24=2),$B$24=1), IF(D$5="Next Quintile",IF(D929&gt;D$41,D$42,IF(D929&gt;D$40,D$41,IF(D929&gt;D$19,D$40,IF(D929&gt;D$18,D$19,D$18)))),IF(D$5="2nd Quintile",IF(D929&gt;D$40,D$42,IF(D929&gt;D$19,D$41,IF(D929&gt;D$18,D$40,D$19))),IF(D929*(1+D$5)&gt;100,100,D929*(1+D$5)))), D929)</f>
        <v>88</v>
      </c>
      <c r="E147" s="148">
        <f t="shared" si="392"/>
        <v>88.8</v>
      </c>
      <c r="F147" s="148">
        <f t="shared" si="392"/>
        <v>70.599999999999994</v>
      </c>
      <c r="G147" s="148">
        <f t="shared" si="392"/>
        <v>70.7</v>
      </c>
      <c r="H147" s="149">
        <f t="shared" ref="H147:M147" si="393">IF(OR(AND($V929=1,$B$24=2),$B$24=1), IF(H$5="2nd Quintile",IF(H929&gt;H$41,H$40,IF(H929&gt;H$40,H$19,IF(H929&gt;H$19,H$18, H$17))), IF(H$5="Next Quintile",IF(H929=H$42,H$42,IF(H929&gt;H$41,H$41,IF(H929&gt;H$40,H$40,IF(H929&gt;H$19,H$19,H$18)))),H929*(1+H$5))), H929)</f>
        <v>6</v>
      </c>
      <c r="I147" s="149">
        <f t="shared" si="393"/>
        <v>4.2</v>
      </c>
      <c r="J147" s="149">
        <f t="shared" si="393"/>
        <v>7.2</v>
      </c>
      <c r="K147" s="149">
        <f t="shared" si="393"/>
        <v>5.3</v>
      </c>
      <c r="L147" s="149">
        <f t="shared" si="393"/>
        <v>22.6</v>
      </c>
      <c r="M147" s="149">
        <f t="shared" si="393"/>
        <v>3.9137</v>
      </c>
      <c r="N147" s="148">
        <f t="shared" si="279"/>
        <v>92</v>
      </c>
      <c r="O147" s="149">
        <f t="shared" ref="O147:Q147" si="394">IF(OR(AND($V929=1,$B$24=2),$B$24=1), IF(O$5="2nd Quintile",IF(O929&gt;O$41,O$40,IF(O929&gt;O$40,O$19,IF(O929&gt;O$19,O$18, O$17))), IF(O$5="Next Quintile",IF(O929=O$42,O$42,IF(O929&gt;O$41,O$41,IF(O929&gt;O$40,O$40,IF(O929&gt;O$19,O$19,O$18)))),O929*(1+O$5))), O929)</f>
        <v>1.6</v>
      </c>
      <c r="P147" s="149">
        <f t="shared" si="394"/>
        <v>14</v>
      </c>
      <c r="Q147" s="149">
        <f t="shared" si="394"/>
        <v>5.6</v>
      </c>
      <c r="R147" s="23"/>
      <c r="S147" s="49">
        <f t="shared" si="221"/>
        <v>1.1924357382792929</v>
      </c>
      <c r="T147" s="49">
        <f t="shared" si="382"/>
        <v>1.8156160427949317</v>
      </c>
      <c r="U147" s="49">
        <f t="shared" si="382"/>
        <v>1.177049634815859</v>
      </c>
      <c r="V147" s="49">
        <f t="shared" si="382"/>
        <v>1.991260299091163</v>
      </c>
      <c r="W147" s="49">
        <f t="shared" si="232"/>
        <v>1.1690695759071121</v>
      </c>
      <c r="X147" s="49">
        <f t="shared" si="232"/>
        <v>0.80040554356537763</v>
      </c>
      <c r="Y147" s="49">
        <f t="shared" si="233"/>
        <v>0.84736788790015793</v>
      </c>
      <c r="Z147" s="49">
        <f t="shared" si="233"/>
        <v>1.2603120390174116</v>
      </c>
      <c r="AA147" s="49">
        <f t="shared" si="233"/>
        <v>1.4615865244203665</v>
      </c>
      <c r="AB147" s="49">
        <f t="shared" si="224"/>
        <v>0.84360310005175354</v>
      </c>
      <c r="AC147" s="49">
        <f t="shared" si="382"/>
        <v>1.5916581118268065</v>
      </c>
      <c r="AD147" s="49">
        <f t="shared" si="234"/>
        <v>1.0981329054687146</v>
      </c>
      <c r="AE147" s="49">
        <f t="shared" si="234"/>
        <v>0.67504369109373819</v>
      </c>
      <c r="AF147" s="49">
        <f t="shared" si="234"/>
        <v>0.99382783663073682</v>
      </c>
      <c r="AG147" s="129">
        <f t="shared" si="225"/>
        <v>1.1876365741721171</v>
      </c>
      <c r="AH147" s="129">
        <f t="shared" si="226"/>
        <v>1.2847435317648419</v>
      </c>
      <c r="AI147" s="129">
        <f t="shared" si="227"/>
        <v>1.1885005544965106</v>
      </c>
      <c r="AJ147" s="132">
        <f t="shared" si="228"/>
        <v>1.089665636254999</v>
      </c>
      <c r="AK147" s="85">
        <f t="shared" si="241"/>
        <v>0.9423670457677189</v>
      </c>
      <c r="AL147" s="122">
        <f t="shared" si="242"/>
        <v>0.90505595721029508</v>
      </c>
      <c r="AM147" s="122">
        <f t="shared" si="243"/>
        <v>0.90110866239031917</v>
      </c>
      <c r="AN147" s="122">
        <f t="shared" si="244"/>
        <v>0.92597089361210072</v>
      </c>
      <c r="AO147" s="53"/>
      <c r="AP147" s="60"/>
    </row>
    <row r="148" spans="1:42" ht="15" thickBot="1">
      <c r="A148" s="23" t="s">
        <v>5</v>
      </c>
      <c r="B148" s="24">
        <v>13067030328</v>
      </c>
      <c r="C148" s="24"/>
      <c r="D148" s="148">
        <f t="shared" ref="D148:G148" si="395">IF(OR(AND($V930=1,$B$24=2),$B$24=1), IF(D$5="Next Quintile",IF(D930&gt;D$41,D$42,IF(D930&gt;D$40,D$41,IF(D930&gt;D$19,D$40,IF(D930&gt;D$18,D$19,D$18)))),IF(D$5="2nd Quintile",IF(D930&gt;D$40,D$42,IF(D930&gt;D$19,D$41,IF(D930&gt;D$18,D$40,D$19))),IF(D930*(1+D$5)&gt;100,100,D930*(1+D$5)))), D930)</f>
        <v>88</v>
      </c>
      <c r="E148" s="148">
        <f t="shared" si="395"/>
        <v>88.8</v>
      </c>
      <c r="F148" s="148">
        <f t="shared" si="395"/>
        <v>82.7</v>
      </c>
      <c r="G148" s="148">
        <f t="shared" si="395"/>
        <v>70.7</v>
      </c>
      <c r="H148" s="149">
        <f t="shared" ref="H148:M148" si="396">IF(OR(AND($V930=1,$B$24=2),$B$24=1), IF(H$5="2nd Quintile",IF(H930&gt;H$41,H$40,IF(H930&gt;H$40,H$19,IF(H930&gt;H$19,H$18, H$17))), IF(H$5="Next Quintile",IF(H930=H$42,H$42,IF(H930&gt;H$41,H$41,IF(H930&gt;H$40,H$40,IF(H930&gt;H$19,H$19,H$18)))),H930*(1+H$5))), H930)</f>
        <v>7.1</v>
      </c>
      <c r="I148" s="149">
        <f t="shared" si="396"/>
        <v>0.9</v>
      </c>
      <c r="J148" s="149">
        <f t="shared" si="396"/>
        <v>1.1000000000000001</v>
      </c>
      <c r="K148" s="149">
        <f t="shared" si="396"/>
        <v>2.4</v>
      </c>
      <c r="L148" s="149">
        <f t="shared" si="396"/>
        <v>24.7</v>
      </c>
      <c r="M148" s="149">
        <f t="shared" si="396"/>
        <v>0.60899999999999999</v>
      </c>
      <c r="N148" s="148">
        <f t="shared" si="279"/>
        <v>92</v>
      </c>
      <c r="O148" s="149">
        <f t="shared" ref="O148:Q148" si="397">IF(OR(AND($V930=1,$B$24=2),$B$24=1), IF(O$5="2nd Quintile",IF(O930&gt;O$41,O$40,IF(O930&gt;O$40,O$19,IF(O930&gt;O$19,O$18, O$17))), IF(O$5="Next Quintile",IF(O930=O$42,O$42,IF(O930&gt;O$41,O$41,IF(O930&gt;O$40,O$40,IF(O930&gt;O$19,O$19,O$18)))),O930*(1+O$5))), O930)</f>
        <v>2.8</v>
      </c>
      <c r="P148" s="149">
        <f t="shared" si="397"/>
        <v>5</v>
      </c>
      <c r="Q148" s="149">
        <f t="shared" si="397"/>
        <v>6.4</v>
      </c>
      <c r="R148" s="23"/>
      <c r="S148" s="49">
        <f t="shared" si="221"/>
        <v>1.1924357382792929</v>
      </c>
      <c r="T148" s="49">
        <f t="shared" si="382"/>
        <v>1.8156160427949317</v>
      </c>
      <c r="U148" s="49">
        <f t="shared" si="382"/>
        <v>1.7568941862059178</v>
      </c>
      <c r="V148" s="49">
        <f t="shared" si="382"/>
        <v>1.991260299091163</v>
      </c>
      <c r="W148" s="49">
        <f t="shared" si="232"/>
        <v>0.77623994885622916</v>
      </c>
      <c r="X148" s="49">
        <f t="shared" si="232"/>
        <v>1.1943999872882394</v>
      </c>
      <c r="Y148" s="49">
        <f t="shared" si="233"/>
        <v>1.1538375862274812</v>
      </c>
      <c r="Z148" s="49">
        <f t="shared" si="233"/>
        <v>1.4034000468592744</v>
      </c>
      <c r="AA148" s="49">
        <f t="shared" si="233"/>
        <v>1.2683065106157259</v>
      </c>
      <c r="AB148" s="49">
        <f t="shared" si="224"/>
        <v>1.1228897993870577</v>
      </c>
      <c r="AC148" s="49">
        <f t="shared" si="382"/>
        <v>1.5916581118268065</v>
      </c>
      <c r="AD148" s="49">
        <f t="shared" si="234"/>
        <v>0.97470908194182382</v>
      </c>
      <c r="AE148" s="49">
        <f t="shared" si="234"/>
        <v>1.3213733274308819</v>
      </c>
      <c r="AF148" s="49">
        <f t="shared" si="234"/>
        <v>0.87380205038686842</v>
      </c>
      <c r="AG148" s="129">
        <f t="shared" si="225"/>
        <v>1.2889257835728996</v>
      </c>
      <c r="AH148" s="129">
        <f t="shared" si="226"/>
        <v>1.411526255534751</v>
      </c>
      <c r="AI148" s="129">
        <f t="shared" si="227"/>
        <v>1.2648654522873526</v>
      </c>
      <c r="AJ148" s="132">
        <f t="shared" si="228"/>
        <v>1.1903856428965951</v>
      </c>
      <c r="AK148" s="85">
        <f t="shared" si="241"/>
        <v>0.97260273960663157</v>
      </c>
      <c r="AL148" s="122">
        <f t="shared" si="242"/>
        <v>0.94210897188815701</v>
      </c>
      <c r="AM148" s="122">
        <f t="shared" si="243"/>
        <v>0.91887664599872565</v>
      </c>
      <c r="AN148" s="122">
        <f t="shared" si="244"/>
        <v>0.95411918468611356</v>
      </c>
      <c r="AO148" s="53"/>
      <c r="AP148" s="60"/>
    </row>
    <row r="149" spans="1:42" ht="15" thickBot="1">
      <c r="A149" s="23" t="s">
        <v>5</v>
      </c>
      <c r="B149" s="24">
        <v>13067030329</v>
      </c>
      <c r="C149" s="24"/>
      <c r="D149" s="148">
        <f t="shared" ref="D149:G149" si="398">IF(OR(AND($V931=1,$B$24=2),$B$24=1), IF(D$5="Next Quintile",IF(D931&gt;D$41,D$42,IF(D931&gt;D$40,D$41,IF(D931&gt;D$19,D$40,IF(D931&gt;D$18,D$19,D$18)))),IF(D$5="2nd Quintile",IF(D931&gt;D$40,D$42,IF(D931&gt;D$19,D$41,IF(D931&gt;D$18,D$40,D$19))),IF(D931*(1+D$5)&gt;100,100,D931*(1+D$5)))), D931)</f>
        <v>88.4</v>
      </c>
      <c r="E149" s="148">
        <f t="shared" si="398"/>
        <v>86.3</v>
      </c>
      <c r="F149" s="148">
        <f t="shared" si="398"/>
        <v>74.7</v>
      </c>
      <c r="G149" s="148">
        <f t="shared" si="398"/>
        <v>72.7</v>
      </c>
      <c r="H149" s="149">
        <f t="shared" ref="H149:M149" si="399">IF(OR(AND($V931=1,$B$24=2),$B$24=1), IF(H$5="2nd Quintile",IF(H931&gt;H$41,H$40,IF(H931&gt;H$40,H$19,IF(H931&gt;H$19,H$18, H$17))), IF(H$5="Next Quintile",IF(H931=H$42,H$42,IF(H931&gt;H$41,H$41,IF(H931&gt;H$40,H$40,IF(H931&gt;H$19,H$19,H$18)))),H931*(1+H$5))), H931)</f>
        <v>6.5</v>
      </c>
      <c r="I149" s="149">
        <f t="shared" si="399"/>
        <v>13.5</v>
      </c>
      <c r="J149" s="149">
        <f t="shared" si="399"/>
        <v>12.5</v>
      </c>
      <c r="K149" s="149">
        <f t="shared" si="399"/>
        <v>7.2</v>
      </c>
      <c r="L149" s="149">
        <f t="shared" si="399"/>
        <v>18.5</v>
      </c>
      <c r="M149" s="149">
        <f t="shared" si="399"/>
        <v>5.7767999999999997</v>
      </c>
      <c r="N149" s="148">
        <f t="shared" si="279"/>
        <v>90.8</v>
      </c>
      <c r="O149" s="149">
        <f t="shared" ref="O149:Q149" si="400">IF(OR(AND($V931=1,$B$24=2),$B$24=1), IF(O$5="2nd Quintile",IF(O931&gt;O$41,O$40,IF(O931&gt;O$40,O$19,IF(O931&gt;O$19,O$18, O$17))), IF(O$5="Next Quintile",IF(O931=O$42,O$42,IF(O931&gt;O$41,O$41,IF(O931&gt;O$40,O$40,IF(O931&gt;O$19,O$19,O$18)))),O931*(1+O$5))), O931)</f>
        <v>4.7</v>
      </c>
      <c r="P149" s="149">
        <f t="shared" si="400"/>
        <v>10.8</v>
      </c>
      <c r="Q149" s="149">
        <f t="shared" si="400"/>
        <v>6.6</v>
      </c>
      <c r="R149" s="23"/>
      <c r="S149" s="49">
        <f t="shared" si="221"/>
        <v>1.2265084670983946</v>
      </c>
      <c r="T149" s="49">
        <f t="shared" si="382"/>
        <v>1.5766365312287929</v>
      </c>
      <c r="U149" s="49">
        <f t="shared" si="382"/>
        <v>1.3735258877662098</v>
      </c>
      <c r="V149" s="49">
        <f t="shared" si="382"/>
        <v>2.0975711778790971</v>
      </c>
      <c r="W149" s="49">
        <f t="shared" si="232"/>
        <v>0.99051065452034714</v>
      </c>
      <c r="X149" s="49">
        <f t="shared" si="232"/>
        <v>-0.30994243419905121</v>
      </c>
      <c r="Y149" s="49">
        <f t="shared" si="233"/>
        <v>0.58109093689445079</v>
      </c>
      <c r="Z149" s="49">
        <f t="shared" si="233"/>
        <v>1.166564723534812</v>
      </c>
      <c r="AA149" s="49">
        <f t="shared" si="233"/>
        <v>1.8389427418484752</v>
      </c>
      <c r="AB149" s="49">
        <f t="shared" si="224"/>
        <v>0.68614885321191776</v>
      </c>
      <c r="AC149" s="49">
        <f t="shared" si="382"/>
        <v>1.4789197919116115</v>
      </c>
      <c r="AD149" s="49">
        <f t="shared" si="234"/>
        <v>0.77928802802424657</v>
      </c>
      <c r="AE149" s="49">
        <f t="shared" si="234"/>
        <v>0.90484978401361149</v>
      </c>
      <c r="AF149" s="49">
        <f t="shared" si="234"/>
        <v>0.84379560382590157</v>
      </c>
      <c r="AG149" s="129">
        <f t="shared" si="225"/>
        <v>1.10294090848495</v>
      </c>
      <c r="AH149" s="129">
        <f t="shared" si="226"/>
        <v>1.0765573173126057</v>
      </c>
      <c r="AI149" s="129">
        <f t="shared" si="227"/>
        <v>1.2305521061984017</v>
      </c>
      <c r="AJ149" s="132">
        <f t="shared" si="228"/>
        <v>1.0017133019438427</v>
      </c>
      <c r="AK149" s="85">
        <f t="shared" si="241"/>
        <v>0.91708466640717545</v>
      </c>
      <c r="AL149" s="122">
        <f t="shared" si="242"/>
        <v>0.8442122820592014</v>
      </c>
      <c r="AM149" s="122">
        <f t="shared" si="243"/>
        <v>0.91089288659492296</v>
      </c>
      <c r="AN149" s="122">
        <f t="shared" si="244"/>
        <v>0.9013907929014352</v>
      </c>
      <c r="AO149" s="53"/>
      <c r="AP149" s="60"/>
    </row>
    <row r="150" spans="1:42" ht="15" thickBot="1">
      <c r="A150" s="23" t="s">
        <v>5</v>
      </c>
      <c r="B150" s="24">
        <v>13067030330</v>
      </c>
      <c r="C150" s="24"/>
      <c r="D150" s="148">
        <f t="shared" ref="D150:G150" si="401">IF(OR(AND($V932=1,$B$24=2),$B$24=1), IF(D$5="Next Quintile",IF(D932&gt;D$41,D$42,IF(D932&gt;D$40,D$41,IF(D932&gt;D$19,D$40,IF(D932&gt;D$18,D$19,D$18)))),IF(D$5="2nd Quintile",IF(D932&gt;D$40,D$42,IF(D932&gt;D$19,D$41,IF(D932&gt;D$18,D$40,D$19))),IF(D932*(1+D$5)&gt;100,100,D932*(1+D$5)))), D932)</f>
        <v>90.3</v>
      </c>
      <c r="E150" s="148">
        <f t="shared" si="401"/>
        <v>89.2</v>
      </c>
      <c r="F150" s="148">
        <f t="shared" si="401"/>
        <v>79.900000000000006</v>
      </c>
      <c r="G150" s="148">
        <f t="shared" si="401"/>
        <v>74.900000000000006</v>
      </c>
      <c r="H150" s="149">
        <f t="shared" ref="H150:M150" si="402">IF(OR(AND($V932=1,$B$24=2),$B$24=1), IF(H$5="2nd Quintile",IF(H932&gt;H$41,H$40,IF(H932&gt;H$40,H$19,IF(H932&gt;H$19,H$18, H$17))), IF(H$5="Next Quintile",IF(H932=H$42,H$42,IF(H932&gt;H$41,H$41,IF(H932&gt;H$40,H$40,IF(H932&gt;H$19,H$19,H$18)))),H932*(1+H$5))), H932)</f>
        <v>6</v>
      </c>
      <c r="I150" s="149">
        <f t="shared" si="402"/>
        <v>2.2000000000000002</v>
      </c>
      <c r="J150" s="149">
        <f t="shared" si="402"/>
        <v>5.3</v>
      </c>
      <c r="K150" s="149">
        <f t="shared" si="402"/>
        <v>6</v>
      </c>
      <c r="L150" s="149">
        <f t="shared" si="402"/>
        <v>29.7</v>
      </c>
      <c r="M150" s="149">
        <f t="shared" si="402"/>
        <v>1.3406</v>
      </c>
      <c r="N150" s="148">
        <f t="shared" si="279"/>
        <v>93.1</v>
      </c>
      <c r="O150" s="149">
        <f t="shared" ref="O150:Q150" si="403">IF(OR(AND($V932=1,$B$24=2),$B$24=1), IF(O$5="2nd Quintile",IF(O932&gt;O$41,O$40,IF(O932&gt;O$40,O$19,IF(O932&gt;O$19,O$18, O$17))), IF(O$5="Next Quintile",IF(O932=O$42,O$42,IF(O932&gt;O$41,O$41,IF(O932&gt;O$40,O$40,IF(O932&gt;O$19,O$19,O$18)))),O932*(1+O$5))), O932)</f>
        <v>2.7</v>
      </c>
      <c r="P150" s="149">
        <f t="shared" si="403"/>
        <v>8.6</v>
      </c>
      <c r="Q150" s="149">
        <f t="shared" si="403"/>
        <v>7.6</v>
      </c>
      <c r="R150" s="23"/>
      <c r="S150" s="49">
        <f t="shared" si="221"/>
        <v>1.3883539289891247</v>
      </c>
      <c r="T150" s="49">
        <f t="shared" si="382"/>
        <v>1.8538527646455145</v>
      </c>
      <c r="U150" s="49">
        <f t="shared" si="382"/>
        <v>1.6227152817520201</v>
      </c>
      <c r="V150" s="49">
        <f t="shared" si="382"/>
        <v>2.2145131445458244</v>
      </c>
      <c r="W150" s="49">
        <f t="shared" si="232"/>
        <v>1.1690695759071121</v>
      </c>
      <c r="X150" s="49">
        <f t="shared" si="232"/>
        <v>1.0391900549125666</v>
      </c>
      <c r="Y150" s="49">
        <f t="shared" si="233"/>
        <v>0.94282566278899627</v>
      </c>
      <c r="Z150" s="49">
        <f t="shared" si="233"/>
        <v>1.2257735543659276</v>
      </c>
      <c r="AA150" s="49">
        <f t="shared" si="233"/>
        <v>0.80811600155705687</v>
      </c>
      <c r="AB150" s="49">
        <f t="shared" si="224"/>
        <v>1.0610608438892186</v>
      </c>
      <c r="AC150" s="49">
        <f t="shared" si="382"/>
        <v>1.6950015717490678</v>
      </c>
      <c r="AD150" s="49">
        <f t="shared" si="234"/>
        <v>0.98499440056906451</v>
      </c>
      <c r="AE150" s="49">
        <f t="shared" si="234"/>
        <v>1.0628414728960245</v>
      </c>
      <c r="AF150" s="49">
        <f t="shared" si="234"/>
        <v>0.69376337102106622</v>
      </c>
      <c r="AG150" s="129">
        <f t="shared" si="225"/>
        <v>1.2007677511832353</v>
      </c>
      <c r="AH150" s="129">
        <f t="shared" si="226"/>
        <v>1.4615029162201656</v>
      </c>
      <c r="AI150" s="129">
        <f t="shared" si="227"/>
        <v>1.0316501332707342</v>
      </c>
      <c r="AJ150" s="132">
        <f t="shared" si="228"/>
        <v>1.1091502040588057</v>
      </c>
      <c r="AK150" s="85">
        <f t="shared" si="241"/>
        <v>0.94628681422283401</v>
      </c>
      <c r="AL150" s="122">
        <f t="shared" si="242"/>
        <v>0.95671495200014678</v>
      </c>
      <c r="AM150" s="122">
        <f t="shared" si="243"/>
        <v>0.86461394041813244</v>
      </c>
      <c r="AN150" s="122">
        <f t="shared" si="244"/>
        <v>0.93141625947614914</v>
      </c>
      <c r="AO150" s="53"/>
      <c r="AP150" s="60"/>
    </row>
    <row r="151" spans="1:42" ht="15" thickBot="1">
      <c r="A151" s="23" t="s">
        <v>5</v>
      </c>
      <c r="B151" s="24">
        <v>13067030331</v>
      </c>
      <c r="C151" s="24"/>
      <c r="D151" s="148">
        <f t="shared" ref="D151:G151" si="404">IF(OR(AND($V933=1,$B$24=2),$B$24=1), IF(D$5="Next Quintile",IF(D933&gt;D$41,D$42,IF(D933&gt;D$40,D$41,IF(D933&gt;D$19,D$40,IF(D933&gt;D$18,D$19,D$18)))),IF(D$5="2nd Quintile",IF(D933&gt;D$40,D$42,IF(D933&gt;D$19,D$41,IF(D933&gt;D$18,D$40,D$19))),IF(D933*(1+D$5)&gt;100,100,D933*(1+D$5)))), D933)</f>
        <v>88.6</v>
      </c>
      <c r="E151" s="148">
        <f t="shared" si="404"/>
        <v>88.9</v>
      </c>
      <c r="F151" s="148">
        <f t="shared" si="404"/>
        <v>82.4</v>
      </c>
      <c r="G151" s="148">
        <f t="shared" si="404"/>
        <v>73.099999999999994</v>
      </c>
      <c r="H151" s="149">
        <f t="shared" ref="H151:M151" si="405">IF(OR(AND($V933=1,$B$24=2),$B$24=1), IF(H$5="2nd Quintile",IF(H933&gt;H$41,H$40,IF(H933&gt;H$40,H$19,IF(H933&gt;H$19,H$18, H$17))), IF(H$5="Next Quintile",IF(H933=H$42,H$42,IF(H933&gt;H$41,H$41,IF(H933&gt;H$40,H$40,IF(H933&gt;H$19,H$19,H$18)))),H933*(1+H$5))), H933)</f>
        <v>11.2</v>
      </c>
      <c r="I151" s="149">
        <f t="shared" si="405"/>
        <v>4.9000000000000004</v>
      </c>
      <c r="J151" s="149">
        <f t="shared" si="405"/>
        <v>1.6</v>
      </c>
      <c r="K151" s="149">
        <f t="shared" si="405"/>
        <v>6.8</v>
      </c>
      <c r="L151" s="149">
        <f t="shared" si="405"/>
        <v>25.9</v>
      </c>
      <c r="M151" s="149">
        <f t="shared" si="405"/>
        <v>-0.70440000000000003</v>
      </c>
      <c r="N151" s="148">
        <f t="shared" si="279"/>
        <v>92.3</v>
      </c>
      <c r="O151" s="149">
        <f t="shared" ref="O151:Q151" si="406">IF(OR(AND($V933=1,$B$24=2),$B$24=1), IF(O$5="2nd Quintile",IF(O933&gt;O$41,O$40,IF(O933&gt;O$40,O$19,IF(O933&gt;O$19,O$18, O$17))), IF(O$5="Next Quintile",IF(O933=O$42,O$42,IF(O933&gt;O$41,O$41,IF(O933&gt;O$40,O$40,IF(O933&gt;O$19,O$19,O$18)))),O933*(1+O$5))), O933)</f>
        <v>1.9</v>
      </c>
      <c r="P151" s="149">
        <f t="shared" si="406"/>
        <v>5.7</v>
      </c>
      <c r="Q151" s="149">
        <f t="shared" si="406"/>
        <v>3.6</v>
      </c>
      <c r="R151" s="23"/>
      <c r="S151" s="49">
        <f t="shared" si="221"/>
        <v>1.2435448315079443</v>
      </c>
      <c r="T151" s="49">
        <f t="shared" si="382"/>
        <v>1.8251752232575782</v>
      </c>
      <c r="U151" s="49">
        <f t="shared" si="382"/>
        <v>1.7425178750144288</v>
      </c>
      <c r="V151" s="49">
        <f t="shared" si="382"/>
        <v>2.1188333536366835</v>
      </c>
      <c r="W151" s="49">
        <f t="shared" si="232"/>
        <v>-0.68794320651524377</v>
      </c>
      <c r="X151" s="49">
        <f t="shared" si="232"/>
        <v>0.71683096459386142</v>
      </c>
      <c r="Y151" s="49">
        <f t="shared" si="233"/>
        <v>1.1287171191514711</v>
      </c>
      <c r="Z151" s="49">
        <f t="shared" si="233"/>
        <v>1.1863010004785173</v>
      </c>
      <c r="AA151" s="49">
        <f t="shared" si="233"/>
        <v>1.1578607884416452</v>
      </c>
      <c r="AB151" s="49">
        <f t="shared" si="224"/>
        <v>1.233887817635912</v>
      </c>
      <c r="AC151" s="49">
        <f t="shared" si="382"/>
        <v>1.6198426918056048</v>
      </c>
      <c r="AD151" s="49">
        <f t="shared" si="234"/>
        <v>1.0672769495869918</v>
      </c>
      <c r="AE151" s="49">
        <f t="shared" si="234"/>
        <v>1.2711032446046595</v>
      </c>
      <c r="AF151" s="49">
        <f t="shared" si="234"/>
        <v>1.2938923022404074</v>
      </c>
      <c r="AG151" s="129">
        <f t="shared" si="225"/>
        <v>1.2203647693028639</v>
      </c>
      <c r="AH151" s="129">
        <f t="shared" si="226"/>
        <v>1.1553823086638175</v>
      </c>
      <c r="AI151" s="129">
        <f t="shared" si="227"/>
        <v>1.1926832021853582</v>
      </c>
      <c r="AJ151" s="132">
        <f t="shared" si="228"/>
        <v>1.3130287970594159</v>
      </c>
      <c r="AK151" s="85">
        <f t="shared" si="241"/>
        <v>0.95213669145581925</v>
      </c>
      <c r="AL151" s="122">
        <f t="shared" si="242"/>
        <v>0.86724936057172342</v>
      </c>
      <c r="AM151" s="122">
        <f t="shared" si="243"/>
        <v>0.90208184794710111</v>
      </c>
      <c r="AN151" s="122">
        <f t="shared" si="244"/>
        <v>0.9883943532124071</v>
      </c>
      <c r="AO151" s="53"/>
      <c r="AP151" s="60"/>
    </row>
    <row r="152" spans="1:42" ht="15" thickBot="1">
      <c r="A152" s="23" t="s">
        <v>5</v>
      </c>
      <c r="B152" s="24">
        <v>13067030332</v>
      </c>
      <c r="C152" s="24"/>
      <c r="D152" s="148">
        <f t="shared" ref="D152:G152" si="407">IF(OR(AND($V934=1,$B$24=2),$B$24=1), IF(D$5="Next Quintile",IF(D934&gt;D$41,D$42,IF(D934&gt;D$40,D$41,IF(D934&gt;D$19,D$40,IF(D934&gt;D$18,D$19,D$18)))),IF(D$5="2nd Quintile",IF(D934&gt;D$40,D$42,IF(D934&gt;D$19,D$41,IF(D934&gt;D$18,D$40,D$19))),IF(D934*(1+D$5)&gt;100,100,D934*(1+D$5)))), D934)</f>
        <v>92.7</v>
      </c>
      <c r="E152" s="148">
        <f t="shared" si="407"/>
        <v>89.7</v>
      </c>
      <c r="F152" s="148">
        <f t="shared" si="407"/>
        <v>82.7</v>
      </c>
      <c r="G152" s="148">
        <f t="shared" si="407"/>
        <v>74.900000000000006</v>
      </c>
      <c r="H152" s="149">
        <f t="shared" ref="H152:M152" si="408">IF(OR(AND($V934=1,$B$24=2),$B$24=1), IF(H$5="2nd Quintile",IF(H934&gt;H$41,H$40,IF(H934&gt;H$40,H$19,IF(H934&gt;H$19,H$18, H$17))), IF(H$5="Next Quintile",IF(H934=H$42,H$42,IF(H934&gt;H$41,H$41,IF(H934&gt;H$40,H$40,IF(H934&gt;H$19,H$19,H$18)))),H934*(1+H$5))), H934)</f>
        <v>8.5</v>
      </c>
      <c r="I152" s="149">
        <f t="shared" si="408"/>
        <v>1.8</v>
      </c>
      <c r="J152" s="149">
        <f t="shared" si="408"/>
        <v>2.9</v>
      </c>
      <c r="K152" s="149">
        <f t="shared" si="408"/>
        <v>5.7</v>
      </c>
      <c r="L152" s="149">
        <f t="shared" si="408"/>
        <v>24</v>
      </c>
      <c r="M152" s="149">
        <f t="shared" si="408"/>
        <v>4.6761999999999997</v>
      </c>
      <c r="N152" s="148">
        <f t="shared" si="279"/>
        <v>94.4</v>
      </c>
      <c r="O152" s="149">
        <f t="shared" ref="O152:Q152" si="409">IF(OR(AND($V934=1,$B$24=2),$B$24=1), IF(O$5="2nd Quintile",IF(O934&gt;O$41,O$40,IF(O934&gt;O$40,O$19,IF(O934&gt;O$19,O$18, O$17))), IF(O$5="Next Quintile",IF(O934=O$42,O$42,IF(O934&gt;O$41,O$41,IF(O934&gt;O$40,O$40,IF(O934&gt;O$19,O$19,O$18)))),O934*(1+O$5))), O934)</f>
        <v>4</v>
      </c>
      <c r="P152" s="149">
        <f t="shared" si="409"/>
        <v>5.6</v>
      </c>
      <c r="Q152" s="149">
        <f t="shared" si="409"/>
        <v>6.6</v>
      </c>
      <c r="R152" s="23"/>
      <c r="S152" s="49">
        <f t="shared" si="221"/>
        <v>1.5927903019037326</v>
      </c>
      <c r="T152" s="49">
        <f t="shared" si="382"/>
        <v>1.9016486669587422</v>
      </c>
      <c r="U152" s="49">
        <f t="shared" si="382"/>
        <v>1.7568941862059178</v>
      </c>
      <c r="V152" s="49">
        <f t="shared" si="382"/>
        <v>2.2145131445458244</v>
      </c>
      <c r="W152" s="49">
        <f t="shared" si="232"/>
        <v>0.27627496897328702</v>
      </c>
      <c r="X152" s="49">
        <f t="shared" si="232"/>
        <v>1.0869469571820043</v>
      </c>
      <c r="Y152" s="49">
        <f t="shared" si="233"/>
        <v>1.0634039047538448</v>
      </c>
      <c r="Z152" s="49">
        <f t="shared" si="233"/>
        <v>1.2405757620737066</v>
      </c>
      <c r="AA152" s="49">
        <f t="shared" si="233"/>
        <v>1.3327331818839394</v>
      </c>
      <c r="AB152" s="49">
        <f t="shared" si="224"/>
        <v>0.7791627247550037</v>
      </c>
      <c r="AC152" s="49">
        <f t="shared" si="382"/>
        <v>1.8171347516571965</v>
      </c>
      <c r="AD152" s="49">
        <f t="shared" si="234"/>
        <v>0.85128525841493285</v>
      </c>
      <c r="AE152" s="49">
        <f t="shared" si="234"/>
        <v>1.2782846850084058</v>
      </c>
      <c r="AF152" s="49">
        <f t="shared" si="234"/>
        <v>0.84379560382590157</v>
      </c>
      <c r="AG152" s="129">
        <f t="shared" si="225"/>
        <v>1.2427753117748794</v>
      </c>
      <c r="AH152" s="129">
        <f t="shared" si="226"/>
        <v>1.4132103043604791</v>
      </c>
      <c r="AI152" s="129">
        <f t="shared" si="227"/>
        <v>1.1174905562375501</v>
      </c>
      <c r="AJ152" s="132">
        <f t="shared" si="228"/>
        <v>1.1976250747266091</v>
      </c>
      <c r="AK152" s="85">
        <f t="shared" si="241"/>
        <v>0.95882642973057153</v>
      </c>
      <c r="AL152" s="122">
        <f t="shared" si="242"/>
        <v>0.9426011453010833</v>
      </c>
      <c r="AM152" s="122">
        <f t="shared" si="243"/>
        <v>0.88458661467470656</v>
      </c>
      <c r="AN152" s="122">
        <f t="shared" si="244"/>
        <v>0.95614239378981059</v>
      </c>
      <c r="AO152" s="53"/>
      <c r="AP152" s="60"/>
    </row>
    <row r="153" spans="1:42" ht="15" thickBot="1">
      <c r="A153" s="23" t="s">
        <v>5</v>
      </c>
      <c r="B153" s="24">
        <v>13067030333</v>
      </c>
      <c r="C153" s="24"/>
      <c r="D153" s="148">
        <f t="shared" ref="D153:G153" si="410">IF(OR(AND($V935=1,$B$24=2),$B$24=1), IF(D$5="Next Quintile",IF(D935&gt;D$41,D$42,IF(D935&gt;D$40,D$41,IF(D935&gt;D$19,D$40,IF(D935&gt;D$18,D$19,D$18)))),IF(D$5="2nd Quintile",IF(D935&gt;D$40,D$42,IF(D935&gt;D$19,D$41,IF(D935&gt;D$18,D$40,D$19))),IF(D935*(1+D$5)&gt;100,100,D935*(1+D$5)))), D935)</f>
        <v>88.3</v>
      </c>
      <c r="E153" s="148">
        <f t="shared" si="410"/>
        <v>86</v>
      </c>
      <c r="F153" s="148">
        <f t="shared" si="410"/>
        <v>77.400000000000006</v>
      </c>
      <c r="G153" s="148">
        <f t="shared" si="410"/>
        <v>64.099999999999994</v>
      </c>
      <c r="H153" s="149">
        <f t="shared" ref="H153:M153" si="411">IF(OR(AND($V935=1,$B$24=2),$B$24=1), IF(H$5="2nd Quintile",IF(H935&gt;H$41,H$40,IF(H935&gt;H$40,H$19,IF(H935&gt;H$19,H$18, H$17))), IF(H$5="Next Quintile",IF(H935=H$42,H$42,IF(H935&gt;H$41,H$41,IF(H935&gt;H$40,H$40,IF(H935&gt;H$19,H$19,H$18)))),H935*(1+H$5))), H935)</f>
        <v>3.4</v>
      </c>
      <c r="I153" s="149">
        <f t="shared" si="411"/>
        <v>2.1</v>
      </c>
      <c r="J153" s="149">
        <f t="shared" si="411"/>
        <v>7.6</v>
      </c>
      <c r="K153" s="149">
        <f t="shared" si="411"/>
        <v>9.9</v>
      </c>
      <c r="L153" s="149">
        <f t="shared" si="411"/>
        <v>19.899999999999999</v>
      </c>
      <c r="M153" s="149">
        <f t="shared" si="411"/>
        <v>1.159</v>
      </c>
      <c r="N153" s="148">
        <f t="shared" si="279"/>
        <v>90.9</v>
      </c>
      <c r="O153" s="149">
        <f t="shared" ref="O153:Q153" si="412">IF(OR(AND($V935=1,$B$24=2),$B$24=1), IF(O$5="2nd Quintile",IF(O935&gt;O$41,O$40,IF(O935&gt;O$40,O$19,IF(O935&gt;O$19,O$18, O$17))), IF(O$5="Next Quintile",IF(O935=O$42,O$42,IF(O935&gt;O$41,O$41,IF(O935&gt;O$40,O$40,IF(O935&gt;O$19,O$19,O$18)))),O935*(1+O$5))), O935)</f>
        <v>1.4</v>
      </c>
      <c r="P153" s="149">
        <f t="shared" si="412"/>
        <v>6.7</v>
      </c>
      <c r="Q153" s="149">
        <f t="shared" si="412"/>
        <v>8.6999999999999993</v>
      </c>
      <c r="R153" s="23"/>
      <c r="S153" s="49">
        <f t="shared" si="221"/>
        <v>1.2179902848936186</v>
      </c>
      <c r="T153" s="49">
        <f t="shared" si="382"/>
        <v>1.5479589898408563</v>
      </c>
      <c r="U153" s="49">
        <f t="shared" si="382"/>
        <v>1.5029126884896113</v>
      </c>
      <c r="V153" s="49">
        <f t="shared" si="382"/>
        <v>1.6404343990909807</v>
      </c>
      <c r="W153" s="49">
        <f t="shared" si="232"/>
        <v>2.0975759671182899</v>
      </c>
      <c r="X153" s="49">
        <f t="shared" si="232"/>
        <v>1.0511292804799262</v>
      </c>
      <c r="Y153" s="49">
        <f t="shared" si="233"/>
        <v>0.82727151423934975</v>
      </c>
      <c r="Z153" s="49">
        <f t="shared" si="233"/>
        <v>1.0333448541648018</v>
      </c>
      <c r="AA153" s="49">
        <f t="shared" si="233"/>
        <v>1.7100893993120481</v>
      </c>
      <c r="AB153" s="49">
        <f t="shared" si="224"/>
        <v>1.0764082172057954</v>
      </c>
      <c r="AC153" s="49">
        <f t="shared" si="382"/>
        <v>1.4883146519045451</v>
      </c>
      <c r="AD153" s="49">
        <f t="shared" si="234"/>
        <v>1.1187035427231962</v>
      </c>
      <c r="AE153" s="49">
        <f t="shared" si="234"/>
        <v>1.1992888405671991</v>
      </c>
      <c r="AF153" s="49">
        <f t="shared" si="234"/>
        <v>0.52872791493574745</v>
      </c>
      <c r="AG153" s="129">
        <f t="shared" si="225"/>
        <v>1.2564071453241672</v>
      </c>
      <c r="AH153" s="129">
        <f t="shared" si="226"/>
        <v>1.4121818748789476</v>
      </c>
      <c r="AI153" s="129">
        <f t="shared" si="227"/>
        <v>1.2732808235608817</v>
      </c>
      <c r="AJ153" s="132">
        <f t="shared" si="228"/>
        <v>1.083758737532672</v>
      </c>
      <c r="AK153" s="85">
        <f t="shared" si="241"/>
        <v>0.96289564843706188</v>
      </c>
      <c r="AL153" s="122">
        <f t="shared" si="242"/>
        <v>0.94230058059052002</v>
      </c>
      <c r="AM153" s="122">
        <f t="shared" si="243"/>
        <v>0.92083466837775441</v>
      </c>
      <c r="AN153" s="122">
        <f t="shared" si="244"/>
        <v>0.92432008847293479</v>
      </c>
      <c r="AO153" s="53"/>
      <c r="AP153" s="60"/>
    </row>
    <row r="154" spans="1:42" ht="15" thickBot="1">
      <c r="A154" s="23" t="s">
        <v>5</v>
      </c>
      <c r="B154" s="24">
        <v>13067030334</v>
      </c>
      <c r="C154" s="24"/>
      <c r="D154" s="148">
        <f t="shared" ref="D154:G154" si="413">IF(OR(AND($V936=1,$B$24=2),$B$24=1), IF(D$5="Next Quintile",IF(D936&gt;D$41,D$42,IF(D936&gt;D$40,D$41,IF(D936&gt;D$19,D$40,IF(D936&gt;D$18,D$19,D$18)))),IF(D$5="2nd Quintile",IF(D936&gt;D$40,D$42,IF(D936&gt;D$19,D$41,IF(D936&gt;D$18,D$40,D$19))),IF(D936*(1+D$5)&gt;100,100,D936*(1+D$5)))), D936)</f>
        <v>92.7</v>
      </c>
      <c r="E154" s="148">
        <f t="shared" si="413"/>
        <v>89.7</v>
      </c>
      <c r="F154" s="148">
        <f t="shared" si="413"/>
        <v>81.8</v>
      </c>
      <c r="G154" s="148">
        <f t="shared" si="413"/>
        <v>74.599999999999994</v>
      </c>
      <c r="H154" s="149">
        <f t="shared" ref="H154:M154" si="414">IF(OR(AND($V936=1,$B$24=2),$B$24=1), IF(H$5="2nd Quintile",IF(H936&gt;H$41,H$40,IF(H936&gt;H$40,H$19,IF(H936&gt;H$19,H$18, H$17))), IF(H$5="Next Quintile",IF(H936=H$42,H$42,IF(H936&gt;H$41,H$41,IF(H936&gt;H$40,H$40,IF(H936&gt;H$19,H$19,H$18)))),H936*(1+H$5))), H936)</f>
        <v>11.3</v>
      </c>
      <c r="I154" s="149">
        <f t="shared" si="414"/>
        <v>8.1999999999999993</v>
      </c>
      <c r="J154" s="149">
        <f t="shared" si="414"/>
        <v>8.6999999999999993</v>
      </c>
      <c r="K154" s="149">
        <f t="shared" si="414"/>
        <v>3.7</v>
      </c>
      <c r="L154" s="149">
        <f t="shared" si="414"/>
        <v>28</v>
      </c>
      <c r="M154" s="149">
        <f t="shared" si="414"/>
        <v>1.5377000000000001</v>
      </c>
      <c r="N154" s="148">
        <f t="shared" si="279"/>
        <v>94.4</v>
      </c>
      <c r="O154" s="149">
        <f t="shared" ref="O154:Q154" si="415">IF(OR(AND($V936=1,$B$24=2),$B$24=1), IF(O$5="2nd Quintile",IF(O936&gt;O$41,O$40,IF(O936&gt;O$40,O$19,IF(O936&gt;O$19,O$18, O$17))), IF(O$5="Next Quintile",IF(O936=O$42,O$42,IF(O936&gt;O$41,O$41,IF(O936&gt;O$40,O$40,IF(O936&gt;O$19,O$19,O$18)))),O936*(1+O$5))), O936)</f>
        <v>4.0999999999999996</v>
      </c>
      <c r="P154" s="149">
        <f t="shared" si="415"/>
        <v>5</v>
      </c>
      <c r="Q154" s="149">
        <f t="shared" si="415"/>
        <v>7.6</v>
      </c>
      <c r="R154" s="23"/>
      <c r="S154" s="49">
        <f t="shared" si="221"/>
        <v>1.5927903019037326</v>
      </c>
      <c r="T154" s="49">
        <f t="shared" si="382"/>
        <v>1.9016486669587422</v>
      </c>
      <c r="U154" s="49">
        <f t="shared" si="382"/>
        <v>1.7137652526314504</v>
      </c>
      <c r="V154" s="49">
        <f t="shared" si="382"/>
        <v>2.1985665127276337</v>
      </c>
      <c r="W154" s="49">
        <f t="shared" si="232"/>
        <v>-0.72365499079259732</v>
      </c>
      <c r="X154" s="49">
        <f t="shared" si="232"/>
        <v>0.32283652087099973</v>
      </c>
      <c r="Y154" s="49">
        <f t="shared" si="233"/>
        <v>0.77200648667212768</v>
      </c>
      <c r="Z154" s="49">
        <f t="shared" si="233"/>
        <v>1.3392571467922325</v>
      </c>
      <c r="AA154" s="49">
        <f t="shared" si="233"/>
        <v>0.9645807746370042</v>
      </c>
      <c r="AB154" s="49">
        <f t="shared" si="224"/>
        <v>1.0444035350748064</v>
      </c>
      <c r="AC154" s="49">
        <f t="shared" si="382"/>
        <v>1.8171347516571965</v>
      </c>
      <c r="AD154" s="49">
        <f t="shared" si="234"/>
        <v>0.84099993978769205</v>
      </c>
      <c r="AE154" s="49">
        <f t="shared" si="234"/>
        <v>1.3213733274308819</v>
      </c>
      <c r="AF154" s="49">
        <f t="shared" si="234"/>
        <v>0.69376337102106622</v>
      </c>
      <c r="AG154" s="129">
        <f t="shared" si="225"/>
        <v>1.1318450991333804</v>
      </c>
      <c r="AH154" s="129">
        <f t="shared" si="226"/>
        <v>1.1111369644245843</v>
      </c>
      <c r="AI154" s="129">
        <f t="shared" si="227"/>
        <v>1.1160804855013478</v>
      </c>
      <c r="AJ154" s="132">
        <f t="shared" si="228"/>
        <v>1.1683178474742091</v>
      </c>
      <c r="AK154" s="85">
        <f t="shared" si="241"/>
        <v>0.92571281410699113</v>
      </c>
      <c r="AL154" s="122">
        <f t="shared" si="242"/>
        <v>0.85431839221282713</v>
      </c>
      <c r="AM154" s="122">
        <f t="shared" si="243"/>
        <v>0.88425853050969971</v>
      </c>
      <c r="AN154" s="122">
        <f t="shared" si="244"/>
        <v>0.94795188238319095</v>
      </c>
      <c r="AO154" s="53"/>
      <c r="AP154" s="60"/>
    </row>
    <row r="155" spans="1:42" ht="15" thickBot="1">
      <c r="A155" s="23" t="s">
        <v>5</v>
      </c>
      <c r="B155" s="24">
        <v>13067030335</v>
      </c>
      <c r="C155" s="24"/>
      <c r="D155" s="148">
        <f t="shared" ref="D155:G155" si="416">IF(OR(AND($V937=1,$B$24=2),$B$24=1), IF(D$5="Next Quintile",IF(D937&gt;D$41,D$42,IF(D937&gt;D$40,D$41,IF(D937&gt;D$19,D$40,IF(D937&gt;D$18,D$19,D$18)))),IF(D$5="2nd Quintile",IF(D937&gt;D$40,D$42,IF(D937&gt;D$19,D$41,IF(D937&gt;D$18,D$40,D$19))),IF(D937*(1+D$5)&gt;100,100,D937*(1+D$5)))), D937)</f>
        <v>89.4</v>
      </c>
      <c r="E155" s="148">
        <f t="shared" si="416"/>
        <v>89.1</v>
      </c>
      <c r="F155" s="148">
        <f t="shared" si="416"/>
        <v>89.4</v>
      </c>
      <c r="G155" s="148">
        <f t="shared" si="416"/>
        <v>72.400000000000006</v>
      </c>
      <c r="H155" s="149">
        <f t="shared" ref="H155:M155" si="417">IF(OR(AND($V937=1,$B$24=2),$B$24=1), IF(H$5="2nd Quintile",IF(H937&gt;H$41,H$40,IF(H937&gt;H$40,H$19,IF(H937&gt;H$19,H$18, H$17))), IF(H$5="Next Quintile",IF(H937=H$42,H$42,IF(H937&gt;H$41,H$41,IF(H937&gt;H$40,H$40,IF(H937&gt;H$19,H$19,H$18)))),H937*(1+H$5))), H937)</f>
        <v>5.7</v>
      </c>
      <c r="I155" s="149">
        <f t="shared" si="417"/>
        <v>1.4</v>
      </c>
      <c r="J155" s="149">
        <f t="shared" si="417"/>
        <v>3.2</v>
      </c>
      <c r="K155" s="149">
        <f t="shared" si="417"/>
        <v>6.8</v>
      </c>
      <c r="L155" s="149">
        <f t="shared" si="417"/>
        <v>22</v>
      </c>
      <c r="M155" s="149">
        <f t="shared" si="417"/>
        <v>1.5685</v>
      </c>
      <c r="N155" s="148">
        <f t="shared" si="279"/>
        <v>92.6</v>
      </c>
      <c r="O155" s="149">
        <f t="shared" ref="O155:Q155" si="418">IF(OR(AND($V937=1,$B$24=2),$B$24=1), IF(O$5="2nd Quintile",IF(O937&gt;O$41,O$40,IF(O937&gt;O$40,O$19,IF(O937&gt;O$19,O$18, O$17))), IF(O$5="Next Quintile",IF(O937=O$42,O$42,IF(O937&gt;O$41,O$41,IF(O937&gt;O$40,O$40,IF(O937&gt;O$19,O$19,O$18)))),O937*(1+O$5))), O937)</f>
        <v>0.7</v>
      </c>
      <c r="P155" s="149">
        <f t="shared" si="418"/>
        <v>3.2</v>
      </c>
      <c r="Q155" s="149">
        <f t="shared" si="418"/>
        <v>4.7</v>
      </c>
      <c r="R155" s="23"/>
      <c r="S155" s="49">
        <f t="shared" si="221"/>
        <v>1.3116902891461477</v>
      </c>
      <c r="T155" s="49">
        <f t="shared" si="382"/>
        <v>1.844293584182868</v>
      </c>
      <c r="U155" s="49">
        <f t="shared" si="382"/>
        <v>2.0779651361491736</v>
      </c>
      <c r="V155" s="49">
        <f t="shared" si="382"/>
        <v>2.0816245460609069</v>
      </c>
      <c r="W155" s="49">
        <f t="shared" si="232"/>
        <v>1.276204928739171</v>
      </c>
      <c r="X155" s="49">
        <f t="shared" si="232"/>
        <v>1.1347038594514423</v>
      </c>
      <c r="Y155" s="49">
        <f t="shared" si="233"/>
        <v>1.0483316245082388</v>
      </c>
      <c r="Z155" s="49">
        <f t="shared" si="233"/>
        <v>1.1863010004785173</v>
      </c>
      <c r="AA155" s="49">
        <f t="shared" si="233"/>
        <v>1.516809385507407</v>
      </c>
      <c r="AB155" s="49">
        <f t="shared" si="224"/>
        <v>1.0418005664726557</v>
      </c>
      <c r="AC155" s="49">
        <f t="shared" si="382"/>
        <v>1.6480272717844033</v>
      </c>
      <c r="AD155" s="49">
        <f t="shared" si="234"/>
        <v>1.1907007731138826</v>
      </c>
      <c r="AE155" s="49">
        <f t="shared" si="234"/>
        <v>1.4506392546983107</v>
      </c>
      <c r="AF155" s="49">
        <f t="shared" si="234"/>
        <v>1.1288568461550885</v>
      </c>
      <c r="AG155" s="129">
        <f t="shared" si="225"/>
        <v>1.3807062751923851</v>
      </c>
      <c r="AH155" s="129">
        <f t="shared" si="226"/>
        <v>1.5392591383197067</v>
      </c>
      <c r="AI155" s="129">
        <f t="shared" si="227"/>
        <v>1.2483036508195267</v>
      </c>
      <c r="AJ155" s="132">
        <f t="shared" si="228"/>
        <v>1.3545560364379212</v>
      </c>
      <c r="AK155" s="85">
        <f t="shared" si="241"/>
        <v>1</v>
      </c>
      <c r="AL155" s="122">
        <f t="shared" si="242"/>
        <v>0.97943967626130179</v>
      </c>
      <c r="AM155" s="122">
        <f t="shared" si="243"/>
        <v>0.91502317633505892</v>
      </c>
      <c r="AN155" s="122">
        <f t="shared" si="244"/>
        <v>1</v>
      </c>
      <c r="AO155" s="53"/>
      <c r="AP155" s="60"/>
    </row>
    <row r="156" spans="1:42" ht="15" thickBot="1">
      <c r="A156" s="23" t="s">
        <v>5</v>
      </c>
      <c r="B156" s="24">
        <v>13067030336</v>
      </c>
      <c r="C156" s="24"/>
      <c r="D156" s="148">
        <f t="shared" ref="D156:G156" si="419">IF(OR(AND($V938=1,$B$24=2),$B$24=1), IF(D$5="Next Quintile",IF(D938&gt;D$41,D$42,IF(D938&gt;D$40,D$41,IF(D938&gt;D$19,D$40,IF(D938&gt;D$18,D$19,D$18)))),IF(D$5="2nd Quintile",IF(D938&gt;D$40,D$42,IF(D938&gt;D$19,D$41,IF(D938&gt;D$18,D$40,D$19))),IF(D938*(1+D$5)&gt;100,100,D938*(1+D$5)))), D938)</f>
        <v>91.8</v>
      </c>
      <c r="E156" s="148">
        <f t="shared" si="419"/>
        <v>89.5</v>
      </c>
      <c r="F156" s="148">
        <f t="shared" si="419"/>
        <v>88.1</v>
      </c>
      <c r="G156" s="148">
        <f t="shared" si="419"/>
        <v>74.7</v>
      </c>
      <c r="H156" s="149">
        <f t="shared" ref="H156:M156" si="420">IF(OR(AND($V938=1,$B$24=2),$B$24=1), IF(H$5="2nd Quintile",IF(H938&gt;H$41,H$40,IF(H938&gt;H$40,H$19,IF(H938&gt;H$19,H$18, H$17))), IF(H$5="Next Quintile",IF(H938=H$42,H$42,IF(H938&gt;H$41,H$41,IF(H938&gt;H$40,H$40,IF(H938&gt;H$19,H$19,H$18)))),H938*(1+H$5))), H938)</f>
        <v>6.9</v>
      </c>
      <c r="I156" s="149">
        <f t="shared" si="420"/>
        <v>3.8</v>
      </c>
      <c r="J156" s="149">
        <f t="shared" si="420"/>
        <v>4.8</v>
      </c>
      <c r="K156" s="149">
        <f t="shared" si="420"/>
        <v>8.6999999999999993</v>
      </c>
      <c r="L156" s="149">
        <f t="shared" si="420"/>
        <v>27.6</v>
      </c>
      <c r="M156" s="149">
        <f t="shared" si="420"/>
        <v>2.4</v>
      </c>
      <c r="N156" s="148">
        <f t="shared" si="279"/>
        <v>93.8</v>
      </c>
      <c r="O156" s="149">
        <f t="shared" ref="O156:Q156" si="421">IF(OR(AND($V938=1,$B$24=2),$B$24=1), IF(O$5="2nd Quintile",IF(O938&gt;O$41,O$40,IF(O938&gt;O$40,O$19,IF(O938&gt;O$19,O$18, O$17))), IF(O$5="Next Quintile",IF(O938=O$42,O$42,IF(O938&gt;O$41,O$41,IF(O938&gt;O$40,O$40,IF(O938&gt;O$19,O$19,O$18)))),O938*(1+O$5))), O938)</f>
        <v>3.1656</v>
      </c>
      <c r="P156" s="149">
        <f t="shared" si="421"/>
        <v>2</v>
      </c>
      <c r="Q156" s="149">
        <f t="shared" si="421"/>
        <v>7.4</v>
      </c>
      <c r="R156" s="23"/>
      <c r="S156" s="49">
        <f t="shared" si="221"/>
        <v>1.5161266620607543</v>
      </c>
      <c r="T156" s="49">
        <f t="shared" si="382"/>
        <v>1.8825303060334508</v>
      </c>
      <c r="U156" s="49">
        <f t="shared" si="382"/>
        <v>2.01566778765272</v>
      </c>
      <c r="V156" s="49">
        <f t="shared" si="382"/>
        <v>2.2038820566670307</v>
      </c>
      <c r="W156" s="49">
        <f t="shared" si="232"/>
        <v>0.84766351741093493</v>
      </c>
      <c r="X156" s="49">
        <f t="shared" si="232"/>
        <v>0.84816244583481548</v>
      </c>
      <c r="Y156" s="49">
        <f t="shared" si="233"/>
        <v>0.96794612986500639</v>
      </c>
      <c r="Z156" s="49">
        <f t="shared" si="233"/>
        <v>1.0925536849959177</v>
      </c>
      <c r="AA156" s="49">
        <f t="shared" si="233"/>
        <v>1.0013960153616976</v>
      </c>
      <c r="AB156" s="49">
        <f t="shared" si="224"/>
        <v>0.97152886541134742</v>
      </c>
      <c r="AC156" s="49">
        <f t="shared" si="382"/>
        <v>1.7607655916995983</v>
      </c>
      <c r="AD156" s="49">
        <f t="shared" si="234"/>
        <v>0.93710595704063104</v>
      </c>
      <c r="AE156" s="49">
        <f t="shared" si="234"/>
        <v>1.5368165395432629</v>
      </c>
      <c r="AF156" s="49">
        <f t="shared" si="234"/>
        <v>0.72376981758203318</v>
      </c>
      <c r="AG156" s="129">
        <f t="shared" si="225"/>
        <v>1.243431598138903</v>
      </c>
      <c r="AH156" s="129">
        <f t="shared" si="226"/>
        <v>1.4688541293606732</v>
      </c>
      <c r="AI156" s="129">
        <f t="shared" si="227"/>
        <v>1.0218261885896542</v>
      </c>
      <c r="AJ156" s="132">
        <f t="shared" si="228"/>
        <v>1.2396144764663815</v>
      </c>
      <c r="AK156" s="85">
        <f t="shared" si="241"/>
        <v>0.9590223368137708</v>
      </c>
      <c r="AL156" s="122">
        <f t="shared" si="242"/>
        <v>0.95886338831935414</v>
      </c>
      <c r="AM156" s="122">
        <f t="shared" si="243"/>
        <v>0.86232818226074703</v>
      </c>
      <c r="AN156" s="122">
        <f t="shared" si="244"/>
        <v>0.96787720141746081</v>
      </c>
      <c r="AO156" s="53"/>
      <c r="AP156" s="60"/>
    </row>
    <row r="157" spans="1:42" ht="15" thickBot="1">
      <c r="A157" s="23" t="s">
        <v>5</v>
      </c>
      <c r="B157" s="24">
        <v>13067030337</v>
      </c>
      <c r="C157" s="24"/>
      <c r="D157" s="148">
        <f t="shared" ref="D157:G157" si="422">IF(OR(AND($V939=1,$B$24=2),$B$24=1), IF(D$5="Next Quintile",IF(D939&gt;D$41,D$42,IF(D939&gt;D$40,D$41,IF(D939&gt;D$19,D$40,IF(D939&gt;D$18,D$19,D$18)))),IF(D$5="2nd Quintile",IF(D939&gt;D$40,D$42,IF(D939&gt;D$19,D$41,IF(D939&gt;D$18,D$40,D$19))),IF(D939*(1+D$5)&gt;100,100,D939*(1+D$5)))), D939)</f>
        <v>92.7</v>
      </c>
      <c r="E157" s="148">
        <f t="shared" si="422"/>
        <v>89.7</v>
      </c>
      <c r="F157" s="148">
        <f t="shared" si="422"/>
        <v>82.1</v>
      </c>
      <c r="G157" s="148">
        <f t="shared" si="422"/>
        <v>74.599999999999994</v>
      </c>
      <c r="H157" s="149">
        <f t="shared" ref="H157:M157" si="423">IF(OR(AND($V939=1,$B$24=2),$B$24=1), IF(H$5="2nd Quintile",IF(H939&gt;H$41,H$40,IF(H939&gt;H$40,H$19,IF(H939&gt;H$19,H$18, H$17))), IF(H$5="Next Quintile",IF(H939=H$42,H$42,IF(H939&gt;H$41,H$41,IF(H939&gt;H$40,H$40,IF(H939&gt;H$19,H$19,H$18)))),H939*(1+H$5))), H939)</f>
        <v>6.1</v>
      </c>
      <c r="I157" s="149">
        <f t="shared" si="423"/>
        <v>3.2</v>
      </c>
      <c r="J157" s="149">
        <f t="shared" si="423"/>
        <v>3.2</v>
      </c>
      <c r="K157" s="149">
        <f t="shared" si="423"/>
        <v>6.4</v>
      </c>
      <c r="L157" s="149">
        <f t="shared" si="423"/>
        <v>26.2</v>
      </c>
      <c r="M157" s="149">
        <f t="shared" si="423"/>
        <v>-1.4109</v>
      </c>
      <c r="N157" s="148">
        <f t="shared" si="279"/>
        <v>94.4</v>
      </c>
      <c r="O157" s="149">
        <f t="shared" ref="O157:Q157" si="424">IF(OR(AND($V939=1,$B$24=2),$B$24=1), IF(O$5="2nd Quintile",IF(O939&gt;O$41,O$40,IF(O939&gt;O$40,O$19,IF(O939&gt;O$19,O$18, O$17))), IF(O$5="Next Quintile",IF(O939=O$42,O$42,IF(O939&gt;O$41,O$41,IF(O939&gt;O$40,O$40,IF(O939&gt;O$19,O$19,O$18)))),O939*(1+O$5))), O939)</f>
        <v>1.5</v>
      </c>
      <c r="P157" s="149">
        <f t="shared" si="424"/>
        <v>5.0999999999999996</v>
      </c>
      <c r="Q157" s="149">
        <f t="shared" si="424"/>
        <v>4.5</v>
      </c>
      <c r="R157" s="23"/>
      <c r="S157" s="49">
        <f t="shared" si="221"/>
        <v>1.5927903019037326</v>
      </c>
      <c r="T157" s="49">
        <f t="shared" si="382"/>
        <v>1.9016486669587422</v>
      </c>
      <c r="U157" s="49">
        <f t="shared" si="382"/>
        <v>1.7281415638229392</v>
      </c>
      <c r="V157" s="49">
        <f t="shared" si="382"/>
        <v>2.1985665127276337</v>
      </c>
      <c r="W157" s="49">
        <f t="shared" si="232"/>
        <v>1.1333577916297592</v>
      </c>
      <c r="X157" s="49">
        <f t="shared" si="232"/>
        <v>0.91979779923897209</v>
      </c>
      <c r="Y157" s="49">
        <f t="shared" si="233"/>
        <v>1.0483316245082388</v>
      </c>
      <c r="Z157" s="49">
        <f t="shared" si="233"/>
        <v>1.2060372774222223</v>
      </c>
      <c r="AA157" s="49">
        <f t="shared" si="233"/>
        <v>1.1302493578981252</v>
      </c>
      <c r="AB157" s="49">
        <f t="shared" si="224"/>
        <v>1.2935955227469333</v>
      </c>
      <c r="AC157" s="49">
        <f t="shared" si="382"/>
        <v>1.8171347516571965</v>
      </c>
      <c r="AD157" s="49">
        <f t="shared" si="234"/>
        <v>1.1084182240959553</v>
      </c>
      <c r="AE157" s="49">
        <f t="shared" si="234"/>
        <v>1.3141918870271359</v>
      </c>
      <c r="AF157" s="49">
        <f t="shared" si="234"/>
        <v>1.1588632927160556</v>
      </c>
      <c r="AG157" s="129">
        <f t="shared" si="225"/>
        <v>1.3542820746856641</v>
      </c>
      <c r="AH157" s="129">
        <f t="shared" si="226"/>
        <v>1.5032334658271453</v>
      </c>
      <c r="AI157" s="129">
        <f t="shared" si="227"/>
        <v>1.2099607193557604</v>
      </c>
      <c r="AJ157" s="132">
        <f t="shared" si="228"/>
        <v>1.349652038874086</v>
      </c>
      <c r="AK157" s="85">
        <f t="shared" si="241"/>
        <v>0.99211215053226498</v>
      </c>
      <c r="AL157" s="122">
        <f t="shared" si="242"/>
        <v>0.96891095648029069</v>
      </c>
      <c r="AM157" s="122">
        <f t="shared" si="243"/>
        <v>0.9061018447094682</v>
      </c>
      <c r="AN157" s="122">
        <f t="shared" si="244"/>
        <v>0.99862947635275401</v>
      </c>
      <c r="AO157" s="53"/>
      <c r="AP157" s="60"/>
    </row>
    <row r="158" spans="1:42" ht="15" thickBot="1">
      <c r="A158" s="23" t="s">
        <v>5</v>
      </c>
      <c r="B158" s="24">
        <v>13067030339</v>
      </c>
      <c r="C158" s="24"/>
      <c r="D158" s="148">
        <f t="shared" ref="D158:G158" si="425">IF(OR(AND($V940=1,$B$24=2),$B$24=1), IF(D$5="Next Quintile",IF(D940&gt;D$41,D$42,IF(D940&gt;D$40,D$41,IF(D940&gt;D$19,D$40,IF(D940&gt;D$18,D$19,D$18)))),IF(D$5="2nd Quintile",IF(D940&gt;D$40,D$42,IF(D940&gt;D$19,D$41,IF(D940&gt;D$18,D$40,D$19))),IF(D940*(1+D$5)&gt;100,100,D940*(1+D$5)))), D940)</f>
        <v>70.5</v>
      </c>
      <c r="E158" s="148">
        <f t="shared" si="425"/>
        <v>71.2</v>
      </c>
      <c r="F158" s="148">
        <f t="shared" si="425"/>
        <v>30.1</v>
      </c>
      <c r="G158" s="148">
        <f t="shared" si="425"/>
        <v>25.8</v>
      </c>
      <c r="H158" s="149">
        <f t="shared" ref="H158:M158" si="426">IF(OR(AND($V940=1,$B$24=2),$B$24=1), IF(H$5="2nd Quintile",IF(H940&gt;H$41,H$40,IF(H940&gt;H$40,H$19,IF(H940&gt;H$19,H$18, H$17))), IF(H$5="Next Quintile",IF(H940=H$42,H$42,IF(H940&gt;H$41,H$41,IF(H940&gt;H$40,H$40,IF(H940&gt;H$19,H$19,H$18)))),H940*(1+H$5))), H940)</f>
        <v>8.3000000000000007</v>
      </c>
      <c r="I158" s="149">
        <f t="shared" si="426"/>
        <v>2.9</v>
      </c>
      <c r="J158" s="149">
        <f t="shared" si="426"/>
        <v>7.88</v>
      </c>
      <c r="K158" s="149">
        <f t="shared" si="426"/>
        <v>13.5</v>
      </c>
      <c r="L158" s="149">
        <f t="shared" si="426"/>
        <v>32.299999999999997</v>
      </c>
      <c r="M158" s="149">
        <f t="shared" si="426"/>
        <v>1.4</v>
      </c>
      <c r="N158" s="148">
        <f t="shared" si="279"/>
        <v>78</v>
      </c>
      <c r="O158" s="149">
        <f t="shared" ref="O158:Q158" si="427">IF(OR(AND($V940=1,$B$24=2),$B$24=1), IF(O$5="2nd Quintile",IF(O940&gt;O$41,O$40,IF(O940&gt;O$40,O$19,IF(O940&gt;O$19,O$18, O$17))), IF(O$5="Next Quintile",IF(O940=O$42,O$42,IF(O940&gt;O$41,O$41,IF(O940&gt;O$40,O$40,IF(O940&gt;O$19,O$19,O$18)))),O940*(1+O$5))), O940)</f>
        <v>2.4</v>
      </c>
      <c r="P158" s="149">
        <f t="shared" si="427"/>
        <v>16.2</v>
      </c>
      <c r="Q158" s="149">
        <f t="shared" si="427"/>
        <v>3.4</v>
      </c>
      <c r="R158" s="23"/>
      <c r="S158" s="49">
        <f t="shared" si="221"/>
        <v>-0.2982461475563859</v>
      </c>
      <c r="T158" s="49">
        <f t="shared" si="382"/>
        <v>0.13320028136931447</v>
      </c>
      <c r="U158" s="49">
        <f t="shared" si="382"/>
        <v>-0.76375237603516255</v>
      </c>
      <c r="V158" s="49">
        <f t="shared" si="382"/>
        <v>-0.3954189296979535</v>
      </c>
      <c r="W158" s="49">
        <f t="shared" si="232"/>
        <v>0.34769853752799279</v>
      </c>
      <c r="X158" s="49">
        <f t="shared" si="232"/>
        <v>0.95561547594105045</v>
      </c>
      <c r="Y158" s="49">
        <f t="shared" si="233"/>
        <v>0.81320405267678419</v>
      </c>
      <c r="Z158" s="49">
        <f t="shared" si="233"/>
        <v>0.8557183616714551</v>
      </c>
      <c r="AA158" s="49">
        <f t="shared" si="233"/>
        <v>0.56881693684654921</v>
      </c>
      <c r="AB158" s="49">
        <f t="shared" si="224"/>
        <v>1.0560408330136424</v>
      </c>
      <c r="AC158" s="49">
        <f t="shared" si="382"/>
        <v>0.27637771281620099</v>
      </c>
      <c r="AD158" s="49">
        <f t="shared" si="234"/>
        <v>1.0158503564507873</v>
      </c>
      <c r="AE158" s="49">
        <f t="shared" si="234"/>
        <v>0.51705200221132541</v>
      </c>
      <c r="AF158" s="49">
        <f t="shared" si="234"/>
        <v>1.3238987488013743</v>
      </c>
      <c r="AG158" s="129">
        <f t="shared" si="225"/>
        <v>0.574446419204235</v>
      </c>
      <c r="AH158" s="129">
        <f t="shared" si="226"/>
        <v>0.11318584203223429</v>
      </c>
      <c r="AI158" s="129">
        <f t="shared" si="227"/>
        <v>0.82685871051054882</v>
      </c>
      <c r="AJ158" s="132">
        <f t="shared" si="228"/>
        <v>0.78329470506992194</v>
      </c>
      <c r="AK158" s="85">
        <f t="shared" si="241"/>
        <v>0.75932454893783341</v>
      </c>
      <c r="AL158" s="122">
        <f t="shared" si="242"/>
        <v>0.56266116568959734</v>
      </c>
      <c r="AM158" s="122">
        <f t="shared" si="243"/>
        <v>0.81696468339023187</v>
      </c>
      <c r="AN158" s="122">
        <f t="shared" si="244"/>
        <v>0.84034919405938846</v>
      </c>
      <c r="AO158" s="53"/>
      <c r="AP158" s="60"/>
    </row>
    <row r="159" spans="1:42" ht="15" thickBot="1">
      <c r="A159" s="23" t="s">
        <v>5</v>
      </c>
      <c r="B159" s="24">
        <v>13067030340</v>
      </c>
      <c r="C159" s="24"/>
      <c r="D159" s="148">
        <f t="shared" ref="D159:G159" si="428">IF(OR(AND($V941=1,$B$24=2),$B$24=1), IF(D$5="Next Quintile",IF(D941&gt;D$41,D$42,IF(D941&gt;D$40,D$41,IF(D941&gt;D$19,D$40,IF(D941&gt;D$18,D$19,D$18)))),IF(D$5="2nd Quintile",IF(D941&gt;D$40,D$42,IF(D941&gt;D$19,D$41,IF(D941&gt;D$18,D$40,D$19))),IF(D941*(1+D$5)&gt;100,100,D941*(1+D$5)))), D941)</f>
        <v>91.5</v>
      </c>
      <c r="E159" s="148">
        <f t="shared" si="428"/>
        <v>93</v>
      </c>
      <c r="F159" s="148">
        <f t="shared" si="428"/>
        <v>73.099999999999994</v>
      </c>
      <c r="G159" s="148">
        <f t="shared" si="428"/>
        <v>67.5</v>
      </c>
      <c r="H159" s="149">
        <f t="shared" ref="H159:M159" si="429">IF(OR(AND($V941=1,$B$24=2),$B$24=1), IF(H$5="2nd Quintile",IF(H941&gt;H$41,H$40,IF(H941&gt;H$40,H$19,IF(H941&gt;H$19,H$18, H$17))), IF(H$5="Next Quintile",IF(H941=H$42,H$42,IF(H941&gt;H$41,H$41,IF(H941&gt;H$40,H$40,IF(H941&gt;H$19,H$19,H$18)))),H941*(1+H$5))), H941)</f>
        <v>6.2637</v>
      </c>
      <c r="I159" s="149">
        <f t="shared" si="429"/>
        <v>6.4</v>
      </c>
      <c r="J159" s="149">
        <f t="shared" si="429"/>
        <v>-9.3700000000000006E-2</v>
      </c>
      <c r="K159" s="149">
        <f t="shared" si="429"/>
        <v>3.3</v>
      </c>
      <c r="L159" s="149">
        <f t="shared" si="429"/>
        <v>13.2</v>
      </c>
      <c r="M159" s="149">
        <f t="shared" si="429"/>
        <v>3.9588000000000001</v>
      </c>
      <c r="N159" s="148">
        <f t="shared" si="279"/>
        <v>92.3</v>
      </c>
      <c r="O159" s="149">
        <f t="shared" ref="O159:Q159" si="430">IF(OR(AND($V941=1,$B$24=2),$B$24=1), IF(O$5="2nd Quintile",IF(O941&gt;O$41,O$40,IF(O941&gt;O$40,O$19,IF(O941&gt;O$19,O$18, O$17))), IF(O$5="Next Quintile",IF(O941=O$42,O$42,IF(O941&gt;O$41,O$41,IF(O941&gt;O$40,O$40,IF(O941&gt;O$19,O$19,O$18)))),O941*(1+O$5))), O941)</f>
        <v>2.2999999999999998</v>
      </c>
      <c r="P159" s="149">
        <f t="shared" si="430"/>
        <v>6.7</v>
      </c>
      <c r="Q159" s="149">
        <f t="shared" si="430"/>
        <v>7</v>
      </c>
      <c r="R159" s="23"/>
      <c r="S159" s="49">
        <f t="shared" ref="S159:S222" si="431">IF((D159-S$25)/S$26&lt;3.1, (IF((D159-S$25)/S$26&gt;-3.1, (D159-S$25)/S$26, -3.1)), 3.1)</f>
        <v>1.4905721154464286</v>
      </c>
      <c r="T159" s="49">
        <f t="shared" ref="T159:AC174" si="432">IF((E159-T$25)/T$26&lt;3.1, (IF((E159-T$25)/T$26&gt;-3.1, (E159-T$25)/T$26, -3.1)), 3.1)</f>
        <v>2.2171016222260453</v>
      </c>
      <c r="U159" s="49">
        <f t="shared" si="432"/>
        <v>1.2968522280782677</v>
      </c>
      <c r="V159" s="49">
        <f t="shared" si="432"/>
        <v>1.8211628930304686</v>
      </c>
      <c r="W159" s="49">
        <f t="shared" si="232"/>
        <v>1.0748976007677322</v>
      </c>
      <c r="X159" s="49">
        <f t="shared" ref="X159" si="433">IF((I159-X$25)/X$26&lt;3.1, (IF((I159-X$25)/X$26&gt;-3.1, -(I159-X$25)/X$26, 3.1)), -3.1)</f>
        <v>0.53774258108346973</v>
      </c>
      <c r="Y159" s="49">
        <f t="shared" si="233"/>
        <v>1.2138101893247477</v>
      </c>
      <c r="Z159" s="49">
        <f t="shared" si="233"/>
        <v>1.3589934237359378</v>
      </c>
      <c r="AA159" s="49">
        <f t="shared" si="233"/>
        <v>2.3267446814506645</v>
      </c>
      <c r="AB159" s="49">
        <f t="shared" si="233"/>
        <v>0.83979161031289007</v>
      </c>
      <c r="AC159" s="49">
        <f t="shared" si="432"/>
        <v>1.6198426918056048</v>
      </c>
      <c r="AD159" s="49">
        <f t="shared" si="234"/>
        <v>1.0261356750780284</v>
      </c>
      <c r="AE159" s="49">
        <f t="shared" si="234"/>
        <v>1.1992888405671991</v>
      </c>
      <c r="AF159" s="49">
        <f t="shared" si="234"/>
        <v>0.78378271070396732</v>
      </c>
      <c r="AG159" s="129">
        <f t="shared" ref="AG159:AG222" si="434">AVERAGE(AH159:AJ159)</f>
        <v>1.3482164725187402</v>
      </c>
      <c r="AH159" s="129">
        <f t="shared" ref="AH159:AH222" si="435">+AVERAGE(T159,S159,U159,V159,W159,X159,Y159)</f>
        <v>1.3788770328510229</v>
      </c>
      <c r="AI159" s="129">
        <f t="shared" ref="AI159:AI222" si="436">+AVERAGE(Z159,AA159,AB159)</f>
        <v>1.5085099051664974</v>
      </c>
      <c r="AJ159" s="132">
        <f t="shared" ref="AJ159:AJ222" si="437">+AVERAGE(AC159,AD159,AE159,AF159)</f>
        <v>1.1572624795386999</v>
      </c>
      <c r="AK159" s="85">
        <f t="shared" si="241"/>
        <v>0.99030151649579934</v>
      </c>
      <c r="AL159" s="122">
        <f t="shared" si="242"/>
        <v>0.93256703990129985</v>
      </c>
      <c r="AM159" s="122">
        <f t="shared" si="243"/>
        <v>0.97556592039404788</v>
      </c>
      <c r="AN159" s="122">
        <f t="shared" si="244"/>
        <v>0.94486223093304411</v>
      </c>
      <c r="AO159" s="53"/>
      <c r="AP159" s="60"/>
    </row>
    <row r="160" spans="1:42" ht="15" thickBot="1">
      <c r="A160" s="23" t="s">
        <v>5</v>
      </c>
      <c r="B160" s="24">
        <v>13067030341</v>
      </c>
      <c r="C160" s="24"/>
      <c r="D160" s="148">
        <f t="shared" ref="D160:G160" si="438">IF(OR(AND($V942=1,$B$24=2),$B$24=1), IF(D$5="Next Quintile",IF(D942&gt;D$41,D$42,IF(D942&gt;D$40,D$41,IF(D942&gt;D$19,D$40,IF(D942&gt;D$18,D$19,D$18)))),IF(D$5="2nd Quintile",IF(D942&gt;D$40,D$42,IF(D942&gt;D$19,D$41,IF(D942&gt;D$18,D$40,D$19))),IF(D942*(1+D$5)&gt;100,100,D942*(1+D$5)))), D942)</f>
        <v>91.5</v>
      </c>
      <c r="E160" s="148">
        <f t="shared" si="438"/>
        <v>93</v>
      </c>
      <c r="F160" s="148">
        <f t="shared" si="438"/>
        <v>74.2</v>
      </c>
      <c r="G160" s="148">
        <f t="shared" si="438"/>
        <v>67.3</v>
      </c>
      <c r="H160" s="149">
        <f t="shared" ref="H160:M160" si="439">IF(OR(AND($V942=1,$B$24=2),$B$24=1), IF(H$5="2nd Quintile",IF(H942&gt;H$41,H$40,IF(H942&gt;H$40,H$19,IF(H942&gt;H$19,H$18, H$17))), IF(H$5="Next Quintile",IF(H942=H$42,H$42,IF(H942&gt;H$41,H$41,IF(H942&gt;H$40,H$40,IF(H942&gt;H$19,H$19,H$18)))),H942*(1+H$5))), H942)</f>
        <v>7</v>
      </c>
      <c r="I160" s="149">
        <f t="shared" si="439"/>
        <v>2.9</v>
      </c>
      <c r="J160" s="149">
        <f t="shared" si="439"/>
        <v>5.4</v>
      </c>
      <c r="K160" s="149">
        <f t="shared" si="439"/>
        <v>6.6</v>
      </c>
      <c r="L160" s="149">
        <f t="shared" si="439"/>
        <v>24.8</v>
      </c>
      <c r="M160" s="149">
        <f t="shared" si="439"/>
        <v>3.4504000000000001</v>
      </c>
      <c r="N160" s="148">
        <f t="shared" si="279"/>
        <v>92.3</v>
      </c>
      <c r="O160" s="149">
        <f t="shared" ref="O160:Q160" si="440">IF(OR(AND($V942=1,$B$24=2),$B$24=1), IF(O$5="2nd Quintile",IF(O942&gt;O$41,O$40,IF(O942&gt;O$40,O$19,IF(O942&gt;O$19,O$18, O$17))), IF(O$5="Next Quintile",IF(O942=O$42,O$42,IF(O942&gt;O$41,O$41,IF(O942&gt;O$40,O$40,IF(O942&gt;O$19,O$19,O$18)))),O942*(1+O$5))), O942)</f>
        <v>1.2</v>
      </c>
      <c r="P160" s="149">
        <f t="shared" si="440"/>
        <v>9</v>
      </c>
      <c r="Q160" s="149">
        <f t="shared" si="440"/>
        <v>7.2</v>
      </c>
      <c r="R160" s="23"/>
      <c r="S160" s="49">
        <f t="shared" si="431"/>
        <v>1.4905721154464286</v>
      </c>
      <c r="T160" s="49">
        <f t="shared" si="432"/>
        <v>2.2171016222260453</v>
      </c>
      <c r="U160" s="49">
        <f t="shared" si="432"/>
        <v>1.3495653691137279</v>
      </c>
      <c r="V160" s="49">
        <f t="shared" si="432"/>
        <v>1.8105318051516752</v>
      </c>
      <c r="W160" s="49">
        <f t="shared" ref="W160:X223" si="441">IF((H160-W$25)/W$26&lt;3.1, (IF((H160-W$25)/W$26&gt;-3.1, -(H160-W$25)/W$26, 3.1)), -3.1)</f>
        <v>0.81195173313358204</v>
      </c>
      <c r="X160" s="49">
        <f t="shared" si="441"/>
        <v>0.95561547594105045</v>
      </c>
      <c r="Y160" s="49">
        <f t="shared" ref="Y160:AB223" si="442">IF((J160-Y$25)/Y$26&lt;3.1, (IF((J160-Y$25)/Y$26&gt;-3.1, -(J160-Y$25)/Y$26, 3.1)), -3.1)</f>
        <v>0.93780156937379433</v>
      </c>
      <c r="Z160" s="49">
        <f t="shared" si="442"/>
        <v>1.1961691389503699</v>
      </c>
      <c r="AA160" s="49">
        <f t="shared" si="442"/>
        <v>1.2591027004345523</v>
      </c>
      <c r="AB160" s="49">
        <f t="shared" si="442"/>
        <v>0.88275749464189679</v>
      </c>
      <c r="AC160" s="49">
        <f t="shared" si="432"/>
        <v>1.6198426918056048</v>
      </c>
      <c r="AD160" s="49">
        <f t="shared" ref="AD160:AF223" si="443">IF((O160-AD$25)/AD$26&lt;3.1, (IF((O160-AD$25)/AD$26&gt;-3.1, -(O160-AD$25)/AD$26, 3.1)), -3.1)</f>
        <v>1.1392741799776782</v>
      </c>
      <c r="AE160" s="49">
        <f t="shared" si="443"/>
        <v>1.0341157112810402</v>
      </c>
      <c r="AF160" s="49">
        <f t="shared" si="443"/>
        <v>0.75377626414300025</v>
      </c>
      <c r="AG160" s="129">
        <f t="shared" si="434"/>
        <v>1.2056733469394461</v>
      </c>
      <c r="AH160" s="129">
        <f t="shared" si="435"/>
        <v>1.3675913843409007</v>
      </c>
      <c r="AI160" s="129">
        <f t="shared" si="436"/>
        <v>1.1126764446756063</v>
      </c>
      <c r="AJ160" s="132">
        <f t="shared" si="437"/>
        <v>1.1367522118018309</v>
      </c>
      <c r="AK160" s="85">
        <f t="shared" si="241"/>
        <v>0.94775117644127493</v>
      </c>
      <c r="AL160" s="122">
        <f t="shared" si="242"/>
        <v>0.92926874114686031</v>
      </c>
      <c r="AM160" s="122">
        <f t="shared" si="243"/>
        <v>0.88346650507204671</v>
      </c>
      <c r="AN160" s="122">
        <f t="shared" si="244"/>
        <v>0.93913021198751623</v>
      </c>
      <c r="AO160" s="53"/>
      <c r="AP160" s="60"/>
    </row>
    <row r="161" spans="1:42" ht="15" thickBot="1">
      <c r="A161" s="23" t="s">
        <v>5</v>
      </c>
      <c r="B161" s="24">
        <v>13067030342</v>
      </c>
      <c r="C161" s="24"/>
      <c r="D161" s="148">
        <f t="shared" ref="D161:G161" si="444">IF(OR(AND($V943=1,$B$24=2),$B$24=1), IF(D$5="Next Quintile",IF(D943&gt;D$41,D$42,IF(D943&gt;D$40,D$41,IF(D943&gt;D$19,D$40,IF(D943&gt;D$18,D$19,D$18)))),IF(D$5="2nd Quintile",IF(D943&gt;D$40,D$42,IF(D943&gt;D$19,D$41,IF(D943&gt;D$18,D$40,D$19))),IF(D943*(1+D$5)&gt;100,100,D943*(1+D$5)))), D943)</f>
        <v>91.5</v>
      </c>
      <c r="E161" s="148">
        <f t="shared" si="444"/>
        <v>93</v>
      </c>
      <c r="F161" s="148">
        <f t="shared" si="444"/>
        <v>75.599999999999994</v>
      </c>
      <c r="G161" s="148">
        <f t="shared" si="444"/>
        <v>67.5</v>
      </c>
      <c r="H161" s="149">
        <f t="shared" ref="H161:M161" si="445">IF(OR(AND($V943=1,$B$24=2),$B$24=1), IF(H$5="2nd Quintile",IF(H943&gt;H$41,H$40,IF(H943&gt;H$40,H$19,IF(H943&gt;H$19,H$18, H$17))), IF(H$5="Next Quintile",IF(H943=H$42,H$42,IF(H943&gt;H$41,H$41,IF(H943&gt;H$40,H$40,IF(H943&gt;H$19,H$19,H$18)))),H943*(1+H$5))), H943)</f>
        <v>4.2</v>
      </c>
      <c r="I161" s="149">
        <f t="shared" si="445"/>
        <v>2.2000000000000002</v>
      </c>
      <c r="J161" s="149">
        <f t="shared" si="445"/>
        <v>1.3</v>
      </c>
      <c r="K161" s="149">
        <f t="shared" si="445"/>
        <v>5.6</v>
      </c>
      <c r="L161" s="149">
        <f t="shared" si="445"/>
        <v>27.2</v>
      </c>
      <c r="M161" s="149">
        <f t="shared" si="445"/>
        <v>2.1232000000000002</v>
      </c>
      <c r="N161" s="148">
        <f t="shared" si="279"/>
        <v>92.3</v>
      </c>
      <c r="O161" s="149">
        <f t="shared" ref="O161:Q161" si="446">IF(OR(AND($V943=1,$B$24=2),$B$24=1), IF(O$5="2nd Quintile",IF(O943&gt;O$41,O$40,IF(O943&gt;O$40,O$19,IF(O943&gt;O$19,O$18, O$17))), IF(O$5="Next Quintile",IF(O943=O$42,O$42,IF(O943&gt;O$41,O$41,IF(O943&gt;O$40,O$40,IF(O943&gt;O$19,O$19,O$18)))),O943*(1+O$5))), O943)</f>
        <v>2.1</v>
      </c>
      <c r="P161" s="149">
        <f t="shared" si="446"/>
        <v>9.6999999999999993</v>
      </c>
      <c r="Q161" s="149">
        <f t="shared" si="446"/>
        <v>4</v>
      </c>
      <c r="R161" s="23"/>
      <c r="S161" s="49">
        <f t="shared" si="431"/>
        <v>1.4905721154464286</v>
      </c>
      <c r="T161" s="49">
        <f t="shared" si="432"/>
        <v>2.2171016222260453</v>
      </c>
      <c r="U161" s="49">
        <f t="shared" si="432"/>
        <v>1.4166548213406764</v>
      </c>
      <c r="V161" s="49">
        <f t="shared" si="432"/>
        <v>1.8211628930304686</v>
      </c>
      <c r="W161" s="49">
        <f t="shared" si="441"/>
        <v>1.8118816928994661</v>
      </c>
      <c r="X161" s="49">
        <f t="shared" si="441"/>
        <v>1.0391900549125666</v>
      </c>
      <c r="Y161" s="49">
        <f t="shared" si="442"/>
        <v>1.1437893993970771</v>
      </c>
      <c r="Z161" s="49">
        <f t="shared" si="442"/>
        <v>1.2455098313096329</v>
      </c>
      <c r="AA161" s="49">
        <f t="shared" si="442"/>
        <v>1.0382112560863912</v>
      </c>
      <c r="AB161" s="49">
        <f t="shared" si="442"/>
        <v>0.99492177804366266</v>
      </c>
      <c r="AC161" s="49">
        <f t="shared" si="432"/>
        <v>1.6198426918056048</v>
      </c>
      <c r="AD161" s="49">
        <f t="shared" si="443"/>
        <v>1.04670631233251</v>
      </c>
      <c r="AE161" s="49">
        <f t="shared" si="443"/>
        <v>0.98384562845481793</v>
      </c>
      <c r="AF161" s="49">
        <f t="shared" si="443"/>
        <v>1.2338794091184733</v>
      </c>
      <c r="AG161" s="129">
        <f t="shared" si="434"/>
        <v>1.2922856599177917</v>
      </c>
      <c r="AH161" s="129">
        <f t="shared" si="435"/>
        <v>1.5629075141789612</v>
      </c>
      <c r="AI161" s="129">
        <f t="shared" si="436"/>
        <v>1.0928809551465621</v>
      </c>
      <c r="AJ161" s="132">
        <f t="shared" si="437"/>
        <v>1.2210685104278514</v>
      </c>
      <c r="AK161" s="85">
        <f t="shared" si="241"/>
        <v>0.9736056913830522</v>
      </c>
      <c r="AL161" s="122">
        <f t="shared" si="242"/>
        <v>0.98635105654849931</v>
      </c>
      <c r="AM161" s="122">
        <f t="shared" si="243"/>
        <v>0.87886064631170646</v>
      </c>
      <c r="AN161" s="122">
        <f t="shared" si="244"/>
        <v>0.96269414724870028</v>
      </c>
      <c r="AO161" s="53"/>
      <c r="AP161" s="60"/>
    </row>
    <row r="162" spans="1:42" ht="15" thickBot="1">
      <c r="A162" s="23" t="s">
        <v>5</v>
      </c>
      <c r="B162" s="24">
        <v>13067030343</v>
      </c>
      <c r="C162" s="24"/>
      <c r="D162" s="148">
        <f t="shared" ref="D162:G162" si="447">IF(OR(AND($V944=1,$B$24=2),$B$24=1), IF(D$5="Next Quintile",IF(D944&gt;D$41,D$42,IF(D944&gt;D$40,D$41,IF(D944&gt;D$19,D$40,IF(D944&gt;D$18,D$19,D$18)))),IF(D$5="2nd Quintile",IF(D944&gt;D$40,D$42,IF(D944&gt;D$19,D$41,IF(D944&gt;D$18,D$40,D$19))),IF(D944*(1+D$5)&gt;100,100,D944*(1+D$5)))), D944)</f>
        <v>90</v>
      </c>
      <c r="E162" s="148">
        <f t="shared" si="447"/>
        <v>91.2</v>
      </c>
      <c r="F162" s="148">
        <f t="shared" si="447"/>
        <v>82</v>
      </c>
      <c r="G162" s="148">
        <f t="shared" si="447"/>
        <v>69.2</v>
      </c>
      <c r="H162" s="149">
        <f t="shared" ref="H162:M162" si="448">IF(OR(AND($V944=1,$B$24=2),$B$24=1), IF(H$5="2nd Quintile",IF(H944&gt;H$41,H$40,IF(H944&gt;H$40,H$19,IF(H944&gt;H$19,H$18, H$17))), IF(H$5="Next Quintile",IF(H944=H$42,H$42,IF(H944&gt;H$41,H$41,IF(H944&gt;H$40,H$40,IF(H944&gt;H$19,H$19,H$18)))),H944*(1+H$5))), H944)</f>
        <v>12.8</v>
      </c>
      <c r="I162" s="149">
        <f t="shared" si="448"/>
        <v>6</v>
      </c>
      <c r="J162" s="149">
        <f t="shared" si="448"/>
        <v>1.5</v>
      </c>
      <c r="K162" s="149">
        <f t="shared" si="448"/>
        <v>4.7</v>
      </c>
      <c r="L162" s="149">
        <f t="shared" si="448"/>
        <v>22.5</v>
      </c>
      <c r="M162" s="149">
        <f t="shared" si="448"/>
        <v>1.8182</v>
      </c>
      <c r="N162" s="148">
        <f t="shared" si="279"/>
        <v>92.1</v>
      </c>
      <c r="O162" s="149">
        <f t="shared" ref="O162:Q162" si="449">IF(OR(AND($V944=1,$B$24=2),$B$24=1), IF(O$5="2nd Quintile",IF(O944&gt;O$41,O$40,IF(O944&gt;O$40,O$19,IF(O944&gt;O$19,O$18, O$17))), IF(O$5="Next Quintile",IF(O944=O$42,O$42,IF(O944&gt;O$41,O$41,IF(O944&gt;O$40,O$40,IF(O944&gt;O$19,O$19,O$18)))),O944*(1+O$5))), O944)</f>
        <v>2.4</v>
      </c>
      <c r="P162" s="149">
        <f t="shared" si="449"/>
        <v>6.8</v>
      </c>
      <c r="Q162" s="149">
        <f t="shared" si="449"/>
        <v>3.2</v>
      </c>
      <c r="R162" s="23"/>
      <c r="S162" s="49">
        <f t="shared" si="431"/>
        <v>1.362799382374799</v>
      </c>
      <c r="T162" s="49">
        <f t="shared" si="432"/>
        <v>2.0450363738984256</v>
      </c>
      <c r="U162" s="49">
        <f t="shared" si="432"/>
        <v>1.7233494600924431</v>
      </c>
      <c r="V162" s="49">
        <f t="shared" si="432"/>
        <v>1.9115271400002127</v>
      </c>
      <c r="W162" s="49">
        <f t="shared" si="441"/>
        <v>-1.2593317549528924</v>
      </c>
      <c r="X162" s="49">
        <f t="shared" si="441"/>
        <v>0.58549948335290758</v>
      </c>
      <c r="Y162" s="49">
        <f t="shared" si="442"/>
        <v>1.133741212566673</v>
      </c>
      <c r="Z162" s="49">
        <f t="shared" si="442"/>
        <v>1.2899164544329695</v>
      </c>
      <c r="AA162" s="49">
        <f t="shared" si="442"/>
        <v>1.4707903346015401</v>
      </c>
      <c r="AB162" s="49">
        <f t="shared" si="442"/>
        <v>1.0206979281623625</v>
      </c>
      <c r="AC162" s="49">
        <f t="shared" si="432"/>
        <v>1.6010529718197388</v>
      </c>
      <c r="AD162" s="49">
        <f t="shared" si="443"/>
        <v>1.0158503564507873</v>
      </c>
      <c r="AE162" s="49">
        <f t="shared" si="443"/>
        <v>1.1921074001634531</v>
      </c>
      <c r="AF162" s="49">
        <f t="shared" si="443"/>
        <v>1.3539051953623416</v>
      </c>
      <c r="AG162" s="129">
        <f t="shared" si="434"/>
        <v>1.207666754163595</v>
      </c>
      <c r="AH162" s="129">
        <f t="shared" si="435"/>
        <v>1.0718030424760812</v>
      </c>
      <c r="AI162" s="129">
        <f t="shared" si="436"/>
        <v>1.2604682390656239</v>
      </c>
      <c r="AJ162" s="132">
        <f t="shared" si="437"/>
        <v>1.2907289809490803</v>
      </c>
      <c r="AK162" s="85">
        <f t="shared" ref="AK162:AK225" si="450">+(AG162-AK$26)/(AK$25-AK$26)</f>
        <v>0.94834622551789638</v>
      </c>
      <c r="AL162" s="122">
        <f t="shared" ref="AL162:AL225" si="451">+(AH162-AL$26)/(AL$25-AL$26)</f>
        <v>0.84282281660158864</v>
      </c>
      <c r="AM162" s="122">
        <f t="shared" ref="AM162:AM225" si="452">+(AI162-AM$26)/(AM$25-AM$26)</f>
        <v>0.91785353702187156</v>
      </c>
      <c r="AN162" s="122">
        <f t="shared" ref="AN162:AN225" si="453">+(AJ162-AN$26)/(AN$25-AN$26)</f>
        <v>0.98216220792468567</v>
      </c>
      <c r="AO162" s="53"/>
      <c r="AP162" s="60"/>
    </row>
    <row r="163" spans="1:42" ht="15" thickBot="1">
      <c r="A163" s="23" t="s">
        <v>5</v>
      </c>
      <c r="B163" s="24">
        <v>13067030344</v>
      </c>
      <c r="C163" s="24"/>
      <c r="D163" s="148">
        <f t="shared" ref="D163:G163" si="454">IF(OR(AND($V945=1,$B$24=2),$B$24=1), IF(D$5="Next Quintile",IF(D945&gt;D$41,D$42,IF(D945&gt;D$40,D$41,IF(D945&gt;D$19,D$40,IF(D945&gt;D$18,D$19,D$18)))),IF(D$5="2nd Quintile",IF(D945&gt;D$40,D$42,IF(D945&gt;D$19,D$41,IF(D945&gt;D$18,D$40,D$19))),IF(D945*(1+D$5)&gt;100,100,D945*(1+D$5)))), D945)</f>
        <v>70.5</v>
      </c>
      <c r="E163" s="148">
        <f t="shared" si="454"/>
        <v>71.2</v>
      </c>
      <c r="F163" s="148">
        <f t="shared" si="454"/>
        <v>30.1</v>
      </c>
      <c r="G163" s="148">
        <f t="shared" si="454"/>
        <v>25.8</v>
      </c>
      <c r="H163" s="149">
        <f t="shared" ref="H163:M163" si="455">IF(OR(AND($V945=1,$B$24=2),$B$24=1), IF(H$5="2nd Quintile",IF(H945&gt;H$41,H$40,IF(H945&gt;H$40,H$19,IF(H945&gt;H$19,H$18, H$17))), IF(H$5="Next Quintile",IF(H945=H$42,H$42,IF(H945&gt;H$41,H$41,IF(H945&gt;H$40,H$40,IF(H945&gt;H$19,H$19,H$18)))),H945*(1+H$5))), H945)</f>
        <v>8.4</v>
      </c>
      <c r="I163" s="149">
        <f t="shared" si="455"/>
        <v>16.100000000000001</v>
      </c>
      <c r="J163" s="149">
        <f t="shared" si="455"/>
        <v>29.8</v>
      </c>
      <c r="K163" s="149">
        <f t="shared" si="455"/>
        <v>31.7</v>
      </c>
      <c r="L163" s="149">
        <f t="shared" si="455"/>
        <v>38.6</v>
      </c>
      <c r="M163" s="149">
        <f t="shared" si="455"/>
        <v>4.9000000000000004</v>
      </c>
      <c r="N163" s="148">
        <f t="shared" si="279"/>
        <v>78</v>
      </c>
      <c r="O163" s="149">
        <f t="shared" ref="O163:Q163" si="456">IF(OR(AND($V945=1,$B$24=2),$B$24=1), IF(O$5="2nd Quintile",IF(O945&gt;O$41,O$40,IF(O945&gt;O$40,O$19,IF(O945&gt;O$19,O$18, O$17))), IF(O$5="Next Quintile",IF(O945=O$42,O$42,IF(O945&gt;O$41,O$41,IF(O945&gt;O$40,O$40,IF(O945&gt;O$19,O$19,O$18)))),O945*(1+O$5))), O945)</f>
        <v>2.8</v>
      </c>
      <c r="P163" s="149">
        <f t="shared" si="456"/>
        <v>26.9</v>
      </c>
      <c r="Q163" s="149">
        <f t="shared" si="456"/>
        <v>14.9</v>
      </c>
      <c r="R163" s="23"/>
      <c r="S163" s="49">
        <f t="shared" si="431"/>
        <v>-0.2982461475563859</v>
      </c>
      <c r="T163" s="49">
        <f t="shared" si="432"/>
        <v>0.13320028136931447</v>
      </c>
      <c r="U163" s="49">
        <f t="shared" si="432"/>
        <v>-0.76375237603516255</v>
      </c>
      <c r="V163" s="49">
        <f t="shared" si="432"/>
        <v>-0.3954189296979535</v>
      </c>
      <c r="W163" s="49">
        <f t="shared" si="441"/>
        <v>0.3119867532506399</v>
      </c>
      <c r="X163" s="49">
        <f t="shared" si="441"/>
        <v>-0.62036229895039707</v>
      </c>
      <c r="Y163" s="49">
        <f t="shared" si="442"/>
        <v>-0.28807722393549895</v>
      </c>
      <c r="Z163" s="49">
        <f t="shared" si="442"/>
        <v>-4.2282239267131413E-2</v>
      </c>
      <c r="AA163" s="49">
        <f t="shared" si="442"/>
        <v>-1.1023104567374055E-2</v>
      </c>
      <c r="AB163" s="49">
        <f t="shared" si="442"/>
        <v>0.76024894640561003</v>
      </c>
      <c r="AC163" s="49">
        <f t="shared" si="432"/>
        <v>0.27637771281620099</v>
      </c>
      <c r="AD163" s="49">
        <f t="shared" si="443"/>
        <v>0.97470908194182382</v>
      </c>
      <c r="AE163" s="49">
        <f t="shared" si="443"/>
        <v>-0.25136212098950084</v>
      </c>
      <c r="AF163" s="49">
        <f t="shared" si="443"/>
        <v>-0.40147192845423152</v>
      </c>
      <c r="AG163" s="129">
        <f t="shared" si="434"/>
        <v>3.6943211210022801E-2</v>
      </c>
      <c r="AH163" s="129">
        <f t="shared" si="435"/>
        <v>-0.27438142022220624</v>
      </c>
      <c r="AI163" s="129">
        <f t="shared" si="436"/>
        <v>0.23564786752370151</v>
      </c>
      <c r="AJ163" s="132">
        <f t="shared" si="437"/>
        <v>0.14956318632857313</v>
      </c>
      <c r="AK163" s="85">
        <f t="shared" si="450"/>
        <v>0.59887525201380332</v>
      </c>
      <c r="AL163" s="122">
        <f t="shared" si="451"/>
        <v>0.4493922988443429</v>
      </c>
      <c r="AM163" s="122">
        <f t="shared" si="452"/>
        <v>0.67940639586297247</v>
      </c>
      <c r="AN163" s="122">
        <f t="shared" si="453"/>
        <v>0.66323980092973533</v>
      </c>
      <c r="AO163" s="53"/>
      <c r="AP163" s="60"/>
    </row>
    <row r="164" spans="1:42" ht="15" thickBot="1">
      <c r="A164" s="23" t="s">
        <v>5</v>
      </c>
      <c r="B164" s="24">
        <v>13067030345</v>
      </c>
      <c r="C164" s="24"/>
      <c r="D164" s="148">
        <f t="shared" ref="D164:G164" si="457">IF(OR(AND($V946=1,$B$24=2),$B$24=1), IF(D$5="Next Quintile",IF(D946&gt;D$41,D$42,IF(D946&gt;D$40,D$41,IF(D946&gt;D$19,D$40,IF(D946&gt;D$18,D$19,D$18)))),IF(D$5="2nd Quintile",IF(D946&gt;D$40,D$42,IF(D946&gt;D$19,D$41,IF(D946&gt;D$18,D$40,D$19))),IF(D946*(1+D$5)&gt;100,100,D946*(1+D$5)))), D946)</f>
        <v>70.5</v>
      </c>
      <c r="E164" s="148">
        <f t="shared" si="457"/>
        <v>71.2</v>
      </c>
      <c r="F164" s="148">
        <f t="shared" si="457"/>
        <v>30.1</v>
      </c>
      <c r="G164" s="148">
        <f t="shared" si="457"/>
        <v>25.8</v>
      </c>
      <c r="H164" s="149">
        <f t="shared" ref="H164:M164" si="458">IF(OR(AND($V946=1,$B$24=2),$B$24=1), IF(H$5="2nd Quintile",IF(H946&gt;H$41,H$40,IF(H946&gt;H$40,H$19,IF(H946&gt;H$19,H$18, H$17))), IF(H$5="Next Quintile",IF(H946=H$42,H$42,IF(H946&gt;H$41,H$41,IF(H946&gt;H$40,H$40,IF(H946&gt;H$19,H$19,H$18)))),H946*(1+H$5))), H946)</f>
        <v>11.6</v>
      </c>
      <c r="I164" s="149">
        <f t="shared" si="458"/>
        <v>22</v>
      </c>
      <c r="J164" s="149">
        <f t="shared" si="458"/>
        <v>48.4</v>
      </c>
      <c r="K164" s="149">
        <f t="shared" si="458"/>
        <v>44</v>
      </c>
      <c r="L164" s="149">
        <f t="shared" si="458"/>
        <v>36.4</v>
      </c>
      <c r="M164" s="149">
        <f t="shared" si="458"/>
        <v>15.1</v>
      </c>
      <c r="N164" s="148">
        <f t="shared" si="279"/>
        <v>78</v>
      </c>
      <c r="O164" s="149">
        <f t="shared" ref="O164:Q164" si="459">IF(OR(AND($V946=1,$B$24=2),$B$24=1), IF(O$5="2nd Quintile",IF(O946&gt;O$41,O$40,IF(O946&gt;O$40,O$19,IF(O946&gt;O$19,O$18, O$17))), IF(O$5="Next Quintile",IF(O946=O$42,O$42,IF(O946&gt;O$41,O$41,IF(O946&gt;O$40,O$40,IF(O946&gt;O$19,O$19,O$18)))),O946*(1+O$5))), O946)</f>
        <v>11</v>
      </c>
      <c r="P164" s="149">
        <f t="shared" si="459"/>
        <v>27.1</v>
      </c>
      <c r="Q164" s="149">
        <f t="shared" si="459"/>
        <v>8.8000000000000007</v>
      </c>
      <c r="R164" s="23"/>
      <c r="S164" s="49">
        <f t="shared" si="431"/>
        <v>-0.2982461475563859</v>
      </c>
      <c r="T164" s="49">
        <f t="shared" si="432"/>
        <v>0.13320028136931447</v>
      </c>
      <c r="U164" s="49">
        <f t="shared" si="432"/>
        <v>-0.76375237603516255</v>
      </c>
      <c r="V164" s="49">
        <f t="shared" si="432"/>
        <v>-0.3954189296979535</v>
      </c>
      <c r="W164" s="49">
        <f t="shared" si="441"/>
        <v>-0.83079034362465587</v>
      </c>
      <c r="X164" s="49">
        <f t="shared" si="441"/>
        <v>-1.3247766074246046</v>
      </c>
      <c r="Y164" s="49">
        <f t="shared" si="442"/>
        <v>-1.2225585991630747</v>
      </c>
      <c r="Z164" s="49">
        <f t="shared" si="442"/>
        <v>-0.64917275528606633</v>
      </c>
      <c r="AA164" s="49">
        <f t="shared" si="442"/>
        <v>0.19146071941844053</v>
      </c>
      <c r="AB164" s="49">
        <f t="shared" si="442"/>
        <v>-0.10177312313779871</v>
      </c>
      <c r="AC164" s="49">
        <f t="shared" si="432"/>
        <v>0.27637771281620099</v>
      </c>
      <c r="AD164" s="49">
        <f t="shared" si="443"/>
        <v>0.13131295450807007</v>
      </c>
      <c r="AE164" s="49">
        <f t="shared" si="443"/>
        <v>-0.26572500179699315</v>
      </c>
      <c r="AF164" s="49">
        <f t="shared" si="443"/>
        <v>0.51372469165526369</v>
      </c>
      <c r="AG164" s="129">
        <f t="shared" si="434"/>
        <v>-0.23144523657503482</v>
      </c>
      <c r="AH164" s="129">
        <f t="shared" si="435"/>
        <v>-0.67176324601893178</v>
      </c>
      <c r="AI164" s="129">
        <f t="shared" si="436"/>
        <v>-0.18649505300180816</v>
      </c>
      <c r="AJ164" s="132">
        <f t="shared" si="437"/>
        <v>0.16392258929563541</v>
      </c>
      <c r="AK164" s="85">
        <f t="shared" si="450"/>
        <v>0.51875900878180392</v>
      </c>
      <c r="AL164" s="122">
        <f t="shared" si="451"/>
        <v>0.33325506668735172</v>
      </c>
      <c r="AM164" s="122">
        <f t="shared" si="452"/>
        <v>0.58118550237280198</v>
      </c>
      <c r="AN164" s="122">
        <f t="shared" si="453"/>
        <v>0.66725283337327157</v>
      </c>
      <c r="AO164" s="53"/>
      <c r="AP164" s="60"/>
    </row>
    <row r="165" spans="1:42" ht="15" thickBot="1">
      <c r="A165" s="23" t="s">
        <v>5</v>
      </c>
      <c r="B165" s="24">
        <v>13067030405</v>
      </c>
      <c r="C165" s="24"/>
      <c r="D165" s="148">
        <f t="shared" ref="D165:G165" si="460">IF(OR(AND($V947=1,$B$24=2),$B$24=1), IF(D$5="Next Quintile",IF(D947&gt;D$41,D$42,IF(D947&gt;D$40,D$41,IF(D947&gt;D$19,D$40,IF(D947&gt;D$18,D$19,D$18)))),IF(D$5="2nd Quintile",IF(D947&gt;D$40,D$42,IF(D947&gt;D$19,D$41,IF(D947&gt;D$18,D$40,D$19))),IF(D947*(1+D$5)&gt;100,100,D947*(1+D$5)))), D947)</f>
        <v>70.900000000000006</v>
      </c>
      <c r="E165" s="148">
        <f t="shared" si="460"/>
        <v>70.599999999999994</v>
      </c>
      <c r="F165" s="148">
        <f t="shared" si="460"/>
        <v>39.4</v>
      </c>
      <c r="G165" s="148">
        <f t="shared" si="460"/>
        <v>24.7</v>
      </c>
      <c r="H165" s="149">
        <f t="shared" ref="H165:M165" si="461">IF(OR(AND($V947=1,$B$24=2),$B$24=1), IF(H$5="2nd Quintile",IF(H947&gt;H$41,H$40,IF(H947&gt;H$40,H$19,IF(H947&gt;H$19,H$18, H$17))), IF(H$5="Next Quintile",IF(H947=H$42,H$42,IF(H947&gt;H$41,H$41,IF(H947&gt;H$40,H$40,IF(H947&gt;H$19,H$19,H$18)))),H947*(1+H$5))), H947)</f>
        <v>10.4</v>
      </c>
      <c r="I165" s="149">
        <f t="shared" si="461"/>
        <v>16.399999999999999</v>
      </c>
      <c r="J165" s="149">
        <f t="shared" si="461"/>
        <v>26.8</v>
      </c>
      <c r="K165" s="149">
        <f t="shared" si="461"/>
        <v>36.6</v>
      </c>
      <c r="L165" s="149">
        <f t="shared" si="461"/>
        <v>43.4</v>
      </c>
      <c r="M165" s="149">
        <f t="shared" si="461"/>
        <v>8.6</v>
      </c>
      <c r="N165" s="148">
        <f t="shared" si="279"/>
        <v>77.2</v>
      </c>
      <c r="O165" s="149">
        <f t="shared" ref="O165:Q165" si="462">IF(OR(AND($V947=1,$B$24=2),$B$24=1), IF(O$5="2nd Quintile",IF(O947&gt;O$41,O$40,IF(O947&gt;O$40,O$19,IF(O947&gt;O$19,O$18, O$17))), IF(O$5="Next Quintile",IF(O947=O$42,O$42,IF(O947&gt;O$41,O$41,IF(O947&gt;O$40,O$40,IF(O947&gt;O$19,O$19,O$18)))),O947*(1+O$5))), O947)</f>
        <v>9.5</v>
      </c>
      <c r="P165" s="149">
        <f t="shared" si="462"/>
        <v>40.6</v>
      </c>
      <c r="Q165" s="149">
        <f t="shared" si="462"/>
        <v>13.5</v>
      </c>
      <c r="R165" s="23"/>
      <c r="S165" s="49">
        <f t="shared" si="431"/>
        <v>-0.26417341873728417</v>
      </c>
      <c r="T165" s="49">
        <f t="shared" si="432"/>
        <v>7.5845198593440313E-2</v>
      </c>
      <c r="U165" s="49">
        <f t="shared" si="432"/>
        <v>-0.31808672909900215</v>
      </c>
      <c r="V165" s="49">
        <f t="shared" si="432"/>
        <v>-0.4538899130313172</v>
      </c>
      <c r="W165" s="49">
        <f t="shared" si="441"/>
        <v>-0.40224893229642011</v>
      </c>
      <c r="X165" s="49">
        <f t="shared" si="441"/>
        <v>-0.6561799756524751</v>
      </c>
      <c r="Y165" s="49">
        <f t="shared" si="442"/>
        <v>-0.1373544214794383</v>
      </c>
      <c r="Z165" s="49">
        <f t="shared" si="442"/>
        <v>-0.28405163182752019</v>
      </c>
      <c r="AA165" s="49">
        <f t="shared" si="442"/>
        <v>-0.45280599326369597</v>
      </c>
      <c r="AB165" s="49">
        <f t="shared" si="442"/>
        <v>0.44755466627711865</v>
      </c>
      <c r="AC165" s="49">
        <f t="shared" si="432"/>
        <v>0.20121883287273809</v>
      </c>
      <c r="AD165" s="49">
        <f t="shared" si="443"/>
        <v>0.28559273391668355</v>
      </c>
      <c r="AE165" s="49">
        <f t="shared" si="443"/>
        <v>-1.2352194563027086</v>
      </c>
      <c r="AF165" s="49">
        <f t="shared" si="443"/>
        <v>-0.19142680252746205</v>
      </c>
      <c r="AG165" s="129">
        <f t="shared" si="434"/>
        <v>-0.21313519714317627</v>
      </c>
      <c r="AH165" s="129">
        <f t="shared" si="435"/>
        <v>-0.30801259881464238</v>
      </c>
      <c r="AI165" s="129">
        <f t="shared" si="436"/>
        <v>-9.6434319604699184E-2</v>
      </c>
      <c r="AJ165" s="132">
        <f t="shared" si="437"/>
        <v>-0.23495867301018725</v>
      </c>
      <c r="AK165" s="85">
        <f t="shared" si="450"/>
        <v>0.52422471188794162</v>
      </c>
      <c r="AL165" s="122">
        <f t="shared" si="451"/>
        <v>0.43956338432850656</v>
      </c>
      <c r="AM165" s="122">
        <f t="shared" si="452"/>
        <v>0.60214012525652161</v>
      </c>
      <c r="AN165" s="122">
        <f t="shared" si="453"/>
        <v>0.55577720653671592</v>
      </c>
      <c r="AO165" s="53"/>
      <c r="AP165" s="60"/>
    </row>
    <row r="166" spans="1:42" ht="15" thickBot="1">
      <c r="A166" s="23" t="s">
        <v>5</v>
      </c>
      <c r="B166" s="24">
        <v>13067030407</v>
      </c>
      <c r="C166" s="24"/>
      <c r="D166" s="148">
        <f t="shared" ref="D166:G166" si="463">IF(OR(AND($V948=1,$B$24=2),$B$24=1), IF(D$5="Next Quintile",IF(D948&gt;D$41,D$42,IF(D948&gt;D$40,D$41,IF(D948&gt;D$19,D$40,IF(D948&gt;D$18,D$19,D$18)))),IF(D$5="2nd Quintile",IF(D948&gt;D$40,D$42,IF(D948&gt;D$19,D$41,IF(D948&gt;D$18,D$40,D$19))),IF(D948*(1+D$5)&gt;100,100,D948*(1+D$5)))), D948)</f>
        <v>70.5</v>
      </c>
      <c r="E166" s="148">
        <f t="shared" si="463"/>
        <v>71.2</v>
      </c>
      <c r="F166" s="148">
        <f t="shared" si="463"/>
        <v>54.1</v>
      </c>
      <c r="G166" s="148">
        <f t="shared" si="463"/>
        <v>25.8</v>
      </c>
      <c r="H166" s="149">
        <f t="shared" ref="H166:M166" si="464">IF(OR(AND($V948=1,$B$24=2),$B$24=1), IF(H$5="2nd Quintile",IF(H948&gt;H$41,H$40,IF(H948&gt;H$40,H$19,IF(H948&gt;H$19,H$18, H$17))), IF(H$5="Next Quintile",IF(H948=H$42,H$42,IF(H948&gt;H$41,H$41,IF(H948&gt;H$40,H$40,IF(H948&gt;H$19,H$19,H$18)))),H948*(1+H$5))), H948)</f>
        <v>6.8</v>
      </c>
      <c r="I166" s="149">
        <f t="shared" si="464"/>
        <v>2.6</v>
      </c>
      <c r="J166" s="149">
        <f t="shared" si="464"/>
        <v>4.9000000000000004</v>
      </c>
      <c r="K166" s="149">
        <f t="shared" si="464"/>
        <v>16.5</v>
      </c>
      <c r="L166" s="149">
        <f t="shared" si="464"/>
        <v>24.7</v>
      </c>
      <c r="M166" s="149">
        <f t="shared" si="464"/>
        <v>6.5</v>
      </c>
      <c r="N166" s="148">
        <f t="shared" si="279"/>
        <v>78</v>
      </c>
      <c r="O166" s="149">
        <f t="shared" ref="O166:Q166" si="465">IF(OR(AND($V948=1,$B$24=2),$B$24=1), IF(O$5="2nd Quintile",IF(O948&gt;O$41,O$40,IF(O948&gt;O$40,O$19,IF(O948&gt;O$19,O$18, O$17))), IF(O$5="Next Quintile",IF(O948=O$42,O$42,IF(O948&gt;O$41,O$41,IF(O948&gt;O$40,O$40,IF(O948&gt;O$19,O$19,O$18)))),O948*(1+O$5))), O948)</f>
        <v>4.7</v>
      </c>
      <c r="P166" s="149">
        <f t="shared" si="465"/>
        <v>10.3</v>
      </c>
      <c r="Q166" s="149">
        <f t="shared" si="465"/>
        <v>6</v>
      </c>
      <c r="R166" s="23"/>
      <c r="S166" s="49">
        <f t="shared" si="431"/>
        <v>-0.2982461475563859</v>
      </c>
      <c r="T166" s="49">
        <f t="shared" si="432"/>
        <v>0.13320028136931447</v>
      </c>
      <c r="U166" s="49">
        <f t="shared" si="432"/>
        <v>0.38635251928396147</v>
      </c>
      <c r="V166" s="49">
        <f t="shared" si="432"/>
        <v>-0.3954189296979535</v>
      </c>
      <c r="W166" s="49">
        <f t="shared" si="441"/>
        <v>0.88337530168828815</v>
      </c>
      <c r="X166" s="49">
        <f t="shared" si="441"/>
        <v>0.99143315264312892</v>
      </c>
      <c r="Y166" s="49">
        <f t="shared" si="442"/>
        <v>0.96292203644980445</v>
      </c>
      <c r="Z166" s="49">
        <f t="shared" si="442"/>
        <v>0.70769628459366618</v>
      </c>
      <c r="AA166" s="49">
        <f t="shared" si="442"/>
        <v>1.2683065106157259</v>
      </c>
      <c r="AB166" s="49">
        <f t="shared" si="442"/>
        <v>0.62502979824193805</v>
      </c>
      <c r="AC166" s="49">
        <f t="shared" si="432"/>
        <v>0.27637771281620099</v>
      </c>
      <c r="AD166" s="49">
        <f t="shared" si="443"/>
        <v>0.77928802802424657</v>
      </c>
      <c r="AE166" s="49">
        <f t="shared" si="443"/>
        <v>0.94075698603234159</v>
      </c>
      <c r="AF166" s="49">
        <f t="shared" si="443"/>
        <v>0.93381494350880268</v>
      </c>
      <c r="AG166" s="129">
        <f t="shared" si="434"/>
        <v>0.66002905660639899</v>
      </c>
      <c r="AH166" s="129">
        <f t="shared" si="435"/>
        <v>0.38051688774002257</v>
      </c>
      <c r="AI166" s="129">
        <f t="shared" si="436"/>
        <v>0.86701086448377662</v>
      </c>
      <c r="AJ166" s="132">
        <f t="shared" si="437"/>
        <v>0.73255941759539789</v>
      </c>
      <c r="AK166" s="85">
        <f t="shared" si="450"/>
        <v>0.78487169692849112</v>
      </c>
      <c r="AL166" s="122">
        <f t="shared" si="451"/>
        <v>0.64079027402485955</v>
      </c>
      <c r="AM166" s="122">
        <f t="shared" si="452"/>
        <v>0.8263069706750592</v>
      </c>
      <c r="AN166" s="122">
        <f t="shared" si="453"/>
        <v>0.82617016759607187</v>
      </c>
      <c r="AO166" s="53"/>
      <c r="AP166" s="60"/>
    </row>
    <row r="167" spans="1:42" ht="15" thickBot="1">
      <c r="A167" s="23" t="s">
        <v>5</v>
      </c>
      <c r="B167" s="24">
        <v>13067030408</v>
      </c>
      <c r="C167" s="24"/>
      <c r="D167" s="148">
        <f t="shared" ref="D167:G167" si="466">IF(OR(AND($V949=1,$B$24=2),$B$24=1), IF(D$5="Next Quintile",IF(D949&gt;D$41,D$42,IF(D949&gt;D$40,D$41,IF(D949&gt;D$19,D$40,IF(D949&gt;D$18,D$19,D$18)))),IF(D$5="2nd Quintile",IF(D949&gt;D$40,D$42,IF(D949&gt;D$19,D$41,IF(D949&gt;D$18,D$40,D$19))),IF(D949*(1+D$5)&gt;100,100,D949*(1+D$5)))), D949)</f>
        <v>70.5</v>
      </c>
      <c r="E167" s="148">
        <f t="shared" si="466"/>
        <v>71.2</v>
      </c>
      <c r="F167" s="148">
        <f t="shared" si="466"/>
        <v>44.1</v>
      </c>
      <c r="G167" s="148">
        <f t="shared" si="466"/>
        <v>25.8</v>
      </c>
      <c r="H167" s="149">
        <f t="shared" ref="H167:M167" si="467">IF(OR(AND($V949=1,$B$24=2),$B$24=1), IF(H$5="2nd Quintile",IF(H949&gt;H$41,H$40,IF(H949&gt;H$40,H$19,IF(H949&gt;H$19,H$18, H$17))), IF(H$5="Next Quintile",IF(H949=H$42,H$42,IF(H949&gt;H$41,H$41,IF(H949&gt;H$40,H$40,IF(H949&gt;H$19,H$19,H$18)))),H949*(1+H$5))), H949)</f>
        <v>9.1999999999999993</v>
      </c>
      <c r="I167" s="149">
        <f t="shared" si="467"/>
        <v>16.600000000000001</v>
      </c>
      <c r="J167" s="149">
        <f t="shared" si="467"/>
        <v>25.6</v>
      </c>
      <c r="K167" s="149">
        <f t="shared" si="467"/>
        <v>16.399999999999999</v>
      </c>
      <c r="L167" s="149">
        <f t="shared" si="467"/>
        <v>27.2</v>
      </c>
      <c r="M167" s="149">
        <f t="shared" si="467"/>
        <v>5</v>
      </c>
      <c r="N167" s="148">
        <f t="shared" si="279"/>
        <v>78</v>
      </c>
      <c r="O167" s="149">
        <f t="shared" ref="O167:Q167" si="468">IF(OR(AND($V949=1,$B$24=2),$B$24=1), IF(O$5="2nd Quintile",IF(O949&gt;O$41,O$40,IF(O949&gt;O$40,O$19,IF(O949&gt;O$19,O$18, O$17))), IF(O$5="Next Quintile",IF(O949=O$42,O$42,IF(O949&gt;O$41,O$41,IF(O949&gt;O$40,O$40,IF(O949&gt;O$19,O$19,O$18)))),O949*(1+O$5))), O949)</f>
        <v>5.7</v>
      </c>
      <c r="P167" s="149">
        <f t="shared" si="468"/>
        <v>25.2</v>
      </c>
      <c r="Q167" s="149">
        <f t="shared" si="468"/>
        <v>8.5</v>
      </c>
      <c r="R167" s="23"/>
      <c r="S167" s="49">
        <f t="shared" si="431"/>
        <v>-0.2982461475563859</v>
      </c>
      <c r="T167" s="49">
        <f t="shared" si="432"/>
        <v>0.13320028136931447</v>
      </c>
      <c r="U167" s="49">
        <f t="shared" si="432"/>
        <v>-9.2857853765673543E-2</v>
      </c>
      <c r="V167" s="49">
        <f t="shared" si="432"/>
        <v>-0.3954189296979535</v>
      </c>
      <c r="W167" s="49">
        <f t="shared" si="441"/>
        <v>2.6292479031816276E-2</v>
      </c>
      <c r="X167" s="49">
        <f t="shared" si="441"/>
        <v>-0.6800584267871943</v>
      </c>
      <c r="Y167" s="49">
        <f t="shared" si="442"/>
        <v>-7.7065300497014086E-2</v>
      </c>
      <c r="Z167" s="49">
        <f t="shared" si="442"/>
        <v>0.7126303538295925</v>
      </c>
      <c r="AA167" s="49">
        <f t="shared" si="442"/>
        <v>1.0382112560863912</v>
      </c>
      <c r="AB167" s="49">
        <f t="shared" si="442"/>
        <v>0.75179774964538049</v>
      </c>
      <c r="AC167" s="49">
        <f t="shared" si="432"/>
        <v>0.27637771281620099</v>
      </c>
      <c r="AD167" s="49">
        <f t="shared" si="443"/>
        <v>0.67643484175183766</v>
      </c>
      <c r="AE167" s="49">
        <f t="shared" si="443"/>
        <v>-0.12927763412581822</v>
      </c>
      <c r="AF167" s="49">
        <f t="shared" si="443"/>
        <v>0.5587343614967144</v>
      </c>
      <c r="AG167" s="129">
        <f t="shared" si="434"/>
        <v>0.32734805640316961</v>
      </c>
      <c r="AH167" s="129">
        <f t="shared" si="435"/>
        <v>-0.19773627112901293</v>
      </c>
      <c r="AI167" s="129">
        <f t="shared" si="436"/>
        <v>0.83421311985378799</v>
      </c>
      <c r="AJ167" s="132">
        <f t="shared" si="437"/>
        <v>0.34556732048473371</v>
      </c>
      <c r="AK167" s="85">
        <f t="shared" si="450"/>
        <v>0.68556357785366306</v>
      </c>
      <c r="AL167" s="122">
        <f t="shared" si="451"/>
        <v>0.47179230532701666</v>
      </c>
      <c r="AM167" s="122">
        <f t="shared" si="452"/>
        <v>0.81867584949456018</v>
      </c>
      <c r="AN167" s="122">
        <f t="shared" si="453"/>
        <v>0.718017214116074</v>
      </c>
      <c r="AO167" s="53"/>
      <c r="AP167" s="60"/>
    </row>
    <row r="168" spans="1:42" ht="15" thickBot="1">
      <c r="A168" s="23" t="s">
        <v>5</v>
      </c>
      <c r="B168" s="24">
        <v>13067030409</v>
      </c>
      <c r="C168" s="24"/>
      <c r="D168" s="148">
        <f t="shared" ref="D168:G168" si="469">IF(OR(AND($V950=1,$B$24=2),$B$24=1), IF(D$5="Next Quintile",IF(D950&gt;D$41,D$42,IF(D950&gt;D$40,D$41,IF(D950&gt;D$19,D$40,IF(D950&gt;D$18,D$19,D$18)))),IF(D$5="2nd Quintile",IF(D950&gt;D$40,D$42,IF(D950&gt;D$19,D$41,IF(D950&gt;D$18,D$40,D$19))),IF(D950*(1+D$5)&gt;100,100,D950*(1+D$5)))), D950)</f>
        <v>82.8</v>
      </c>
      <c r="E168" s="148">
        <f t="shared" si="469"/>
        <v>81.5</v>
      </c>
      <c r="F168" s="148">
        <f t="shared" si="469"/>
        <v>72.400000000000006</v>
      </c>
      <c r="G168" s="148">
        <f t="shared" si="469"/>
        <v>50.7</v>
      </c>
      <c r="H168" s="149">
        <f t="shared" ref="H168:M168" si="470">IF(OR(AND($V950=1,$B$24=2),$B$24=1), IF(H$5="2nd Quintile",IF(H950&gt;H$41,H$40,IF(H950&gt;H$40,H$19,IF(H950&gt;H$19,H$18, H$17))), IF(H$5="Next Quintile",IF(H950=H$42,H$42,IF(H950&gt;H$41,H$41,IF(H950&gt;H$40,H$40,IF(H950&gt;H$19,H$19,H$18)))),H950*(1+H$5))), H950)</f>
        <v>8.9</v>
      </c>
      <c r="I168" s="149">
        <f t="shared" si="470"/>
        <v>2.4841000000000002</v>
      </c>
      <c r="J168" s="149">
        <f t="shared" si="470"/>
        <v>2.9</v>
      </c>
      <c r="K168" s="149">
        <f t="shared" si="470"/>
        <v>14.7</v>
      </c>
      <c r="L168" s="149">
        <f t="shared" si="470"/>
        <v>25.1</v>
      </c>
      <c r="M168" s="149">
        <f t="shared" si="470"/>
        <v>4.7203999999999997</v>
      </c>
      <c r="N168" s="148">
        <f t="shared" si="279"/>
        <v>86.6</v>
      </c>
      <c r="O168" s="149">
        <f t="shared" ref="O168:Q168" si="471">IF(OR(AND($V950=1,$B$24=2),$B$24=1), IF(O$5="2nd Quintile",IF(O950&gt;O$41,O$40,IF(O950&gt;O$40,O$19,IF(O950&gt;O$19,O$18, O$17))), IF(O$5="Next Quintile",IF(O950=O$42,O$42,IF(O950&gt;O$41,O$41,IF(O950&gt;O$40,O$40,IF(O950&gt;O$19,O$19,O$18)))),O950*(1+O$5))), O950)</f>
        <v>3.6</v>
      </c>
      <c r="P168" s="149">
        <f t="shared" si="471"/>
        <v>5.6</v>
      </c>
      <c r="Q168" s="149">
        <f t="shared" si="471"/>
        <v>5.9</v>
      </c>
      <c r="R168" s="23"/>
      <c r="S168" s="49">
        <f t="shared" si="431"/>
        <v>0.74949026363097671</v>
      </c>
      <c r="T168" s="49">
        <f t="shared" si="432"/>
        <v>1.1177958690218064</v>
      </c>
      <c r="U168" s="49">
        <f t="shared" si="432"/>
        <v>1.2633075019647937</v>
      </c>
      <c r="V168" s="49">
        <f t="shared" si="432"/>
        <v>0.92815151121182393</v>
      </c>
      <c r="W168" s="49">
        <f t="shared" si="441"/>
        <v>0.13342783186387491</v>
      </c>
      <c r="X168" s="49">
        <f t="shared" si="441"/>
        <v>1.0052707150756985</v>
      </c>
      <c r="Y168" s="49">
        <f t="shared" si="442"/>
        <v>1.0634039047538448</v>
      </c>
      <c r="Z168" s="49">
        <f t="shared" si="442"/>
        <v>0.7965095308403396</v>
      </c>
      <c r="AA168" s="49">
        <f t="shared" si="442"/>
        <v>1.2314912698910321</v>
      </c>
      <c r="AB168" s="49">
        <f t="shared" si="442"/>
        <v>0.77542729578698222</v>
      </c>
      <c r="AC168" s="49">
        <f t="shared" si="432"/>
        <v>1.0843356722084294</v>
      </c>
      <c r="AD168" s="49">
        <f t="shared" si="443"/>
        <v>0.89242653292389651</v>
      </c>
      <c r="AE168" s="49">
        <f t="shared" si="443"/>
        <v>1.2782846850084058</v>
      </c>
      <c r="AF168" s="49">
        <f t="shared" si="443"/>
        <v>0.9488181667892861</v>
      </c>
      <c r="AG168" s="129">
        <f t="shared" si="434"/>
        <v>0.95994969868380198</v>
      </c>
      <c r="AH168" s="129">
        <f t="shared" si="435"/>
        <v>0.89440679964611702</v>
      </c>
      <c r="AI168" s="129">
        <f t="shared" si="436"/>
        <v>0.93447603217278452</v>
      </c>
      <c r="AJ168" s="132">
        <f t="shared" si="437"/>
        <v>1.0509662642325046</v>
      </c>
      <c r="AK168" s="85">
        <f t="shared" si="450"/>
        <v>0.87440056938657185</v>
      </c>
      <c r="AL168" s="122">
        <f t="shared" si="451"/>
        <v>0.79097769611573054</v>
      </c>
      <c r="AM168" s="122">
        <f t="shared" si="452"/>
        <v>0.84200423510301514</v>
      </c>
      <c r="AN168" s="122">
        <f t="shared" si="453"/>
        <v>0.91515555290281203</v>
      </c>
      <c r="AO168" s="53"/>
      <c r="AP168" s="60"/>
    </row>
    <row r="169" spans="1:42" ht="15" thickBot="1">
      <c r="A169" s="23" t="s">
        <v>5</v>
      </c>
      <c r="B169" s="24">
        <v>13067030410</v>
      </c>
      <c r="C169" s="24"/>
      <c r="D169" s="148">
        <f t="shared" ref="D169:G169" si="472">IF(OR(AND($V951=1,$B$24=2),$B$24=1), IF(D$5="Next Quintile",IF(D951&gt;D$41,D$42,IF(D951&gt;D$40,D$41,IF(D951&gt;D$19,D$40,IF(D951&gt;D$18,D$19,D$18)))),IF(D$5="2nd Quintile",IF(D951&gt;D$40,D$42,IF(D951&gt;D$19,D$41,IF(D951&gt;D$18,D$40,D$19))),IF(D951*(1+D$5)&gt;100,100,D951*(1+D$5)))), D951)</f>
        <v>72</v>
      </c>
      <c r="E169" s="148">
        <f t="shared" si="472"/>
        <v>71.599999999999994</v>
      </c>
      <c r="F169" s="148">
        <f t="shared" si="472"/>
        <v>49.1</v>
      </c>
      <c r="G169" s="148">
        <f t="shared" si="472"/>
        <v>25.4</v>
      </c>
      <c r="H169" s="149">
        <f t="shared" ref="H169:M169" si="473">IF(OR(AND($V951=1,$B$24=2),$B$24=1), IF(H$5="2nd Quintile",IF(H951&gt;H$41,H$40,IF(H951&gt;H$40,H$19,IF(H951&gt;H$19,H$18, H$17))), IF(H$5="Next Quintile",IF(H951=H$42,H$42,IF(H951&gt;H$41,H$41,IF(H951&gt;H$40,H$40,IF(H951&gt;H$19,H$19,H$18)))),H951*(1+H$5))), H951)</f>
        <v>7.9</v>
      </c>
      <c r="I169" s="149">
        <f t="shared" si="473"/>
        <v>28.3</v>
      </c>
      <c r="J169" s="149">
        <f t="shared" si="473"/>
        <v>10.6</v>
      </c>
      <c r="K169" s="149">
        <f t="shared" si="473"/>
        <v>30.8</v>
      </c>
      <c r="L169" s="149">
        <f t="shared" si="473"/>
        <v>43</v>
      </c>
      <c r="M169" s="149">
        <f t="shared" si="473"/>
        <v>6.6</v>
      </c>
      <c r="N169" s="148">
        <f t="shared" si="279"/>
        <v>78.099999999999994</v>
      </c>
      <c r="O169" s="149">
        <f t="shared" ref="O169:Q169" si="474">IF(OR(AND($V951=1,$B$24=2),$B$24=1), IF(O$5="2nd Quintile",IF(O951&gt;O$41,O$40,IF(O951&gt;O$40,O$19,IF(O951&gt;O$19,O$18, O$17))), IF(O$5="Next Quintile",IF(O951=O$42,O$42,IF(O951&gt;O$41,O$41,IF(O951&gt;O$40,O$40,IF(O951&gt;O$19,O$19,O$18)))),O951*(1+O$5))), O951)</f>
        <v>3.7</v>
      </c>
      <c r="P169" s="149">
        <f t="shared" si="474"/>
        <v>22.8</v>
      </c>
      <c r="Q169" s="149">
        <f t="shared" si="474"/>
        <v>13.7</v>
      </c>
      <c r="R169" s="23"/>
      <c r="S169" s="49">
        <f t="shared" si="431"/>
        <v>-0.17047341448475631</v>
      </c>
      <c r="T169" s="49">
        <f t="shared" si="432"/>
        <v>0.17143700321989586</v>
      </c>
      <c r="U169" s="49">
        <f t="shared" si="432"/>
        <v>0.14674733275914398</v>
      </c>
      <c r="V169" s="49">
        <f t="shared" si="432"/>
        <v>-0.41668110545554038</v>
      </c>
      <c r="W169" s="49">
        <f t="shared" si="441"/>
        <v>0.49054567463740495</v>
      </c>
      <c r="X169" s="49">
        <f t="shared" si="441"/>
        <v>-2.0769478181682501</v>
      </c>
      <c r="Y169" s="49">
        <f t="shared" si="442"/>
        <v>0.67654871178328924</v>
      </c>
      <c r="Z169" s="49">
        <f t="shared" si="442"/>
        <v>2.1243838562052179E-3</v>
      </c>
      <c r="AA169" s="49">
        <f t="shared" si="442"/>
        <v>-0.41599075253900258</v>
      </c>
      <c r="AB169" s="49">
        <f t="shared" si="442"/>
        <v>0.61657860148170862</v>
      </c>
      <c r="AC169" s="49">
        <f t="shared" si="432"/>
        <v>0.28577257280913337</v>
      </c>
      <c r="AD169" s="49">
        <f t="shared" si="443"/>
        <v>0.88214121429665548</v>
      </c>
      <c r="AE169" s="49">
        <f t="shared" si="443"/>
        <v>4.3076935564086642E-2</v>
      </c>
      <c r="AF169" s="49">
        <f t="shared" si="443"/>
        <v>-0.22143324908842901</v>
      </c>
      <c r="AG169" s="129">
        <f t="shared" si="434"/>
        <v>4.8852246329659288E-2</v>
      </c>
      <c r="AH169" s="129">
        <f t="shared" si="435"/>
        <v>-0.16840337367268754</v>
      </c>
      <c r="AI169" s="129">
        <f t="shared" si="436"/>
        <v>6.7570744266303759E-2</v>
      </c>
      <c r="AJ169" s="132">
        <f t="shared" si="437"/>
        <v>0.24738936839536163</v>
      </c>
      <c r="AK169" s="85">
        <f t="shared" si="450"/>
        <v>0.60243020067935593</v>
      </c>
      <c r="AL169" s="122">
        <f t="shared" si="451"/>
        <v>0.48036502129079373</v>
      </c>
      <c r="AM169" s="122">
        <f t="shared" si="452"/>
        <v>0.64029953318943034</v>
      </c>
      <c r="AN169" s="122">
        <f t="shared" si="453"/>
        <v>0.69057935281513139</v>
      </c>
      <c r="AO169" s="53"/>
      <c r="AP169" s="60"/>
    </row>
    <row r="170" spans="1:42" ht="15" thickBot="1">
      <c r="A170" s="23" t="s">
        <v>5</v>
      </c>
      <c r="B170" s="24">
        <v>13067030411</v>
      </c>
      <c r="C170" s="24"/>
      <c r="D170" s="148">
        <f t="shared" ref="D170:G170" si="475">IF(OR(AND($V952=1,$B$24=2),$B$24=1), IF(D$5="Next Quintile",IF(D952&gt;D$41,D$42,IF(D952&gt;D$40,D$41,IF(D952&gt;D$19,D$40,IF(D952&gt;D$18,D$19,D$18)))),IF(D$5="2nd Quintile",IF(D952&gt;D$40,D$42,IF(D952&gt;D$19,D$41,IF(D952&gt;D$18,D$40,D$19))),IF(D952*(1+D$5)&gt;100,100,D952*(1+D$5)))), D952)</f>
        <v>71.400000000000006</v>
      </c>
      <c r="E170" s="148">
        <f t="shared" si="475"/>
        <v>69.599999999999994</v>
      </c>
      <c r="F170" s="148">
        <f t="shared" si="475"/>
        <v>23.8</v>
      </c>
      <c r="G170" s="148">
        <f t="shared" si="475"/>
        <v>23.5</v>
      </c>
      <c r="H170" s="149">
        <f t="shared" ref="H170:M170" si="476">IF(OR(AND($V952=1,$B$24=2),$B$24=1), IF(H$5="2nd Quintile",IF(H952&gt;H$41,H$40,IF(H952&gt;H$40,H$19,IF(H952&gt;H$19,H$18, H$17))), IF(H$5="Next Quintile",IF(H952=H$42,H$42,IF(H952&gt;H$41,H$41,IF(H952&gt;H$40,H$40,IF(H952&gt;H$19,H$19,H$18)))),H952*(1+H$5))), H952)</f>
        <v>8.4</v>
      </c>
      <c r="I170" s="149">
        <f t="shared" si="476"/>
        <v>18.5</v>
      </c>
      <c r="J170" s="149">
        <f t="shared" si="476"/>
        <v>51.4</v>
      </c>
      <c r="K170" s="149">
        <f t="shared" si="476"/>
        <v>63.7</v>
      </c>
      <c r="L170" s="149">
        <f t="shared" si="476"/>
        <v>55</v>
      </c>
      <c r="M170" s="149">
        <f t="shared" si="476"/>
        <v>35.200000000000003</v>
      </c>
      <c r="N170" s="148">
        <f t="shared" si="279"/>
        <v>75.8</v>
      </c>
      <c r="O170" s="149">
        <f t="shared" ref="O170:Q170" si="477">IF(OR(AND($V952=1,$B$24=2),$B$24=1), IF(O$5="2nd Quintile",IF(O952&gt;O$41,O$40,IF(O952&gt;O$40,O$19,IF(O952&gt;O$19,O$18, O$17))), IF(O$5="Next Quintile",IF(O952=O$42,O$42,IF(O952&gt;O$41,O$41,IF(O952&gt;O$40,O$40,IF(O952&gt;O$19,O$19,O$18)))),O952*(1+O$5))), O952)</f>
        <v>21.7</v>
      </c>
      <c r="P170" s="149">
        <f t="shared" si="477"/>
        <v>40.4</v>
      </c>
      <c r="Q170" s="149">
        <f t="shared" si="477"/>
        <v>16.3</v>
      </c>
      <c r="R170" s="23"/>
      <c r="S170" s="49">
        <f t="shared" si="431"/>
        <v>-0.22158250771340765</v>
      </c>
      <c r="T170" s="49">
        <f t="shared" si="432"/>
        <v>-1.9746606033015247E-2</v>
      </c>
      <c r="U170" s="49">
        <f t="shared" si="432"/>
        <v>-1.0656549110564326</v>
      </c>
      <c r="V170" s="49">
        <f t="shared" si="432"/>
        <v>-0.51767644030407756</v>
      </c>
      <c r="W170" s="49">
        <f t="shared" si="441"/>
        <v>0.3119867532506399</v>
      </c>
      <c r="X170" s="49">
        <f t="shared" si="441"/>
        <v>-0.90690371256702373</v>
      </c>
      <c r="Y170" s="49">
        <f t="shared" si="442"/>
        <v>-1.3732814016191355</v>
      </c>
      <c r="Z170" s="49">
        <f t="shared" si="442"/>
        <v>-1.6211843947635478</v>
      </c>
      <c r="AA170" s="49">
        <f t="shared" si="442"/>
        <v>-1.520447974279808</v>
      </c>
      <c r="AB170" s="49">
        <f t="shared" si="442"/>
        <v>-1.800463671943928</v>
      </c>
      <c r="AC170" s="49">
        <f t="shared" si="432"/>
        <v>6.9690792971677018E-2</v>
      </c>
      <c r="AD170" s="49">
        <f t="shared" si="443"/>
        <v>-0.96921613860670597</v>
      </c>
      <c r="AE170" s="49">
        <f t="shared" si="443"/>
        <v>-1.2208565754952163</v>
      </c>
      <c r="AF170" s="49">
        <f t="shared" si="443"/>
        <v>-0.61151705438100101</v>
      </c>
      <c r="AG170" s="129">
        <f t="shared" si="434"/>
        <v>-0.95739235534083156</v>
      </c>
      <c r="AH170" s="129">
        <f t="shared" si="435"/>
        <v>-0.54183697514892171</v>
      </c>
      <c r="AI170" s="129">
        <f t="shared" si="436"/>
        <v>-1.6473653469957614</v>
      </c>
      <c r="AJ170" s="132">
        <f t="shared" si="437"/>
        <v>-0.68297474387781154</v>
      </c>
      <c r="AK170" s="85">
        <f t="shared" si="450"/>
        <v>0.30205759551088679</v>
      </c>
      <c r="AL170" s="122">
        <f t="shared" si="451"/>
        <v>0.37122680193988727</v>
      </c>
      <c r="AM170" s="122">
        <f t="shared" si="452"/>
        <v>0.24128169593039744</v>
      </c>
      <c r="AN170" s="122">
        <f t="shared" si="453"/>
        <v>0.43056984020390515</v>
      </c>
      <c r="AO170" s="53"/>
      <c r="AP170" s="60"/>
    </row>
    <row r="171" spans="1:42" ht="15" thickBot="1">
      <c r="A171" s="23" t="s">
        <v>5</v>
      </c>
      <c r="B171" s="24">
        <v>13067030412</v>
      </c>
      <c r="C171" s="24"/>
      <c r="D171" s="148">
        <f t="shared" ref="D171:G171" si="478">IF(OR(AND($V953=1,$B$24=2),$B$24=1), IF(D$5="Next Quintile",IF(D953&gt;D$41,D$42,IF(D953&gt;D$40,D$41,IF(D953&gt;D$19,D$40,IF(D953&gt;D$18,D$19,D$18)))),IF(D$5="2nd Quintile",IF(D953&gt;D$40,D$42,IF(D953&gt;D$19,D$41,IF(D953&gt;D$18,D$40,D$19))),IF(D953*(1+D$5)&gt;100,100,D953*(1+D$5)))), D953)</f>
        <v>71</v>
      </c>
      <c r="E171" s="148">
        <f t="shared" si="478"/>
        <v>70.3</v>
      </c>
      <c r="F171" s="148">
        <f t="shared" si="478"/>
        <v>33.200000000000003</v>
      </c>
      <c r="G171" s="148">
        <f t="shared" si="478"/>
        <v>24.3</v>
      </c>
      <c r="H171" s="149">
        <f t="shared" ref="H171:M171" si="479">IF(OR(AND($V953=1,$B$24=2),$B$24=1), IF(H$5="2nd Quintile",IF(H953&gt;H$41,H$40,IF(H953&gt;H$40,H$19,IF(H953&gt;H$19,H$18, H$17))), IF(H$5="Next Quintile",IF(H953=H$42,H$42,IF(H953&gt;H$41,H$41,IF(H953&gt;H$40,H$40,IF(H953&gt;H$19,H$19,H$18)))),H953*(1+H$5))), H953)</f>
        <v>8.6</v>
      </c>
      <c r="I171" s="149">
        <f t="shared" si="479"/>
        <v>36.6</v>
      </c>
      <c r="J171" s="149">
        <f t="shared" si="479"/>
        <v>39.200000000000003</v>
      </c>
      <c r="K171" s="149">
        <f t="shared" si="479"/>
        <v>60.3</v>
      </c>
      <c r="L171" s="149">
        <f t="shared" si="479"/>
        <v>50.6</v>
      </c>
      <c r="M171" s="149">
        <f t="shared" si="479"/>
        <v>20.3</v>
      </c>
      <c r="N171" s="148">
        <f t="shared" si="279"/>
        <v>76.8</v>
      </c>
      <c r="O171" s="149">
        <f t="shared" ref="O171:Q171" si="480">IF(OR(AND($V953=1,$B$24=2),$B$24=1), IF(O$5="2nd Quintile",IF(O953&gt;O$41,O$40,IF(O953&gt;O$40,O$19,IF(O953&gt;O$19,O$18, O$17))), IF(O$5="Next Quintile",IF(O953=O$42,O$42,IF(O953&gt;O$41,O$41,IF(O953&gt;O$40,O$40,IF(O953&gt;O$19,O$19,O$18)))),O953*(1+O$5))), O953)</f>
        <v>18.5</v>
      </c>
      <c r="P171" s="149">
        <f t="shared" si="480"/>
        <v>42.7</v>
      </c>
      <c r="Q171" s="149">
        <f t="shared" si="480"/>
        <v>13</v>
      </c>
      <c r="R171" s="23"/>
      <c r="S171" s="49">
        <f t="shared" si="431"/>
        <v>-0.25565523653250938</v>
      </c>
      <c r="T171" s="49">
        <f t="shared" si="432"/>
        <v>4.7167657205503914E-2</v>
      </c>
      <c r="U171" s="49">
        <f t="shared" si="432"/>
        <v>-0.61519716038977568</v>
      </c>
      <c r="V171" s="49">
        <f t="shared" si="432"/>
        <v>-0.47515208878890391</v>
      </c>
      <c r="W171" s="49">
        <f t="shared" si="441"/>
        <v>0.24056318469593416</v>
      </c>
      <c r="X171" s="49">
        <f t="shared" si="441"/>
        <v>-3.067903540259084</v>
      </c>
      <c r="Y171" s="49">
        <f t="shared" si="442"/>
        <v>-0.760342004964489</v>
      </c>
      <c r="Z171" s="49">
        <f t="shared" si="442"/>
        <v>-1.4534260407420532</v>
      </c>
      <c r="AA171" s="49">
        <f t="shared" si="442"/>
        <v>-1.1154803263081794</v>
      </c>
      <c r="AB171" s="49">
        <f t="shared" si="442"/>
        <v>-0.54123535466973272</v>
      </c>
      <c r="AC171" s="49">
        <f t="shared" si="432"/>
        <v>0.16363939290100599</v>
      </c>
      <c r="AD171" s="49">
        <f t="shared" si="443"/>
        <v>-0.64008594253499729</v>
      </c>
      <c r="AE171" s="49">
        <f t="shared" si="443"/>
        <v>-1.3860297047813754</v>
      </c>
      <c r="AF171" s="49">
        <f t="shared" si="443"/>
        <v>-0.1164106861250444</v>
      </c>
      <c r="AG171" s="129">
        <f t="shared" si="434"/>
        <v>-0.74316993741233162</v>
      </c>
      <c r="AH171" s="129">
        <f t="shared" si="435"/>
        <v>-0.6980741698619034</v>
      </c>
      <c r="AI171" s="129">
        <f t="shared" si="436"/>
        <v>-1.0367139072399885</v>
      </c>
      <c r="AJ171" s="132">
        <f t="shared" si="437"/>
        <v>-0.49472173513510281</v>
      </c>
      <c r="AK171" s="85">
        <f t="shared" si="450"/>
        <v>0.36600481634749926</v>
      </c>
      <c r="AL171" s="122">
        <f t="shared" si="451"/>
        <v>0.32556554071446742</v>
      </c>
      <c r="AM171" s="122">
        <f t="shared" si="452"/>
        <v>0.38336326856273206</v>
      </c>
      <c r="AN171" s="122">
        <f t="shared" si="453"/>
        <v>0.48318104092100317</v>
      </c>
      <c r="AO171" s="53"/>
      <c r="AP171" s="60"/>
    </row>
    <row r="172" spans="1:42" ht="15" thickBot="1">
      <c r="A172" s="23" t="s">
        <v>5</v>
      </c>
      <c r="B172" s="24">
        <v>13067030413</v>
      </c>
      <c r="C172" s="24"/>
      <c r="D172" s="148">
        <f t="shared" ref="D172:G172" si="481">IF(OR(AND($V954=1,$B$24=2),$B$24=1), IF(D$5="Next Quintile",IF(D954&gt;D$41,D$42,IF(D954&gt;D$40,D$41,IF(D954&gt;D$19,D$40,IF(D954&gt;D$18,D$19,D$18)))),IF(D$5="2nd Quintile",IF(D954&gt;D$40,D$42,IF(D954&gt;D$19,D$41,IF(D954&gt;D$18,D$40,D$19))),IF(D954*(1+D$5)&gt;100,100,D954*(1+D$5)))), D954)</f>
        <v>70.599999999999994</v>
      </c>
      <c r="E172" s="148">
        <f t="shared" si="481"/>
        <v>71</v>
      </c>
      <c r="F172" s="148">
        <f t="shared" si="481"/>
        <v>30.5</v>
      </c>
      <c r="G172" s="148">
        <f t="shared" si="481"/>
        <v>25.3</v>
      </c>
      <c r="H172" s="149">
        <f t="shared" ref="H172:M172" si="482">IF(OR(AND($V954=1,$B$24=2),$B$24=1), IF(H$5="2nd Quintile",IF(H954&gt;H$41,H$40,IF(H954&gt;H$40,H$19,IF(H954&gt;H$19,H$18, H$17))), IF(H$5="Next Quintile",IF(H954=H$42,H$42,IF(H954&gt;H$41,H$41,IF(H954&gt;H$40,H$40,IF(H954&gt;H$19,H$19,H$18)))),H954*(1+H$5))), H954)</f>
        <v>8.6999999999999993</v>
      </c>
      <c r="I172" s="149">
        <f t="shared" si="482"/>
        <v>35.6</v>
      </c>
      <c r="J172" s="149">
        <f t="shared" si="482"/>
        <v>63.5</v>
      </c>
      <c r="K172" s="149">
        <f t="shared" si="482"/>
        <v>55.9</v>
      </c>
      <c r="L172" s="149">
        <f t="shared" si="482"/>
        <v>42.1</v>
      </c>
      <c r="M172" s="149">
        <f t="shared" si="482"/>
        <v>10.8</v>
      </c>
      <c r="N172" s="148">
        <f t="shared" si="279"/>
        <v>77.7</v>
      </c>
      <c r="O172" s="149">
        <f t="shared" ref="O172:Q172" si="483">IF(OR(AND($V954=1,$B$24=2),$B$24=1), IF(O$5="2nd Quintile",IF(O954&gt;O$41,O$40,IF(O954&gt;O$40,O$19,IF(O954&gt;O$19,O$18, O$17))), IF(O$5="Next Quintile",IF(O954=O$42,O$42,IF(O954&gt;O$41,O$41,IF(O954&gt;O$40,O$40,IF(O954&gt;O$19,O$19,O$18)))),O954*(1+O$5))), O954)</f>
        <v>12.3</v>
      </c>
      <c r="P172" s="149">
        <f t="shared" si="483"/>
        <v>50.2</v>
      </c>
      <c r="Q172" s="149">
        <f t="shared" si="483"/>
        <v>14.5</v>
      </c>
      <c r="R172" s="23"/>
      <c r="S172" s="49">
        <f t="shared" si="431"/>
        <v>-0.28972796535161111</v>
      </c>
      <c r="T172" s="49">
        <f t="shared" si="432"/>
        <v>0.11408192044402307</v>
      </c>
      <c r="U172" s="49">
        <f t="shared" si="432"/>
        <v>-0.74458396111317726</v>
      </c>
      <c r="V172" s="49">
        <f t="shared" si="432"/>
        <v>-0.42199664939493697</v>
      </c>
      <c r="W172" s="49">
        <f t="shared" si="441"/>
        <v>0.2048514004185813</v>
      </c>
      <c r="X172" s="49">
        <f t="shared" si="441"/>
        <v>-2.9485112845854897</v>
      </c>
      <c r="Y172" s="49">
        <f t="shared" si="442"/>
        <v>-1.9811967048585801</v>
      </c>
      <c r="Z172" s="49">
        <f t="shared" si="442"/>
        <v>-1.236326994361296</v>
      </c>
      <c r="AA172" s="49">
        <f t="shared" si="442"/>
        <v>-0.33315646090844231</v>
      </c>
      <c r="AB172" s="49">
        <f t="shared" si="442"/>
        <v>0.2616283375520696</v>
      </c>
      <c r="AC172" s="49">
        <f t="shared" si="432"/>
        <v>0.24819313283740257</v>
      </c>
      <c r="AD172" s="49">
        <f t="shared" si="443"/>
        <v>-2.3961876460616817E-3</v>
      </c>
      <c r="AE172" s="49">
        <f t="shared" si="443"/>
        <v>-1.9246377350623285</v>
      </c>
      <c r="AF172" s="49">
        <f t="shared" si="443"/>
        <v>-0.34145903533229732</v>
      </c>
      <c r="AG172" s="129">
        <f t="shared" si="434"/>
        <v>-0.60258427999467457</v>
      </c>
      <c r="AH172" s="129">
        <f t="shared" si="435"/>
        <v>-0.86672617777731298</v>
      </c>
      <c r="AI172" s="129">
        <f t="shared" si="436"/>
        <v>-0.43595170590588955</v>
      </c>
      <c r="AJ172" s="132">
        <f t="shared" si="437"/>
        <v>-0.50507495630082122</v>
      </c>
      <c r="AK172" s="85">
        <f t="shared" si="450"/>
        <v>0.40797083544241886</v>
      </c>
      <c r="AL172" s="122">
        <f t="shared" si="451"/>
        <v>0.27627597555193295</v>
      </c>
      <c r="AM172" s="122">
        <f t="shared" si="452"/>
        <v>0.52314389100382586</v>
      </c>
      <c r="AN172" s="122">
        <f t="shared" si="453"/>
        <v>0.48028761892230049</v>
      </c>
      <c r="AO172" s="53"/>
      <c r="AP172" s="60"/>
    </row>
    <row r="173" spans="1:42" ht="15" thickBot="1">
      <c r="A173" s="23" t="s">
        <v>5</v>
      </c>
      <c r="B173" s="24">
        <v>13067030414</v>
      </c>
      <c r="C173" s="24"/>
      <c r="D173" s="148">
        <f t="shared" ref="D173:G173" si="484">IF(OR(AND($V955=1,$B$24=2),$B$24=1), IF(D$5="Next Quintile",IF(D955&gt;D$41,D$42,IF(D955&gt;D$40,D$41,IF(D955&gt;D$19,D$40,IF(D955&gt;D$18,D$19,D$18)))),IF(D$5="2nd Quintile",IF(D955&gt;D$40,D$42,IF(D955&gt;D$19,D$41,IF(D955&gt;D$18,D$40,D$19))),IF(D955*(1+D$5)&gt;100,100,D955*(1+D$5)))), D955)</f>
        <v>70.599999999999994</v>
      </c>
      <c r="E173" s="148">
        <f t="shared" si="484"/>
        <v>71.099999999999994</v>
      </c>
      <c r="F173" s="148">
        <f t="shared" si="484"/>
        <v>36.9</v>
      </c>
      <c r="G173" s="148">
        <f t="shared" si="484"/>
        <v>25.5</v>
      </c>
      <c r="H173" s="149">
        <f t="shared" ref="H173:M173" si="485">IF(OR(AND($V955=1,$B$24=2),$B$24=1), IF(H$5="2nd Quintile",IF(H955&gt;H$41,H$40,IF(H955&gt;H$40,H$19,IF(H955&gt;H$19,H$18, H$17))), IF(H$5="Next Quintile",IF(H955=H$42,H$42,IF(H955&gt;H$41,H$41,IF(H955&gt;H$40,H$40,IF(H955&gt;H$19,H$19,H$18)))),H955*(1+H$5))), H955)</f>
        <v>6.4</v>
      </c>
      <c r="I173" s="149">
        <f t="shared" si="485"/>
        <v>19.600000000000001</v>
      </c>
      <c r="J173" s="149">
        <f t="shared" si="485"/>
        <v>53.4</v>
      </c>
      <c r="K173" s="149">
        <f t="shared" si="485"/>
        <v>63.4</v>
      </c>
      <c r="L173" s="149">
        <f t="shared" si="485"/>
        <v>54.8</v>
      </c>
      <c r="M173" s="149">
        <f t="shared" si="485"/>
        <v>20.7</v>
      </c>
      <c r="N173" s="148">
        <f t="shared" si="279"/>
        <v>77.8</v>
      </c>
      <c r="O173" s="149">
        <f t="shared" ref="O173:Q173" si="486">IF(OR(AND($V955=1,$B$24=2),$B$24=1), IF(O$5="2nd Quintile",IF(O955&gt;O$41,O$40,IF(O955&gt;O$40,O$19,IF(O955&gt;O$19,O$18, O$17))), IF(O$5="Next Quintile",IF(O955=O$42,O$42,IF(O955&gt;O$41,O$41,IF(O955&gt;O$40,O$40,IF(O955&gt;O$19,O$19,O$18)))),O955*(1+O$5))), O955)</f>
        <v>15.8</v>
      </c>
      <c r="P173" s="149">
        <f t="shared" si="486"/>
        <v>65.7</v>
      </c>
      <c r="Q173" s="149">
        <f t="shared" si="486"/>
        <v>18.3</v>
      </c>
      <c r="R173" s="23"/>
      <c r="S173" s="49">
        <f t="shared" si="431"/>
        <v>-0.28972796535161111</v>
      </c>
      <c r="T173" s="49">
        <f t="shared" si="432"/>
        <v>0.12364110090666809</v>
      </c>
      <c r="U173" s="49">
        <f t="shared" si="432"/>
        <v>-0.43788932236141093</v>
      </c>
      <c r="V173" s="49">
        <f t="shared" si="432"/>
        <v>-0.41136556151614362</v>
      </c>
      <c r="W173" s="49">
        <f t="shared" si="441"/>
        <v>1.0262224387976999</v>
      </c>
      <c r="X173" s="49">
        <f t="shared" si="441"/>
        <v>-1.0382351938079779</v>
      </c>
      <c r="Y173" s="49">
        <f t="shared" si="442"/>
        <v>-1.473763269923176</v>
      </c>
      <c r="Z173" s="49">
        <f t="shared" si="442"/>
        <v>-1.6063821870557684</v>
      </c>
      <c r="AA173" s="49">
        <f t="shared" si="442"/>
        <v>-1.5020403539174609</v>
      </c>
      <c r="AB173" s="49">
        <f t="shared" si="442"/>
        <v>-0.57504014171065054</v>
      </c>
      <c r="AC173" s="49">
        <f t="shared" si="432"/>
        <v>0.25758799283033496</v>
      </c>
      <c r="AD173" s="49">
        <f t="shared" si="443"/>
        <v>-0.36238233959949312</v>
      </c>
      <c r="AE173" s="49">
        <f t="shared" si="443"/>
        <v>-3.0377609976429643</v>
      </c>
      <c r="AF173" s="49">
        <f t="shared" si="443"/>
        <v>-0.91158151999067161</v>
      </c>
      <c r="AG173" s="129">
        <f t="shared" si="434"/>
        <v>-0.86621921645507438</v>
      </c>
      <c r="AH173" s="129">
        <f t="shared" si="435"/>
        <v>-0.3573025390365645</v>
      </c>
      <c r="AI173" s="129">
        <f t="shared" si="436"/>
        <v>-1.2278208942279598</v>
      </c>
      <c r="AJ173" s="132">
        <f t="shared" si="437"/>
        <v>-1.0135342161006986</v>
      </c>
      <c r="AK173" s="85">
        <f t="shared" si="450"/>
        <v>0.32927355592750668</v>
      </c>
      <c r="AL173" s="122">
        <f t="shared" si="451"/>
        <v>0.4251581024083268</v>
      </c>
      <c r="AM173" s="122">
        <f t="shared" si="452"/>
        <v>0.33889799838644669</v>
      </c>
      <c r="AN173" s="122">
        <f t="shared" si="453"/>
        <v>0.33818815207999697</v>
      </c>
      <c r="AO173" s="53"/>
      <c r="AP173" s="60"/>
    </row>
    <row r="174" spans="1:42" ht="15" thickBot="1">
      <c r="A174" s="23" t="s">
        <v>5</v>
      </c>
      <c r="B174" s="24">
        <v>13067030502</v>
      </c>
      <c r="C174" s="24"/>
      <c r="D174" s="148">
        <f t="shared" ref="D174:G174" si="487">IF(OR(AND($V956=1,$B$24=2),$B$24=1), IF(D$5="Next Quintile",IF(D956&gt;D$41,D$42,IF(D956&gt;D$40,D$41,IF(D956&gt;D$19,D$40,IF(D956&gt;D$18,D$19,D$18)))),IF(D$5="2nd Quintile",IF(D956&gt;D$40,D$42,IF(D956&gt;D$19,D$41,IF(D956&gt;D$18,D$40,D$19))),IF(D956*(1+D$5)&gt;100,100,D956*(1+D$5)))), D956)</f>
        <v>78.599999999999994</v>
      </c>
      <c r="E174" s="148">
        <f t="shared" si="487"/>
        <v>74.900000000000006</v>
      </c>
      <c r="F174" s="148">
        <f t="shared" si="487"/>
        <v>59.6</v>
      </c>
      <c r="G174" s="148">
        <f t="shared" si="487"/>
        <v>49.1</v>
      </c>
      <c r="H174" s="149">
        <f t="shared" ref="H174:M174" si="488">IF(OR(AND($V956=1,$B$24=2),$B$24=1), IF(H$5="2nd Quintile",IF(H956&gt;H$41,H$40,IF(H956&gt;H$40,H$19,IF(H956&gt;H$19,H$18, H$17))), IF(H$5="Next Quintile",IF(H956=H$42,H$42,IF(H956&gt;H$41,H$41,IF(H956&gt;H$40,H$40,IF(H956&gt;H$19,H$19,H$18)))),H956*(1+H$5))), H956)</f>
        <v>5.3</v>
      </c>
      <c r="I174" s="149">
        <f t="shared" si="488"/>
        <v>5.7</v>
      </c>
      <c r="J174" s="149">
        <f t="shared" si="488"/>
        <v>5.7</v>
      </c>
      <c r="K174" s="149">
        <f t="shared" si="488"/>
        <v>16</v>
      </c>
      <c r="L174" s="149">
        <f t="shared" si="488"/>
        <v>21.4</v>
      </c>
      <c r="M174" s="149">
        <f t="shared" si="488"/>
        <v>9</v>
      </c>
      <c r="N174" s="148">
        <f t="shared" ref="N174:N228" si="489">IF(OR(AND($V956=1,$B$24=2),$B$24=1), IF(N$5="Next Quintile",IF(N956&gt;N$41,N$42,IF(N956&gt;N$40,N$41,IF(N956&gt;N$19,N$40,IF(N956&gt;N$18,N$19,N$18)))),IF(N$5="2nd Quintile",IF(N956&gt;N$40,N$42,IF(N956&gt;N$19,N$41,IF(N956&gt;N$18,N$40,N$19))),IF(N956*(1+N$5)&gt;100,100,N956*(1+N$5)))), N956)</f>
        <v>80.599999999999994</v>
      </c>
      <c r="O174" s="149">
        <f t="shared" ref="O174:Q174" si="490">IF(OR(AND($V956=1,$B$24=2),$B$24=1), IF(O$5="2nd Quintile",IF(O956&gt;O$41,O$40,IF(O956&gt;O$40,O$19,IF(O956&gt;O$19,O$18, O$17))), IF(O$5="Next Quintile",IF(O956=O$42,O$42,IF(O956&gt;O$41,O$41,IF(O956&gt;O$40,O$40,IF(O956&gt;O$19,O$19,O$18)))),O956*(1+O$5))), O956)</f>
        <v>6.3</v>
      </c>
      <c r="P174" s="149">
        <f t="shared" si="490"/>
        <v>15.1</v>
      </c>
      <c r="Q174" s="149">
        <f t="shared" si="490"/>
        <v>10.8</v>
      </c>
      <c r="R174" s="23"/>
      <c r="S174" s="49">
        <f t="shared" si="431"/>
        <v>0.39172661103041351</v>
      </c>
      <c r="T174" s="49">
        <f t="shared" si="432"/>
        <v>0.48688995848720029</v>
      </c>
      <c r="U174" s="49">
        <f t="shared" si="432"/>
        <v>0.6499182244612608</v>
      </c>
      <c r="V174" s="49">
        <f t="shared" si="432"/>
        <v>0.84310280818147665</v>
      </c>
      <c r="W174" s="49">
        <f t="shared" si="441"/>
        <v>1.4190520658485832</v>
      </c>
      <c r="X174" s="49">
        <f t="shared" si="441"/>
        <v>0.62131716005498583</v>
      </c>
      <c r="Y174" s="49">
        <f t="shared" si="442"/>
        <v>0.9227292891281883</v>
      </c>
      <c r="Z174" s="49">
        <f t="shared" si="442"/>
        <v>0.73236663077329767</v>
      </c>
      <c r="AA174" s="49">
        <f t="shared" si="442"/>
        <v>1.5720322465944474</v>
      </c>
      <c r="AB174" s="49">
        <f t="shared" si="442"/>
        <v>0.4137498792362006</v>
      </c>
      <c r="AC174" s="49">
        <f t="shared" si="432"/>
        <v>0.52064407263245571</v>
      </c>
      <c r="AD174" s="49">
        <f t="shared" si="443"/>
        <v>0.61472292998839229</v>
      </c>
      <c r="AE174" s="49">
        <f t="shared" si="443"/>
        <v>0.59604784665253174</v>
      </c>
      <c r="AF174" s="49">
        <f t="shared" si="443"/>
        <v>0.21366022604559312</v>
      </c>
      <c r="AG174" s="129">
        <f t="shared" si="434"/>
        <v>0.71814117132108812</v>
      </c>
      <c r="AH174" s="129">
        <f t="shared" si="435"/>
        <v>0.76210515959887271</v>
      </c>
      <c r="AI174" s="129">
        <f t="shared" si="436"/>
        <v>0.90604958553464854</v>
      </c>
      <c r="AJ174" s="132">
        <f t="shared" si="437"/>
        <v>0.48626876882974318</v>
      </c>
      <c r="AK174" s="85">
        <f t="shared" si="450"/>
        <v>0.80221865934669667</v>
      </c>
      <c r="AL174" s="122">
        <f t="shared" si="451"/>
        <v>0.75231174491347974</v>
      </c>
      <c r="AM174" s="122">
        <f t="shared" si="452"/>
        <v>0.83539019314757357</v>
      </c>
      <c r="AN174" s="122">
        <f t="shared" si="453"/>
        <v>0.75733914681454617</v>
      </c>
      <c r="AO174" s="53"/>
      <c r="AP174" s="60"/>
    </row>
    <row r="175" spans="1:42" ht="15" thickBot="1">
      <c r="A175" s="23" t="s">
        <v>5</v>
      </c>
      <c r="B175" s="24">
        <v>13067030504</v>
      </c>
      <c r="C175" s="24"/>
      <c r="D175" s="148">
        <f t="shared" ref="D175:G175" si="491">IF(OR(AND($V957=1,$B$24=2),$B$24=1), IF(D$5="Next Quintile",IF(D957&gt;D$41,D$42,IF(D957&gt;D$40,D$41,IF(D957&gt;D$19,D$40,IF(D957&gt;D$18,D$19,D$18)))),IF(D$5="2nd Quintile",IF(D957&gt;D$40,D$42,IF(D957&gt;D$19,D$41,IF(D957&gt;D$18,D$40,D$19))),IF(D957*(1+D$5)&gt;100,100,D957*(1+D$5)))), D957)</f>
        <v>76.400000000000006</v>
      </c>
      <c r="E175" s="148">
        <f t="shared" si="491"/>
        <v>74.2</v>
      </c>
      <c r="F175" s="148">
        <f t="shared" si="491"/>
        <v>49.6</v>
      </c>
      <c r="G175" s="148">
        <f t="shared" si="491"/>
        <v>36.9</v>
      </c>
      <c r="H175" s="149">
        <f t="shared" ref="H175:M175" si="492">IF(OR(AND($V957=1,$B$24=2),$B$24=1), IF(H$5="2nd Quintile",IF(H957&gt;H$41,H$40,IF(H957&gt;H$40,H$19,IF(H957&gt;H$19,H$18, H$17))), IF(H$5="Next Quintile",IF(H957=H$42,H$42,IF(H957&gt;H$41,H$41,IF(H957&gt;H$40,H$40,IF(H957&gt;H$19,H$19,H$18)))),H957*(1+H$5))), H957)</f>
        <v>8.9</v>
      </c>
      <c r="I175" s="149">
        <f t="shared" si="492"/>
        <v>9.8000000000000007</v>
      </c>
      <c r="J175" s="149">
        <f t="shared" si="492"/>
        <v>10.3</v>
      </c>
      <c r="K175" s="149">
        <f t="shared" si="492"/>
        <v>36.299999999999997</v>
      </c>
      <c r="L175" s="149">
        <f t="shared" si="492"/>
        <v>36.299999999999997</v>
      </c>
      <c r="M175" s="149">
        <f t="shared" si="492"/>
        <v>18.8</v>
      </c>
      <c r="N175" s="148">
        <f t="shared" si="489"/>
        <v>80.2</v>
      </c>
      <c r="O175" s="149">
        <f t="shared" ref="O175:Q175" si="493">IF(OR(AND($V957=1,$B$24=2),$B$24=1), IF(O$5="2nd Quintile",IF(O957&gt;O$41,O$40,IF(O957&gt;O$40,O$19,IF(O957&gt;O$19,O$18, O$17))), IF(O$5="Next Quintile",IF(O957=O$42,O$42,IF(O957&gt;O$41,O$41,IF(O957&gt;O$40,O$40,IF(O957&gt;O$19,O$19,O$18)))),O957*(1+O$5))), O957)</f>
        <v>15.9</v>
      </c>
      <c r="P175" s="149">
        <f t="shared" si="493"/>
        <v>29.7</v>
      </c>
      <c r="Q175" s="149">
        <f t="shared" si="493"/>
        <v>13</v>
      </c>
      <c r="R175" s="23"/>
      <c r="S175" s="49">
        <f t="shared" si="431"/>
        <v>0.20432660252535773</v>
      </c>
      <c r="T175" s="49">
        <f t="shared" ref="T175:AC190" si="494">IF((E175-T$25)/T$26&lt;3.1, (IF((E175-T$25)/T$26&gt;-3.1, (E175-T$25)/T$26, -3.1)), 3.1)</f>
        <v>0.41997569524868111</v>
      </c>
      <c r="U175" s="49">
        <f t="shared" si="494"/>
        <v>0.17070785141162573</v>
      </c>
      <c r="V175" s="49">
        <f t="shared" si="494"/>
        <v>0.19460644757507964</v>
      </c>
      <c r="W175" s="49">
        <f t="shared" si="441"/>
        <v>0.13342783186387491</v>
      </c>
      <c r="X175" s="49">
        <f t="shared" si="441"/>
        <v>0.13180891179324836</v>
      </c>
      <c r="Y175" s="49">
        <f t="shared" si="442"/>
        <v>0.69162099202889527</v>
      </c>
      <c r="Z175" s="49">
        <f t="shared" si="442"/>
        <v>-0.26924942411974112</v>
      </c>
      <c r="AA175" s="49">
        <f t="shared" si="442"/>
        <v>0.20066452959961403</v>
      </c>
      <c r="AB175" s="49">
        <f t="shared" si="442"/>
        <v>-0.41446740326629022</v>
      </c>
      <c r="AC175" s="49">
        <f t="shared" si="494"/>
        <v>0.48306463266072497</v>
      </c>
      <c r="AD175" s="49">
        <f t="shared" si="443"/>
        <v>-0.37266765822673398</v>
      </c>
      <c r="AE175" s="49">
        <f t="shared" si="443"/>
        <v>-0.45244245229439001</v>
      </c>
      <c r="AF175" s="49">
        <f t="shared" si="443"/>
        <v>-0.1164106861250444</v>
      </c>
      <c r="AG175" s="129">
        <f t="shared" si="434"/>
        <v>8.1209606209189933E-4</v>
      </c>
      <c r="AH175" s="129">
        <f t="shared" si="435"/>
        <v>0.27806776177810899</v>
      </c>
      <c r="AI175" s="129">
        <f t="shared" si="436"/>
        <v>-0.16101743259547244</v>
      </c>
      <c r="AJ175" s="132">
        <f t="shared" si="437"/>
        <v>-0.11461404099636086</v>
      </c>
      <c r="AK175" s="85">
        <f t="shared" si="450"/>
        <v>0.58808980564558533</v>
      </c>
      <c r="AL175" s="122">
        <f t="shared" si="451"/>
        <v>0.61084889987604296</v>
      </c>
      <c r="AM175" s="122">
        <f t="shared" si="452"/>
        <v>0.58711343464085586</v>
      </c>
      <c r="AN175" s="122">
        <f t="shared" si="453"/>
        <v>0.58941000546190148</v>
      </c>
      <c r="AO175" s="53"/>
      <c r="AP175" s="60"/>
    </row>
    <row r="176" spans="1:42" ht="15" thickBot="1">
      <c r="A176" s="23" t="s">
        <v>5</v>
      </c>
      <c r="B176" s="24">
        <v>13067030505</v>
      </c>
      <c r="C176" s="24"/>
      <c r="D176" s="148">
        <f t="shared" ref="D176:G176" si="495">IF(OR(AND($V958=1,$B$24=2),$B$24=1), IF(D$5="Next Quintile",IF(D958&gt;D$41,D$42,IF(D958&gt;D$40,D$41,IF(D958&gt;D$19,D$40,IF(D958&gt;D$18,D$19,D$18)))),IF(D$5="2nd Quintile",IF(D958&gt;D$40,D$42,IF(D958&gt;D$19,D$41,IF(D958&gt;D$18,D$40,D$19))),IF(D958*(1+D$5)&gt;100,100,D958*(1+D$5)))), D958)</f>
        <v>70.8</v>
      </c>
      <c r="E176" s="148">
        <f t="shared" si="495"/>
        <v>70.599999999999994</v>
      </c>
      <c r="F176" s="148">
        <f t="shared" si="495"/>
        <v>43.2</v>
      </c>
      <c r="G176" s="148">
        <f t="shared" si="495"/>
        <v>24.8</v>
      </c>
      <c r="H176" s="149">
        <f t="shared" ref="H176:M176" si="496">IF(OR(AND($V958=1,$B$24=2),$B$24=1), IF(H$5="2nd Quintile",IF(H958&gt;H$41,H$40,IF(H958&gt;H$40,H$19,IF(H958&gt;H$19,H$18, H$17))), IF(H$5="Next Quintile",IF(H958=H$42,H$42,IF(H958&gt;H$41,H$41,IF(H958&gt;H$40,H$40,IF(H958&gt;H$19,H$19,H$18)))),H958*(1+H$5))), H958)</f>
        <v>9.6</v>
      </c>
      <c r="I176" s="149">
        <f t="shared" si="496"/>
        <v>21.8</v>
      </c>
      <c r="J176" s="149">
        <f t="shared" si="496"/>
        <v>22.2</v>
      </c>
      <c r="K176" s="149">
        <f t="shared" si="496"/>
        <v>54.5</v>
      </c>
      <c r="L176" s="149">
        <f t="shared" si="496"/>
        <v>52.1</v>
      </c>
      <c r="M176" s="149">
        <f t="shared" si="496"/>
        <v>18.2</v>
      </c>
      <c r="N176" s="148">
        <f t="shared" si="489"/>
        <v>77.3</v>
      </c>
      <c r="O176" s="149">
        <f t="shared" ref="O176:Q176" si="497">IF(OR(AND($V958=1,$B$24=2),$B$24=1), IF(O$5="2nd Quintile",IF(O958&gt;O$41,O$40,IF(O958&gt;O$40,O$19,IF(O958&gt;O$19,O$18, O$17))), IF(O$5="Next Quintile",IF(O958=O$42,O$42,IF(O958&gt;O$41,O$41,IF(O958&gt;O$40,O$40,IF(O958&gt;O$19,O$19,O$18)))),O958*(1+O$5))), O958)</f>
        <v>13.1</v>
      </c>
      <c r="P176" s="149">
        <f t="shared" si="497"/>
        <v>43.2</v>
      </c>
      <c r="Q176" s="149">
        <f t="shared" si="497"/>
        <v>5.2</v>
      </c>
      <c r="R176" s="23"/>
      <c r="S176" s="49">
        <f t="shared" si="431"/>
        <v>-0.27269160094206024</v>
      </c>
      <c r="T176" s="49">
        <f t="shared" si="494"/>
        <v>7.5845198593440313E-2</v>
      </c>
      <c r="U176" s="49">
        <f t="shared" si="494"/>
        <v>-0.13598678734014064</v>
      </c>
      <c r="V176" s="49">
        <f t="shared" si="494"/>
        <v>-0.44857436909192044</v>
      </c>
      <c r="W176" s="49">
        <f t="shared" si="441"/>
        <v>-0.11655465807759587</v>
      </c>
      <c r="X176" s="49">
        <f t="shared" si="441"/>
        <v>-1.3008981562898856</v>
      </c>
      <c r="Y176" s="49">
        <f t="shared" si="442"/>
        <v>9.3753875619854751E-2</v>
      </c>
      <c r="Z176" s="49">
        <f t="shared" si="442"/>
        <v>-1.1672500250583278</v>
      </c>
      <c r="AA176" s="49">
        <f t="shared" si="442"/>
        <v>-1.2535374790257801</v>
      </c>
      <c r="AB176" s="49">
        <f t="shared" si="442"/>
        <v>-0.36376022270491309</v>
      </c>
      <c r="AC176" s="49">
        <f t="shared" si="494"/>
        <v>0.21061369286567044</v>
      </c>
      <c r="AD176" s="49">
        <f t="shared" si="443"/>
        <v>-8.4678736663988757E-2</v>
      </c>
      <c r="AE176" s="49">
        <f t="shared" si="443"/>
        <v>-1.4219369068001058</v>
      </c>
      <c r="AF176" s="49">
        <f t="shared" si="443"/>
        <v>1.0538407297526708</v>
      </c>
      <c r="AG176" s="129">
        <f t="shared" si="434"/>
        <v>-0.42981746015155992</v>
      </c>
      <c r="AH176" s="129">
        <f t="shared" si="435"/>
        <v>-0.3007294996469011</v>
      </c>
      <c r="AI176" s="129">
        <f t="shared" si="436"/>
        <v>-0.92818257559634032</v>
      </c>
      <c r="AJ176" s="132">
        <f t="shared" si="437"/>
        <v>-6.0540305211438328E-2</v>
      </c>
      <c r="AK176" s="85">
        <f t="shared" si="450"/>
        <v>0.45954320629220707</v>
      </c>
      <c r="AL176" s="122">
        <f t="shared" si="451"/>
        <v>0.44169191392889912</v>
      </c>
      <c r="AM176" s="122">
        <f t="shared" si="452"/>
        <v>0.40861548492691235</v>
      </c>
      <c r="AN176" s="122">
        <f t="shared" si="453"/>
        <v>0.60452203042184294</v>
      </c>
      <c r="AO176" s="53"/>
      <c r="AP176" s="60"/>
    </row>
    <row r="177" spans="1:42" ht="15" thickBot="1">
      <c r="A177" s="23" t="s">
        <v>5</v>
      </c>
      <c r="B177" s="24">
        <v>13067030506</v>
      </c>
      <c r="C177" s="24"/>
      <c r="D177" s="148">
        <f t="shared" ref="D177:G177" si="498">IF(OR(AND($V959=1,$B$24=2),$B$24=1), IF(D$5="Next Quintile",IF(D959&gt;D$41,D$42,IF(D959&gt;D$40,D$41,IF(D959&gt;D$19,D$40,IF(D959&gt;D$18,D$19,D$18)))),IF(D$5="2nd Quintile",IF(D959&gt;D$40,D$42,IF(D959&gt;D$19,D$41,IF(D959&gt;D$18,D$40,D$19))),IF(D959*(1+D$5)&gt;100,100,D959*(1+D$5)))), D959)</f>
        <v>78</v>
      </c>
      <c r="E177" s="148">
        <f t="shared" si="498"/>
        <v>74.5</v>
      </c>
      <c r="F177" s="148">
        <f t="shared" si="498"/>
        <v>54.7</v>
      </c>
      <c r="G177" s="148">
        <f t="shared" si="498"/>
        <v>25.5</v>
      </c>
      <c r="H177" s="149">
        <f t="shared" ref="H177:M177" si="499">IF(OR(AND($V959=1,$B$24=2),$B$24=1), IF(H$5="2nd Quintile",IF(H959&gt;H$41,H$40,IF(H959&gt;H$40,H$19,IF(H959&gt;H$19,H$18, H$17))), IF(H$5="Next Quintile",IF(H959=H$42,H$42,IF(H959&gt;H$41,H$41,IF(H959&gt;H$40,H$40,IF(H959&gt;H$19,H$19,H$18)))),H959*(1+H$5))), H959)</f>
        <v>9.4</v>
      </c>
      <c r="I177" s="149">
        <f t="shared" si="499"/>
        <v>12.3</v>
      </c>
      <c r="J177" s="149">
        <f t="shared" si="499"/>
        <v>6.6</v>
      </c>
      <c r="K177" s="149">
        <f t="shared" si="499"/>
        <v>23.5</v>
      </c>
      <c r="L177" s="149">
        <f t="shared" si="499"/>
        <v>29.3</v>
      </c>
      <c r="M177" s="149">
        <f t="shared" si="499"/>
        <v>20.8</v>
      </c>
      <c r="N177" s="148">
        <f t="shared" si="489"/>
        <v>80.2</v>
      </c>
      <c r="O177" s="149">
        <f t="shared" ref="O177:Q177" si="500">IF(OR(AND($V959=1,$B$24=2),$B$24=1), IF(O$5="2nd Quintile",IF(O959&gt;O$41,O$40,IF(O959&gt;O$40,O$19,IF(O959&gt;O$19,O$18, O$17))), IF(O$5="Next Quintile",IF(O959=O$42,O$42,IF(O959&gt;O$41,O$41,IF(O959&gt;O$40,O$40,IF(O959&gt;O$19,O$19,O$18)))),O959*(1+O$5))), O959)</f>
        <v>10.6</v>
      </c>
      <c r="P177" s="149">
        <f t="shared" si="500"/>
        <v>20.9</v>
      </c>
      <c r="Q177" s="149">
        <f t="shared" si="500"/>
        <v>6.7</v>
      </c>
      <c r="R177" s="23"/>
      <c r="S177" s="49">
        <f t="shared" si="431"/>
        <v>0.34061751780176214</v>
      </c>
      <c r="T177" s="49">
        <f t="shared" si="494"/>
        <v>0.44865323663661755</v>
      </c>
      <c r="U177" s="49">
        <f t="shared" si="494"/>
        <v>0.41510514166693963</v>
      </c>
      <c r="V177" s="49">
        <f t="shared" si="494"/>
        <v>-0.41136556151614362</v>
      </c>
      <c r="W177" s="49">
        <f t="shared" si="441"/>
        <v>-4.5131089522890112E-2</v>
      </c>
      <c r="X177" s="49">
        <f t="shared" si="441"/>
        <v>-0.16667172739073788</v>
      </c>
      <c r="Y177" s="49">
        <f t="shared" si="442"/>
        <v>0.87751244839136999</v>
      </c>
      <c r="Z177" s="49">
        <f t="shared" si="442"/>
        <v>0.36231143807882515</v>
      </c>
      <c r="AA177" s="49">
        <f t="shared" si="442"/>
        <v>0.84493124228175021</v>
      </c>
      <c r="AB177" s="49">
        <f t="shared" si="442"/>
        <v>-0.58349133847088019</v>
      </c>
      <c r="AC177" s="49">
        <f t="shared" si="494"/>
        <v>0.48306463266072497</v>
      </c>
      <c r="AD177" s="49">
        <f t="shared" si="443"/>
        <v>0.17245422901703369</v>
      </c>
      <c r="AE177" s="49">
        <f t="shared" si="443"/>
        <v>0.17952430323526156</v>
      </c>
      <c r="AF177" s="49">
        <f t="shared" si="443"/>
        <v>0.82879238054541793</v>
      </c>
      <c r="AG177" s="129">
        <f t="shared" si="434"/>
        <v>0.2774215223029432</v>
      </c>
      <c r="AH177" s="129">
        <f t="shared" si="435"/>
        <v>0.20838856658098823</v>
      </c>
      <c r="AI177" s="129">
        <f t="shared" si="436"/>
        <v>0.20791711396323173</v>
      </c>
      <c r="AJ177" s="132">
        <f t="shared" si="437"/>
        <v>0.41595888636460954</v>
      </c>
      <c r="AK177" s="85">
        <f t="shared" si="450"/>
        <v>0.67066008113942355</v>
      </c>
      <c r="AL177" s="122">
        <f t="shared" si="451"/>
        <v>0.59048473537784119</v>
      </c>
      <c r="AM177" s="122">
        <f t="shared" si="452"/>
        <v>0.6729542222993975</v>
      </c>
      <c r="AN177" s="122">
        <f t="shared" si="453"/>
        <v>0.73768959452598548</v>
      </c>
      <c r="AO177" s="53"/>
      <c r="AP177" s="60"/>
    </row>
    <row r="178" spans="1:42" ht="15" thickBot="1">
      <c r="A178" s="23" t="s">
        <v>5</v>
      </c>
      <c r="B178" s="24">
        <v>13067030507</v>
      </c>
      <c r="C178" s="24"/>
      <c r="D178" s="148">
        <f t="shared" ref="D178:G178" si="501">IF(OR(AND($V960=1,$B$24=2),$B$24=1), IF(D$5="Next Quintile",IF(D960&gt;D$41,D$42,IF(D960&gt;D$40,D$41,IF(D960&gt;D$19,D$40,IF(D960&gt;D$18,D$19,D$18)))),IF(D$5="2nd Quintile",IF(D960&gt;D$40,D$42,IF(D960&gt;D$19,D$41,IF(D960&gt;D$18,D$40,D$19))),IF(D960*(1+D$5)&gt;100,100,D960*(1+D$5)))), D960)</f>
        <v>80.7</v>
      </c>
      <c r="E178" s="148">
        <f t="shared" si="501"/>
        <v>76.400000000000006</v>
      </c>
      <c r="F178" s="148">
        <f t="shared" si="501"/>
        <v>69.2</v>
      </c>
      <c r="G178" s="148">
        <f t="shared" si="501"/>
        <v>26.5</v>
      </c>
      <c r="H178" s="149">
        <f t="shared" ref="H178:M178" si="502">IF(OR(AND($V960=1,$B$24=2),$B$24=1), IF(H$5="2nd Quintile",IF(H960&gt;H$41,H$40,IF(H960&gt;H$40,H$19,IF(H960&gt;H$19,H$18, H$17))), IF(H$5="Next Quintile",IF(H960=H$42,H$42,IF(H960&gt;H$41,H$41,IF(H960&gt;H$40,H$40,IF(H960&gt;H$19,H$19,H$18)))),H960*(1+H$5))), H960)</f>
        <v>9.3000000000000007</v>
      </c>
      <c r="I178" s="149">
        <f t="shared" si="502"/>
        <v>1.1000000000000001</v>
      </c>
      <c r="J178" s="149">
        <f t="shared" si="502"/>
        <v>5.2</v>
      </c>
      <c r="K178" s="149">
        <f t="shared" si="502"/>
        <v>19.7</v>
      </c>
      <c r="L178" s="149">
        <f t="shared" si="502"/>
        <v>37.700000000000003</v>
      </c>
      <c r="M178" s="149">
        <f t="shared" si="502"/>
        <v>4</v>
      </c>
      <c r="N178" s="148">
        <f t="shared" si="489"/>
        <v>81.900000000000006</v>
      </c>
      <c r="O178" s="149">
        <f t="shared" ref="O178:Q178" si="503">IF(OR(AND($V960=1,$B$24=2),$B$24=1), IF(O$5="2nd Quintile",IF(O960&gt;O$41,O$40,IF(O960&gt;O$40,O$19,IF(O960&gt;O$19,O$18, O$17))), IF(O$5="Next Quintile",IF(O960=O$42,O$42,IF(O960&gt;O$41,O$41,IF(O960&gt;O$40,O$40,IF(O960&gt;O$19,O$19,O$18)))),O960*(1+O$5))), O960)</f>
        <v>6.4</v>
      </c>
      <c r="P178" s="149">
        <f t="shared" si="503"/>
        <v>21.5</v>
      </c>
      <c r="Q178" s="149">
        <f t="shared" si="503"/>
        <v>10.4</v>
      </c>
      <c r="R178" s="23"/>
      <c r="S178" s="49">
        <f t="shared" si="431"/>
        <v>0.57060843733069566</v>
      </c>
      <c r="T178" s="49">
        <f t="shared" si="494"/>
        <v>0.63027766542688357</v>
      </c>
      <c r="U178" s="49">
        <f t="shared" si="494"/>
        <v>1.1099601825889105</v>
      </c>
      <c r="V178" s="49">
        <f t="shared" si="494"/>
        <v>-0.35821012212217662</v>
      </c>
      <c r="W178" s="49">
        <f t="shared" si="441"/>
        <v>-9.4193052455372357E-3</v>
      </c>
      <c r="X178" s="49">
        <f t="shared" si="441"/>
        <v>1.1705215361535206</v>
      </c>
      <c r="Y178" s="49">
        <f t="shared" si="442"/>
        <v>0.94784975620419842</v>
      </c>
      <c r="Z178" s="49">
        <f t="shared" si="442"/>
        <v>0.54980606904402463</v>
      </c>
      <c r="AA178" s="49">
        <f t="shared" si="442"/>
        <v>7.1811187063186219E-2</v>
      </c>
      <c r="AB178" s="49">
        <f t="shared" si="442"/>
        <v>0.83630971724767544</v>
      </c>
      <c r="AC178" s="49">
        <f t="shared" si="494"/>
        <v>0.64277725254058449</v>
      </c>
      <c r="AD178" s="49">
        <f t="shared" si="443"/>
        <v>0.60443761136115137</v>
      </c>
      <c r="AE178" s="49">
        <f t="shared" si="443"/>
        <v>0.13643566081278521</v>
      </c>
      <c r="AF178" s="49">
        <f t="shared" si="443"/>
        <v>0.27367311916752729</v>
      </c>
      <c r="AG178" s="129">
        <f t="shared" si="434"/>
        <v>0.49351114912499111</v>
      </c>
      <c r="AH178" s="129">
        <f t="shared" si="435"/>
        <v>0.58022687861949929</v>
      </c>
      <c r="AI178" s="129">
        <f t="shared" si="436"/>
        <v>0.4859756577849621</v>
      </c>
      <c r="AJ178" s="132">
        <f t="shared" si="437"/>
        <v>0.41433091097051211</v>
      </c>
      <c r="AK178" s="85">
        <f t="shared" si="450"/>
        <v>0.73516467977346012</v>
      </c>
      <c r="AL178" s="122">
        <f t="shared" si="451"/>
        <v>0.69915672178159405</v>
      </c>
      <c r="AM178" s="122">
        <f t="shared" si="452"/>
        <v>0.7376506966184444</v>
      </c>
      <c r="AN178" s="122">
        <f t="shared" si="453"/>
        <v>0.73723462309794086</v>
      </c>
      <c r="AO178" s="53"/>
      <c r="AP178" s="60"/>
    </row>
    <row r="179" spans="1:42" ht="15" thickBot="1">
      <c r="A179" s="23" t="s">
        <v>5</v>
      </c>
      <c r="B179" s="24">
        <v>13067030601</v>
      </c>
      <c r="C179" s="24"/>
      <c r="D179" s="148">
        <f t="shared" ref="D179:G179" si="504">IF(OR(AND($V961=1,$B$24=2),$B$24=1), IF(D$5="Next Quintile",IF(D961&gt;D$41,D$42,IF(D961&gt;D$40,D$41,IF(D961&gt;D$19,D$40,IF(D961&gt;D$18,D$19,D$18)))),IF(D$5="2nd Quintile",IF(D961&gt;D$40,D$42,IF(D961&gt;D$19,D$41,IF(D961&gt;D$18,D$40,D$19))),IF(D961*(1+D$5)&gt;100,100,D961*(1+D$5)))), D961)</f>
        <v>79.3</v>
      </c>
      <c r="E179" s="148">
        <f t="shared" si="504"/>
        <v>75.599999999999994</v>
      </c>
      <c r="F179" s="148">
        <f t="shared" si="504"/>
        <v>58.7</v>
      </c>
      <c r="G179" s="148">
        <f t="shared" si="504"/>
        <v>26</v>
      </c>
      <c r="H179" s="149">
        <f t="shared" ref="H179:M179" si="505">IF(OR(AND($V961=1,$B$24=2),$B$24=1), IF(H$5="2nd Quintile",IF(H961&gt;H$41,H$40,IF(H961&gt;H$40,H$19,IF(H961&gt;H$19,H$18, H$17))), IF(H$5="Next Quintile",IF(H961=H$42,H$42,IF(H961&gt;H$41,H$41,IF(H961&gt;H$40,H$40,IF(H961&gt;H$19,H$19,H$18)))),H961*(1+H$5))), H961)</f>
        <v>8.6</v>
      </c>
      <c r="I179" s="149">
        <f t="shared" si="505"/>
        <v>28.5</v>
      </c>
      <c r="J179" s="149">
        <f t="shared" si="505"/>
        <v>28.7</v>
      </c>
      <c r="K179" s="149">
        <f t="shared" si="505"/>
        <v>33</v>
      </c>
      <c r="L179" s="149">
        <f t="shared" si="505"/>
        <v>40.4</v>
      </c>
      <c r="M179" s="149">
        <f t="shared" si="505"/>
        <v>6.1</v>
      </c>
      <c r="N179" s="148">
        <f t="shared" si="489"/>
        <v>81.2</v>
      </c>
      <c r="O179" s="149">
        <f t="shared" ref="O179:Q179" si="506">IF(OR(AND($V961=1,$B$24=2),$B$24=1), IF(O$5="2nd Quintile",IF(O961&gt;O$41,O$40,IF(O961&gt;O$40,O$19,IF(O961&gt;O$19,O$18, O$17))), IF(O$5="Next Quintile",IF(O961=O$42,O$42,IF(O961&gt;O$41,O$41,IF(O961&gt;O$40,O$40,IF(O961&gt;O$19,O$19,O$18)))),O961*(1+O$5))), O961)</f>
        <v>3.9</v>
      </c>
      <c r="P179" s="149">
        <f t="shared" si="506"/>
        <v>18</v>
      </c>
      <c r="Q179" s="149">
        <f t="shared" si="506"/>
        <v>9.4</v>
      </c>
      <c r="R179" s="23"/>
      <c r="S179" s="49">
        <f t="shared" si="431"/>
        <v>0.45135388646384089</v>
      </c>
      <c r="T179" s="49">
        <f t="shared" si="494"/>
        <v>0.55380422172571808</v>
      </c>
      <c r="U179" s="49">
        <f t="shared" si="494"/>
        <v>0.60678929088679368</v>
      </c>
      <c r="V179" s="49">
        <f t="shared" si="494"/>
        <v>-0.38478784181916015</v>
      </c>
      <c r="W179" s="49">
        <f t="shared" si="441"/>
        <v>0.24056318469593416</v>
      </c>
      <c r="X179" s="49">
        <f t="shared" si="441"/>
        <v>-2.1008262693029685</v>
      </c>
      <c r="Y179" s="49">
        <f t="shared" si="442"/>
        <v>-0.23281219636827663</v>
      </c>
      <c r="Z179" s="49">
        <f t="shared" si="442"/>
        <v>-0.10642513933417334</v>
      </c>
      <c r="AA179" s="49">
        <f t="shared" si="442"/>
        <v>-0.17669168782849462</v>
      </c>
      <c r="AB179" s="49">
        <f t="shared" si="442"/>
        <v>0.6588345852828561</v>
      </c>
      <c r="AC179" s="49">
        <f t="shared" si="494"/>
        <v>0.57701323259005388</v>
      </c>
      <c r="AD179" s="49">
        <f t="shared" si="443"/>
        <v>0.86157057704217377</v>
      </c>
      <c r="AE179" s="49">
        <f t="shared" si="443"/>
        <v>0.38778607494389661</v>
      </c>
      <c r="AF179" s="49">
        <f t="shared" si="443"/>
        <v>0.42370535197236259</v>
      </c>
      <c r="AG179" s="129">
        <f t="shared" si="434"/>
        <v>0.18801860519946856</v>
      </c>
      <c r="AH179" s="129">
        <f t="shared" si="435"/>
        <v>-0.12370224624544549</v>
      </c>
      <c r="AI179" s="129">
        <f t="shared" si="436"/>
        <v>0.12523925270672939</v>
      </c>
      <c r="AJ179" s="132">
        <f t="shared" si="437"/>
        <v>0.56251880913712171</v>
      </c>
      <c r="AK179" s="85">
        <f t="shared" si="450"/>
        <v>0.64397254703941453</v>
      </c>
      <c r="AL179" s="122">
        <f t="shared" si="451"/>
        <v>0.49342919503172483</v>
      </c>
      <c r="AM179" s="122">
        <f t="shared" si="452"/>
        <v>0.6537173880197632</v>
      </c>
      <c r="AN179" s="122">
        <f t="shared" si="453"/>
        <v>0.77864879919190111</v>
      </c>
      <c r="AO179" s="53"/>
      <c r="AP179" s="60"/>
    </row>
    <row r="180" spans="1:42" ht="15" thickBot="1">
      <c r="A180" s="23" t="s">
        <v>5</v>
      </c>
      <c r="B180" s="24">
        <v>13067030602</v>
      </c>
      <c r="C180" s="24"/>
      <c r="D180" s="148">
        <f t="shared" ref="D180:G180" si="507">IF(OR(AND($V962=1,$B$24=2),$B$24=1), IF(D$5="Next Quintile",IF(D962&gt;D$41,D$42,IF(D962&gt;D$40,D$41,IF(D962&gt;D$19,D$40,IF(D962&gt;D$18,D$19,D$18)))),IF(D$5="2nd Quintile",IF(D962&gt;D$40,D$42,IF(D962&gt;D$19,D$41,IF(D962&gt;D$18,D$40,D$19))),IF(D962*(1+D$5)&gt;100,100,D962*(1+D$5)))), D962)</f>
        <v>72.599999999999994</v>
      </c>
      <c r="E180" s="148">
        <f t="shared" si="507"/>
        <v>70.900000000000006</v>
      </c>
      <c r="F180" s="148">
        <f t="shared" si="507"/>
        <v>61.4</v>
      </c>
      <c r="G180" s="148">
        <f t="shared" si="507"/>
        <v>24</v>
      </c>
      <c r="H180" s="149">
        <f t="shared" ref="H180:M180" si="508">IF(OR(AND($V962=1,$B$24=2),$B$24=1), IF(H$5="2nd Quintile",IF(H962&gt;H$41,H$40,IF(H962&gt;H$40,H$19,IF(H962&gt;H$19,H$18, H$17))), IF(H$5="Next Quintile",IF(H962=H$42,H$42,IF(H962&gt;H$41,H$41,IF(H962&gt;H$40,H$40,IF(H962&gt;H$19,H$19,H$18)))),H962*(1+H$5))), H962)</f>
        <v>6.4</v>
      </c>
      <c r="I180" s="149">
        <f t="shared" si="508"/>
        <v>3.5</v>
      </c>
      <c r="J180" s="149">
        <f t="shared" si="508"/>
        <v>1</v>
      </c>
      <c r="K180" s="149">
        <f t="shared" si="508"/>
        <v>16.399999999999999</v>
      </c>
      <c r="L180" s="149">
        <f t="shared" si="508"/>
        <v>37.200000000000003</v>
      </c>
      <c r="M180" s="149">
        <f t="shared" si="508"/>
        <v>3.4</v>
      </c>
      <c r="N180" s="148">
        <f t="shared" si="489"/>
        <v>77</v>
      </c>
      <c r="O180" s="149">
        <f t="shared" ref="O180:Q180" si="509">IF(OR(AND($V962=1,$B$24=2),$B$24=1), IF(O$5="2nd Quintile",IF(O962&gt;O$41,O$40,IF(O962&gt;O$40,O$19,IF(O962&gt;O$19,O$18, O$17))), IF(O$5="Next Quintile",IF(O962=O$42,O$42,IF(O962&gt;O$41,O$41,IF(O962&gt;O$40,O$40,IF(O962&gt;O$19,O$19,O$18)))),O962*(1+O$5))), O962)</f>
        <v>4.2</v>
      </c>
      <c r="P180" s="149">
        <f t="shared" si="509"/>
        <v>10.4</v>
      </c>
      <c r="Q180" s="149">
        <f t="shared" si="509"/>
        <v>10.3</v>
      </c>
      <c r="R180" s="23"/>
      <c r="S180" s="49">
        <f t="shared" si="431"/>
        <v>-0.11936432125610494</v>
      </c>
      <c r="T180" s="49">
        <f t="shared" si="494"/>
        <v>0.10452273998137807</v>
      </c>
      <c r="U180" s="49">
        <f t="shared" si="494"/>
        <v>0.73617609161019493</v>
      </c>
      <c r="V180" s="49">
        <f t="shared" si="494"/>
        <v>-0.49109872060709403</v>
      </c>
      <c r="W180" s="49">
        <f t="shared" si="441"/>
        <v>1.0262224387976999</v>
      </c>
      <c r="X180" s="49">
        <f t="shared" si="441"/>
        <v>0.88398012253689384</v>
      </c>
      <c r="Y180" s="49">
        <f t="shared" si="442"/>
        <v>1.1588616796426832</v>
      </c>
      <c r="Z180" s="49">
        <f t="shared" si="442"/>
        <v>0.7126303538295925</v>
      </c>
      <c r="AA180" s="49">
        <f t="shared" si="442"/>
        <v>0.11783023796905312</v>
      </c>
      <c r="AB180" s="49">
        <f t="shared" si="442"/>
        <v>0.88701689780905246</v>
      </c>
      <c r="AC180" s="49">
        <f t="shared" si="494"/>
        <v>0.18242911288687202</v>
      </c>
      <c r="AD180" s="49">
        <f t="shared" si="443"/>
        <v>0.83071462116045103</v>
      </c>
      <c r="AE180" s="49">
        <f t="shared" si="443"/>
        <v>0.93357554562859568</v>
      </c>
      <c r="AF180" s="49">
        <f t="shared" si="443"/>
        <v>0.28867634244801077</v>
      </c>
      <c r="AG180" s="129">
        <f t="shared" si="434"/>
        <v>0.53422332596065825</v>
      </c>
      <c r="AH180" s="129">
        <f t="shared" si="435"/>
        <v>0.47132857581509302</v>
      </c>
      <c r="AI180" s="129">
        <f t="shared" si="436"/>
        <v>0.5724924965358994</v>
      </c>
      <c r="AJ180" s="132">
        <f t="shared" si="437"/>
        <v>0.55884890553098243</v>
      </c>
      <c r="AK180" s="85">
        <f t="shared" si="450"/>
        <v>0.7473176121697257</v>
      </c>
      <c r="AL180" s="122">
        <f t="shared" si="451"/>
        <v>0.66733053685494081</v>
      </c>
      <c r="AM180" s="122">
        <f t="shared" si="452"/>
        <v>0.75778075397788913</v>
      </c>
      <c r="AN180" s="122">
        <f t="shared" si="453"/>
        <v>0.77762316865072412</v>
      </c>
      <c r="AO180" s="53"/>
      <c r="AP180" s="60"/>
    </row>
    <row r="181" spans="1:42" ht="15" thickBot="1">
      <c r="A181" s="23" t="s">
        <v>5</v>
      </c>
      <c r="B181" s="24">
        <v>13067030700</v>
      </c>
      <c r="C181" s="24"/>
      <c r="D181" s="148">
        <f t="shared" ref="D181:G181" si="510">IF(OR(AND($V963=1,$B$24=2),$B$24=1), IF(D$5="Next Quintile",IF(D963&gt;D$41,D$42,IF(D963&gt;D$40,D$41,IF(D963&gt;D$19,D$40,IF(D963&gt;D$18,D$19,D$18)))),IF(D$5="2nd Quintile",IF(D963&gt;D$40,D$42,IF(D963&gt;D$19,D$41,IF(D963&gt;D$18,D$40,D$19))),IF(D963*(1+D$5)&gt;100,100,D963*(1+D$5)))), D963)</f>
        <v>71.400000000000006</v>
      </c>
      <c r="E181" s="148">
        <f t="shared" si="510"/>
        <v>69.599999999999994</v>
      </c>
      <c r="F181" s="148">
        <f t="shared" si="510"/>
        <v>52.8</v>
      </c>
      <c r="G181" s="148">
        <f t="shared" si="510"/>
        <v>23.5</v>
      </c>
      <c r="H181" s="149">
        <f t="shared" ref="H181:M181" si="511">IF(OR(AND($V963=1,$B$24=2),$B$24=1), IF(H$5="2nd Quintile",IF(H963&gt;H$41,H$40,IF(H963&gt;H$40,H$19,IF(H963&gt;H$19,H$18, H$17))), IF(H$5="Next Quintile",IF(H963=H$42,H$42,IF(H963&gt;H$41,H$41,IF(H963&gt;H$40,H$40,IF(H963&gt;H$19,H$19,H$18)))),H963*(1+H$5))), H963)</f>
        <v>9.6</v>
      </c>
      <c r="I181" s="149">
        <f t="shared" si="511"/>
        <v>11.2</v>
      </c>
      <c r="J181" s="149">
        <f t="shared" si="511"/>
        <v>21.7</v>
      </c>
      <c r="K181" s="149">
        <f t="shared" si="511"/>
        <v>45.9</v>
      </c>
      <c r="L181" s="149">
        <f t="shared" si="511"/>
        <v>42.4</v>
      </c>
      <c r="M181" s="149">
        <f t="shared" si="511"/>
        <v>27.8</v>
      </c>
      <c r="N181" s="148">
        <f t="shared" si="489"/>
        <v>75.8</v>
      </c>
      <c r="O181" s="149">
        <f t="shared" ref="O181:Q181" si="512">IF(OR(AND($V963=1,$B$24=2),$B$24=1), IF(O$5="2nd Quintile",IF(O963&gt;O$41,O$40,IF(O963&gt;O$40,O$19,IF(O963&gt;O$19,O$18, O$17))), IF(O$5="Next Quintile",IF(O963=O$42,O$42,IF(O963&gt;O$41,O$41,IF(O963&gt;O$40,O$40,IF(O963&gt;O$19,O$19,O$18)))),O963*(1+O$5))), O963)</f>
        <v>27.5</v>
      </c>
      <c r="P181" s="149">
        <f t="shared" si="512"/>
        <v>35.200000000000003</v>
      </c>
      <c r="Q181" s="149">
        <f t="shared" si="512"/>
        <v>8.9</v>
      </c>
      <c r="R181" s="23"/>
      <c r="S181" s="49">
        <f t="shared" si="431"/>
        <v>-0.22158250771340765</v>
      </c>
      <c r="T181" s="49">
        <f t="shared" si="494"/>
        <v>-1.9746606033015247E-2</v>
      </c>
      <c r="U181" s="49">
        <f t="shared" si="494"/>
        <v>0.32405517078750873</v>
      </c>
      <c r="V181" s="49">
        <f t="shared" si="494"/>
        <v>-0.51767644030407756</v>
      </c>
      <c r="W181" s="49">
        <f t="shared" si="441"/>
        <v>-0.11655465807759587</v>
      </c>
      <c r="X181" s="49">
        <f t="shared" si="441"/>
        <v>-3.5340246149783767E-2</v>
      </c>
      <c r="Y181" s="49">
        <f t="shared" si="442"/>
        <v>0.11887434269586486</v>
      </c>
      <c r="Z181" s="49">
        <f t="shared" si="442"/>
        <v>-0.74292007076866595</v>
      </c>
      <c r="AA181" s="49">
        <f t="shared" si="442"/>
        <v>-0.3607678914519622</v>
      </c>
      <c r="AB181" s="49">
        <f t="shared" si="442"/>
        <v>-1.1750751116869449</v>
      </c>
      <c r="AC181" s="49">
        <f t="shared" si="494"/>
        <v>6.9690792971677018E-2</v>
      </c>
      <c r="AD181" s="49">
        <f t="shared" si="443"/>
        <v>-1.5657646189866781</v>
      </c>
      <c r="AE181" s="49">
        <f t="shared" si="443"/>
        <v>-0.84742167450042249</v>
      </c>
      <c r="AF181" s="49">
        <f t="shared" si="443"/>
        <v>0.49872146837478026</v>
      </c>
      <c r="AG181" s="129">
        <f t="shared" si="434"/>
        <v>-0.42921139715039541</v>
      </c>
      <c r="AH181" s="129">
        <f t="shared" si="435"/>
        <v>-6.6852992113500945E-2</v>
      </c>
      <c r="AI181" s="129">
        <f t="shared" si="436"/>
        <v>-0.75958769130252435</v>
      </c>
      <c r="AJ181" s="132">
        <f t="shared" si="437"/>
        <v>-0.46119350803516085</v>
      </c>
      <c r="AK181" s="85">
        <f t="shared" si="450"/>
        <v>0.45972412127277318</v>
      </c>
      <c r="AL181" s="122">
        <f t="shared" si="451"/>
        <v>0.51004373197446551</v>
      </c>
      <c r="AM181" s="122">
        <f t="shared" si="452"/>
        <v>0.44784281616486415</v>
      </c>
      <c r="AN181" s="122">
        <f t="shared" si="453"/>
        <v>0.49255119812286946</v>
      </c>
      <c r="AO181" s="53"/>
      <c r="AP181" s="60"/>
    </row>
    <row r="182" spans="1:42" ht="15" thickBot="1">
      <c r="A182" s="23" t="s">
        <v>5</v>
      </c>
      <c r="B182" s="24">
        <v>13067030800</v>
      </c>
      <c r="C182" s="24"/>
      <c r="D182" s="148">
        <f t="shared" ref="D182:G182" si="513">IF(OR(AND($V964=1,$B$24=2),$B$24=1), IF(D$5="Next Quintile",IF(D964&gt;D$41,D$42,IF(D964&gt;D$40,D$41,IF(D964&gt;D$19,D$40,IF(D964&gt;D$18,D$19,D$18)))),IF(D$5="2nd Quintile",IF(D964&gt;D$40,D$42,IF(D964&gt;D$19,D$41,IF(D964&gt;D$18,D$40,D$19))),IF(D964*(1+D$5)&gt;100,100,D964*(1+D$5)))), D964)</f>
        <v>71.400000000000006</v>
      </c>
      <c r="E182" s="148">
        <f t="shared" si="513"/>
        <v>69.599999999999994</v>
      </c>
      <c r="F182" s="148">
        <f t="shared" si="513"/>
        <v>21.1</v>
      </c>
      <c r="G182" s="148">
        <f t="shared" si="513"/>
        <v>23.5</v>
      </c>
      <c r="H182" s="149">
        <f t="shared" ref="H182:M182" si="514">IF(OR(AND($V964=1,$B$24=2),$B$24=1), IF(H$5="2nd Quintile",IF(H964&gt;H$41,H$40,IF(H964&gt;H$40,H$19,IF(H964&gt;H$19,H$18, H$17))), IF(H$5="Next Quintile",IF(H964=H$42,H$42,IF(H964&gt;H$41,H$41,IF(H964&gt;H$40,H$40,IF(H964&gt;H$19,H$19,H$18)))),H964*(1+H$5))), H964)</f>
        <v>6.8</v>
      </c>
      <c r="I182" s="149">
        <f t="shared" si="514"/>
        <v>18.5</v>
      </c>
      <c r="J182" s="149">
        <f t="shared" si="514"/>
        <v>41.1</v>
      </c>
      <c r="K182" s="149">
        <f t="shared" si="514"/>
        <v>58.9</v>
      </c>
      <c r="L182" s="149">
        <f t="shared" si="514"/>
        <v>50.7</v>
      </c>
      <c r="M182" s="149">
        <f t="shared" si="514"/>
        <v>44.1</v>
      </c>
      <c r="N182" s="148">
        <f t="shared" si="489"/>
        <v>75.8</v>
      </c>
      <c r="O182" s="149">
        <f t="shared" ref="O182:Q182" si="515">IF(OR(AND($V964=1,$B$24=2),$B$24=1), IF(O$5="2nd Quintile",IF(O964&gt;O$41,O$40,IF(O964&gt;O$40,O$19,IF(O964&gt;O$19,O$18, O$17))), IF(O$5="Next Quintile",IF(O964=O$42,O$42,IF(O964&gt;O$41,O$41,IF(O964&gt;O$40,O$40,IF(O964&gt;O$19,O$19,O$18)))),O964*(1+O$5))), O964)</f>
        <v>30.3</v>
      </c>
      <c r="P182" s="149">
        <f t="shared" si="515"/>
        <v>39.700000000000003</v>
      </c>
      <c r="Q182" s="149">
        <f t="shared" si="515"/>
        <v>11.2</v>
      </c>
      <c r="R182" s="23"/>
      <c r="S182" s="49">
        <f t="shared" si="431"/>
        <v>-0.22158250771340765</v>
      </c>
      <c r="T182" s="49">
        <f t="shared" si="494"/>
        <v>-1.9746606033015247E-2</v>
      </c>
      <c r="U182" s="49">
        <f t="shared" si="494"/>
        <v>-1.1950417117798342</v>
      </c>
      <c r="V182" s="49">
        <f t="shared" si="494"/>
        <v>-0.51767644030407756</v>
      </c>
      <c r="W182" s="49">
        <f t="shared" si="441"/>
        <v>0.88337530168828815</v>
      </c>
      <c r="X182" s="49">
        <f t="shared" si="441"/>
        <v>-0.90690371256702373</v>
      </c>
      <c r="Y182" s="49">
        <f t="shared" si="442"/>
        <v>-0.85579977985332745</v>
      </c>
      <c r="Z182" s="49">
        <f t="shared" si="442"/>
        <v>-1.3843490714390849</v>
      </c>
      <c r="AA182" s="49">
        <f t="shared" si="442"/>
        <v>-1.1246841364893529</v>
      </c>
      <c r="AB182" s="49">
        <f t="shared" si="442"/>
        <v>-2.5526201836043532</v>
      </c>
      <c r="AC182" s="49">
        <f t="shared" si="494"/>
        <v>6.9690792971677018E-2</v>
      </c>
      <c r="AD182" s="49">
        <f t="shared" si="443"/>
        <v>-1.853753540549423</v>
      </c>
      <c r="AE182" s="49">
        <f t="shared" si="443"/>
        <v>-1.1705864926689942</v>
      </c>
      <c r="AF182" s="49">
        <f t="shared" si="443"/>
        <v>0.15364733292365923</v>
      </c>
      <c r="AG182" s="129">
        <f t="shared" si="434"/>
        <v>-0.93074539879147478</v>
      </c>
      <c r="AH182" s="129">
        <f t="shared" si="435"/>
        <v>-0.40476792236605685</v>
      </c>
      <c r="AI182" s="129">
        <f t="shared" si="436"/>
        <v>-1.687217797177597</v>
      </c>
      <c r="AJ182" s="132">
        <f t="shared" si="437"/>
        <v>-0.70025047683077024</v>
      </c>
      <c r="AK182" s="85">
        <f t="shared" si="450"/>
        <v>0.31001193955929568</v>
      </c>
      <c r="AL182" s="122">
        <f t="shared" si="451"/>
        <v>0.41128605822989561</v>
      </c>
      <c r="AM182" s="122">
        <f t="shared" si="452"/>
        <v>0.23200914136579742</v>
      </c>
      <c r="AN182" s="122">
        <f t="shared" si="453"/>
        <v>0.42574177896869109</v>
      </c>
      <c r="AO182" s="53"/>
      <c r="AP182" s="60"/>
    </row>
    <row r="183" spans="1:42" ht="15" thickBot="1">
      <c r="A183" s="23" t="s">
        <v>5</v>
      </c>
      <c r="B183" s="24">
        <v>13067030901</v>
      </c>
      <c r="C183" s="24"/>
      <c r="D183" s="148">
        <f t="shared" ref="D183:G183" si="516">IF(OR(AND($V965=1,$B$24=2),$B$24=1), IF(D$5="Next Quintile",IF(D965&gt;D$41,D$42,IF(D965&gt;D$40,D$41,IF(D965&gt;D$19,D$40,IF(D965&gt;D$18,D$19,D$18)))),IF(D$5="2nd Quintile",IF(D965&gt;D$40,D$42,IF(D965&gt;D$19,D$41,IF(D965&gt;D$18,D$40,D$19))),IF(D965*(1+D$5)&gt;100,100,D965*(1+D$5)))), D965)</f>
        <v>74.599999999999994</v>
      </c>
      <c r="E183" s="148">
        <f t="shared" si="516"/>
        <v>73.599999999999994</v>
      </c>
      <c r="F183" s="148">
        <f t="shared" si="516"/>
        <v>42</v>
      </c>
      <c r="G183" s="148">
        <f t="shared" si="516"/>
        <v>29.1</v>
      </c>
      <c r="H183" s="149">
        <f t="shared" ref="H183:M183" si="517">IF(OR(AND($V965=1,$B$24=2),$B$24=1), IF(H$5="2nd Quintile",IF(H965&gt;H$41,H$40,IF(H965&gt;H$40,H$19,IF(H965&gt;H$19,H$18, H$17))), IF(H$5="Next Quintile",IF(H965=H$42,H$42,IF(H965&gt;H$41,H$41,IF(H965&gt;H$40,H$40,IF(H965&gt;H$19,H$19,H$18)))),H965*(1+H$5))), H965)</f>
        <v>9.1999999999999993</v>
      </c>
      <c r="I183" s="149">
        <f t="shared" si="517"/>
        <v>5.8</v>
      </c>
      <c r="J183" s="149">
        <f t="shared" si="517"/>
        <v>21.8</v>
      </c>
      <c r="K183" s="149">
        <f t="shared" si="517"/>
        <v>25.1</v>
      </c>
      <c r="L183" s="149">
        <f t="shared" si="517"/>
        <v>40.799999999999997</v>
      </c>
      <c r="M183" s="149">
        <f t="shared" si="517"/>
        <v>8.1</v>
      </c>
      <c r="N183" s="148">
        <f t="shared" si="489"/>
        <v>77.900000000000006</v>
      </c>
      <c r="O183" s="149">
        <f t="shared" ref="O183:Q183" si="518">IF(OR(AND($V965=1,$B$24=2),$B$24=1), IF(O$5="2nd Quintile",IF(O965&gt;O$41,O$40,IF(O965&gt;O$40,O$19,IF(O965&gt;O$19,O$18, O$17))), IF(O$5="Next Quintile",IF(O965=O$42,O$42,IF(O965&gt;O$41,O$41,IF(O965&gt;O$40,O$40,IF(O965&gt;O$19,O$19,O$18)))),O965*(1+O$5))), O965)</f>
        <v>9.1</v>
      </c>
      <c r="P183" s="149">
        <f t="shared" si="518"/>
        <v>22.6</v>
      </c>
      <c r="Q183" s="149">
        <f t="shared" si="518"/>
        <v>13.3</v>
      </c>
      <c r="R183" s="23"/>
      <c r="S183" s="49">
        <f t="shared" si="431"/>
        <v>5.0999322839401215E-2</v>
      </c>
      <c r="T183" s="49">
        <f t="shared" si="494"/>
        <v>0.36262061247280697</v>
      </c>
      <c r="U183" s="49">
        <f t="shared" si="494"/>
        <v>-0.19349203210609697</v>
      </c>
      <c r="V183" s="49">
        <f t="shared" si="494"/>
        <v>-0.22000597969786248</v>
      </c>
      <c r="W183" s="49">
        <f t="shared" si="441"/>
        <v>2.6292479031816276E-2</v>
      </c>
      <c r="X183" s="49">
        <f t="shared" si="441"/>
        <v>0.60937793448762645</v>
      </c>
      <c r="Y183" s="49">
        <f t="shared" si="442"/>
        <v>0.11385024928066277</v>
      </c>
      <c r="Z183" s="49">
        <f t="shared" si="442"/>
        <v>0.28336633030400427</v>
      </c>
      <c r="AA183" s="49">
        <f t="shared" si="442"/>
        <v>-0.21350692855318798</v>
      </c>
      <c r="AB183" s="49">
        <f t="shared" si="442"/>
        <v>0.48981065007826613</v>
      </c>
      <c r="AC183" s="49">
        <f t="shared" si="494"/>
        <v>0.26698285282326861</v>
      </c>
      <c r="AD183" s="49">
        <f t="shared" si="443"/>
        <v>0.32673400842564715</v>
      </c>
      <c r="AE183" s="49">
        <f t="shared" si="443"/>
        <v>5.7439816371578668E-2</v>
      </c>
      <c r="AF183" s="49">
        <f t="shared" si="443"/>
        <v>-0.16142035596649509</v>
      </c>
      <c r="AG183" s="129">
        <f t="shared" si="434"/>
        <v>0.13869418746685933</v>
      </c>
      <c r="AH183" s="129">
        <f t="shared" si="435"/>
        <v>0.1070917980440506</v>
      </c>
      <c r="AI183" s="129">
        <f t="shared" si="436"/>
        <v>0.18655668394302749</v>
      </c>
      <c r="AJ183" s="132">
        <f t="shared" si="437"/>
        <v>0.12243408041349985</v>
      </c>
      <c r="AK183" s="85">
        <f t="shared" si="450"/>
        <v>0.62924878720192989</v>
      </c>
      <c r="AL183" s="122">
        <f t="shared" si="451"/>
        <v>0.56088014462752034</v>
      </c>
      <c r="AM183" s="122">
        <f t="shared" si="452"/>
        <v>0.66798424549792235</v>
      </c>
      <c r="AN183" s="122">
        <f t="shared" si="453"/>
        <v>0.65565801062473128</v>
      </c>
      <c r="AO183" s="53"/>
      <c r="AP183" s="60"/>
    </row>
    <row r="184" spans="1:42" ht="15" thickBot="1">
      <c r="A184" s="23" t="s">
        <v>5</v>
      </c>
      <c r="B184" s="24">
        <v>13067030902</v>
      </c>
      <c r="C184" s="24"/>
      <c r="D184" s="148">
        <f t="shared" ref="D184:G184" si="519">IF(OR(AND($V966=1,$B$24=2),$B$24=1), IF(D$5="Next Quintile",IF(D966&gt;D$41,D$42,IF(D966&gt;D$40,D$41,IF(D966&gt;D$19,D$40,IF(D966&gt;D$18,D$19,D$18)))),IF(D$5="2nd Quintile",IF(D966&gt;D$40,D$42,IF(D966&gt;D$19,D$41,IF(D966&gt;D$18,D$40,D$19))),IF(D966*(1+D$5)&gt;100,100,D966*(1+D$5)))), D966)</f>
        <v>66</v>
      </c>
      <c r="E184" s="148">
        <f t="shared" si="519"/>
        <v>64.3</v>
      </c>
      <c r="F184" s="148">
        <f t="shared" si="519"/>
        <v>21.5</v>
      </c>
      <c r="G184" s="148">
        <f t="shared" si="519"/>
        <v>23.3</v>
      </c>
      <c r="H184" s="149">
        <f t="shared" ref="H184:M184" si="520">IF(OR(AND($V966=1,$B$24=2),$B$24=1), IF(H$5="2nd Quintile",IF(H966&gt;H$41,H$40,IF(H966&gt;H$40,H$19,IF(H966&gt;H$19,H$18, H$17))), IF(H$5="Next Quintile",IF(H966=H$42,H$42,IF(H966&gt;H$41,H$41,IF(H966&gt;H$40,H$40,IF(H966&gt;H$19,H$19,H$18)))),H966*(1+H$5))), H966)</f>
        <v>10.9</v>
      </c>
      <c r="I184" s="149">
        <f t="shared" si="520"/>
        <v>32</v>
      </c>
      <c r="J184" s="149">
        <f t="shared" si="520"/>
        <v>35.4</v>
      </c>
      <c r="K184" s="149">
        <f t="shared" si="520"/>
        <v>55.1</v>
      </c>
      <c r="L184" s="149">
        <f t="shared" si="520"/>
        <v>35.4</v>
      </c>
      <c r="M184" s="149">
        <f t="shared" si="520"/>
        <v>39.700000000000003</v>
      </c>
      <c r="N184" s="148">
        <f t="shared" si="489"/>
        <v>66.8</v>
      </c>
      <c r="O184" s="149">
        <f t="shared" ref="O184:Q184" si="521">IF(OR(AND($V966=1,$B$24=2),$B$24=1), IF(O$5="2nd Quintile",IF(O966&gt;O$41,O$40,IF(O966&gt;O$40,O$19,IF(O966&gt;O$19,O$18, O$17))), IF(O$5="Next Quintile",IF(O966=O$42,O$42,IF(O966&gt;O$41,O$41,IF(O966&gt;O$40,O$40,IF(O966&gt;O$19,O$19,O$18)))),O966*(1+O$5))), O966)</f>
        <v>29.4</v>
      </c>
      <c r="P184" s="149">
        <f t="shared" si="521"/>
        <v>49.3</v>
      </c>
      <c r="Q184" s="149">
        <f t="shared" si="521"/>
        <v>13.4</v>
      </c>
      <c r="R184" s="23"/>
      <c r="S184" s="49">
        <f t="shared" si="431"/>
        <v>-0.68156434677127475</v>
      </c>
      <c r="T184" s="49">
        <f t="shared" si="494"/>
        <v>-0.52638317055322947</v>
      </c>
      <c r="U184" s="49">
        <f t="shared" si="494"/>
        <v>-1.1758732968578487</v>
      </c>
      <c r="V184" s="49">
        <f t="shared" si="494"/>
        <v>-0.52830752818287086</v>
      </c>
      <c r="W184" s="49">
        <f t="shared" si="441"/>
        <v>-0.5808078536831851</v>
      </c>
      <c r="X184" s="49">
        <f t="shared" si="441"/>
        <v>-2.5186991641605494</v>
      </c>
      <c r="Y184" s="49">
        <f t="shared" si="442"/>
        <v>-0.56942645518681201</v>
      </c>
      <c r="Z184" s="49">
        <f t="shared" si="442"/>
        <v>-1.1968544404738857</v>
      </c>
      <c r="AA184" s="49">
        <f t="shared" si="442"/>
        <v>0.28349882123017434</v>
      </c>
      <c r="AB184" s="49">
        <f t="shared" si="442"/>
        <v>-2.1807675261542552</v>
      </c>
      <c r="AC184" s="49">
        <f t="shared" si="494"/>
        <v>-0.77584660639228364</v>
      </c>
      <c r="AD184" s="49">
        <f t="shared" si="443"/>
        <v>-1.7611856729042552</v>
      </c>
      <c r="AE184" s="49">
        <f t="shared" si="443"/>
        <v>-1.8600047714286136</v>
      </c>
      <c r="AF184" s="49">
        <f t="shared" si="443"/>
        <v>-0.17642357924697857</v>
      </c>
      <c r="AG184" s="129">
        <f t="shared" si="434"/>
        <v>-1.0382970757353454</v>
      </c>
      <c r="AH184" s="129">
        <f t="shared" si="435"/>
        <v>-0.94015168791368142</v>
      </c>
      <c r="AI184" s="129">
        <f t="shared" si="436"/>
        <v>-1.0313743817993222</v>
      </c>
      <c r="AJ184" s="132">
        <f t="shared" si="437"/>
        <v>-1.1433651574930326</v>
      </c>
      <c r="AK184" s="85">
        <f t="shared" si="450"/>
        <v>0.27790684568824614</v>
      </c>
      <c r="AL184" s="122">
        <f t="shared" si="451"/>
        <v>0.25481692794738797</v>
      </c>
      <c r="AM184" s="122">
        <f t="shared" si="452"/>
        <v>0.38460562733293924</v>
      </c>
      <c r="AN184" s="122">
        <f t="shared" si="453"/>
        <v>0.30190420760282044</v>
      </c>
      <c r="AO184" s="53"/>
      <c r="AP184" s="60"/>
    </row>
    <row r="185" spans="1:42" ht="15" thickBot="1">
      <c r="A185" s="23" t="s">
        <v>5</v>
      </c>
      <c r="B185" s="24">
        <v>13067030904</v>
      </c>
      <c r="C185" s="24"/>
      <c r="D185" s="148">
        <f t="shared" ref="D185:G185" si="522">IF(OR(AND($V967=1,$B$24=2),$B$24=1), IF(D$5="Next Quintile",IF(D967&gt;D$41,D$42,IF(D967&gt;D$40,D$41,IF(D967&gt;D$19,D$40,IF(D967&gt;D$18,D$19,D$18)))),IF(D$5="2nd Quintile",IF(D967&gt;D$40,D$42,IF(D967&gt;D$19,D$41,IF(D967&gt;D$18,D$40,D$19))),IF(D967*(1+D$5)&gt;100,100,D967*(1+D$5)))), D967)</f>
        <v>67.900000000000006</v>
      </c>
      <c r="E185" s="148">
        <f t="shared" si="522"/>
        <v>66.2</v>
      </c>
      <c r="F185" s="148">
        <f t="shared" si="522"/>
        <v>28.4</v>
      </c>
      <c r="G185" s="148">
        <f t="shared" si="522"/>
        <v>23.2</v>
      </c>
      <c r="H185" s="149">
        <f t="shared" ref="H185:M185" si="523">IF(OR(AND($V967=1,$B$24=2),$B$24=1), IF(H$5="2nd Quintile",IF(H967&gt;H$41,H$40,IF(H967&gt;H$40,H$19,IF(H967&gt;H$19,H$18, H$17))), IF(H$5="Next Quintile",IF(H967=H$42,H$42,IF(H967&gt;H$41,H$41,IF(H967&gt;H$40,H$40,IF(H967&gt;H$19,H$19,H$18)))),H967*(1+H$5))), H967)</f>
        <v>8.3000000000000007</v>
      </c>
      <c r="I185" s="149">
        <f t="shared" si="523"/>
        <v>8.4</v>
      </c>
      <c r="J185" s="149">
        <f t="shared" si="523"/>
        <v>45.1</v>
      </c>
      <c r="K185" s="149">
        <f t="shared" si="523"/>
        <v>62.2</v>
      </c>
      <c r="L185" s="149">
        <f t="shared" si="523"/>
        <v>51.2</v>
      </c>
      <c r="M185" s="149">
        <f t="shared" si="523"/>
        <v>30.8</v>
      </c>
      <c r="N185" s="148">
        <f t="shared" si="489"/>
        <v>69.7</v>
      </c>
      <c r="O185" s="149">
        <f t="shared" ref="O185:Q185" si="524">IF(OR(AND($V967=1,$B$24=2),$B$24=1), IF(O$5="2nd Quintile",IF(O967&gt;O$41,O$40,IF(O967&gt;O$40,O$19,IF(O967&gt;O$19,O$18, O$17))), IF(O$5="Next Quintile",IF(O967=O$42,O$42,IF(O967&gt;O$41,O$41,IF(O967&gt;O$40,O$40,IF(O967&gt;O$19,O$19,O$18)))),O967*(1+O$5))), O967)</f>
        <v>22.4</v>
      </c>
      <c r="P185" s="149">
        <f t="shared" si="524"/>
        <v>50.2</v>
      </c>
      <c r="Q185" s="149">
        <f t="shared" si="524"/>
        <v>15.7</v>
      </c>
      <c r="R185" s="23"/>
      <c r="S185" s="49">
        <f t="shared" si="431"/>
        <v>-0.51971888488054341</v>
      </c>
      <c r="T185" s="49">
        <f t="shared" si="494"/>
        <v>-0.34475874176296334</v>
      </c>
      <c r="U185" s="49">
        <f t="shared" si="494"/>
        <v>-0.84521813945360069</v>
      </c>
      <c r="V185" s="49">
        <f t="shared" si="494"/>
        <v>-0.53362307212226767</v>
      </c>
      <c r="W185" s="49">
        <f t="shared" si="441"/>
        <v>0.34769853752799279</v>
      </c>
      <c r="X185" s="49">
        <f t="shared" si="441"/>
        <v>0.2989580697362807</v>
      </c>
      <c r="Y185" s="49">
        <f t="shared" si="442"/>
        <v>-1.0567635164614082</v>
      </c>
      <c r="Z185" s="49">
        <f t="shared" si="442"/>
        <v>-1.547173356224653</v>
      </c>
      <c r="AA185" s="49">
        <f t="shared" si="442"/>
        <v>-1.1707031873952198</v>
      </c>
      <c r="AB185" s="49">
        <f t="shared" si="442"/>
        <v>-1.42861101449383</v>
      </c>
      <c r="AC185" s="49">
        <f t="shared" si="494"/>
        <v>-0.50339566659722912</v>
      </c>
      <c r="AD185" s="49">
        <f t="shared" si="443"/>
        <v>-1.0412133689973921</v>
      </c>
      <c r="AE185" s="49">
        <f t="shared" si="443"/>
        <v>-1.9246377350623285</v>
      </c>
      <c r="AF185" s="49">
        <f t="shared" si="443"/>
        <v>-0.52149771469809958</v>
      </c>
      <c r="AG185" s="129">
        <f t="shared" si="434"/>
        <v>-0.91963648725649938</v>
      </c>
      <c r="AH185" s="129">
        <f t="shared" si="435"/>
        <v>-0.37906082105950134</v>
      </c>
      <c r="AI185" s="129">
        <f t="shared" si="436"/>
        <v>-1.3821625193712344</v>
      </c>
      <c r="AJ185" s="132">
        <f t="shared" si="437"/>
        <v>-0.99768612133876233</v>
      </c>
      <c r="AK185" s="85">
        <f t="shared" si="450"/>
        <v>0.31332804450317031</v>
      </c>
      <c r="AL185" s="122">
        <f t="shared" si="451"/>
        <v>0.41879911342948067</v>
      </c>
      <c r="AM185" s="122">
        <f t="shared" si="452"/>
        <v>0.30298700334849649</v>
      </c>
      <c r="AN185" s="122">
        <f t="shared" si="453"/>
        <v>0.34261723026617019</v>
      </c>
      <c r="AO185" s="53"/>
      <c r="AP185" s="60"/>
    </row>
    <row r="186" spans="1:42" ht="15" thickBot="1">
      <c r="A186" s="23" t="s">
        <v>5</v>
      </c>
      <c r="B186" s="24">
        <v>13067030905</v>
      </c>
      <c r="C186" s="24"/>
      <c r="D186" s="148">
        <f t="shared" ref="D186:G186" si="525">IF(OR(AND($V968=1,$B$24=2),$B$24=1), IF(D$5="Next Quintile",IF(D968&gt;D$41,D$42,IF(D968&gt;D$40,D$41,IF(D968&gt;D$19,D$40,IF(D968&gt;D$18,D$19,D$18)))),IF(D$5="2nd Quintile",IF(D968&gt;D$40,D$42,IF(D968&gt;D$19,D$41,IF(D968&gt;D$18,D$40,D$19))),IF(D968*(1+D$5)&gt;100,100,D968*(1+D$5)))), D968)</f>
        <v>57.9</v>
      </c>
      <c r="E186" s="148">
        <f t="shared" si="525"/>
        <v>56.3</v>
      </c>
      <c r="F186" s="148">
        <f t="shared" si="525"/>
        <v>39</v>
      </c>
      <c r="G186" s="148">
        <f t="shared" si="525"/>
        <v>21.9</v>
      </c>
      <c r="H186" s="149">
        <f t="shared" ref="H186:M186" si="526">IF(OR(AND($V968=1,$B$24=2),$B$24=1), IF(H$5="2nd Quintile",IF(H968&gt;H$41,H$40,IF(H968&gt;H$40,H$19,IF(H968&gt;H$19,H$18, H$17))), IF(H$5="Next Quintile",IF(H968=H$42,H$42,IF(H968&gt;H$41,H$41,IF(H968&gt;H$40,H$40,IF(H968&gt;H$19,H$19,H$18)))),H968*(1+H$5))), H968)</f>
        <v>8.3000000000000007</v>
      </c>
      <c r="I186" s="149">
        <f t="shared" si="526"/>
        <v>16.5</v>
      </c>
      <c r="J186" s="149">
        <f t="shared" si="526"/>
        <v>41.9</v>
      </c>
      <c r="K186" s="149">
        <f t="shared" si="526"/>
        <v>35.1</v>
      </c>
      <c r="L186" s="149">
        <f t="shared" si="526"/>
        <v>33</v>
      </c>
      <c r="M186" s="149">
        <f t="shared" si="526"/>
        <v>22.2</v>
      </c>
      <c r="N186" s="148">
        <f t="shared" si="489"/>
        <v>55.8</v>
      </c>
      <c r="O186" s="149">
        <f t="shared" ref="O186:Q186" si="527">IF(OR(AND($V968=1,$B$24=2),$B$24=1), IF(O$5="2nd Quintile",IF(O968&gt;O$41,O$40,IF(O968&gt;O$40,O$19,IF(O968&gt;O$19,O$18, O$17))), IF(O$5="Next Quintile",IF(O968=O$42,O$42,IF(O968&gt;O$41,O$41,IF(O968&gt;O$40,O$40,IF(O968&gt;O$19,O$19,O$18)))),O968*(1+O$5))), O968)</f>
        <v>21</v>
      </c>
      <c r="P186" s="149">
        <f t="shared" si="527"/>
        <v>34.6</v>
      </c>
      <c r="Q186" s="149">
        <f t="shared" si="527"/>
        <v>11.6</v>
      </c>
      <c r="R186" s="23"/>
      <c r="S186" s="49">
        <f t="shared" si="431"/>
        <v>-1.3715371053580747</v>
      </c>
      <c r="T186" s="49">
        <f t="shared" si="494"/>
        <v>-1.2911176075648738</v>
      </c>
      <c r="U186" s="49">
        <f t="shared" si="494"/>
        <v>-0.3372551440209875</v>
      </c>
      <c r="V186" s="49">
        <f t="shared" si="494"/>
        <v>-0.60272514333442473</v>
      </c>
      <c r="W186" s="49">
        <f t="shared" si="441"/>
        <v>0.34769853752799279</v>
      </c>
      <c r="X186" s="49">
        <f t="shared" si="441"/>
        <v>-0.6681192012198347</v>
      </c>
      <c r="Y186" s="49">
        <f t="shared" si="442"/>
        <v>-0.89599252717494338</v>
      </c>
      <c r="Z186" s="49">
        <f t="shared" si="442"/>
        <v>-0.2100405932886257</v>
      </c>
      <c r="AA186" s="49">
        <f t="shared" si="442"/>
        <v>0.50439026557833533</v>
      </c>
      <c r="AB186" s="49">
        <f t="shared" si="442"/>
        <v>-0.70180809311409298</v>
      </c>
      <c r="AC186" s="49">
        <f t="shared" si="494"/>
        <v>-1.8092812056149021</v>
      </c>
      <c r="AD186" s="49">
        <f t="shared" si="443"/>
        <v>-0.89721890821601968</v>
      </c>
      <c r="AE186" s="49">
        <f t="shared" si="443"/>
        <v>-0.80433303207794615</v>
      </c>
      <c r="AF186" s="49">
        <f t="shared" si="443"/>
        <v>9.3634439801725061E-2</v>
      </c>
      <c r="AG186" s="129">
        <f t="shared" si="434"/>
        <v>-0.55951820200426383</v>
      </c>
      <c r="AH186" s="129">
        <f t="shared" si="435"/>
        <v>-0.68843545587787802</v>
      </c>
      <c r="AI186" s="129">
        <f t="shared" si="436"/>
        <v>-0.13581947360812777</v>
      </c>
      <c r="AJ186" s="132">
        <f t="shared" si="437"/>
        <v>-0.85429967652678573</v>
      </c>
      <c r="AK186" s="85">
        <f t="shared" si="450"/>
        <v>0.42082642743157639</v>
      </c>
      <c r="AL186" s="122">
        <f t="shared" si="451"/>
        <v>0.3283825129336001</v>
      </c>
      <c r="AM186" s="122">
        <f t="shared" si="452"/>
        <v>0.59297629749020719</v>
      </c>
      <c r="AN186" s="122">
        <f t="shared" si="453"/>
        <v>0.38268954081513068</v>
      </c>
      <c r="AO186" s="53"/>
      <c r="AP186" s="60"/>
    </row>
    <row r="187" spans="1:42" ht="15" thickBot="1">
      <c r="A187" s="23" t="s">
        <v>5</v>
      </c>
      <c r="B187" s="24">
        <v>13067031001</v>
      </c>
      <c r="C187" s="24"/>
      <c r="D187" s="148">
        <f t="shared" ref="D187:G187" si="528">IF(OR(AND($V969=1,$B$24=2),$B$24=1), IF(D$5="Next Quintile",IF(D969&gt;D$41,D$42,IF(D969&gt;D$40,D$41,IF(D969&gt;D$19,D$40,IF(D969&gt;D$18,D$19,D$18)))),IF(D$5="2nd Quintile",IF(D969&gt;D$40,D$42,IF(D969&gt;D$19,D$41,IF(D969&gt;D$18,D$40,D$19))),IF(D969*(1+D$5)&gt;100,100,D969*(1+D$5)))), D969)</f>
        <v>62.7</v>
      </c>
      <c r="E187" s="148">
        <f t="shared" si="528"/>
        <v>61.2</v>
      </c>
      <c r="F187" s="148">
        <f t="shared" si="528"/>
        <v>21.7</v>
      </c>
      <c r="G187" s="148">
        <f t="shared" si="528"/>
        <v>23</v>
      </c>
      <c r="H187" s="149">
        <f t="shared" ref="H187:M187" si="529">IF(OR(AND($V969=1,$B$24=2),$B$24=1), IF(H$5="2nd Quintile",IF(H969&gt;H$41,H$40,IF(H969&gt;H$40,H$19,IF(H969&gt;H$19,H$18, H$17))), IF(H$5="Next Quintile",IF(H969=H$42,H$42,IF(H969&gt;H$41,H$41,IF(H969&gt;H$40,H$40,IF(H969&gt;H$19,H$19,H$18)))),H969*(1+H$5))), H969)</f>
        <v>7.2</v>
      </c>
      <c r="I187" s="149">
        <f t="shared" si="529"/>
        <v>34.9</v>
      </c>
      <c r="J187" s="149">
        <f t="shared" si="529"/>
        <v>56.8</v>
      </c>
      <c r="K187" s="149">
        <f t="shared" si="529"/>
        <v>69.7</v>
      </c>
      <c r="L187" s="149">
        <f t="shared" si="529"/>
        <v>47.9</v>
      </c>
      <c r="M187" s="149">
        <f t="shared" si="529"/>
        <v>47.5</v>
      </c>
      <c r="N187" s="148">
        <f t="shared" si="489"/>
        <v>64.400000000000006</v>
      </c>
      <c r="O187" s="149">
        <f t="shared" ref="O187:Q187" si="530">IF(OR(AND($V969=1,$B$24=2),$B$24=1), IF(O$5="2nd Quintile",IF(O969&gt;O$41,O$40,IF(O969&gt;O$40,O$19,IF(O969&gt;O$19,O$18, O$17))), IF(O$5="Next Quintile",IF(O969=O$42,O$42,IF(O969&gt;O$41,O$41,IF(O969&gt;O$40,O$40,IF(O969&gt;O$19,O$19,O$18)))),O969*(1+O$5))), O969)</f>
        <v>43.7</v>
      </c>
      <c r="P187" s="149">
        <f t="shared" si="530"/>
        <v>73.2</v>
      </c>
      <c r="Q187" s="149">
        <f t="shared" si="530"/>
        <v>15.7</v>
      </c>
      <c r="R187" s="23"/>
      <c r="S187" s="49">
        <f t="shared" si="431"/>
        <v>-0.96266435952885965</v>
      </c>
      <c r="T187" s="49">
        <f t="shared" si="494"/>
        <v>-0.82271776489524107</v>
      </c>
      <c r="U187" s="49">
        <f t="shared" si="494"/>
        <v>-1.166289089396856</v>
      </c>
      <c r="V187" s="49">
        <f t="shared" si="494"/>
        <v>-0.54425416000106097</v>
      </c>
      <c r="W187" s="49">
        <f t="shared" si="441"/>
        <v>0.74052816457887605</v>
      </c>
      <c r="X187" s="49">
        <f t="shared" si="441"/>
        <v>-2.8649367056139732</v>
      </c>
      <c r="Y187" s="49">
        <f t="shared" si="442"/>
        <v>-1.6445824460400444</v>
      </c>
      <c r="Z187" s="49">
        <f t="shared" si="442"/>
        <v>-1.9172285489191259</v>
      </c>
      <c r="AA187" s="49">
        <f t="shared" si="442"/>
        <v>-0.86697745141649796</v>
      </c>
      <c r="AB187" s="49">
        <f t="shared" si="442"/>
        <v>-2.839960873452156</v>
      </c>
      <c r="AC187" s="49">
        <f t="shared" si="494"/>
        <v>-1.0013232462226724</v>
      </c>
      <c r="AD187" s="49">
        <f t="shared" si="443"/>
        <v>-3.1</v>
      </c>
      <c r="AE187" s="49">
        <f t="shared" si="443"/>
        <v>-3.1</v>
      </c>
      <c r="AF187" s="49">
        <f t="shared" si="443"/>
        <v>-0.52149771469809958</v>
      </c>
      <c r="AG187" s="129">
        <f t="shared" si="434"/>
        <v>-1.614424241968889</v>
      </c>
      <c r="AH187" s="129">
        <f t="shared" si="435"/>
        <v>-1.03784519441388</v>
      </c>
      <c r="AI187" s="129">
        <f t="shared" si="436"/>
        <v>-1.8747222912625932</v>
      </c>
      <c r="AJ187" s="132">
        <f t="shared" si="437"/>
        <v>-1.9307052402301932</v>
      </c>
      <c r="AK187" s="85">
        <f t="shared" si="450"/>
        <v>0.1059279674486928</v>
      </c>
      <c r="AL187" s="122">
        <f t="shared" si="451"/>
        <v>0.22626541223099514</v>
      </c>
      <c r="AM187" s="122">
        <f t="shared" si="452"/>
        <v>0.18838207089515144</v>
      </c>
      <c r="AN187" s="122">
        <f t="shared" si="453"/>
        <v>8.1865721088561008E-2</v>
      </c>
      <c r="AO187" s="53"/>
      <c r="AP187" s="60"/>
    </row>
    <row r="188" spans="1:42" ht="15" thickBot="1">
      <c r="A188" s="23" t="s">
        <v>5</v>
      </c>
      <c r="B188" s="24">
        <v>13067031002</v>
      </c>
      <c r="C188" s="24"/>
      <c r="D188" s="148">
        <f t="shared" ref="D188:G188" si="531">IF(OR(AND($V970=1,$B$24=2),$B$24=1), IF(D$5="Next Quintile",IF(D970&gt;D$41,D$42,IF(D970&gt;D$40,D$41,IF(D970&gt;D$19,D$40,IF(D970&gt;D$18,D$19,D$18)))),IF(D$5="2nd Quintile",IF(D970&gt;D$40,D$42,IF(D970&gt;D$19,D$41,IF(D970&gt;D$18,D$40,D$19))),IF(D970*(1+D$5)&gt;100,100,D970*(1+D$5)))), D970)</f>
        <v>59.7</v>
      </c>
      <c r="E188" s="148">
        <f t="shared" si="531"/>
        <v>58.1</v>
      </c>
      <c r="F188" s="148">
        <f t="shared" si="531"/>
        <v>22.6</v>
      </c>
      <c r="G188" s="148">
        <f t="shared" si="531"/>
        <v>22.6</v>
      </c>
      <c r="H188" s="149">
        <f t="shared" ref="H188:M188" si="532">IF(OR(AND($V970=1,$B$24=2),$B$24=1), IF(H$5="2nd Quintile",IF(H970&gt;H$41,H$40,IF(H970&gt;H$40,H$19,IF(H970&gt;H$19,H$18, H$17))), IF(H$5="Next Quintile",IF(H970=H$42,H$42,IF(H970&gt;H$41,H$41,IF(H970&gt;H$40,H$40,IF(H970&gt;H$19,H$19,H$18)))),H970*(1+H$5))), H970)</f>
        <v>8.5</v>
      </c>
      <c r="I188" s="149">
        <f t="shared" si="532"/>
        <v>13.1</v>
      </c>
      <c r="J188" s="149">
        <f t="shared" si="532"/>
        <v>40</v>
      </c>
      <c r="K188" s="149">
        <f t="shared" si="532"/>
        <v>61.7</v>
      </c>
      <c r="L188" s="149">
        <f t="shared" si="532"/>
        <v>51.3</v>
      </c>
      <c r="M188" s="149">
        <f t="shared" si="532"/>
        <v>37.9</v>
      </c>
      <c r="N188" s="148">
        <f t="shared" si="489"/>
        <v>58.1</v>
      </c>
      <c r="O188" s="149">
        <f t="shared" ref="O188:Q188" si="533">IF(OR(AND($V970=1,$B$24=2),$B$24=1), IF(O$5="2nd Quintile",IF(O970&gt;O$41,O$40,IF(O970&gt;O$40,O$19,IF(O970&gt;O$19,O$18, O$17))), IF(O$5="Next Quintile",IF(O970=O$42,O$42,IF(O970&gt;O$41,O$41,IF(O970&gt;O$40,O$40,IF(O970&gt;O$19,O$19,O$18)))),O970*(1+O$5))), O970)</f>
        <v>28.5</v>
      </c>
      <c r="P188" s="149">
        <f t="shared" si="533"/>
        <v>49.2</v>
      </c>
      <c r="Q188" s="149">
        <f t="shared" si="533"/>
        <v>18.100000000000001</v>
      </c>
      <c r="R188" s="23"/>
      <c r="S188" s="49">
        <f t="shared" si="431"/>
        <v>-1.218209825672119</v>
      </c>
      <c r="T188" s="49">
        <f t="shared" si="494"/>
        <v>-1.1190523592372534</v>
      </c>
      <c r="U188" s="49">
        <f t="shared" si="494"/>
        <v>-1.1231601558223889</v>
      </c>
      <c r="V188" s="49">
        <f t="shared" si="494"/>
        <v>-0.56551633575864768</v>
      </c>
      <c r="W188" s="49">
        <f t="shared" si="441"/>
        <v>0.27627496897328702</v>
      </c>
      <c r="X188" s="49">
        <f t="shared" si="441"/>
        <v>-0.26218553192961336</v>
      </c>
      <c r="Y188" s="49">
        <f t="shared" si="442"/>
        <v>-0.80053475228610504</v>
      </c>
      <c r="Z188" s="49">
        <f t="shared" si="442"/>
        <v>-1.5225030100450216</v>
      </c>
      <c r="AA188" s="49">
        <f t="shared" si="442"/>
        <v>-1.1799069975763927</v>
      </c>
      <c r="AB188" s="49">
        <f t="shared" si="442"/>
        <v>-2.0286459844701241</v>
      </c>
      <c r="AC188" s="49">
        <f t="shared" si="494"/>
        <v>-1.5931994257774451</v>
      </c>
      <c r="AD188" s="49">
        <f t="shared" si="443"/>
        <v>-1.6686178052590872</v>
      </c>
      <c r="AE188" s="49">
        <f t="shared" si="443"/>
        <v>-1.8528233310248681</v>
      </c>
      <c r="AF188" s="49">
        <f t="shared" si="443"/>
        <v>-0.88157507342970465</v>
      </c>
      <c r="AG188" s="129">
        <f t="shared" si="434"/>
        <v>-1.2545186667645651</v>
      </c>
      <c r="AH188" s="129">
        <f t="shared" si="435"/>
        <v>-0.6874834273904058</v>
      </c>
      <c r="AI188" s="129">
        <f t="shared" si="436"/>
        <v>-1.5770186640305128</v>
      </c>
      <c r="AJ188" s="132">
        <f t="shared" si="437"/>
        <v>-1.4990539088727763</v>
      </c>
      <c r="AK188" s="85">
        <f t="shared" si="450"/>
        <v>0.21336285461162532</v>
      </c>
      <c r="AL188" s="122">
        <f t="shared" si="451"/>
        <v>0.32866074899346004</v>
      </c>
      <c r="AM188" s="122">
        <f t="shared" si="452"/>
        <v>0.25764940866217817</v>
      </c>
      <c r="AN188" s="122">
        <f t="shared" si="453"/>
        <v>0.20249962216413783</v>
      </c>
      <c r="AO188" s="53"/>
      <c r="AP188" s="60"/>
    </row>
    <row r="189" spans="1:42" ht="15" thickBot="1">
      <c r="A189" s="23" t="s">
        <v>5</v>
      </c>
      <c r="B189" s="24">
        <v>13067031004</v>
      </c>
      <c r="C189" s="24"/>
      <c r="D189" s="148">
        <f t="shared" ref="D189:G189" si="534">IF(OR(AND($V971=1,$B$24=2),$B$24=1), IF(D$5="Next Quintile",IF(D971&gt;D$41,D$42,IF(D971&gt;D$40,D$41,IF(D971&gt;D$19,D$40,IF(D971&gt;D$18,D$19,D$18)))),IF(D$5="2nd Quintile",IF(D971&gt;D$40,D$42,IF(D971&gt;D$19,D$41,IF(D971&gt;D$18,D$40,D$19))),IF(D971*(1+D$5)&gt;100,100,D971*(1+D$5)))), D971)</f>
        <v>57.9</v>
      </c>
      <c r="E189" s="148">
        <f t="shared" si="534"/>
        <v>56.4</v>
      </c>
      <c r="F189" s="148">
        <f t="shared" si="534"/>
        <v>28</v>
      </c>
      <c r="G189" s="148">
        <f t="shared" si="534"/>
        <v>23.8</v>
      </c>
      <c r="H189" s="149">
        <f t="shared" ref="H189:M189" si="535">IF(OR(AND($V971=1,$B$24=2),$B$24=1), IF(H$5="2nd Quintile",IF(H971&gt;H$41,H$40,IF(H971&gt;H$40,H$19,IF(H971&gt;H$19,H$18, H$17))), IF(H$5="Next Quintile",IF(H971=H$42,H$42,IF(H971&gt;H$41,H$41,IF(H971&gt;H$40,H$40,IF(H971&gt;H$19,H$19,H$18)))),H971*(1+H$5))), H971)</f>
        <v>7.6</v>
      </c>
      <c r="I189" s="149">
        <f t="shared" si="535"/>
        <v>24</v>
      </c>
      <c r="J189" s="149">
        <f t="shared" si="535"/>
        <v>39.299999999999997</v>
      </c>
      <c r="K189" s="149">
        <f t="shared" si="535"/>
        <v>56.7</v>
      </c>
      <c r="L189" s="149">
        <f t="shared" si="535"/>
        <v>48.7</v>
      </c>
      <c r="M189" s="149">
        <f t="shared" si="535"/>
        <v>29.4</v>
      </c>
      <c r="N189" s="148">
        <f t="shared" si="489"/>
        <v>56.3</v>
      </c>
      <c r="O189" s="149">
        <f t="shared" ref="O189:Q189" si="536">IF(OR(AND($V971=1,$B$24=2),$B$24=1), IF(O$5="2nd Quintile",IF(O971&gt;O$41,O$40,IF(O971&gt;O$40,O$19,IF(O971&gt;O$19,O$18, O$17))), IF(O$5="Next Quintile",IF(O971=O$42,O$42,IF(O971&gt;O$41,O$41,IF(O971&gt;O$40,O$40,IF(O971&gt;O$19,O$19,O$18)))),O971*(1+O$5))), O971)</f>
        <v>32.5</v>
      </c>
      <c r="P189" s="149">
        <f t="shared" si="536"/>
        <v>50</v>
      </c>
      <c r="Q189" s="149">
        <f t="shared" si="536"/>
        <v>16.3</v>
      </c>
      <c r="R189" s="23"/>
      <c r="S189" s="49">
        <f t="shared" si="431"/>
        <v>-1.3715371053580747</v>
      </c>
      <c r="T189" s="49">
        <f t="shared" si="494"/>
        <v>-1.2815584271022282</v>
      </c>
      <c r="U189" s="49">
        <f t="shared" si="494"/>
        <v>-0.86438655437558598</v>
      </c>
      <c r="V189" s="49">
        <f t="shared" si="494"/>
        <v>-0.50172980848588744</v>
      </c>
      <c r="W189" s="49">
        <f t="shared" si="441"/>
        <v>0.59768102746946417</v>
      </c>
      <c r="X189" s="49">
        <f t="shared" si="441"/>
        <v>-1.5635611187717935</v>
      </c>
      <c r="Y189" s="49">
        <f t="shared" si="442"/>
        <v>-0.76536609837969083</v>
      </c>
      <c r="Z189" s="49">
        <f t="shared" si="442"/>
        <v>-1.2757995482487066</v>
      </c>
      <c r="AA189" s="49">
        <f t="shared" si="442"/>
        <v>-0.9406079328658854</v>
      </c>
      <c r="AB189" s="49">
        <f t="shared" si="442"/>
        <v>-1.3102942598506169</v>
      </c>
      <c r="AC189" s="49">
        <f t="shared" si="494"/>
        <v>-1.7623069056502376</v>
      </c>
      <c r="AD189" s="49">
        <f t="shared" si="443"/>
        <v>-2.0800305503487233</v>
      </c>
      <c r="AE189" s="49">
        <f t="shared" si="443"/>
        <v>-1.9102748542548362</v>
      </c>
      <c r="AF189" s="49">
        <f t="shared" si="443"/>
        <v>-0.61151705438100101</v>
      </c>
      <c r="AG189" s="129">
        <f t="shared" si="434"/>
        <v>-1.1960312000968338</v>
      </c>
      <c r="AH189" s="129">
        <f t="shared" si="435"/>
        <v>-0.82149401214339945</v>
      </c>
      <c r="AI189" s="129">
        <f t="shared" si="436"/>
        <v>-1.1755672469884029</v>
      </c>
      <c r="AJ189" s="132">
        <f t="shared" si="437"/>
        <v>-1.5910323411586995</v>
      </c>
      <c r="AK189" s="85">
        <f t="shared" si="450"/>
        <v>0.23082186279266334</v>
      </c>
      <c r="AL189" s="122">
        <f t="shared" si="451"/>
        <v>0.28949534840739022</v>
      </c>
      <c r="AM189" s="122">
        <f t="shared" si="452"/>
        <v>0.35105596591460125</v>
      </c>
      <c r="AN189" s="122">
        <f t="shared" si="453"/>
        <v>0.17679434502164895</v>
      </c>
      <c r="AO189" s="53"/>
      <c r="AP189" s="60"/>
    </row>
    <row r="190" spans="1:42" ht="15" thickBot="1">
      <c r="A190" s="23" t="s">
        <v>5</v>
      </c>
      <c r="B190" s="24">
        <v>13067031005</v>
      </c>
      <c r="C190" s="24"/>
      <c r="D190" s="148">
        <f t="shared" ref="D190:G190" si="537">IF(OR(AND($V972=1,$B$24=2),$B$24=1), IF(D$5="Next Quintile",IF(D972&gt;D$41,D$42,IF(D972&gt;D$40,D$41,IF(D972&gt;D$19,D$40,IF(D972&gt;D$18,D$19,D$18)))),IF(D$5="2nd Quintile",IF(D972&gt;D$40,D$42,IF(D972&gt;D$19,D$41,IF(D972&gt;D$18,D$40,D$19))),IF(D972*(1+D$5)&gt;100,100,D972*(1+D$5)))), D972)</f>
        <v>56.8</v>
      </c>
      <c r="E190" s="148">
        <f t="shared" si="537"/>
        <v>55.2</v>
      </c>
      <c r="F190" s="148">
        <f t="shared" si="537"/>
        <v>34.4</v>
      </c>
      <c r="G190" s="148">
        <f t="shared" si="537"/>
        <v>22.9</v>
      </c>
      <c r="H190" s="149">
        <f t="shared" ref="H190:M190" si="538">IF(OR(AND($V972=1,$B$24=2),$B$24=1), IF(H$5="2nd Quintile",IF(H972&gt;H$41,H$40,IF(H972&gt;H$40,H$19,IF(H972&gt;H$19,H$18, H$17))), IF(H$5="Next Quintile",IF(H972=H$42,H$42,IF(H972&gt;H$41,H$41,IF(H972&gt;H$40,H$40,IF(H972&gt;H$19,H$19,H$18)))),H972*(1+H$5))), H972)</f>
        <v>9.5</v>
      </c>
      <c r="I190" s="149">
        <f t="shared" si="538"/>
        <v>22.1</v>
      </c>
      <c r="J190" s="149">
        <f t="shared" si="538"/>
        <v>27.7</v>
      </c>
      <c r="K190" s="149">
        <f t="shared" si="538"/>
        <v>41.7</v>
      </c>
      <c r="L190" s="149">
        <f t="shared" si="538"/>
        <v>38.1</v>
      </c>
      <c r="M190" s="149">
        <f t="shared" si="538"/>
        <v>26.4</v>
      </c>
      <c r="N190" s="148">
        <f t="shared" si="489"/>
        <v>54.5</v>
      </c>
      <c r="O190" s="149">
        <f t="shared" ref="O190:Q190" si="539">IF(OR(AND($V972=1,$B$24=2),$B$24=1), IF(O$5="2nd Quintile",IF(O972&gt;O$41,O$40,IF(O972&gt;O$40,O$19,IF(O972&gt;O$19,O$18, O$17))), IF(O$5="Next Quintile",IF(O972=O$42,O$42,IF(O972&gt;O$41,O$41,IF(O972&gt;O$40,O$40,IF(O972&gt;O$19,O$19,O$18)))),O972*(1+O$5))), O972)</f>
        <v>26.9</v>
      </c>
      <c r="P190" s="149">
        <f t="shared" si="539"/>
        <v>37.299999999999997</v>
      </c>
      <c r="Q190" s="149">
        <f t="shared" si="539"/>
        <v>13</v>
      </c>
      <c r="R190" s="23"/>
      <c r="S190" s="49">
        <f t="shared" si="431"/>
        <v>-1.4652371096106034</v>
      </c>
      <c r="T190" s="49">
        <f t="shared" si="494"/>
        <v>-1.3962685926539744</v>
      </c>
      <c r="U190" s="49">
        <f t="shared" si="494"/>
        <v>-0.5576919156238197</v>
      </c>
      <c r="V190" s="49">
        <f t="shared" si="494"/>
        <v>-0.54956970394045779</v>
      </c>
      <c r="W190" s="49">
        <f t="shared" si="441"/>
        <v>-8.0842873800242993E-2</v>
      </c>
      <c r="X190" s="49">
        <f t="shared" si="441"/>
        <v>-1.3367158329919642</v>
      </c>
      <c r="Y190" s="49">
        <f t="shared" si="442"/>
        <v>-0.18257126221625641</v>
      </c>
      <c r="Z190" s="49">
        <f t="shared" si="442"/>
        <v>-0.53568916285976154</v>
      </c>
      <c r="AA190" s="49">
        <f t="shared" si="442"/>
        <v>3.4995946338492838E-2</v>
      </c>
      <c r="AB190" s="49">
        <f t="shared" si="442"/>
        <v>-1.0567583570437318</v>
      </c>
      <c r="AC190" s="49">
        <f t="shared" si="494"/>
        <v>-1.9314143855230295</v>
      </c>
      <c r="AD190" s="49">
        <f t="shared" si="443"/>
        <v>-1.5040527072232326</v>
      </c>
      <c r="AE190" s="49">
        <f t="shared" si="443"/>
        <v>-0.99823192297908891</v>
      </c>
      <c r="AF190" s="49">
        <f t="shared" si="443"/>
        <v>-0.1164106861250444</v>
      </c>
      <c r="AG190" s="129">
        <f t="shared" si="434"/>
        <v>-0.81741156860605602</v>
      </c>
      <c r="AH190" s="129">
        <f t="shared" si="435"/>
        <v>-0.79555675583390262</v>
      </c>
      <c r="AI190" s="129">
        <f t="shared" si="436"/>
        <v>-0.51915052452166688</v>
      </c>
      <c r="AJ190" s="132">
        <f t="shared" si="437"/>
        <v>-1.1375274254625989</v>
      </c>
      <c r="AK190" s="85">
        <f t="shared" si="450"/>
        <v>0.343843055542428</v>
      </c>
      <c r="AL190" s="122">
        <f t="shared" si="451"/>
        <v>0.29707566779288797</v>
      </c>
      <c r="AM190" s="122">
        <f t="shared" si="452"/>
        <v>0.50378584446452712</v>
      </c>
      <c r="AN190" s="122">
        <f t="shared" si="453"/>
        <v>0.30353568267797076</v>
      </c>
      <c r="AO190" s="53"/>
      <c r="AP190" s="60"/>
    </row>
    <row r="191" spans="1:42" ht="15" thickBot="1">
      <c r="A191" s="23" t="s">
        <v>5</v>
      </c>
      <c r="B191" s="24">
        <v>13067031101</v>
      </c>
      <c r="C191" s="24"/>
      <c r="D191" s="148">
        <f t="shared" ref="D191:G191" si="540">IF(OR(AND($V973=1,$B$24=2),$B$24=1), IF(D$5="Next Quintile",IF(D973&gt;D$41,D$42,IF(D973&gt;D$40,D$41,IF(D973&gt;D$19,D$40,IF(D973&gt;D$18,D$19,D$18)))),IF(D$5="2nd Quintile",IF(D973&gt;D$40,D$42,IF(D973&gt;D$19,D$41,IF(D973&gt;D$18,D$40,D$19))),IF(D973*(1+D$5)&gt;100,100,D973*(1+D$5)))), D973)</f>
        <v>66.099999999999994</v>
      </c>
      <c r="E191" s="148">
        <f t="shared" si="540"/>
        <v>64.599999999999994</v>
      </c>
      <c r="F191" s="148">
        <f t="shared" si="540"/>
        <v>30.6</v>
      </c>
      <c r="G191" s="148">
        <f t="shared" si="540"/>
        <v>23</v>
      </c>
      <c r="H191" s="149">
        <f t="shared" ref="H191:M191" si="541">IF(OR(AND($V973=1,$B$24=2),$B$24=1), IF(H$5="2nd Quintile",IF(H973&gt;H$41,H$40,IF(H973&gt;H$40,H$19,IF(H973&gt;H$19,H$18, H$17))), IF(H$5="Next Quintile",IF(H973=H$42,H$42,IF(H973&gt;H$41,H$41,IF(H973&gt;H$40,H$40,IF(H973&gt;H$19,H$19,H$18)))),H973*(1+H$5))), H973)</f>
        <v>5.0999999999999996</v>
      </c>
      <c r="I191" s="149">
        <f t="shared" si="541"/>
        <v>11.4</v>
      </c>
      <c r="J191" s="149">
        <f t="shared" si="541"/>
        <v>35.6</v>
      </c>
      <c r="K191" s="149">
        <f t="shared" si="541"/>
        <v>54.5</v>
      </c>
      <c r="L191" s="149">
        <f t="shared" si="541"/>
        <v>42.6</v>
      </c>
      <c r="M191" s="149">
        <f t="shared" si="541"/>
        <v>34.4</v>
      </c>
      <c r="N191" s="148">
        <f t="shared" si="489"/>
        <v>71</v>
      </c>
      <c r="O191" s="149">
        <f t="shared" ref="O191:Q191" si="542">IF(OR(AND($V973=1,$B$24=2),$B$24=1), IF(O$5="2nd Quintile",IF(O973&gt;O$41,O$40,IF(O973&gt;O$40,O$19,IF(O973&gt;O$19,O$18, O$17))), IF(O$5="Next Quintile",IF(O973=O$42,O$42,IF(O973&gt;O$41,O$41,IF(O973&gt;O$40,O$40,IF(O973&gt;O$19,O$19,O$18)))),O973*(1+O$5))), O973)</f>
        <v>30.2</v>
      </c>
      <c r="P191" s="149">
        <f t="shared" si="542"/>
        <v>47.5</v>
      </c>
      <c r="Q191" s="149">
        <f t="shared" si="542"/>
        <v>13</v>
      </c>
      <c r="R191" s="23"/>
      <c r="S191" s="49">
        <f t="shared" si="431"/>
        <v>-0.6730461645664999</v>
      </c>
      <c r="T191" s="49">
        <f t="shared" ref="T191:AC206" si="543">IF((E191-T$25)/T$26&lt;3.1, (IF((E191-T$25)/T$26&gt;-3.1, (E191-T$25)/T$26, -3.1)), 3.1)</f>
        <v>-0.49770562916529304</v>
      </c>
      <c r="U191" s="49">
        <f t="shared" si="543"/>
        <v>-0.73979185738268083</v>
      </c>
      <c r="V191" s="49">
        <f t="shared" si="543"/>
        <v>-0.54425416000106097</v>
      </c>
      <c r="W191" s="49">
        <f t="shared" si="441"/>
        <v>1.4904756344032892</v>
      </c>
      <c r="X191" s="49">
        <f t="shared" si="441"/>
        <v>-5.9218697284502797E-2</v>
      </c>
      <c r="Y191" s="49">
        <f t="shared" si="442"/>
        <v>-0.57947464201721621</v>
      </c>
      <c r="Z191" s="49">
        <f t="shared" si="442"/>
        <v>-1.1672500250583278</v>
      </c>
      <c r="AA191" s="49">
        <f t="shared" si="442"/>
        <v>-0.3791755118143092</v>
      </c>
      <c r="AB191" s="49">
        <f t="shared" si="442"/>
        <v>-1.7328540978620917</v>
      </c>
      <c r="AC191" s="49">
        <f t="shared" si="543"/>
        <v>-0.38126248668910173</v>
      </c>
      <c r="AD191" s="49">
        <f t="shared" si="443"/>
        <v>-1.8434682219221821</v>
      </c>
      <c r="AE191" s="49">
        <f t="shared" si="443"/>
        <v>-1.7307388441611853</v>
      </c>
      <c r="AF191" s="49">
        <f t="shared" si="443"/>
        <v>-0.1164106861250444</v>
      </c>
      <c r="AG191" s="129">
        <f t="shared" si="434"/>
        <v>-0.7800218292920148</v>
      </c>
      <c r="AH191" s="129">
        <f t="shared" si="435"/>
        <v>-0.22900221657342343</v>
      </c>
      <c r="AI191" s="129">
        <f t="shared" si="436"/>
        <v>-1.0930932115782428</v>
      </c>
      <c r="AJ191" s="132">
        <f t="shared" si="437"/>
        <v>-1.0179700597243784</v>
      </c>
      <c r="AK191" s="85">
        <f t="shared" si="450"/>
        <v>0.35500421197068005</v>
      </c>
      <c r="AL191" s="122">
        <f t="shared" si="451"/>
        <v>0.46265464444530646</v>
      </c>
      <c r="AM191" s="122">
        <f t="shared" si="452"/>
        <v>0.37024537559993165</v>
      </c>
      <c r="AN191" s="122">
        <f t="shared" si="453"/>
        <v>0.3369484637435729</v>
      </c>
      <c r="AO191" s="53"/>
      <c r="AP191" s="60"/>
    </row>
    <row r="192" spans="1:42" ht="15" thickBot="1">
      <c r="A192" s="23" t="s">
        <v>5</v>
      </c>
      <c r="B192" s="24">
        <v>13067031106</v>
      </c>
      <c r="C192" s="24"/>
      <c r="D192" s="148">
        <f t="shared" ref="D192:G192" si="544">IF(OR(AND($V974=1,$B$24=2),$B$24=1), IF(D$5="Next Quintile",IF(D974&gt;D$41,D$42,IF(D974&gt;D$40,D$41,IF(D974&gt;D$19,D$40,IF(D974&gt;D$18,D$19,D$18)))),IF(D$5="2nd Quintile",IF(D974&gt;D$40,D$42,IF(D974&gt;D$19,D$41,IF(D974&gt;D$18,D$40,D$19))),IF(D974*(1+D$5)&gt;100,100,D974*(1+D$5)))), D974)</f>
        <v>61.3</v>
      </c>
      <c r="E192" s="148">
        <f t="shared" si="544"/>
        <v>59.9</v>
      </c>
      <c r="F192" s="148">
        <f t="shared" si="544"/>
        <v>39.799999999999997</v>
      </c>
      <c r="G192" s="148">
        <f t="shared" si="544"/>
        <v>24.7</v>
      </c>
      <c r="H192" s="149">
        <f t="shared" ref="H192:M192" si="545">IF(OR(AND($V974=1,$B$24=2),$B$24=1), IF(H$5="2nd Quintile",IF(H974&gt;H$41,H$40,IF(H974&gt;H$40,H$19,IF(H974&gt;H$19,H$18, H$17))), IF(H$5="Next Quintile",IF(H974=H$42,H$42,IF(H974&gt;H$41,H$41,IF(H974&gt;H$40,H$40,IF(H974&gt;H$19,H$19,H$18)))),H974*(1+H$5))), H974)</f>
        <v>8.5</v>
      </c>
      <c r="I192" s="149">
        <f t="shared" si="545"/>
        <v>27.1</v>
      </c>
      <c r="J192" s="149">
        <f t="shared" si="545"/>
        <v>25.9</v>
      </c>
      <c r="K192" s="149">
        <f t="shared" si="545"/>
        <v>24</v>
      </c>
      <c r="L192" s="149">
        <f t="shared" si="545"/>
        <v>31</v>
      </c>
      <c r="M192" s="149">
        <f t="shared" si="545"/>
        <v>11.6</v>
      </c>
      <c r="N192" s="148">
        <f t="shared" si="489"/>
        <v>66.400000000000006</v>
      </c>
      <c r="O192" s="149">
        <f t="shared" ref="O192:Q192" si="546">IF(OR(AND($V974=1,$B$24=2),$B$24=1), IF(O$5="2nd Quintile",IF(O974&gt;O$41,O$40,IF(O974&gt;O$40,O$19,IF(O974&gt;O$19,O$18, O$17))), IF(O$5="Next Quintile",IF(O974=O$42,O$42,IF(O974&gt;O$41,O$41,IF(O974&gt;O$40,O$40,IF(O974&gt;O$19,O$19,O$18)))),O974*(1+O$5))), O974)</f>
        <v>10.3</v>
      </c>
      <c r="P192" s="149">
        <f t="shared" si="546"/>
        <v>26.4</v>
      </c>
      <c r="Q192" s="149">
        <f t="shared" si="546"/>
        <v>12.2</v>
      </c>
      <c r="R192" s="23"/>
      <c r="S192" s="49">
        <f t="shared" si="431"/>
        <v>-1.0819189103957145</v>
      </c>
      <c r="T192" s="49">
        <f t="shared" si="543"/>
        <v>-0.94698711090963372</v>
      </c>
      <c r="U192" s="49">
        <f t="shared" si="543"/>
        <v>-0.29891831417701681</v>
      </c>
      <c r="V192" s="49">
        <f t="shared" si="543"/>
        <v>-0.4538899130313172</v>
      </c>
      <c r="W192" s="49">
        <f t="shared" si="441"/>
        <v>0.27627496897328702</v>
      </c>
      <c r="X192" s="49">
        <f t="shared" si="441"/>
        <v>-1.9336771113599365</v>
      </c>
      <c r="Y192" s="49">
        <f t="shared" si="442"/>
        <v>-9.2137580742620004E-2</v>
      </c>
      <c r="Z192" s="49">
        <f t="shared" si="442"/>
        <v>0.33764109189919367</v>
      </c>
      <c r="AA192" s="49">
        <f t="shared" si="442"/>
        <v>0.68846646920180288</v>
      </c>
      <c r="AB192" s="49">
        <f t="shared" si="442"/>
        <v>0.1940187634702337</v>
      </c>
      <c r="AC192" s="49">
        <f t="shared" si="543"/>
        <v>-0.81342604636401439</v>
      </c>
      <c r="AD192" s="49">
        <f t="shared" si="443"/>
        <v>0.20331018489875627</v>
      </c>
      <c r="AE192" s="49">
        <f t="shared" si="443"/>
        <v>-0.21545491897077065</v>
      </c>
      <c r="AF192" s="49">
        <f t="shared" si="443"/>
        <v>3.6151001188239381E-3</v>
      </c>
      <c r="AG192" s="129">
        <f t="shared" si="434"/>
        <v>-0.14870071372373922</v>
      </c>
      <c r="AH192" s="129">
        <f t="shared" si="435"/>
        <v>-0.6473219959489932</v>
      </c>
      <c r="AI192" s="129">
        <f t="shared" si="436"/>
        <v>0.40670877485707674</v>
      </c>
      <c r="AJ192" s="132">
        <f t="shared" si="437"/>
        <v>-0.2054889200793012</v>
      </c>
      <c r="AK192" s="85">
        <f t="shared" si="450"/>
        <v>0.54345895534649058</v>
      </c>
      <c r="AL192" s="122">
        <f t="shared" si="451"/>
        <v>0.34039816923837668</v>
      </c>
      <c r="AM192" s="122">
        <f t="shared" si="452"/>
        <v>0.71920750194005068</v>
      </c>
      <c r="AN192" s="122">
        <f t="shared" si="453"/>
        <v>0.56401313910897666</v>
      </c>
      <c r="AO192" s="53"/>
      <c r="AP192" s="60"/>
    </row>
    <row r="193" spans="1:42" ht="15" thickBot="1">
      <c r="A193" s="23" t="s">
        <v>5</v>
      </c>
      <c r="B193" s="24">
        <v>13067031108</v>
      </c>
      <c r="C193" s="24"/>
      <c r="D193" s="148">
        <f t="shared" ref="D193:G193" si="547">IF(OR(AND($V975=1,$B$24=2),$B$24=1), IF(D$5="Next Quintile",IF(D975&gt;D$41,D$42,IF(D975&gt;D$40,D$41,IF(D975&gt;D$19,D$40,IF(D975&gt;D$18,D$19,D$18)))),IF(D$5="2nd Quintile",IF(D975&gt;D$40,D$42,IF(D975&gt;D$19,D$41,IF(D975&gt;D$18,D$40,D$19))),IF(D975*(1+D$5)&gt;100,100,D975*(1+D$5)))), D975)</f>
        <v>66.099999999999994</v>
      </c>
      <c r="E193" s="148">
        <f t="shared" si="547"/>
        <v>64.599999999999994</v>
      </c>
      <c r="F193" s="148">
        <f t="shared" si="547"/>
        <v>38.1</v>
      </c>
      <c r="G193" s="148">
        <f t="shared" si="547"/>
        <v>23</v>
      </c>
      <c r="H193" s="149">
        <f t="shared" ref="H193:M193" si="548">IF(OR(AND($V975=1,$B$24=2),$B$24=1), IF(H$5="2nd Quintile",IF(H975&gt;H$41,H$40,IF(H975&gt;H$40,H$19,IF(H975&gt;H$19,H$18, H$17))), IF(H$5="Next Quintile",IF(H975=H$42,H$42,IF(H975&gt;H$41,H$41,IF(H975&gt;H$40,H$40,IF(H975&gt;H$19,H$19,H$18)))),H975*(1+H$5))), H975)</f>
        <v>9.5</v>
      </c>
      <c r="I193" s="149">
        <f t="shared" si="548"/>
        <v>5.5</v>
      </c>
      <c r="J193" s="149">
        <f t="shared" si="548"/>
        <v>37.9</v>
      </c>
      <c r="K193" s="149">
        <f t="shared" si="548"/>
        <v>46.7</v>
      </c>
      <c r="L193" s="149">
        <f t="shared" si="548"/>
        <v>50.8</v>
      </c>
      <c r="M193" s="149">
        <f t="shared" si="548"/>
        <v>10.6</v>
      </c>
      <c r="N193" s="148">
        <f t="shared" si="489"/>
        <v>71</v>
      </c>
      <c r="O193" s="149">
        <f t="shared" ref="O193:Q193" si="549">IF(OR(AND($V975=1,$B$24=2),$B$24=1), IF(O$5="2nd Quintile",IF(O975&gt;O$41,O$40,IF(O975&gt;O$40,O$19,IF(O975&gt;O$19,O$18, O$17))), IF(O$5="Next Quintile",IF(O975=O$42,O$42,IF(O975&gt;O$41,O$41,IF(O975&gt;O$40,O$40,IF(O975&gt;O$19,O$19,O$18)))),O975*(1+O$5))), O975)</f>
        <v>8.5</v>
      </c>
      <c r="P193" s="149">
        <f t="shared" si="549"/>
        <v>26.9</v>
      </c>
      <c r="Q193" s="149">
        <f t="shared" si="549"/>
        <v>11.7</v>
      </c>
      <c r="R193" s="23"/>
      <c r="S193" s="49">
        <f t="shared" si="431"/>
        <v>-0.6730461645664999</v>
      </c>
      <c r="T193" s="49">
        <f t="shared" si="543"/>
        <v>-0.49770562916529304</v>
      </c>
      <c r="U193" s="49">
        <f t="shared" si="543"/>
        <v>-0.38038407759545456</v>
      </c>
      <c r="V193" s="49">
        <f t="shared" si="543"/>
        <v>-0.54425416000106097</v>
      </c>
      <c r="W193" s="49">
        <f t="shared" si="441"/>
        <v>-8.0842873800242993E-2</v>
      </c>
      <c r="X193" s="49">
        <f t="shared" si="441"/>
        <v>0.64519561118970481</v>
      </c>
      <c r="Y193" s="49">
        <f t="shared" si="442"/>
        <v>-0.69502879056686262</v>
      </c>
      <c r="Z193" s="49">
        <f t="shared" si="442"/>
        <v>-0.78239262465607662</v>
      </c>
      <c r="AA193" s="49">
        <f t="shared" si="442"/>
        <v>-1.1338879466705258</v>
      </c>
      <c r="AB193" s="49">
        <f t="shared" si="442"/>
        <v>0.27853073107252868</v>
      </c>
      <c r="AC193" s="49">
        <f t="shared" si="543"/>
        <v>-0.38126248668910173</v>
      </c>
      <c r="AD193" s="49">
        <f t="shared" si="443"/>
        <v>0.38844592018909252</v>
      </c>
      <c r="AE193" s="49">
        <f t="shared" si="443"/>
        <v>-0.25136212098950084</v>
      </c>
      <c r="AF193" s="49">
        <f t="shared" si="443"/>
        <v>7.8631216521241581E-2</v>
      </c>
      <c r="AG193" s="129">
        <f t="shared" si="434"/>
        <v>-0.30177097393458813</v>
      </c>
      <c r="AH193" s="129">
        <f t="shared" si="435"/>
        <v>-0.31800944064367276</v>
      </c>
      <c r="AI193" s="129">
        <f t="shared" si="436"/>
        <v>-0.54591661341802455</v>
      </c>
      <c r="AJ193" s="132">
        <f t="shared" si="437"/>
        <v>-4.1386867742067117E-2</v>
      </c>
      <c r="AK193" s="85">
        <f t="shared" si="450"/>
        <v>0.49776617572112042</v>
      </c>
      <c r="AL193" s="122">
        <f t="shared" si="451"/>
        <v>0.43664174708954351</v>
      </c>
      <c r="AM193" s="122">
        <f t="shared" si="452"/>
        <v>0.49755812148538808</v>
      </c>
      <c r="AN193" s="122">
        <f t="shared" si="453"/>
        <v>0.60987485505850358</v>
      </c>
      <c r="AO193" s="53"/>
      <c r="AP193" s="60"/>
    </row>
    <row r="194" spans="1:42" ht="15" thickBot="1">
      <c r="A194" s="23" t="s">
        <v>5</v>
      </c>
      <c r="B194" s="24">
        <v>13067031110</v>
      </c>
      <c r="C194" s="24"/>
      <c r="D194" s="148">
        <f t="shared" ref="D194:G194" si="550">IF(OR(AND($V976=1,$B$24=2),$B$24=1), IF(D$5="Next Quintile",IF(D976&gt;D$41,D$42,IF(D976&gt;D$40,D$41,IF(D976&gt;D$19,D$40,IF(D976&gt;D$18,D$19,D$18)))),IF(D$5="2nd Quintile",IF(D976&gt;D$40,D$42,IF(D976&gt;D$19,D$41,IF(D976&gt;D$18,D$40,D$19))),IF(D976*(1+D$5)&gt;100,100,D976*(1+D$5)))), D976)</f>
        <v>66.099999999999994</v>
      </c>
      <c r="E194" s="148">
        <f t="shared" si="550"/>
        <v>64.599999999999994</v>
      </c>
      <c r="F194" s="148">
        <f t="shared" si="550"/>
        <v>38.1</v>
      </c>
      <c r="G194" s="148">
        <f t="shared" si="550"/>
        <v>23</v>
      </c>
      <c r="H194" s="149">
        <f t="shared" ref="H194:M194" si="551">IF(OR(AND($V976=1,$B$24=2),$B$24=1), IF(H$5="2nd Quintile",IF(H976&gt;H$41,H$40,IF(H976&gt;H$40,H$19,IF(H976&gt;H$19,H$18, H$17))), IF(H$5="Next Quintile",IF(H976=H$42,H$42,IF(H976&gt;H$41,H$41,IF(H976&gt;H$40,H$40,IF(H976&gt;H$19,H$19,H$18)))),H976*(1+H$5))), H976)</f>
        <v>8.4</v>
      </c>
      <c r="I194" s="149">
        <f t="shared" si="551"/>
        <v>20.7</v>
      </c>
      <c r="J194" s="149">
        <f t="shared" si="551"/>
        <v>30.1</v>
      </c>
      <c r="K194" s="149">
        <f t="shared" si="551"/>
        <v>31.4</v>
      </c>
      <c r="L194" s="149">
        <f t="shared" si="551"/>
        <v>39.5</v>
      </c>
      <c r="M194" s="149">
        <f t="shared" si="551"/>
        <v>14.3</v>
      </c>
      <c r="N194" s="148">
        <f t="shared" si="489"/>
        <v>71</v>
      </c>
      <c r="O194" s="149">
        <f t="shared" ref="O194:Q194" si="552">IF(OR(AND($V976=1,$B$24=2),$B$24=1), IF(O$5="2nd Quintile",IF(O976&gt;O$41,O$40,IF(O976&gt;O$40,O$19,IF(O976&gt;O$19,O$18, O$17))), IF(O$5="Next Quintile",IF(O976=O$42,O$42,IF(O976&gt;O$41,O$41,IF(O976&gt;O$40,O$40,IF(O976&gt;O$19,O$19,O$18)))),O976*(1+O$5))), O976)</f>
        <v>25.8</v>
      </c>
      <c r="P194" s="149">
        <f t="shared" si="552"/>
        <v>32.5</v>
      </c>
      <c r="Q194" s="149">
        <f t="shared" si="552"/>
        <v>7.9</v>
      </c>
      <c r="R194" s="23"/>
      <c r="S194" s="49">
        <f t="shared" si="431"/>
        <v>-0.6730461645664999</v>
      </c>
      <c r="T194" s="49">
        <f t="shared" si="543"/>
        <v>-0.49770562916529304</v>
      </c>
      <c r="U194" s="49">
        <f t="shared" si="543"/>
        <v>-0.38038407759545456</v>
      </c>
      <c r="V194" s="49">
        <f t="shared" si="543"/>
        <v>-0.54425416000106097</v>
      </c>
      <c r="W194" s="49">
        <f t="shared" si="441"/>
        <v>0.3119867532506399</v>
      </c>
      <c r="X194" s="49">
        <f t="shared" si="441"/>
        <v>-1.1695666750489315</v>
      </c>
      <c r="Y194" s="49">
        <f t="shared" si="442"/>
        <v>-0.30314950418110503</v>
      </c>
      <c r="Z194" s="49">
        <f t="shared" si="442"/>
        <v>-2.7480031559352476E-2</v>
      </c>
      <c r="AA194" s="49">
        <f t="shared" si="442"/>
        <v>-9.3857396197934331E-2</v>
      </c>
      <c r="AB194" s="49">
        <f t="shared" si="442"/>
        <v>-3.4163549055962819E-2</v>
      </c>
      <c r="AC194" s="49">
        <f t="shared" si="543"/>
        <v>-0.38126248668910173</v>
      </c>
      <c r="AD194" s="49">
        <f t="shared" si="443"/>
        <v>-1.390914202323583</v>
      </c>
      <c r="AE194" s="49">
        <f t="shared" si="443"/>
        <v>-0.65352278359927918</v>
      </c>
      <c r="AF194" s="49">
        <f t="shared" si="443"/>
        <v>0.64875370117961551</v>
      </c>
      <c r="AG194" s="129">
        <f t="shared" si="434"/>
        <v>-0.32041000808945547</v>
      </c>
      <c r="AH194" s="129">
        <f t="shared" si="435"/>
        <v>-0.46515992247252935</v>
      </c>
      <c r="AI194" s="129">
        <f t="shared" si="436"/>
        <v>-5.1833658937749882E-2</v>
      </c>
      <c r="AJ194" s="132">
        <f t="shared" si="437"/>
        <v>-0.44423644285808706</v>
      </c>
      <c r="AK194" s="85">
        <f t="shared" si="450"/>
        <v>0.49220226488112473</v>
      </c>
      <c r="AL194" s="122">
        <f t="shared" si="451"/>
        <v>0.39363613243691731</v>
      </c>
      <c r="AM194" s="122">
        <f t="shared" si="452"/>
        <v>0.61251745607970887</v>
      </c>
      <c r="AN194" s="122">
        <f t="shared" si="453"/>
        <v>0.49729020105069643</v>
      </c>
      <c r="AO194" s="53"/>
      <c r="AP194" s="60"/>
    </row>
    <row r="195" spans="1:42" ht="15" thickBot="1">
      <c r="A195" s="23" t="s">
        <v>5</v>
      </c>
      <c r="B195" s="24">
        <v>13067031111</v>
      </c>
      <c r="C195" s="24"/>
      <c r="D195" s="148">
        <f t="shared" ref="D195:G195" si="553">IF(OR(AND($V977=1,$B$24=2),$B$24=1), IF(D$5="Next Quintile",IF(D977&gt;D$41,D$42,IF(D977&gt;D$40,D$41,IF(D977&gt;D$19,D$40,IF(D977&gt;D$18,D$19,D$18)))),IF(D$5="2nd Quintile",IF(D977&gt;D$40,D$42,IF(D977&gt;D$19,D$41,IF(D977&gt;D$18,D$40,D$19))),IF(D977*(1+D$5)&gt;100,100,D977*(1+D$5)))), D977)</f>
        <v>66.099999999999994</v>
      </c>
      <c r="E195" s="148">
        <f t="shared" si="553"/>
        <v>64.599999999999994</v>
      </c>
      <c r="F195" s="148">
        <f t="shared" si="553"/>
        <v>41</v>
      </c>
      <c r="G195" s="148">
        <f t="shared" si="553"/>
        <v>23</v>
      </c>
      <c r="H195" s="149">
        <f t="shared" ref="H195:M195" si="554">IF(OR(AND($V977=1,$B$24=2),$B$24=1), IF(H$5="2nd Quintile",IF(H977&gt;H$41,H$40,IF(H977&gt;H$40,H$19,IF(H977&gt;H$19,H$18, H$17))), IF(H$5="Next Quintile",IF(H977=H$42,H$42,IF(H977&gt;H$41,H$41,IF(H977&gt;H$40,H$40,IF(H977&gt;H$19,H$19,H$18)))),H977*(1+H$5))), H977)</f>
        <v>12.3</v>
      </c>
      <c r="I195" s="149">
        <f t="shared" si="554"/>
        <v>3.1</v>
      </c>
      <c r="J195" s="149">
        <f t="shared" si="554"/>
        <v>12.2</v>
      </c>
      <c r="K195" s="149">
        <f t="shared" si="554"/>
        <v>9.4</v>
      </c>
      <c r="L195" s="149">
        <f t="shared" si="554"/>
        <v>27.4</v>
      </c>
      <c r="M195" s="149">
        <f t="shared" si="554"/>
        <v>2.9</v>
      </c>
      <c r="N195" s="148">
        <f t="shared" si="489"/>
        <v>71</v>
      </c>
      <c r="O195" s="149">
        <f t="shared" ref="O195:Q195" si="555">IF(OR(AND($V977=1,$B$24=2),$B$24=1), IF(O$5="2nd Quintile",IF(O977&gt;O$41,O$40,IF(O977&gt;O$40,O$19,IF(O977&gt;O$19,O$18, O$17))), IF(O$5="Next Quintile",IF(O977=O$42,O$42,IF(O977&gt;O$41,O$41,IF(O977&gt;O$40,O$40,IF(O977&gt;O$19,O$19,O$18)))),O977*(1+O$5))), O977)</f>
        <v>3.3</v>
      </c>
      <c r="P195" s="149">
        <f t="shared" si="555"/>
        <v>12.5</v>
      </c>
      <c r="Q195" s="149">
        <f t="shared" si="555"/>
        <v>4.8</v>
      </c>
      <c r="R195" s="23"/>
      <c r="S195" s="49">
        <f t="shared" si="431"/>
        <v>-0.6730461645664999</v>
      </c>
      <c r="T195" s="49">
        <f t="shared" si="543"/>
        <v>-0.49770562916529304</v>
      </c>
      <c r="U195" s="49">
        <f t="shared" si="543"/>
        <v>-0.24141306941106047</v>
      </c>
      <c r="V195" s="49">
        <f t="shared" si="543"/>
        <v>-0.54425416000106097</v>
      </c>
      <c r="W195" s="49">
        <f t="shared" si="441"/>
        <v>-1.0807728335661273</v>
      </c>
      <c r="X195" s="49">
        <f t="shared" si="441"/>
        <v>0.93173702480633169</v>
      </c>
      <c r="Y195" s="49">
        <f t="shared" si="442"/>
        <v>0.59616321714005693</v>
      </c>
      <c r="Z195" s="49">
        <f t="shared" si="442"/>
        <v>1.0580152003444334</v>
      </c>
      <c r="AA195" s="49">
        <f t="shared" si="442"/>
        <v>1.0198036357240445</v>
      </c>
      <c r="AB195" s="49">
        <f t="shared" si="442"/>
        <v>0.92927288161019994</v>
      </c>
      <c r="AC195" s="49">
        <f t="shared" si="543"/>
        <v>-0.38126248668910173</v>
      </c>
      <c r="AD195" s="49">
        <f t="shared" si="443"/>
        <v>0.92328248880561925</v>
      </c>
      <c r="AE195" s="49">
        <f t="shared" si="443"/>
        <v>0.78276529714992882</v>
      </c>
      <c r="AF195" s="49">
        <f t="shared" si="443"/>
        <v>1.113853622874605</v>
      </c>
      <c r="AG195" s="129">
        <f t="shared" si="434"/>
        <v>0.46547018286825886</v>
      </c>
      <c r="AH195" s="129">
        <f t="shared" si="435"/>
        <v>-0.21561308782337901</v>
      </c>
      <c r="AI195" s="129">
        <f t="shared" si="436"/>
        <v>1.0023639058928928</v>
      </c>
      <c r="AJ195" s="132">
        <f t="shared" si="437"/>
        <v>0.6096597305352629</v>
      </c>
      <c r="AK195" s="85">
        <f t="shared" si="450"/>
        <v>0.72679421192499361</v>
      </c>
      <c r="AL195" s="122">
        <f t="shared" si="451"/>
        <v>0.46656769796985076</v>
      </c>
      <c r="AM195" s="122">
        <f t="shared" si="452"/>
        <v>0.85779985144459958</v>
      </c>
      <c r="AN195" s="122">
        <f t="shared" si="453"/>
        <v>0.79182330564059333</v>
      </c>
      <c r="AO195" s="53"/>
      <c r="AP195" s="60"/>
    </row>
    <row r="196" spans="1:42" ht="15" thickBot="1">
      <c r="A196" s="23" t="s">
        <v>5</v>
      </c>
      <c r="B196" s="24">
        <v>13067031112</v>
      </c>
      <c r="C196" s="24"/>
      <c r="D196" s="148">
        <f t="shared" ref="D196:G196" si="556">IF(OR(AND($V978=1,$B$24=2),$B$24=1), IF(D$5="Next Quintile",IF(D978&gt;D$41,D$42,IF(D978&gt;D$40,D$41,IF(D978&gt;D$19,D$40,IF(D978&gt;D$18,D$19,D$18)))),IF(D$5="2nd Quintile",IF(D978&gt;D$40,D$42,IF(D978&gt;D$19,D$41,IF(D978&gt;D$18,D$40,D$19))),IF(D978*(1+D$5)&gt;100,100,D978*(1+D$5)))), D978)</f>
        <v>66.099999999999994</v>
      </c>
      <c r="E196" s="148">
        <f t="shared" si="556"/>
        <v>64.599999999999994</v>
      </c>
      <c r="F196" s="148">
        <f t="shared" si="556"/>
        <v>51.8</v>
      </c>
      <c r="G196" s="148">
        <f t="shared" si="556"/>
        <v>23</v>
      </c>
      <c r="H196" s="149">
        <f t="shared" ref="H196:M196" si="557">IF(OR(AND($V978=1,$B$24=2),$B$24=1), IF(H$5="2nd Quintile",IF(H978&gt;H$41,H$40,IF(H978&gt;H$40,H$19,IF(H978&gt;H$19,H$18, H$17))), IF(H$5="Next Quintile",IF(H978=H$42,H$42,IF(H978&gt;H$41,H$41,IF(H978&gt;H$40,H$40,IF(H978&gt;H$19,H$19,H$18)))),H978*(1+H$5))), H978)</f>
        <v>8.1999999999999993</v>
      </c>
      <c r="I196" s="149">
        <f t="shared" si="557"/>
        <v>1.5</v>
      </c>
      <c r="J196" s="149">
        <f t="shared" si="557"/>
        <v>3</v>
      </c>
      <c r="K196" s="149">
        <f t="shared" si="557"/>
        <v>14.2</v>
      </c>
      <c r="L196" s="149">
        <f t="shared" si="557"/>
        <v>33.4</v>
      </c>
      <c r="M196" s="149">
        <f t="shared" si="557"/>
        <v>3.2</v>
      </c>
      <c r="N196" s="148">
        <f t="shared" si="489"/>
        <v>71</v>
      </c>
      <c r="O196" s="149">
        <f t="shared" ref="O196:Q196" si="558">IF(OR(AND($V978=1,$B$24=2),$B$24=1), IF(O$5="2nd Quintile",IF(O978&gt;O$41,O$40,IF(O978&gt;O$40,O$19,IF(O978&gt;O$19,O$18, O$17))), IF(O$5="Next Quintile",IF(O978=O$42,O$42,IF(O978&gt;O$41,O$41,IF(O978&gt;O$40,O$40,IF(O978&gt;O$19,O$19,O$18)))),O978*(1+O$5))), O978)</f>
        <v>4</v>
      </c>
      <c r="P196" s="149">
        <f t="shared" si="558"/>
        <v>11.3</v>
      </c>
      <c r="Q196" s="149">
        <f t="shared" si="558"/>
        <v>6.2</v>
      </c>
      <c r="R196" s="23"/>
      <c r="S196" s="49">
        <f t="shared" si="431"/>
        <v>-0.6730461645664999</v>
      </c>
      <c r="T196" s="49">
        <f t="shared" si="543"/>
        <v>-0.49770562916529304</v>
      </c>
      <c r="U196" s="49">
        <f t="shared" si="543"/>
        <v>0.27613413348254523</v>
      </c>
      <c r="V196" s="49">
        <f t="shared" si="543"/>
        <v>-0.54425416000106097</v>
      </c>
      <c r="W196" s="49">
        <f t="shared" si="441"/>
        <v>0.38341032180534629</v>
      </c>
      <c r="X196" s="49">
        <f t="shared" si="441"/>
        <v>1.1227646338840829</v>
      </c>
      <c r="Y196" s="49">
        <f t="shared" si="442"/>
        <v>1.0583798113386429</v>
      </c>
      <c r="Z196" s="49">
        <f t="shared" si="442"/>
        <v>0.82117987701997108</v>
      </c>
      <c r="AA196" s="49">
        <f t="shared" si="442"/>
        <v>0.46757502485364189</v>
      </c>
      <c r="AB196" s="49">
        <f t="shared" si="442"/>
        <v>0.90391929132951154</v>
      </c>
      <c r="AC196" s="49">
        <f t="shared" si="543"/>
        <v>-0.38126248668910173</v>
      </c>
      <c r="AD196" s="49">
        <f t="shared" si="443"/>
        <v>0.85128525841493285</v>
      </c>
      <c r="AE196" s="49">
        <f t="shared" si="443"/>
        <v>0.86894258199488128</v>
      </c>
      <c r="AF196" s="49">
        <f t="shared" si="443"/>
        <v>0.9038084969478356</v>
      </c>
      <c r="AG196" s="129">
        <f t="shared" si="434"/>
        <v>0.48413223664706412</v>
      </c>
      <c r="AH196" s="129">
        <f t="shared" si="435"/>
        <v>0.16081184953968047</v>
      </c>
      <c r="AI196" s="129">
        <f t="shared" si="436"/>
        <v>0.73089139773437495</v>
      </c>
      <c r="AJ196" s="132">
        <f t="shared" si="437"/>
        <v>0.56069346266713704</v>
      </c>
      <c r="AK196" s="85">
        <f t="shared" si="450"/>
        <v>0.73236499431928204</v>
      </c>
      <c r="AL196" s="122">
        <f t="shared" si="451"/>
        <v>0.57658015325153045</v>
      </c>
      <c r="AM196" s="122">
        <f t="shared" si="452"/>
        <v>0.79463576408728021</v>
      </c>
      <c r="AN196" s="122">
        <f t="shared" si="453"/>
        <v>0.7781386683305036</v>
      </c>
      <c r="AO196" s="53"/>
      <c r="AP196" s="60"/>
    </row>
    <row r="197" spans="1:42" ht="15" thickBot="1">
      <c r="A197" s="23" t="s">
        <v>5</v>
      </c>
      <c r="B197" s="24">
        <v>13067031113</v>
      </c>
      <c r="C197" s="24"/>
      <c r="D197" s="148">
        <f t="shared" ref="D197:G197" si="559">IF(OR(AND($V979=1,$B$24=2),$B$24=1), IF(D$5="Next Quintile",IF(D979&gt;D$41,D$42,IF(D979&gt;D$40,D$41,IF(D979&gt;D$19,D$40,IF(D979&gt;D$18,D$19,D$18)))),IF(D$5="2nd Quintile",IF(D979&gt;D$40,D$42,IF(D979&gt;D$19,D$41,IF(D979&gt;D$18,D$40,D$19))),IF(D979*(1+D$5)&gt;100,100,D979*(1+D$5)))), D979)</f>
        <v>71.400000000000006</v>
      </c>
      <c r="E197" s="148">
        <f t="shared" si="559"/>
        <v>69.599999999999994</v>
      </c>
      <c r="F197" s="148">
        <f t="shared" si="559"/>
        <v>28</v>
      </c>
      <c r="G197" s="148">
        <f t="shared" si="559"/>
        <v>23.5</v>
      </c>
      <c r="H197" s="149">
        <f t="shared" ref="H197:M197" si="560">IF(OR(AND($V979=1,$B$24=2),$B$24=1), IF(H$5="2nd Quintile",IF(H979&gt;H$41,H$40,IF(H979&gt;H$40,H$19,IF(H979&gt;H$19,H$18, H$17))), IF(H$5="Next Quintile",IF(H979=H$42,H$42,IF(H979&gt;H$41,H$41,IF(H979&gt;H$40,H$40,IF(H979&gt;H$19,H$19,H$18)))),H979*(1+H$5))), H979)</f>
        <v>11.2491</v>
      </c>
      <c r="I197" s="149">
        <f t="shared" si="560"/>
        <v>30.4</v>
      </c>
      <c r="J197" s="149">
        <f t="shared" si="560"/>
        <v>59.6</v>
      </c>
      <c r="K197" s="149">
        <f t="shared" si="560"/>
        <v>85</v>
      </c>
      <c r="L197" s="149">
        <f t="shared" si="560"/>
        <v>49.3</v>
      </c>
      <c r="M197" s="149">
        <f t="shared" si="560"/>
        <v>18.3</v>
      </c>
      <c r="N197" s="148">
        <f t="shared" si="489"/>
        <v>75.8</v>
      </c>
      <c r="O197" s="149">
        <f t="shared" ref="O197:Q197" si="561">IF(OR(AND($V979=1,$B$24=2),$B$24=1), IF(O$5="2nd Quintile",IF(O979&gt;O$41,O$40,IF(O979&gt;O$40,O$19,IF(O979&gt;O$19,O$18, O$17))), IF(O$5="Next Quintile",IF(O979=O$42,O$42,IF(O979&gt;O$41,O$41,IF(O979&gt;O$40,O$40,IF(O979&gt;O$19,O$19,O$18)))),O979*(1+O$5))), O979)</f>
        <v>10.9</v>
      </c>
      <c r="P197" s="149">
        <f t="shared" si="561"/>
        <v>48.8</v>
      </c>
      <c r="Q197" s="149">
        <f t="shared" si="561"/>
        <v>9.6</v>
      </c>
      <c r="R197" s="23"/>
      <c r="S197" s="49">
        <f t="shared" si="431"/>
        <v>-0.22158250771340765</v>
      </c>
      <c r="T197" s="49">
        <f t="shared" si="543"/>
        <v>-1.9746606033015247E-2</v>
      </c>
      <c r="U197" s="49">
        <f t="shared" si="543"/>
        <v>-0.86438655437558598</v>
      </c>
      <c r="V197" s="49">
        <f t="shared" si="543"/>
        <v>-0.51767644030407756</v>
      </c>
      <c r="W197" s="49">
        <f t="shared" si="441"/>
        <v>-0.70547769259542448</v>
      </c>
      <c r="X197" s="49">
        <f t="shared" si="441"/>
        <v>-2.327671555082798</v>
      </c>
      <c r="Y197" s="49">
        <f t="shared" si="442"/>
        <v>-1.7852570616657013</v>
      </c>
      <c r="Z197" s="49">
        <f t="shared" si="442"/>
        <v>-2.6721411420158496</v>
      </c>
      <c r="AA197" s="49">
        <f t="shared" si="442"/>
        <v>-0.99583079395292518</v>
      </c>
      <c r="AB197" s="49">
        <f t="shared" si="442"/>
        <v>-0.37221141946514275</v>
      </c>
      <c r="AC197" s="49">
        <f t="shared" si="543"/>
        <v>6.9690792971677018E-2</v>
      </c>
      <c r="AD197" s="49">
        <f t="shared" si="443"/>
        <v>0.14159827313531093</v>
      </c>
      <c r="AE197" s="49">
        <f t="shared" si="443"/>
        <v>-1.8240975694098835</v>
      </c>
      <c r="AF197" s="49">
        <f t="shared" si="443"/>
        <v>0.39369890541139563</v>
      </c>
      <c r="AG197" s="129">
        <f t="shared" si="434"/>
        <v>-0.85725403381393372</v>
      </c>
      <c r="AH197" s="129">
        <f t="shared" si="435"/>
        <v>-0.92025691682428712</v>
      </c>
      <c r="AI197" s="129">
        <f t="shared" si="436"/>
        <v>-1.3467277851446393</v>
      </c>
      <c r="AJ197" s="132">
        <f t="shared" si="437"/>
        <v>-0.30477739947287497</v>
      </c>
      <c r="AK197" s="85">
        <f t="shared" si="450"/>
        <v>0.33194973949287443</v>
      </c>
      <c r="AL197" s="122">
        <f t="shared" si="451"/>
        <v>0.26063129463133666</v>
      </c>
      <c r="AM197" s="122">
        <f t="shared" si="452"/>
        <v>0.31123167852151662</v>
      </c>
      <c r="AN197" s="122">
        <f t="shared" si="453"/>
        <v>0.53626491796149878</v>
      </c>
      <c r="AO197" s="53"/>
      <c r="AP197" s="60"/>
    </row>
    <row r="198" spans="1:42" ht="15" thickBot="1">
      <c r="A198" s="23" t="s">
        <v>5</v>
      </c>
      <c r="B198" s="24">
        <v>13067031114</v>
      </c>
      <c r="C198" s="24"/>
      <c r="D198" s="148">
        <f t="shared" ref="D198:G198" si="562">IF(OR(AND($V980=1,$B$24=2),$B$24=1), IF(D$5="Next Quintile",IF(D980&gt;D$41,D$42,IF(D980&gt;D$40,D$41,IF(D980&gt;D$19,D$40,IF(D980&gt;D$18,D$19,D$18)))),IF(D$5="2nd Quintile",IF(D980&gt;D$40,D$42,IF(D980&gt;D$19,D$41,IF(D980&gt;D$18,D$40,D$19))),IF(D980*(1+D$5)&gt;100,100,D980*(1+D$5)))), D980)</f>
        <v>66.099999999999994</v>
      </c>
      <c r="E198" s="148">
        <f t="shared" si="562"/>
        <v>64.599999999999994</v>
      </c>
      <c r="F198" s="148">
        <f t="shared" si="562"/>
        <v>38.200000000000003</v>
      </c>
      <c r="G198" s="148">
        <f t="shared" si="562"/>
        <v>23</v>
      </c>
      <c r="H198" s="149">
        <f t="shared" ref="H198:M198" si="563">IF(OR(AND($V980=1,$B$24=2),$B$24=1), IF(H$5="2nd Quintile",IF(H980&gt;H$41,H$40,IF(H980&gt;H$40,H$19,IF(H980&gt;H$19,H$18, H$17))), IF(H$5="Next Quintile",IF(H980=H$42,H$42,IF(H980&gt;H$41,H$41,IF(H980&gt;H$40,H$40,IF(H980&gt;H$19,H$19,H$18)))),H980*(1+H$5))), H980)</f>
        <v>7.3</v>
      </c>
      <c r="I198" s="149">
        <f t="shared" si="563"/>
        <v>19.899999999999999</v>
      </c>
      <c r="J198" s="149">
        <f t="shared" si="563"/>
        <v>48</v>
      </c>
      <c r="K198" s="149">
        <f t="shared" si="563"/>
        <v>48.2</v>
      </c>
      <c r="L198" s="149">
        <f t="shared" si="563"/>
        <v>40.200000000000003</v>
      </c>
      <c r="M198" s="149">
        <f t="shared" si="563"/>
        <v>18.899999999999999</v>
      </c>
      <c r="N198" s="148">
        <f t="shared" si="489"/>
        <v>71</v>
      </c>
      <c r="O198" s="149">
        <f t="shared" ref="O198:Q198" si="564">IF(OR(AND($V980=1,$B$24=2),$B$24=1), IF(O$5="2nd Quintile",IF(O980&gt;O$41,O$40,IF(O980&gt;O$40,O$19,IF(O980&gt;O$19,O$18, O$17))), IF(O$5="Next Quintile",IF(O980=O$42,O$42,IF(O980&gt;O$41,O$41,IF(O980&gt;O$40,O$40,IF(O980&gt;O$19,O$19,O$18)))),O980*(1+O$5))), O980)</f>
        <v>10.7</v>
      </c>
      <c r="P198" s="149">
        <f t="shared" si="564"/>
        <v>35.700000000000003</v>
      </c>
      <c r="Q198" s="149">
        <f t="shared" si="564"/>
        <v>9.9</v>
      </c>
      <c r="R198" s="23"/>
      <c r="S198" s="49">
        <f t="shared" si="431"/>
        <v>-0.6730461645664999</v>
      </c>
      <c r="T198" s="49">
        <f t="shared" si="543"/>
        <v>-0.49770562916529304</v>
      </c>
      <c r="U198" s="49">
        <f t="shared" si="543"/>
        <v>-0.37559197386495813</v>
      </c>
      <c r="V198" s="49">
        <f t="shared" si="543"/>
        <v>-0.54425416000106097</v>
      </c>
      <c r="W198" s="49">
        <f t="shared" si="441"/>
        <v>0.70481638030152316</v>
      </c>
      <c r="X198" s="49">
        <f t="shared" si="441"/>
        <v>-1.0740528705100558</v>
      </c>
      <c r="Y198" s="49">
        <f t="shared" si="442"/>
        <v>-1.2024622255022668</v>
      </c>
      <c r="Z198" s="49">
        <f t="shared" si="442"/>
        <v>-0.85640366319497108</v>
      </c>
      <c r="AA198" s="49">
        <f t="shared" si="442"/>
        <v>-0.15828406746614823</v>
      </c>
      <c r="AB198" s="49">
        <f t="shared" si="442"/>
        <v>-0.42291860002651954</v>
      </c>
      <c r="AC198" s="49">
        <f t="shared" si="543"/>
        <v>-0.38126248668910173</v>
      </c>
      <c r="AD198" s="49">
        <f t="shared" si="443"/>
        <v>0.16216891038979284</v>
      </c>
      <c r="AE198" s="49">
        <f t="shared" si="443"/>
        <v>-0.88332887651915271</v>
      </c>
      <c r="AF198" s="49">
        <f t="shared" si="443"/>
        <v>0.34868923556994497</v>
      </c>
      <c r="AG198" s="129">
        <f t="shared" si="434"/>
        <v>-0.39694021643323835</v>
      </c>
      <c r="AH198" s="129">
        <f t="shared" si="435"/>
        <v>-0.52318523475837297</v>
      </c>
      <c r="AI198" s="129">
        <f t="shared" si="436"/>
        <v>-0.47920211022921294</v>
      </c>
      <c r="AJ198" s="132">
        <f t="shared" si="437"/>
        <v>-0.18843330431212918</v>
      </c>
      <c r="AK198" s="85">
        <f t="shared" si="450"/>
        <v>0.46935734425631292</v>
      </c>
      <c r="AL198" s="122">
        <f t="shared" si="451"/>
        <v>0.37667788541489544</v>
      </c>
      <c r="AM198" s="122">
        <f t="shared" si="452"/>
        <v>0.51308072720337727</v>
      </c>
      <c r="AN198" s="122">
        <f t="shared" si="453"/>
        <v>0.56877968403951085</v>
      </c>
      <c r="AO198" s="53"/>
      <c r="AP198" s="60"/>
    </row>
    <row r="199" spans="1:42" ht="15" thickBot="1">
      <c r="A199" s="23" t="s">
        <v>5</v>
      </c>
      <c r="B199" s="24">
        <v>13067031115</v>
      </c>
      <c r="C199" s="24"/>
      <c r="D199" s="148">
        <f t="shared" ref="D199:G199" si="565">IF(OR(AND($V981=1,$B$24=2),$B$24=1), IF(D$5="Next Quintile",IF(D981&gt;D$41,D$42,IF(D981&gt;D$40,D$41,IF(D981&gt;D$19,D$40,IF(D981&gt;D$18,D$19,D$18)))),IF(D$5="2nd Quintile",IF(D981&gt;D$40,D$42,IF(D981&gt;D$19,D$41,IF(D981&gt;D$18,D$40,D$19))),IF(D981*(1+D$5)&gt;100,100,D981*(1+D$5)))), D981)</f>
        <v>61.4</v>
      </c>
      <c r="E199" s="148">
        <f t="shared" si="565"/>
        <v>59.9</v>
      </c>
      <c r="F199" s="148">
        <f t="shared" si="565"/>
        <v>33.5</v>
      </c>
      <c r="G199" s="148">
        <f t="shared" si="565"/>
        <v>24</v>
      </c>
      <c r="H199" s="149">
        <f t="shared" ref="H199:M199" si="566">IF(OR(AND($V981=1,$B$24=2),$B$24=1), IF(H$5="2nd Quintile",IF(H981&gt;H$41,H$40,IF(H981&gt;H$40,H$19,IF(H981&gt;H$19,H$18, H$17))), IF(H$5="Next Quintile",IF(H981=H$42,H$42,IF(H981&gt;H$41,H$41,IF(H981&gt;H$40,H$40,IF(H981&gt;H$19,H$19,H$18)))),H981*(1+H$5))), H981)</f>
        <v>6.4</v>
      </c>
      <c r="I199" s="149">
        <f t="shared" si="566"/>
        <v>9.1999999999999993</v>
      </c>
      <c r="J199" s="149">
        <f t="shared" si="566"/>
        <v>55.8</v>
      </c>
      <c r="K199" s="149">
        <f t="shared" si="566"/>
        <v>29</v>
      </c>
      <c r="L199" s="149">
        <f t="shared" si="566"/>
        <v>33.700000000000003</v>
      </c>
      <c r="M199" s="149">
        <f t="shared" si="566"/>
        <v>18.899999999999999</v>
      </c>
      <c r="N199" s="148">
        <f t="shared" si="489"/>
        <v>62.2</v>
      </c>
      <c r="O199" s="149">
        <f t="shared" ref="O199:Q199" si="567">IF(OR(AND($V981=1,$B$24=2),$B$24=1), IF(O$5="2nd Quintile",IF(O981&gt;O$41,O$40,IF(O981&gt;O$40,O$19,IF(O981&gt;O$19,O$18, O$17))), IF(O$5="Next Quintile",IF(O981=O$42,O$42,IF(O981&gt;O$41,O$41,IF(O981&gt;O$40,O$40,IF(O981&gt;O$19,O$19,O$18)))),O981*(1+O$5))), O981)</f>
        <v>10.199999999999999</v>
      </c>
      <c r="P199" s="149">
        <f t="shared" si="567"/>
        <v>26.1</v>
      </c>
      <c r="Q199" s="149">
        <f t="shared" si="567"/>
        <v>6.7</v>
      </c>
      <c r="R199" s="23"/>
      <c r="S199" s="49">
        <f t="shared" si="431"/>
        <v>-1.073400728190939</v>
      </c>
      <c r="T199" s="49">
        <f t="shared" si="543"/>
        <v>-0.94698711090963372</v>
      </c>
      <c r="U199" s="49">
        <f t="shared" si="543"/>
        <v>-0.60082084919828671</v>
      </c>
      <c r="V199" s="49">
        <f t="shared" si="543"/>
        <v>-0.49109872060709403</v>
      </c>
      <c r="W199" s="49">
        <f t="shared" si="441"/>
        <v>1.0262224387976999</v>
      </c>
      <c r="X199" s="49">
        <f t="shared" si="441"/>
        <v>0.20344426519740524</v>
      </c>
      <c r="Y199" s="49">
        <f t="shared" si="442"/>
        <v>-1.5943415118880244</v>
      </c>
      <c r="Z199" s="49">
        <f t="shared" si="442"/>
        <v>9.0937630102878655E-2</v>
      </c>
      <c r="AA199" s="49">
        <f t="shared" si="442"/>
        <v>0.43996359431012139</v>
      </c>
      <c r="AB199" s="49">
        <f t="shared" si="442"/>
        <v>-0.42291860002651954</v>
      </c>
      <c r="AC199" s="49">
        <f t="shared" si="543"/>
        <v>-1.2080101660671962</v>
      </c>
      <c r="AD199" s="49">
        <f t="shared" si="443"/>
        <v>0.21359550352599732</v>
      </c>
      <c r="AE199" s="49">
        <f t="shared" si="443"/>
        <v>-0.19391059775953273</v>
      </c>
      <c r="AF199" s="49">
        <f t="shared" si="443"/>
        <v>0.82879238054541793</v>
      </c>
      <c r="AG199" s="129">
        <f t="shared" si="434"/>
        <v>-0.18353358568899444</v>
      </c>
      <c r="AH199" s="129">
        <f t="shared" si="435"/>
        <v>-0.4967117452569817</v>
      </c>
      <c r="AI199" s="129">
        <f t="shared" si="436"/>
        <v>3.5994208128826831E-2</v>
      </c>
      <c r="AJ199" s="132">
        <f t="shared" si="437"/>
        <v>-8.9883219938828446E-2</v>
      </c>
      <c r="AK199" s="85">
        <f t="shared" si="450"/>
        <v>0.53306104565302859</v>
      </c>
      <c r="AL199" s="122">
        <f t="shared" si="451"/>
        <v>0.38441492218064199</v>
      </c>
      <c r="AM199" s="122">
        <f t="shared" si="452"/>
        <v>0.63295255319297139</v>
      </c>
      <c r="AN199" s="122">
        <f t="shared" si="453"/>
        <v>0.5963215454114954</v>
      </c>
      <c r="AO199" s="53"/>
      <c r="AP199" s="60"/>
    </row>
    <row r="200" spans="1:42" ht="15" thickBot="1">
      <c r="A200" s="23" t="s">
        <v>5</v>
      </c>
      <c r="B200" s="24">
        <v>13067031116</v>
      </c>
      <c r="C200" s="24"/>
      <c r="D200" s="148">
        <f t="shared" ref="D200:G200" si="568">IF(OR(AND($V982=1,$B$24=2),$B$24=1), IF(D$5="Next Quintile",IF(D982&gt;D$41,D$42,IF(D982&gt;D$40,D$41,IF(D982&gt;D$19,D$40,IF(D982&gt;D$18,D$19,D$18)))),IF(D$5="2nd Quintile",IF(D982&gt;D$40,D$42,IF(D982&gt;D$19,D$41,IF(D982&gt;D$18,D$40,D$19))),IF(D982*(1+D$5)&gt;100,100,D982*(1+D$5)))), D982)</f>
        <v>66.099999999999994</v>
      </c>
      <c r="E200" s="148">
        <f t="shared" si="568"/>
        <v>64.599999999999994</v>
      </c>
      <c r="F200" s="148">
        <f t="shared" si="568"/>
        <v>33.1</v>
      </c>
      <c r="G200" s="148">
        <f t="shared" si="568"/>
        <v>23</v>
      </c>
      <c r="H200" s="149">
        <f t="shared" ref="H200:M200" si="569">IF(OR(AND($V982=1,$B$24=2),$B$24=1), IF(H$5="2nd Quintile",IF(H982&gt;H$41,H$40,IF(H982&gt;H$40,H$19,IF(H982&gt;H$19,H$18, H$17))), IF(H$5="Next Quintile",IF(H982=H$42,H$42,IF(H982&gt;H$41,H$41,IF(H982&gt;H$40,H$40,IF(H982&gt;H$19,H$19,H$18)))),H982*(1+H$5))), H982)</f>
        <v>9.6999999999999993</v>
      </c>
      <c r="I200" s="149">
        <f t="shared" si="569"/>
        <v>19.399999999999999</v>
      </c>
      <c r="J200" s="149">
        <f t="shared" si="569"/>
        <v>57.8</v>
      </c>
      <c r="K200" s="149">
        <f t="shared" si="569"/>
        <v>69.2</v>
      </c>
      <c r="L200" s="149">
        <f t="shared" si="569"/>
        <v>46.7</v>
      </c>
      <c r="M200" s="149">
        <f t="shared" si="569"/>
        <v>28.6</v>
      </c>
      <c r="N200" s="148">
        <f t="shared" si="489"/>
        <v>71</v>
      </c>
      <c r="O200" s="149">
        <f t="shared" ref="O200:Q200" si="570">IF(OR(AND($V982=1,$B$24=2),$B$24=1), IF(O$5="2nd Quintile",IF(O982&gt;O$41,O$40,IF(O982&gt;O$40,O$19,IF(O982&gt;O$19,O$18, O$17))), IF(O$5="Next Quintile",IF(O982=O$42,O$42,IF(O982&gt;O$41,O$41,IF(O982&gt;O$40,O$40,IF(O982&gt;O$19,O$19,O$18)))),O982*(1+O$5))), O982)</f>
        <v>13.5</v>
      </c>
      <c r="P200" s="149">
        <f t="shared" si="570"/>
        <v>41.6</v>
      </c>
      <c r="Q200" s="149">
        <f t="shared" si="570"/>
        <v>23.6</v>
      </c>
      <c r="R200" s="23"/>
      <c r="S200" s="49">
        <f t="shared" si="431"/>
        <v>-0.6730461645664999</v>
      </c>
      <c r="T200" s="49">
        <f t="shared" si="543"/>
        <v>-0.49770562916529304</v>
      </c>
      <c r="U200" s="49">
        <f t="shared" si="543"/>
        <v>-0.61998926412027211</v>
      </c>
      <c r="V200" s="49">
        <f t="shared" si="543"/>
        <v>-0.54425416000106097</v>
      </c>
      <c r="W200" s="49">
        <f t="shared" si="441"/>
        <v>-0.15226644235494874</v>
      </c>
      <c r="X200" s="49">
        <f t="shared" si="441"/>
        <v>-1.0143567426732587</v>
      </c>
      <c r="Y200" s="49">
        <f t="shared" si="442"/>
        <v>-1.6948233801920647</v>
      </c>
      <c r="Z200" s="49">
        <f t="shared" si="442"/>
        <v>-1.8925582027394943</v>
      </c>
      <c r="AA200" s="49">
        <f t="shared" si="442"/>
        <v>-0.75653172924241785</v>
      </c>
      <c r="AB200" s="49">
        <f t="shared" si="442"/>
        <v>-1.242684685768781</v>
      </c>
      <c r="AC200" s="49">
        <f t="shared" si="543"/>
        <v>-0.38126248668910173</v>
      </c>
      <c r="AD200" s="49">
        <f t="shared" si="443"/>
        <v>-0.12582001117295238</v>
      </c>
      <c r="AE200" s="49">
        <f t="shared" si="443"/>
        <v>-1.307033860340169</v>
      </c>
      <c r="AF200" s="49">
        <f t="shared" si="443"/>
        <v>-1.7067523538562988</v>
      </c>
      <c r="AG200" s="129">
        <f t="shared" si="434"/>
        <v>-0.9732747366949569</v>
      </c>
      <c r="AH200" s="129">
        <f t="shared" si="435"/>
        <v>-0.74234882615334263</v>
      </c>
      <c r="AI200" s="129">
        <f t="shared" si="436"/>
        <v>-1.2972582059168978</v>
      </c>
      <c r="AJ200" s="132">
        <f t="shared" si="437"/>
        <v>-0.8802171780146304</v>
      </c>
      <c r="AK200" s="85">
        <f t="shared" si="450"/>
        <v>0.29731656906890841</v>
      </c>
      <c r="AL200" s="122">
        <f t="shared" si="451"/>
        <v>0.31262600573175753</v>
      </c>
      <c r="AM200" s="122">
        <f t="shared" si="452"/>
        <v>0.32274187100865542</v>
      </c>
      <c r="AN200" s="122">
        <f t="shared" si="453"/>
        <v>0.37544635845130303</v>
      </c>
      <c r="AO200" s="53"/>
      <c r="AP200" s="60"/>
    </row>
    <row r="201" spans="1:42" ht="15" thickBot="1">
      <c r="A201" s="23" t="s">
        <v>5</v>
      </c>
      <c r="B201" s="24">
        <v>13067031117</v>
      </c>
      <c r="C201" s="24"/>
      <c r="D201" s="148">
        <f t="shared" ref="D201:G201" si="571">IF(OR(AND($V983=1,$B$24=2),$B$24=1), IF(D$5="Next Quintile",IF(D983&gt;D$41,D$42,IF(D983&gt;D$40,D$41,IF(D983&gt;D$19,D$40,IF(D983&gt;D$18,D$19,D$18)))),IF(D$5="2nd Quintile",IF(D983&gt;D$40,D$42,IF(D983&gt;D$19,D$41,IF(D983&gt;D$18,D$40,D$19))),IF(D983*(1+D$5)&gt;100,100,D983*(1+D$5)))), D983)</f>
        <v>65.099999999999994</v>
      </c>
      <c r="E201" s="148">
        <f t="shared" si="571"/>
        <v>63.6</v>
      </c>
      <c r="F201" s="148">
        <f t="shared" si="571"/>
        <v>62.4</v>
      </c>
      <c r="G201" s="148">
        <f t="shared" si="571"/>
        <v>23.3</v>
      </c>
      <c r="H201" s="149">
        <f t="shared" ref="H201:M201" si="572">IF(OR(AND($V983=1,$B$24=2),$B$24=1), IF(H$5="2nd Quintile",IF(H983&gt;H$41,H$40,IF(H983&gt;H$40,H$19,IF(H983&gt;H$19,H$18, H$17))), IF(H$5="Next Quintile",IF(H983=H$42,H$42,IF(H983&gt;H$41,H$41,IF(H983&gt;H$40,H$40,IF(H983&gt;H$19,H$19,H$18)))),H983*(1+H$5))), H983)</f>
        <v>5.8</v>
      </c>
      <c r="I201" s="149">
        <f t="shared" si="572"/>
        <v>16.399999999999999</v>
      </c>
      <c r="J201" s="149">
        <f t="shared" si="572"/>
        <v>18.3</v>
      </c>
      <c r="K201" s="149">
        <f t="shared" si="572"/>
        <v>10.6</v>
      </c>
      <c r="L201" s="149">
        <f t="shared" si="572"/>
        <v>16.3</v>
      </c>
      <c r="M201" s="149">
        <f t="shared" si="572"/>
        <v>5.5</v>
      </c>
      <c r="N201" s="148">
        <f t="shared" si="489"/>
        <v>69.400000000000006</v>
      </c>
      <c r="O201" s="149">
        <f t="shared" ref="O201:Q201" si="573">IF(OR(AND($V983=1,$B$24=2),$B$24=1), IF(O$5="2nd Quintile",IF(O983&gt;O$41,O$40,IF(O983&gt;O$40,O$19,IF(O983&gt;O$19,O$18, O$17))), IF(O$5="Next Quintile",IF(O983=O$42,O$42,IF(O983&gt;O$41,O$41,IF(O983&gt;O$40,O$40,IF(O983&gt;O$19,O$19,O$18)))),O983*(1+O$5))), O983)</f>
        <v>2.6</v>
      </c>
      <c r="P201" s="149">
        <f t="shared" si="573"/>
        <v>7.9</v>
      </c>
      <c r="Q201" s="149">
        <f t="shared" si="573"/>
        <v>4.5999999999999996</v>
      </c>
      <c r="R201" s="23"/>
      <c r="S201" s="49">
        <f t="shared" si="431"/>
        <v>-0.75822798661425306</v>
      </c>
      <c r="T201" s="49">
        <f t="shared" si="543"/>
        <v>-0.59329743379174793</v>
      </c>
      <c r="U201" s="49">
        <f t="shared" si="543"/>
        <v>0.78409712891515837</v>
      </c>
      <c r="V201" s="49">
        <f t="shared" si="543"/>
        <v>-0.52830752818287086</v>
      </c>
      <c r="W201" s="49">
        <f t="shared" si="441"/>
        <v>1.2404931444618181</v>
      </c>
      <c r="X201" s="49">
        <f t="shared" si="441"/>
        <v>-0.6561799756524751</v>
      </c>
      <c r="Y201" s="49">
        <f t="shared" si="442"/>
        <v>0.28969351881273353</v>
      </c>
      <c r="Z201" s="49">
        <f t="shared" si="442"/>
        <v>0.99880636951331792</v>
      </c>
      <c r="AA201" s="49">
        <f t="shared" si="442"/>
        <v>2.0414265658342896</v>
      </c>
      <c r="AB201" s="49">
        <f t="shared" si="442"/>
        <v>0.70954176584423301</v>
      </c>
      <c r="AC201" s="49">
        <f t="shared" si="543"/>
        <v>-0.53158024657602754</v>
      </c>
      <c r="AD201" s="49">
        <f t="shared" si="443"/>
        <v>0.99527971919630553</v>
      </c>
      <c r="AE201" s="49">
        <f t="shared" si="443"/>
        <v>1.1131115557222466</v>
      </c>
      <c r="AF201" s="49">
        <f t="shared" si="443"/>
        <v>1.1438600694355721</v>
      </c>
      <c r="AG201" s="129">
        <f t="shared" si="434"/>
        <v>0.63280569484957105</v>
      </c>
      <c r="AH201" s="129">
        <f t="shared" si="435"/>
        <v>-3.1675590293090986E-2</v>
      </c>
      <c r="AI201" s="129">
        <f t="shared" si="436"/>
        <v>1.2499249003972801</v>
      </c>
      <c r="AJ201" s="132">
        <f t="shared" si="437"/>
        <v>0.68016777444452414</v>
      </c>
      <c r="AK201" s="85">
        <f t="shared" si="450"/>
        <v>0.77674529100415934</v>
      </c>
      <c r="AL201" s="122">
        <f t="shared" si="451"/>
        <v>0.52032453954211344</v>
      </c>
      <c r="AM201" s="122">
        <f t="shared" si="452"/>
        <v>0.91540039593144418</v>
      </c>
      <c r="AN201" s="122">
        <f t="shared" si="453"/>
        <v>0.81152823824727494</v>
      </c>
      <c r="AO201" s="53"/>
      <c r="AP201" s="60"/>
    </row>
    <row r="202" spans="1:42" ht="15" thickBot="1">
      <c r="A202" s="23" t="s">
        <v>5</v>
      </c>
      <c r="B202" s="24">
        <v>13067031118</v>
      </c>
      <c r="C202" s="24"/>
      <c r="D202" s="148">
        <f t="shared" ref="D202:G202" si="574">IF(OR(AND($V984=1,$B$24=2),$B$24=1), IF(D$5="Next Quintile",IF(D984&gt;D$41,D$42,IF(D984&gt;D$40,D$41,IF(D984&gt;D$19,D$40,IF(D984&gt;D$18,D$19,D$18)))),IF(D$5="2nd Quintile",IF(D984&gt;D$40,D$42,IF(D984&gt;D$19,D$41,IF(D984&gt;D$18,D$40,D$19))),IF(D984*(1+D$5)&gt;100,100,D984*(1+D$5)))), D984)</f>
        <v>66.099999999999994</v>
      </c>
      <c r="E202" s="148">
        <f t="shared" si="574"/>
        <v>64.599999999999994</v>
      </c>
      <c r="F202" s="148">
        <f t="shared" si="574"/>
        <v>67.8</v>
      </c>
      <c r="G202" s="148">
        <f t="shared" si="574"/>
        <v>23</v>
      </c>
      <c r="H202" s="149">
        <f t="shared" ref="H202:M202" si="575">IF(OR(AND($V984=1,$B$24=2),$B$24=1), IF(H$5="2nd Quintile",IF(H984&gt;H$41,H$40,IF(H984&gt;H$40,H$19,IF(H984&gt;H$19,H$18, H$17))), IF(H$5="Next Quintile",IF(H984=H$42,H$42,IF(H984&gt;H$41,H$41,IF(H984&gt;H$40,H$40,IF(H984&gt;H$19,H$19,H$18)))),H984*(1+H$5))), H984)</f>
        <v>8.5</v>
      </c>
      <c r="I202" s="149">
        <f t="shared" si="575"/>
        <v>12.2</v>
      </c>
      <c r="J202" s="149">
        <f t="shared" si="575"/>
        <v>10</v>
      </c>
      <c r="K202" s="149">
        <f t="shared" si="575"/>
        <v>19</v>
      </c>
      <c r="L202" s="149">
        <f t="shared" si="575"/>
        <v>34.200000000000003</v>
      </c>
      <c r="M202" s="149">
        <f t="shared" si="575"/>
        <v>2.8</v>
      </c>
      <c r="N202" s="148">
        <f t="shared" si="489"/>
        <v>71</v>
      </c>
      <c r="O202" s="149">
        <f t="shared" ref="O202:Q202" si="576">IF(OR(AND($V984=1,$B$24=2),$B$24=1), IF(O$5="2nd Quintile",IF(O984&gt;O$41,O$40,IF(O984&gt;O$40,O$19,IF(O984&gt;O$19,O$18, O$17))), IF(O$5="Next Quintile",IF(O984=O$42,O$42,IF(O984&gt;O$41,O$41,IF(O984&gt;O$40,O$40,IF(O984&gt;O$19,O$19,O$18)))),O984*(1+O$5))), O984)</f>
        <v>6.6</v>
      </c>
      <c r="P202" s="149">
        <f t="shared" si="576"/>
        <v>21.7</v>
      </c>
      <c r="Q202" s="149">
        <f t="shared" si="576"/>
        <v>8.6999999999999993</v>
      </c>
      <c r="R202" s="23"/>
      <c r="S202" s="49">
        <f t="shared" si="431"/>
        <v>-0.6730461645664999</v>
      </c>
      <c r="T202" s="49">
        <f t="shared" si="543"/>
        <v>-0.49770562916529304</v>
      </c>
      <c r="U202" s="49">
        <f t="shared" si="543"/>
        <v>1.0428707303619613</v>
      </c>
      <c r="V202" s="49">
        <f t="shared" si="543"/>
        <v>-0.54425416000106097</v>
      </c>
      <c r="W202" s="49">
        <f t="shared" si="441"/>
        <v>0.27627496897328702</v>
      </c>
      <c r="X202" s="49">
        <f t="shared" si="441"/>
        <v>-0.15473250182337828</v>
      </c>
      <c r="Y202" s="49">
        <f t="shared" si="442"/>
        <v>0.70669327227450129</v>
      </c>
      <c r="Z202" s="49">
        <f t="shared" si="442"/>
        <v>0.58434455369550864</v>
      </c>
      <c r="AA202" s="49">
        <f t="shared" si="442"/>
        <v>0.3939445434042545</v>
      </c>
      <c r="AB202" s="49">
        <f t="shared" si="442"/>
        <v>0.93772407837042937</v>
      </c>
      <c r="AC202" s="49">
        <f t="shared" si="543"/>
        <v>-0.38126248668910173</v>
      </c>
      <c r="AD202" s="49">
        <f t="shared" si="443"/>
        <v>0.58386697410666955</v>
      </c>
      <c r="AE202" s="49">
        <f t="shared" si="443"/>
        <v>0.12207278000529317</v>
      </c>
      <c r="AF202" s="49">
        <f t="shared" si="443"/>
        <v>0.52872791493574745</v>
      </c>
      <c r="AG202" s="129">
        <f t="shared" si="434"/>
        <v>0.29144080926721583</v>
      </c>
      <c r="AH202" s="129">
        <f t="shared" si="435"/>
        <v>2.2300073721931071E-2</v>
      </c>
      <c r="AI202" s="129">
        <f t="shared" si="436"/>
        <v>0.63867105849006423</v>
      </c>
      <c r="AJ202" s="132">
        <f t="shared" si="437"/>
        <v>0.2133512955896521</v>
      </c>
      <c r="AK202" s="85">
        <f t="shared" si="450"/>
        <v>0.67484495799846178</v>
      </c>
      <c r="AL202" s="122">
        <f t="shared" si="451"/>
        <v>0.53609925246455836</v>
      </c>
      <c r="AM202" s="122">
        <f t="shared" si="452"/>
        <v>0.77317866110597966</v>
      </c>
      <c r="AN202" s="122">
        <f t="shared" si="453"/>
        <v>0.68106670867539332</v>
      </c>
      <c r="AO202" s="53"/>
      <c r="AP202" s="60"/>
    </row>
    <row r="203" spans="1:42" ht="15" thickBot="1">
      <c r="A203" s="23" t="s">
        <v>5</v>
      </c>
      <c r="B203" s="24">
        <v>13067031205</v>
      </c>
      <c r="C203" s="24"/>
      <c r="D203" s="148">
        <f t="shared" ref="D203:G203" si="577">IF(OR(AND($V985=1,$B$24=2),$B$24=1), IF(D$5="Next Quintile",IF(D985&gt;D$41,D$42,IF(D985&gt;D$40,D$41,IF(D985&gt;D$19,D$40,IF(D985&gt;D$18,D$19,D$18)))),IF(D$5="2nd Quintile",IF(D985&gt;D$40,D$42,IF(D985&gt;D$19,D$41,IF(D985&gt;D$18,D$40,D$19))),IF(D985*(1+D$5)&gt;100,100,D985*(1+D$5)))), D985)</f>
        <v>66.099999999999994</v>
      </c>
      <c r="E203" s="148">
        <f t="shared" si="577"/>
        <v>64.599999999999994</v>
      </c>
      <c r="F203" s="148">
        <f t="shared" si="577"/>
        <v>50.5</v>
      </c>
      <c r="G203" s="148">
        <f t="shared" si="577"/>
        <v>23</v>
      </c>
      <c r="H203" s="149">
        <f t="shared" ref="H203:M203" si="578">IF(OR(AND($V985=1,$B$24=2),$B$24=1), IF(H$5="2nd Quintile",IF(H985&gt;H$41,H$40,IF(H985&gt;H$40,H$19,IF(H985&gt;H$19,H$18, H$17))), IF(H$5="Next Quintile",IF(H985=H$42,H$42,IF(H985&gt;H$41,H$41,IF(H985&gt;H$40,H$40,IF(H985&gt;H$19,H$19,H$18)))),H985*(1+H$5))), H985)</f>
        <v>8.1999999999999993</v>
      </c>
      <c r="I203" s="149">
        <f t="shared" si="578"/>
        <v>6.4344000000000001</v>
      </c>
      <c r="J203" s="149">
        <f t="shared" si="578"/>
        <v>4.4000000000000004</v>
      </c>
      <c r="K203" s="149">
        <f t="shared" si="578"/>
        <v>13.8</v>
      </c>
      <c r="L203" s="149">
        <f t="shared" si="578"/>
        <v>32</v>
      </c>
      <c r="M203" s="149">
        <f t="shared" si="578"/>
        <v>2.8</v>
      </c>
      <c r="N203" s="148">
        <f t="shared" si="489"/>
        <v>71</v>
      </c>
      <c r="O203" s="149">
        <f t="shared" ref="O203:Q203" si="579">IF(OR(AND($V985=1,$B$24=2),$B$24=1), IF(O$5="2nd Quintile",IF(O985&gt;O$41,O$40,IF(O985&gt;O$40,O$19,IF(O985&gt;O$19,O$18, O$17))), IF(O$5="Next Quintile",IF(O985=O$42,O$42,IF(O985&gt;O$41,O$41,IF(O985&gt;O$40,O$40,IF(O985&gt;O$19,O$19,O$18)))),O985*(1+O$5))), O985)</f>
        <v>2.5</v>
      </c>
      <c r="P203" s="149">
        <f t="shared" si="579"/>
        <v>10.199999999999999</v>
      </c>
      <c r="Q203" s="149">
        <f t="shared" si="579"/>
        <v>7.7</v>
      </c>
      <c r="R203" s="23"/>
      <c r="S203" s="49">
        <f t="shared" si="431"/>
        <v>-0.6730461645664999</v>
      </c>
      <c r="T203" s="49">
        <f t="shared" si="543"/>
        <v>-0.49770562916529304</v>
      </c>
      <c r="U203" s="49">
        <f t="shared" si="543"/>
        <v>0.21383678498609279</v>
      </c>
      <c r="V203" s="49">
        <f t="shared" si="543"/>
        <v>-0.54425416000106097</v>
      </c>
      <c r="W203" s="49">
        <f t="shared" si="441"/>
        <v>0.38341032180534629</v>
      </c>
      <c r="X203" s="49">
        <f t="shared" si="441"/>
        <v>0.53363548748829803</v>
      </c>
      <c r="Y203" s="49">
        <f t="shared" si="442"/>
        <v>0.98804250352581457</v>
      </c>
      <c r="Z203" s="49">
        <f t="shared" si="442"/>
        <v>0.84091615396367625</v>
      </c>
      <c r="AA203" s="49">
        <f t="shared" si="442"/>
        <v>0.5964283673900691</v>
      </c>
      <c r="AB203" s="49">
        <f t="shared" si="442"/>
        <v>0.93772407837042937</v>
      </c>
      <c r="AC203" s="49">
        <f t="shared" si="543"/>
        <v>-0.38126248668910173</v>
      </c>
      <c r="AD203" s="49">
        <f t="shared" si="443"/>
        <v>1.0055650378235463</v>
      </c>
      <c r="AE203" s="49">
        <f t="shared" si="443"/>
        <v>0.94793842643608783</v>
      </c>
      <c r="AF203" s="49">
        <f t="shared" si="443"/>
        <v>0.67876014774058258</v>
      </c>
      <c r="AG203" s="129">
        <f t="shared" si="434"/>
        <v>0.47071418314556618</v>
      </c>
      <c r="AH203" s="129">
        <f t="shared" si="435"/>
        <v>5.7702734867528291E-2</v>
      </c>
      <c r="AI203" s="129">
        <f t="shared" si="436"/>
        <v>0.79168953324139169</v>
      </c>
      <c r="AJ203" s="132">
        <f t="shared" si="437"/>
        <v>0.56275028132777871</v>
      </c>
      <c r="AK203" s="85">
        <f t="shared" si="450"/>
        <v>0.7283595907823649</v>
      </c>
      <c r="AL203" s="122">
        <f t="shared" si="451"/>
        <v>0.54644589342680694</v>
      </c>
      <c r="AM203" s="122">
        <f t="shared" si="452"/>
        <v>0.8087817959207686</v>
      </c>
      <c r="AN203" s="122">
        <f t="shared" si="453"/>
        <v>0.77871348888777592</v>
      </c>
      <c r="AO203" s="53"/>
      <c r="AP203" s="60"/>
    </row>
    <row r="204" spans="1:42" ht="15" thickBot="1">
      <c r="A204" s="23" t="s">
        <v>5</v>
      </c>
      <c r="B204" s="24">
        <v>13067031206</v>
      </c>
      <c r="C204" s="24"/>
      <c r="D204" s="148">
        <f t="shared" ref="D204:G204" si="580">IF(OR(AND($V986=1,$B$24=2),$B$24=1), IF(D$5="Next Quintile",IF(D986&gt;D$41,D$42,IF(D986&gt;D$40,D$41,IF(D986&gt;D$19,D$40,IF(D986&gt;D$18,D$19,D$18)))),IF(D$5="2nd Quintile",IF(D986&gt;D$40,D$42,IF(D986&gt;D$19,D$41,IF(D986&gt;D$18,D$40,D$19))),IF(D986*(1+D$5)&gt;100,100,D986*(1+D$5)))), D986)</f>
        <v>66.099999999999994</v>
      </c>
      <c r="E204" s="148">
        <f t="shared" si="580"/>
        <v>64.599999999999994</v>
      </c>
      <c r="F204" s="148">
        <f t="shared" si="580"/>
        <v>50.8</v>
      </c>
      <c r="G204" s="148">
        <f t="shared" si="580"/>
        <v>23</v>
      </c>
      <c r="H204" s="149">
        <f t="shared" ref="H204:M204" si="581">IF(OR(AND($V986=1,$B$24=2),$B$24=1), IF(H$5="2nd Quintile",IF(H986&gt;H$41,H$40,IF(H986&gt;H$40,H$19,IF(H986&gt;H$19,H$18, H$17))), IF(H$5="Next Quintile",IF(H986=H$42,H$42,IF(H986&gt;H$41,H$41,IF(H986&gt;H$40,H$40,IF(H986&gt;H$19,H$19,H$18)))),H986*(1+H$5))), H986)</f>
        <v>7.1</v>
      </c>
      <c r="I204" s="149">
        <f t="shared" si="581"/>
        <v>4</v>
      </c>
      <c r="J204" s="149">
        <f t="shared" si="581"/>
        <v>6.4</v>
      </c>
      <c r="K204" s="149">
        <f t="shared" si="581"/>
        <v>9</v>
      </c>
      <c r="L204" s="149">
        <f t="shared" si="581"/>
        <v>25.8</v>
      </c>
      <c r="M204" s="149">
        <f t="shared" si="581"/>
        <v>2.2999999999999998</v>
      </c>
      <c r="N204" s="148">
        <f t="shared" si="489"/>
        <v>71</v>
      </c>
      <c r="O204" s="149">
        <f t="shared" ref="O204:Q204" si="582">IF(OR(AND($V986=1,$B$24=2),$B$24=1), IF(O$5="2nd Quintile",IF(O986&gt;O$41,O$40,IF(O986&gt;O$40,O$19,IF(O986&gt;O$19,O$18, O$17))), IF(O$5="Next Quintile",IF(O986=O$42,O$42,IF(O986&gt;O$41,O$41,IF(O986&gt;O$40,O$40,IF(O986&gt;O$19,O$19,O$18)))),O986*(1+O$5))), O986)</f>
        <v>8.4</v>
      </c>
      <c r="P204" s="149">
        <f t="shared" si="582"/>
        <v>18.399999999999999</v>
      </c>
      <c r="Q204" s="149">
        <f t="shared" si="582"/>
        <v>8.3000000000000007</v>
      </c>
      <c r="R204" s="23"/>
      <c r="S204" s="49">
        <f t="shared" si="431"/>
        <v>-0.6730461645664999</v>
      </c>
      <c r="T204" s="49">
        <f t="shared" si="543"/>
        <v>-0.49770562916529304</v>
      </c>
      <c r="U204" s="49">
        <f t="shared" si="543"/>
        <v>0.22821309617758173</v>
      </c>
      <c r="V204" s="49">
        <f t="shared" si="543"/>
        <v>-0.54425416000106097</v>
      </c>
      <c r="W204" s="49">
        <f t="shared" si="441"/>
        <v>0.77623994885622916</v>
      </c>
      <c r="X204" s="49">
        <f t="shared" si="441"/>
        <v>0.8242839947000965</v>
      </c>
      <c r="Y204" s="49">
        <f t="shared" si="442"/>
        <v>0.8875606352217742</v>
      </c>
      <c r="Z204" s="49">
        <f t="shared" si="442"/>
        <v>1.0777514772881387</v>
      </c>
      <c r="AA204" s="49">
        <f t="shared" si="442"/>
        <v>1.1670645986228185</v>
      </c>
      <c r="AB204" s="49">
        <f t="shared" si="442"/>
        <v>0.97998006217157685</v>
      </c>
      <c r="AC204" s="49">
        <f t="shared" si="543"/>
        <v>-0.38126248668910173</v>
      </c>
      <c r="AD204" s="49">
        <f t="shared" si="443"/>
        <v>0.39873123881633338</v>
      </c>
      <c r="AE204" s="49">
        <f t="shared" si="443"/>
        <v>0.35906031332891253</v>
      </c>
      <c r="AF204" s="49">
        <f t="shared" si="443"/>
        <v>0.58874080805768136</v>
      </c>
      <c r="AG204" s="129">
        <f t="shared" si="434"/>
        <v>0.48643039628879059</v>
      </c>
      <c r="AH204" s="129">
        <f t="shared" si="435"/>
        <v>0.14304167446040397</v>
      </c>
      <c r="AI204" s="129">
        <f t="shared" si="436"/>
        <v>1.0749320460275114</v>
      </c>
      <c r="AJ204" s="132">
        <f t="shared" si="437"/>
        <v>0.24131746837845638</v>
      </c>
      <c r="AK204" s="85">
        <f t="shared" si="450"/>
        <v>0.7330510145946032</v>
      </c>
      <c r="AL204" s="122">
        <f t="shared" si="451"/>
        <v>0.57138671254871376</v>
      </c>
      <c r="AM204" s="122">
        <f t="shared" si="452"/>
        <v>0.8746844353529809</v>
      </c>
      <c r="AN204" s="122">
        <f t="shared" si="453"/>
        <v>0.68888243464815446</v>
      </c>
      <c r="AO204" s="53"/>
      <c r="AP204" s="60"/>
    </row>
    <row r="205" spans="1:42" ht="15" thickBot="1">
      <c r="A205" s="23" t="s">
        <v>5</v>
      </c>
      <c r="B205" s="24">
        <v>13067031207</v>
      </c>
      <c r="C205" s="24"/>
      <c r="D205" s="148">
        <f t="shared" ref="D205:G205" si="583">IF(OR(AND($V987=1,$B$24=2),$B$24=1), IF(D$5="Next Quintile",IF(D987&gt;D$41,D$42,IF(D987&gt;D$40,D$41,IF(D987&gt;D$19,D$40,IF(D987&gt;D$18,D$19,D$18)))),IF(D$5="2nd Quintile",IF(D987&gt;D$40,D$42,IF(D987&gt;D$19,D$41,IF(D987&gt;D$18,D$40,D$19))),IF(D987*(1+D$5)&gt;100,100,D987*(1+D$5)))), D987)</f>
        <v>66.099999999999994</v>
      </c>
      <c r="E205" s="148">
        <f t="shared" si="583"/>
        <v>64.599999999999994</v>
      </c>
      <c r="F205" s="148">
        <f t="shared" si="583"/>
        <v>62.2</v>
      </c>
      <c r="G205" s="148">
        <f t="shared" si="583"/>
        <v>23</v>
      </c>
      <c r="H205" s="149">
        <f t="shared" ref="H205:M205" si="584">IF(OR(AND($V987=1,$B$24=2),$B$24=1), IF(H$5="2nd Quintile",IF(H987&gt;H$41,H$40,IF(H987&gt;H$40,H$19,IF(H987&gt;H$19,H$18, H$17))), IF(H$5="Next Quintile",IF(H987=H$42,H$42,IF(H987&gt;H$41,H$41,IF(H987&gt;H$40,H$40,IF(H987&gt;H$19,H$19,H$18)))),H987*(1+H$5))), H987)</f>
        <v>6.7</v>
      </c>
      <c r="I205" s="149">
        <f t="shared" si="584"/>
        <v>13.1241</v>
      </c>
      <c r="J205" s="149">
        <f t="shared" si="584"/>
        <v>9.2941000000000003</v>
      </c>
      <c r="K205" s="149">
        <f t="shared" si="584"/>
        <v>12.2</v>
      </c>
      <c r="L205" s="149">
        <f t="shared" si="584"/>
        <v>40.1</v>
      </c>
      <c r="M205" s="149">
        <f t="shared" si="584"/>
        <v>5.1783000000000001</v>
      </c>
      <c r="N205" s="148">
        <f t="shared" si="489"/>
        <v>71</v>
      </c>
      <c r="O205" s="149">
        <f t="shared" ref="O205:Q205" si="585">IF(OR(AND($V987=1,$B$24=2),$B$24=1), IF(O$5="2nd Quintile",IF(O987&gt;O$41,O$40,IF(O987&gt;O$40,O$19,IF(O987&gt;O$19,O$18, O$17))), IF(O$5="Next Quintile",IF(O987=O$42,O$42,IF(O987&gt;O$41,O$41,IF(O987&gt;O$40,O$40,IF(O987&gt;O$19,O$19,O$18)))),O987*(1+O$5))), O987)</f>
        <v>0.8</v>
      </c>
      <c r="P205" s="149">
        <f t="shared" si="585"/>
        <v>19.600000000000001</v>
      </c>
      <c r="Q205" s="149">
        <f t="shared" si="585"/>
        <v>3.8</v>
      </c>
      <c r="R205" s="23"/>
      <c r="S205" s="49">
        <f t="shared" si="431"/>
        <v>-0.6730461645664999</v>
      </c>
      <c r="T205" s="49">
        <f t="shared" si="543"/>
        <v>-0.49770562916529304</v>
      </c>
      <c r="U205" s="49">
        <f t="shared" si="543"/>
        <v>0.77451292145416595</v>
      </c>
      <c r="V205" s="49">
        <f t="shared" si="543"/>
        <v>-0.54425416000106097</v>
      </c>
      <c r="W205" s="49">
        <f t="shared" si="441"/>
        <v>0.91908708596564104</v>
      </c>
      <c r="X205" s="49">
        <f t="shared" si="441"/>
        <v>-0.26506288529134708</v>
      </c>
      <c r="Y205" s="49">
        <f t="shared" si="442"/>
        <v>0.7421583476924124</v>
      </c>
      <c r="Z205" s="49">
        <f t="shared" si="442"/>
        <v>0.91986126173849714</v>
      </c>
      <c r="AA205" s="49">
        <f t="shared" si="442"/>
        <v>-0.14908025728497473</v>
      </c>
      <c r="AB205" s="49">
        <f t="shared" si="442"/>
        <v>0.73672926582189135</v>
      </c>
      <c r="AC205" s="49">
        <f t="shared" si="543"/>
        <v>-0.38126248668910173</v>
      </c>
      <c r="AD205" s="49">
        <f t="shared" si="443"/>
        <v>1.1804154544866416</v>
      </c>
      <c r="AE205" s="49">
        <f t="shared" si="443"/>
        <v>0.27288302848395984</v>
      </c>
      <c r="AF205" s="49">
        <f t="shared" si="443"/>
        <v>1.2638858556794401</v>
      </c>
      <c r="AG205" s="129">
        <f t="shared" si="434"/>
        <v>0.38386079623788705</v>
      </c>
      <c r="AH205" s="129">
        <f t="shared" si="435"/>
        <v>6.5098502298288355E-2</v>
      </c>
      <c r="AI205" s="129">
        <f t="shared" si="436"/>
        <v>0.50250342342513787</v>
      </c>
      <c r="AJ205" s="132">
        <f t="shared" si="437"/>
        <v>0.58398046299023498</v>
      </c>
      <c r="AK205" s="85">
        <f t="shared" si="450"/>
        <v>0.70243311321433155</v>
      </c>
      <c r="AL205" s="122">
        <f t="shared" si="451"/>
        <v>0.54860735100570657</v>
      </c>
      <c r="AM205" s="122">
        <f t="shared" si="452"/>
        <v>0.74149624709351414</v>
      </c>
      <c r="AN205" s="122">
        <f t="shared" si="453"/>
        <v>0.78464670268427095</v>
      </c>
      <c r="AO205" s="53"/>
      <c r="AP205" s="60"/>
    </row>
    <row r="206" spans="1:42" ht="15" thickBot="1">
      <c r="A206" s="23" t="s">
        <v>5</v>
      </c>
      <c r="B206" s="24">
        <v>13067031208</v>
      </c>
      <c r="C206" s="24"/>
      <c r="D206" s="148">
        <f t="shared" ref="D206:G206" si="586">IF(OR(AND($V988=1,$B$24=2),$B$24=1), IF(D$5="Next Quintile",IF(D988&gt;D$41,D$42,IF(D988&gt;D$40,D$41,IF(D988&gt;D$19,D$40,IF(D988&gt;D$18,D$19,D$18)))),IF(D$5="2nd Quintile",IF(D988&gt;D$40,D$42,IF(D988&gt;D$19,D$41,IF(D988&gt;D$18,D$40,D$19))),IF(D988*(1+D$5)&gt;100,100,D988*(1+D$5)))), D988)</f>
        <v>66.099999999999994</v>
      </c>
      <c r="E206" s="148">
        <f t="shared" si="586"/>
        <v>64.599999999999994</v>
      </c>
      <c r="F206" s="148">
        <f t="shared" si="586"/>
        <v>56.4</v>
      </c>
      <c r="G206" s="148">
        <f t="shared" si="586"/>
        <v>23</v>
      </c>
      <c r="H206" s="149">
        <f t="shared" ref="H206:M206" si="587">IF(OR(AND($V988=1,$B$24=2),$B$24=1), IF(H$5="2nd Quintile",IF(H988&gt;H$41,H$40,IF(H988&gt;H$40,H$19,IF(H988&gt;H$19,H$18, H$17))), IF(H$5="Next Quintile",IF(H988=H$42,H$42,IF(H988&gt;H$41,H$41,IF(H988&gt;H$40,H$40,IF(H988&gt;H$19,H$19,H$18)))),H988*(1+H$5))), H988)</f>
        <v>7.8</v>
      </c>
      <c r="I206" s="149">
        <f t="shared" si="587"/>
        <v>0.4</v>
      </c>
      <c r="J206" s="149">
        <f t="shared" si="587"/>
        <v>17.8</v>
      </c>
      <c r="K206" s="149">
        <f t="shared" si="587"/>
        <v>10.7</v>
      </c>
      <c r="L206" s="149">
        <f t="shared" si="587"/>
        <v>21.8</v>
      </c>
      <c r="M206" s="149">
        <f t="shared" si="587"/>
        <v>2.5</v>
      </c>
      <c r="N206" s="148">
        <f t="shared" si="489"/>
        <v>71</v>
      </c>
      <c r="O206" s="149">
        <f t="shared" ref="O206:Q206" si="588">IF(OR(AND($V988=1,$B$24=2),$B$24=1), IF(O$5="2nd Quintile",IF(O988&gt;O$41,O$40,IF(O988&gt;O$40,O$19,IF(O988&gt;O$19,O$18, O$17))), IF(O$5="Next Quintile",IF(O988=O$42,O$42,IF(O988&gt;O$41,O$41,IF(O988&gt;O$40,O$40,IF(O988&gt;O$19,O$19,O$18)))),O988*(1+O$5))), O988)</f>
        <v>1.5</v>
      </c>
      <c r="P206" s="149">
        <f t="shared" si="588"/>
        <v>11.1</v>
      </c>
      <c r="Q206" s="149">
        <f t="shared" si="588"/>
        <v>7.9</v>
      </c>
      <c r="R206" s="23"/>
      <c r="S206" s="49">
        <f t="shared" si="431"/>
        <v>-0.6730461645664999</v>
      </c>
      <c r="T206" s="49">
        <f t="shared" si="543"/>
        <v>-0.49770562916529304</v>
      </c>
      <c r="U206" s="49">
        <f t="shared" si="543"/>
        <v>0.49657090508537738</v>
      </c>
      <c r="V206" s="49">
        <f t="shared" si="543"/>
        <v>-0.54425416000106097</v>
      </c>
      <c r="W206" s="49">
        <f t="shared" si="441"/>
        <v>0.52625745891475817</v>
      </c>
      <c r="X206" s="49">
        <f t="shared" si="441"/>
        <v>1.2540961151250367</v>
      </c>
      <c r="Y206" s="49">
        <f t="shared" si="442"/>
        <v>0.3148139858887436</v>
      </c>
      <c r="Z206" s="49">
        <f t="shared" si="442"/>
        <v>0.9938723002773916</v>
      </c>
      <c r="AA206" s="49">
        <f t="shared" si="442"/>
        <v>1.5352170058697536</v>
      </c>
      <c r="AB206" s="49">
        <f t="shared" si="442"/>
        <v>0.96307766865111799</v>
      </c>
      <c r="AC206" s="49">
        <f t="shared" si="543"/>
        <v>-0.38126248668910173</v>
      </c>
      <c r="AD206" s="49">
        <f t="shared" si="443"/>
        <v>1.1084182240959553</v>
      </c>
      <c r="AE206" s="49">
        <f t="shared" si="443"/>
        <v>0.88330546280237343</v>
      </c>
      <c r="AF206" s="49">
        <f t="shared" si="443"/>
        <v>0.64875370117961551</v>
      </c>
      <c r="AG206" s="129">
        <f t="shared" si="434"/>
        <v>0.61803562840829296</v>
      </c>
      <c r="AH206" s="129">
        <f t="shared" si="435"/>
        <v>0.1252475016115803</v>
      </c>
      <c r="AI206" s="129">
        <f t="shared" si="436"/>
        <v>1.1640556582660879</v>
      </c>
      <c r="AJ206" s="132">
        <f t="shared" si="437"/>
        <v>0.56480372534721057</v>
      </c>
      <c r="AK206" s="85">
        <f t="shared" si="450"/>
        <v>0.77233630006089071</v>
      </c>
      <c r="AL206" s="122">
        <f t="shared" si="451"/>
        <v>0.56618625835320013</v>
      </c>
      <c r="AM206" s="122">
        <f t="shared" si="452"/>
        <v>0.89542101625844117</v>
      </c>
      <c r="AN206" s="122">
        <f t="shared" si="453"/>
        <v>0.77928736633169671</v>
      </c>
      <c r="AO206" s="53"/>
      <c r="AP206" s="60"/>
    </row>
    <row r="207" spans="1:42" ht="15" thickBot="1">
      <c r="A207" s="23" t="s">
        <v>5</v>
      </c>
      <c r="B207" s="24">
        <v>13067031209</v>
      </c>
      <c r="C207" s="24"/>
      <c r="D207" s="148">
        <f t="shared" ref="D207:G207" si="589">IF(OR(AND($V989=1,$B$24=2),$B$24=1), IF(D$5="Next Quintile",IF(D989&gt;D$41,D$42,IF(D989&gt;D$40,D$41,IF(D989&gt;D$19,D$40,IF(D989&gt;D$18,D$19,D$18)))),IF(D$5="2nd Quintile",IF(D989&gt;D$40,D$42,IF(D989&gt;D$19,D$41,IF(D989&gt;D$18,D$40,D$19))),IF(D989*(1+D$5)&gt;100,100,D989*(1+D$5)))), D989)</f>
        <v>66.099999999999994</v>
      </c>
      <c r="E207" s="148">
        <f t="shared" si="589"/>
        <v>64.599999999999994</v>
      </c>
      <c r="F207" s="148">
        <f t="shared" si="589"/>
        <v>54</v>
      </c>
      <c r="G207" s="148">
        <f t="shared" si="589"/>
        <v>23</v>
      </c>
      <c r="H207" s="149">
        <f t="shared" ref="H207:M207" si="590">IF(OR(AND($V989=1,$B$24=2),$B$24=1), IF(H$5="2nd Quintile",IF(H989&gt;H$41,H$40,IF(H989&gt;H$40,H$19,IF(H989&gt;H$19,H$18, H$17))), IF(H$5="Next Quintile",IF(H989=H$42,H$42,IF(H989&gt;H$41,H$41,IF(H989&gt;H$40,H$40,IF(H989&gt;H$19,H$19,H$18)))),H989*(1+H$5))), H989)</f>
        <v>9.9</v>
      </c>
      <c r="I207" s="149">
        <f t="shared" si="590"/>
        <v>1.5</v>
      </c>
      <c r="J207" s="149">
        <f t="shared" si="590"/>
        <v>0.9</v>
      </c>
      <c r="K207" s="149">
        <f t="shared" si="590"/>
        <v>11.6</v>
      </c>
      <c r="L207" s="149">
        <f t="shared" si="590"/>
        <v>29.4</v>
      </c>
      <c r="M207" s="149">
        <f t="shared" si="590"/>
        <v>1.3</v>
      </c>
      <c r="N207" s="148">
        <f t="shared" si="489"/>
        <v>71</v>
      </c>
      <c r="O207" s="149">
        <f t="shared" ref="O207:Q207" si="591">IF(OR(AND($V989=1,$B$24=2),$B$24=1), IF(O$5="2nd Quintile",IF(O989&gt;O$41,O$40,IF(O989&gt;O$40,O$19,IF(O989&gt;O$19,O$18, O$17))), IF(O$5="Next Quintile",IF(O989=O$42,O$42,IF(O989&gt;O$41,O$41,IF(O989&gt;O$40,O$40,IF(O989&gt;O$19,O$19,O$18)))),O989*(1+O$5))), O989)</f>
        <v>3.1</v>
      </c>
      <c r="P207" s="149">
        <f t="shared" si="591"/>
        <v>7</v>
      </c>
      <c r="Q207" s="149">
        <f t="shared" si="591"/>
        <v>5.8</v>
      </c>
      <c r="R207" s="23"/>
      <c r="S207" s="49">
        <f t="shared" si="431"/>
        <v>-0.6730461645664999</v>
      </c>
      <c r="T207" s="49">
        <f t="shared" ref="T207:AC222" si="592">IF((E207-T$25)/T$26&lt;3.1, (IF((E207-T$25)/T$26&gt;-3.1, (E207-T$25)/T$26, -3.1)), 3.1)</f>
        <v>-0.49770562916529304</v>
      </c>
      <c r="U207" s="49">
        <f t="shared" si="592"/>
        <v>0.38156041555346504</v>
      </c>
      <c r="V207" s="49">
        <f t="shared" si="592"/>
        <v>-0.54425416000106097</v>
      </c>
      <c r="W207" s="49">
        <f t="shared" si="441"/>
        <v>-0.22369001090965512</v>
      </c>
      <c r="X207" s="49">
        <f t="shared" si="441"/>
        <v>1.1227646338840829</v>
      </c>
      <c r="Y207" s="49">
        <f t="shared" si="442"/>
        <v>1.1638857730578853</v>
      </c>
      <c r="Z207" s="49">
        <f t="shared" si="442"/>
        <v>0.94946567715405494</v>
      </c>
      <c r="AA207" s="49">
        <f t="shared" si="442"/>
        <v>0.83572743210057698</v>
      </c>
      <c r="AB207" s="49">
        <f t="shared" si="442"/>
        <v>1.0644920297738718</v>
      </c>
      <c r="AC207" s="49">
        <f t="shared" si="592"/>
        <v>-0.38126248668910173</v>
      </c>
      <c r="AD207" s="49">
        <f t="shared" si="443"/>
        <v>0.94385312606010097</v>
      </c>
      <c r="AE207" s="49">
        <f t="shared" si="443"/>
        <v>1.177744519355961</v>
      </c>
      <c r="AF207" s="49">
        <f t="shared" si="443"/>
        <v>0.96382139006976975</v>
      </c>
      <c r="AG207" s="129">
        <f t="shared" si="434"/>
        <v>0.57671686393557353</v>
      </c>
      <c r="AH207" s="129">
        <f t="shared" si="435"/>
        <v>0.10421640826470346</v>
      </c>
      <c r="AI207" s="129">
        <f t="shared" si="436"/>
        <v>0.94989504634283461</v>
      </c>
      <c r="AJ207" s="132">
        <f t="shared" si="437"/>
        <v>0.67603913719918252</v>
      </c>
      <c r="AK207" s="85">
        <f t="shared" si="450"/>
        <v>0.76000229607576697</v>
      </c>
      <c r="AL207" s="122">
        <f t="shared" si="451"/>
        <v>0.56003979464504106</v>
      </c>
      <c r="AM207" s="122">
        <f t="shared" si="452"/>
        <v>0.8455918100092451</v>
      </c>
      <c r="AN207" s="122">
        <f t="shared" si="453"/>
        <v>0.81037440509340686</v>
      </c>
      <c r="AO207" s="53"/>
      <c r="AP207" s="60"/>
    </row>
    <row r="208" spans="1:42" ht="15" thickBot="1">
      <c r="A208" s="23" t="s">
        <v>5</v>
      </c>
      <c r="B208" s="24">
        <v>13067031211</v>
      </c>
      <c r="C208" s="24"/>
      <c r="D208" s="148">
        <f t="shared" ref="D208:G208" si="593">IF(OR(AND($V990=1,$B$24=2),$B$24=1), IF(D$5="Next Quintile",IF(D990&gt;D$41,D$42,IF(D990&gt;D$40,D$41,IF(D990&gt;D$19,D$40,IF(D990&gt;D$18,D$19,D$18)))),IF(D$5="2nd Quintile",IF(D990&gt;D$40,D$42,IF(D990&gt;D$19,D$41,IF(D990&gt;D$18,D$40,D$19))),IF(D990*(1+D$5)&gt;100,100,D990*(1+D$5)))), D990)</f>
        <v>66.099999999999994</v>
      </c>
      <c r="E208" s="148">
        <f t="shared" si="593"/>
        <v>64.599999999999994</v>
      </c>
      <c r="F208" s="148">
        <f t="shared" si="593"/>
        <v>62.2</v>
      </c>
      <c r="G208" s="148">
        <f t="shared" si="593"/>
        <v>23</v>
      </c>
      <c r="H208" s="149">
        <f t="shared" ref="H208:M208" si="594">IF(OR(AND($V990=1,$B$24=2),$B$24=1), IF(H$5="2nd Quintile",IF(H990&gt;H$41,H$40,IF(H990&gt;H$40,H$19,IF(H990&gt;H$19,H$18, H$17))), IF(H$5="Next Quintile",IF(H990=H$42,H$42,IF(H990&gt;H$41,H$41,IF(H990&gt;H$40,H$40,IF(H990&gt;H$19,H$19,H$18)))),H990*(1+H$5))), H990)</f>
        <v>5</v>
      </c>
      <c r="I208" s="149">
        <f t="shared" si="594"/>
        <v>40.299999999999997</v>
      </c>
      <c r="J208" s="149">
        <f t="shared" si="594"/>
        <v>5.0361000000000002</v>
      </c>
      <c r="K208" s="149">
        <f t="shared" si="594"/>
        <v>6.7</v>
      </c>
      <c r="L208" s="149">
        <f t="shared" si="594"/>
        <v>36.4</v>
      </c>
      <c r="M208" s="149">
        <f t="shared" si="594"/>
        <v>3.1</v>
      </c>
      <c r="N208" s="148">
        <f t="shared" si="489"/>
        <v>71</v>
      </c>
      <c r="O208" s="149">
        <f t="shared" ref="O208:Q208" si="595">IF(OR(AND($V990=1,$B$24=2),$B$24=1), IF(O$5="2nd Quintile",IF(O990&gt;O$41,O$40,IF(O990&gt;O$40,O$19,IF(O990&gt;O$19,O$18, O$17))), IF(O$5="Next Quintile",IF(O990=O$42,O$42,IF(O990&gt;O$41,O$41,IF(O990&gt;O$40,O$40,IF(O990&gt;O$19,O$19,O$18)))),O990*(1+O$5))), O990)</f>
        <v>8.4</v>
      </c>
      <c r="P208" s="149">
        <f t="shared" si="595"/>
        <v>23.4</v>
      </c>
      <c r="Q208" s="149">
        <f t="shared" si="595"/>
        <v>3.3</v>
      </c>
      <c r="R208" s="23"/>
      <c r="S208" s="49">
        <f t="shared" si="431"/>
        <v>-0.6730461645664999</v>
      </c>
      <c r="T208" s="49">
        <f t="shared" si="592"/>
        <v>-0.49770562916529304</v>
      </c>
      <c r="U208" s="49">
        <f t="shared" si="592"/>
        <v>0.77451292145416595</v>
      </c>
      <c r="V208" s="49">
        <f t="shared" si="592"/>
        <v>-0.54425416000106097</v>
      </c>
      <c r="W208" s="49">
        <f t="shared" si="441"/>
        <v>1.5261874186806421</v>
      </c>
      <c r="X208" s="49">
        <f t="shared" si="441"/>
        <v>-3.1</v>
      </c>
      <c r="Y208" s="49">
        <f t="shared" si="442"/>
        <v>0.95608424531171443</v>
      </c>
      <c r="Z208" s="49">
        <f t="shared" si="442"/>
        <v>1.1912350697144436</v>
      </c>
      <c r="AA208" s="49">
        <f t="shared" si="442"/>
        <v>0.19146071941844053</v>
      </c>
      <c r="AB208" s="49">
        <f t="shared" si="442"/>
        <v>0.91237048808974097</v>
      </c>
      <c r="AC208" s="49">
        <f t="shared" si="592"/>
        <v>-0.38126248668910173</v>
      </c>
      <c r="AD208" s="49">
        <f t="shared" si="443"/>
        <v>0.39873123881633338</v>
      </c>
      <c r="AE208" s="49">
        <f t="shared" si="443"/>
        <v>-1.1706858389447982E-5</v>
      </c>
      <c r="AF208" s="49">
        <f t="shared" si="443"/>
        <v>1.3389019720818578</v>
      </c>
      <c r="AG208" s="129">
        <f t="shared" si="434"/>
        <v>0.29383626471096119</v>
      </c>
      <c r="AH208" s="129">
        <f t="shared" si="435"/>
        <v>-0.22260305261233307</v>
      </c>
      <c r="AI208" s="129">
        <f t="shared" si="436"/>
        <v>0.76502209240754171</v>
      </c>
      <c r="AJ208" s="132">
        <f t="shared" si="437"/>
        <v>0.33908975433767502</v>
      </c>
      <c r="AK208" s="85">
        <f t="shared" si="450"/>
        <v>0.67556002190142173</v>
      </c>
      <c r="AL208" s="122">
        <f t="shared" si="451"/>
        <v>0.46452483865730837</v>
      </c>
      <c r="AM208" s="122">
        <f t="shared" si="452"/>
        <v>0.80257702559668898</v>
      </c>
      <c r="AN208" s="122">
        <f t="shared" si="453"/>
        <v>0.7162069241504726</v>
      </c>
      <c r="AO208" s="53"/>
      <c r="AP208" s="60"/>
    </row>
    <row r="209" spans="1:53" ht="15" thickBot="1">
      <c r="A209" s="23" t="s">
        <v>5</v>
      </c>
      <c r="B209" s="24">
        <v>13067031212</v>
      </c>
      <c r="C209" s="24"/>
      <c r="D209" s="148">
        <f t="shared" ref="D209:G209" si="596">IF(OR(AND($V991=1,$B$24=2),$B$24=1), IF(D$5="Next Quintile",IF(D991&gt;D$41,D$42,IF(D991&gt;D$40,D$41,IF(D991&gt;D$19,D$40,IF(D991&gt;D$18,D$19,D$18)))),IF(D$5="2nd Quintile",IF(D991&gt;D$40,D$42,IF(D991&gt;D$19,D$41,IF(D991&gt;D$18,D$40,D$19))),IF(D991*(1+D$5)&gt;100,100,D991*(1+D$5)))), D991)</f>
        <v>66.099999999999994</v>
      </c>
      <c r="E209" s="148">
        <f t="shared" si="596"/>
        <v>64.599999999999994</v>
      </c>
      <c r="F209" s="148">
        <f t="shared" si="596"/>
        <v>62.2</v>
      </c>
      <c r="G209" s="148">
        <f t="shared" si="596"/>
        <v>23</v>
      </c>
      <c r="H209" s="149">
        <f t="shared" ref="H209:M209" si="597">IF(OR(AND($V991=1,$B$24=2),$B$24=1), IF(H$5="2nd Quintile",IF(H991&gt;H$41,H$40,IF(H991&gt;H$40,H$19,IF(H991&gt;H$19,H$18, H$17))), IF(H$5="Next Quintile",IF(H991=H$42,H$42,IF(H991&gt;H$41,H$41,IF(H991&gt;H$40,H$40,IF(H991&gt;H$19,H$19,H$18)))),H991*(1+H$5))), H991)</f>
        <v>12</v>
      </c>
      <c r="I209" s="149">
        <f t="shared" si="597"/>
        <v>2.1</v>
      </c>
      <c r="J209" s="149">
        <f t="shared" si="597"/>
        <v>3.9615999999999998</v>
      </c>
      <c r="K209" s="149">
        <f t="shared" si="597"/>
        <v>7.4</v>
      </c>
      <c r="L209" s="149">
        <f t="shared" si="597"/>
        <v>21.9</v>
      </c>
      <c r="M209" s="149">
        <f t="shared" si="597"/>
        <v>5.4</v>
      </c>
      <c r="N209" s="148">
        <f t="shared" si="489"/>
        <v>71</v>
      </c>
      <c r="O209" s="149">
        <f t="shared" ref="O209:Q209" si="598">IF(OR(AND($V991=1,$B$24=2),$B$24=1), IF(O$5="2nd Quintile",IF(O991&gt;O$41,O$40,IF(O991&gt;O$40,O$19,IF(O991&gt;O$19,O$18, O$17))), IF(O$5="Next Quintile",IF(O991=O$42,O$42,IF(O991&gt;O$41,O$41,IF(O991&gt;O$40,O$40,IF(O991&gt;O$19,O$19,O$18)))),O991*(1+O$5))), O991)</f>
        <v>1.2</v>
      </c>
      <c r="P209" s="149">
        <f t="shared" si="598"/>
        <v>11.2</v>
      </c>
      <c r="Q209" s="149">
        <f t="shared" si="598"/>
        <v>2.7</v>
      </c>
      <c r="R209" s="23"/>
      <c r="S209" s="49">
        <f t="shared" si="431"/>
        <v>-0.6730461645664999</v>
      </c>
      <c r="T209" s="49">
        <f t="shared" si="592"/>
        <v>-0.49770562916529304</v>
      </c>
      <c r="U209" s="49">
        <f t="shared" si="592"/>
        <v>0.77451292145416595</v>
      </c>
      <c r="V209" s="49">
        <f t="shared" si="592"/>
        <v>-0.54425416000106097</v>
      </c>
      <c r="W209" s="49">
        <f t="shared" si="441"/>
        <v>-0.97363748073406808</v>
      </c>
      <c r="X209" s="49">
        <f t="shared" si="441"/>
        <v>1.0511292804799262</v>
      </c>
      <c r="Y209" s="49">
        <f t="shared" si="442"/>
        <v>1.0100681290580602</v>
      </c>
      <c r="Z209" s="49">
        <f t="shared" si="442"/>
        <v>1.1566965850629594</v>
      </c>
      <c r="AA209" s="49">
        <f t="shared" si="442"/>
        <v>1.5260131956885805</v>
      </c>
      <c r="AB209" s="49">
        <f t="shared" si="442"/>
        <v>0.71799296260446244</v>
      </c>
      <c r="AC209" s="49">
        <f t="shared" si="592"/>
        <v>-0.38126248668910173</v>
      </c>
      <c r="AD209" s="49">
        <f t="shared" si="443"/>
        <v>1.1392741799776782</v>
      </c>
      <c r="AE209" s="49">
        <f t="shared" si="443"/>
        <v>0.87612402239862741</v>
      </c>
      <c r="AF209" s="49">
        <f t="shared" si="443"/>
        <v>1.4289213117647592</v>
      </c>
      <c r="AG209" s="129">
        <f t="shared" si="434"/>
        <v>0.6401137982093732</v>
      </c>
      <c r="AH209" s="129">
        <f t="shared" si="435"/>
        <v>2.1009556646461487E-2</v>
      </c>
      <c r="AI209" s="129">
        <f t="shared" si="436"/>
        <v>1.1335675811186674</v>
      </c>
      <c r="AJ209" s="132">
        <f t="shared" si="437"/>
        <v>0.76576425686299077</v>
      </c>
      <c r="AK209" s="85">
        <f t="shared" si="450"/>
        <v>0.77892682225548726</v>
      </c>
      <c r="AL209" s="122">
        <f t="shared" si="451"/>
        <v>0.53572209107602253</v>
      </c>
      <c r="AM209" s="122">
        <f t="shared" si="452"/>
        <v>0.88832729033621294</v>
      </c>
      <c r="AN209" s="122">
        <f t="shared" si="453"/>
        <v>0.83544994737305223</v>
      </c>
      <c r="AO209" s="53"/>
      <c r="AP209" s="60"/>
    </row>
    <row r="210" spans="1:53" ht="15" thickBot="1">
      <c r="A210" s="23" t="s">
        <v>5</v>
      </c>
      <c r="B210" s="24">
        <v>13067031306</v>
      </c>
      <c r="C210" s="24"/>
      <c r="D210" s="148">
        <f t="shared" ref="D210:G210" si="599">IF(OR(AND($V992=1,$B$24=2),$B$24=1), IF(D$5="Next Quintile",IF(D992&gt;D$41,D$42,IF(D992&gt;D$40,D$41,IF(D992&gt;D$19,D$40,IF(D992&gt;D$18,D$19,D$18)))),IF(D$5="2nd Quintile",IF(D992&gt;D$40,D$42,IF(D992&gt;D$19,D$41,IF(D992&gt;D$18,D$40,D$19))),IF(D992*(1+D$5)&gt;100,100,D992*(1+D$5)))), D992)</f>
        <v>64</v>
      </c>
      <c r="E210" s="148">
        <f t="shared" si="599"/>
        <v>62.7</v>
      </c>
      <c r="F210" s="148">
        <f t="shared" si="599"/>
        <v>30.6</v>
      </c>
      <c r="G210" s="148">
        <f t="shared" si="599"/>
        <v>23</v>
      </c>
      <c r="H210" s="149">
        <f t="shared" ref="H210:M210" si="600">IF(OR(AND($V992=1,$B$24=2),$B$24=1), IF(H$5="2nd Quintile",IF(H992&gt;H$41,H$40,IF(H992&gt;H$40,H$19,IF(H992&gt;H$19,H$18, H$17))), IF(H$5="Next Quintile",IF(H992=H$42,H$42,IF(H992&gt;H$41,H$41,IF(H992&gt;H$40,H$40,IF(H992&gt;H$19,H$19,H$18)))),H992*(1+H$5))), H992)</f>
        <v>11.4</v>
      </c>
      <c r="I210" s="149">
        <f t="shared" si="600"/>
        <v>30.1</v>
      </c>
      <c r="J210" s="149">
        <f t="shared" si="600"/>
        <v>19.5</v>
      </c>
      <c r="K210" s="149">
        <f t="shared" si="600"/>
        <v>33.4</v>
      </c>
      <c r="L210" s="149">
        <f t="shared" si="600"/>
        <v>36.5</v>
      </c>
      <c r="M210" s="149">
        <f t="shared" si="600"/>
        <v>22.8</v>
      </c>
      <c r="N210" s="148">
        <f t="shared" si="489"/>
        <v>74</v>
      </c>
      <c r="O210" s="149">
        <f t="shared" ref="O210:Q210" si="601">IF(OR(AND($V992=1,$B$24=2),$B$24=1), IF(O$5="2nd Quintile",IF(O992&gt;O$41,O$40,IF(O992&gt;O$40,O$19,IF(O992&gt;O$19,O$18, O$17))), IF(O$5="Next Quintile",IF(O992=O$42,O$42,IF(O992&gt;O$41,O$41,IF(O992&gt;O$40,O$40,IF(O992&gt;O$19,O$19,O$18)))),O992*(1+O$5))), O992)</f>
        <v>18.899999999999999</v>
      </c>
      <c r="P210" s="149">
        <f t="shared" si="601"/>
        <v>29.8</v>
      </c>
      <c r="Q210" s="149">
        <f t="shared" si="601"/>
        <v>12</v>
      </c>
      <c r="R210" s="23"/>
      <c r="S210" s="49">
        <f t="shared" si="431"/>
        <v>-0.85192799086678095</v>
      </c>
      <c r="T210" s="49">
        <f t="shared" si="592"/>
        <v>-0.67933005795555779</v>
      </c>
      <c r="U210" s="49">
        <f t="shared" si="592"/>
        <v>-0.73979185738268083</v>
      </c>
      <c r="V210" s="49">
        <f t="shared" si="592"/>
        <v>-0.54425416000106097</v>
      </c>
      <c r="W210" s="49">
        <f t="shared" si="441"/>
        <v>-0.75936677506995021</v>
      </c>
      <c r="X210" s="49">
        <f t="shared" si="441"/>
        <v>-2.2918538783807199</v>
      </c>
      <c r="Y210" s="49">
        <f t="shared" si="442"/>
        <v>0.2294043978303093</v>
      </c>
      <c r="Z210" s="49">
        <f t="shared" si="442"/>
        <v>-0.12616141627787847</v>
      </c>
      <c r="AA210" s="49">
        <f t="shared" si="442"/>
        <v>0.18225690923726703</v>
      </c>
      <c r="AB210" s="49">
        <f t="shared" si="442"/>
        <v>-0.75251527367547011</v>
      </c>
      <c r="AC210" s="49">
        <f t="shared" si="592"/>
        <v>-9.9416686901114854E-2</v>
      </c>
      <c r="AD210" s="49">
        <f t="shared" si="443"/>
        <v>-0.68122721704396072</v>
      </c>
      <c r="AE210" s="49">
        <f t="shared" si="443"/>
        <v>-0.45962389269813614</v>
      </c>
      <c r="AF210" s="49">
        <f t="shared" si="443"/>
        <v>3.3621546679790892E-2</v>
      </c>
      <c r="AG210" s="129">
        <f t="shared" si="434"/>
        <v>-0.4463681308380929</v>
      </c>
      <c r="AH210" s="129">
        <f t="shared" si="435"/>
        <v>-0.80530290311806296</v>
      </c>
      <c r="AI210" s="129">
        <f t="shared" si="436"/>
        <v>-0.23213992690536053</v>
      </c>
      <c r="AJ210" s="132">
        <f t="shared" si="437"/>
        <v>-0.30166156249085518</v>
      </c>
      <c r="AK210" s="85">
        <f t="shared" si="450"/>
        <v>0.45460268977848239</v>
      </c>
      <c r="AL210" s="122">
        <f t="shared" si="451"/>
        <v>0.29422729754468302</v>
      </c>
      <c r="AM210" s="122">
        <f t="shared" si="452"/>
        <v>0.57056521222918899</v>
      </c>
      <c r="AN210" s="122">
        <f t="shared" si="453"/>
        <v>0.53713570311365988</v>
      </c>
      <c r="AO210" s="53"/>
      <c r="AP210" s="60"/>
    </row>
    <row r="211" spans="1:53" ht="15" thickBot="1">
      <c r="A211" s="23" t="s">
        <v>5</v>
      </c>
      <c r="B211" s="24">
        <v>13067031307</v>
      </c>
      <c r="C211" s="24"/>
      <c r="D211" s="148">
        <f t="shared" ref="D211:G211" si="602">IF(OR(AND($V993=1,$B$24=2),$B$24=1), IF(D$5="Next Quintile",IF(D993&gt;D$41,D$42,IF(D993&gt;D$40,D$41,IF(D993&gt;D$19,D$40,IF(D993&gt;D$18,D$19,D$18)))),IF(D$5="2nd Quintile",IF(D993&gt;D$40,D$42,IF(D993&gt;D$19,D$41,IF(D993&gt;D$18,D$40,D$19))),IF(D993*(1+D$5)&gt;100,100,D993*(1+D$5)))), D993)</f>
        <v>64.099999999999994</v>
      </c>
      <c r="E211" s="148">
        <f t="shared" si="602"/>
        <v>63.1</v>
      </c>
      <c r="F211" s="148">
        <f t="shared" si="602"/>
        <v>35.299999999999997</v>
      </c>
      <c r="G211" s="148">
        <f t="shared" si="602"/>
        <v>23.2</v>
      </c>
      <c r="H211" s="149">
        <f t="shared" ref="H211:M211" si="603">IF(OR(AND($V993=1,$B$24=2),$B$24=1), IF(H$5="2nd Quintile",IF(H993&gt;H$41,H$40,IF(H993&gt;H$40,H$19,IF(H993&gt;H$19,H$18, H$17))), IF(H$5="Next Quintile",IF(H993=H$42,H$42,IF(H993&gt;H$41,H$41,IF(H993&gt;H$40,H$40,IF(H993&gt;H$19,H$19,H$18)))),H993*(1+H$5))), H993)</f>
        <v>8.8000000000000007</v>
      </c>
      <c r="I211" s="149">
        <f t="shared" si="603"/>
        <v>7.5</v>
      </c>
      <c r="J211" s="149">
        <f t="shared" si="603"/>
        <v>16.100000000000001</v>
      </c>
      <c r="K211" s="149">
        <f t="shared" si="603"/>
        <v>14</v>
      </c>
      <c r="L211" s="149">
        <f t="shared" si="603"/>
        <v>25.1</v>
      </c>
      <c r="M211" s="149">
        <f t="shared" si="603"/>
        <v>7.4</v>
      </c>
      <c r="N211" s="148">
        <f t="shared" si="489"/>
        <v>73.400000000000006</v>
      </c>
      <c r="O211" s="149">
        <f t="shared" ref="O211:Q211" si="604">IF(OR(AND($V993=1,$B$24=2),$B$24=1), IF(O$5="2nd Quintile",IF(O993&gt;O$41,O$40,IF(O993&gt;O$40,O$19,IF(O993&gt;O$19,O$18, O$17))), IF(O$5="Next Quintile",IF(O993=O$42,O$42,IF(O993&gt;O$41,O$41,IF(O993&gt;O$40,O$40,IF(O993&gt;O$19,O$19,O$18)))),O993*(1+O$5))), O993)</f>
        <v>6.8</v>
      </c>
      <c r="P211" s="149">
        <f t="shared" si="604"/>
        <v>19.5</v>
      </c>
      <c r="Q211" s="149">
        <f t="shared" si="604"/>
        <v>7.9</v>
      </c>
      <c r="R211" s="23"/>
      <c r="S211" s="49">
        <f t="shared" si="431"/>
        <v>-0.8434098086620061</v>
      </c>
      <c r="T211" s="49">
        <f t="shared" si="592"/>
        <v>-0.64109333610497565</v>
      </c>
      <c r="U211" s="49">
        <f t="shared" si="592"/>
        <v>-0.51456298204935258</v>
      </c>
      <c r="V211" s="49">
        <f t="shared" si="592"/>
        <v>-0.53362307212226767</v>
      </c>
      <c r="W211" s="49">
        <f t="shared" si="441"/>
        <v>0.16913961614122777</v>
      </c>
      <c r="X211" s="49">
        <f t="shared" si="441"/>
        <v>0.40641109984251578</v>
      </c>
      <c r="Y211" s="49">
        <f t="shared" si="442"/>
        <v>0.40022357394717795</v>
      </c>
      <c r="Z211" s="49">
        <f t="shared" si="442"/>
        <v>0.83104801549182361</v>
      </c>
      <c r="AA211" s="49">
        <f t="shared" si="442"/>
        <v>1.2314912698910321</v>
      </c>
      <c r="AB211" s="49">
        <f t="shared" si="442"/>
        <v>0.54896902739987252</v>
      </c>
      <c r="AC211" s="49">
        <f t="shared" si="592"/>
        <v>-0.15578584685871169</v>
      </c>
      <c r="AD211" s="49">
        <f t="shared" si="443"/>
        <v>0.56329633685218783</v>
      </c>
      <c r="AE211" s="49">
        <f t="shared" si="443"/>
        <v>0.28006446888770603</v>
      </c>
      <c r="AF211" s="49">
        <f t="shared" si="443"/>
        <v>0.64875370117961551</v>
      </c>
      <c r="AG211" s="129">
        <f t="shared" si="434"/>
        <v>0.32738950679008322</v>
      </c>
      <c r="AH211" s="129">
        <f t="shared" si="435"/>
        <v>-0.22241641557252576</v>
      </c>
      <c r="AI211" s="129">
        <f t="shared" si="436"/>
        <v>0.87050277092757611</v>
      </c>
      <c r="AJ211" s="132">
        <f t="shared" si="437"/>
        <v>0.33408216501519938</v>
      </c>
      <c r="AK211" s="85">
        <f t="shared" si="450"/>
        <v>0.68557595114807079</v>
      </c>
      <c r="AL211" s="122">
        <f t="shared" si="451"/>
        <v>0.46457938445637142</v>
      </c>
      <c r="AM211" s="122">
        <f t="shared" si="452"/>
        <v>0.82711943999342918</v>
      </c>
      <c r="AN211" s="122">
        <f t="shared" si="453"/>
        <v>0.71480744964160225</v>
      </c>
      <c r="AO211" s="53"/>
      <c r="AP211" s="60"/>
    </row>
    <row r="212" spans="1:53" ht="15" thickBot="1">
      <c r="A212" s="23" t="s">
        <v>5</v>
      </c>
      <c r="B212" s="24">
        <v>13067031308</v>
      </c>
      <c r="C212" s="24"/>
      <c r="D212" s="148">
        <f t="shared" ref="D212:G212" si="605">IF(OR(AND($V994=1,$B$24=2),$B$24=1), IF(D$5="Next Quintile",IF(D994&gt;D$41,D$42,IF(D994&gt;D$40,D$41,IF(D994&gt;D$19,D$40,IF(D994&gt;D$18,D$19,D$18)))),IF(D$5="2nd Quintile",IF(D994&gt;D$40,D$42,IF(D994&gt;D$19,D$41,IF(D994&gt;D$18,D$40,D$19))),IF(D994*(1+D$5)&gt;100,100,D994*(1+D$5)))), D994)</f>
        <v>62.8</v>
      </c>
      <c r="E212" s="148">
        <f t="shared" si="605"/>
        <v>64.400000000000006</v>
      </c>
      <c r="F212" s="148">
        <f t="shared" si="605"/>
        <v>29</v>
      </c>
      <c r="G212" s="148">
        <f t="shared" si="605"/>
        <v>16</v>
      </c>
      <c r="H212" s="149">
        <f t="shared" ref="H212:M212" si="606">IF(OR(AND($V994=1,$B$24=2),$B$24=1), IF(H$5="2nd Quintile",IF(H994&gt;H$41,H$40,IF(H994&gt;H$40,H$19,IF(H994&gt;H$19,H$18, H$17))), IF(H$5="Next Quintile",IF(H994=H$42,H$42,IF(H994&gt;H$41,H$41,IF(H994&gt;H$40,H$40,IF(H994&gt;H$19,H$19,H$18)))),H994*(1+H$5))), H994)</f>
        <v>8.4</v>
      </c>
      <c r="I212" s="149">
        <f t="shared" si="606"/>
        <v>14.8</v>
      </c>
      <c r="J212" s="149">
        <f t="shared" si="606"/>
        <v>48.2</v>
      </c>
      <c r="K212" s="149">
        <f t="shared" si="606"/>
        <v>42.8</v>
      </c>
      <c r="L212" s="149">
        <f t="shared" si="606"/>
        <v>43.7</v>
      </c>
      <c r="M212" s="149">
        <f t="shared" si="606"/>
        <v>28.5</v>
      </c>
      <c r="N212" s="148">
        <f t="shared" si="489"/>
        <v>71.3</v>
      </c>
      <c r="O212" s="149">
        <f t="shared" ref="O212:Q212" si="607">IF(OR(AND($V994=1,$B$24=2),$B$24=1), IF(O$5="2nd Quintile",IF(O994&gt;O$41,O$40,IF(O994&gt;O$40,O$19,IF(O994&gt;O$19,O$18, O$17))), IF(O$5="Next Quintile",IF(O994=O$42,O$42,IF(O994&gt;O$41,O$41,IF(O994&gt;O$40,O$40,IF(O994&gt;O$19,O$19,O$18)))),O994*(1+O$5))), O994)</f>
        <v>16.8</v>
      </c>
      <c r="P212" s="149">
        <f t="shared" si="607"/>
        <v>36.5</v>
      </c>
      <c r="Q212" s="149">
        <f t="shared" si="607"/>
        <v>12.8</v>
      </c>
      <c r="R212" s="23"/>
      <c r="S212" s="49">
        <f t="shared" si="431"/>
        <v>-0.9541461773240848</v>
      </c>
      <c r="T212" s="49">
        <f t="shared" si="592"/>
        <v>-0.51682399009058311</v>
      </c>
      <c r="U212" s="49">
        <f t="shared" si="592"/>
        <v>-0.81646551707062254</v>
      </c>
      <c r="V212" s="49">
        <f t="shared" si="592"/>
        <v>-0.91634223575882967</v>
      </c>
      <c r="W212" s="49">
        <f t="shared" si="441"/>
        <v>0.3119867532506399</v>
      </c>
      <c r="X212" s="49">
        <f t="shared" si="441"/>
        <v>-0.46515236657472414</v>
      </c>
      <c r="Y212" s="49">
        <f t="shared" si="442"/>
        <v>-1.2125104123326709</v>
      </c>
      <c r="Z212" s="49">
        <f t="shared" si="442"/>
        <v>-0.58996392445495061</v>
      </c>
      <c r="AA212" s="49">
        <f t="shared" si="442"/>
        <v>-0.48041742380721647</v>
      </c>
      <c r="AB212" s="49">
        <f t="shared" si="442"/>
        <v>-1.2342334890085513</v>
      </c>
      <c r="AC212" s="49">
        <f t="shared" si="592"/>
        <v>-0.35307790671030331</v>
      </c>
      <c r="AD212" s="49">
        <f t="shared" si="443"/>
        <v>-0.46523552587190209</v>
      </c>
      <c r="AE212" s="49">
        <f t="shared" si="443"/>
        <v>-0.94078039974912075</v>
      </c>
      <c r="AF212" s="49">
        <f t="shared" si="443"/>
        <v>-8.6404239564077445E-2</v>
      </c>
      <c r="AG212" s="129">
        <f t="shared" si="434"/>
        <v>-0.62745286628648445</v>
      </c>
      <c r="AH212" s="129">
        <f t="shared" si="435"/>
        <v>-0.65277913512869645</v>
      </c>
      <c r="AI212" s="129">
        <f t="shared" si="436"/>
        <v>-0.76820494575690612</v>
      </c>
      <c r="AJ212" s="132">
        <f t="shared" si="437"/>
        <v>-0.46137451797385087</v>
      </c>
      <c r="AK212" s="85">
        <f t="shared" si="450"/>
        <v>0.40054735010006082</v>
      </c>
      <c r="AL212" s="122">
        <f t="shared" si="451"/>
        <v>0.33880328744287552</v>
      </c>
      <c r="AM212" s="122">
        <f t="shared" si="452"/>
        <v>0.44583782119565352</v>
      </c>
      <c r="AN212" s="122">
        <f t="shared" si="453"/>
        <v>0.49250061114803267</v>
      </c>
      <c r="AO212" s="53"/>
      <c r="AP212" s="60"/>
    </row>
    <row r="213" spans="1:53" ht="15" thickBot="1">
      <c r="A213" s="23" t="s">
        <v>5</v>
      </c>
      <c r="B213" s="24">
        <v>13067031309</v>
      </c>
      <c r="C213" s="24"/>
      <c r="D213" s="148">
        <f t="shared" ref="D213:G213" si="608">IF(OR(AND($V995=1,$B$24=2),$B$24=1), IF(D$5="Next Quintile",IF(D995&gt;D$41,D$42,IF(D995&gt;D$40,D$41,IF(D995&gt;D$19,D$40,IF(D995&gt;D$18,D$19,D$18)))),IF(D$5="2nd Quintile",IF(D995&gt;D$40,D$42,IF(D995&gt;D$19,D$41,IF(D995&gt;D$18,D$40,D$19))),IF(D995*(1+D$5)&gt;100,100,D995*(1+D$5)))), D995)</f>
        <v>63</v>
      </c>
      <c r="E213" s="148">
        <f t="shared" si="608"/>
        <v>64.099999999999994</v>
      </c>
      <c r="F213" s="148">
        <f t="shared" si="608"/>
        <v>30.2</v>
      </c>
      <c r="G213" s="148">
        <f t="shared" si="608"/>
        <v>15.7</v>
      </c>
      <c r="H213" s="149">
        <f t="shared" ref="H213:M213" si="609">IF(OR(AND($V995=1,$B$24=2),$B$24=1), IF(H$5="2nd Quintile",IF(H995&gt;H$41,H$40,IF(H995&gt;H$40,H$19,IF(H995&gt;H$19,H$18, H$17))), IF(H$5="Next Quintile",IF(H995=H$42,H$42,IF(H995&gt;H$41,H$41,IF(H995&gt;H$40,H$40,IF(H995&gt;H$19,H$19,H$18)))),H995*(1+H$5))), H995)</f>
        <v>8.8000000000000007</v>
      </c>
      <c r="I213" s="149">
        <f t="shared" si="609"/>
        <v>18.899999999999999</v>
      </c>
      <c r="J213" s="149">
        <f t="shared" si="609"/>
        <v>17.100000000000001</v>
      </c>
      <c r="K213" s="149">
        <f t="shared" si="609"/>
        <v>37.799999999999997</v>
      </c>
      <c r="L213" s="149">
        <f t="shared" si="609"/>
        <v>32.799999999999997</v>
      </c>
      <c r="M213" s="149">
        <f t="shared" si="609"/>
        <v>21.9</v>
      </c>
      <c r="N213" s="148">
        <f t="shared" si="489"/>
        <v>71.7</v>
      </c>
      <c r="O213" s="149">
        <f t="shared" ref="O213:Q213" si="610">IF(OR(AND($V995=1,$B$24=2),$B$24=1), IF(O$5="2nd Quintile",IF(O995&gt;O$41,O$40,IF(O995&gt;O$40,O$19,IF(O995&gt;O$19,O$18, O$17))), IF(O$5="Next Quintile",IF(O995=O$42,O$42,IF(O995&gt;O$41,O$41,IF(O995&gt;O$40,O$40,IF(O995&gt;O$19,O$19,O$18)))),O995*(1+O$5))), O995)</f>
        <v>21</v>
      </c>
      <c r="P213" s="149">
        <f t="shared" si="610"/>
        <v>34.299999999999997</v>
      </c>
      <c r="Q213" s="149">
        <f t="shared" si="610"/>
        <v>14.4</v>
      </c>
      <c r="R213" s="23"/>
      <c r="S213" s="49">
        <f t="shared" si="431"/>
        <v>-0.93710981291453399</v>
      </c>
      <c r="T213" s="49">
        <f t="shared" si="592"/>
        <v>-0.54550153147852076</v>
      </c>
      <c r="U213" s="49">
        <f t="shared" si="592"/>
        <v>-0.75896027230466634</v>
      </c>
      <c r="V213" s="49">
        <f t="shared" si="592"/>
        <v>-0.93228886757701979</v>
      </c>
      <c r="W213" s="49">
        <f t="shared" si="441"/>
        <v>0.16913961614122777</v>
      </c>
      <c r="X213" s="49">
        <f t="shared" si="441"/>
        <v>-0.95466061483646136</v>
      </c>
      <c r="Y213" s="49">
        <f t="shared" si="442"/>
        <v>0.34998263979515776</v>
      </c>
      <c r="Z213" s="49">
        <f t="shared" si="442"/>
        <v>-0.34326046265863558</v>
      </c>
      <c r="AA213" s="49">
        <f t="shared" si="442"/>
        <v>0.52279788594068233</v>
      </c>
      <c r="AB213" s="49">
        <f t="shared" si="442"/>
        <v>-0.67645450283340447</v>
      </c>
      <c r="AC213" s="49">
        <f t="shared" si="592"/>
        <v>-0.31549846673857118</v>
      </c>
      <c r="AD213" s="49">
        <f t="shared" si="443"/>
        <v>-0.89721890821601968</v>
      </c>
      <c r="AE213" s="49">
        <f t="shared" si="443"/>
        <v>-0.78278871086670776</v>
      </c>
      <c r="AF213" s="49">
        <f t="shared" si="443"/>
        <v>-0.32645581205181384</v>
      </c>
      <c r="AG213" s="129">
        <f t="shared" si="434"/>
        <v>-0.42058596905107609</v>
      </c>
      <c r="AH213" s="129">
        <f t="shared" si="435"/>
        <v>-0.51562840616783101</v>
      </c>
      <c r="AI213" s="129">
        <f t="shared" si="436"/>
        <v>-0.16563902651711923</v>
      </c>
      <c r="AJ213" s="132">
        <f t="shared" si="437"/>
        <v>-0.58049047446827817</v>
      </c>
      <c r="AK213" s="85">
        <f t="shared" si="450"/>
        <v>0.46229888520649742</v>
      </c>
      <c r="AL213" s="122">
        <f t="shared" si="451"/>
        <v>0.37888641408786822</v>
      </c>
      <c r="AM213" s="122">
        <f t="shared" si="452"/>
        <v>0.58603811852808585</v>
      </c>
      <c r="AN213" s="122">
        <f t="shared" si="453"/>
        <v>0.45921119103415547</v>
      </c>
      <c r="AO213" s="53"/>
      <c r="AP213" s="60"/>
    </row>
    <row r="214" spans="1:53" ht="15" thickBot="1">
      <c r="A214" s="23" t="s">
        <v>5</v>
      </c>
      <c r="B214" s="24">
        <v>13067031310</v>
      </c>
      <c r="C214" s="24"/>
      <c r="D214" s="148">
        <f t="shared" ref="D214:G214" si="611">IF(OR(AND($V996=1,$B$24=2),$B$24=1), IF(D$5="Next Quintile",IF(D996&gt;D$41,D$42,IF(D996&gt;D$40,D$41,IF(D996&gt;D$19,D$40,IF(D996&gt;D$18,D$19,D$18)))),IF(D$5="2nd Quintile",IF(D996&gt;D$40,D$42,IF(D996&gt;D$19,D$41,IF(D996&gt;D$18,D$40,D$19))),IF(D996*(1+D$5)&gt;100,100,D996*(1+D$5)))), D996)</f>
        <v>62.8</v>
      </c>
      <c r="E214" s="148">
        <f t="shared" si="611"/>
        <v>64.400000000000006</v>
      </c>
      <c r="F214" s="148">
        <f t="shared" si="611"/>
        <v>26.5</v>
      </c>
      <c r="G214" s="148">
        <f t="shared" si="611"/>
        <v>15</v>
      </c>
      <c r="H214" s="149">
        <f t="shared" ref="H214:M214" si="612">IF(OR(AND($V996=1,$B$24=2),$B$24=1), IF(H$5="2nd Quintile",IF(H996&gt;H$41,H$40,IF(H996&gt;H$40,H$19,IF(H996&gt;H$19,H$18, H$17))), IF(H$5="Next Quintile",IF(H996=H$42,H$42,IF(H996&gt;H$41,H$41,IF(H996&gt;H$40,H$40,IF(H996&gt;H$19,H$19,H$18)))),H996*(1+H$5))), H996)</f>
        <v>9.6</v>
      </c>
      <c r="I214" s="149">
        <f t="shared" si="612"/>
        <v>15.5</v>
      </c>
      <c r="J214" s="149">
        <f t="shared" si="612"/>
        <v>50.2</v>
      </c>
      <c r="K214" s="149">
        <f t="shared" si="612"/>
        <v>69.8</v>
      </c>
      <c r="L214" s="149">
        <f t="shared" si="612"/>
        <v>59.3</v>
      </c>
      <c r="M214" s="149">
        <f t="shared" si="612"/>
        <v>24.4</v>
      </c>
      <c r="N214" s="148">
        <f t="shared" si="489"/>
        <v>71.2</v>
      </c>
      <c r="O214" s="149">
        <f t="shared" ref="O214:Q214" si="613">IF(OR(AND($V996=1,$B$24=2),$B$24=1), IF(O$5="2nd Quintile",IF(O996&gt;O$41,O$40,IF(O996&gt;O$40,O$19,IF(O996&gt;O$19,O$18, O$17))), IF(O$5="Next Quintile",IF(O996=O$42,O$42,IF(O996&gt;O$41,O$41,IF(O996&gt;O$40,O$40,IF(O996&gt;O$19,O$19,O$18)))),O996*(1+O$5))), O996)</f>
        <v>23.8</v>
      </c>
      <c r="P214" s="149">
        <f t="shared" si="613"/>
        <v>43.5</v>
      </c>
      <c r="Q214" s="149">
        <f t="shared" si="613"/>
        <v>19.600000000000001</v>
      </c>
      <c r="R214" s="23"/>
      <c r="S214" s="49">
        <f t="shared" si="431"/>
        <v>-0.9541461773240848</v>
      </c>
      <c r="T214" s="49">
        <f t="shared" si="592"/>
        <v>-0.51682399009058311</v>
      </c>
      <c r="U214" s="49">
        <f t="shared" si="592"/>
        <v>-0.93626811033303126</v>
      </c>
      <c r="V214" s="49">
        <f t="shared" si="592"/>
        <v>-0.96949767515279672</v>
      </c>
      <c r="W214" s="49">
        <f t="shared" si="441"/>
        <v>-0.11655465807759587</v>
      </c>
      <c r="X214" s="49">
        <f t="shared" si="441"/>
        <v>-0.54872694554624024</v>
      </c>
      <c r="Y214" s="49">
        <f t="shared" si="442"/>
        <v>-1.3129922806367114</v>
      </c>
      <c r="Z214" s="49">
        <f t="shared" si="442"/>
        <v>-1.9221626181550517</v>
      </c>
      <c r="AA214" s="49">
        <f t="shared" si="442"/>
        <v>-1.9162118120702631</v>
      </c>
      <c r="AB214" s="49">
        <f t="shared" si="442"/>
        <v>-0.88773442183914186</v>
      </c>
      <c r="AC214" s="49">
        <f t="shared" si="592"/>
        <v>-0.36247276670323569</v>
      </c>
      <c r="AD214" s="49">
        <f t="shared" si="443"/>
        <v>-1.1852078297787649</v>
      </c>
      <c r="AE214" s="49">
        <f t="shared" si="443"/>
        <v>-1.4434812280113436</v>
      </c>
      <c r="AF214" s="49">
        <f t="shared" si="443"/>
        <v>-1.1066234226369576</v>
      </c>
      <c r="AG214" s="129">
        <f t="shared" si="434"/>
        <v>-1.121605778148705</v>
      </c>
      <c r="AH214" s="129">
        <f t="shared" si="435"/>
        <v>-0.76500140530872052</v>
      </c>
      <c r="AI214" s="129">
        <f t="shared" si="436"/>
        <v>-1.5753696173548188</v>
      </c>
      <c r="AJ214" s="132">
        <f t="shared" si="437"/>
        <v>-1.0244463117825755</v>
      </c>
      <c r="AK214" s="85">
        <f t="shared" si="450"/>
        <v>0.25303848670717616</v>
      </c>
      <c r="AL214" s="122">
        <f t="shared" si="451"/>
        <v>0.30600565302929528</v>
      </c>
      <c r="AM214" s="122">
        <f t="shared" si="452"/>
        <v>0.25803309586861528</v>
      </c>
      <c r="AN214" s="122">
        <f t="shared" si="453"/>
        <v>0.33513854102730967</v>
      </c>
      <c r="AO214" s="53"/>
      <c r="AP214" s="60"/>
    </row>
    <row r="215" spans="1:53" ht="15" thickBot="1">
      <c r="A215" s="23" t="s">
        <v>5</v>
      </c>
      <c r="B215" s="24">
        <v>13067031311</v>
      </c>
      <c r="C215" s="24"/>
      <c r="D215" s="148">
        <f t="shared" ref="D215:G215" si="614">IF(OR(AND($V997=1,$B$24=2),$B$24=1), IF(D$5="Next Quintile",IF(D997&gt;D$41,D$42,IF(D997&gt;D$40,D$41,IF(D997&gt;D$19,D$40,IF(D997&gt;D$18,D$19,D$18)))),IF(D$5="2nd Quintile",IF(D997&gt;D$40,D$42,IF(D997&gt;D$19,D$41,IF(D997&gt;D$18,D$40,D$19))),IF(D997*(1+D$5)&gt;100,100,D997*(1+D$5)))), D997)</f>
        <v>62.8</v>
      </c>
      <c r="E215" s="148">
        <f t="shared" si="614"/>
        <v>64.400000000000006</v>
      </c>
      <c r="F215" s="148">
        <f t="shared" si="614"/>
        <v>26.1</v>
      </c>
      <c r="G215" s="148">
        <f t="shared" si="614"/>
        <v>15</v>
      </c>
      <c r="H215" s="149">
        <f t="shared" ref="H215:M215" si="615">IF(OR(AND($V997=1,$B$24=2),$B$24=1), IF(H$5="2nd Quintile",IF(H997&gt;H$41,H$40,IF(H997&gt;H$40,H$19,IF(H997&gt;H$19,H$18, H$17))), IF(H$5="Next Quintile",IF(H997=H$42,H$42,IF(H997&gt;H$41,H$41,IF(H997&gt;H$40,H$40,IF(H997&gt;H$19,H$19,H$18)))),H997*(1+H$5))), H997)</f>
        <v>10.6</v>
      </c>
      <c r="I215" s="149">
        <f t="shared" si="615"/>
        <v>9.5</v>
      </c>
      <c r="J215" s="149">
        <f t="shared" si="615"/>
        <v>42.5</v>
      </c>
      <c r="K215" s="149">
        <f t="shared" si="615"/>
        <v>58.9</v>
      </c>
      <c r="L215" s="149">
        <f t="shared" si="615"/>
        <v>48.1</v>
      </c>
      <c r="M215" s="149">
        <f t="shared" si="615"/>
        <v>25</v>
      </c>
      <c r="N215" s="148">
        <f t="shared" si="489"/>
        <v>71.2</v>
      </c>
      <c r="O215" s="149">
        <f t="shared" ref="O215:Q215" si="616">IF(OR(AND($V997=1,$B$24=2),$B$24=1), IF(O$5="2nd Quintile",IF(O997&gt;O$41,O$40,IF(O997&gt;O$40,O$19,IF(O997&gt;O$19,O$18, O$17))), IF(O$5="Next Quintile",IF(O997=O$42,O$42,IF(O997&gt;O$41,O$41,IF(O997&gt;O$40,O$40,IF(O997&gt;O$19,O$19,O$18)))),O997*(1+O$5))), O997)</f>
        <v>19.399999999999999</v>
      </c>
      <c r="P215" s="149">
        <f t="shared" si="616"/>
        <v>44.4</v>
      </c>
      <c r="Q215" s="149">
        <f t="shared" si="616"/>
        <v>11.4</v>
      </c>
      <c r="R215" s="23"/>
      <c r="S215" s="49">
        <f t="shared" si="431"/>
        <v>-0.9541461773240848</v>
      </c>
      <c r="T215" s="49">
        <f t="shared" si="592"/>
        <v>-0.51682399009058311</v>
      </c>
      <c r="U215" s="49">
        <f t="shared" si="592"/>
        <v>-0.95543652525501654</v>
      </c>
      <c r="V215" s="49">
        <f t="shared" si="592"/>
        <v>-0.96949767515279672</v>
      </c>
      <c r="W215" s="49">
        <f t="shared" si="441"/>
        <v>-0.47367250085112589</v>
      </c>
      <c r="X215" s="49">
        <f t="shared" si="441"/>
        <v>0.1676265884953268</v>
      </c>
      <c r="Y215" s="49">
        <f t="shared" si="442"/>
        <v>-0.92613708766615566</v>
      </c>
      <c r="Z215" s="49">
        <f t="shared" si="442"/>
        <v>-1.3843490714390849</v>
      </c>
      <c r="AA215" s="49">
        <f t="shared" si="442"/>
        <v>-0.88538507177884507</v>
      </c>
      <c r="AB215" s="49">
        <f t="shared" si="442"/>
        <v>-0.93844160240051899</v>
      </c>
      <c r="AC215" s="49">
        <f t="shared" si="592"/>
        <v>-0.36247276670323569</v>
      </c>
      <c r="AD215" s="49">
        <f t="shared" si="443"/>
        <v>-0.73265381018016518</v>
      </c>
      <c r="AE215" s="49">
        <f t="shared" si="443"/>
        <v>-1.5081141916450578</v>
      </c>
      <c r="AF215" s="49">
        <f t="shared" si="443"/>
        <v>0.12364088636269201</v>
      </c>
      <c r="AG215" s="129">
        <f t="shared" si="434"/>
        <v>-0.78348240800369406</v>
      </c>
      <c r="AH215" s="129">
        <f t="shared" si="435"/>
        <v>-0.66115533826349082</v>
      </c>
      <c r="AI215" s="129">
        <f t="shared" si="436"/>
        <v>-1.0693919152061497</v>
      </c>
      <c r="AJ215" s="132">
        <f t="shared" si="437"/>
        <v>-0.61989997054144164</v>
      </c>
      <c r="AK215" s="85">
        <f t="shared" si="450"/>
        <v>0.35397119967795115</v>
      </c>
      <c r="AL215" s="122">
        <f t="shared" si="451"/>
        <v>0.33635529162396927</v>
      </c>
      <c r="AM215" s="122">
        <f t="shared" si="452"/>
        <v>0.37576000676713051</v>
      </c>
      <c r="AN215" s="122">
        <f t="shared" si="453"/>
        <v>0.44819739145712645</v>
      </c>
      <c r="AO215" s="53"/>
      <c r="AP215" s="60"/>
    </row>
    <row r="216" spans="1:53" ht="15" thickBot="1">
      <c r="A216" s="23" t="s">
        <v>5</v>
      </c>
      <c r="B216" s="24">
        <v>13067031312</v>
      </c>
      <c r="C216" s="24"/>
      <c r="D216" s="148">
        <f t="shared" ref="D216:G216" si="617">IF(OR(AND($V998=1,$B$24=2),$B$24=1), IF(D$5="Next Quintile",IF(D998&gt;D$41,D$42,IF(D998&gt;D$40,D$41,IF(D998&gt;D$19,D$40,IF(D998&gt;D$18,D$19,D$18)))),IF(D$5="2nd Quintile",IF(D998&gt;D$40,D$42,IF(D998&gt;D$19,D$41,IF(D998&gt;D$18,D$40,D$19))),IF(D998*(1+D$5)&gt;100,100,D998*(1+D$5)))), D998)</f>
        <v>62.8</v>
      </c>
      <c r="E216" s="148">
        <f t="shared" si="617"/>
        <v>64.400000000000006</v>
      </c>
      <c r="F216" s="148">
        <f t="shared" si="617"/>
        <v>31.7</v>
      </c>
      <c r="G216" s="148">
        <f t="shared" si="617"/>
        <v>15</v>
      </c>
      <c r="H216" s="149">
        <f t="shared" ref="H216:M216" si="618">IF(OR(AND($V998=1,$B$24=2),$B$24=1), IF(H$5="2nd Quintile",IF(H998&gt;H$41,H$40,IF(H998&gt;H$40,H$19,IF(H998&gt;H$19,H$18, H$17))), IF(H$5="Next Quintile",IF(H998=H$42,H$42,IF(H998&gt;H$41,H$41,IF(H998&gt;H$40,H$40,IF(H998&gt;H$19,H$19,H$18)))),H998*(1+H$5))), H998)</f>
        <v>8.1</v>
      </c>
      <c r="I216" s="149">
        <f t="shared" si="618"/>
        <v>21</v>
      </c>
      <c r="J216" s="149">
        <f t="shared" si="618"/>
        <v>37.700000000000003</v>
      </c>
      <c r="K216" s="149">
        <f t="shared" si="618"/>
        <v>35.700000000000003</v>
      </c>
      <c r="L216" s="149">
        <f t="shared" si="618"/>
        <v>40.5</v>
      </c>
      <c r="M216" s="149">
        <f t="shared" si="618"/>
        <v>15.6</v>
      </c>
      <c r="N216" s="148">
        <f t="shared" si="489"/>
        <v>71.2</v>
      </c>
      <c r="O216" s="149">
        <f t="shared" ref="O216:Q216" si="619">IF(OR(AND($V998=1,$B$24=2),$B$24=1), IF(O$5="2nd Quintile",IF(O998&gt;O$41,O$40,IF(O998&gt;O$40,O$19,IF(O998&gt;O$19,O$18, O$17))), IF(O$5="Next Quintile",IF(O998=O$42,O$42,IF(O998&gt;O$41,O$41,IF(O998&gt;O$40,O$40,IF(O998&gt;O$19,O$19,O$18)))),O998*(1+O$5))), O998)</f>
        <v>18.3</v>
      </c>
      <c r="P216" s="149">
        <f t="shared" si="619"/>
        <v>23.1</v>
      </c>
      <c r="Q216" s="149">
        <f t="shared" si="619"/>
        <v>11.7</v>
      </c>
      <c r="R216" s="23"/>
      <c r="S216" s="49">
        <f t="shared" si="431"/>
        <v>-0.9541461773240848</v>
      </c>
      <c r="T216" s="49">
        <f t="shared" si="592"/>
        <v>-0.51682399009058311</v>
      </c>
      <c r="U216" s="49">
        <f t="shared" si="592"/>
        <v>-0.68707871634722106</v>
      </c>
      <c r="V216" s="49">
        <f t="shared" si="592"/>
        <v>-0.96949767515279672</v>
      </c>
      <c r="W216" s="49">
        <f t="shared" si="441"/>
        <v>0.41912210608269918</v>
      </c>
      <c r="X216" s="49">
        <f t="shared" si="441"/>
        <v>-1.2053843517510099</v>
      </c>
      <c r="Y216" s="49">
        <f t="shared" si="442"/>
        <v>-0.68498060373645875</v>
      </c>
      <c r="Z216" s="49">
        <f t="shared" si="442"/>
        <v>-0.23964500870418359</v>
      </c>
      <c r="AA216" s="49">
        <f t="shared" si="442"/>
        <v>-0.18589549800966812</v>
      </c>
      <c r="AB216" s="49">
        <f t="shared" si="442"/>
        <v>-0.14402910693894619</v>
      </c>
      <c r="AC216" s="49">
        <f t="shared" si="592"/>
        <v>-0.36247276670323569</v>
      </c>
      <c r="AD216" s="49">
        <f t="shared" si="443"/>
        <v>-0.61951530528051557</v>
      </c>
      <c r="AE216" s="49">
        <f t="shared" si="443"/>
        <v>2.1532614352848468E-2</v>
      </c>
      <c r="AF216" s="49">
        <f t="shared" si="443"/>
        <v>7.8631216521241581E-2</v>
      </c>
      <c r="AG216" s="129">
        <f t="shared" si="434"/>
        <v>-0.35576083787862967</v>
      </c>
      <c r="AH216" s="129">
        <f t="shared" si="435"/>
        <v>-0.6569699154742078</v>
      </c>
      <c r="AI216" s="129">
        <f t="shared" si="436"/>
        <v>-0.18985653788426596</v>
      </c>
      <c r="AJ216" s="132">
        <f t="shared" si="437"/>
        <v>-0.22045606027741529</v>
      </c>
      <c r="AK216" s="85">
        <f t="shared" si="450"/>
        <v>0.48164974035476854</v>
      </c>
      <c r="AL216" s="122">
        <f t="shared" si="451"/>
        <v>0.33757850664438327</v>
      </c>
      <c r="AM216" s="122">
        <f t="shared" si="452"/>
        <v>0.58040337851721846</v>
      </c>
      <c r="AN216" s="122">
        <f t="shared" si="453"/>
        <v>0.55983026191416818</v>
      </c>
      <c r="AO216" s="53"/>
      <c r="AP216" s="60"/>
    </row>
    <row r="217" spans="1:53" ht="15" thickBot="1">
      <c r="A217" s="23" t="s">
        <v>5</v>
      </c>
      <c r="B217" s="24">
        <v>13067031313</v>
      </c>
      <c r="C217" s="24"/>
      <c r="D217" s="148">
        <f t="shared" ref="D217:G217" si="620">IF(OR(AND($V999=1,$B$24=2),$B$24=1), IF(D$5="Next Quintile",IF(D999&gt;D$41,D$42,IF(D999&gt;D$40,D$41,IF(D999&gt;D$19,D$40,IF(D999&gt;D$18,D$19,D$18)))),IF(D$5="2nd Quintile",IF(D999&gt;D$40,D$42,IF(D999&gt;D$19,D$41,IF(D999&gt;D$18,D$40,D$19))),IF(D999*(1+D$5)&gt;100,100,D999*(1+D$5)))), D999)</f>
        <v>64.099999999999994</v>
      </c>
      <c r="E217" s="148">
        <f t="shared" si="620"/>
        <v>64.5</v>
      </c>
      <c r="F217" s="148">
        <f t="shared" si="620"/>
        <v>44.3</v>
      </c>
      <c r="G217" s="148">
        <f t="shared" si="620"/>
        <v>18</v>
      </c>
      <c r="H217" s="149">
        <f t="shared" ref="H217:M217" si="621">IF(OR(AND($V999=1,$B$24=2),$B$24=1), IF(H$5="2nd Quintile",IF(H999&gt;H$41,H$40,IF(H999&gt;H$40,H$19,IF(H999&gt;H$19,H$18, H$17))), IF(H$5="Next Quintile",IF(H999=H$42,H$42,IF(H999&gt;H$41,H$41,IF(H999&gt;H$40,H$40,IF(H999&gt;H$19,H$19,H$18)))),H999*(1+H$5))), H999)</f>
        <v>8.9</v>
      </c>
      <c r="I217" s="149">
        <f t="shared" si="621"/>
        <v>4</v>
      </c>
      <c r="J217" s="149">
        <f t="shared" si="621"/>
        <v>3</v>
      </c>
      <c r="K217" s="149">
        <f t="shared" si="621"/>
        <v>15</v>
      </c>
      <c r="L217" s="149">
        <f t="shared" si="621"/>
        <v>24.7</v>
      </c>
      <c r="M217" s="149">
        <f t="shared" si="621"/>
        <v>2.2000000000000002</v>
      </c>
      <c r="N217" s="148">
        <f t="shared" si="489"/>
        <v>71.099999999999994</v>
      </c>
      <c r="O217" s="149">
        <f t="shared" ref="O217:Q217" si="622">IF(OR(AND($V999=1,$B$24=2),$B$24=1), IF(O$5="2nd Quintile",IF(O999&gt;O$41,O$40,IF(O999&gt;O$40,O$19,IF(O999&gt;O$19,O$18, O$17))), IF(O$5="Next Quintile",IF(O999=O$42,O$42,IF(O999&gt;O$41,O$41,IF(O999&gt;O$40,O$40,IF(O999&gt;O$19,O$19,O$18)))),O999*(1+O$5))), O999)</f>
        <v>4.5</v>
      </c>
      <c r="P217" s="149">
        <f t="shared" si="622"/>
        <v>9.4</v>
      </c>
      <c r="Q217" s="149">
        <f t="shared" si="622"/>
        <v>6.9</v>
      </c>
      <c r="R217" s="23"/>
      <c r="S217" s="49">
        <f t="shared" si="431"/>
        <v>-0.8434098086620061</v>
      </c>
      <c r="T217" s="49">
        <f t="shared" si="592"/>
        <v>-0.50726480962793807</v>
      </c>
      <c r="U217" s="49">
        <f t="shared" si="592"/>
        <v>-8.3273646304681051E-2</v>
      </c>
      <c r="V217" s="49">
        <f t="shared" si="592"/>
        <v>-0.81003135697089579</v>
      </c>
      <c r="W217" s="49">
        <f t="shared" si="441"/>
        <v>0.13342783186387491</v>
      </c>
      <c r="X217" s="49">
        <f t="shared" si="441"/>
        <v>0.8242839947000965</v>
      </c>
      <c r="Y217" s="49">
        <f t="shared" si="442"/>
        <v>1.0583798113386429</v>
      </c>
      <c r="Z217" s="49">
        <f t="shared" si="442"/>
        <v>0.78170732313256064</v>
      </c>
      <c r="AA217" s="49">
        <f t="shared" si="442"/>
        <v>1.2683065106157259</v>
      </c>
      <c r="AB217" s="49">
        <f t="shared" si="442"/>
        <v>0.9884312589318065</v>
      </c>
      <c r="AC217" s="49">
        <f t="shared" si="592"/>
        <v>-0.37186762669616935</v>
      </c>
      <c r="AD217" s="49">
        <f t="shared" si="443"/>
        <v>0.7998586652787284</v>
      </c>
      <c r="AE217" s="49">
        <f t="shared" si="443"/>
        <v>1.0053899496660561</v>
      </c>
      <c r="AF217" s="49">
        <f t="shared" si="443"/>
        <v>0.79878593398445086</v>
      </c>
      <c r="AG217" s="129">
        <f t="shared" si="434"/>
        <v>0.51276711173802425</v>
      </c>
      <c r="AH217" s="129">
        <f t="shared" si="435"/>
        <v>-3.2555426237558152E-2</v>
      </c>
      <c r="AI217" s="129">
        <f t="shared" si="436"/>
        <v>1.0128150308933643</v>
      </c>
      <c r="AJ217" s="132">
        <f t="shared" si="437"/>
        <v>0.55804173055826645</v>
      </c>
      <c r="AK217" s="85">
        <f t="shared" si="450"/>
        <v>0.74091274902570881</v>
      </c>
      <c r="AL217" s="122">
        <f t="shared" si="451"/>
        <v>0.52006740218778735</v>
      </c>
      <c r="AM217" s="122">
        <f t="shared" si="452"/>
        <v>0.86023153698428811</v>
      </c>
      <c r="AN217" s="122">
        <f t="shared" si="453"/>
        <v>0.7773975868935612</v>
      </c>
      <c r="AO217" s="53"/>
      <c r="AP217" s="60"/>
    </row>
    <row r="218" spans="1:53" ht="15" thickBot="1">
      <c r="A218" s="23" t="s">
        <v>5</v>
      </c>
      <c r="B218" s="24">
        <v>13067031404</v>
      </c>
      <c r="C218" s="24"/>
      <c r="D218" s="148">
        <f t="shared" ref="D218:G218" si="623">IF(OR(AND($V1000=1,$B$24=2),$B$24=1), IF(D$5="Next Quintile",IF(D1000&gt;D$41,D$42,IF(D1000&gt;D$40,D$41,IF(D1000&gt;D$19,D$40,IF(D1000&gt;D$18,D$19,D$18)))),IF(D$5="2nd Quintile",IF(D1000&gt;D$40,D$42,IF(D1000&gt;D$19,D$41,IF(D1000&gt;D$18,D$40,D$19))),IF(D1000*(1+D$5)&gt;100,100,D1000*(1+D$5)))), D1000)</f>
        <v>64</v>
      </c>
      <c r="E218" s="148">
        <f t="shared" si="623"/>
        <v>62.7</v>
      </c>
      <c r="F218" s="148">
        <f t="shared" si="623"/>
        <v>30.7</v>
      </c>
      <c r="G218" s="148">
        <f t="shared" si="623"/>
        <v>19.899999999999999</v>
      </c>
      <c r="H218" s="149">
        <f t="shared" ref="H218:M218" si="624">IF(OR(AND($V1000=1,$B$24=2),$B$24=1), IF(H$5="2nd Quintile",IF(H1000&gt;H$41,H$40,IF(H1000&gt;H$40,H$19,IF(H1000&gt;H$19,H$18, H$17))), IF(H$5="Next Quintile",IF(H1000=H$42,H$42,IF(H1000&gt;H$41,H$41,IF(H1000&gt;H$40,H$40,IF(H1000&gt;H$19,H$19,H$18)))),H1000*(1+H$5))), H1000)</f>
        <v>9.8000000000000007</v>
      </c>
      <c r="I218" s="149">
        <f t="shared" si="624"/>
        <v>8</v>
      </c>
      <c r="J218" s="149">
        <f t="shared" si="624"/>
        <v>8.5</v>
      </c>
      <c r="K218" s="149">
        <f t="shared" si="624"/>
        <v>14.8</v>
      </c>
      <c r="L218" s="149">
        <f t="shared" si="624"/>
        <v>27.5</v>
      </c>
      <c r="M218" s="149">
        <f t="shared" si="624"/>
        <v>13.3</v>
      </c>
      <c r="N218" s="148">
        <f t="shared" si="489"/>
        <v>74</v>
      </c>
      <c r="O218" s="149">
        <f t="shared" ref="O218:Q218" si="625">IF(OR(AND($V1000=1,$B$24=2),$B$24=1), IF(O$5="2nd Quintile",IF(O1000&gt;O$41,O$40,IF(O1000&gt;O$40,O$19,IF(O1000&gt;O$19,O$18, O$17))), IF(O$5="Next Quintile",IF(O1000=O$42,O$42,IF(O1000&gt;O$41,O$41,IF(O1000&gt;O$40,O$40,IF(O1000&gt;O$19,O$19,O$18)))),O1000*(1+O$5))), O1000)</f>
        <v>8.6</v>
      </c>
      <c r="P218" s="149">
        <f t="shared" si="625"/>
        <v>16.5</v>
      </c>
      <c r="Q218" s="149">
        <f t="shared" si="625"/>
        <v>7.1</v>
      </c>
      <c r="R218" s="23"/>
      <c r="S218" s="49">
        <f t="shared" si="431"/>
        <v>-0.85192799086678095</v>
      </c>
      <c r="T218" s="49">
        <f t="shared" si="592"/>
        <v>-0.67933005795555779</v>
      </c>
      <c r="U218" s="49">
        <f t="shared" si="592"/>
        <v>-0.73499975365218462</v>
      </c>
      <c r="V218" s="49">
        <f t="shared" si="592"/>
        <v>-0.70903602212235861</v>
      </c>
      <c r="W218" s="49">
        <f t="shared" si="441"/>
        <v>-0.18797822663230224</v>
      </c>
      <c r="X218" s="49">
        <f t="shared" si="441"/>
        <v>0.34671497200571855</v>
      </c>
      <c r="Y218" s="49">
        <f t="shared" si="442"/>
        <v>0.78205467350253166</v>
      </c>
      <c r="Z218" s="49">
        <f t="shared" si="442"/>
        <v>0.79157546160441317</v>
      </c>
      <c r="AA218" s="49">
        <f t="shared" si="442"/>
        <v>1.0105998255428712</v>
      </c>
      <c r="AB218" s="49">
        <f t="shared" si="442"/>
        <v>5.0348418546332152E-2</v>
      </c>
      <c r="AC218" s="49">
        <f t="shared" si="592"/>
        <v>-9.9416686901114854E-2</v>
      </c>
      <c r="AD218" s="49">
        <f t="shared" si="443"/>
        <v>0.37816060156185166</v>
      </c>
      <c r="AE218" s="49">
        <f t="shared" si="443"/>
        <v>0.49550768100008719</v>
      </c>
      <c r="AF218" s="49">
        <f t="shared" si="443"/>
        <v>0.7687794874234839</v>
      </c>
      <c r="AG218" s="129">
        <f t="shared" si="434"/>
        <v>0.23754082395055756</v>
      </c>
      <c r="AH218" s="129">
        <f t="shared" si="435"/>
        <v>-0.29064320081727635</v>
      </c>
      <c r="AI218" s="129">
        <f t="shared" si="436"/>
        <v>0.61750790189787208</v>
      </c>
      <c r="AJ218" s="132">
        <f t="shared" si="437"/>
        <v>0.38575777077107698</v>
      </c>
      <c r="AK218" s="85">
        <f t="shared" si="450"/>
        <v>0.6587553521697902</v>
      </c>
      <c r="AL218" s="122">
        <f t="shared" si="451"/>
        <v>0.44463969551511617</v>
      </c>
      <c r="AM218" s="122">
        <f t="shared" si="452"/>
        <v>0.76825458433366312</v>
      </c>
      <c r="AN218" s="122">
        <f t="shared" si="453"/>
        <v>0.72924926751616204</v>
      </c>
      <c r="AO218" s="53"/>
      <c r="AP218" s="60"/>
    </row>
    <row r="219" spans="1:53" ht="15" thickBot="1">
      <c r="A219" s="23" t="s">
        <v>5</v>
      </c>
      <c r="B219" s="24">
        <v>13067031405</v>
      </c>
      <c r="C219" s="24"/>
      <c r="D219" s="148">
        <f t="shared" ref="D219:G219" si="626">IF(OR(AND($V1001=1,$B$24=2),$B$24=1), IF(D$5="Next Quintile",IF(D1001&gt;D$41,D$42,IF(D1001&gt;D$40,D$41,IF(D1001&gt;D$19,D$40,IF(D1001&gt;D$18,D$19,D$18)))),IF(D$5="2nd Quintile",IF(D1001&gt;D$40,D$42,IF(D1001&gt;D$19,D$41,IF(D1001&gt;D$18,D$40,D$19))),IF(D1001*(1+D$5)&gt;100,100,D1001*(1+D$5)))), D1001)</f>
        <v>60.4</v>
      </c>
      <c r="E219" s="148">
        <f t="shared" si="626"/>
        <v>58.9</v>
      </c>
      <c r="F219" s="148">
        <f t="shared" si="626"/>
        <v>36.200000000000003</v>
      </c>
      <c r="G219" s="148">
        <f t="shared" si="626"/>
        <v>22.8</v>
      </c>
      <c r="H219" s="149">
        <f t="shared" ref="H219:M219" si="627">IF(OR(AND($V1001=1,$B$24=2),$B$24=1), IF(H$5="2nd Quintile",IF(H1001&gt;H$41,H$40,IF(H1001&gt;H$40,H$19,IF(H1001&gt;H$19,H$18, H$17))), IF(H$5="Next Quintile",IF(H1001=H$42,H$42,IF(H1001&gt;H$41,H$41,IF(H1001&gt;H$40,H$40,IF(H1001&gt;H$19,H$19,H$18)))),H1001*(1+H$5))), H1001)</f>
        <v>8.4</v>
      </c>
      <c r="I219" s="149">
        <f t="shared" si="627"/>
        <v>7.6</v>
      </c>
      <c r="J219" s="149">
        <f t="shared" si="627"/>
        <v>31.8</v>
      </c>
      <c r="K219" s="149">
        <f t="shared" si="627"/>
        <v>26.6</v>
      </c>
      <c r="L219" s="149">
        <f t="shared" si="627"/>
        <v>37.4</v>
      </c>
      <c r="M219" s="149">
        <f t="shared" si="627"/>
        <v>12.8</v>
      </c>
      <c r="N219" s="148">
        <f t="shared" si="489"/>
        <v>63.8</v>
      </c>
      <c r="O219" s="149">
        <f t="shared" ref="O219:Q219" si="628">IF(OR(AND($V1001=1,$B$24=2),$B$24=1), IF(O$5="2nd Quintile",IF(O1001&gt;O$41,O$40,IF(O1001&gt;O$40,O$19,IF(O1001&gt;O$19,O$18, O$17))), IF(O$5="Next Quintile",IF(O1001=O$42,O$42,IF(O1001&gt;O$41,O$41,IF(O1001&gt;O$40,O$40,IF(O1001&gt;O$19,O$19,O$18)))),O1001*(1+O$5))), O1001)</f>
        <v>16.100000000000001</v>
      </c>
      <c r="P219" s="149">
        <f t="shared" si="628"/>
        <v>32.799999999999997</v>
      </c>
      <c r="Q219" s="149">
        <f t="shared" si="628"/>
        <v>14.3</v>
      </c>
      <c r="R219" s="23"/>
      <c r="S219" s="49">
        <f t="shared" si="431"/>
        <v>-1.1585825502386922</v>
      </c>
      <c r="T219" s="49">
        <f t="shared" si="592"/>
        <v>-1.0425789155360894</v>
      </c>
      <c r="U219" s="49">
        <f t="shared" si="592"/>
        <v>-0.47143404847488513</v>
      </c>
      <c r="V219" s="49">
        <f t="shared" si="592"/>
        <v>-0.55488524787985438</v>
      </c>
      <c r="W219" s="49">
        <f t="shared" si="441"/>
        <v>0.3119867532506399</v>
      </c>
      <c r="X219" s="49">
        <f t="shared" si="441"/>
        <v>0.3944718742751564</v>
      </c>
      <c r="Y219" s="49">
        <f t="shared" si="442"/>
        <v>-0.38855909223953938</v>
      </c>
      <c r="Z219" s="49">
        <f t="shared" si="442"/>
        <v>0.20935529176510978</v>
      </c>
      <c r="AA219" s="49">
        <f t="shared" si="442"/>
        <v>9.9422617606706745E-2</v>
      </c>
      <c r="AB219" s="49">
        <f t="shared" si="442"/>
        <v>9.2604402347479645E-2</v>
      </c>
      <c r="AC219" s="49">
        <f t="shared" si="592"/>
        <v>-1.0576924061802706</v>
      </c>
      <c r="AD219" s="49">
        <f t="shared" si="443"/>
        <v>-0.39323829548121586</v>
      </c>
      <c r="AE219" s="49">
        <f t="shared" si="443"/>
        <v>-0.67506710481051713</v>
      </c>
      <c r="AF219" s="49">
        <f t="shared" si="443"/>
        <v>-0.31145258877133036</v>
      </c>
      <c r="AG219" s="129">
        <f t="shared" si="434"/>
        <v>-0.29707431862733685</v>
      </c>
      <c r="AH219" s="129">
        <f t="shared" si="435"/>
        <v>-0.41565446097760911</v>
      </c>
      <c r="AI219" s="129">
        <f t="shared" si="436"/>
        <v>0.13379410390643207</v>
      </c>
      <c r="AJ219" s="132">
        <f t="shared" si="437"/>
        <v>-0.60936259881083354</v>
      </c>
      <c r="AK219" s="85">
        <f t="shared" si="450"/>
        <v>0.49916816743156078</v>
      </c>
      <c r="AL219" s="122">
        <f t="shared" si="451"/>
        <v>0.40810440174728974</v>
      </c>
      <c r="AM219" s="122">
        <f t="shared" si="452"/>
        <v>0.65570786349063981</v>
      </c>
      <c r="AN219" s="122">
        <f t="shared" si="453"/>
        <v>0.45114227814367813</v>
      </c>
      <c r="AO219" s="53"/>
      <c r="AP219" s="60"/>
    </row>
    <row r="220" spans="1:53" ht="15" thickBot="1">
      <c r="A220" s="23" t="s">
        <v>5</v>
      </c>
      <c r="B220" s="24">
        <v>13067031406</v>
      </c>
      <c r="C220" s="24"/>
      <c r="D220" s="148">
        <f t="shared" ref="D220:G220" si="629">IF(OR(AND($V1002=1,$B$24=2),$B$24=1), IF(D$5="Next Quintile",IF(D1002&gt;D$41,D$42,IF(D1002&gt;D$40,D$41,IF(D1002&gt;D$19,D$40,IF(D1002&gt;D$18,D$19,D$18)))),IF(D$5="2nd Quintile",IF(D1002&gt;D$40,D$42,IF(D1002&gt;D$19,D$41,IF(D1002&gt;D$18,D$40,D$19))),IF(D1002*(1+D$5)&gt;100,100,D1002*(1+D$5)))), D1002)</f>
        <v>64</v>
      </c>
      <c r="E220" s="148">
        <f t="shared" si="629"/>
        <v>62.7</v>
      </c>
      <c r="F220" s="148">
        <f t="shared" si="629"/>
        <v>26.8</v>
      </c>
      <c r="G220" s="148">
        <f t="shared" si="629"/>
        <v>18.2</v>
      </c>
      <c r="H220" s="149">
        <f t="shared" ref="H220:M220" si="630">IF(OR(AND($V1002=1,$B$24=2),$B$24=1), IF(H$5="2nd Quintile",IF(H1002&gt;H$41,H$40,IF(H1002&gt;H$40,H$19,IF(H1002&gt;H$19,H$18, H$17))), IF(H$5="Next Quintile",IF(H1002=H$42,H$42,IF(H1002&gt;H$41,H$41,IF(H1002&gt;H$40,H$40,IF(H1002&gt;H$19,H$19,H$18)))),H1002*(1+H$5))), H1002)</f>
        <v>10.5</v>
      </c>
      <c r="I220" s="149">
        <f t="shared" si="630"/>
        <v>4.7</v>
      </c>
      <c r="J220" s="149">
        <f t="shared" si="630"/>
        <v>33.9</v>
      </c>
      <c r="K220" s="149">
        <f t="shared" si="630"/>
        <v>32.4</v>
      </c>
      <c r="L220" s="149">
        <f t="shared" si="630"/>
        <v>42.1</v>
      </c>
      <c r="M220" s="149">
        <f t="shared" si="630"/>
        <v>11.4</v>
      </c>
      <c r="N220" s="148">
        <f t="shared" si="489"/>
        <v>74</v>
      </c>
      <c r="O220" s="149">
        <f t="shared" ref="O220:Q220" si="631">IF(OR(AND($V1002=1,$B$24=2),$B$24=1), IF(O$5="2nd Quintile",IF(O1002&gt;O$41,O$40,IF(O1002&gt;O$40,O$19,IF(O1002&gt;O$19,O$18, O$17))), IF(O$5="Next Quintile",IF(O1002=O$42,O$42,IF(O1002&gt;O$41,O$41,IF(O1002&gt;O$40,O$40,IF(O1002&gt;O$19,O$19,O$18)))),O1002*(1+O$5))), O1002)</f>
        <v>8.9</v>
      </c>
      <c r="P220" s="149">
        <f t="shared" si="631"/>
        <v>25</v>
      </c>
      <c r="Q220" s="149">
        <f t="shared" si="631"/>
        <v>12.7</v>
      </c>
      <c r="R220" s="23"/>
      <c r="S220" s="49">
        <f t="shared" si="431"/>
        <v>-0.85192799086678095</v>
      </c>
      <c r="T220" s="49">
        <f t="shared" si="592"/>
        <v>-0.67933005795555779</v>
      </c>
      <c r="U220" s="49">
        <f t="shared" si="592"/>
        <v>-0.92189179914154218</v>
      </c>
      <c r="V220" s="49">
        <f t="shared" si="592"/>
        <v>-0.79940026909210249</v>
      </c>
      <c r="W220" s="49">
        <f t="shared" si="441"/>
        <v>-0.437960716573773</v>
      </c>
      <c r="X220" s="49">
        <f t="shared" si="441"/>
        <v>0.7407094157285804</v>
      </c>
      <c r="Y220" s="49">
        <f t="shared" si="442"/>
        <v>-0.4940650539587817</v>
      </c>
      <c r="Z220" s="49">
        <f t="shared" si="442"/>
        <v>-7.6820723918615483E-2</v>
      </c>
      <c r="AA220" s="49">
        <f t="shared" si="442"/>
        <v>-0.33315646090844231</v>
      </c>
      <c r="AB220" s="49">
        <f t="shared" si="442"/>
        <v>0.21092115699069264</v>
      </c>
      <c r="AC220" s="49">
        <f t="shared" si="592"/>
        <v>-9.9416686901114854E-2</v>
      </c>
      <c r="AD220" s="49">
        <f t="shared" si="443"/>
        <v>0.34730464568012887</v>
      </c>
      <c r="AE220" s="49">
        <f t="shared" si="443"/>
        <v>-0.11491475331832619</v>
      </c>
      <c r="AF220" s="49">
        <f t="shared" si="443"/>
        <v>-7.1401016283593702E-2</v>
      </c>
      <c r="AG220" s="129">
        <f t="shared" si="434"/>
        <v>-0.18097996217864587</v>
      </c>
      <c r="AH220" s="129">
        <f t="shared" si="435"/>
        <v>-0.49198092455142267</v>
      </c>
      <c r="AI220" s="129">
        <f t="shared" si="436"/>
        <v>-6.6352009278788385E-2</v>
      </c>
      <c r="AJ220" s="132">
        <f t="shared" si="437"/>
        <v>1.5393047294273526E-2</v>
      </c>
      <c r="AK220" s="85">
        <f t="shared" si="450"/>
        <v>0.53382332407434829</v>
      </c>
      <c r="AL220" s="122">
        <f t="shared" si="451"/>
        <v>0.3857975330272076</v>
      </c>
      <c r="AM220" s="122">
        <f t="shared" si="452"/>
        <v>0.60913944054713764</v>
      </c>
      <c r="AN220" s="122">
        <f t="shared" si="453"/>
        <v>0.62574317783659772</v>
      </c>
      <c r="AO220" s="53"/>
      <c r="AP220" s="60"/>
      <c r="AU220" s="56"/>
      <c r="AV220" s="56"/>
      <c r="AW220" s="56"/>
      <c r="AX220" s="56"/>
      <c r="AY220" s="56"/>
      <c r="AZ220" s="56"/>
      <c r="BA220" s="56"/>
    </row>
    <row r="221" spans="1:53" ht="15" thickBot="1">
      <c r="A221" s="23" t="s">
        <v>5</v>
      </c>
      <c r="B221" s="24">
        <v>13067031408</v>
      </c>
      <c r="C221" s="24"/>
      <c r="D221" s="148">
        <f t="shared" ref="D221:G221" si="632">IF(OR(AND($V1003=1,$B$24=2),$B$24=1), IF(D$5="Next Quintile",IF(D1003&gt;D$41,D$42,IF(D1003&gt;D$40,D$41,IF(D1003&gt;D$19,D$40,IF(D1003&gt;D$18,D$19,D$18)))),IF(D$5="2nd Quintile",IF(D1003&gt;D$40,D$42,IF(D1003&gt;D$19,D$41,IF(D1003&gt;D$18,D$40,D$19))),IF(D1003*(1+D$5)&gt;100,100,D1003*(1+D$5)))), D1003)</f>
        <v>68.400000000000006</v>
      </c>
      <c r="E221" s="148">
        <f t="shared" si="632"/>
        <v>64.900000000000006</v>
      </c>
      <c r="F221" s="148">
        <f t="shared" si="632"/>
        <v>38.799999999999997</v>
      </c>
      <c r="G221" s="148">
        <f t="shared" si="632"/>
        <v>19.899999999999999</v>
      </c>
      <c r="H221" s="149">
        <f t="shared" ref="H221:M221" si="633">IF(OR(AND($V1003=1,$B$24=2),$B$24=1), IF(H$5="2nd Quintile",IF(H1003&gt;H$41,H$40,IF(H1003&gt;H$40,H$19,IF(H1003&gt;H$19,H$18, H$17))), IF(H$5="Next Quintile",IF(H1003=H$42,H$42,IF(H1003&gt;H$41,H$41,IF(H1003&gt;H$40,H$40,IF(H1003&gt;H$19,H$19,H$18)))),H1003*(1+H$5))), H1003)</f>
        <v>10.4</v>
      </c>
      <c r="I221" s="149">
        <f t="shared" si="633"/>
        <v>27.6</v>
      </c>
      <c r="J221" s="149">
        <f t="shared" si="633"/>
        <v>23.3</v>
      </c>
      <c r="K221" s="149">
        <f t="shared" si="633"/>
        <v>42</v>
      </c>
      <c r="L221" s="149">
        <f t="shared" si="633"/>
        <v>38.200000000000003</v>
      </c>
      <c r="M221" s="149">
        <f t="shared" si="633"/>
        <v>15</v>
      </c>
      <c r="N221" s="148">
        <f t="shared" si="489"/>
        <v>73.5</v>
      </c>
      <c r="O221" s="149">
        <f t="shared" ref="O221:Q221" si="634">IF(OR(AND($V1003=1,$B$24=2),$B$24=1), IF(O$5="2nd Quintile",IF(O1003&gt;O$41,O$40,IF(O1003&gt;O$40,O$19,IF(O1003&gt;O$19,O$18, O$17))), IF(O$5="Next Quintile",IF(O1003=O$42,O$42,IF(O1003&gt;O$41,O$41,IF(O1003&gt;O$40,O$40,IF(O1003&gt;O$19,O$19,O$18)))),O1003*(1+O$5))), O1003)</f>
        <v>18.100000000000001</v>
      </c>
      <c r="P221" s="149">
        <f t="shared" si="634"/>
        <v>23.1</v>
      </c>
      <c r="Q221" s="149">
        <f t="shared" si="634"/>
        <v>14.9</v>
      </c>
      <c r="R221" s="23"/>
      <c r="S221" s="49">
        <f t="shared" si="431"/>
        <v>-0.47712797385666689</v>
      </c>
      <c r="T221" s="49">
        <f t="shared" si="592"/>
        <v>-0.46902808777735527</v>
      </c>
      <c r="U221" s="49">
        <f t="shared" si="592"/>
        <v>-0.34683935148198031</v>
      </c>
      <c r="V221" s="49">
        <f t="shared" si="592"/>
        <v>-0.70903602212235861</v>
      </c>
      <c r="W221" s="49">
        <f t="shared" si="441"/>
        <v>-0.40224893229642011</v>
      </c>
      <c r="X221" s="49">
        <f t="shared" si="441"/>
        <v>-1.9933732391967336</v>
      </c>
      <c r="Y221" s="49">
        <f t="shared" si="442"/>
        <v>3.8488848052632446E-2</v>
      </c>
      <c r="Z221" s="49">
        <f t="shared" si="442"/>
        <v>-0.55049137056754038</v>
      </c>
      <c r="AA221" s="49">
        <f t="shared" si="442"/>
        <v>2.5792136157319328E-2</v>
      </c>
      <c r="AB221" s="49">
        <f t="shared" si="442"/>
        <v>-9.3321926377569239E-2</v>
      </c>
      <c r="AC221" s="49">
        <f t="shared" si="592"/>
        <v>-0.14639098686577934</v>
      </c>
      <c r="AD221" s="49">
        <f t="shared" si="443"/>
        <v>-0.59894466802603386</v>
      </c>
      <c r="AE221" s="49">
        <f t="shared" si="443"/>
        <v>2.1532614352848468E-2</v>
      </c>
      <c r="AF221" s="49">
        <f t="shared" si="443"/>
        <v>-0.40147192845423152</v>
      </c>
      <c r="AG221" s="129">
        <f t="shared" si="434"/>
        <v>-0.3700212061708803</v>
      </c>
      <c r="AH221" s="129">
        <f t="shared" si="435"/>
        <v>-0.62273782266841171</v>
      </c>
      <c r="AI221" s="129">
        <f t="shared" si="436"/>
        <v>-0.20600705359593008</v>
      </c>
      <c r="AJ221" s="132">
        <f t="shared" si="437"/>
        <v>-0.28131874224829906</v>
      </c>
      <c r="AK221" s="85">
        <f t="shared" si="450"/>
        <v>0.47739289866091583</v>
      </c>
      <c r="AL221" s="122">
        <f t="shared" si="451"/>
        <v>0.3475830419585878</v>
      </c>
      <c r="AM221" s="122">
        <f t="shared" si="452"/>
        <v>0.57664560358745787</v>
      </c>
      <c r="AN221" s="122">
        <f t="shared" si="453"/>
        <v>0.54282092539021709</v>
      </c>
      <c r="AO221" s="53"/>
      <c r="AP221" s="60"/>
    </row>
    <row r="222" spans="1:53" ht="15" thickBot="1">
      <c r="A222" s="23" t="s">
        <v>5</v>
      </c>
      <c r="B222" s="24">
        <v>13067031409</v>
      </c>
      <c r="C222" s="24"/>
      <c r="D222" s="148">
        <f t="shared" ref="D222:G222" si="635">IF(OR(AND($V1004=1,$B$24=2),$B$24=1), IF(D$5="Next Quintile",IF(D1004&gt;D$41,D$42,IF(D1004&gt;D$40,D$41,IF(D1004&gt;D$19,D$40,IF(D1004&gt;D$18,D$19,D$18)))),IF(D$5="2nd Quintile",IF(D1004&gt;D$40,D$42,IF(D1004&gt;D$19,D$41,IF(D1004&gt;D$18,D$40,D$19))),IF(D1004*(1+D$5)&gt;100,100,D1004*(1+D$5)))), D1004)</f>
        <v>64.400000000000006</v>
      </c>
      <c r="E222" s="148">
        <f t="shared" si="635"/>
        <v>62.9</v>
      </c>
      <c r="F222" s="148">
        <f t="shared" si="635"/>
        <v>38.799999999999997</v>
      </c>
      <c r="G222" s="148">
        <f t="shared" si="635"/>
        <v>21.6</v>
      </c>
      <c r="H222" s="149">
        <f t="shared" ref="H222:M222" si="636">IF(OR(AND($V1004=1,$B$24=2),$B$24=1), IF(H$5="2nd Quintile",IF(H1004&gt;H$41,H$40,IF(H1004&gt;H$40,H$19,IF(H1004&gt;H$19,H$18, H$17))), IF(H$5="Next Quintile",IF(H1004=H$42,H$42,IF(H1004&gt;H$41,H$41,IF(H1004&gt;H$40,H$40,IF(H1004&gt;H$19,H$19,H$18)))),H1004*(1+H$5))), H1004)</f>
        <v>11.8</v>
      </c>
      <c r="I222" s="149">
        <f t="shared" si="636"/>
        <v>5.0999999999999996</v>
      </c>
      <c r="J222" s="149">
        <f t="shared" si="636"/>
        <v>29.5</v>
      </c>
      <c r="K222" s="149">
        <f t="shared" si="636"/>
        <v>35</v>
      </c>
      <c r="L222" s="149">
        <f t="shared" si="636"/>
        <v>50.2</v>
      </c>
      <c r="M222" s="149">
        <f t="shared" si="636"/>
        <v>11.5</v>
      </c>
      <c r="N222" s="148">
        <f t="shared" si="489"/>
        <v>73.900000000000006</v>
      </c>
      <c r="O222" s="149">
        <f t="shared" ref="O222:Q222" si="637">IF(OR(AND($V1004=1,$B$24=2),$B$24=1), IF(O$5="2nd Quintile",IF(O1004&gt;O$41,O$40,IF(O1004&gt;O$40,O$19,IF(O1004&gt;O$19,O$18, O$17))), IF(O$5="Next Quintile",IF(O1004=O$42,O$42,IF(O1004&gt;O$41,O$41,IF(O1004&gt;O$40,O$40,IF(O1004&gt;O$19,O$19,O$18)))),O1004*(1+O$5))), O1004)</f>
        <v>6.5</v>
      </c>
      <c r="P222" s="149">
        <f t="shared" si="637"/>
        <v>27.3</v>
      </c>
      <c r="Q222" s="149">
        <f t="shared" si="637"/>
        <v>12.2</v>
      </c>
      <c r="R222" s="23"/>
      <c r="S222" s="49">
        <f t="shared" si="431"/>
        <v>-0.81785526204767922</v>
      </c>
      <c r="T222" s="49">
        <f t="shared" si="592"/>
        <v>-0.66021169703026705</v>
      </c>
      <c r="U222" s="49">
        <f t="shared" si="592"/>
        <v>-0.34683935148198031</v>
      </c>
      <c r="V222" s="49">
        <f t="shared" si="592"/>
        <v>-0.61867177515261462</v>
      </c>
      <c r="W222" s="49">
        <f t="shared" si="441"/>
        <v>-0.90221391217936231</v>
      </c>
      <c r="X222" s="49">
        <f t="shared" si="441"/>
        <v>0.69295251345914266</v>
      </c>
      <c r="Y222" s="49">
        <f t="shared" si="442"/>
        <v>-0.27300494368989286</v>
      </c>
      <c r="Z222" s="49">
        <f t="shared" si="442"/>
        <v>-0.20510652405269936</v>
      </c>
      <c r="AA222" s="49">
        <f t="shared" si="442"/>
        <v>-1.0786650855834861</v>
      </c>
      <c r="AB222" s="49">
        <f t="shared" si="442"/>
        <v>0.20246996023046318</v>
      </c>
      <c r="AC222" s="49">
        <f t="shared" si="592"/>
        <v>-0.10881154689404721</v>
      </c>
      <c r="AD222" s="49">
        <f t="shared" si="443"/>
        <v>0.59415229273391046</v>
      </c>
      <c r="AE222" s="49">
        <f t="shared" si="443"/>
        <v>-0.28008788260448514</v>
      </c>
      <c r="AF222" s="49">
        <f t="shared" si="443"/>
        <v>3.6151001188239381E-3</v>
      </c>
      <c r="AG222" s="129">
        <f t="shared" si="434"/>
        <v>-0.24206488924759453</v>
      </c>
      <c r="AH222" s="129">
        <f t="shared" si="435"/>
        <v>-0.41797777544609332</v>
      </c>
      <c r="AI222" s="129">
        <f t="shared" si="436"/>
        <v>-0.36043388313524072</v>
      </c>
      <c r="AJ222" s="132">
        <f t="shared" si="437"/>
        <v>5.2216990838550512E-2</v>
      </c>
      <c r="AK222" s="85">
        <f t="shared" si="450"/>
        <v>0.5155889517857758</v>
      </c>
      <c r="AL222" s="122">
        <f t="shared" si="451"/>
        <v>0.40742539909975029</v>
      </c>
      <c r="AM222" s="122">
        <f t="shared" si="452"/>
        <v>0.54071478386099314</v>
      </c>
      <c r="AN222" s="122">
        <f t="shared" si="453"/>
        <v>0.63603439123043459</v>
      </c>
      <c r="AO222" s="53"/>
      <c r="AP222" s="60"/>
    </row>
    <row r="223" spans="1:53" ht="15" thickBot="1">
      <c r="A223" s="23" t="s">
        <v>5</v>
      </c>
      <c r="B223" s="24">
        <v>13067031503</v>
      </c>
      <c r="C223" s="24"/>
      <c r="D223" s="148">
        <f t="shared" ref="D223:G223" si="638">IF(OR(AND($V1005=1,$B$24=2),$B$24=1), IF(D$5="Next Quintile",IF(D1005&gt;D$41,D$42,IF(D1005&gt;D$40,D$41,IF(D1005&gt;D$19,D$40,IF(D1005&gt;D$18,D$19,D$18)))),IF(D$5="2nd Quintile",IF(D1005&gt;D$40,D$42,IF(D1005&gt;D$19,D$41,IF(D1005&gt;D$18,D$40,D$19))),IF(D1005*(1+D$5)&gt;100,100,D1005*(1+D$5)))), D1005)</f>
        <v>71.400000000000006</v>
      </c>
      <c r="E223" s="148">
        <f t="shared" si="638"/>
        <v>65.2</v>
      </c>
      <c r="F223" s="148">
        <f t="shared" si="638"/>
        <v>33.5</v>
      </c>
      <c r="G223" s="148">
        <f t="shared" si="638"/>
        <v>25.3</v>
      </c>
      <c r="H223" s="149">
        <f t="shared" ref="H223:M223" si="639">IF(OR(AND($V1005=1,$B$24=2),$B$24=1), IF(H$5="2nd Quintile",IF(H1005&gt;H$41,H$40,IF(H1005&gt;H$40,H$19,IF(H1005&gt;H$19,H$18, H$17))), IF(H$5="Next Quintile",IF(H1005=H$42,H$42,IF(H1005&gt;H$41,H$41,IF(H1005&gt;H$40,H$40,IF(H1005&gt;H$19,H$19,H$18)))),H1005*(1+H$5))), H1005)</f>
        <v>9.8000000000000007</v>
      </c>
      <c r="I223" s="149">
        <f t="shared" si="639"/>
        <v>0.7</v>
      </c>
      <c r="J223" s="149">
        <f t="shared" si="639"/>
        <v>23.6</v>
      </c>
      <c r="K223" s="149">
        <f t="shared" si="639"/>
        <v>25.1</v>
      </c>
      <c r="L223" s="149">
        <f t="shared" si="639"/>
        <v>38.4</v>
      </c>
      <c r="M223" s="149">
        <f t="shared" si="639"/>
        <v>16.399999999999999</v>
      </c>
      <c r="N223" s="148">
        <f t="shared" si="489"/>
        <v>64.599999999999994</v>
      </c>
      <c r="O223" s="149">
        <f t="shared" ref="O223:Q223" si="640">IF(OR(AND($V1005=1,$B$24=2),$B$24=1), IF(O$5="2nd Quintile",IF(O1005&gt;O$41,O$40,IF(O1005&gt;O$40,O$19,IF(O1005&gt;O$19,O$18, O$17))), IF(O$5="Next Quintile",IF(O1005=O$42,O$42,IF(O1005&gt;O$41,O$41,IF(O1005&gt;O$40,O$40,IF(O1005&gt;O$19,O$19,O$18)))),O1005*(1+O$5))), O1005)</f>
        <v>15.3</v>
      </c>
      <c r="P223" s="149">
        <f t="shared" si="640"/>
        <v>19.100000000000001</v>
      </c>
      <c r="Q223" s="149">
        <f t="shared" si="640"/>
        <v>11.6</v>
      </c>
      <c r="R223" s="23"/>
      <c r="S223" s="49">
        <f t="shared" ref="S223:S286" si="641">IF((D223-S$25)/S$26&lt;3.1, (IF((D223-S$25)/S$26&gt;-3.1, (D223-S$25)/S$26, -3.1)), 3.1)</f>
        <v>-0.22158250771340765</v>
      </c>
      <c r="T223" s="49">
        <f t="shared" ref="T223:AC238" si="642">IF((E223-T$25)/T$26&lt;3.1, (IF((E223-T$25)/T$26&gt;-3.1, (E223-T$25)/T$26, -3.1)), 3.1)</f>
        <v>-0.4403505463894189</v>
      </c>
      <c r="U223" s="49">
        <f t="shared" si="642"/>
        <v>-0.60082084919828671</v>
      </c>
      <c r="V223" s="49">
        <f t="shared" si="642"/>
        <v>-0.42199664939493697</v>
      </c>
      <c r="W223" s="49">
        <f t="shared" si="441"/>
        <v>-0.18797822663230224</v>
      </c>
      <c r="X223" s="49">
        <f t="shared" ref="X223" si="643">IF((I223-X$25)/X$26&lt;3.1, (IF((I223-X$25)/X$26&gt;-3.1, -(I223-X$25)/X$26, 3.1)), -3.1)</f>
        <v>1.2182784384229586</v>
      </c>
      <c r="Y223" s="49">
        <f t="shared" si="442"/>
        <v>2.3416567807026348E-2</v>
      </c>
      <c r="Z223" s="49">
        <f t="shared" si="442"/>
        <v>0.28336633030400427</v>
      </c>
      <c r="AA223" s="49">
        <f t="shared" si="442"/>
        <v>7.3845157949729637E-3</v>
      </c>
      <c r="AB223" s="49">
        <f t="shared" ref="AB223:AB286" si="644">IF((M223-AB$25)/AB$26&lt;3.1, (IF((M223-AB$25)/AB$26&gt;-3.1, -(M223-AB$25)/AB$26, 3.1)), -3.1)</f>
        <v>-0.21163868102078209</v>
      </c>
      <c r="AC223" s="49">
        <f t="shared" si="642"/>
        <v>-0.98253352623680756</v>
      </c>
      <c r="AD223" s="49">
        <f t="shared" si="443"/>
        <v>-0.31095574646328861</v>
      </c>
      <c r="AE223" s="49">
        <f t="shared" si="443"/>
        <v>0.30879023050269006</v>
      </c>
      <c r="AF223" s="49">
        <f t="shared" si="443"/>
        <v>9.3634439801725061E-2</v>
      </c>
      <c r="AG223" s="129">
        <f t="shared" ref="AG223:AG286" si="645">AVERAGE(AH223:AJ223)</f>
        <v>-9.551437025912797E-2</v>
      </c>
      <c r="AH223" s="129">
        <f t="shared" ref="AH223:AH286" si="646">+AVERAGE(T223,S223,U223,V223,W223,X223,Y223)</f>
        <v>-9.0147681871195359E-2</v>
      </c>
      <c r="AI223" s="129">
        <f t="shared" ref="AI223:AI286" si="647">+AVERAGE(Z223,AA223,AB223)</f>
        <v>2.6370721692731709E-2</v>
      </c>
      <c r="AJ223" s="132">
        <f t="shared" ref="AJ223:AJ286" si="648">+AVERAGE(AC223,AD223,AE223,AF223)</f>
        <v>-0.22276615059892027</v>
      </c>
      <c r="AK223" s="85">
        <f t="shared" si="450"/>
        <v>0.55933553298907235</v>
      </c>
      <c r="AL223" s="122">
        <f t="shared" si="451"/>
        <v>0.5032357185808225</v>
      </c>
      <c r="AM223" s="122">
        <f t="shared" si="452"/>
        <v>0.63071343608290098</v>
      </c>
      <c r="AN223" s="122">
        <f t="shared" si="453"/>
        <v>0.55918465934775485</v>
      </c>
      <c r="AO223" s="53"/>
      <c r="AP223" s="60"/>
    </row>
    <row r="224" spans="1:53" ht="15" thickBot="1">
      <c r="A224" s="23" t="s">
        <v>5</v>
      </c>
      <c r="B224" s="24">
        <v>13067031505</v>
      </c>
      <c r="C224" s="24"/>
      <c r="D224" s="148">
        <f t="shared" ref="D224:G224" si="649">IF(OR(AND($V1006=1,$B$24=2),$B$24=1), IF(D$5="Next Quintile",IF(D1006&gt;D$41,D$42,IF(D1006&gt;D$40,D$41,IF(D1006&gt;D$19,D$40,IF(D1006&gt;D$18,D$19,D$18)))),IF(D$5="2nd Quintile",IF(D1006&gt;D$40,D$42,IF(D1006&gt;D$19,D$41,IF(D1006&gt;D$18,D$40,D$19))),IF(D1006*(1+D$5)&gt;100,100,D1006*(1+D$5)))), D1006)</f>
        <v>81.099999999999994</v>
      </c>
      <c r="E224" s="148">
        <f t="shared" si="649"/>
        <v>71.3</v>
      </c>
      <c r="F224" s="148">
        <f t="shared" si="649"/>
        <v>42.2</v>
      </c>
      <c r="G224" s="148">
        <f t="shared" si="649"/>
        <v>26.4</v>
      </c>
      <c r="H224" s="149">
        <f t="shared" ref="H224:M224" si="650">IF(OR(AND($V1006=1,$B$24=2),$B$24=1), IF(H$5="2nd Quintile",IF(H1006&gt;H$41,H$40,IF(H1006&gt;H$40,H$19,IF(H1006&gt;H$19,H$18, H$17))), IF(H$5="Next Quintile",IF(H1006=H$42,H$42,IF(H1006&gt;H$41,H$41,IF(H1006&gt;H$40,H$40,IF(H1006&gt;H$19,H$19,H$18)))),H1006*(1+H$5))), H1006)</f>
        <v>4.9000000000000004</v>
      </c>
      <c r="I224" s="149">
        <f t="shared" si="650"/>
        <v>7.3</v>
      </c>
      <c r="J224" s="149">
        <f t="shared" si="650"/>
        <v>19.2</v>
      </c>
      <c r="K224" s="149">
        <f t="shared" si="650"/>
        <v>30</v>
      </c>
      <c r="L224" s="149">
        <f t="shared" si="650"/>
        <v>31.2</v>
      </c>
      <c r="M224" s="149">
        <f t="shared" si="650"/>
        <v>7.8</v>
      </c>
      <c r="N224" s="148">
        <f t="shared" si="489"/>
        <v>72.099999999999994</v>
      </c>
      <c r="O224" s="149">
        <f t="shared" ref="O224:Q224" si="651">IF(OR(AND($V1006=1,$B$24=2),$B$24=1), IF(O$5="2nd Quintile",IF(O1006&gt;O$41,O$40,IF(O1006&gt;O$40,O$19,IF(O1006&gt;O$19,O$18, O$17))), IF(O$5="Next Quintile",IF(O1006=O$42,O$42,IF(O1006&gt;O$41,O$41,IF(O1006&gt;O$40,O$40,IF(O1006&gt;O$19,O$19,O$18)))),O1006*(1+O$5))), O1006)</f>
        <v>9.9</v>
      </c>
      <c r="P224" s="149">
        <f t="shared" si="651"/>
        <v>23.2</v>
      </c>
      <c r="Q224" s="149">
        <f t="shared" si="651"/>
        <v>17.399999999999999</v>
      </c>
      <c r="R224" s="23"/>
      <c r="S224" s="49">
        <f t="shared" si="641"/>
        <v>0.60468116614979617</v>
      </c>
      <c r="T224" s="49">
        <f t="shared" si="642"/>
        <v>0.14275946183195948</v>
      </c>
      <c r="U224" s="49">
        <f t="shared" si="642"/>
        <v>-0.18390782464510413</v>
      </c>
      <c r="V224" s="49">
        <f t="shared" si="642"/>
        <v>-0.36352566606157344</v>
      </c>
      <c r="W224" s="49">
        <f t="shared" ref="W224:X287" si="652">IF((H224-W$25)/W$26&lt;3.1, (IF((H224-W$25)/W$26&gt;-3.1, -(H224-W$25)/W$26, 3.1)), -3.1)</f>
        <v>1.561899202957995</v>
      </c>
      <c r="X224" s="49">
        <f t="shared" si="652"/>
        <v>0.4302895509772347</v>
      </c>
      <c r="Y224" s="49">
        <f t="shared" ref="Y224:AB287" si="653">IF((J224-Y$25)/Y$26&lt;3.1, (IF((J224-Y$25)/Y$26&gt;-3.1, -(J224-Y$25)/Y$26, 3.1)), -3.1)</f>
        <v>0.24447667807591539</v>
      </c>
      <c r="Z224" s="49">
        <f t="shared" si="653"/>
        <v>4.1596937743615656E-2</v>
      </c>
      <c r="AA224" s="49">
        <f t="shared" si="653"/>
        <v>0.67005884883945621</v>
      </c>
      <c r="AB224" s="49">
        <f t="shared" si="644"/>
        <v>0.51516424035895458</v>
      </c>
      <c r="AC224" s="49">
        <f t="shared" si="642"/>
        <v>-0.27791902676684038</v>
      </c>
      <c r="AD224" s="49">
        <f t="shared" ref="AD224:AF287" si="654">IF((O224-AD$25)/AD$26&lt;3.1, (IF((O224-AD$25)/AD$26&gt;-3.1, -(O224-AD$25)/AD$26, 3.1)), -3.1)</f>
        <v>0.2444514594077199</v>
      </c>
      <c r="AE224" s="49">
        <f t="shared" si="654"/>
        <v>1.4351173949102581E-2</v>
      </c>
      <c r="AF224" s="49">
        <f t="shared" si="654"/>
        <v>-0.77655251046631946</v>
      </c>
      <c r="AG224" s="129">
        <f t="shared" si="645"/>
        <v>0.18603962144606481</v>
      </c>
      <c r="AH224" s="129">
        <f t="shared" si="646"/>
        <v>0.3480960813266033</v>
      </c>
      <c r="AI224" s="129">
        <f t="shared" si="647"/>
        <v>0.40894000898067545</v>
      </c>
      <c r="AJ224" s="132">
        <f t="shared" si="648"/>
        <v>-0.19891722596908434</v>
      </c>
      <c r="AK224" s="85">
        <f t="shared" si="450"/>
        <v>0.64338180349196183</v>
      </c>
      <c r="AL224" s="122">
        <f t="shared" si="451"/>
        <v>0.63131509806883024</v>
      </c>
      <c r="AM224" s="122">
        <f t="shared" si="452"/>
        <v>0.71972664794144003</v>
      </c>
      <c r="AN224" s="122">
        <f t="shared" si="453"/>
        <v>0.56584973508262459</v>
      </c>
      <c r="AO224" s="53"/>
      <c r="AP224" s="60"/>
    </row>
    <row r="225" spans="1:53" ht="15" thickBot="1">
      <c r="A225" s="23" t="s">
        <v>5</v>
      </c>
      <c r="B225" s="24">
        <v>13067031506</v>
      </c>
      <c r="C225" s="24"/>
      <c r="D225" s="148">
        <f t="shared" ref="D225:G225" si="655">IF(OR(AND($V1007=1,$B$24=2),$B$24=1), IF(D$5="Next Quintile",IF(D1007&gt;D$41,D$42,IF(D1007&gt;D$40,D$41,IF(D1007&gt;D$19,D$40,IF(D1007&gt;D$18,D$19,D$18)))),IF(D$5="2nd Quintile",IF(D1007&gt;D$40,D$42,IF(D1007&gt;D$19,D$41,IF(D1007&gt;D$18,D$40,D$19))),IF(D1007*(1+D$5)&gt;100,100,D1007*(1+D$5)))), D1007)</f>
        <v>81.400000000000006</v>
      </c>
      <c r="E225" s="148">
        <f t="shared" si="655"/>
        <v>71.400000000000006</v>
      </c>
      <c r="F225" s="148">
        <f t="shared" si="655"/>
        <v>37.700000000000003</v>
      </c>
      <c r="G225" s="148">
        <f t="shared" si="655"/>
        <v>28.7</v>
      </c>
      <c r="H225" s="149">
        <f t="shared" ref="H225:M225" si="656">IF(OR(AND($V1007=1,$B$24=2),$B$24=1), IF(H$5="2nd Quintile",IF(H1007&gt;H$41,H$40,IF(H1007&gt;H$40,H$19,IF(H1007&gt;H$19,H$18, H$17))), IF(H$5="Next Quintile",IF(H1007=H$42,H$42,IF(H1007&gt;H$41,H$41,IF(H1007&gt;H$40,H$40,IF(H1007&gt;H$19,H$19,H$18)))),H1007*(1+H$5))), H1007)</f>
        <v>7.5</v>
      </c>
      <c r="I225" s="149">
        <f t="shared" si="656"/>
        <v>4.2</v>
      </c>
      <c r="J225" s="149">
        <f t="shared" si="656"/>
        <v>14.2</v>
      </c>
      <c r="K225" s="149">
        <f t="shared" si="656"/>
        <v>32.9</v>
      </c>
      <c r="L225" s="149">
        <f t="shared" si="656"/>
        <v>30.7</v>
      </c>
      <c r="M225" s="149">
        <f t="shared" si="656"/>
        <v>11.8</v>
      </c>
      <c r="N225" s="148">
        <f t="shared" si="489"/>
        <v>72</v>
      </c>
      <c r="O225" s="149">
        <f t="shared" ref="O225:Q225" si="657">IF(OR(AND($V1007=1,$B$24=2),$B$24=1), IF(O$5="2nd Quintile",IF(O1007&gt;O$41,O$40,IF(O1007&gt;O$40,O$19,IF(O1007&gt;O$19,O$18, O$17))), IF(O$5="Next Quintile",IF(O1007=O$42,O$42,IF(O1007&gt;O$41,O$41,IF(O1007&gt;O$40,O$40,IF(O1007&gt;O$19,O$19,O$18)))),O1007*(1+O$5))), O1007)</f>
        <v>18.399999999999999</v>
      </c>
      <c r="P225" s="149">
        <f t="shared" si="657"/>
        <v>28.1</v>
      </c>
      <c r="Q225" s="149">
        <f t="shared" si="657"/>
        <v>8.4</v>
      </c>
      <c r="R225" s="23"/>
      <c r="S225" s="49">
        <f t="shared" si="641"/>
        <v>0.63023571276412305</v>
      </c>
      <c r="T225" s="49">
        <f t="shared" si="642"/>
        <v>0.15231864229460584</v>
      </c>
      <c r="U225" s="49">
        <f t="shared" si="642"/>
        <v>-0.39955249251743991</v>
      </c>
      <c r="V225" s="49">
        <f t="shared" si="642"/>
        <v>-0.24126815545544938</v>
      </c>
      <c r="W225" s="49">
        <f t="shared" si="652"/>
        <v>0.63339281174681705</v>
      </c>
      <c r="X225" s="49">
        <f t="shared" si="652"/>
        <v>0.80040554356537763</v>
      </c>
      <c r="Y225" s="49">
        <f t="shared" si="653"/>
        <v>0.49568134883601644</v>
      </c>
      <c r="Z225" s="49">
        <f t="shared" si="653"/>
        <v>-0.10149107009824698</v>
      </c>
      <c r="AA225" s="49">
        <f t="shared" si="653"/>
        <v>0.7160778997453231</v>
      </c>
      <c r="AB225" s="49">
        <f t="shared" si="644"/>
        <v>0.17711636994977462</v>
      </c>
      <c r="AC225" s="49">
        <f t="shared" si="642"/>
        <v>-0.28731388675977276</v>
      </c>
      <c r="AD225" s="49">
        <f t="shared" si="654"/>
        <v>-0.62980062390775626</v>
      </c>
      <c r="AE225" s="49">
        <f t="shared" si="654"/>
        <v>-0.33753940583445352</v>
      </c>
      <c r="AF225" s="49">
        <f t="shared" si="654"/>
        <v>0.57373758477719794</v>
      </c>
      <c r="AG225" s="129">
        <f t="shared" si="645"/>
        <v>0.12985320459246014</v>
      </c>
      <c r="AH225" s="129">
        <f t="shared" si="646"/>
        <v>0.29588763017629294</v>
      </c>
      <c r="AI225" s="129">
        <f t="shared" si="647"/>
        <v>0.26390106653228357</v>
      </c>
      <c r="AJ225" s="132">
        <f t="shared" si="648"/>
        <v>-0.17022908293119615</v>
      </c>
      <c r="AK225" s="85">
        <f t="shared" si="450"/>
        <v>0.62660967832738335</v>
      </c>
      <c r="AL225" s="122">
        <f t="shared" si="451"/>
        <v>0.6160568637506304</v>
      </c>
      <c r="AM225" s="122">
        <f t="shared" si="452"/>
        <v>0.68598012792301499</v>
      </c>
      <c r="AN225" s="122">
        <f t="shared" si="453"/>
        <v>0.5738672305885264</v>
      </c>
      <c r="AO225" s="53"/>
      <c r="AP225" s="60"/>
    </row>
    <row r="226" spans="1:53" ht="15" thickBot="1">
      <c r="A226" s="23" t="s">
        <v>5</v>
      </c>
      <c r="B226" s="24">
        <v>13067031507</v>
      </c>
      <c r="C226" s="24"/>
      <c r="D226" s="148">
        <f t="shared" ref="D226:G226" si="658">IF(OR(AND($V1008=1,$B$24=2),$B$24=1), IF(D$5="Next Quintile",IF(D1008&gt;D$41,D$42,IF(D1008&gt;D$40,D$41,IF(D1008&gt;D$19,D$40,IF(D1008&gt;D$18,D$19,D$18)))),IF(D$5="2nd Quintile",IF(D1008&gt;D$40,D$42,IF(D1008&gt;D$19,D$41,IF(D1008&gt;D$18,D$40,D$19))),IF(D1008*(1+D$5)&gt;100,100,D1008*(1+D$5)))), D1008)</f>
        <v>81.3</v>
      </c>
      <c r="E226" s="148">
        <f t="shared" si="658"/>
        <v>71.400000000000006</v>
      </c>
      <c r="F226" s="148">
        <f t="shared" si="658"/>
        <v>29.2</v>
      </c>
      <c r="G226" s="148">
        <f t="shared" si="658"/>
        <v>29.3</v>
      </c>
      <c r="H226" s="149">
        <f t="shared" ref="H226:M226" si="659">IF(OR(AND($V1008=1,$B$24=2),$B$24=1), IF(H$5="2nd Quintile",IF(H1008&gt;H$41,H$40,IF(H1008&gt;H$40,H$19,IF(H1008&gt;H$19,H$18, H$17))), IF(H$5="Next Quintile",IF(H1008=H$42,H$42,IF(H1008&gt;H$41,H$41,IF(H1008&gt;H$40,H$40,IF(H1008&gt;H$19,H$19,H$18)))),H1008*(1+H$5))), H1008)</f>
        <v>12.8</v>
      </c>
      <c r="I226" s="149">
        <f t="shared" si="659"/>
        <v>8.6</v>
      </c>
      <c r="J226" s="149">
        <f t="shared" si="659"/>
        <v>37.9</v>
      </c>
      <c r="K226" s="149">
        <f t="shared" si="659"/>
        <v>43.2</v>
      </c>
      <c r="L226" s="149">
        <f t="shared" si="659"/>
        <v>42.1</v>
      </c>
      <c r="M226" s="149">
        <f t="shared" si="659"/>
        <v>12.4</v>
      </c>
      <c r="N226" s="148">
        <f t="shared" si="489"/>
        <v>72</v>
      </c>
      <c r="O226" s="149">
        <f t="shared" ref="O226:Q226" si="660">IF(OR(AND($V1008=1,$B$24=2),$B$24=1), IF(O$5="2nd Quintile",IF(O1008&gt;O$41,O$40,IF(O1008&gt;O$40,O$19,IF(O1008&gt;O$19,O$18, O$17))), IF(O$5="Next Quintile",IF(O1008=O$42,O$42,IF(O1008&gt;O$41,O$41,IF(O1008&gt;O$40,O$40,IF(O1008&gt;O$19,O$19,O$18)))),O1008*(1+O$5))), O1008)</f>
        <v>13.3</v>
      </c>
      <c r="P226" s="149">
        <f t="shared" si="660"/>
        <v>29</v>
      </c>
      <c r="Q226" s="149">
        <f t="shared" si="660"/>
        <v>18.100000000000001</v>
      </c>
      <c r="R226" s="23"/>
      <c r="S226" s="49">
        <f t="shared" si="641"/>
        <v>0.62171753055934709</v>
      </c>
      <c r="T226" s="49">
        <f t="shared" si="642"/>
        <v>0.15231864229460584</v>
      </c>
      <c r="U226" s="49">
        <f t="shared" si="642"/>
        <v>-0.80688130960962989</v>
      </c>
      <c r="V226" s="49">
        <f t="shared" si="642"/>
        <v>-0.20937489181906913</v>
      </c>
      <c r="W226" s="49">
        <f t="shared" si="652"/>
        <v>-1.2593317549528924</v>
      </c>
      <c r="X226" s="49">
        <f t="shared" si="652"/>
        <v>0.27507961860156188</v>
      </c>
      <c r="Y226" s="49">
        <f t="shared" si="653"/>
        <v>-0.69502879056686262</v>
      </c>
      <c r="Z226" s="49">
        <f t="shared" si="653"/>
        <v>-0.60970020139865611</v>
      </c>
      <c r="AA226" s="49">
        <f t="shared" si="653"/>
        <v>-0.33315646090844231</v>
      </c>
      <c r="AB226" s="49">
        <f t="shared" si="644"/>
        <v>0.12640918938839765</v>
      </c>
      <c r="AC226" s="49">
        <f t="shared" si="642"/>
        <v>-0.28731388675977276</v>
      </c>
      <c r="AD226" s="49">
        <f t="shared" si="654"/>
        <v>-0.10524937391847065</v>
      </c>
      <c r="AE226" s="49">
        <f t="shared" si="654"/>
        <v>-0.40217236946816781</v>
      </c>
      <c r="AF226" s="49">
        <f t="shared" si="654"/>
        <v>-0.88157507342970465</v>
      </c>
      <c r="AG226" s="129">
        <f t="shared" si="645"/>
        <v>-0.32190899001086243</v>
      </c>
      <c r="AH226" s="129">
        <f t="shared" si="646"/>
        <v>-0.27450013649899135</v>
      </c>
      <c r="AI226" s="129">
        <f t="shared" si="647"/>
        <v>-0.27214915763956693</v>
      </c>
      <c r="AJ226" s="132">
        <f t="shared" si="648"/>
        <v>-0.419077675894029</v>
      </c>
      <c r="AK226" s="85">
        <f t="shared" ref="AK226:AK289" si="661">+(AG226-AK$26)/(AK$25-AK$26)</f>
        <v>0.49175480597889959</v>
      </c>
      <c r="AL226" s="122">
        <f t="shared" ref="AL226:AL289" si="662">+(AH226-AL$26)/(AL$25-AL$26)</f>
        <v>0.44935760329738328</v>
      </c>
      <c r="AM226" s="122">
        <f t="shared" ref="AM226:AM289" si="663">+(AI226-AM$26)/(AM$25-AM$26)</f>
        <v>0.56125617919915216</v>
      </c>
      <c r="AN226" s="122">
        <f t="shared" ref="AN226:AN289" si="664">+(AJ226-AN$26)/(AN$25-AN$26)</f>
        <v>0.50432133934368284</v>
      </c>
      <c r="AO226" s="53"/>
      <c r="AP226" s="60"/>
    </row>
    <row r="227" spans="1:53" ht="15" thickBot="1">
      <c r="A227" s="23" t="s">
        <v>5</v>
      </c>
      <c r="B227" s="24">
        <v>13067031508</v>
      </c>
      <c r="C227" s="24"/>
      <c r="D227" s="148">
        <f t="shared" ref="D227:G227" si="665">IF(OR(AND($V1009=1,$B$24=2),$B$24=1), IF(D$5="Next Quintile",IF(D1009&gt;D$41,D$42,IF(D1009&gt;D$40,D$41,IF(D1009&gt;D$19,D$40,IF(D1009&gt;D$18,D$19,D$18)))),IF(D$5="2nd Quintile",IF(D1009&gt;D$40,D$42,IF(D1009&gt;D$19,D$41,IF(D1009&gt;D$18,D$40,D$19))),IF(D1009*(1+D$5)&gt;100,100,D1009*(1+D$5)))), D1009)</f>
        <v>81.400000000000006</v>
      </c>
      <c r="E227" s="148">
        <f t="shared" si="665"/>
        <v>71.400000000000006</v>
      </c>
      <c r="F227" s="148">
        <f t="shared" si="665"/>
        <v>54</v>
      </c>
      <c r="G227" s="148">
        <f t="shared" si="665"/>
        <v>29.3</v>
      </c>
      <c r="H227" s="149">
        <f t="shared" ref="H227:M227" si="666">IF(OR(AND($V1009=1,$B$24=2),$B$24=1), IF(H$5="2nd Quintile",IF(H1009&gt;H$41,H$40,IF(H1009&gt;H$40,H$19,IF(H1009&gt;H$19,H$18, H$17))), IF(H$5="Next Quintile",IF(H1009=H$42,H$42,IF(H1009&gt;H$41,H$41,IF(H1009&gt;H$40,H$40,IF(H1009&gt;H$19,H$19,H$18)))),H1009*(1+H$5))), H1009)</f>
        <v>9.9</v>
      </c>
      <c r="I227" s="149">
        <f t="shared" si="666"/>
        <v>4.8</v>
      </c>
      <c r="J227" s="149">
        <f t="shared" si="666"/>
        <v>8.8000000000000007</v>
      </c>
      <c r="K227" s="149">
        <f t="shared" si="666"/>
        <v>8.9</v>
      </c>
      <c r="L227" s="149">
        <f t="shared" si="666"/>
        <v>35.6</v>
      </c>
      <c r="M227" s="149">
        <f t="shared" si="666"/>
        <v>8.6999999999999993</v>
      </c>
      <c r="N227" s="148">
        <f t="shared" si="489"/>
        <v>72</v>
      </c>
      <c r="O227" s="149">
        <f t="shared" ref="O227:Q227" si="667">IF(OR(AND($V1009=1,$B$24=2),$B$24=1), IF(O$5="2nd Quintile",IF(O1009&gt;O$41,O$40,IF(O1009&gt;O$40,O$19,IF(O1009&gt;O$19,O$18, O$17))), IF(O$5="Next Quintile",IF(O1009=O$42,O$42,IF(O1009&gt;O$41,O$41,IF(O1009&gt;O$40,O$40,IF(O1009&gt;O$19,O$19,O$18)))),O1009*(1+O$5))), O1009)</f>
        <v>3.1</v>
      </c>
      <c r="P227" s="149">
        <f t="shared" si="667"/>
        <v>9.5</v>
      </c>
      <c r="Q227" s="149">
        <f t="shared" si="667"/>
        <v>16.5</v>
      </c>
      <c r="R227" s="23"/>
      <c r="S227" s="49">
        <f t="shared" si="641"/>
        <v>0.63023571276412305</v>
      </c>
      <c r="T227" s="49">
        <f t="shared" si="642"/>
        <v>0.15231864229460584</v>
      </c>
      <c r="U227" s="49">
        <f t="shared" si="642"/>
        <v>0.38156041555346504</v>
      </c>
      <c r="V227" s="49">
        <f t="shared" si="642"/>
        <v>-0.20937489181906913</v>
      </c>
      <c r="W227" s="49">
        <f t="shared" si="652"/>
        <v>-0.22369001090965512</v>
      </c>
      <c r="X227" s="49">
        <f t="shared" si="652"/>
        <v>0.72877019016122102</v>
      </c>
      <c r="Y227" s="49">
        <f t="shared" si="653"/>
        <v>0.76698239325692552</v>
      </c>
      <c r="Z227" s="49">
        <f t="shared" si="653"/>
        <v>1.0826855465240648</v>
      </c>
      <c r="AA227" s="49">
        <f t="shared" si="653"/>
        <v>0.26509120086782728</v>
      </c>
      <c r="AB227" s="49">
        <f t="shared" si="644"/>
        <v>0.43910346951688917</v>
      </c>
      <c r="AC227" s="49">
        <f t="shared" si="642"/>
        <v>-0.28731388675977276</v>
      </c>
      <c r="AD227" s="49">
        <f t="shared" si="654"/>
        <v>0.94385312606010097</v>
      </c>
      <c r="AE227" s="49">
        <f t="shared" si="654"/>
        <v>0.99820850926230997</v>
      </c>
      <c r="AF227" s="49">
        <f t="shared" si="654"/>
        <v>-0.64152350094196797</v>
      </c>
      <c r="AG227" s="129">
        <f t="shared" si="645"/>
        <v>0.38901581225833071</v>
      </c>
      <c r="AH227" s="129">
        <f t="shared" si="646"/>
        <v>0.31811463590023087</v>
      </c>
      <c r="AI227" s="129">
        <f t="shared" si="647"/>
        <v>0.59562673896959373</v>
      </c>
      <c r="AJ227" s="132">
        <f t="shared" si="648"/>
        <v>0.25330606190516752</v>
      </c>
      <c r="AK227" s="85">
        <f t="shared" si="661"/>
        <v>0.70397192951125898</v>
      </c>
      <c r="AL227" s="122">
        <f t="shared" si="662"/>
        <v>0.62255284005437861</v>
      </c>
      <c r="AM227" s="122">
        <f t="shared" si="663"/>
        <v>0.76316344749606313</v>
      </c>
      <c r="AN227" s="122">
        <f t="shared" si="664"/>
        <v>0.69223289531044085</v>
      </c>
      <c r="AO227" s="53"/>
      <c r="AP227" s="60"/>
    </row>
    <row r="228" spans="1:53" ht="15" thickBot="1">
      <c r="A228" s="57" t="s">
        <v>5</v>
      </c>
      <c r="B228" s="58">
        <v>13067031509</v>
      </c>
      <c r="C228" s="58"/>
      <c r="D228" s="19">
        <f t="shared" ref="D228:G228" si="668">IF(OR(AND($V1010=1,$B$24=2),$B$24=1), IF(D$5="Next Quintile",IF(D1010&gt;D$41,D$42,IF(D1010&gt;D$40,D$41,IF(D1010&gt;D$19,D$40,IF(D1010&gt;D$18,D$19,D$18)))),IF(D$5="2nd Quintile",IF(D1010&gt;D$40,D$42,IF(D1010&gt;D$19,D$41,IF(D1010&gt;D$18,D$40,D$19))),IF(D1010*(1+D$5)&gt;100,100,D1010*(1+D$5)))), D1010)</f>
        <v>80.900000000000006</v>
      </c>
      <c r="E228" s="19">
        <f t="shared" si="668"/>
        <v>71.2</v>
      </c>
      <c r="F228" s="19">
        <f t="shared" si="668"/>
        <v>36.6</v>
      </c>
      <c r="G228" s="19">
        <f t="shared" si="668"/>
        <v>24.1</v>
      </c>
      <c r="H228" s="94">
        <f t="shared" ref="H228:M228" si="669">IF(OR(AND($V1010=1,$B$24=2),$B$24=1), IF(H$5="2nd Quintile",IF(H1010&gt;H$41,H$40,IF(H1010&gt;H$40,H$19,IF(H1010&gt;H$19,H$18, H$17))), IF(H$5="Next Quintile",IF(H1010=H$42,H$42,IF(H1010&gt;H$41,H$41,IF(H1010&gt;H$40,H$40,IF(H1010&gt;H$19,H$19,H$18)))),H1010*(1+H$5))), H1010)</f>
        <v>11.4</v>
      </c>
      <c r="I228" s="94">
        <f t="shared" si="669"/>
        <v>10.8</v>
      </c>
      <c r="J228" s="94">
        <f t="shared" si="669"/>
        <v>17.5</v>
      </c>
      <c r="K228" s="94">
        <f t="shared" si="669"/>
        <v>23.6</v>
      </c>
      <c r="L228" s="94">
        <f t="shared" si="669"/>
        <v>30.4</v>
      </c>
      <c r="M228" s="94">
        <f t="shared" si="669"/>
        <v>7.6</v>
      </c>
      <c r="N228" s="19">
        <f t="shared" si="489"/>
        <v>72.099999999999994</v>
      </c>
      <c r="O228" s="94">
        <f t="shared" ref="O228:Q228" si="670">IF(OR(AND($V1010=1,$B$24=2),$B$24=1), IF(O$5="2nd Quintile",IF(O1010&gt;O$41,O$40,IF(O1010&gt;O$40,O$19,IF(O1010&gt;O$19,O$18, O$17))), IF(O$5="Next Quintile",IF(O1010=O$42,O$42,IF(O1010&gt;O$41,O$41,IF(O1010&gt;O$40,O$40,IF(O1010&gt;O$19,O$19,O$18)))),O1010*(1+O$5))), O1010)</f>
        <v>10</v>
      </c>
      <c r="P228" s="94">
        <f t="shared" si="670"/>
        <v>17.600000000000001</v>
      </c>
      <c r="Q228" s="94">
        <f t="shared" si="670"/>
        <v>12.1</v>
      </c>
      <c r="R228" s="57"/>
      <c r="S228" s="128">
        <f t="shared" si="641"/>
        <v>0.58764480174024658</v>
      </c>
      <c r="T228" s="128">
        <f t="shared" si="642"/>
        <v>0.13320028136931447</v>
      </c>
      <c r="U228" s="128">
        <f t="shared" si="642"/>
        <v>-0.45226563355289984</v>
      </c>
      <c r="V228" s="128">
        <f t="shared" si="642"/>
        <v>-0.48578317666769727</v>
      </c>
      <c r="W228" s="128">
        <f t="shared" si="652"/>
        <v>-0.75936677506995021</v>
      </c>
      <c r="X228" s="128">
        <f t="shared" si="652"/>
        <v>1.241665611965386E-2</v>
      </c>
      <c r="Y228" s="128">
        <f t="shared" si="653"/>
        <v>0.32988626613434974</v>
      </c>
      <c r="Z228" s="128">
        <f t="shared" si="653"/>
        <v>0.35737736884289878</v>
      </c>
      <c r="AA228" s="128">
        <f t="shared" si="653"/>
        <v>0.74368933028884321</v>
      </c>
      <c r="AB228" s="128">
        <f t="shared" si="644"/>
        <v>0.53206663387941355</v>
      </c>
      <c r="AC228" s="128">
        <f t="shared" si="642"/>
        <v>-0.27791902676684038</v>
      </c>
      <c r="AD228" s="128">
        <f t="shared" si="654"/>
        <v>0.23416614078047904</v>
      </c>
      <c r="AE228" s="128">
        <f t="shared" si="654"/>
        <v>0.41651183655888069</v>
      </c>
      <c r="AF228" s="128">
        <f t="shared" si="654"/>
        <v>1.8618323399307413E-2</v>
      </c>
      <c r="AG228" s="130">
        <f t="shared" si="645"/>
        <v>0.18387081396268623</v>
      </c>
      <c r="AH228" s="130">
        <f t="shared" si="646"/>
        <v>-9.0609654275283252E-2</v>
      </c>
      <c r="AI228" s="130">
        <f t="shared" si="647"/>
        <v>0.5443777776703852</v>
      </c>
      <c r="AJ228" s="131">
        <f t="shared" si="648"/>
        <v>9.7844318492956689E-2</v>
      </c>
      <c r="AK228" s="85">
        <f t="shared" si="661"/>
        <v>0.64273439594034876</v>
      </c>
      <c r="AL228" s="122">
        <f t="shared" si="662"/>
        <v>0.50310070436310861</v>
      </c>
      <c r="AM228" s="122">
        <f t="shared" si="663"/>
        <v>0.75123924238802731</v>
      </c>
      <c r="AN228" s="122">
        <f t="shared" si="664"/>
        <v>0.64878589257133279</v>
      </c>
      <c r="AO228" s="53"/>
      <c r="AP228" s="60"/>
      <c r="AQ228" s="56"/>
      <c r="AR228" s="56"/>
      <c r="AS228" s="56"/>
      <c r="AT228" s="56"/>
    </row>
    <row r="229" spans="1:53" ht="15" thickBot="1">
      <c r="A229" s="23" t="s">
        <v>6</v>
      </c>
      <c r="B229" s="24">
        <v>13077170100</v>
      </c>
      <c r="C229" s="24"/>
      <c r="D229" s="148">
        <f t="shared" ref="D229:F229" si="671">IF(OR(AND($V1011=1,$B$24=2),$B$24=1), IF(D$6="Next Quintile",IF(D1011&gt;D$41,D$42,IF(D1011&gt;D$40,D$41,IF(D1011&gt;D$19,D$40,IF(D1011&gt;D$18,D$19,D$18)))),IF(D$6="2nd Quintile",IF(D1011&gt;D$40,D$42,IF(D1011&gt;D$19,D$41,IF(D1011&gt;D$18,D$40,D$19))),IF(D1011*(1+D$6)&gt;100,100,D1011*(1+D$6)))), D1011)</f>
        <v>83.8</v>
      </c>
      <c r="E229" s="148">
        <f t="shared" si="671"/>
        <v>70.8</v>
      </c>
      <c r="F229" s="148">
        <f t="shared" si="671"/>
        <v>38</v>
      </c>
      <c r="G229" s="148">
        <f>IF(OR(AND($V1011=1,$B$24=2),$B$24=1), IF(G$6="Next Quintile",IF(G1011&gt;G$41,G$42,IF(G1011&gt;G$40,G$41,IF(G1011&gt;G$19,G$40,IF(G1011&gt;G$18,G$19,G$18)))),IF(G$6="2nd Quintile",IF(G1011&gt;G$40,G$42,IF(G1011&gt;G$19,G$41,IF(G1011&gt;G$18,G$40,G$19))),IF(G1011*(1+G$6)&gt;100,100,G1011*(1+G$6)))), G1011)</f>
        <v>30.4</v>
      </c>
      <c r="H229" s="149">
        <f>IF(OR(AND($V1011=1,$B$24=2),$B$24=1), IF(H$6="2nd Quintile",IF(H1011&gt;H$41,H$40,IF(H1011&gt;H$40,H$19,IF(H1011&gt;H$19,H$18, H$17))), IF(H$6="Next Quintile",IF(H1011=H$42,H$42,IF(H1011&gt;H$41,H$41,IF(H1011&gt;H$40,H$40,IF(H1011&gt;H$19,H$19,H$18)))),H1011*(1+H$6))), H1011)</f>
        <v>6.3</v>
      </c>
      <c r="I229" s="149">
        <f t="shared" ref="I229:Q229" si="672">IF(OR(AND($V1011=1,$B$24=2),$B$24=1), IF(I$6="2nd Quintile",IF(I1011&gt;I$41,I$40,IF(I1011&gt;I$40,I$19,IF(I1011&gt;I$19,I$18, I$17))), IF(I$6="Next Quintile",IF(I1011=I$42,I$42,IF(I1011&gt;I$41,I$41,IF(I1011&gt;I$40,I$40,IF(I1011&gt;I$19,I$19,I$18)))),I1011*(1+I$6))), I1011)</f>
        <v>11.3</v>
      </c>
      <c r="J229" s="149">
        <f t="shared" si="672"/>
        <v>31.5</v>
      </c>
      <c r="K229" s="149">
        <f t="shared" si="672"/>
        <v>26.2</v>
      </c>
      <c r="L229" s="149">
        <f t="shared" si="672"/>
        <v>39.799999999999997</v>
      </c>
      <c r="M229" s="149">
        <f t="shared" si="672"/>
        <v>10.5</v>
      </c>
      <c r="N229" s="148">
        <f>IF(OR(AND($V1011=1,$B$24=2),$B$24=1), IF(N$6="Next Quintile",IF(N1011&gt;N$41,N$42,IF(N1011&gt;N$40,N$41,IF(N1011&gt;N$19,N$40,IF(N1011&gt;N$18,N$19,N$18)))),IF(N$6="2nd Quintile",IF(N1011&gt;N$40,N$42,IF(N1011&gt;N$19,N$41,IF(N1011&gt;N$18,N$40,N$19))),IF(N1011*(1+N$6)&gt;100,100,N1011*(1+N$6)))), N1011)</f>
        <v>65.599999999999994</v>
      </c>
      <c r="O229" s="149">
        <f t="shared" si="672"/>
        <v>14.1</v>
      </c>
      <c r="P229" s="149">
        <f t="shared" si="672"/>
        <v>15.3</v>
      </c>
      <c r="Q229" s="149">
        <f t="shared" si="672"/>
        <v>8</v>
      </c>
      <c r="R229" s="23"/>
      <c r="S229" s="49">
        <f t="shared" si="641"/>
        <v>0.83467208567872975</v>
      </c>
      <c r="T229" s="49">
        <f t="shared" si="642"/>
        <v>9.4963559518731686E-2</v>
      </c>
      <c r="U229" s="49">
        <f t="shared" si="642"/>
        <v>-0.38517618132595099</v>
      </c>
      <c r="V229" s="49">
        <f t="shared" si="642"/>
        <v>-0.15090390848570559</v>
      </c>
      <c r="W229" s="49">
        <f t="shared" si="652"/>
        <v>1.0619342230750533</v>
      </c>
      <c r="X229" s="49">
        <f t="shared" si="652"/>
        <v>-4.727947171714339E-2</v>
      </c>
      <c r="Y229" s="49">
        <f t="shared" si="653"/>
        <v>-0.37348681199393324</v>
      </c>
      <c r="Z229" s="49">
        <f t="shared" si="653"/>
        <v>0.22909156870881509</v>
      </c>
      <c r="AA229" s="49">
        <f t="shared" si="653"/>
        <v>-0.12146882674145421</v>
      </c>
      <c r="AB229" s="49">
        <f t="shared" si="644"/>
        <v>0.28698192783275817</v>
      </c>
      <c r="AC229" s="49">
        <f t="shared" si="642"/>
        <v>-0.88858492630747865</v>
      </c>
      <c r="AD229" s="49">
        <f t="shared" si="654"/>
        <v>-0.18753192293639773</v>
      </c>
      <c r="AE229" s="49">
        <f t="shared" si="654"/>
        <v>0.58168496584503959</v>
      </c>
      <c r="AF229" s="49">
        <f t="shared" si="654"/>
        <v>0.63375047789913208</v>
      </c>
      <c r="AG229" s="129">
        <f t="shared" si="645"/>
        <v>0.10472739355518614</v>
      </c>
      <c r="AH229" s="129">
        <f t="shared" si="646"/>
        <v>0.14781764210711162</v>
      </c>
      <c r="AI229" s="129">
        <f t="shared" si="647"/>
        <v>0.13153488993337301</v>
      </c>
      <c r="AJ229" s="132">
        <f t="shared" si="648"/>
        <v>3.4829648625073817E-2</v>
      </c>
      <c r="AK229" s="85">
        <f t="shared" si="661"/>
        <v>0.61910940920225466</v>
      </c>
      <c r="AL229" s="122">
        <f t="shared" si="662"/>
        <v>0.57278251786076573</v>
      </c>
      <c r="AM229" s="122">
        <f t="shared" si="663"/>
        <v>0.6551822073580128</v>
      </c>
      <c r="AN229" s="122">
        <f t="shared" si="664"/>
        <v>0.63117513847670925</v>
      </c>
      <c r="AO229" s="53"/>
      <c r="AP229" s="60"/>
    </row>
    <row r="230" spans="1:53" ht="15" thickBot="1">
      <c r="A230" s="23" t="s">
        <v>6</v>
      </c>
      <c r="B230" s="24">
        <v>13077170200</v>
      </c>
      <c r="C230" s="24"/>
      <c r="D230" s="148">
        <f t="shared" ref="D230:G230" si="673">IF(OR(AND($V1012=1,$B$24=2),$B$24=1), IF(D$6="Next Quintile",IF(D1012&gt;D$41,D$42,IF(D1012&gt;D$40,D$41,IF(D1012&gt;D$19,D$40,IF(D1012&gt;D$18,D$19,D$18)))),IF(D$6="2nd Quintile",IF(D1012&gt;D$40,D$42,IF(D1012&gt;D$19,D$41,IF(D1012&gt;D$18,D$40,D$19))),IF(D1012*(1+D$6)&gt;100,100,D1012*(1+D$6)))), D1012)</f>
        <v>83.8</v>
      </c>
      <c r="E230" s="148">
        <f t="shared" si="673"/>
        <v>70.8</v>
      </c>
      <c r="F230" s="148">
        <f t="shared" si="673"/>
        <v>51.9</v>
      </c>
      <c r="G230" s="148">
        <f t="shared" si="673"/>
        <v>25.7</v>
      </c>
      <c r="H230" s="149">
        <f t="shared" ref="H230:M230" si="674">IF(OR(AND($V1012=1,$B$24=2),$B$24=1), IF(H$6="2nd Quintile",IF(H1012&gt;H$41,H$40,IF(H1012&gt;H$40,H$19,IF(H1012&gt;H$19,H$18, H$17))), IF(H$6="Next Quintile",IF(H1012=H$42,H$42,IF(H1012&gt;H$41,H$41,IF(H1012&gt;H$40,H$40,IF(H1012&gt;H$19,H$19,H$18)))),H1012*(1+H$6))), H1012)</f>
        <v>5.7</v>
      </c>
      <c r="I230" s="149">
        <f t="shared" si="674"/>
        <v>6.5372000000000003</v>
      </c>
      <c r="J230" s="149">
        <f t="shared" si="674"/>
        <v>18.100000000000001</v>
      </c>
      <c r="K230" s="149">
        <f t="shared" si="674"/>
        <v>39.1</v>
      </c>
      <c r="L230" s="149">
        <f t="shared" si="674"/>
        <v>39.700000000000003</v>
      </c>
      <c r="M230" s="149">
        <f t="shared" si="674"/>
        <v>18</v>
      </c>
      <c r="N230" s="148">
        <f t="shared" ref="N230:N248" si="675">IF(OR(AND($V1012=1,$B$24=2),$B$24=1), IF(N$6="Next Quintile",IF(N1012&gt;N$41,N$42,IF(N1012&gt;N$40,N$41,IF(N1012&gt;N$19,N$40,IF(N1012&gt;N$18,N$19,N$18)))),IF(N$6="2nd Quintile",IF(N1012&gt;N$40,N$42,IF(N1012&gt;N$19,N$41,IF(N1012&gt;N$18,N$40,N$19))),IF(N1012*(1+N$6)&gt;100,100,N1012*(1+N$6)))), N1012)</f>
        <v>65.599999999999994</v>
      </c>
      <c r="O230" s="149">
        <f t="shared" ref="O230:Q230" si="676">IF(OR(AND($V1012=1,$B$24=2),$B$24=1), IF(O$6="2nd Quintile",IF(O1012&gt;O$41,O$40,IF(O1012&gt;O$40,O$19,IF(O1012&gt;O$19,O$18, O$17))), IF(O$6="Next Quintile",IF(O1012=O$42,O$42,IF(O1012&gt;O$41,O$41,IF(O1012&gt;O$40,O$40,IF(O1012&gt;O$19,O$19,O$18)))),O1012*(1+O$6))), O1012)</f>
        <v>17.8</v>
      </c>
      <c r="P230" s="149">
        <f t="shared" si="676"/>
        <v>19.5</v>
      </c>
      <c r="Q230" s="149">
        <f t="shared" si="676"/>
        <v>9.1999999999999993</v>
      </c>
      <c r="R230" s="23"/>
      <c r="S230" s="49">
        <f t="shared" si="641"/>
        <v>0.83467208567872975</v>
      </c>
      <c r="T230" s="49">
        <f t="shared" si="642"/>
        <v>9.4963559518731686E-2</v>
      </c>
      <c r="U230" s="49">
        <f t="shared" si="642"/>
        <v>0.28092623721304166</v>
      </c>
      <c r="V230" s="49">
        <f t="shared" si="642"/>
        <v>-0.40073447363735026</v>
      </c>
      <c r="W230" s="49">
        <f t="shared" si="652"/>
        <v>1.276204928739171</v>
      </c>
      <c r="X230" s="49">
        <f t="shared" si="652"/>
        <v>0.52136196360505249</v>
      </c>
      <c r="Y230" s="49">
        <f t="shared" si="653"/>
        <v>0.29974170564313751</v>
      </c>
      <c r="Z230" s="49">
        <f t="shared" si="653"/>
        <v>-0.40740336272567773</v>
      </c>
      <c r="AA230" s="49">
        <f t="shared" si="653"/>
        <v>-0.11226501656028134</v>
      </c>
      <c r="AB230" s="49">
        <f t="shared" si="644"/>
        <v>-0.34685782918445418</v>
      </c>
      <c r="AC230" s="49">
        <f t="shared" si="642"/>
        <v>-0.88858492630747865</v>
      </c>
      <c r="AD230" s="49">
        <f t="shared" si="654"/>
        <v>-0.568088712144311</v>
      </c>
      <c r="AE230" s="49">
        <f t="shared" si="654"/>
        <v>0.28006446888770603</v>
      </c>
      <c r="AF230" s="49">
        <f t="shared" si="654"/>
        <v>0.45371179853332982</v>
      </c>
      <c r="AG230" s="129">
        <f t="shared" si="645"/>
        <v>-1.8087089474965217E-2</v>
      </c>
      <c r="AH230" s="129">
        <f t="shared" si="646"/>
        <v>0.41530514382293049</v>
      </c>
      <c r="AI230" s="129">
        <f t="shared" si="647"/>
        <v>-0.28884206949013774</v>
      </c>
      <c r="AJ230" s="132">
        <f t="shared" si="648"/>
        <v>-0.18072434275768839</v>
      </c>
      <c r="AK230" s="85">
        <f t="shared" si="661"/>
        <v>0.58244823739676799</v>
      </c>
      <c r="AL230" s="122">
        <f t="shared" si="662"/>
        <v>0.65095735140676336</v>
      </c>
      <c r="AM230" s="122">
        <f t="shared" si="663"/>
        <v>0.55737220380315444</v>
      </c>
      <c r="AN230" s="122">
        <f t="shared" si="664"/>
        <v>0.57093411294542751</v>
      </c>
      <c r="AO230" s="53"/>
      <c r="AP230" s="60"/>
    </row>
    <row r="231" spans="1:53" ht="15" thickBot="1">
      <c r="A231" s="23" t="s">
        <v>6</v>
      </c>
      <c r="B231" s="24">
        <v>13077170303</v>
      </c>
      <c r="C231" s="24"/>
      <c r="D231" s="148">
        <f t="shared" ref="D231:G231" si="677">IF(OR(AND($V1013=1,$B$24=2),$B$24=1), IF(D$6="Next Quintile",IF(D1013&gt;D$41,D$42,IF(D1013&gt;D$40,D$41,IF(D1013&gt;D$19,D$40,IF(D1013&gt;D$18,D$19,D$18)))),IF(D$6="2nd Quintile",IF(D1013&gt;D$40,D$42,IF(D1013&gt;D$19,D$41,IF(D1013&gt;D$18,D$40,D$19))),IF(D1013*(1+D$6)&gt;100,100,D1013*(1+D$6)))), D1013)</f>
        <v>84.3</v>
      </c>
      <c r="E231" s="148">
        <f t="shared" si="677"/>
        <v>72.400000000000006</v>
      </c>
      <c r="F231" s="148">
        <f t="shared" si="677"/>
        <v>53</v>
      </c>
      <c r="G231" s="148">
        <f t="shared" si="677"/>
        <v>44.3</v>
      </c>
      <c r="H231" s="149">
        <f t="shared" ref="H231:M231" si="678">IF(OR(AND($V1013=1,$B$24=2),$B$24=1), IF(H$6="2nd Quintile",IF(H1013&gt;H$41,H$40,IF(H1013&gt;H$40,H$19,IF(H1013&gt;H$19,H$18, H$17))), IF(H$6="Next Quintile",IF(H1013=H$42,H$42,IF(H1013&gt;H$41,H$41,IF(H1013&gt;H$40,H$40,IF(H1013&gt;H$19,H$19,H$18)))),H1013*(1+H$6))), H1013)</f>
        <v>4.4000000000000004</v>
      </c>
      <c r="I231" s="149">
        <f t="shared" si="678"/>
        <v>2.2999999999999998</v>
      </c>
      <c r="J231" s="149">
        <f t="shared" si="678"/>
        <v>12.5</v>
      </c>
      <c r="K231" s="149">
        <f t="shared" si="678"/>
        <v>11.6</v>
      </c>
      <c r="L231" s="149">
        <f t="shared" si="678"/>
        <v>20.100000000000001</v>
      </c>
      <c r="M231" s="149">
        <f t="shared" si="678"/>
        <v>4.4000000000000004</v>
      </c>
      <c r="N231" s="148">
        <f t="shared" si="675"/>
        <v>68</v>
      </c>
      <c r="O231" s="149">
        <f t="shared" ref="O231:Q231" si="679">IF(OR(AND($V1013=1,$B$24=2),$B$24=1), IF(O$6="2nd Quintile",IF(O1013&gt;O$41,O$40,IF(O1013&gt;O$40,O$19,IF(O1013&gt;O$19,O$18, O$17))), IF(O$6="Next Quintile",IF(O1013=O$42,O$42,IF(O1013&gt;O$41,O$41,IF(O1013&gt;O$40,O$40,IF(O1013&gt;O$19,O$19,O$18)))),O1013*(1+O$6))), O1013)</f>
        <v>7.5</v>
      </c>
      <c r="P231" s="149">
        <f t="shared" si="679"/>
        <v>9.6</v>
      </c>
      <c r="Q231" s="149">
        <f t="shared" si="679"/>
        <v>6.7</v>
      </c>
      <c r="R231" s="23"/>
      <c r="S231" s="49">
        <f t="shared" si="641"/>
        <v>0.87726299670260632</v>
      </c>
      <c r="T231" s="49">
        <f t="shared" si="642"/>
        <v>0.2479104469210614</v>
      </c>
      <c r="U231" s="49">
        <f t="shared" si="642"/>
        <v>0.33363937824850154</v>
      </c>
      <c r="V231" s="49">
        <f t="shared" si="642"/>
        <v>0.58795669909043502</v>
      </c>
      <c r="W231" s="49">
        <f t="shared" si="652"/>
        <v>1.7404581243447601</v>
      </c>
      <c r="X231" s="49">
        <f t="shared" si="652"/>
        <v>1.0272508293452074</v>
      </c>
      <c r="Y231" s="49">
        <f t="shared" si="653"/>
        <v>0.58109093689445079</v>
      </c>
      <c r="Z231" s="49">
        <f t="shared" si="653"/>
        <v>0.94946567715405494</v>
      </c>
      <c r="AA231" s="49">
        <f t="shared" si="653"/>
        <v>1.691681778949701</v>
      </c>
      <c r="AB231" s="49">
        <f t="shared" si="644"/>
        <v>0.80250493020675751</v>
      </c>
      <c r="AC231" s="49">
        <f t="shared" si="642"/>
        <v>-0.66310828647708864</v>
      </c>
      <c r="AD231" s="49">
        <f t="shared" si="654"/>
        <v>0.49129910646150149</v>
      </c>
      <c r="AE231" s="49">
        <f t="shared" si="654"/>
        <v>0.99102706885856395</v>
      </c>
      <c r="AF231" s="49">
        <f t="shared" si="654"/>
        <v>0.82879238054541793</v>
      </c>
      <c r="AG231" s="129">
        <f t="shared" si="645"/>
        <v>0.77689410877942444</v>
      </c>
      <c r="AH231" s="129">
        <f t="shared" si="646"/>
        <v>0.77079563022100317</v>
      </c>
      <c r="AI231" s="129">
        <f t="shared" si="647"/>
        <v>1.1478841287701711</v>
      </c>
      <c r="AJ231" s="132">
        <f t="shared" si="648"/>
        <v>0.41200256734709872</v>
      </c>
      <c r="AK231" s="85">
        <f t="shared" si="661"/>
        <v>0.81975691282538676</v>
      </c>
      <c r="AL231" s="122">
        <f t="shared" si="662"/>
        <v>0.75485158729850166</v>
      </c>
      <c r="AM231" s="122">
        <f t="shared" si="663"/>
        <v>0.89165835200668897</v>
      </c>
      <c r="AN231" s="122">
        <f t="shared" si="664"/>
        <v>0.73658391926840905</v>
      </c>
      <c r="AO231" s="53"/>
      <c r="AP231" s="60"/>
    </row>
    <row r="232" spans="1:53" ht="15" thickBot="1">
      <c r="A232" s="23" t="s">
        <v>6</v>
      </c>
      <c r="B232" s="24">
        <v>13077170304</v>
      </c>
      <c r="C232" s="24"/>
      <c r="D232" s="148">
        <f t="shared" ref="D232:G232" si="680">IF(OR(AND($V1014=1,$B$24=2),$B$24=1), IF(D$6="Next Quintile",IF(D1014&gt;D$41,D$42,IF(D1014&gt;D$40,D$41,IF(D1014&gt;D$19,D$40,IF(D1014&gt;D$18,D$19,D$18)))),IF(D$6="2nd Quintile",IF(D1014&gt;D$40,D$42,IF(D1014&gt;D$19,D$41,IF(D1014&gt;D$18,D$40,D$19))),IF(D1014*(1+D$6)&gt;100,100,D1014*(1+D$6)))), D1014)</f>
        <v>84.4</v>
      </c>
      <c r="E232" s="148">
        <f t="shared" si="680"/>
        <v>73</v>
      </c>
      <c r="F232" s="148">
        <f t="shared" si="680"/>
        <v>54</v>
      </c>
      <c r="G232" s="148">
        <f t="shared" si="680"/>
        <v>33.200000000000003</v>
      </c>
      <c r="H232" s="149">
        <f t="shared" ref="H232:M232" si="681">IF(OR(AND($V1014=1,$B$24=2),$B$24=1), IF(H$6="2nd Quintile",IF(H1014&gt;H$41,H$40,IF(H1014&gt;H$40,H$19,IF(H1014&gt;H$19,H$18, H$17))), IF(H$6="Next Quintile",IF(H1014=H$42,H$42,IF(H1014&gt;H$41,H$41,IF(H1014&gt;H$40,H$40,IF(H1014&gt;H$19,H$19,H$18)))),H1014*(1+H$6))), H1014)</f>
        <v>6.6</v>
      </c>
      <c r="I232" s="149">
        <f t="shared" si="681"/>
        <v>11.7</v>
      </c>
      <c r="J232" s="149">
        <f t="shared" si="681"/>
        <v>4</v>
      </c>
      <c r="K232" s="149">
        <f t="shared" si="681"/>
        <v>16.100000000000001</v>
      </c>
      <c r="L232" s="149">
        <f t="shared" si="681"/>
        <v>29.1</v>
      </c>
      <c r="M232" s="149">
        <f t="shared" si="681"/>
        <v>6.6</v>
      </c>
      <c r="N232" s="148">
        <f t="shared" si="675"/>
        <v>68.900000000000006</v>
      </c>
      <c r="O232" s="149">
        <f t="shared" ref="O232:Q232" si="682">IF(OR(AND($V1014=1,$B$24=2),$B$24=1), IF(O$6="2nd Quintile",IF(O1014&gt;O$41,O$40,IF(O1014&gt;O$40,O$19,IF(O1014&gt;O$19,O$18, O$17))), IF(O$6="Next Quintile",IF(O1014=O$42,O$42,IF(O1014&gt;O$41,O$41,IF(O1014&gt;O$40,O$40,IF(O1014&gt;O$19,O$19,O$18)))),O1014*(1+O$6))), O1014)</f>
        <v>5.8</v>
      </c>
      <c r="P232" s="149">
        <f t="shared" si="682"/>
        <v>15.5</v>
      </c>
      <c r="Q232" s="149">
        <f t="shared" si="682"/>
        <v>4.3</v>
      </c>
      <c r="R232" s="23"/>
      <c r="S232" s="49">
        <f t="shared" si="641"/>
        <v>0.88578117890738228</v>
      </c>
      <c r="T232" s="49">
        <f t="shared" si="642"/>
        <v>0.30526552969693421</v>
      </c>
      <c r="U232" s="49">
        <f t="shared" si="642"/>
        <v>0.38156041555346504</v>
      </c>
      <c r="V232" s="49">
        <f t="shared" si="642"/>
        <v>-2.0686781825978691E-3</v>
      </c>
      <c r="W232" s="49">
        <f t="shared" si="652"/>
        <v>0.95479887024299426</v>
      </c>
      <c r="X232" s="49">
        <f t="shared" si="652"/>
        <v>-9.5036373986581019E-2</v>
      </c>
      <c r="Y232" s="49">
        <f t="shared" si="653"/>
        <v>1.0081388771866227</v>
      </c>
      <c r="Z232" s="49">
        <f t="shared" si="653"/>
        <v>0.72743256153737124</v>
      </c>
      <c r="AA232" s="49">
        <f t="shared" si="653"/>
        <v>0.86333886264409687</v>
      </c>
      <c r="AB232" s="49">
        <f t="shared" si="644"/>
        <v>0.61657860148170862</v>
      </c>
      <c r="AC232" s="49">
        <f t="shared" si="642"/>
        <v>-0.57855454654069205</v>
      </c>
      <c r="AD232" s="49">
        <f t="shared" si="654"/>
        <v>0.66614952312459674</v>
      </c>
      <c r="AE232" s="49">
        <f t="shared" si="654"/>
        <v>0.56732208503754766</v>
      </c>
      <c r="AF232" s="49">
        <f t="shared" si="654"/>
        <v>1.1888697392770227</v>
      </c>
      <c r="AG232" s="129">
        <f t="shared" si="645"/>
        <v>0.56264524353355383</v>
      </c>
      <c r="AH232" s="129">
        <f t="shared" si="646"/>
        <v>0.49120568848831708</v>
      </c>
      <c r="AI232" s="129">
        <f t="shared" si="647"/>
        <v>0.73578334188772565</v>
      </c>
      <c r="AJ232" s="132">
        <f t="shared" si="648"/>
        <v>0.46094670022461876</v>
      </c>
      <c r="AK232" s="85">
        <f t="shared" si="661"/>
        <v>0.75580179723872531</v>
      </c>
      <c r="AL232" s="122">
        <f t="shared" si="662"/>
        <v>0.67313974276040112</v>
      </c>
      <c r="AM232" s="122">
        <f t="shared" si="663"/>
        <v>0.79577398316495174</v>
      </c>
      <c r="AN232" s="122">
        <f t="shared" si="664"/>
        <v>0.75026237049711086</v>
      </c>
      <c r="AO232" s="53"/>
      <c r="AP232" s="60"/>
    </row>
    <row r="233" spans="1:53" ht="15" thickBot="1">
      <c r="A233" s="23" t="s">
        <v>6</v>
      </c>
      <c r="B233" s="26">
        <v>13077170305</v>
      </c>
      <c r="C233" s="26"/>
      <c r="D233" s="148">
        <f t="shared" ref="D233:G233" si="683">IF(OR(AND($V1015=1,$B$24=2),$B$24=1), IF(D$6="Next Quintile",IF(D1015&gt;D$41,D$42,IF(D1015&gt;D$40,D$41,IF(D1015&gt;D$19,D$40,IF(D1015&gt;D$18,D$19,D$18)))),IF(D$6="2nd Quintile",IF(D1015&gt;D$40,D$42,IF(D1015&gt;D$19,D$41,IF(D1015&gt;D$18,D$40,D$19))),IF(D1015*(1+D$6)&gt;100,100,D1015*(1+D$6)))), D1015)</f>
        <v>82.3</v>
      </c>
      <c r="E233" s="148">
        <f t="shared" si="683"/>
        <v>73.3</v>
      </c>
      <c r="F233" s="148">
        <f t="shared" si="683"/>
        <v>42.8</v>
      </c>
      <c r="G233" s="148">
        <f t="shared" si="683"/>
        <v>34.299999999999997</v>
      </c>
      <c r="H233" s="149">
        <f t="shared" ref="H233:M233" si="684">IF(OR(AND($V1015=1,$B$24=2),$B$24=1), IF(H$6="2nd Quintile",IF(H1015&gt;H$41,H$40,IF(H1015&gt;H$40,H$19,IF(H1015&gt;H$19,H$18, H$17))), IF(H$6="Next Quintile",IF(H1015=H$42,H$42,IF(H1015&gt;H$41,H$41,IF(H1015&gt;H$40,H$40,IF(H1015&gt;H$19,H$19,H$18)))),H1015*(1+H$6))), H1015)</f>
        <v>9.5</v>
      </c>
      <c r="I233" s="149">
        <f t="shared" si="684"/>
        <v>8.1</v>
      </c>
      <c r="J233" s="149">
        <f t="shared" si="684"/>
        <v>29.5</v>
      </c>
      <c r="K233" s="149">
        <f t="shared" si="684"/>
        <v>44</v>
      </c>
      <c r="L233" s="149">
        <f t="shared" si="684"/>
        <v>45.2</v>
      </c>
      <c r="M233" s="149">
        <f t="shared" si="684"/>
        <v>19.8</v>
      </c>
      <c r="N233" s="148">
        <f t="shared" si="675"/>
        <v>71.900000000000006</v>
      </c>
      <c r="O233" s="149">
        <f t="shared" ref="O233:Q233" si="685">IF(OR(AND($V1015=1,$B$24=2),$B$24=1), IF(O$6="2nd Quintile",IF(O1015&gt;O$41,O$40,IF(O1015&gt;O$40,O$19,IF(O1015&gt;O$19,O$18, O$17))), IF(O$6="Next Quintile",IF(O1015=O$42,O$42,IF(O1015&gt;O$41,O$41,IF(O1015&gt;O$40,O$40,IF(O1015&gt;O$19,O$19,O$18)))),O1015*(1+O$6))), O1015)</f>
        <v>20.7</v>
      </c>
      <c r="P233" s="149">
        <f t="shared" si="685"/>
        <v>30.5</v>
      </c>
      <c r="Q233" s="149">
        <f t="shared" si="685"/>
        <v>9.6</v>
      </c>
      <c r="R233" s="23"/>
      <c r="S233" s="49">
        <f t="shared" si="641"/>
        <v>0.70689935260710013</v>
      </c>
      <c r="T233" s="49">
        <f t="shared" si="642"/>
        <v>0.33394307108487059</v>
      </c>
      <c r="U233" s="49">
        <f t="shared" si="642"/>
        <v>-0.15515520226212631</v>
      </c>
      <c r="V233" s="49">
        <f t="shared" si="642"/>
        <v>5.6402305150765483E-2</v>
      </c>
      <c r="W233" s="49">
        <f t="shared" si="652"/>
        <v>-8.0842873800242993E-2</v>
      </c>
      <c r="X233" s="49">
        <f t="shared" si="652"/>
        <v>0.33477574643835917</v>
      </c>
      <c r="Y233" s="49">
        <f t="shared" si="653"/>
        <v>-0.27300494368989286</v>
      </c>
      <c r="Z233" s="49">
        <f t="shared" si="653"/>
        <v>-0.64917275528606633</v>
      </c>
      <c r="AA233" s="49">
        <f t="shared" si="653"/>
        <v>-0.61847457652481719</v>
      </c>
      <c r="AB233" s="49">
        <f t="shared" si="644"/>
        <v>-0.49897937086858518</v>
      </c>
      <c r="AC233" s="49">
        <f t="shared" si="642"/>
        <v>-0.29670874675270514</v>
      </c>
      <c r="AD233" s="49">
        <f t="shared" si="654"/>
        <v>-0.86636295233429694</v>
      </c>
      <c r="AE233" s="49">
        <f t="shared" si="654"/>
        <v>-0.50989397552435844</v>
      </c>
      <c r="AF233" s="49">
        <f t="shared" si="654"/>
        <v>0.39369890541139563</v>
      </c>
      <c r="AG233" s="129">
        <f t="shared" si="645"/>
        <v>-0.25894420778523169</v>
      </c>
      <c r="AH233" s="129">
        <f t="shared" si="646"/>
        <v>0.131859636504119</v>
      </c>
      <c r="AI233" s="129">
        <f t="shared" si="647"/>
        <v>-0.58887556755982284</v>
      </c>
      <c r="AJ233" s="132">
        <f t="shared" si="648"/>
        <v>-0.31981669229999121</v>
      </c>
      <c r="AK233" s="85">
        <f t="shared" si="661"/>
        <v>0.51055033108241843</v>
      </c>
      <c r="AL233" s="122">
        <f t="shared" si="662"/>
        <v>0.56811869460271525</v>
      </c>
      <c r="AM233" s="122">
        <f t="shared" si="663"/>
        <v>0.48756277002015908</v>
      </c>
      <c r="AN233" s="122">
        <f t="shared" si="664"/>
        <v>0.53206187622073153</v>
      </c>
      <c r="AO233" s="53"/>
      <c r="AP233" s="60"/>
    </row>
    <row r="234" spans="1:53" ht="15" thickBot="1">
      <c r="A234" s="23" t="s">
        <v>6</v>
      </c>
      <c r="B234" s="24">
        <v>13077170306</v>
      </c>
      <c r="C234" s="24"/>
      <c r="D234" s="148">
        <f t="shared" ref="D234:G234" si="686">IF(OR(AND($V1016=1,$B$24=2),$B$24=1), IF(D$6="Next Quintile",IF(D1016&gt;D$41,D$42,IF(D1016&gt;D$40,D$41,IF(D1016&gt;D$19,D$40,IF(D1016&gt;D$18,D$19,D$18)))),IF(D$6="2nd Quintile",IF(D1016&gt;D$40,D$42,IF(D1016&gt;D$19,D$41,IF(D1016&gt;D$18,D$40,D$19))),IF(D1016*(1+D$6)&gt;100,100,D1016*(1+D$6)))), D1016)</f>
        <v>79.3</v>
      </c>
      <c r="E234" s="148">
        <f t="shared" si="686"/>
        <v>70.8</v>
      </c>
      <c r="F234" s="148">
        <f t="shared" si="686"/>
        <v>50.5</v>
      </c>
      <c r="G234" s="148">
        <f t="shared" si="686"/>
        <v>29.3</v>
      </c>
      <c r="H234" s="149">
        <f t="shared" ref="H234:M234" si="687">IF(OR(AND($V1016=1,$B$24=2),$B$24=1), IF(H$6="2nd Quintile",IF(H1016&gt;H$41,H$40,IF(H1016&gt;H$40,H$19,IF(H1016&gt;H$19,H$18, H$17))), IF(H$6="Next Quintile",IF(H1016=H$42,H$42,IF(H1016&gt;H$41,H$41,IF(H1016&gt;H$40,H$40,IF(H1016&gt;H$19,H$19,H$18)))),H1016*(1+H$6))), H1016)</f>
        <v>7.4</v>
      </c>
      <c r="I234" s="149">
        <f t="shared" si="687"/>
        <v>3</v>
      </c>
      <c r="J234" s="149">
        <f t="shared" si="687"/>
        <v>37.799999999999997</v>
      </c>
      <c r="K234" s="149">
        <f t="shared" si="687"/>
        <v>31.8</v>
      </c>
      <c r="L234" s="149">
        <f t="shared" si="687"/>
        <v>29.4</v>
      </c>
      <c r="M234" s="149">
        <f t="shared" si="687"/>
        <v>7.4</v>
      </c>
      <c r="N234" s="148">
        <f t="shared" si="675"/>
        <v>70.8</v>
      </c>
      <c r="O234" s="149">
        <f t="shared" ref="O234:Q234" si="688">IF(OR(AND($V1016=1,$B$24=2),$B$24=1), IF(O$6="2nd Quintile",IF(O1016&gt;O$41,O$40,IF(O1016&gt;O$40,O$19,IF(O1016&gt;O$19,O$18, O$17))), IF(O$6="Next Quintile",IF(O1016=O$42,O$42,IF(O1016&gt;O$41,O$41,IF(O1016&gt;O$40,O$40,IF(O1016&gt;O$19,O$19,O$18)))),O1016*(1+O$6))), O1016)</f>
        <v>5</v>
      </c>
      <c r="P234" s="149">
        <f t="shared" si="688"/>
        <v>12.8</v>
      </c>
      <c r="Q234" s="149">
        <f t="shared" si="688"/>
        <v>7.8</v>
      </c>
      <c r="R234" s="23"/>
      <c r="S234" s="49">
        <f t="shared" si="641"/>
        <v>0.45135388646384089</v>
      </c>
      <c r="T234" s="49">
        <f t="shared" si="642"/>
        <v>9.4963559518731686E-2</v>
      </c>
      <c r="U234" s="49">
        <f t="shared" si="642"/>
        <v>0.21383678498609279</v>
      </c>
      <c r="V234" s="49">
        <f t="shared" si="642"/>
        <v>-0.20937489181906913</v>
      </c>
      <c r="W234" s="49">
        <f t="shared" si="652"/>
        <v>0.66910459602416994</v>
      </c>
      <c r="X234" s="49">
        <f t="shared" si="652"/>
        <v>0.94367625037369107</v>
      </c>
      <c r="Y234" s="49">
        <f t="shared" si="653"/>
        <v>-0.69000469715166046</v>
      </c>
      <c r="Z234" s="49">
        <f t="shared" si="653"/>
        <v>-4.7216308503057781E-2</v>
      </c>
      <c r="AA234" s="49">
        <f t="shared" si="653"/>
        <v>0.83572743210057698</v>
      </c>
      <c r="AB234" s="49">
        <f t="shared" si="644"/>
        <v>0.54896902739987252</v>
      </c>
      <c r="AC234" s="49">
        <f t="shared" si="642"/>
        <v>-0.40005220667496777</v>
      </c>
      <c r="AD234" s="49">
        <f t="shared" si="654"/>
        <v>0.74843207214252394</v>
      </c>
      <c r="AE234" s="49">
        <f t="shared" si="654"/>
        <v>0.76122097593869065</v>
      </c>
      <c r="AF234" s="49">
        <f t="shared" si="654"/>
        <v>0.66375692446009915</v>
      </c>
      <c r="AG234" s="129">
        <f t="shared" si="645"/>
        <v>0.36655802845980073</v>
      </c>
      <c r="AH234" s="129">
        <f t="shared" si="646"/>
        <v>0.21050792691368528</v>
      </c>
      <c r="AI234" s="129">
        <f t="shared" si="647"/>
        <v>0.44582671699913057</v>
      </c>
      <c r="AJ234" s="132">
        <f t="shared" si="648"/>
        <v>0.44333944146658649</v>
      </c>
      <c r="AK234" s="85">
        <f t="shared" si="661"/>
        <v>0.69726808929718387</v>
      </c>
      <c r="AL234" s="122">
        <f t="shared" si="662"/>
        <v>0.59110413120071059</v>
      </c>
      <c r="AM234" s="122">
        <f t="shared" si="663"/>
        <v>0.7283091569527802</v>
      </c>
      <c r="AN234" s="122">
        <f t="shared" si="664"/>
        <v>0.74534165751205161</v>
      </c>
      <c r="AO234" s="53"/>
      <c r="AP234" s="60"/>
    </row>
    <row r="235" spans="1:53" ht="15" thickBot="1">
      <c r="A235" s="23" t="s">
        <v>6</v>
      </c>
      <c r="B235" s="24">
        <v>13077170402</v>
      </c>
      <c r="C235" s="24"/>
      <c r="D235" s="148">
        <f t="shared" ref="D235:G235" si="689">IF(OR(AND($V1017=1,$B$24=2),$B$24=1), IF(D$6="Next Quintile",IF(D1017&gt;D$41,D$42,IF(D1017&gt;D$40,D$41,IF(D1017&gt;D$19,D$40,IF(D1017&gt;D$18,D$19,D$18)))),IF(D$6="2nd Quintile",IF(D1017&gt;D$40,D$42,IF(D1017&gt;D$19,D$41,IF(D1017&gt;D$18,D$40,D$19))),IF(D1017*(1+D$6)&gt;100,100,D1017*(1+D$6)))), D1017)</f>
        <v>86.2</v>
      </c>
      <c r="E235" s="148">
        <f t="shared" si="689"/>
        <v>78.8</v>
      </c>
      <c r="F235" s="148">
        <f t="shared" si="689"/>
        <v>64.3</v>
      </c>
      <c r="G235" s="148">
        <f t="shared" si="689"/>
        <v>43.7</v>
      </c>
      <c r="H235" s="149">
        <f t="shared" ref="H235:M235" si="690">IF(OR(AND($V1017=1,$B$24=2),$B$24=1), IF(H$6="2nd Quintile",IF(H1017&gt;H$41,H$40,IF(H1017&gt;H$40,H$19,IF(H1017&gt;H$19,H$18, H$17))), IF(H$6="Next Quintile",IF(H1017=H$42,H$42,IF(H1017&gt;H$41,H$41,IF(H1017&gt;H$40,H$40,IF(H1017&gt;H$19,H$19,H$18)))),H1017*(1+H$6))), H1017)</f>
        <v>7.3</v>
      </c>
      <c r="I235" s="149">
        <f t="shared" si="690"/>
        <v>2.4</v>
      </c>
      <c r="J235" s="149">
        <f t="shared" si="690"/>
        <v>7</v>
      </c>
      <c r="K235" s="149">
        <f t="shared" si="690"/>
        <v>12.8</v>
      </c>
      <c r="L235" s="149">
        <f t="shared" si="690"/>
        <v>23.5</v>
      </c>
      <c r="M235" s="149">
        <f t="shared" si="690"/>
        <v>15.1</v>
      </c>
      <c r="N235" s="148">
        <f t="shared" si="675"/>
        <v>77.400000000000006</v>
      </c>
      <c r="O235" s="149">
        <f t="shared" ref="O235:Q235" si="691">IF(OR(AND($V1017=1,$B$24=2),$B$24=1), IF(O$6="2nd Quintile",IF(O1017&gt;O$41,O$40,IF(O1017&gt;O$40,O$19,IF(O1017&gt;O$19,O$18, O$17))), IF(O$6="Next Quintile",IF(O1017=O$42,O$42,IF(O1017&gt;O$41,O$41,IF(O1017&gt;O$40,O$40,IF(O1017&gt;O$19,O$19,O$18)))),O1017*(1+O$6))), O1017)</f>
        <v>9.6</v>
      </c>
      <c r="P235" s="149">
        <f t="shared" si="691"/>
        <v>11.4</v>
      </c>
      <c r="Q235" s="149">
        <f t="shared" si="691"/>
        <v>4.5</v>
      </c>
      <c r="R235" s="23"/>
      <c r="S235" s="49">
        <f t="shared" si="641"/>
        <v>1.0391084585933377</v>
      </c>
      <c r="T235" s="49">
        <f t="shared" si="642"/>
        <v>0.85969799653037615</v>
      </c>
      <c r="U235" s="49">
        <f t="shared" si="642"/>
        <v>0.87514709979458905</v>
      </c>
      <c r="V235" s="49">
        <f t="shared" si="642"/>
        <v>0.55606343545405523</v>
      </c>
      <c r="W235" s="49">
        <f t="shared" si="652"/>
        <v>0.70481638030152316</v>
      </c>
      <c r="X235" s="49">
        <f t="shared" si="652"/>
        <v>1.0153116037778478</v>
      </c>
      <c r="Y235" s="49">
        <f t="shared" si="653"/>
        <v>0.85741607473056192</v>
      </c>
      <c r="Z235" s="49">
        <f t="shared" si="653"/>
        <v>0.89025684632293922</v>
      </c>
      <c r="AA235" s="49">
        <f t="shared" si="653"/>
        <v>1.3787522327898063</v>
      </c>
      <c r="AB235" s="49">
        <f t="shared" si="644"/>
        <v>-0.10177312313779871</v>
      </c>
      <c r="AC235" s="49">
        <f t="shared" si="642"/>
        <v>0.22000855285860416</v>
      </c>
      <c r="AD235" s="49">
        <f t="shared" si="654"/>
        <v>0.27530741528944269</v>
      </c>
      <c r="AE235" s="49">
        <f t="shared" si="654"/>
        <v>0.86176114159113526</v>
      </c>
      <c r="AF235" s="49">
        <f t="shared" si="654"/>
        <v>1.1588632927160556</v>
      </c>
      <c r="AG235" s="129">
        <f t="shared" si="645"/>
        <v>0.73177812622637306</v>
      </c>
      <c r="AH235" s="129">
        <f t="shared" si="646"/>
        <v>0.84393729274032725</v>
      </c>
      <c r="AI235" s="129">
        <f t="shared" si="647"/>
        <v>0.72241198532498219</v>
      </c>
      <c r="AJ235" s="132">
        <f t="shared" si="648"/>
        <v>0.62898510061380941</v>
      </c>
      <c r="AK235" s="85">
        <f t="shared" si="661"/>
        <v>0.8062894068216796</v>
      </c>
      <c r="AL235" s="122">
        <f t="shared" si="662"/>
        <v>0.77622767872725318</v>
      </c>
      <c r="AM235" s="122">
        <f t="shared" si="663"/>
        <v>0.79266284112060958</v>
      </c>
      <c r="AN235" s="122">
        <f t="shared" si="664"/>
        <v>0.79722418040442899</v>
      </c>
      <c r="AO235" s="53"/>
      <c r="AP235" s="60"/>
    </row>
    <row r="236" spans="1:53" ht="15" thickBot="1">
      <c r="A236" s="23" t="s">
        <v>6</v>
      </c>
      <c r="B236" s="24">
        <v>13077170403</v>
      </c>
      <c r="C236" s="24"/>
      <c r="D236" s="148">
        <f t="shared" ref="D236:G236" si="692">IF(OR(AND($V1018=1,$B$24=2),$B$24=1), IF(D$6="Next Quintile",IF(D1018&gt;D$41,D$42,IF(D1018&gt;D$40,D$41,IF(D1018&gt;D$19,D$40,IF(D1018&gt;D$18,D$19,D$18)))),IF(D$6="2nd Quintile",IF(D1018&gt;D$40,D$42,IF(D1018&gt;D$19,D$41,IF(D1018&gt;D$18,D$40,D$19))),IF(D1018*(1+D$6)&gt;100,100,D1018*(1+D$6)))), D1018)</f>
        <v>86.2</v>
      </c>
      <c r="E236" s="148">
        <f t="shared" si="692"/>
        <v>78.8</v>
      </c>
      <c r="F236" s="148">
        <f t="shared" si="692"/>
        <v>59.5</v>
      </c>
      <c r="G236" s="148">
        <f t="shared" si="692"/>
        <v>44.5</v>
      </c>
      <c r="H236" s="149">
        <f t="shared" ref="H236:M236" si="693">IF(OR(AND($V1018=1,$B$24=2),$B$24=1), IF(H$6="2nd Quintile",IF(H1018&gt;H$41,H$40,IF(H1018&gt;H$40,H$19,IF(H1018&gt;H$19,H$18, H$17))), IF(H$6="Next Quintile",IF(H1018=H$42,H$42,IF(H1018&gt;H$41,H$41,IF(H1018&gt;H$40,H$40,IF(H1018&gt;H$19,H$19,H$18)))),H1018*(1+H$6))), H1018)</f>
        <v>6</v>
      </c>
      <c r="I236" s="149">
        <f t="shared" si="693"/>
        <v>3</v>
      </c>
      <c r="J236" s="149">
        <f t="shared" si="693"/>
        <v>6.1</v>
      </c>
      <c r="K236" s="149">
        <f t="shared" si="693"/>
        <v>16.3</v>
      </c>
      <c r="L236" s="149">
        <f t="shared" si="693"/>
        <v>37.4</v>
      </c>
      <c r="M236" s="149">
        <f t="shared" si="693"/>
        <v>8</v>
      </c>
      <c r="N236" s="148">
        <f t="shared" si="675"/>
        <v>77.400000000000006</v>
      </c>
      <c r="O236" s="149">
        <f t="shared" ref="O236:Q236" si="694">IF(OR(AND($V1018=1,$B$24=2),$B$24=1), IF(O$6="2nd Quintile",IF(O1018&gt;O$41,O$40,IF(O1018&gt;O$40,O$19,IF(O1018&gt;O$19,O$18, O$17))), IF(O$6="Next Quintile",IF(O1018=O$42,O$42,IF(O1018&gt;O$41,O$41,IF(O1018&gt;O$40,O$40,IF(O1018&gt;O$19,O$19,O$18)))),O1018*(1+O$6))), O1018)</f>
        <v>7.1</v>
      </c>
      <c r="P236" s="149">
        <f t="shared" si="694"/>
        <v>12.1</v>
      </c>
      <c r="Q236" s="149">
        <f t="shared" si="694"/>
        <v>7.9</v>
      </c>
      <c r="R236" s="23"/>
      <c r="S236" s="49">
        <f t="shared" si="641"/>
        <v>1.0391084585933377</v>
      </c>
      <c r="T236" s="49">
        <f t="shared" si="642"/>
        <v>0.85969799653037615</v>
      </c>
      <c r="U236" s="49">
        <f t="shared" si="642"/>
        <v>0.64512612073076436</v>
      </c>
      <c r="V236" s="49">
        <f t="shared" si="642"/>
        <v>0.59858778696922865</v>
      </c>
      <c r="W236" s="49">
        <f t="shared" si="652"/>
        <v>1.1690695759071121</v>
      </c>
      <c r="X236" s="49">
        <f t="shared" si="652"/>
        <v>0.94367625037369107</v>
      </c>
      <c r="Y236" s="49">
        <f t="shared" si="653"/>
        <v>0.90263291546738011</v>
      </c>
      <c r="Z236" s="49">
        <f t="shared" si="653"/>
        <v>0.71756442306551871</v>
      </c>
      <c r="AA236" s="49">
        <f t="shared" si="653"/>
        <v>9.9422617606706745E-2</v>
      </c>
      <c r="AB236" s="49">
        <f t="shared" si="644"/>
        <v>0.49826184683849556</v>
      </c>
      <c r="AC236" s="49">
        <f t="shared" si="642"/>
        <v>0.22000855285860416</v>
      </c>
      <c r="AD236" s="49">
        <f t="shared" si="654"/>
        <v>0.53244038097046509</v>
      </c>
      <c r="AE236" s="49">
        <f t="shared" si="654"/>
        <v>0.81149105876491301</v>
      </c>
      <c r="AF236" s="49">
        <f t="shared" si="654"/>
        <v>0.64875370117961551</v>
      </c>
      <c r="AG236" s="129">
        <f t="shared" si="645"/>
        <v>0.62376319712066841</v>
      </c>
      <c r="AH236" s="129">
        <f t="shared" si="646"/>
        <v>0.87969987208169864</v>
      </c>
      <c r="AI236" s="129">
        <f t="shared" si="647"/>
        <v>0.43841629583690706</v>
      </c>
      <c r="AJ236" s="132">
        <f t="shared" si="648"/>
        <v>0.55317342344339937</v>
      </c>
      <c r="AK236" s="85">
        <f t="shared" si="661"/>
        <v>0.77404602822495894</v>
      </c>
      <c r="AL236" s="122">
        <f t="shared" si="662"/>
        <v>0.78667950795012831</v>
      </c>
      <c r="AM236" s="122">
        <f t="shared" si="663"/>
        <v>0.7265849584590901</v>
      </c>
      <c r="AN236" s="122">
        <f t="shared" si="664"/>
        <v>0.77603703768118282</v>
      </c>
      <c r="AO236" s="53"/>
      <c r="AP236" s="60"/>
    </row>
    <row r="237" spans="1:53" ht="15" thickBot="1">
      <c r="A237" s="23" t="s">
        <v>6</v>
      </c>
      <c r="B237" s="24">
        <v>13077170404</v>
      </c>
      <c r="C237" s="24"/>
      <c r="D237" s="148">
        <f t="shared" ref="D237:G237" si="695">IF(OR(AND($V1019=1,$B$24=2),$B$24=1), IF(D$6="Next Quintile",IF(D1019&gt;D$41,D$42,IF(D1019&gt;D$40,D$41,IF(D1019&gt;D$19,D$40,IF(D1019&gt;D$18,D$19,D$18)))),IF(D$6="2nd Quintile",IF(D1019&gt;D$40,D$42,IF(D1019&gt;D$19,D$41,IF(D1019&gt;D$18,D$40,D$19))),IF(D1019*(1+D$6)&gt;100,100,D1019*(1+D$6)))), D1019)</f>
        <v>86.2</v>
      </c>
      <c r="E237" s="148">
        <f t="shared" si="695"/>
        <v>78.8</v>
      </c>
      <c r="F237" s="148">
        <f t="shared" si="695"/>
        <v>61.4</v>
      </c>
      <c r="G237" s="148">
        <f t="shared" si="695"/>
        <v>34.700000000000003</v>
      </c>
      <c r="H237" s="149">
        <f t="shared" ref="H237:M237" si="696">IF(OR(AND($V1019=1,$B$24=2),$B$24=1), IF(H$6="2nd Quintile",IF(H1019&gt;H$41,H$40,IF(H1019&gt;H$40,H$19,IF(H1019&gt;H$19,H$18, H$17))), IF(H$6="Next Quintile",IF(H1019=H$42,H$42,IF(H1019&gt;H$41,H$41,IF(H1019&gt;H$40,H$40,IF(H1019&gt;H$19,H$19,H$18)))),H1019*(1+H$6))), H1019)</f>
        <v>6</v>
      </c>
      <c r="I237" s="149">
        <f t="shared" si="696"/>
        <v>9.5</v>
      </c>
      <c r="J237" s="149">
        <f t="shared" si="696"/>
        <v>2.2000000000000002</v>
      </c>
      <c r="K237" s="149">
        <f t="shared" si="696"/>
        <v>7.8</v>
      </c>
      <c r="L237" s="149">
        <f t="shared" si="696"/>
        <v>26.7</v>
      </c>
      <c r="M237" s="149">
        <f t="shared" si="696"/>
        <v>6.3</v>
      </c>
      <c r="N237" s="148">
        <f t="shared" si="675"/>
        <v>77.400000000000006</v>
      </c>
      <c r="O237" s="149">
        <f t="shared" ref="O237:Q237" si="697">IF(OR(AND($V1019=1,$B$24=2),$B$24=1), IF(O$6="2nd Quintile",IF(O1019&gt;O$41,O$40,IF(O1019&gt;O$40,O$19,IF(O1019&gt;O$19,O$18, O$17))), IF(O$6="Next Quintile",IF(O1019=O$42,O$42,IF(O1019&gt;O$41,O$41,IF(O1019&gt;O$40,O$40,IF(O1019&gt;O$19,O$19,O$18)))),O1019*(1+O$6))), O1019)</f>
        <v>4.2</v>
      </c>
      <c r="P237" s="149">
        <f t="shared" si="697"/>
        <v>11.6</v>
      </c>
      <c r="Q237" s="149">
        <f t="shared" si="697"/>
        <v>9.1</v>
      </c>
      <c r="R237" s="23"/>
      <c r="S237" s="49">
        <f t="shared" si="641"/>
        <v>1.0391084585933377</v>
      </c>
      <c r="T237" s="49">
        <f t="shared" si="642"/>
        <v>0.85969799653037615</v>
      </c>
      <c r="U237" s="49">
        <f t="shared" si="642"/>
        <v>0.73617609161019493</v>
      </c>
      <c r="V237" s="49">
        <f t="shared" si="642"/>
        <v>7.7664480908352568E-2</v>
      </c>
      <c r="W237" s="49">
        <f t="shared" si="652"/>
        <v>1.1690695759071121</v>
      </c>
      <c r="X237" s="49">
        <f t="shared" si="652"/>
        <v>0.1676265884953268</v>
      </c>
      <c r="Y237" s="49">
        <f t="shared" si="653"/>
        <v>1.098572558660259</v>
      </c>
      <c r="Z237" s="49">
        <f t="shared" si="653"/>
        <v>1.1369603081192543</v>
      </c>
      <c r="AA237" s="49">
        <f t="shared" si="653"/>
        <v>1.0842303069922581</v>
      </c>
      <c r="AB237" s="49">
        <f t="shared" si="644"/>
        <v>0.64193219176239702</v>
      </c>
      <c r="AC237" s="49">
        <f t="shared" si="642"/>
        <v>0.22000855285860416</v>
      </c>
      <c r="AD237" s="49">
        <f t="shared" si="654"/>
        <v>0.83071462116045103</v>
      </c>
      <c r="AE237" s="49">
        <f t="shared" si="654"/>
        <v>0.84739826078364322</v>
      </c>
      <c r="AF237" s="49">
        <f t="shared" si="654"/>
        <v>0.4687150218138133</v>
      </c>
      <c r="AG237" s="129">
        <f t="shared" si="645"/>
        <v>0.76049997297569727</v>
      </c>
      <c r="AH237" s="129">
        <f t="shared" si="646"/>
        <v>0.73541653581499422</v>
      </c>
      <c r="AI237" s="129">
        <f t="shared" si="647"/>
        <v>0.95437426895796984</v>
      </c>
      <c r="AJ237" s="132">
        <f t="shared" si="648"/>
        <v>0.59170911415412797</v>
      </c>
      <c r="AK237" s="85">
        <f t="shared" si="661"/>
        <v>0.81486312331071387</v>
      </c>
      <c r="AL237" s="122">
        <f t="shared" si="662"/>
        <v>0.74451183385784836</v>
      </c>
      <c r="AM237" s="122">
        <f t="shared" si="663"/>
        <v>0.84663400028653857</v>
      </c>
      <c r="AN237" s="122">
        <f t="shared" si="664"/>
        <v>0.7868066342591854</v>
      </c>
      <c r="AO237" s="53"/>
      <c r="AP237" s="60"/>
    </row>
    <row r="238" spans="1:53" ht="15" thickBot="1">
      <c r="A238" s="23" t="s">
        <v>6</v>
      </c>
      <c r="B238" s="24">
        <v>13077170405</v>
      </c>
      <c r="C238" s="24"/>
      <c r="D238" s="148">
        <f t="shared" ref="D238:G238" si="698">IF(OR(AND($V1020=1,$B$24=2),$B$24=1), IF(D$6="Next Quintile",IF(D1020&gt;D$41,D$42,IF(D1020&gt;D$40,D$41,IF(D1020&gt;D$19,D$40,IF(D1020&gt;D$18,D$19,D$18)))),IF(D$6="2nd Quintile",IF(D1020&gt;D$40,D$42,IF(D1020&gt;D$19,D$41,IF(D1020&gt;D$18,D$40,D$19))),IF(D1020*(1+D$6)&gt;100,100,D1020*(1+D$6)))), D1020)</f>
        <v>78.2</v>
      </c>
      <c r="E238" s="148">
        <f t="shared" si="698"/>
        <v>69.599999999999994</v>
      </c>
      <c r="F238" s="148">
        <f t="shared" si="698"/>
        <v>55.1</v>
      </c>
      <c r="G238" s="148">
        <f t="shared" si="698"/>
        <v>34.700000000000003</v>
      </c>
      <c r="H238" s="149">
        <f t="shared" ref="H238:M238" si="699">IF(OR(AND($V1020=1,$B$24=2),$B$24=1), IF(H$6="2nd Quintile",IF(H1020&gt;H$41,H$40,IF(H1020&gt;H$40,H$19,IF(H1020&gt;H$19,H$18, H$17))), IF(H$6="Next Quintile",IF(H1020=H$42,H$42,IF(H1020&gt;H$41,H$41,IF(H1020&gt;H$40,H$40,IF(H1020&gt;H$19,H$19,H$18)))),H1020*(1+H$6))), H1020)</f>
        <v>7.4</v>
      </c>
      <c r="I238" s="149">
        <f t="shared" si="699"/>
        <v>11.5</v>
      </c>
      <c r="J238" s="149">
        <f t="shared" si="699"/>
        <v>16.600000000000001</v>
      </c>
      <c r="K238" s="149">
        <f t="shared" si="699"/>
        <v>18.600000000000001</v>
      </c>
      <c r="L238" s="149">
        <f t="shared" si="699"/>
        <v>30.4</v>
      </c>
      <c r="M238" s="149">
        <f t="shared" si="699"/>
        <v>6.6</v>
      </c>
      <c r="N238" s="148">
        <f t="shared" si="675"/>
        <v>69.7</v>
      </c>
      <c r="O238" s="149">
        <f t="shared" ref="O238:Q238" si="700">IF(OR(AND($V1020=1,$B$24=2),$B$24=1), IF(O$6="2nd Quintile",IF(O1020&gt;O$41,O$40,IF(O1020&gt;O$40,O$19,IF(O1020&gt;O$19,O$18, O$17))), IF(O$6="Next Quintile",IF(O1020=O$42,O$42,IF(O1020&gt;O$41,O$41,IF(O1020&gt;O$40,O$40,IF(O1020&gt;O$19,O$19,O$18)))),O1020*(1+O$6))), O1020)</f>
        <v>11.1</v>
      </c>
      <c r="P238" s="149">
        <f t="shared" si="700"/>
        <v>19</v>
      </c>
      <c r="Q238" s="149">
        <f t="shared" si="700"/>
        <v>11.3</v>
      </c>
      <c r="R238" s="23"/>
      <c r="S238" s="49">
        <f t="shared" si="641"/>
        <v>0.357653882211313</v>
      </c>
      <c r="T238" s="49">
        <f t="shared" si="642"/>
        <v>-1.9746606033015247E-2</v>
      </c>
      <c r="U238" s="49">
        <f t="shared" si="642"/>
        <v>0.43427355658892497</v>
      </c>
      <c r="V238" s="49">
        <f t="shared" si="642"/>
        <v>7.7664480908352568E-2</v>
      </c>
      <c r="W238" s="49">
        <f t="shared" si="652"/>
        <v>0.66910459602416994</v>
      </c>
      <c r="X238" s="49">
        <f t="shared" si="652"/>
        <v>-7.1157922851862204E-2</v>
      </c>
      <c r="Y238" s="49">
        <f t="shared" si="653"/>
        <v>0.37510310687116782</v>
      </c>
      <c r="Z238" s="49">
        <f t="shared" si="653"/>
        <v>0.60408083063921381</v>
      </c>
      <c r="AA238" s="49">
        <f t="shared" si="653"/>
        <v>0.74368933028884321</v>
      </c>
      <c r="AB238" s="49">
        <f t="shared" si="644"/>
        <v>0.61657860148170862</v>
      </c>
      <c r="AC238" s="49">
        <f t="shared" si="642"/>
        <v>-0.50339566659722912</v>
      </c>
      <c r="AD238" s="49">
        <f t="shared" si="654"/>
        <v>0.1210276358808292</v>
      </c>
      <c r="AE238" s="49">
        <f t="shared" si="654"/>
        <v>0.31597167090643619</v>
      </c>
      <c r="AF238" s="49">
        <f t="shared" si="654"/>
        <v>0.1386441096431755</v>
      </c>
      <c r="AG238" s="129">
        <f t="shared" si="645"/>
        <v>0.3110861476928552</v>
      </c>
      <c r="AH238" s="129">
        <f t="shared" si="646"/>
        <v>0.26041358481700727</v>
      </c>
      <c r="AI238" s="129">
        <f t="shared" si="647"/>
        <v>0.65478292080325529</v>
      </c>
      <c r="AJ238" s="132">
        <f t="shared" si="648"/>
        <v>1.8061937458302944E-2</v>
      </c>
      <c r="AK238" s="85">
        <f t="shared" si="661"/>
        <v>0.6807092592553623</v>
      </c>
      <c r="AL238" s="122">
        <f t="shared" si="662"/>
        <v>0.60568936032195964</v>
      </c>
      <c r="AM238" s="122">
        <f t="shared" si="663"/>
        <v>0.77692744246709355</v>
      </c>
      <c r="AN238" s="122">
        <f t="shared" si="664"/>
        <v>0.62648905444727943</v>
      </c>
      <c r="AO238" s="53"/>
      <c r="AP238" s="60"/>
    </row>
    <row r="239" spans="1:53" ht="15" thickBot="1">
      <c r="A239" s="23" t="s">
        <v>6</v>
      </c>
      <c r="B239" s="24">
        <v>13077170406</v>
      </c>
      <c r="C239" s="24"/>
      <c r="D239" s="148">
        <f t="shared" ref="D239:G239" si="701">IF(OR(AND($V1021=1,$B$24=2),$B$24=1), IF(D$6="Next Quintile",IF(D1021&gt;D$41,D$42,IF(D1021&gt;D$40,D$41,IF(D1021&gt;D$19,D$40,IF(D1021&gt;D$18,D$19,D$18)))),IF(D$6="2nd Quintile",IF(D1021&gt;D$40,D$42,IF(D1021&gt;D$19,D$41,IF(D1021&gt;D$18,D$40,D$19))),IF(D1021*(1+D$6)&gt;100,100,D1021*(1+D$6)))), D1021)</f>
        <v>86.2</v>
      </c>
      <c r="E239" s="148">
        <f t="shared" si="701"/>
        <v>78.8</v>
      </c>
      <c r="F239" s="148">
        <f t="shared" si="701"/>
        <v>64.8</v>
      </c>
      <c r="G239" s="148">
        <f t="shared" si="701"/>
        <v>34.799999999999997</v>
      </c>
      <c r="H239" s="149">
        <f t="shared" ref="H239:M239" si="702">IF(OR(AND($V1021=1,$B$24=2),$B$24=1), IF(H$6="2nd Quintile",IF(H1021&gt;H$41,H$40,IF(H1021&gt;H$40,H$19,IF(H1021&gt;H$19,H$18, H$17))), IF(H$6="Next Quintile",IF(H1021=H$42,H$42,IF(H1021&gt;H$41,H$41,IF(H1021&gt;H$40,H$40,IF(H1021&gt;H$19,H$19,H$18)))),H1021*(1+H$6))), H1021)</f>
        <v>6.4</v>
      </c>
      <c r="I239" s="149">
        <f t="shared" si="702"/>
        <v>2.5</v>
      </c>
      <c r="J239" s="149">
        <f t="shared" si="702"/>
        <v>2.2999999999999998</v>
      </c>
      <c r="K239" s="149">
        <f t="shared" si="702"/>
        <v>15.3</v>
      </c>
      <c r="L239" s="149">
        <f t="shared" si="702"/>
        <v>23.6</v>
      </c>
      <c r="M239" s="149">
        <f t="shared" si="702"/>
        <v>8.3000000000000007</v>
      </c>
      <c r="N239" s="148">
        <f t="shared" si="675"/>
        <v>77.400000000000006</v>
      </c>
      <c r="O239" s="149">
        <f t="shared" ref="O239:Q239" si="703">IF(OR(AND($V1021=1,$B$24=2),$B$24=1), IF(O$6="2nd Quintile",IF(O1021&gt;O$41,O$40,IF(O1021&gt;O$40,O$19,IF(O1021&gt;O$19,O$18, O$17))), IF(O$6="Next Quintile",IF(O1021=O$42,O$42,IF(O1021&gt;O$41,O$41,IF(O1021&gt;O$40,O$40,IF(O1021&gt;O$19,O$19,O$18)))),O1021*(1+O$6))), O1021)</f>
        <v>8.3000000000000007</v>
      </c>
      <c r="P239" s="149">
        <f t="shared" si="703"/>
        <v>7.4</v>
      </c>
      <c r="Q239" s="149">
        <f t="shared" si="703"/>
        <v>10.5</v>
      </c>
      <c r="R239" s="23"/>
      <c r="S239" s="49">
        <f t="shared" si="641"/>
        <v>1.0391084585933377</v>
      </c>
      <c r="T239" s="49">
        <f t="shared" ref="T239:AC254" si="704">IF((E239-T$25)/T$26&lt;3.1, (IF((E239-T$25)/T$26&gt;-3.1, (E239-T$25)/T$26, -3.1)), 3.1)</f>
        <v>0.85969799653037615</v>
      </c>
      <c r="U239" s="49">
        <f t="shared" si="704"/>
        <v>0.89910761844707077</v>
      </c>
      <c r="V239" s="49">
        <f t="shared" si="704"/>
        <v>8.2980024847748968E-2</v>
      </c>
      <c r="W239" s="49">
        <f t="shared" si="652"/>
        <v>1.0262224387976999</v>
      </c>
      <c r="X239" s="49">
        <f t="shared" si="652"/>
        <v>1.0033723782104884</v>
      </c>
      <c r="Y239" s="49">
        <f t="shared" si="653"/>
        <v>1.0935484652450569</v>
      </c>
      <c r="Z239" s="49">
        <f t="shared" si="653"/>
        <v>0.76690511542478168</v>
      </c>
      <c r="AA239" s="49">
        <f t="shared" si="653"/>
        <v>1.3695484226086327</v>
      </c>
      <c r="AB239" s="49">
        <f t="shared" si="644"/>
        <v>0.47290825655780705</v>
      </c>
      <c r="AC239" s="49">
        <f t="shared" si="704"/>
        <v>0.22000855285860416</v>
      </c>
      <c r="AD239" s="49">
        <f t="shared" si="654"/>
        <v>0.40901655744357424</v>
      </c>
      <c r="AE239" s="49">
        <f t="shared" si="654"/>
        <v>1.1490187577409767</v>
      </c>
      <c r="AF239" s="49">
        <f t="shared" si="654"/>
        <v>0.25866989588704381</v>
      </c>
      <c r="AG239" s="129">
        <f t="shared" si="645"/>
        <v>0.7455617772188482</v>
      </c>
      <c r="AH239" s="129">
        <f t="shared" si="646"/>
        <v>0.85771962581025407</v>
      </c>
      <c r="AI239" s="129">
        <f t="shared" si="647"/>
        <v>0.86978726486374047</v>
      </c>
      <c r="AJ239" s="132">
        <f t="shared" si="648"/>
        <v>0.50917844098254972</v>
      </c>
      <c r="AK239" s="85">
        <f t="shared" si="661"/>
        <v>0.81040394433121699</v>
      </c>
      <c r="AL239" s="122">
        <f t="shared" si="662"/>
        <v>0.78025564858268848</v>
      </c>
      <c r="AM239" s="122">
        <f t="shared" si="663"/>
        <v>0.82695296167182164</v>
      </c>
      <c r="AN239" s="122">
        <f t="shared" si="664"/>
        <v>0.76374172899925663</v>
      </c>
      <c r="AO239" s="53"/>
      <c r="AP239" s="60"/>
    </row>
    <row r="240" spans="1:53" ht="15" thickBot="1">
      <c r="A240" s="23" t="s">
        <v>6</v>
      </c>
      <c r="B240" s="24">
        <v>13077170501</v>
      </c>
      <c r="C240" s="24"/>
      <c r="D240" s="148">
        <f t="shared" ref="D240:G240" si="705">IF(OR(AND($V1022=1,$B$24=2),$B$24=1), IF(D$6="Next Quintile",IF(D1022&gt;D$41,D$42,IF(D1022&gt;D$40,D$41,IF(D1022&gt;D$19,D$40,IF(D1022&gt;D$18,D$19,D$18)))),IF(D$6="2nd Quintile",IF(D1022&gt;D$40,D$42,IF(D1022&gt;D$19,D$41,IF(D1022&gt;D$18,D$40,D$19))),IF(D1022*(1+D$6)&gt;100,100,D1022*(1+D$6)))), D1022)</f>
        <v>78.2</v>
      </c>
      <c r="E240" s="148">
        <f t="shared" si="705"/>
        <v>69.599999999999994</v>
      </c>
      <c r="F240" s="148">
        <f t="shared" si="705"/>
        <v>53.7</v>
      </c>
      <c r="G240" s="148">
        <f t="shared" si="705"/>
        <v>39.5</v>
      </c>
      <c r="H240" s="149">
        <f t="shared" ref="H240:M240" si="706">IF(OR(AND($V1022=1,$B$24=2),$B$24=1), IF(H$6="2nd Quintile",IF(H1022&gt;H$41,H$40,IF(H1022&gt;H$40,H$19,IF(H1022&gt;H$19,H$18, H$17))), IF(H$6="Next Quintile",IF(H1022=H$42,H$42,IF(H1022&gt;H$41,H$41,IF(H1022&gt;H$40,H$40,IF(H1022&gt;H$19,H$19,H$18)))),H1022*(1+H$6))), H1022)</f>
        <v>5.2</v>
      </c>
      <c r="I240" s="149">
        <f t="shared" si="706"/>
        <v>12.8</v>
      </c>
      <c r="J240" s="149">
        <f t="shared" si="706"/>
        <v>13.1</v>
      </c>
      <c r="K240" s="149">
        <f t="shared" si="706"/>
        <v>22.7</v>
      </c>
      <c r="L240" s="149">
        <f t="shared" si="706"/>
        <v>30.2</v>
      </c>
      <c r="M240" s="149">
        <f t="shared" si="706"/>
        <v>7.5</v>
      </c>
      <c r="N240" s="148">
        <f t="shared" si="675"/>
        <v>69.7</v>
      </c>
      <c r="O240" s="149">
        <f t="shared" ref="O240:Q240" si="707">IF(OR(AND($V1022=1,$B$24=2),$B$24=1), IF(O$6="2nd Quintile",IF(O1022&gt;O$41,O$40,IF(O1022&gt;O$40,O$19,IF(O1022&gt;O$19,O$18, O$17))), IF(O$6="Next Quintile",IF(O1022=O$42,O$42,IF(O1022&gt;O$41,O$41,IF(O1022&gt;O$40,O$40,IF(O1022&gt;O$19,O$19,O$18)))),O1022*(1+O$6))), O1022)</f>
        <v>11.5</v>
      </c>
      <c r="P240" s="149">
        <f t="shared" si="707"/>
        <v>16.7</v>
      </c>
      <c r="Q240" s="149">
        <f t="shared" si="707"/>
        <v>11.6</v>
      </c>
      <c r="R240" s="23"/>
      <c r="S240" s="49">
        <f t="shared" si="641"/>
        <v>0.357653882211313</v>
      </c>
      <c r="T240" s="49">
        <f t="shared" si="704"/>
        <v>-1.9746606033015247E-2</v>
      </c>
      <c r="U240" s="49">
        <f t="shared" si="704"/>
        <v>0.36718410436197613</v>
      </c>
      <c r="V240" s="49">
        <f t="shared" si="704"/>
        <v>0.33281058999939384</v>
      </c>
      <c r="W240" s="49">
        <f t="shared" si="652"/>
        <v>1.4547638501259361</v>
      </c>
      <c r="X240" s="49">
        <f t="shared" si="652"/>
        <v>-0.22636785522753514</v>
      </c>
      <c r="Y240" s="49">
        <f t="shared" si="653"/>
        <v>0.55094637640323874</v>
      </c>
      <c r="Z240" s="49">
        <f t="shared" si="653"/>
        <v>0.4017839919662356</v>
      </c>
      <c r="AA240" s="49">
        <f t="shared" si="653"/>
        <v>0.76209695065118999</v>
      </c>
      <c r="AB240" s="49">
        <f t="shared" si="644"/>
        <v>0.54051783063964309</v>
      </c>
      <c r="AC240" s="49">
        <f t="shared" si="704"/>
        <v>-0.50339566659722912</v>
      </c>
      <c r="AD240" s="49">
        <f t="shared" si="654"/>
        <v>7.9886361371865569E-2</v>
      </c>
      <c r="AE240" s="49">
        <f t="shared" si="654"/>
        <v>0.4811448001925952</v>
      </c>
      <c r="AF240" s="49">
        <f t="shared" si="654"/>
        <v>9.3634439801725061E-2</v>
      </c>
      <c r="AG240" s="129">
        <f t="shared" si="645"/>
        <v>0.33613796183905437</v>
      </c>
      <c r="AH240" s="129">
        <f t="shared" si="646"/>
        <v>0.40246347740590099</v>
      </c>
      <c r="AI240" s="129">
        <f t="shared" si="647"/>
        <v>0.56813292441902297</v>
      </c>
      <c r="AJ240" s="132">
        <f t="shared" si="648"/>
        <v>3.7817483692239175E-2</v>
      </c>
      <c r="AK240" s="85">
        <f t="shared" si="661"/>
        <v>0.68818743967670115</v>
      </c>
      <c r="AL240" s="122">
        <f t="shared" si="662"/>
        <v>0.6472042970465971</v>
      </c>
      <c r="AM240" s="122">
        <f t="shared" si="663"/>
        <v>0.75676640303716658</v>
      </c>
      <c r="AN240" s="122">
        <f t="shared" si="664"/>
        <v>0.63201015084372569</v>
      </c>
      <c r="AO240" s="53"/>
      <c r="AP240" s="60"/>
      <c r="AU240" s="56"/>
      <c r="AV240" s="56"/>
      <c r="AW240" s="56"/>
      <c r="AX240" s="56"/>
      <c r="AY240" s="56"/>
      <c r="AZ240" s="56"/>
      <c r="BA240" s="56"/>
    </row>
    <row r="241" spans="1:46" ht="15" thickBot="1">
      <c r="A241" s="23" t="s">
        <v>6</v>
      </c>
      <c r="B241" s="24">
        <v>13077170502</v>
      </c>
      <c r="C241" s="24"/>
      <c r="D241" s="148">
        <f t="shared" ref="D241:G241" si="708">IF(OR(AND($V1023=1,$B$24=2),$B$24=1), IF(D$6="Next Quintile",IF(D1023&gt;D$41,D$42,IF(D1023&gt;D$40,D$41,IF(D1023&gt;D$19,D$40,IF(D1023&gt;D$18,D$19,D$18)))),IF(D$6="2nd Quintile",IF(D1023&gt;D$40,D$42,IF(D1023&gt;D$19,D$41,IF(D1023&gt;D$18,D$40,D$19))),IF(D1023*(1+D$6)&gt;100,100,D1023*(1+D$6)))), D1023)</f>
        <v>78.2</v>
      </c>
      <c r="E241" s="148">
        <f t="shared" si="708"/>
        <v>69.599999999999994</v>
      </c>
      <c r="F241" s="148">
        <f t="shared" si="708"/>
        <v>46.2</v>
      </c>
      <c r="G241" s="148">
        <f t="shared" si="708"/>
        <v>38.700000000000003</v>
      </c>
      <c r="H241" s="149">
        <f t="shared" ref="H241:M241" si="709">IF(OR(AND($V1023=1,$B$24=2),$B$24=1), IF(H$6="2nd Quintile",IF(H1023&gt;H$41,H$40,IF(H1023&gt;H$40,H$19,IF(H1023&gt;H$19,H$18, H$17))), IF(H$6="Next Quintile",IF(H1023=H$42,H$42,IF(H1023&gt;H$41,H$41,IF(H1023&gt;H$40,H$40,IF(H1023&gt;H$19,H$19,H$18)))),H1023*(1+H$6))), H1023)</f>
        <v>5.4</v>
      </c>
      <c r="I241" s="149">
        <f t="shared" si="709"/>
        <v>11.5</v>
      </c>
      <c r="J241" s="149">
        <f t="shared" si="709"/>
        <v>16.399999999999999</v>
      </c>
      <c r="K241" s="149">
        <f t="shared" si="709"/>
        <v>19.600000000000001</v>
      </c>
      <c r="L241" s="149">
        <f t="shared" si="709"/>
        <v>29.2</v>
      </c>
      <c r="M241" s="149">
        <f t="shared" si="709"/>
        <v>3.8</v>
      </c>
      <c r="N241" s="148">
        <f t="shared" si="675"/>
        <v>69.7</v>
      </c>
      <c r="O241" s="149">
        <f t="shared" ref="O241:Q241" si="710">IF(OR(AND($V1023=1,$B$24=2),$B$24=1), IF(O$6="2nd Quintile",IF(O1023&gt;O$41,O$40,IF(O1023&gt;O$40,O$19,IF(O1023&gt;O$19,O$18, O$17))), IF(O$6="Next Quintile",IF(O1023=O$42,O$42,IF(O1023&gt;O$41,O$41,IF(O1023&gt;O$40,O$40,IF(O1023&gt;O$19,O$19,O$18)))),O1023*(1+O$6))), O1023)</f>
        <v>11.8</v>
      </c>
      <c r="P241" s="149">
        <f t="shared" si="710"/>
        <v>9.9</v>
      </c>
      <c r="Q241" s="149">
        <f t="shared" si="710"/>
        <v>7.1</v>
      </c>
      <c r="R241" s="23"/>
      <c r="S241" s="49">
        <f t="shared" si="641"/>
        <v>0.357653882211313</v>
      </c>
      <c r="T241" s="49">
        <f t="shared" si="704"/>
        <v>-1.9746606033015247E-2</v>
      </c>
      <c r="U241" s="49">
        <f t="shared" si="704"/>
        <v>7.7763245747498782E-3</v>
      </c>
      <c r="V241" s="49">
        <f t="shared" si="704"/>
        <v>0.29028623848422042</v>
      </c>
      <c r="W241" s="49">
        <f t="shared" si="652"/>
        <v>1.3833402815712299</v>
      </c>
      <c r="X241" s="49">
        <f t="shared" si="652"/>
        <v>-7.1157922851862204E-2</v>
      </c>
      <c r="Y241" s="49">
        <f t="shared" si="653"/>
        <v>0.38515129370157203</v>
      </c>
      <c r="Z241" s="49">
        <f t="shared" si="653"/>
        <v>0.55474013827995083</v>
      </c>
      <c r="AA241" s="49">
        <f t="shared" si="653"/>
        <v>0.85413505246292376</v>
      </c>
      <c r="AB241" s="49">
        <f t="shared" si="644"/>
        <v>0.85321211076813441</v>
      </c>
      <c r="AC241" s="49">
        <f t="shared" si="704"/>
        <v>-0.50339566659722912</v>
      </c>
      <c r="AD241" s="49">
        <f t="shared" si="654"/>
        <v>4.9030405490142807E-2</v>
      </c>
      <c r="AE241" s="49">
        <f t="shared" si="654"/>
        <v>0.96948274764732578</v>
      </c>
      <c r="AF241" s="49">
        <f t="shared" si="654"/>
        <v>0.7687794874234839</v>
      </c>
      <c r="AG241" s="129">
        <f t="shared" si="645"/>
        <v>0.4694441380771624</v>
      </c>
      <c r="AH241" s="129">
        <f t="shared" si="646"/>
        <v>0.33332907023688685</v>
      </c>
      <c r="AI241" s="129">
        <f t="shared" si="647"/>
        <v>0.75402910050366956</v>
      </c>
      <c r="AJ241" s="132">
        <f t="shared" si="648"/>
        <v>0.32097424349093084</v>
      </c>
      <c r="AK241" s="85">
        <f t="shared" si="661"/>
        <v>0.72798047148548162</v>
      </c>
      <c r="AL241" s="122">
        <f t="shared" si="662"/>
        <v>0.62699935013105579</v>
      </c>
      <c r="AM241" s="122">
        <f t="shared" si="663"/>
        <v>0.80001926272911694</v>
      </c>
      <c r="AN241" s="122">
        <f t="shared" si="664"/>
        <v>0.71114416959682059</v>
      </c>
      <c r="AO241" s="53"/>
      <c r="AP241" s="60"/>
    </row>
    <row r="242" spans="1:46" ht="15" thickBot="1">
      <c r="A242" s="23" t="s">
        <v>6</v>
      </c>
      <c r="B242" s="24">
        <v>13077170503</v>
      </c>
      <c r="C242" s="24"/>
      <c r="D242" s="148">
        <f t="shared" ref="D242:G242" si="711">IF(OR(AND($V1024=1,$B$24=2),$B$24=1), IF(D$6="Next Quintile",IF(D1024&gt;D$41,D$42,IF(D1024&gt;D$40,D$41,IF(D1024&gt;D$19,D$40,IF(D1024&gt;D$18,D$19,D$18)))),IF(D$6="2nd Quintile",IF(D1024&gt;D$40,D$42,IF(D1024&gt;D$19,D$41,IF(D1024&gt;D$18,D$40,D$19))),IF(D1024*(1+D$6)&gt;100,100,D1024*(1+D$6)))), D1024)</f>
        <v>78.2</v>
      </c>
      <c r="E242" s="148">
        <f t="shared" si="711"/>
        <v>69.599999999999994</v>
      </c>
      <c r="F242" s="148">
        <f t="shared" si="711"/>
        <v>49.8</v>
      </c>
      <c r="G242" s="148">
        <f t="shared" si="711"/>
        <v>38.700000000000003</v>
      </c>
      <c r="H242" s="149">
        <f t="shared" ref="H242:M242" si="712">IF(OR(AND($V1024=1,$B$24=2),$B$24=1), IF(H$6="2nd Quintile",IF(H1024&gt;H$41,H$40,IF(H1024&gt;H$40,H$19,IF(H1024&gt;H$19,H$18, H$17))), IF(H$6="Next Quintile",IF(H1024=H$42,H$42,IF(H1024&gt;H$41,H$41,IF(H1024&gt;H$40,H$40,IF(H1024&gt;H$19,H$19,H$18)))),H1024*(1+H$6))), H1024)</f>
        <v>6.7</v>
      </c>
      <c r="I242" s="149">
        <f t="shared" si="712"/>
        <v>7.4</v>
      </c>
      <c r="J242" s="149">
        <f t="shared" si="712"/>
        <v>10</v>
      </c>
      <c r="K242" s="149">
        <f t="shared" si="712"/>
        <v>14.1</v>
      </c>
      <c r="L242" s="149">
        <f t="shared" si="712"/>
        <v>29.1</v>
      </c>
      <c r="M242" s="149">
        <f t="shared" si="712"/>
        <v>6.5</v>
      </c>
      <c r="N242" s="148">
        <f t="shared" si="675"/>
        <v>69.7</v>
      </c>
      <c r="O242" s="149">
        <f t="shared" ref="O242:Q242" si="713">IF(OR(AND($V1024=1,$B$24=2),$B$24=1), IF(O$6="2nd Quintile",IF(O1024&gt;O$41,O$40,IF(O1024&gt;O$40,O$19,IF(O1024&gt;O$19,O$18, O$17))), IF(O$6="Next Quintile",IF(O1024=O$42,O$42,IF(O1024&gt;O$41,O$41,IF(O1024&gt;O$40,O$40,IF(O1024&gt;O$19,O$19,O$18)))),O1024*(1+O$6))), O1024)</f>
        <v>10.1</v>
      </c>
      <c r="P242" s="149">
        <f t="shared" si="713"/>
        <v>14.8</v>
      </c>
      <c r="Q242" s="149">
        <f t="shared" si="713"/>
        <v>7.8</v>
      </c>
      <c r="R242" s="23"/>
      <c r="S242" s="49">
        <f t="shared" si="641"/>
        <v>0.357653882211313</v>
      </c>
      <c r="T242" s="49">
        <f t="shared" si="704"/>
        <v>-1.9746606033015247E-2</v>
      </c>
      <c r="U242" s="49">
        <f t="shared" si="704"/>
        <v>0.1802920588726182</v>
      </c>
      <c r="V242" s="49">
        <f t="shared" si="704"/>
        <v>0.29028623848422042</v>
      </c>
      <c r="W242" s="49">
        <f t="shared" si="652"/>
        <v>0.91908708596564104</v>
      </c>
      <c r="X242" s="49">
        <f t="shared" si="652"/>
        <v>0.41835032540987521</v>
      </c>
      <c r="Y242" s="49">
        <f t="shared" si="653"/>
        <v>0.70669327227450129</v>
      </c>
      <c r="Z242" s="49">
        <f t="shared" si="653"/>
        <v>0.8261139462558974</v>
      </c>
      <c r="AA242" s="49">
        <f t="shared" si="653"/>
        <v>0.86333886264409687</v>
      </c>
      <c r="AB242" s="49">
        <f t="shared" si="644"/>
        <v>0.62502979824193805</v>
      </c>
      <c r="AC242" s="49">
        <f t="shared" si="704"/>
        <v>-0.50339566659722912</v>
      </c>
      <c r="AD242" s="49">
        <f t="shared" si="654"/>
        <v>0.22388082215323818</v>
      </c>
      <c r="AE242" s="49">
        <f t="shared" si="654"/>
        <v>0.6175921678637698</v>
      </c>
      <c r="AF242" s="49">
        <f t="shared" si="654"/>
        <v>0.66375692446009915</v>
      </c>
      <c r="AG242" s="129">
        <f t="shared" si="645"/>
        <v>0.47648979083997373</v>
      </c>
      <c r="AH242" s="129">
        <f t="shared" si="646"/>
        <v>0.40751660816930768</v>
      </c>
      <c r="AI242" s="129">
        <f t="shared" si="647"/>
        <v>0.77149420238064403</v>
      </c>
      <c r="AJ242" s="132">
        <f t="shared" si="648"/>
        <v>0.25045856196996952</v>
      </c>
      <c r="AK242" s="85">
        <f t="shared" si="661"/>
        <v>0.73008365899273864</v>
      </c>
      <c r="AL242" s="122">
        <f t="shared" si="662"/>
        <v>0.64868110494895348</v>
      </c>
      <c r="AM242" s="122">
        <f t="shared" si="663"/>
        <v>0.80408290522516501</v>
      </c>
      <c r="AN242" s="122">
        <f t="shared" si="664"/>
        <v>0.69143710250142731</v>
      </c>
      <c r="AO242" s="53"/>
      <c r="AP242" s="60"/>
    </row>
    <row r="243" spans="1:46" ht="15" thickBot="1">
      <c r="A243" s="23" t="s">
        <v>6</v>
      </c>
      <c r="B243" s="26">
        <v>13077170601</v>
      </c>
      <c r="C243" s="26"/>
      <c r="D243" s="148">
        <f t="shared" ref="D243:G243" si="714">IF(OR(AND($V1025=1,$B$24=2),$B$24=1), IF(D$6="Next Quintile",IF(D1025&gt;D$41,D$42,IF(D1025&gt;D$40,D$41,IF(D1025&gt;D$19,D$40,IF(D1025&gt;D$18,D$19,D$18)))),IF(D$6="2nd Quintile",IF(D1025&gt;D$40,D$42,IF(D1025&gt;D$19,D$41,IF(D1025&gt;D$18,D$40,D$19))),IF(D1025*(1+D$6)&gt;100,100,D1025*(1+D$6)))), D1025)</f>
        <v>80.5</v>
      </c>
      <c r="E243" s="148">
        <f t="shared" si="714"/>
        <v>70.099999999999994</v>
      </c>
      <c r="F243" s="148">
        <f t="shared" si="714"/>
        <v>44.7</v>
      </c>
      <c r="G243" s="148">
        <f t="shared" si="714"/>
        <v>40</v>
      </c>
      <c r="H243" s="149">
        <f t="shared" ref="H243:M243" si="715">IF(OR(AND($V1025=1,$B$24=2),$B$24=1), IF(H$6="2nd Quintile",IF(H1025&gt;H$41,H$40,IF(H1025&gt;H$40,H$19,IF(H1025&gt;H$19,H$18, H$17))), IF(H$6="Next Quintile",IF(H1025=H$42,H$42,IF(H1025&gt;H$41,H$41,IF(H1025&gt;H$40,H$40,IF(H1025&gt;H$19,H$19,H$18)))),H1025*(1+H$6))), H1025)</f>
        <v>9.9</v>
      </c>
      <c r="I243" s="149">
        <f t="shared" si="715"/>
        <v>6.3</v>
      </c>
      <c r="J243" s="149">
        <f t="shared" si="715"/>
        <v>55.7</v>
      </c>
      <c r="K243" s="149">
        <f t="shared" si="715"/>
        <v>48.9</v>
      </c>
      <c r="L243" s="149">
        <f t="shared" si="715"/>
        <v>27.8</v>
      </c>
      <c r="M243" s="149">
        <f t="shared" si="715"/>
        <v>27.3</v>
      </c>
      <c r="N243" s="148">
        <f t="shared" si="675"/>
        <v>68</v>
      </c>
      <c r="O243" s="149">
        <f t="shared" ref="O243:Q243" si="716">IF(OR(AND($V1025=1,$B$24=2),$B$24=1), IF(O$6="2nd Quintile",IF(O1025&gt;O$41,O$40,IF(O1025&gt;O$40,O$19,IF(O1025&gt;O$19,O$18, O$17))), IF(O$6="Next Quintile",IF(O1025=O$42,O$42,IF(O1025&gt;O$41,O$41,IF(O1025&gt;O$40,O$40,IF(O1025&gt;O$19,O$19,O$18)))),O1025*(1+O$6))), O1025)</f>
        <v>29.5</v>
      </c>
      <c r="P243" s="149">
        <f t="shared" si="716"/>
        <v>20.7</v>
      </c>
      <c r="Q243" s="149">
        <f t="shared" si="716"/>
        <v>9.3000000000000007</v>
      </c>
      <c r="R243" s="23"/>
      <c r="S243" s="49">
        <f t="shared" si="641"/>
        <v>0.55357207292114485</v>
      </c>
      <c r="T243" s="49">
        <f t="shared" si="704"/>
        <v>2.8049296280212532E-2</v>
      </c>
      <c r="U243" s="49">
        <f t="shared" si="704"/>
        <v>-6.4105231382695374E-2</v>
      </c>
      <c r="V243" s="49">
        <f t="shared" si="704"/>
        <v>0.35938830969637731</v>
      </c>
      <c r="W243" s="49">
        <f t="shared" si="652"/>
        <v>-0.22369001090965512</v>
      </c>
      <c r="X243" s="49">
        <f t="shared" si="652"/>
        <v>0.54968180665082922</v>
      </c>
      <c r="Y243" s="49">
        <f t="shared" si="653"/>
        <v>-1.5893174184728225</v>
      </c>
      <c r="Z243" s="49">
        <f t="shared" si="653"/>
        <v>-0.89094214784645498</v>
      </c>
      <c r="AA243" s="49">
        <f t="shared" si="653"/>
        <v>0.98298839499935087</v>
      </c>
      <c r="AB243" s="49">
        <f t="shared" si="644"/>
        <v>-1.1328191278857975</v>
      </c>
      <c r="AC243" s="49">
        <f t="shared" si="704"/>
        <v>-0.66310828647708864</v>
      </c>
      <c r="AD243" s="49">
        <f t="shared" si="654"/>
        <v>-1.7714709915314961</v>
      </c>
      <c r="AE243" s="49">
        <f t="shared" si="654"/>
        <v>0.19388718404275357</v>
      </c>
      <c r="AF243" s="49">
        <f t="shared" si="654"/>
        <v>0.43870857525284607</v>
      </c>
      <c r="AG243" s="129">
        <f t="shared" si="645"/>
        <v>-0.28420773276227479</v>
      </c>
      <c r="AH243" s="129">
        <f t="shared" si="646"/>
        <v>-5.520302503094416E-2</v>
      </c>
      <c r="AI243" s="129">
        <f t="shared" si="647"/>
        <v>-0.34692429357763394</v>
      </c>
      <c r="AJ243" s="132">
        <f t="shared" si="648"/>
        <v>-0.45049587967824628</v>
      </c>
      <c r="AK243" s="85">
        <f t="shared" si="661"/>
        <v>0.50300895317043237</v>
      </c>
      <c r="AL243" s="122">
        <f t="shared" si="662"/>
        <v>0.51344850502611561</v>
      </c>
      <c r="AM243" s="122">
        <f t="shared" si="663"/>
        <v>0.54385808887101639</v>
      </c>
      <c r="AN243" s="122">
        <f t="shared" si="664"/>
        <v>0.49554087184145401</v>
      </c>
      <c r="AO243" s="53"/>
      <c r="AP243" s="60"/>
    </row>
    <row r="244" spans="1:46" ht="15" thickBot="1">
      <c r="A244" s="23" t="s">
        <v>6</v>
      </c>
      <c r="B244" s="24">
        <v>13077170602</v>
      </c>
      <c r="C244" s="24"/>
      <c r="D244" s="148">
        <f t="shared" ref="D244:G244" si="717">IF(OR(AND($V1026=1,$B$24=2),$B$24=1), IF(D$6="Next Quintile",IF(D1026&gt;D$41,D$42,IF(D1026&gt;D$40,D$41,IF(D1026&gt;D$19,D$40,IF(D1026&gt;D$18,D$19,D$18)))),IF(D$6="2nd Quintile",IF(D1026&gt;D$40,D$42,IF(D1026&gt;D$19,D$41,IF(D1026&gt;D$18,D$40,D$19))),IF(D1026*(1+D$6)&gt;100,100,D1026*(1+D$6)))), D1026)</f>
        <v>78.2</v>
      </c>
      <c r="E244" s="148">
        <f t="shared" si="717"/>
        <v>69.599999999999994</v>
      </c>
      <c r="F244" s="148">
        <f t="shared" si="717"/>
        <v>48.7</v>
      </c>
      <c r="G244" s="148">
        <f t="shared" si="717"/>
        <v>39.799999999999997</v>
      </c>
      <c r="H244" s="149">
        <f t="shared" ref="H244:M244" si="718">IF(OR(AND($V1026=1,$B$24=2),$B$24=1), IF(H$6="2nd Quintile",IF(H1026&gt;H$41,H$40,IF(H1026&gt;H$40,H$19,IF(H1026&gt;H$19,H$18, H$17))), IF(H$6="Next Quintile",IF(H1026=H$42,H$42,IF(H1026&gt;H$41,H$41,IF(H1026&gt;H$40,H$40,IF(H1026&gt;H$19,H$19,H$18)))),H1026*(1+H$6))), H1026)</f>
        <v>8.8000000000000007</v>
      </c>
      <c r="I244" s="149">
        <f t="shared" si="718"/>
        <v>4.6574</v>
      </c>
      <c r="J244" s="149">
        <f t="shared" si="718"/>
        <v>1.6</v>
      </c>
      <c r="K244" s="149">
        <f t="shared" si="718"/>
        <v>3.8</v>
      </c>
      <c r="L244" s="149">
        <f t="shared" si="718"/>
        <v>25.1</v>
      </c>
      <c r="M244" s="149">
        <f t="shared" si="718"/>
        <v>3.1</v>
      </c>
      <c r="N244" s="148">
        <f t="shared" si="675"/>
        <v>69.7</v>
      </c>
      <c r="O244" s="149">
        <f t="shared" ref="O244:Q244" si="719">IF(OR(AND($V1026=1,$B$24=2),$B$24=1), IF(O$6="2nd Quintile",IF(O1026&gt;O$41,O$40,IF(O1026&gt;O$40,O$19,IF(O1026&gt;O$19,O$18, O$17))), IF(O$6="Next Quintile",IF(O1026=O$42,O$42,IF(O1026&gt;O$41,O$41,IF(O1026&gt;O$40,O$40,IF(O1026&gt;O$19,O$19,O$18)))),O1026*(1+O$6))), O1026)</f>
        <v>3.1</v>
      </c>
      <c r="P244" s="149">
        <f t="shared" si="719"/>
        <v>1.2</v>
      </c>
      <c r="Q244" s="149">
        <f t="shared" si="719"/>
        <v>3.5</v>
      </c>
      <c r="R244" s="23"/>
      <c r="S244" s="49">
        <f t="shared" si="641"/>
        <v>0.357653882211313</v>
      </c>
      <c r="T244" s="49">
        <f t="shared" si="704"/>
        <v>-1.9746606033015247E-2</v>
      </c>
      <c r="U244" s="49">
        <f t="shared" si="704"/>
        <v>0.12757891783715863</v>
      </c>
      <c r="V244" s="49">
        <f t="shared" si="704"/>
        <v>0.34875722181758373</v>
      </c>
      <c r="W244" s="49">
        <f t="shared" si="652"/>
        <v>0.16913961614122777</v>
      </c>
      <c r="X244" s="49">
        <f t="shared" si="652"/>
        <v>0.74579552582027553</v>
      </c>
      <c r="Y244" s="49">
        <f t="shared" si="653"/>
        <v>1.1287171191514711</v>
      </c>
      <c r="Z244" s="49">
        <f t="shared" si="653"/>
        <v>1.3343230775563062</v>
      </c>
      <c r="AA244" s="49">
        <f t="shared" si="653"/>
        <v>1.2314912698910321</v>
      </c>
      <c r="AB244" s="49">
        <f t="shared" si="644"/>
        <v>0.91237048808974097</v>
      </c>
      <c r="AC244" s="49">
        <f t="shared" si="704"/>
        <v>-0.50339566659722912</v>
      </c>
      <c r="AD244" s="49">
        <f t="shared" si="654"/>
        <v>0.94385312606010097</v>
      </c>
      <c r="AE244" s="49">
        <f t="shared" si="654"/>
        <v>1.5942680627732313</v>
      </c>
      <c r="AF244" s="49">
        <f t="shared" si="654"/>
        <v>1.3088955255208909</v>
      </c>
      <c r="AG244" s="129">
        <f t="shared" si="645"/>
        <v>0.80119033937018758</v>
      </c>
      <c r="AH244" s="129">
        <f t="shared" si="646"/>
        <v>0.40827081099228779</v>
      </c>
      <c r="AI244" s="129">
        <f t="shared" si="647"/>
        <v>1.1593949451790264</v>
      </c>
      <c r="AJ244" s="132">
        <f t="shared" si="648"/>
        <v>0.83590526193924852</v>
      </c>
      <c r="AK244" s="85">
        <f t="shared" si="661"/>
        <v>0.82700954510406521</v>
      </c>
      <c r="AL244" s="122">
        <f t="shared" si="662"/>
        <v>0.64890152526679334</v>
      </c>
      <c r="AM244" s="122">
        <f t="shared" si="663"/>
        <v>0.89433659820603695</v>
      </c>
      <c r="AN244" s="122">
        <f t="shared" si="664"/>
        <v>0.85505230337900329</v>
      </c>
      <c r="AO244" s="53"/>
      <c r="AP244" s="60"/>
    </row>
    <row r="245" spans="1:46" ht="15" thickBot="1">
      <c r="A245" s="23" t="s">
        <v>6</v>
      </c>
      <c r="B245" s="24">
        <v>13077170603</v>
      </c>
      <c r="C245" s="24"/>
      <c r="D245" s="148">
        <f t="shared" ref="D245:G245" si="720">IF(OR(AND($V1027=1,$B$24=2),$B$24=1), IF(D$6="Next Quintile",IF(D1027&gt;D$41,D$42,IF(D1027&gt;D$40,D$41,IF(D1027&gt;D$19,D$40,IF(D1027&gt;D$18,D$19,D$18)))),IF(D$6="2nd Quintile",IF(D1027&gt;D$40,D$42,IF(D1027&gt;D$19,D$41,IF(D1027&gt;D$18,D$40,D$19))),IF(D1027*(1+D$6)&gt;100,100,D1027*(1+D$6)))), D1027)</f>
        <v>78.2</v>
      </c>
      <c r="E245" s="148">
        <f t="shared" si="720"/>
        <v>69.599999999999994</v>
      </c>
      <c r="F245" s="148">
        <f t="shared" si="720"/>
        <v>48.4</v>
      </c>
      <c r="G245" s="148">
        <f t="shared" si="720"/>
        <v>39.700000000000003</v>
      </c>
      <c r="H245" s="149">
        <f t="shared" ref="H245:M245" si="721">IF(OR(AND($V1027=1,$B$24=2),$B$24=1), IF(H$6="2nd Quintile",IF(H1027&gt;H$41,H$40,IF(H1027&gt;H$40,H$19,IF(H1027&gt;H$19,H$18, H$17))), IF(H$6="Next Quintile",IF(H1027=H$42,H$42,IF(H1027&gt;H$41,H$41,IF(H1027&gt;H$40,H$40,IF(H1027&gt;H$19,H$19,H$18)))),H1027*(1+H$6))), H1027)</f>
        <v>7.9</v>
      </c>
      <c r="I245" s="149">
        <f t="shared" si="721"/>
        <v>4.8</v>
      </c>
      <c r="J245" s="149">
        <f t="shared" si="721"/>
        <v>14.6</v>
      </c>
      <c r="K245" s="149">
        <f t="shared" si="721"/>
        <v>20.2</v>
      </c>
      <c r="L245" s="149">
        <f t="shared" si="721"/>
        <v>23.7</v>
      </c>
      <c r="M245" s="149">
        <f t="shared" si="721"/>
        <v>6.1</v>
      </c>
      <c r="N245" s="148">
        <f t="shared" si="675"/>
        <v>69.7</v>
      </c>
      <c r="O245" s="149">
        <f t="shared" ref="O245:Q245" si="722">IF(OR(AND($V1027=1,$B$24=2),$B$24=1), IF(O$6="2nd Quintile",IF(O1027&gt;O$41,O$40,IF(O1027&gt;O$40,O$19,IF(O1027&gt;O$19,O$18, O$17))), IF(O$6="Next Quintile",IF(O1027=O$42,O$42,IF(O1027&gt;O$41,O$41,IF(O1027&gt;O$40,O$40,IF(O1027&gt;O$19,O$19,O$18)))),O1027*(1+O$6))), O1027)</f>
        <v>11.5</v>
      </c>
      <c r="P245" s="149">
        <f t="shared" si="722"/>
        <v>12</v>
      </c>
      <c r="Q245" s="149">
        <f t="shared" si="722"/>
        <v>5.3</v>
      </c>
      <c r="R245" s="23"/>
      <c r="S245" s="49">
        <f t="shared" si="641"/>
        <v>0.357653882211313</v>
      </c>
      <c r="T245" s="49">
        <f t="shared" si="704"/>
        <v>-1.9746606033015247E-2</v>
      </c>
      <c r="U245" s="49">
        <f t="shared" si="704"/>
        <v>0.11320260664566938</v>
      </c>
      <c r="V245" s="49">
        <f t="shared" si="704"/>
        <v>0.34344167787818736</v>
      </c>
      <c r="W245" s="49">
        <f t="shared" si="652"/>
        <v>0.49054567463740495</v>
      </c>
      <c r="X245" s="49">
        <f t="shared" si="652"/>
        <v>0.72877019016122102</v>
      </c>
      <c r="Y245" s="49">
        <f t="shared" si="653"/>
        <v>0.47558497517520837</v>
      </c>
      <c r="Z245" s="49">
        <f t="shared" si="653"/>
        <v>0.52513572286439314</v>
      </c>
      <c r="AA245" s="49">
        <f t="shared" si="653"/>
        <v>1.3603446124274596</v>
      </c>
      <c r="AB245" s="49">
        <f t="shared" si="644"/>
        <v>0.6588345852828561</v>
      </c>
      <c r="AC245" s="49">
        <f t="shared" si="704"/>
        <v>-0.50339566659722912</v>
      </c>
      <c r="AD245" s="49">
        <f t="shared" si="654"/>
        <v>7.9886361371865569E-2</v>
      </c>
      <c r="AE245" s="49">
        <f t="shared" si="654"/>
        <v>0.81867249916865903</v>
      </c>
      <c r="AF245" s="49">
        <f t="shared" si="654"/>
        <v>1.0388375064721873</v>
      </c>
      <c r="AG245" s="129">
        <f t="shared" si="645"/>
        <v>0.52074706862273346</v>
      </c>
      <c r="AH245" s="129">
        <f t="shared" si="646"/>
        <v>0.35563605723942693</v>
      </c>
      <c r="AI245" s="129">
        <f t="shared" si="647"/>
        <v>0.84810497352490299</v>
      </c>
      <c r="AJ245" s="132">
        <f t="shared" si="648"/>
        <v>0.35850017510387067</v>
      </c>
      <c r="AK245" s="85">
        <f t="shared" si="661"/>
        <v>0.743294834290676</v>
      </c>
      <c r="AL245" s="122">
        <f t="shared" si="662"/>
        <v>0.63351870144523037</v>
      </c>
      <c r="AM245" s="122">
        <f t="shared" si="663"/>
        <v>0.82190809671100773</v>
      </c>
      <c r="AN245" s="122">
        <f t="shared" si="664"/>
        <v>0.72163156808978601</v>
      </c>
      <c r="AO245" s="53"/>
      <c r="AP245" s="60"/>
    </row>
    <row r="246" spans="1:46" ht="15" thickBot="1">
      <c r="A246" s="23" t="s">
        <v>6</v>
      </c>
      <c r="B246" s="26">
        <v>13077170700</v>
      </c>
      <c r="C246" s="26"/>
      <c r="D246" s="148">
        <f t="shared" ref="D246:G246" si="723">IF(OR(AND($V1028=1,$B$24=2),$B$24=1), IF(D$6="Next Quintile",IF(D1028&gt;D$41,D$42,IF(D1028&gt;D$40,D$41,IF(D1028&gt;D$19,D$40,IF(D1028&gt;D$18,D$19,D$18)))),IF(D$6="2nd Quintile",IF(D1028&gt;D$40,D$42,IF(D1028&gt;D$19,D$41,IF(D1028&gt;D$18,D$40,D$19))),IF(D1028*(1+D$6)&gt;100,100,D1028*(1+D$6)))), D1028)</f>
        <v>83.8</v>
      </c>
      <c r="E246" s="148">
        <f t="shared" si="723"/>
        <v>70.8</v>
      </c>
      <c r="F246" s="148">
        <f t="shared" si="723"/>
        <v>37.5</v>
      </c>
      <c r="G246" s="148">
        <f t="shared" si="723"/>
        <v>35.799999999999997</v>
      </c>
      <c r="H246" s="149">
        <f t="shared" ref="H246:M246" si="724">IF(OR(AND($V1028=1,$B$24=2),$B$24=1), IF(H$6="2nd Quintile",IF(H1028&gt;H$41,H$40,IF(H1028&gt;H$40,H$19,IF(H1028&gt;H$19,H$18, H$17))), IF(H$6="Next Quintile",IF(H1028=H$42,H$42,IF(H1028&gt;H$41,H$41,IF(H1028&gt;H$40,H$40,IF(H1028&gt;H$19,H$19,H$18)))),H1028*(1+H$6))), H1028)</f>
        <v>10.1</v>
      </c>
      <c r="I246" s="149">
        <f t="shared" si="724"/>
        <v>9.4</v>
      </c>
      <c r="J246" s="149">
        <f t="shared" si="724"/>
        <v>33.5</v>
      </c>
      <c r="K246" s="149">
        <f t="shared" si="724"/>
        <v>47.2</v>
      </c>
      <c r="L246" s="149">
        <f t="shared" si="724"/>
        <v>38.9</v>
      </c>
      <c r="M246" s="149">
        <f t="shared" si="724"/>
        <v>22.2</v>
      </c>
      <c r="N246" s="148">
        <f t="shared" si="675"/>
        <v>65.599999999999994</v>
      </c>
      <c r="O246" s="149">
        <f t="shared" ref="O246:Q246" si="725">IF(OR(AND($V1028=1,$B$24=2),$B$24=1), IF(O$6="2nd Quintile",IF(O1028&gt;O$41,O$40,IF(O1028&gt;O$40,O$19,IF(O1028&gt;O$19,O$18, O$17))), IF(O$6="Next Quintile",IF(O1028=O$42,O$42,IF(O1028&gt;O$41,O$41,IF(O1028&gt;O$40,O$40,IF(O1028&gt;O$19,O$19,O$18)))),O1028*(1+O$6))), O1028)</f>
        <v>19.8</v>
      </c>
      <c r="P246" s="149">
        <f t="shared" si="725"/>
        <v>28.5</v>
      </c>
      <c r="Q246" s="149">
        <f t="shared" si="725"/>
        <v>16.8</v>
      </c>
      <c r="R246" s="23"/>
      <c r="S246" s="49">
        <f t="shared" si="641"/>
        <v>0.83467208567872975</v>
      </c>
      <c r="T246" s="49">
        <f t="shared" si="704"/>
        <v>9.4963559518731686E-2</v>
      </c>
      <c r="U246" s="49">
        <f t="shared" si="704"/>
        <v>-0.40913669997843272</v>
      </c>
      <c r="V246" s="49">
        <f t="shared" si="704"/>
        <v>0.13613546424171591</v>
      </c>
      <c r="W246" s="49">
        <f t="shared" si="652"/>
        <v>-0.2951135794643609</v>
      </c>
      <c r="X246" s="49">
        <f t="shared" si="652"/>
        <v>0.17956581406268621</v>
      </c>
      <c r="Y246" s="49">
        <f t="shared" si="653"/>
        <v>-0.47396868029797368</v>
      </c>
      <c r="Z246" s="49">
        <f t="shared" si="653"/>
        <v>-0.8070629708357081</v>
      </c>
      <c r="AA246" s="49">
        <f t="shared" si="653"/>
        <v>-3.8634535110893931E-2</v>
      </c>
      <c r="AB246" s="49">
        <f t="shared" si="644"/>
        <v>-0.70180809311409298</v>
      </c>
      <c r="AC246" s="49">
        <f t="shared" si="704"/>
        <v>-0.88858492630747865</v>
      </c>
      <c r="AD246" s="49">
        <f t="shared" si="654"/>
        <v>-0.77379508468912905</v>
      </c>
      <c r="AE246" s="49">
        <f t="shared" si="654"/>
        <v>-0.3662651674494376</v>
      </c>
      <c r="AF246" s="49">
        <f t="shared" si="654"/>
        <v>-0.68653317078341858</v>
      </c>
      <c r="AG246" s="129">
        <f t="shared" si="645"/>
        <v>-0.39501383548565494</v>
      </c>
      <c r="AH246" s="129">
        <f t="shared" si="646"/>
        <v>9.588280537299463E-3</v>
      </c>
      <c r="AI246" s="129">
        <f t="shared" si="647"/>
        <v>-0.51583519968689828</v>
      </c>
      <c r="AJ246" s="132">
        <f t="shared" si="648"/>
        <v>-0.67879458730736597</v>
      </c>
      <c r="AK246" s="85">
        <f t="shared" si="661"/>
        <v>0.4699323854170922</v>
      </c>
      <c r="AL246" s="122">
        <f t="shared" si="662"/>
        <v>0.53238415433883179</v>
      </c>
      <c r="AM246" s="122">
        <f t="shared" si="663"/>
        <v>0.50455722816338378</v>
      </c>
      <c r="AN246" s="122">
        <f t="shared" si="664"/>
        <v>0.4317380714997841</v>
      </c>
      <c r="AO246" s="53"/>
      <c r="AP246" s="60"/>
    </row>
    <row r="247" spans="1:46" ht="15" thickBot="1">
      <c r="A247" s="23" t="s">
        <v>6</v>
      </c>
      <c r="B247" s="24">
        <v>13077170801</v>
      </c>
      <c r="C247" s="24"/>
      <c r="D247" s="148">
        <f t="shared" ref="D247:G247" si="726">IF(OR(AND($V1029=1,$B$24=2),$B$24=1), IF(D$6="Next Quintile",IF(D1029&gt;D$41,D$42,IF(D1029&gt;D$40,D$41,IF(D1029&gt;D$19,D$40,IF(D1029&gt;D$18,D$19,D$18)))),IF(D$6="2nd Quintile",IF(D1029&gt;D$40,D$42,IF(D1029&gt;D$19,D$41,IF(D1029&gt;D$18,D$40,D$19))),IF(D1029*(1+D$6)&gt;100,100,D1029*(1+D$6)))), D1029)</f>
        <v>83.8</v>
      </c>
      <c r="E247" s="148">
        <f t="shared" si="726"/>
        <v>70.8</v>
      </c>
      <c r="F247" s="148">
        <f t="shared" si="726"/>
        <v>43.4</v>
      </c>
      <c r="G247" s="148">
        <f t="shared" si="726"/>
        <v>40.9</v>
      </c>
      <c r="H247" s="149">
        <f t="shared" ref="H247:M247" si="727">IF(OR(AND($V1029=1,$B$24=2),$B$24=1), IF(H$6="2nd Quintile",IF(H1029&gt;H$41,H$40,IF(H1029&gt;H$40,H$19,IF(H1029&gt;H$19,H$18, H$17))), IF(H$6="Next Quintile",IF(H1029=H$42,H$42,IF(H1029&gt;H$41,H$41,IF(H1029&gt;H$40,H$40,IF(H1029&gt;H$19,H$19,H$18)))),H1029*(1+H$6))), H1029)</f>
        <v>9</v>
      </c>
      <c r="I247" s="149">
        <f t="shared" si="727"/>
        <v>0.9</v>
      </c>
      <c r="J247" s="149">
        <f t="shared" si="727"/>
        <v>21.5</v>
      </c>
      <c r="K247" s="149">
        <f t="shared" si="727"/>
        <v>29.4</v>
      </c>
      <c r="L247" s="149">
        <f t="shared" si="727"/>
        <v>29.4</v>
      </c>
      <c r="M247" s="149">
        <f t="shared" si="727"/>
        <v>14.1</v>
      </c>
      <c r="N247" s="148">
        <f t="shared" si="675"/>
        <v>65.599999999999994</v>
      </c>
      <c r="O247" s="149">
        <f t="shared" ref="O247:Q247" si="728">IF(OR(AND($V1029=1,$B$24=2),$B$24=1), IF(O$6="2nd Quintile",IF(O1029&gt;O$41,O$40,IF(O1029&gt;O$40,O$19,IF(O1029&gt;O$19,O$18, O$17))), IF(O$6="Next Quintile",IF(O1029=O$42,O$42,IF(O1029&gt;O$41,O$41,IF(O1029&gt;O$40,O$40,IF(O1029&gt;O$19,O$19,O$18)))),O1029*(1+O$6))), O1029)</f>
        <v>15.4</v>
      </c>
      <c r="P247" s="149">
        <f t="shared" si="728"/>
        <v>20.8</v>
      </c>
      <c r="Q247" s="149">
        <f t="shared" si="728"/>
        <v>11.9</v>
      </c>
      <c r="R247" s="23"/>
      <c r="S247" s="49">
        <f t="shared" si="641"/>
        <v>0.83467208567872975</v>
      </c>
      <c r="T247" s="49">
        <f t="shared" si="704"/>
        <v>9.4963559518731686E-2</v>
      </c>
      <c r="U247" s="49">
        <f t="shared" si="704"/>
        <v>-0.12640257987914813</v>
      </c>
      <c r="V247" s="49">
        <f t="shared" si="704"/>
        <v>0.40722820515094749</v>
      </c>
      <c r="W247" s="49">
        <f t="shared" si="652"/>
        <v>9.7716047586522026E-2</v>
      </c>
      <c r="X247" s="49">
        <f t="shared" si="652"/>
        <v>1.1943999872882394</v>
      </c>
      <c r="Y247" s="49">
        <f t="shared" si="653"/>
        <v>0.12892252952626887</v>
      </c>
      <c r="Z247" s="49">
        <f t="shared" si="653"/>
        <v>7.1201353159173517E-2</v>
      </c>
      <c r="AA247" s="49">
        <f t="shared" si="653"/>
        <v>0.83572743210057698</v>
      </c>
      <c r="AB247" s="49">
        <f t="shared" si="644"/>
        <v>-1.7261155535503735E-2</v>
      </c>
      <c r="AC247" s="49">
        <f t="shared" si="704"/>
        <v>-0.88858492630747865</v>
      </c>
      <c r="AD247" s="49">
        <f t="shared" si="654"/>
        <v>-0.32124106509052947</v>
      </c>
      <c r="AE247" s="49">
        <f t="shared" si="654"/>
        <v>0.18670574363900744</v>
      </c>
      <c r="AF247" s="49">
        <f t="shared" si="654"/>
        <v>4.8624769960274365E-2</v>
      </c>
      <c r="AG247" s="129">
        <f t="shared" si="645"/>
        <v>0.14295351832122674</v>
      </c>
      <c r="AH247" s="129">
        <f t="shared" si="646"/>
        <v>0.37592854783861301</v>
      </c>
      <c r="AI247" s="129">
        <f t="shared" si="647"/>
        <v>0.29655587657474891</v>
      </c>
      <c r="AJ247" s="132">
        <f t="shared" si="648"/>
        <v>-0.24362386944968159</v>
      </c>
      <c r="AK247" s="85">
        <f t="shared" si="661"/>
        <v>0.63052023382919808</v>
      </c>
      <c r="AL247" s="122">
        <f t="shared" si="662"/>
        <v>0.63944930405151756</v>
      </c>
      <c r="AM247" s="122">
        <f t="shared" si="663"/>
        <v>0.69357799220824334</v>
      </c>
      <c r="AN247" s="122">
        <f t="shared" si="664"/>
        <v>0.55335553799512904</v>
      </c>
      <c r="AO247" s="53"/>
      <c r="AP247" s="60"/>
    </row>
    <row r="248" spans="1:46" ht="15" thickBot="1">
      <c r="A248" s="57" t="s">
        <v>6</v>
      </c>
      <c r="B248" s="58">
        <v>13077170802</v>
      </c>
      <c r="C248" s="58"/>
      <c r="D248" s="19">
        <f t="shared" ref="D248:G248" si="729">IF(OR(AND($V1030=1,$B$24=2),$B$24=1), IF(D$6="Next Quintile",IF(D1030&gt;D$41,D$42,IF(D1030&gt;D$40,D$41,IF(D1030&gt;D$19,D$40,IF(D1030&gt;D$18,D$19,D$18)))),IF(D$6="2nd Quintile",IF(D1030&gt;D$40,D$42,IF(D1030&gt;D$19,D$41,IF(D1030&gt;D$18,D$40,D$19))),IF(D1030*(1+D$6)&gt;100,100,D1030*(1+D$6)))), D1030)</f>
        <v>82.6</v>
      </c>
      <c r="E248" s="19">
        <f t="shared" si="729"/>
        <v>70.5</v>
      </c>
      <c r="F248" s="19">
        <f t="shared" si="729"/>
        <v>51.7</v>
      </c>
      <c r="G248" s="19">
        <f t="shared" si="729"/>
        <v>40.4</v>
      </c>
      <c r="H248" s="94">
        <f t="shared" ref="H248:M248" si="730">IF(OR(AND($V1030=1,$B$24=2),$B$24=1), IF(H$6="2nd Quintile",IF(H1030&gt;H$41,H$40,IF(H1030&gt;H$40,H$19,IF(H1030&gt;H$19,H$18, H$17))), IF(H$6="Next Quintile",IF(H1030=H$42,H$42,IF(H1030&gt;H$41,H$41,IF(H1030&gt;H$40,H$40,IF(H1030&gt;H$19,H$19,H$18)))),H1030*(1+H$6))), H1030)</f>
        <v>7.3</v>
      </c>
      <c r="I248" s="94">
        <f t="shared" si="730"/>
        <v>13.7</v>
      </c>
      <c r="J248" s="94">
        <f t="shared" si="730"/>
        <v>21</v>
      </c>
      <c r="K248" s="94">
        <f t="shared" si="730"/>
        <v>34.299999999999997</v>
      </c>
      <c r="L248" s="94">
        <f t="shared" si="730"/>
        <v>33.799999999999997</v>
      </c>
      <c r="M248" s="94">
        <f t="shared" si="730"/>
        <v>10.199999999999999</v>
      </c>
      <c r="N248" s="19">
        <f t="shared" si="675"/>
        <v>66.5</v>
      </c>
      <c r="O248" s="94">
        <f t="shared" ref="O248:Q248" si="731">IF(OR(AND($V1030=1,$B$24=2),$B$24=1), IF(O$6="2nd Quintile",IF(O1030&gt;O$41,O$40,IF(O1030&gt;O$40,O$19,IF(O1030&gt;O$19,O$18, O$17))), IF(O$6="Next Quintile",IF(O1030=O$42,O$42,IF(O1030&gt;O$41,O$41,IF(O1030&gt;O$40,O$40,IF(O1030&gt;O$19,O$19,O$18)))),O1030*(1+O$6))), O1030)</f>
        <v>16.600000000000001</v>
      </c>
      <c r="P248" s="94">
        <f t="shared" si="731"/>
        <v>21</v>
      </c>
      <c r="Q248" s="94">
        <f t="shared" si="731"/>
        <v>9.9</v>
      </c>
      <c r="R248" s="57"/>
      <c r="S248" s="128">
        <f t="shared" si="641"/>
        <v>0.73245389922142579</v>
      </c>
      <c r="T248" s="128">
        <f t="shared" si="704"/>
        <v>6.6286018130795293E-2</v>
      </c>
      <c r="U248" s="128">
        <f t="shared" si="704"/>
        <v>0.27134202975204913</v>
      </c>
      <c r="V248" s="128">
        <f t="shared" si="704"/>
        <v>0.38065048545396402</v>
      </c>
      <c r="W248" s="128">
        <f t="shared" si="652"/>
        <v>0.70481638030152316</v>
      </c>
      <c r="X248" s="128">
        <f t="shared" si="652"/>
        <v>-0.33382088533377002</v>
      </c>
      <c r="Y248" s="128">
        <f t="shared" si="653"/>
        <v>0.15404299660227896</v>
      </c>
      <c r="Z248" s="128">
        <f t="shared" si="653"/>
        <v>-0.17056803940121509</v>
      </c>
      <c r="AA248" s="128">
        <f t="shared" si="653"/>
        <v>0.4307597841289485</v>
      </c>
      <c r="AB248" s="128">
        <f t="shared" si="644"/>
        <v>0.31233551811344668</v>
      </c>
      <c r="AC248" s="128">
        <f t="shared" si="704"/>
        <v>-0.80403118637108206</v>
      </c>
      <c r="AD248" s="128">
        <f t="shared" si="654"/>
        <v>-0.44466488861742037</v>
      </c>
      <c r="AE248" s="128">
        <f t="shared" si="654"/>
        <v>0.1723428628315154</v>
      </c>
      <c r="AF248" s="128">
        <f t="shared" si="654"/>
        <v>0.34868923556994497</v>
      </c>
      <c r="AG248" s="130">
        <f t="shared" si="645"/>
        <v>9.7059805320493464E-2</v>
      </c>
      <c r="AH248" s="130">
        <f t="shared" si="646"/>
        <v>0.28225298916118086</v>
      </c>
      <c r="AI248" s="130">
        <f t="shared" si="647"/>
        <v>0.19084242094706005</v>
      </c>
      <c r="AJ248" s="131">
        <f t="shared" si="648"/>
        <v>-0.18191599414676052</v>
      </c>
      <c r="AK248" s="85">
        <f t="shared" si="661"/>
        <v>0.61682056864639945</v>
      </c>
      <c r="AL248" s="122">
        <f t="shared" si="662"/>
        <v>0.61207205778781482</v>
      </c>
      <c r="AM248" s="122">
        <f t="shared" si="663"/>
        <v>0.66898141706549463</v>
      </c>
      <c r="AN248" s="122">
        <f t="shared" si="664"/>
        <v>0.57060108129385401</v>
      </c>
      <c r="AO248" s="53"/>
      <c r="AP248" s="60"/>
      <c r="AQ248" s="56"/>
      <c r="AR248" s="56"/>
      <c r="AS248" s="56"/>
      <c r="AT248" s="56"/>
    </row>
    <row r="249" spans="1:46" ht="15" thickBot="1">
      <c r="A249" s="23" t="s">
        <v>7</v>
      </c>
      <c r="B249" s="24">
        <v>13089020100</v>
      </c>
      <c r="C249" s="24"/>
      <c r="D249" s="148">
        <f t="shared" ref="D249:F249" si="732">IF(OR(AND($V1031=1,$B$24=2),$B$24=1), IF(D$7="Next Quintile",IF(D1031&gt;D$41,D$42,IF(D1031&gt;D$40,D$41,IF(D1031&gt;D$19,D$40,IF(D1031&gt;D$18,D$19,D$18)))),IF(D$7="2nd Quintile",IF(D1031&gt;D$40,D$42,IF(D1031&gt;D$19,D$41,IF(D1031&gt;D$18,D$40,D$19))),IF(D1031*(1+D$7)&gt;100,100,D1031*(1+D$7)))), D1031)</f>
        <v>82</v>
      </c>
      <c r="E249" s="148">
        <f t="shared" si="732"/>
        <v>70.7</v>
      </c>
      <c r="F249" s="148">
        <f t="shared" si="732"/>
        <v>88.3</v>
      </c>
      <c r="G249" s="148">
        <f>IF(OR(AND($V1031=1,$B$24=2),$B$24=1), IF(G$7="Next Quintile",IF(G1031&gt;G$41,G$42,IF(G1031&gt;G$40,G$41,IF(G1031&gt;G$19,G$40,IF(G1031&gt;G$18,G$19,G$18)))),IF(G$7="2nd Quintile",IF(G1031&gt;G$40,G$42,IF(G1031&gt;G$19,G$41,IF(G1031&gt;G$18,G$40,G$19))),IF(G1031*(1+G$7)&gt;100,100,G1031*(1+G$7)))), G1031)</f>
        <v>56.7</v>
      </c>
      <c r="H249" s="149">
        <f>IF(OR(AND($V1031=1,$B$24=2),$B$24=1), IF(H$7="2nd Quintile",IF(H1031&gt;H$41,H$40,IF(H1031&gt;H$40,H$19,IF(H1031&gt;H$19,H$18, H$17))), IF(H$7="Next Quintile",IF(H1031=H$42,H$42,IF(H1031&gt;H$41,H$41,IF(H1031&gt;H$40,H$40,IF(H1031&gt;H$19,H$19,H$18)))),H1031*(1+H$7))), H1031)</f>
        <v>10.3</v>
      </c>
      <c r="I249" s="149">
        <f t="shared" ref="I249:Q249" si="733">IF(OR(AND($V1031=1,$B$24=2),$B$24=1), IF(I$7="2nd Quintile",IF(I1031&gt;I$41,I$40,IF(I1031&gt;I$40,I$19,IF(I1031&gt;I$19,I$18, I$17))), IF(I$7="Next Quintile",IF(I1031=I$42,I$42,IF(I1031&gt;I$41,I$41,IF(I1031&gt;I$40,I$40,IF(I1031&gt;I$19,I$19,I$18)))),I1031*(1+I$7))), I1031)</f>
        <v>0.95489999999999997</v>
      </c>
      <c r="J249" s="149">
        <f t="shared" si="733"/>
        <v>1.5</v>
      </c>
      <c r="K249" s="149">
        <f t="shared" si="733"/>
        <v>3.4</v>
      </c>
      <c r="L249" s="149">
        <f t="shared" si="733"/>
        <v>22.5</v>
      </c>
      <c r="M249" s="149">
        <f t="shared" si="733"/>
        <v>8.6999999999999993</v>
      </c>
      <c r="N249" s="148">
        <f>IF(OR(AND($V1031=1,$B$24=2),$B$24=1), IF(N$7="Next Quintile",IF(N1031&gt;N$41,N$42,IF(N1031&gt;N$40,N$41,IF(N1031&gt;N$19,N$40,IF(N1031&gt;N$18,N$19,N$18)))),IF(N$7="2nd Quintile",IF(N1031&gt;N$40,N$42,IF(N1031&gt;N$19,N$41,IF(N1031&gt;N$18,N$40,N$19))),IF(N1031*(1+N$7)&gt;100,100,N1031*(1+N$7)))), N1031)</f>
        <v>80.2</v>
      </c>
      <c r="O249" s="149">
        <f t="shared" si="733"/>
        <v>0.9</v>
      </c>
      <c r="P249" s="149">
        <f t="shared" si="733"/>
        <v>1</v>
      </c>
      <c r="Q249" s="149">
        <f t="shared" si="733"/>
        <v>3.6</v>
      </c>
      <c r="R249" s="23"/>
      <c r="S249" s="49">
        <f t="shared" si="641"/>
        <v>0.68134480599277447</v>
      </c>
      <c r="T249" s="49">
        <f t="shared" si="704"/>
        <v>8.5404379056086679E-2</v>
      </c>
      <c r="U249" s="49">
        <f t="shared" si="704"/>
        <v>2.0252519951137131</v>
      </c>
      <c r="V249" s="49">
        <f t="shared" si="704"/>
        <v>1.2470841475756256</v>
      </c>
      <c r="W249" s="49">
        <f t="shared" si="652"/>
        <v>-0.36653714801906728</v>
      </c>
      <c r="X249" s="49">
        <f t="shared" si="652"/>
        <v>1.1878453524517592</v>
      </c>
      <c r="Y249" s="49">
        <f t="shared" si="653"/>
        <v>1.133741212566673</v>
      </c>
      <c r="Z249" s="49">
        <f t="shared" si="653"/>
        <v>1.3540593545000115</v>
      </c>
      <c r="AA249" s="49">
        <f t="shared" si="653"/>
        <v>1.4707903346015401</v>
      </c>
      <c r="AB249" s="49">
        <f t="shared" si="644"/>
        <v>0.43910346951688917</v>
      </c>
      <c r="AC249" s="49">
        <f t="shared" si="704"/>
        <v>0.48306463266072497</v>
      </c>
      <c r="AD249" s="49">
        <f t="shared" si="654"/>
        <v>1.1701301358594007</v>
      </c>
      <c r="AE249" s="49">
        <f t="shared" si="654"/>
        <v>1.6086309435807233</v>
      </c>
      <c r="AF249" s="49">
        <f t="shared" si="654"/>
        <v>1.2938923022404074</v>
      </c>
      <c r="AG249" s="129">
        <f t="shared" si="645"/>
        <v>1.027739617775133</v>
      </c>
      <c r="AH249" s="129">
        <f t="shared" si="646"/>
        <v>0.8563049635339377</v>
      </c>
      <c r="AI249" s="129">
        <f t="shared" si="647"/>
        <v>1.0879843862061469</v>
      </c>
      <c r="AJ249" s="132">
        <f t="shared" si="648"/>
        <v>1.1389295035853142</v>
      </c>
      <c r="AK249" s="85">
        <f t="shared" si="661"/>
        <v>0.89463643904273593</v>
      </c>
      <c r="AL249" s="122">
        <f t="shared" si="662"/>
        <v>0.77984220501143597</v>
      </c>
      <c r="AM249" s="122">
        <f t="shared" si="663"/>
        <v>0.87772135117496675</v>
      </c>
      <c r="AN249" s="122">
        <f t="shared" si="664"/>
        <v>0.93973870125313574</v>
      </c>
      <c r="AO249" s="53"/>
      <c r="AP249" s="60"/>
    </row>
    <row r="250" spans="1:46" ht="15" thickBot="1">
      <c r="A250" s="23" t="s">
        <v>7</v>
      </c>
      <c r="B250" s="24">
        <v>13089020200</v>
      </c>
      <c r="C250" s="24"/>
      <c r="D250" s="148">
        <f t="shared" ref="D250:G250" si="734">IF(OR(AND($V1032=1,$B$24=2),$B$24=1), IF(D$7="Next Quintile",IF(D1032&gt;D$41,D$42,IF(D1032&gt;D$40,D$41,IF(D1032&gt;D$19,D$40,IF(D1032&gt;D$18,D$19,D$18)))),IF(D$7="2nd Quintile",IF(D1032&gt;D$40,D$42,IF(D1032&gt;D$19,D$41,IF(D1032&gt;D$18,D$40,D$19))),IF(D1032*(1+D$7)&gt;100,100,D1032*(1+D$7)))), D1032)</f>
        <v>82.4</v>
      </c>
      <c r="E250" s="148">
        <f t="shared" si="734"/>
        <v>71.099999999999994</v>
      </c>
      <c r="F250" s="148">
        <f t="shared" si="734"/>
        <v>83.4</v>
      </c>
      <c r="G250" s="148">
        <f t="shared" si="734"/>
        <v>58.3</v>
      </c>
      <c r="H250" s="149">
        <f t="shared" ref="H250:M250" si="735">IF(OR(AND($V1032=1,$B$24=2),$B$24=1), IF(H$7="2nd Quintile",IF(H1032&gt;H$41,H$40,IF(H1032&gt;H$40,H$19,IF(H1032&gt;H$19,H$18, H$17))), IF(H$7="Next Quintile",IF(H1032=H$42,H$42,IF(H1032&gt;H$41,H$41,IF(H1032&gt;H$40,H$40,IF(H1032&gt;H$19,H$19,H$18)))),H1032*(1+H$7))), H1032)</f>
        <v>7</v>
      </c>
      <c r="I250" s="149">
        <f t="shared" si="735"/>
        <v>7.3</v>
      </c>
      <c r="J250" s="149">
        <f t="shared" si="735"/>
        <v>2.9</v>
      </c>
      <c r="K250" s="149">
        <f t="shared" si="735"/>
        <v>2.6</v>
      </c>
      <c r="L250" s="149">
        <f t="shared" si="735"/>
        <v>33.299999999999997</v>
      </c>
      <c r="M250" s="149">
        <f t="shared" si="735"/>
        <v>-0.63129999999999997</v>
      </c>
      <c r="N250" s="148">
        <f t="shared" ref="N250:N313" si="736">IF(OR(AND($V1032=1,$B$24=2),$B$24=1), IF(N$7="Next Quintile",IF(N1032&gt;N$41,N$42,IF(N1032&gt;N$40,N$41,IF(N1032&gt;N$19,N$40,IF(N1032&gt;N$18,N$19,N$18)))),IF(N$7="2nd Quintile",IF(N1032&gt;N$40,N$42,IF(N1032&gt;N$19,N$41,IF(N1032&gt;N$18,N$40,N$19))),IF(N1032*(1+N$7)&gt;100,100,N1032*(1+N$7)))), N1032)</f>
        <v>80.400000000000006</v>
      </c>
      <c r="O250" s="149">
        <f t="shared" ref="O250:Q250" si="737">IF(OR(AND($V1032=1,$B$24=2),$B$24=1), IF(O$7="2nd Quintile",IF(O1032&gt;O$41,O$40,IF(O1032&gt;O$40,O$19,IF(O1032&gt;O$19,O$18, O$17))), IF(O$7="Next Quintile",IF(O1032=O$42,O$42,IF(O1032&gt;O$41,O$41,IF(O1032&gt;O$40,O$40,IF(O1032&gt;O$19,O$19,O$18)))),O1032*(1+O$7))), O1032)</f>
        <v>0.8</v>
      </c>
      <c r="P250" s="149">
        <f t="shared" si="737"/>
        <v>8.8000000000000007</v>
      </c>
      <c r="Q250" s="149">
        <f t="shared" si="737"/>
        <v>8</v>
      </c>
      <c r="R250" s="23"/>
      <c r="S250" s="49">
        <f t="shared" si="641"/>
        <v>0.7154175348118762</v>
      </c>
      <c r="T250" s="49">
        <f t="shared" si="704"/>
        <v>0.12364110090666809</v>
      </c>
      <c r="U250" s="49">
        <f t="shared" si="704"/>
        <v>1.7904389123193922</v>
      </c>
      <c r="V250" s="49">
        <f t="shared" si="704"/>
        <v>1.3321328506059724</v>
      </c>
      <c r="W250" s="49">
        <f t="shared" si="652"/>
        <v>0.81195173313358204</v>
      </c>
      <c r="X250" s="49">
        <f t="shared" si="652"/>
        <v>0.4302895509772347</v>
      </c>
      <c r="Y250" s="49">
        <f t="shared" si="653"/>
        <v>1.0634039047538448</v>
      </c>
      <c r="Z250" s="49">
        <f t="shared" si="653"/>
        <v>1.3935319083874218</v>
      </c>
      <c r="AA250" s="49">
        <f t="shared" si="653"/>
        <v>0.47677883503481538</v>
      </c>
      <c r="AB250" s="49">
        <f t="shared" si="644"/>
        <v>1.2277099928041841</v>
      </c>
      <c r="AC250" s="49">
        <f t="shared" si="704"/>
        <v>0.50185435264659106</v>
      </c>
      <c r="AD250" s="49">
        <f t="shared" si="654"/>
        <v>1.1804154544866416</v>
      </c>
      <c r="AE250" s="49">
        <f t="shared" si="654"/>
        <v>1.0484785920885322</v>
      </c>
      <c r="AF250" s="49">
        <f t="shared" si="654"/>
        <v>0.63375047789913208</v>
      </c>
      <c r="AG250" s="129">
        <f t="shared" si="645"/>
        <v>0.92304112731738686</v>
      </c>
      <c r="AH250" s="129">
        <f t="shared" si="646"/>
        <v>0.89532508392979593</v>
      </c>
      <c r="AI250" s="129">
        <f t="shared" si="647"/>
        <v>1.0326735787421404</v>
      </c>
      <c r="AJ250" s="132">
        <f t="shared" si="648"/>
        <v>0.84112471928022425</v>
      </c>
      <c r="AK250" s="85">
        <f t="shared" si="661"/>
        <v>0.86338304569901936</v>
      </c>
      <c r="AL250" s="122">
        <f t="shared" si="662"/>
        <v>0.79124607022877891</v>
      </c>
      <c r="AM250" s="122">
        <f t="shared" si="663"/>
        <v>0.86485206765834499</v>
      </c>
      <c r="AN250" s="122">
        <f t="shared" si="664"/>
        <v>0.85651098879197163</v>
      </c>
      <c r="AO250" s="53"/>
      <c r="AP250" s="60"/>
    </row>
    <row r="251" spans="1:46" ht="15" thickBot="1">
      <c r="A251" s="23" t="s">
        <v>7</v>
      </c>
      <c r="B251" s="24">
        <v>13089020300</v>
      </c>
      <c r="C251" s="24"/>
      <c r="D251" s="148">
        <f t="shared" ref="D251:G251" si="738">IF(OR(AND($V1033=1,$B$24=2),$B$24=1), IF(D$7="Next Quintile",IF(D1033&gt;D$41,D$42,IF(D1033&gt;D$40,D$41,IF(D1033&gt;D$19,D$40,IF(D1033&gt;D$18,D$19,D$18)))),IF(D$7="2nd Quintile",IF(D1033&gt;D$40,D$42,IF(D1033&gt;D$19,D$41,IF(D1033&gt;D$18,D$40,D$19))),IF(D1033*(1+D$7)&gt;100,100,D1033*(1+D$7)))), D1033)</f>
        <v>82.4</v>
      </c>
      <c r="E251" s="148">
        <f t="shared" si="738"/>
        <v>71.099999999999994</v>
      </c>
      <c r="F251" s="148">
        <f t="shared" si="738"/>
        <v>78.599999999999994</v>
      </c>
      <c r="G251" s="148">
        <f t="shared" si="738"/>
        <v>58.3</v>
      </c>
      <c r="H251" s="149">
        <f t="shared" ref="H251:M251" si="739">IF(OR(AND($V1033=1,$B$24=2),$B$24=1), IF(H$7="2nd Quintile",IF(H1033&gt;H$41,H$40,IF(H1033&gt;H$40,H$19,IF(H1033&gt;H$19,H$18, H$17))), IF(H$7="Next Quintile",IF(H1033=H$42,H$42,IF(H1033&gt;H$41,H$41,IF(H1033&gt;H$40,H$40,IF(H1033&gt;H$19,H$19,H$18)))),H1033*(1+H$7))), H1033)</f>
        <v>5.4</v>
      </c>
      <c r="I251" s="149">
        <f t="shared" si="739"/>
        <v>7.6367000000000003</v>
      </c>
      <c r="J251" s="149">
        <f t="shared" si="739"/>
        <v>5.7</v>
      </c>
      <c r="K251" s="149">
        <f t="shared" si="739"/>
        <v>3.3</v>
      </c>
      <c r="L251" s="149">
        <f t="shared" si="739"/>
        <v>25.3</v>
      </c>
      <c r="M251" s="149">
        <f t="shared" si="739"/>
        <v>-0.75680000000000003</v>
      </c>
      <c r="N251" s="148">
        <f t="shared" si="736"/>
        <v>80.400000000000006</v>
      </c>
      <c r="O251" s="149">
        <f t="shared" ref="O251:Q251" si="740">IF(OR(AND($V1033=1,$B$24=2),$B$24=1), IF(O$7="2nd Quintile",IF(O1033&gt;O$41,O$40,IF(O1033&gt;O$40,O$19,IF(O1033&gt;O$19,O$18, O$17))), IF(O$7="Next Quintile",IF(O1033=O$42,O$42,IF(O1033&gt;O$41,O$41,IF(O1033&gt;O$40,O$40,IF(O1033&gt;O$19,O$19,O$18)))),O1033*(1+O$7))), O1033)</f>
        <v>2.1</v>
      </c>
      <c r="P251" s="149">
        <f t="shared" si="740"/>
        <v>6.5</v>
      </c>
      <c r="Q251" s="149">
        <f t="shared" si="740"/>
        <v>2.4</v>
      </c>
      <c r="R251" s="23"/>
      <c r="S251" s="49">
        <f t="shared" si="641"/>
        <v>0.7154175348118762</v>
      </c>
      <c r="T251" s="49">
        <f t="shared" si="704"/>
        <v>0.12364110090666809</v>
      </c>
      <c r="U251" s="49">
        <f t="shared" si="704"/>
        <v>1.560417933255567</v>
      </c>
      <c r="V251" s="49">
        <f t="shared" si="704"/>
        <v>1.3321328506059724</v>
      </c>
      <c r="W251" s="49">
        <f t="shared" si="652"/>
        <v>1.3833402815712299</v>
      </c>
      <c r="X251" s="49">
        <f t="shared" si="652"/>
        <v>0.39009017849193539</v>
      </c>
      <c r="Y251" s="49">
        <f t="shared" si="653"/>
        <v>0.9227292891281883</v>
      </c>
      <c r="Z251" s="49">
        <f t="shared" si="653"/>
        <v>1.3589934237359378</v>
      </c>
      <c r="AA251" s="49">
        <f t="shared" si="653"/>
        <v>1.2130836495286854</v>
      </c>
      <c r="AB251" s="49">
        <f t="shared" si="644"/>
        <v>1.2383162447382723</v>
      </c>
      <c r="AC251" s="49">
        <f t="shared" si="704"/>
        <v>0.50185435264659106</v>
      </c>
      <c r="AD251" s="49">
        <f t="shared" si="654"/>
        <v>1.04670631233251</v>
      </c>
      <c r="AE251" s="49">
        <f t="shared" si="654"/>
        <v>1.2136517213746911</v>
      </c>
      <c r="AF251" s="49">
        <f t="shared" si="654"/>
        <v>1.4739309816062096</v>
      </c>
      <c r="AG251" s="129">
        <f t="shared" si="645"/>
        <v>1.0824732287956285</v>
      </c>
      <c r="AH251" s="129">
        <f t="shared" si="646"/>
        <v>0.9182527383959197</v>
      </c>
      <c r="AI251" s="129">
        <f t="shared" si="647"/>
        <v>1.2701311060009652</v>
      </c>
      <c r="AJ251" s="132">
        <f t="shared" si="648"/>
        <v>1.0590358419900006</v>
      </c>
      <c r="AK251" s="85">
        <f t="shared" si="661"/>
        <v>0.91097488926170922</v>
      </c>
      <c r="AL251" s="122">
        <f t="shared" si="662"/>
        <v>0.79794681534768019</v>
      </c>
      <c r="AM251" s="122">
        <f t="shared" si="663"/>
        <v>0.92010181687667625</v>
      </c>
      <c r="AN251" s="122">
        <f t="shared" si="664"/>
        <v>0.91741076347255168</v>
      </c>
      <c r="AO251" s="53"/>
      <c r="AP251" s="60"/>
    </row>
    <row r="252" spans="1:46" ht="15" thickBot="1">
      <c r="A252" s="23" t="s">
        <v>7</v>
      </c>
      <c r="B252" s="24">
        <v>13089020400</v>
      </c>
      <c r="C252" s="24"/>
      <c r="D252" s="148">
        <f t="shared" ref="D252:G252" si="741">IF(OR(AND($V1034=1,$B$24=2),$B$24=1), IF(D$7="Next Quintile",IF(D1034&gt;D$41,D$42,IF(D1034&gt;D$40,D$41,IF(D1034&gt;D$19,D$40,IF(D1034&gt;D$18,D$19,D$18)))),IF(D$7="2nd Quintile",IF(D1034&gt;D$40,D$42,IF(D1034&gt;D$19,D$41,IF(D1034&gt;D$18,D$40,D$19))),IF(D1034*(1+D$7)&gt;100,100,D1034*(1+D$7)))), D1034)</f>
        <v>82.4</v>
      </c>
      <c r="E252" s="148">
        <f t="shared" si="741"/>
        <v>71.099999999999994</v>
      </c>
      <c r="F252" s="148">
        <f t="shared" si="741"/>
        <v>78.599999999999994</v>
      </c>
      <c r="G252" s="148">
        <f t="shared" si="741"/>
        <v>58.3</v>
      </c>
      <c r="H252" s="149">
        <f t="shared" ref="H252:M252" si="742">IF(OR(AND($V1034=1,$B$24=2),$B$24=1), IF(H$7="2nd Quintile",IF(H1034&gt;H$41,H$40,IF(H1034&gt;H$40,H$19,IF(H1034&gt;H$19,H$18, H$17))), IF(H$7="Next Quintile",IF(H1034=H$42,H$42,IF(H1034&gt;H$41,H$41,IF(H1034&gt;H$40,H$40,IF(H1034&gt;H$19,H$19,H$18)))),H1034*(1+H$7))), H1034)</f>
        <v>7.6</v>
      </c>
      <c r="I252" s="149">
        <f t="shared" si="742"/>
        <v>10.061999999999999</v>
      </c>
      <c r="J252" s="149">
        <f t="shared" si="742"/>
        <v>2.4293999999999998</v>
      </c>
      <c r="K252" s="149">
        <f t="shared" si="742"/>
        <v>5.8</v>
      </c>
      <c r="L252" s="149">
        <f t="shared" si="742"/>
        <v>23.8</v>
      </c>
      <c r="M252" s="149">
        <f t="shared" si="742"/>
        <v>4.1955</v>
      </c>
      <c r="N252" s="148">
        <f t="shared" si="736"/>
        <v>80.400000000000006</v>
      </c>
      <c r="O252" s="149">
        <f t="shared" ref="O252:Q252" si="743">IF(OR(AND($V1034=1,$B$24=2),$B$24=1), IF(O$7="2nd Quintile",IF(O1034&gt;O$41,O$40,IF(O1034&gt;O$40,O$19,IF(O1034&gt;O$19,O$18, O$17))), IF(O$7="Next Quintile",IF(O1034=O$42,O$42,IF(O1034&gt;O$41,O$41,IF(O1034&gt;O$40,O$40,IF(O1034&gt;O$19,O$19,O$18)))),O1034*(1+O$7))), O1034)</f>
        <v>0.9</v>
      </c>
      <c r="P252" s="149">
        <f t="shared" si="743"/>
        <v>13.5</v>
      </c>
      <c r="Q252" s="149">
        <f t="shared" si="743"/>
        <v>7.6</v>
      </c>
      <c r="R252" s="23"/>
      <c r="S252" s="49">
        <f t="shared" si="641"/>
        <v>0.7154175348118762</v>
      </c>
      <c r="T252" s="49">
        <f t="shared" si="704"/>
        <v>0.12364110090666809</v>
      </c>
      <c r="U252" s="49">
        <f t="shared" si="704"/>
        <v>1.560417933255567</v>
      </c>
      <c r="V252" s="49">
        <f t="shared" si="704"/>
        <v>1.3321328506059724</v>
      </c>
      <c r="W252" s="49">
        <f t="shared" si="652"/>
        <v>0.59768102746946417</v>
      </c>
      <c r="X252" s="49">
        <f t="shared" si="652"/>
        <v>0.10052814080676677</v>
      </c>
      <c r="Y252" s="49">
        <f t="shared" si="653"/>
        <v>1.0870472883657856</v>
      </c>
      <c r="Z252" s="49">
        <f t="shared" si="653"/>
        <v>1.2356416928377802</v>
      </c>
      <c r="AA252" s="49">
        <f t="shared" si="653"/>
        <v>1.3511408022462861</v>
      </c>
      <c r="AB252" s="49">
        <f t="shared" si="644"/>
        <v>0.81978762758142687</v>
      </c>
      <c r="AC252" s="49">
        <f t="shared" si="704"/>
        <v>0.50185435264659106</v>
      </c>
      <c r="AD252" s="49">
        <f t="shared" si="654"/>
        <v>1.1701301358594007</v>
      </c>
      <c r="AE252" s="49">
        <f t="shared" si="654"/>
        <v>0.7109508931124684</v>
      </c>
      <c r="AF252" s="49">
        <f t="shared" si="654"/>
        <v>0.69376337102106622</v>
      </c>
      <c r="AG252" s="129">
        <f t="shared" si="645"/>
        <v>0.89760725299495669</v>
      </c>
      <c r="AH252" s="129">
        <f t="shared" si="646"/>
        <v>0.78812369660315718</v>
      </c>
      <c r="AI252" s="129">
        <f t="shared" si="647"/>
        <v>1.1355233742218311</v>
      </c>
      <c r="AJ252" s="132">
        <f t="shared" si="648"/>
        <v>0.76917468815988155</v>
      </c>
      <c r="AK252" s="85">
        <f t="shared" si="661"/>
        <v>0.85579081705294957</v>
      </c>
      <c r="AL252" s="122">
        <f t="shared" si="662"/>
        <v>0.75991581907161099</v>
      </c>
      <c r="AM252" s="122">
        <f t="shared" si="663"/>
        <v>0.88878234888803131</v>
      </c>
      <c r="AN252" s="122">
        <f t="shared" si="664"/>
        <v>0.83640306300552447</v>
      </c>
      <c r="AO252" s="53"/>
      <c r="AP252" s="60"/>
    </row>
    <row r="253" spans="1:46" ht="15" thickBot="1">
      <c r="A253" s="23" t="s">
        <v>7</v>
      </c>
      <c r="B253" s="24">
        <v>13089020500</v>
      </c>
      <c r="C253" s="24"/>
      <c r="D253" s="148">
        <f t="shared" ref="D253:G253" si="744">IF(OR(AND($V1035=1,$B$24=2),$B$24=1), IF(D$7="Next Quintile",IF(D1035&gt;D$41,D$42,IF(D1035&gt;D$40,D$41,IF(D1035&gt;D$19,D$40,IF(D1035&gt;D$18,D$19,D$18)))),IF(D$7="2nd Quintile",IF(D1035&gt;D$40,D$42,IF(D1035&gt;D$19,D$41,IF(D1035&gt;D$18,D$40,D$19))),IF(D1035*(1+D$7)&gt;100,100,D1035*(1+D$7)))), D1035)</f>
        <v>68.5</v>
      </c>
      <c r="E253" s="148">
        <f t="shared" si="744"/>
        <v>57</v>
      </c>
      <c r="F253" s="148">
        <f t="shared" si="744"/>
        <v>30.3</v>
      </c>
      <c r="G253" s="148">
        <f t="shared" si="744"/>
        <v>22.1</v>
      </c>
      <c r="H253" s="149">
        <f t="shared" ref="H253:M253" si="745">IF(OR(AND($V1035=1,$B$24=2),$B$24=1), IF(H$7="2nd Quintile",IF(H1035&gt;H$41,H$40,IF(H1035&gt;H$40,H$19,IF(H1035&gt;H$19,H$18, H$17))), IF(H$7="Next Quintile",IF(H1035=H$42,H$42,IF(H1035&gt;H$41,H$41,IF(H1035&gt;H$40,H$40,IF(H1035&gt;H$19,H$19,H$18)))),H1035*(1+H$7))), H1035)</f>
        <v>12</v>
      </c>
      <c r="I253" s="149">
        <f t="shared" si="745"/>
        <v>10.181699999999999</v>
      </c>
      <c r="J253" s="149">
        <f t="shared" si="745"/>
        <v>18.5</v>
      </c>
      <c r="K253" s="149">
        <f t="shared" si="745"/>
        <v>36.700000000000003</v>
      </c>
      <c r="L253" s="149">
        <f t="shared" si="745"/>
        <v>37</v>
      </c>
      <c r="M253" s="149">
        <f t="shared" si="745"/>
        <v>8.5</v>
      </c>
      <c r="N253" s="148">
        <f t="shared" si="736"/>
        <v>50.8</v>
      </c>
      <c r="O253" s="149">
        <f t="shared" ref="O253:Q253" si="746">IF(OR(AND($V1035=1,$B$24=2),$B$24=1), IF(O$7="2nd Quintile",IF(O1035&gt;O$41,O$40,IF(O1035&gt;O$40,O$19,IF(O1035&gt;O$19,O$18, O$17))), IF(O$7="Next Quintile",IF(O1035=O$42,O$42,IF(O1035&gt;O$41,O$41,IF(O1035&gt;O$40,O$40,IF(O1035&gt;O$19,O$19,O$18)))),O1035*(1+O$7))), O1035)</f>
        <v>15.8</v>
      </c>
      <c r="P253" s="149">
        <f t="shared" si="746"/>
        <v>21.6</v>
      </c>
      <c r="Q253" s="149">
        <f t="shared" si="746"/>
        <v>8.1</v>
      </c>
      <c r="R253" s="23"/>
      <c r="S253" s="49">
        <f t="shared" si="641"/>
        <v>-0.46860979165189204</v>
      </c>
      <c r="T253" s="49">
        <f t="shared" si="704"/>
        <v>-1.2242033443263547</v>
      </c>
      <c r="U253" s="49">
        <f t="shared" si="704"/>
        <v>-0.75416816857416991</v>
      </c>
      <c r="V253" s="49">
        <f t="shared" si="704"/>
        <v>-0.59209405545563121</v>
      </c>
      <c r="W253" s="49">
        <f t="shared" si="652"/>
        <v>-0.97363748073406808</v>
      </c>
      <c r="X253" s="49">
        <f t="shared" si="652"/>
        <v>8.623688780263751E-2</v>
      </c>
      <c r="Y253" s="49">
        <f t="shared" si="653"/>
        <v>0.27964533198232949</v>
      </c>
      <c r="Z253" s="49">
        <f t="shared" si="653"/>
        <v>-0.28898570106344657</v>
      </c>
      <c r="AA253" s="49">
        <f t="shared" si="653"/>
        <v>0.13623785833140015</v>
      </c>
      <c r="AB253" s="49">
        <f t="shared" si="644"/>
        <v>0.45600586303734808</v>
      </c>
      <c r="AC253" s="49">
        <f t="shared" si="704"/>
        <v>-2.279024205261547</v>
      </c>
      <c r="AD253" s="49">
        <f t="shared" si="654"/>
        <v>-0.36238233959949312</v>
      </c>
      <c r="AE253" s="49">
        <f t="shared" si="654"/>
        <v>0.12925422040903906</v>
      </c>
      <c r="AF253" s="49">
        <f t="shared" si="654"/>
        <v>0.61874725461864855</v>
      </c>
      <c r="AG253" s="129">
        <f t="shared" si="645"/>
        <v>-0.29774702122792757</v>
      </c>
      <c r="AH253" s="129">
        <f t="shared" si="646"/>
        <v>-0.52097580299387836</v>
      </c>
      <c r="AI253" s="129">
        <f t="shared" si="647"/>
        <v>0.10108600676843389</v>
      </c>
      <c r="AJ253" s="132">
        <f t="shared" si="648"/>
        <v>-0.47335126745833817</v>
      </c>
      <c r="AK253" s="85">
        <f t="shared" si="661"/>
        <v>0.4989673599615802</v>
      </c>
      <c r="AL253" s="122">
        <f t="shared" si="662"/>
        <v>0.37732360515623914</v>
      </c>
      <c r="AM253" s="122">
        <f t="shared" si="663"/>
        <v>0.64809760078326528</v>
      </c>
      <c r="AN253" s="122">
        <f t="shared" si="664"/>
        <v>0.4891534605485543</v>
      </c>
      <c r="AO253" s="53"/>
      <c r="AP253" s="60"/>
    </row>
    <row r="254" spans="1:46" ht="15" thickBot="1">
      <c r="A254" s="23" t="s">
        <v>7</v>
      </c>
      <c r="B254" s="24">
        <v>13089020600</v>
      </c>
      <c r="C254" s="24"/>
      <c r="D254" s="148">
        <f t="shared" ref="D254:G254" si="747">IF(OR(AND($V1036=1,$B$24=2),$B$24=1), IF(D$7="Next Quintile",IF(D1036&gt;D$41,D$42,IF(D1036&gt;D$40,D$41,IF(D1036&gt;D$19,D$40,IF(D1036&gt;D$18,D$19,D$18)))),IF(D$7="2nd Quintile",IF(D1036&gt;D$40,D$42,IF(D1036&gt;D$19,D$41,IF(D1036&gt;D$18,D$40,D$19))),IF(D1036*(1+D$7)&gt;100,100,D1036*(1+D$7)))), D1036)</f>
        <v>68.5</v>
      </c>
      <c r="E254" s="148">
        <f t="shared" si="747"/>
        <v>57</v>
      </c>
      <c r="F254" s="148">
        <f t="shared" si="747"/>
        <v>31.3</v>
      </c>
      <c r="G254" s="148">
        <f t="shared" si="747"/>
        <v>22.1</v>
      </c>
      <c r="H254" s="149">
        <f t="shared" ref="H254:M254" si="748">IF(OR(AND($V1036=1,$B$24=2),$B$24=1), IF(H$7="2nd Quintile",IF(H1036&gt;H$41,H$40,IF(H1036&gt;H$40,H$19,IF(H1036&gt;H$19,H$18, H$17))), IF(H$7="Next Quintile",IF(H1036=H$42,H$42,IF(H1036&gt;H$41,H$41,IF(H1036&gt;H$40,H$40,IF(H1036&gt;H$19,H$19,H$18)))),H1036*(1+H$7))), H1036)</f>
        <v>10.8</v>
      </c>
      <c r="I254" s="149">
        <f t="shared" si="748"/>
        <v>12.8</v>
      </c>
      <c r="J254" s="149">
        <f t="shared" si="748"/>
        <v>66.099999999999994</v>
      </c>
      <c r="K254" s="149">
        <f t="shared" si="748"/>
        <v>41.1</v>
      </c>
      <c r="L254" s="149">
        <f t="shared" si="748"/>
        <v>50.3</v>
      </c>
      <c r="M254" s="149">
        <f t="shared" si="748"/>
        <v>17.2</v>
      </c>
      <c r="N254" s="148">
        <f t="shared" si="736"/>
        <v>50.8</v>
      </c>
      <c r="O254" s="149">
        <f t="shared" ref="O254:Q254" si="749">IF(OR(AND($V1036=1,$B$24=2),$B$24=1), IF(O$7="2nd Quintile",IF(O1036&gt;O$41,O$40,IF(O1036&gt;O$40,O$19,IF(O1036&gt;O$19,O$18, O$17))), IF(O$7="Next Quintile",IF(O1036=O$42,O$42,IF(O1036&gt;O$41,O$41,IF(O1036&gt;O$40,O$40,IF(O1036&gt;O$19,O$19,O$18)))),O1036*(1+O$7))), O1036)</f>
        <v>11.3</v>
      </c>
      <c r="P254" s="149">
        <f t="shared" si="749"/>
        <v>16.600000000000001</v>
      </c>
      <c r="Q254" s="149">
        <f t="shared" si="749"/>
        <v>9.1999999999999993</v>
      </c>
      <c r="R254" s="23"/>
      <c r="S254" s="49">
        <f t="shared" si="641"/>
        <v>-0.46860979165189204</v>
      </c>
      <c r="T254" s="49">
        <f t="shared" si="704"/>
        <v>-1.2242033443263547</v>
      </c>
      <c r="U254" s="49">
        <f t="shared" si="704"/>
        <v>-0.70624713126920646</v>
      </c>
      <c r="V254" s="49">
        <f t="shared" si="704"/>
        <v>-0.59209405545563121</v>
      </c>
      <c r="W254" s="49">
        <f t="shared" si="652"/>
        <v>-0.54509606940583233</v>
      </c>
      <c r="X254" s="49">
        <f t="shared" si="652"/>
        <v>-0.22636785522753514</v>
      </c>
      <c r="Y254" s="49">
        <f t="shared" si="653"/>
        <v>-2.1118231336538322</v>
      </c>
      <c r="Z254" s="49">
        <f t="shared" si="653"/>
        <v>-0.50608474744420373</v>
      </c>
      <c r="AA254" s="49">
        <f t="shared" si="653"/>
        <v>-1.0878688957646589</v>
      </c>
      <c r="AB254" s="49">
        <f t="shared" si="644"/>
        <v>-0.27924825510261814</v>
      </c>
      <c r="AC254" s="49">
        <f t="shared" si="704"/>
        <v>-2.279024205261547</v>
      </c>
      <c r="AD254" s="49">
        <f t="shared" si="654"/>
        <v>0.1004569986263473</v>
      </c>
      <c r="AE254" s="49">
        <f t="shared" si="654"/>
        <v>0.48832624059634105</v>
      </c>
      <c r="AF254" s="49">
        <f t="shared" si="654"/>
        <v>0.45371179853332982</v>
      </c>
      <c r="AG254" s="129">
        <f t="shared" si="645"/>
        <v>-0.59091294540563866</v>
      </c>
      <c r="AH254" s="129">
        <f t="shared" si="646"/>
        <v>-0.83920591157004054</v>
      </c>
      <c r="AI254" s="129">
        <f t="shared" si="647"/>
        <v>-0.62440063277049351</v>
      </c>
      <c r="AJ254" s="132">
        <f t="shared" si="648"/>
        <v>-0.30913229187638219</v>
      </c>
      <c r="AK254" s="85">
        <f t="shared" si="661"/>
        <v>0.41145482847004022</v>
      </c>
      <c r="AL254" s="122">
        <f t="shared" si="662"/>
        <v>0.28431893911507067</v>
      </c>
      <c r="AM254" s="122">
        <f t="shared" si="663"/>
        <v>0.47929707734445359</v>
      </c>
      <c r="AN254" s="122">
        <f t="shared" si="664"/>
        <v>0.53504785311949443</v>
      </c>
      <c r="AO254" s="53"/>
      <c r="AP254" s="60"/>
    </row>
    <row r="255" spans="1:46" ht="15" thickBot="1">
      <c r="A255" s="23" t="s">
        <v>7</v>
      </c>
      <c r="B255" s="24">
        <v>13089020700</v>
      </c>
      <c r="C255" s="24"/>
      <c r="D255" s="148">
        <f t="shared" ref="D255:G255" si="750">IF(OR(AND($V1037=1,$B$24=2),$B$24=1), IF(D$7="Next Quintile",IF(D1037&gt;D$41,D$42,IF(D1037&gt;D$40,D$41,IF(D1037&gt;D$19,D$40,IF(D1037&gt;D$18,D$19,D$18)))),IF(D$7="2nd Quintile",IF(D1037&gt;D$40,D$42,IF(D1037&gt;D$19,D$41,IF(D1037&gt;D$18,D$40,D$19))),IF(D1037*(1+D$7)&gt;100,100,D1037*(1+D$7)))), D1037)</f>
        <v>68.5</v>
      </c>
      <c r="E255" s="148">
        <f t="shared" si="750"/>
        <v>57</v>
      </c>
      <c r="F255" s="148">
        <f t="shared" si="750"/>
        <v>21.2</v>
      </c>
      <c r="G255" s="148">
        <f t="shared" si="750"/>
        <v>22.1</v>
      </c>
      <c r="H255" s="149">
        <f t="shared" ref="H255:M255" si="751">IF(OR(AND($V1037=1,$B$24=2),$B$24=1), IF(H$7="2nd Quintile",IF(H1037&gt;H$41,H$40,IF(H1037&gt;H$40,H$19,IF(H1037&gt;H$19,H$18, H$17))), IF(H$7="Next Quintile",IF(H1037=H$42,H$42,IF(H1037&gt;H$41,H$41,IF(H1037&gt;H$40,H$40,IF(H1037&gt;H$19,H$19,H$18)))),H1037*(1+H$7))), H1037)</f>
        <v>9.6</v>
      </c>
      <c r="I255" s="149">
        <f t="shared" si="751"/>
        <v>9</v>
      </c>
      <c r="J255" s="149">
        <f t="shared" si="751"/>
        <v>6.7</v>
      </c>
      <c r="K255" s="149">
        <f t="shared" si="751"/>
        <v>20.7</v>
      </c>
      <c r="L255" s="149">
        <f t="shared" si="751"/>
        <v>43.2</v>
      </c>
      <c r="M255" s="149">
        <f t="shared" si="751"/>
        <v>10.4</v>
      </c>
      <c r="N255" s="148">
        <f t="shared" si="736"/>
        <v>50.8</v>
      </c>
      <c r="O255" s="149">
        <f t="shared" ref="O255:Q255" si="752">IF(OR(AND($V1037=1,$B$24=2),$B$24=1), IF(O$7="2nd Quintile",IF(O1037&gt;O$41,O$40,IF(O1037&gt;O$40,O$19,IF(O1037&gt;O$19,O$18, O$17))), IF(O$7="Next Quintile",IF(O1037=O$42,O$42,IF(O1037&gt;O$41,O$41,IF(O1037&gt;O$40,O$40,IF(O1037&gt;O$19,O$19,O$18)))),O1037*(1+O$7))), O1037)</f>
        <v>13.2</v>
      </c>
      <c r="P255" s="149">
        <f t="shared" si="752"/>
        <v>11.4</v>
      </c>
      <c r="Q255" s="149">
        <f t="shared" si="752"/>
        <v>8.1</v>
      </c>
      <c r="R255" s="23"/>
      <c r="S255" s="49">
        <f t="shared" si="641"/>
        <v>-0.46860979165189204</v>
      </c>
      <c r="T255" s="49">
        <f t="shared" ref="T255:AC270" si="753">IF((E255-T$25)/T$26&lt;3.1, (IF((E255-T$25)/T$26&gt;-3.1, (E255-T$25)/T$26, -3.1)), 3.1)</f>
        <v>-1.2242033443263547</v>
      </c>
      <c r="U255" s="49">
        <f t="shared" si="753"/>
        <v>-1.1902496080493379</v>
      </c>
      <c r="V255" s="49">
        <f t="shared" si="753"/>
        <v>-0.59209405545563121</v>
      </c>
      <c r="W255" s="49">
        <f t="shared" si="652"/>
        <v>-0.11655465807759587</v>
      </c>
      <c r="X255" s="49">
        <f t="shared" si="652"/>
        <v>0.22732271633212406</v>
      </c>
      <c r="Y255" s="49">
        <f t="shared" si="653"/>
        <v>0.87248835497616806</v>
      </c>
      <c r="Z255" s="49">
        <f t="shared" si="653"/>
        <v>0.50046537668476154</v>
      </c>
      <c r="AA255" s="49">
        <f t="shared" si="653"/>
        <v>-0.43439837290134958</v>
      </c>
      <c r="AB255" s="49">
        <f t="shared" si="644"/>
        <v>0.29543312459298759</v>
      </c>
      <c r="AC255" s="49">
        <f t="shared" si="753"/>
        <v>-2.279024205261547</v>
      </c>
      <c r="AD255" s="49">
        <f t="shared" si="654"/>
        <v>-9.4964055291229615E-2</v>
      </c>
      <c r="AE255" s="49">
        <f t="shared" si="654"/>
        <v>0.86176114159113526</v>
      </c>
      <c r="AF255" s="49">
        <f t="shared" si="654"/>
        <v>0.61874725461864855</v>
      </c>
      <c r="AG255" s="129">
        <f t="shared" si="645"/>
        <v>-0.15295189758608688</v>
      </c>
      <c r="AH255" s="129">
        <f t="shared" si="646"/>
        <v>-0.35598576946464566</v>
      </c>
      <c r="AI255" s="129">
        <f t="shared" si="647"/>
        <v>0.12050004279213318</v>
      </c>
      <c r="AJ255" s="132">
        <f t="shared" si="648"/>
        <v>-0.22336996608574816</v>
      </c>
      <c r="AK255" s="85">
        <f t="shared" si="661"/>
        <v>0.54218994066590143</v>
      </c>
      <c r="AL255" s="122">
        <f t="shared" si="662"/>
        <v>0.42554293624707773</v>
      </c>
      <c r="AM255" s="122">
        <f t="shared" si="663"/>
        <v>0.652614705943111</v>
      </c>
      <c r="AN255" s="122">
        <f t="shared" si="664"/>
        <v>0.55901591060909861</v>
      </c>
      <c r="AO255" s="53"/>
      <c r="AP255" s="60"/>
    </row>
    <row r="256" spans="1:46" ht="15" thickBot="1">
      <c r="A256" s="23" t="s">
        <v>7</v>
      </c>
      <c r="B256" s="24">
        <v>13089020801</v>
      </c>
      <c r="C256" s="24"/>
      <c r="D256" s="148">
        <f t="shared" ref="D256:G256" si="754">IF(OR(AND($V1038=1,$B$24=2),$B$24=1), IF(D$7="Next Quintile",IF(D1038&gt;D$41,D$42,IF(D1038&gt;D$40,D$41,IF(D1038&gt;D$19,D$40,IF(D1038&gt;D$18,D$19,D$18)))),IF(D$7="2nd Quintile",IF(D1038&gt;D$40,D$42,IF(D1038&gt;D$19,D$41,IF(D1038&gt;D$18,D$40,D$19))),IF(D1038*(1+D$7)&gt;100,100,D1038*(1+D$7)))), D1038)</f>
        <v>68.5</v>
      </c>
      <c r="E256" s="148">
        <f t="shared" si="754"/>
        <v>57</v>
      </c>
      <c r="F256" s="148">
        <f t="shared" si="754"/>
        <v>21.2</v>
      </c>
      <c r="G256" s="148">
        <f t="shared" si="754"/>
        <v>22.1</v>
      </c>
      <c r="H256" s="149">
        <f t="shared" ref="H256:M256" si="755">IF(OR(AND($V1038=1,$B$24=2),$B$24=1), IF(H$7="2nd Quintile",IF(H1038&gt;H$41,H$40,IF(H1038&gt;H$40,H$19,IF(H1038&gt;H$19,H$18, H$17))), IF(H$7="Next Quintile",IF(H1038=H$42,H$42,IF(H1038&gt;H$41,H$41,IF(H1038&gt;H$40,H$40,IF(H1038&gt;H$19,H$19,H$18)))),H1038*(1+H$7))), H1038)</f>
        <v>8.6</v>
      </c>
      <c r="I256" s="149">
        <f t="shared" si="755"/>
        <v>12.6</v>
      </c>
      <c r="J256" s="149">
        <f t="shared" si="755"/>
        <v>22.8</v>
      </c>
      <c r="K256" s="149">
        <f t="shared" si="755"/>
        <v>18.2</v>
      </c>
      <c r="L256" s="149">
        <f t="shared" si="755"/>
        <v>38.700000000000003</v>
      </c>
      <c r="M256" s="149">
        <f t="shared" si="755"/>
        <v>6</v>
      </c>
      <c r="N256" s="148">
        <f t="shared" si="736"/>
        <v>50.8</v>
      </c>
      <c r="O256" s="149">
        <f t="shared" ref="O256:Q256" si="756">IF(OR(AND($V1038=1,$B$24=2),$B$24=1), IF(O$7="2nd Quintile",IF(O1038&gt;O$41,O$40,IF(O1038&gt;O$40,O$19,IF(O1038&gt;O$19,O$18, O$17))), IF(O$7="Next Quintile",IF(O1038=O$42,O$42,IF(O1038&gt;O$41,O$41,IF(O1038&gt;O$40,O$40,IF(O1038&gt;O$19,O$19,O$18)))),O1038*(1+O$7))), O1038)</f>
        <v>11.1</v>
      </c>
      <c r="P256" s="149">
        <f t="shared" si="756"/>
        <v>17.399999999999999</v>
      </c>
      <c r="Q256" s="149">
        <f t="shared" si="756"/>
        <v>12.2</v>
      </c>
      <c r="R256" s="23"/>
      <c r="S256" s="49">
        <f t="shared" si="641"/>
        <v>-0.46860979165189204</v>
      </c>
      <c r="T256" s="49">
        <f t="shared" si="753"/>
        <v>-1.2242033443263547</v>
      </c>
      <c r="U256" s="49">
        <f t="shared" si="753"/>
        <v>-1.1902496080493379</v>
      </c>
      <c r="V256" s="49">
        <f t="shared" si="753"/>
        <v>-0.59209405545563121</v>
      </c>
      <c r="W256" s="49">
        <f t="shared" si="652"/>
        <v>0.24056318469593416</v>
      </c>
      <c r="X256" s="49">
        <f t="shared" si="652"/>
        <v>-0.20248940409281613</v>
      </c>
      <c r="Y256" s="49">
        <f t="shared" si="653"/>
        <v>6.3609315128642555E-2</v>
      </c>
      <c r="Z256" s="49">
        <f t="shared" si="653"/>
        <v>0.62381710758291908</v>
      </c>
      <c r="AA256" s="49">
        <f t="shared" si="653"/>
        <v>-2.0226914748547563E-2</v>
      </c>
      <c r="AB256" s="49">
        <f t="shared" si="644"/>
        <v>0.66728578204308553</v>
      </c>
      <c r="AC256" s="49">
        <f t="shared" si="753"/>
        <v>-2.279024205261547</v>
      </c>
      <c r="AD256" s="49">
        <f t="shared" si="654"/>
        <v>0.1210276358808292</v>
      </c>
      <c r="AE256" s="49">
        <f t="shared" si="654"/>
        <v>0.43087471736637295</v>
      </c>
      <c r="AF256" s="49">
        <f t="shared" si="654"/>
        <v>3.6151001188239381E-3</v>
      </c>
      <c r="AG256" s="129">
        <f t="shared" si="645"/>
        <v>-0.16305872594545476</v>
      </c>
      <c r="AH256" s="129">
        <f t="shared" si="646"/>
        <v>-0.48192481482163646</v>
      </c>
      <c r="AI256" s="129">
        <f t="shared" si="647"/>
        <v>0.42362532495915239</v>
      </c>
      <c r="AJ256" s="132">
        <f t="shared" si="648"/>
        <v>-0.43087668797388023</v>
      </c>
      <c r="AK256" s="85">
        <f t="shared" si="661"/>
        <v>0.5391729661059842</v>
      </c>
      <c r="AL256" s="122">
        <f t="shared" si="662"/>
        <v>0.38873649166715751</v>
      </c>
      <c r="AM256" s="122">
        <f t="shared" si="663"/>
        <v>0.72314351172490898</v>
      </c>
      <c r="AN256" s="122">
        <f t="shared" si="664"/>
        <v>0.50102386114164821</v>
      </c>
      <c r="AO256" s="53"/>
      <c r="AP256" s="60"/>
    </row>
    <row r="257" spans="1:42" ht="15" thickBot="1">
      <c r="A257" s="23" t="s">
        <v>7</v>
      </c>
      <c r="B257" s="24">
        <v>13089020802</v>
      </c>
      <c r="C257" s="24"/>
      <c r="D257" s="148">
        <f t="shared" ref="D257:G257" si="757">IF(OR(AND($V1039=1,$B$24=2),$B$24=1), IF(D$7="Next Quintile",IF(D1039&gt;D$41,D$42,IF(D1039&gt;D$40,D$41,IF(D1039&gt;D$19,D$40,IF(D1039&gt;D$18,D$19,D$18)))),IF(D$7="2nd Quintile",IF(D1039&gt;D$40,D$42,IF(D1039&gt;D$19,D$41,IF(D1039&gt;D$18,D$40,D$19))),IF(D1039*(1+D$7)&gt;100,100,D1039*(1+D$7)))), D1039)</f>
        <v>68.5</v>
      </c>
      <c r="E257" s="148">
        <f t="shared" si="757"/>
        <v>57</v>
      </c>
      <c r="F257" s="148">
        <f t="shared" si="757"/>
        <v>21.2</v>
      </c>
      <c r="G257" s="148">
        <f t="shared" si="757"/>
        <v>22.1</v>
      </c>
      <c r="H257" s="149">
        <f t="shared" ref="H257:M257" si="758">IF(OR(AND($V1039=1,$B$24=2),$B$24=1), IF(H$7="2nd Quintile",IF(H1039&gt;H$41,H$40,IF(H1039&gt;H$40,H$19,IF(H1039&gt;H$19,H$18, H$17))), IF(H$7="Next Quintile",IF(H1039=H$42,H$42,IF(H1039&gt;H$41,H$41,IF(H1039&gt;H$40,H$40,IF(H1039&gt;H$19,H$19,H$18)))),H1039*(1+H$7))), H1039)</f>
        <v>11.7</v>
      </c>
      <c r="I257" s="149">
        <f t="shared" si="758"/>
        <v>1.5</v>
      </c>
      <c r="J257" s="149">
        <f t="shared" si="758"/>
        <v>26.3</v>
      </c>
      <c r="K257" s="149">
        <f t="shared" si="758"/>
        <v>29.8</v>
      </c>
      <c r="L257" s="149">
        <f t="shared" si="758"/>
        <v>34.200000000000003</v>
      </c>
      <c r="M257" s="149">
        <f t="shared" si="758"/>
        <v>7.9</v>
      </c>
      <c r="N257" s="148">
        <f t="shared" si="736"/>
        <v>50.8</v>
      </c>
      <c r="O257" s="149">
        <f t="shared" ref="O257:Q257" si="759">IF(OR(AND($V1039=1,$B$24=2),$B$24=1), IF(O$7="2nd Quintile",IF(O1039&gt;O$41,O$40,IF(O1039&gt;O$40,O$19,IF(O1039&gt;O$19,O$18, O$17))), IF(O$7="Next Quintile",IF(O1039=O$42,O$42,IF(O1039&gt;O$41,O$41,IF(O1039&gt;O$40,O$40,IF(O1039&gt;O$19,O$19,O$18)))),O1039*(1+O$7))), O1039)</f>
        <v>11.3</v>
      </c>
      <c r="P257" s="149">
        <f t="shared" si="759"/>
        <v>17.399999999999999</v>
      </c>
      <c r="Q257" s="149">
        <f t="shared" si="759"/>
        <v>10.3</v>
      </c>
      <c r="R257" s="23"/>
      <c r="S257" s="49">
        <f t="shared" si="641"/>
        <v>-0.46860979165189204</v>
      </c>
      <c r="T257" s="49">
        <f t="shared" si="753"/>
        <v>-1.2242033443263547</v>
      </c>
      <c r="U257" s="49">
        <f t="shared" si="753"/>
        <v>-1.1902496080493379</v>
      </c>
      <c r="V257" s="49">
        <f t="shared" si="753"/>
        <v>-0.59209405545563121</v>
      </c>
      <c r="W257" s="49">
        <f t="shared" si="652"/>
        <v>-0.86650212790200876</v>
      </c>
      <c r="X257" s="49">
        <f t="shared" si="652"/>
        <v>1.1227646338840829</v>
      </c>
      <c r="Y257" s="49">
        <f t="shared" si="653"/>
        <v>-0.11223395440342819</v>
      </c>
      <c r="Z257" s="49">
        <f t="shared" si="653"/>
        <v>5.1465076215468218E-2</v>
      </c>
      <c r="AA257" s="49">
        <f t="shared" si="653"/>
        <v>0.3939445434042545</v>
      </c>
      <c r="AB257" s="49">
        <f t="shared" si="644"/>
        <v>0.50671304359872504</v>
      </c>
      <c r="AC257" s="49">
        <f t="shared" si="753"/>
        <v>-2.279024205261547</v>
      </c>
      <c r="AD257" s="49">
        <f t="shared" si="654"/>
        <v>0.1004569986263473</v>
      </c>
      <c r="AE257" s="49">
        <f t="shared" si="654"/>
        <v>0.43087471736637295</v>
      </c>
      <c r="AF257" s="49">
        <f t="shared" si="654"/>
        <v>0.28867634244801077</v>
      </c>
      <c r="AG257" s="129">
        <f t="shared" si="645"/>
        <v>-0.17441842653958503</v>
      </c>
      <c r="AH257" s="129">
        <f t="shared" si="646"/>
        <v>-0.47587546398636704</v>
      </c>
      <c r="AI257" s="129">
        <f t="shared" si="647"/>
        <v>0.31737422107281593</v>
      </c>
      <c r="AJ257" s="132">
        <f t="shared" si="648"/>
        <v>-0.36475403670520401</v>
      </c>
      <c r="AK257" s="85">
        <f t="shared" si="661"/>
        <v>0.53578199848665176</v>
      </c>
      <c r="AL257" s="122">
        <f t="shared" si="662"/>
        <v>0.39050445088609304</v>
      </c>
      <c r="AM257" s="122">
        <f t="shared" si="663"/>
        <v>0.69842184081534742</v>
      </c>
      <c r="AN257" s="122">
        <f t="shared" si="664"/>
        <v>0.51950320498362401</v>
      </c>
      <c r="AO257" s="53"/>
      <c r="AP257" s="60"/>
    </row>
    <row r="258" spans="1:42" ht="15" thickBot="1">
      <c r="A258" s="23" t="s">
        <v>7</v>
      </c>
      <c r="B258" s="24">
        <v>13089020900</v>
      </c>
      <c r="C258" s="24"/>
      <c r="D258" s="148">
        <f t="shared" ref="D258:G258" si="760">IF(OR(AND($V1040=1,$B$24=2),$B$24=1), IF(D$7="Next Quintile",IF(D1040&gt;D$41,D$42,IF(D1040&gt;D$40,D$41,IF(D1040&gt;D$19,D$40,IF(D1040&gt;D$18,D$19,D$18)))),IF(D$7="2nd Quintile",IF(D1040&gt;D$40,D$42,IF(D1040&gt;D$19,D$41,IF(D1040&gt;D$18,D$40,D$19))),IF(D1040*(1+D$7)&gt;100,100,D1040*(1+D$7)))), D1040)</f>
        <v>68.5</v>
      </c>
      <c r="E258" s="148">
        <f t="shared" si="760"/>
        <v>57</v>
      </c>
      <c r="F258" s="148">
        <f t="shared" si="760"/>
        <v>39.4</v>
      </c>
      <c r="G258" s="148">
        <f t="shared" si="760"/>
        <v>21.8</v>
      </c>
      <c r="H258" s="149">
        <f t="shared" ref="H258:M258" si="761">IF(OR(AND($V1040=1,$B$24=2),$B$24=1), IF(H$7="2nd Quintile",IF(H1040&gt;H$41,H$40,IF(H1040&gt;H$40,H$19,IF(H1040&gt;H$19,H$18, H$17))), IF(H$7="Next Quintile",IF(H1040=H$42,H$42,IF(H1040&gt;H$41,H$41,IF(H1040&gt;H$40,H$40,IF(H1040&gt;H$19,H$19,H$18)))),H1040*(1+H$7))), H1040)</f>
        <v>9.1</v>
      </c>
      <c r="I258" s="149">
        <f t="shared" si="761"/>
        <v>7.4065000000000003</v>
      </c>
      <c r="J258" s="149">
        <f t="shared" si="761"/>
        <v>4</v>
      </c>
      <c r="K258" s="149">
        <f t="shared" si="761"/>
        <v>37.799999999999997</v>
      </c>
      <c r="L258" s="149">
        <f t="shared" si="761"/>
        <v>41.2</v>
      </c>
      <c r="M258" s="149">
        <f t="shared" si="761"/>
        <v>8.4</v>
      </c>
      <c r="N258" s="148">
        <f t="shared" si="736"/>
        <v>50.8</v>
      </c>
      <c r="O258" s="149">
        <f t="shared" ref="O258:Q258" si="762">IF(OR(AND($V1040=1,$B$24=2),$B$24=1), IF(O$7="2nd Quintile",IF(O1040&gt;O$41,O$40,IF(O1040&gt;O$40,O$19,IF(O1040&gt;O$19,O$18, O$17))), IF(O$7="Next Quintile",IF(O1040=O$42,O$42,IF(O1040&gt;O$41,O$41,IF(O1040&gt;O$40,O$40,IF(O1040&gt;O$19,O$19,O$18)))),O1040*(1+O$7))), O1040)</f>
        <v>15.7</v>
      </c>
      <c r="P258" s="149">
        <f t="shared" si="762"/>
        <v>21.2</v>
      </c>
      <c r="Q258" s="149">
        <f t="shared" si="762"/>
        <v>9.6999999999999993</v>
      </c>
      <c r="R258" s="23"/>
      <c r="S258" s="49">
        <f t="shared" si="641"/>
        <v>-0.46860979165189204</v>
      </c>
      <c r="T258" s="49">
        <f t="shared" si="753"/>
        <v>-1.2242033443263547</v>
      </c>
      <c r="U258" s="49">
        <f t="shared" si="753"/>
        <v>-0.31808672909900215</v>
      </c>
      <c r="V258" s="49">
        <f t="shared" si="753"/>
        <v>-0.60804068727382132</v>
      </c>
      <c r="W258" s="49">
        <f t="shared" si="652"/>
        <v>6.2004263309169153E-2</v>
      </c>
      <c r="X258" s="49">
        <f t="shared" si="652"/>
        <v>0.41757427574799683</v>
      </c>
      <c r="Y258" s="49">
        <f t="shared" si="653"/>
        <v>1.0081388771866227</v>
      </c>
      <c r="Z258" s="49">
        <f t="shared" si="653"/>
        <v>-0.34326046265863558</v>
      </c>
      <c r="AA258" s="49">
        <f t="shared" si="653"/>
        <v>-0.25032216927788203</v>
      </c>
      <c r="AB258" s="49">
        <f t="shared" si="644"/>
        <v>0.46445705979757756</v>
      </c>
      <c r="AC258" s="49">
        <f t="shared" si="753"/>
        <v>-2.279024205261547</v>
      </c>
      <c r="AD258" s="49">
        <f t="shared" si="654"/>
        <v>-0.35209702097225204</v>
      </c>
      <c r="AE258" s="49">
        <f t="shared" si="654"/>
        <v>0.15797998202402339</v>
      </c>
      <c r="AF258" s="49">
        <f t="shared" si="654"/>
        <v>0.37869568213091215</v>
      </c>
      <c r="AG258" s="129">
        <f t="shared" si="645"/>
        <v>-0.24275218435251522</v>
      </c>
      <c r="AH258" s="129">
        <f t="shared" si="646"/>
        <v>-0.16160330515818311</v>
      </c>
      <c r="AI258" s="129">
        <f t="shared" si="647"/>
        <v>-4.3041857379646685E-2</v>
      </c>
      <c r="AJ258" s="132">
        <f t="shared" si="648"/>
        <v>-0.52361139051971584</v>
      </c>
      <c r="AK258" s="85">
        <f t="shared" si="661"/>
        <v>0.51538378832865828</v>
      </c>
      <c r="AL258" s="122">
        <f t="shared" si="662"/>
        <v>0.48235238227331745</v>
      </c>
      <c r="AM258" s="122">
        <f t="shared" si="663"/>
        <v>0.61456306329574417</v>
      </c>
      <c r="AN258" s="122">
        <f t="shared" si="664"/>
        <v>0.47510722861787552</v>
      </c>
      <c r="AO258" s="53"/>
      <c r="AP258" s="60"/>
    </row>
    <row r="259" spans="1:42" ht="15" thickBot="1">
      <c r="A259" s="23" t="s">
        <v>7</v>
      </c>
      <c r="B259" s="24">
        <v>13089021101</v>
      </c>
      <c r="C259" s="24"/>
      <c r="D259" s="148">
        <f t="shared" ref="D259:G259" si="763">IF(OR(AND($V1041=1,$B$24=2),$B$24=1), IF(D$7="Next Quintile",IF(D1041&gt;D$41,D$42,IF(D1041&gt;D$40,D$41,IF(D1041&gt;D$19,D$40,IF(D1041&gt;D$18,D$19,D$18)))),IF(D$7="2nd Quintile",IF(D1041&gt;D$40,D$42,IF(D1041&gt;D$19,D$41,IF(D1041&gt;D$18,D$40,D$19))),IF(D1041*(1+D$7)&gt;100,100,D1041*(1+D$7)))), D1041)</f>
        <v>83.5</v>
      </c>
      <c r="E259" s="148">
        <f t="shared" si="763"/>
        <v>79.8</v>
      </c>
      <c r="F259" s="148">
        <f t="shared" si="763"/>
        <v>76.7</v>
      </c>
      <c r="G259" s="148">
        <f t="shared" si="763"/>
        <v>46.3</v>
      </c>
      <c r="H259" s="149">
        <f t="shared" ref="H259:M259" si="764">IF(OR(AND($V1041=1,$B$24=2),$B$24=1), IF(H$7="2nd Quintile",IF(H1041&gt;H$41,H$40,IF(H1041&gt;H$40,H$19,IF(H1041&gt;H$19,H$18, H$17))), IF(H$7="Next Quintile",IF(H1041=H$42,H$42,IF(H1041&gt;H$41,H$41,IF(H1041&gt;H$40,H$40,IF(H1041&gt;H$19,H$19,H$18)))),H1041*(1+H$7))), H1041)</f>
        <v>12.3</v>
      </c>
      <c r="I259" s="149">
        <f t="shared" si="764"/>
        <v>6.8127000000000004</v>
      </c>
      <c r="J259" s="149">
        <f t="shared" si="764"/>
        <v>3.6</v>
      </c>
      <c r="K259" s="149">
        <f t="shared" si="764"/>
        <v>8.4</v>
      </c>
      <c r="L259" s="149">
        <f t="shared" si="764"/>
        <v>31.1</v>
      </c>
      <c r="M259" s="149">
        <f t="shared" si="764"/>
        <v>1.3551</v>
      </c>
      <c r="N259" s="148">
        <f t="shared" si="736"/>
        <v>87.1</v>
      </c>
      <c r="O259" s="149">
        <f t="shared" ref="O259:Q259" si="765">IF(OR(AND($V1041=1,$B$24=2),$B$24=1), IF(O$7="2nd Quintile",IF(O1041&gt;O$41,O$40,IF(O1041&gt;O$40,O$19,IF(O1041&gt;O$19,O$18, O$17))), IF(O$7="Next Quintile",IF(O1041=O$42,O$42,IF(O1041&gt;O$41,O$41,IF(O1041&gt;O$40,O$40,IF(O1041&gt;O$19,O$19,O$18)))),O1041*(1+O$7))), O1041)</f>
        <v>3.4</v>
      </c>
      <c r="P259" s="149">
        <f t="shared" si="765"/>
        <v>5.7</v>
      </c>
      <c r="Q259" s="149">
        <f t="shared" si="765"/>
        <v>3.7</v>
      </c>
      <c r="R259" s="23"/>
      <c r="S259" s="49">
        <f t="shared" si="641"/>
        <v>0.80911753906440409</v>
      </c>
      <c r="T259" s="49">
        <f t="shared" si="753"/>
        <v>0.95528980115683171</v>
      </c>
      <c r="U259" s="49">
        <f t="shared" si="753"/>
        <v>1.4693679623761366</v>
      </c>
      <c r="V259" s="49">
        <f t="shared" si="753"/>
        <v>0.69426757787836901</v>
      </c>
      <c r="W259" s="49">
        <f t="shared" si="652"/>
        <v>-1.0807728335661273</v>
      </c>
      <c r="X259" s="49">
        <f t="shared" si="652"/>
        <v>0.48846939716697724</v>
      </c>
      <c r="Y259" s="49">
        <f t="shared" si="653"/>
        <v>1.0282352508474306</v>
      </c>
      <c r="Z259" s="49">
        <f t="shared" si="653"/>
        <v>1.1073558927036964</v>
      </c>
      <c r="AA259" s="49">
        <f t="shared" si="653"/>
        <v>0.67926265902062932</v>
      </c>
      <c r="AB259" s="49">
        <f t="shared" si="644"/>
        <v>1.0598354203589855</v>
      </c>
      <c r="AC259" s="49">
        <f t="shared" si="753"/>
        <v>1.1313099721730939</v>
      </c>
      <c r="AD259" s="49">
        <f t="shared" si="654"/>
        <v>0.91299717017837823</v>
      </c>
      <c r="AE259" s="49">
        <f t="shared" si="654"/>
        <v>1.2711032446046595</v>
      </c>
      <c r="AF259" s="49">
        <f t="shared" si="654"/>
        <v>1.2788890789599239</v>
      </c>
      <c r="AG259" s="129">
        <f t="shared" si="645"/>
        <v>0.9069392711970562</v>
      </c>
      <c r="AH259" s="129">
        <f t="shared" si="646"/>
        <v>0.62342495641771745</v>
      </c>
      <c r="AI259" s="129">
        <f t="shared" si="647"/>
        <v>0.94881799069443706</v>
      </c>
      <c r="AJ259" s="132">
        <f t="shared" si="648"/>
        <v>1.1485748664790139</v>
      </c>
      <c r="AK259" s="85">
        <f t="shared" si="661"/>
        <v>0.85857650416539788</v>
      </c>
      <c r="AL259" s="122">
        <f t="shared" si="662"/>
        <v>0.71178162021505631</v>
      </c>
      <c r="AM259" s="122">
        <f t="shared" si="663"/>
        <v>0.84534120917483446</v>
      </c>
      <c r="AN259" s="122">
        <f t="shared" si="664"/>
        <v>0.94243429760285058</v>
      </c>
      <c r="AO259" s="53"/>
      <c r="AP259" s="60"/>
    </row>
    <row r="260" spans="1:42" ht="15" thickBot="1">
      <c r="A260" s="23" t="s">
        <v>7</v>
      </c>
      <c r="B260" s="24">
        <v>13089021102</v>
      </c>
      <c r="C260" s="24"/>
      <c r="D260" s="148">
        <f t="shared" ref="D260:G260" si="766">IF(OR(AND($V1042=1,$B$24=2),$B$24=1), IF(D$7="Next Quintile",IF(D1042&gt;D$41,D$42,IF(D1042&gt;D$40,D$41,IF(D1042&gt;D$19,D$40,IF(D1042&gt;D$18,D$19,D$18)))),IF(D$7="2nd Quintile",IF(D1042&gt;D$40,D$42,IF(D1042&gt;D$19,D$41,IF(D1042&gt;D$18,D$40,D$19))),IF(D1042*(1+D$7)&gt;100,100,D1042*(1+D$7)))), D1042)</f>
        <v>83.5</v>
      </c>
      <c r="E260" s="148">
        <f t="shared" si="766"/>
        <v>79.8</v>
      </c>
      <c r="F260" s="148">
        <f t="shared" si="766"/>
        <v>62.9</v>
      </c>
      <c r="G260" s="148">
        <f t="shared" si="766"/>
        <v>46.3</v>
      </c>
      <c r="H260" s="149">
        <f t="shared" ref="H260:M260" si="767">IF(OR(AND($V1042=1,$B$24=2),$B$24=1), IF(H$7="2nd Quintile",IF(H1042&gt;H$41,H$40,IF(H1042&gt;H$40,H$19,IF(H1042&gt;H$19,H$18, H$17))), IF(H$7="Next Quintile",IF(H1042=H$42,H$42,IF(H1042&gt;H$41,H$41,IF(H1042&gt;H$40,H$40,IF(H1042&gt;H$19,H$19,H$18)))),H1042*(1+H$7))), H1042)</f>
        <v>8.1</v>
      </c>
      <c r="I260" s="149">
        <f t="shared" si="767"/>
        <v>5.9</v>
      </c>
      <c r="J260" s="149">
        <f t="shared" si="767"/>
        <v>13.3</v>
      </c>
      <c r="K260" s="149">
        <f t="shared" si="767"/>
        <v>9.8000000000000007</v>
      </c>
      <c r="L260" s="149">
        <f t="shared" si="767"/>
        <v>27.6</v>
      </c>
      <c r="M260" s="149">
        <f t="shared" si="767"/>
        <v>3.6953999999999998</v>
      </c>
      <c r="N260" s="148">
        <f t="shared" si="736"/>
        <v>87.1</v>
      </c>
      <c r="O260" s="149">
        <f t="shared" ref="O260:Q260" si="768">IF(OR(AND($V1042=1,$B$24=2),$B$24=1), IF(O$7="2nd Quintile",IF(O1042&gt;O$41,O$40,IF(O1042&gt;O$40,O$19,IF(O1042&gt;O$19,O$18, O$17))), IF(O$7="Next Quintile",IF(O1042=O$42,O$42,IF(O1042&gt;O$41,O$41,IF(O1042&gt;O$40,O$40,IF(O1042&gt;O$19,O$19,O$18)))),O1042*(1+O$7))), O1042)</f>
        <v>3.1</v>
      </c>
      <c r="P260" s="149">
        <f t="shared" si="768"/>
        <v>6.3</v>
      </c>
      <c r="Q260" s="149">
        <f t="shared" si="768"/>
        <v>2.7</v>
      </c>
      <c r="R260" s="23"/>
      <c r="S260" s="49">
        <f t="shared" si="641"/>
        <v>0.80911753906440409</v>
      </c>
      <c r="T260" s="49">
        <f t="shared" si="753"/>
        <v>0.95528980115683171</v>
      </c>
      <c r="U260" s="49">
        <f t="shared" si="753"/>
        <v>0.8080576475676402</v>
      </c>
      <c r="V260" s="49">
        <f t="shared" si="753"/>
        <v>0.69426757787836901</v>
      </c>
      <c r="W260" s="49">
        <f t="shared" si="652"/>
        <v>0.41912210608269918</v>
      </c>
      <c r="X260" s="49">
        <f t="shared" si="652"/>
        <v>0.59743870892026696</v>
      </c>
      <c r="Y260" s="49">
        <f t="shared" si="653"/>
        <v>0.54089818957283453</v>
      </c>
      <c r="Z260" s="49">
        <f t="shared" si="653"/>
        <v>1.0382789234007281</v>
      </c>
      <c r="AA260" s="49">
        <f t="shared" si="653"/>
        <v>1.0013960153616976</v>
      </c>
      <c r="AB260" s="49">
        <f t="shared" si="644"/>
        <v>0.86205206257933464</v>
      </c>
      <c r="AC260" s="49">
        <f t="shared" si="753"/>
        <v>1.1313099721730939</v>
      </c>
      <c r="AD260" s="49">
        <f t="shared" si="654"/>
        <v>0.94385312606010097</v>
      </c>
      <c r="AE260" s="49">
        <f t="shared" si="654"/>
        <v>1.2280146021821832</v>
      </c>
      <c r="AF260" s="49">
        <f t="shared" si="654"/>
        <v>1.4289213117647592</v>
      </c>
      <c r="AG260" s="129">
        <f t="shared" si="645"/>
        <v>0.94647910371535204</v>
      </c>
      <c r="AH260" s="129">
        <f t="shared" si="646"/>
        <v>0.68917022432043507</v>
      </c>
      <c r="AI260" s="129">
        <f t="shared" si="647"/>
        <v>0.96724233378058688</v>
      </c>
      <c r="AJ260" s="132">
        <f t="shared" si="648"/>
        <v>1.1830247530450344</v>
      </c>
      <c r="AK260" s="85">
        <f t="shared" si="661"/>
        <v>0.87037948177315716</v>
      </c>
      <c r="AL260" s="122">
        <f t="shared" si="662"/>
        <v>0.73099607076606687</v>
      </c>
      <c r="AM260" s="122">
        <f t="shared" si="663"/>
        <v>0.84962804036849349</v>
      </c>
      <c r="AN260" s="122">
        <f t="shared" si="664"/>
        <v>0.95206203162373571</v>
      </c>
      <c r="AO260" s="53"/>
      <c r="AP260" s="60"/>
    </row>
    <row r="261" spans="1:42" ht="15" thickBot="1">
      <c r="A261" s="23" t="s">
        <v>7</v>
      </c>
      <c r="B261" s="24">
        <v>13089021202</v>
      </c>
      <c r="C261" s="24"/>
      <c r="D261" s="148">
        <f t="shared" ref="D261:G261" si="769">IF(OR(AND($V1043=1,$B$24=2),$B$24=1), IF(D$7="Next Quintile",IF(D1043&gt;D$41,D$42,IF(D1043&gt;D$40,D$41,IF(D1043&gt;D$19,D$40,IF(D1043&gt;D$18,D$19,D$18)))),IF(D$7="2nd Quintile",IF(D1043&gt;D$40,D$42,IF(D1043&gt;D$19,D$41,IF(D1043&gt;D$18,D$40,D$19))),IF(D1043*(1+D$7)&gt;100,100,D1043*(1+D$7)))), D1043)</f>
        <v>83.5</v>
      </c>
      <c r="E261" s="148">
        <f t="shared" si="769"/>
        <v>79.8</v>
      </c>
      <c r="F261" s="148">
        <f t="shared" si="769"/>
        <v>76.900000000000006</v>
      </c>
      <c r="G261" s="148">
        <f t="shared" si="769"/>
        <v>46.3</v>
      </c>
      <c r="H261" s="149">
        <f t="shared" ref="H261:M261" si="770">IF(OR(AND($V1043=1,$B$24=2),$B$24=1), IF(H$7="2nd Quintile",IF(H1043&gt;H$41,H$40,IF(H1043&gt;H$40,H$19,IF(H1043&gt;H$19,H$18, H$17))), IF(H$7="Next Quintile",IF(H1043=H$42,H$42,IF(H1043&gt;H$41,H$41,IF(H1043&gt;H$40,H$40,IF(H1043&gt;H$19,H$19,H$18)))),H1043*(1+H$7))), H1043)</f>
        <v>10.6</v>
      </c>
      <c r="I261" s="149">
        <f t="shared" si="770"/>
        <v>1.7</v>
      </c>
      <c r="J261" s="149">
        <f t="shared" si="770"/>
        <v>10</v>
      </c>
      <c r="K261" s="149">
        <f t="shared" si="770"/>
        <v>5.8</v>
      </c>
      <c r="L261" s="149">
        <f t="shared" si="770"/>
        <v>27.8</v>
      </c>
      <c r="M261" s="149">
        <f t="shared" si="770"/>
        <v>1.9</v>
      </c>
      <c r="N261" s="148">
        <f t="shared" si="736"/>
        <v>87.1</v>
      </c>
      <c r="O261" s="149">
        <f t="shared" ref="O261:Q261" si="771">IF(OR(AND($V1043=1,$B$24=2),$B$24=1), IF(O$7="2nd Quintile",IF(O1043&gt;O$41,O$40,IF(O1043&gt;O$40,O$19,IF(O1043&gt;O$19,O$18, O$17))), IF(O$7="Next Quintile",IF(O1043=O$42,O$42,IF(O1043&gt;O$41,O$41,IF(O1043&gt;O$40,O$40,IF(O1043&gt;O$19,O$19,O$18)))),O1043*(1+O$7))), O1043)</f>
        <v>1.4</v>
      </c>
      <c r="P261" s="149">
        <f t="shared" si="771"/>
        <v>7.1</v>
      </c>
      <c r="Q261" s="149">
        <f t="shared" si="771"/>
        <v>12.5</v>
      </c>
      <c r="R261" s="23"/>
      <c r="S261" s="49">
        <f t="shared" si="641"/>
        <v>0.80911753906440409</v>
      </c>
      <c r="T261" s="49">
        <f t="shared" si="753"/>
        <v>0.95528980115683171</v>
      </c>
      <c r="U261" s="49">
        <f t="shared" si="753"/>
        <v>1.4789521698371295</v>
      </c>
      <c r="V261" s="49">
        <f t="shared" si="753"/>
        <v>0.69426757787836901</v>
      </c>
      <c r="W261" s="49">
        <f t="shared" si="652"/>
        <v>-0.47367250085112589</v>
      </c>
      <c r="X261" s="49">
        <f t="shared" si="652"/>
        <v>1.0988861827493639</v>
      </c>
      <c r="Y261" s="49">
        <f t="shared" si="653"/>
        <v>0.70669327227450129</v>
      </c>
      <c r="Z261" s="49">
        <f t="shared" si="653"/>
        <v>1.2356416928377802</v>
      </c>
      <c r="AA261" s="49">
        <f t="shared" si="653"/>
        <v>0.98298839499935087</v>
      </c>
      <c r="AB261" s="49">
        <f t="shared" si="644"/>
        <v>1.013784849212495</v>
      </c>
      <c r="AC261" s="49">
        <f t="shared" si="753"/>
        <v>1.1313099721730939</v>
      </c>
      <c r="AD261" s="49">
        <f t="shared" si="654"/>
        <v>1.1187035427231962</v>
      </c>
      <c r="AE261" s="49">
        <f t="shared" si="654"/>
        <v>1.1705630789522152</v>
      </c>
      <c r="AF261" s="49">
        <f t="shared" si="654"/>
        <v>-4.1394569722626756E-2</v>
      </c>
      <c r="AG261" s="129">
        <f t="shared" si="645"/>
        <v>0.89168590971962958</v>
      </c>
      <c r="AH261" s="129">
        <f t="shared" si="646"/>
        <v>0.75279057744421052</v>
      </c>
      <c r="AI261" s="129">
        <f t="shared" si="647"/>
        <v>1.0774716456832085</v>
      </c>
      <c r="AJ261" s="132">
        <f t="shared" si="648"/>
        <v>0.84479550603146958</v>
      </c>
      <c r="AK261" s="85">
        <f t="shared" si="661"/>
        <v>0.85402324552734432</v>
      </c>
      <c r="AL261" s="122">
        <f t="shared" si="662"/>
        <v>0.74958950217383646</v>
      </c>
      <c r="AM261" s="122">
        <f t="shared" si="663"/>
        <v>0.87527532942027775</v>
      </c>
      <c r="AN261" s="122">
        <f t="shared" si="664"/>
        <v>0.85753686614633251</v>
      </c>
      <c r="AO261" s="53"/>
      <c r="AP261" s="60"/>
    </row>
    <row r="262" spans="1:42" ht="15" thickBot="1">
      <c r="A262" s="23" t="s">
        <v>7</v>
      </c>
      <c r="B262" s="27">
        <v>13089021204</v>
      </c>
      <c r="C262" s="27"/>
      <c r="D262" s="148">
        <f t="shared" ref="D262:G262" si="772">IF(OR(AND($V1044=1,$B$24=2),$B$24=1), IF(D$7="Next Quintile",IF(D1044&gt;D$41,D$42,IF(D1044&gt;D$40,D$41,IF(D1044&gt;D$19,D$40,IF(D1044&gt;D$18,D$19,D$18)))),IF(D$7="2nd Quintile",IF(D1044&gt;D$40,D$42,IF(D1044&gt;D$19,D$41,IF(D1044&gt;D$18,D$40,D$19))),IF(D1044*(1+D$7)&gt;100,100,D1044*(1+D$7)))), D1044)</f>
        <v>49.4</v>
      </c>
      <c r="E262" s="148">
        <f t="shared" si="772"/>
        <v>68.2</v>
      </c>
      <c r="F262" s="148">
        <f t="shared" si="772"/>
        <v>19</v>
      </c>
      <c r="G262" s="148">
        <f t="shared" si="772"/>
        <v>12.2</v>
      </c>
      <c r="H262" s="149">
        <f t="shared" ref="H262:M262" si="773">IF(OR(AND($V1044=1,$B$24=2),$B$24=1), IF(H$7="2nd Quintile",IF(H1044&gt;H$41,H$40,IF(H1044&gt;H$40,H$19,IF(H1044&gt;H$19,H$18, H$17))), IF(H$7="Next Quintile",IF(H1044=H$42,H$42,IF(H1044&gt;H$41,H$41,IF(H1044&gt;H$40,H$40,IF(H1044&gt;H$19,H$19,H$18)))),H1044*(1+H$7))), H1044)</f>
        <v>6.2</v>
      </c>
      <c r="I262" s="149">
        <f t="shared" si="773"/>
        <v>23.4</v>
      </c>
      <c r="J262" s="149">
        <f t="shared" si="773"/>
        <v>47.2</v>
      </c>
      <c r="K262" s="149">
        <f t="shared" si="773"/>
        <v>74.099999999999994</v>
      </c>
      <c r="L262" s="149">
        <f t="shared" si="773"/>
        <v>43.5</v>
      </c>
      <c r="M262" s="149">
        <f t="shared" si="773"/>
        <v>78.7</v>
      </c>
      <c r="N262" s="148">
        <f t="shared" si="736"/>
        <v>45.3</v>
      </c>
      <c r="O262" s="149">
        <f t="shared" ref="O262:Q262" si="774">IF(OR(AND($V1044=1,$B$24=2),$B$24=1), IF(O$7="2nd Quintile",IF(O1044&gt;O$41,O$40,IF(O1044&gt;O$40,O$19,IF(O1044&gt;O$19,O$18, O$17))), IF(O$7="Next Quintile",IF(O1044=O$42,O$42,IF(O1044&gt;O$41,O$41,IF(O1044&gt;O$40,O$40,IF(O1044&gt;O$19,O$19,O$18)))),O1044*(1+O$7))), O1044)</f>
        <v>76.2</v>
      </c>
      <c r="P262" s="149">
        <f t="shared" si="774"/>
        <v>90.1</v>
      </c>
      <c r="Q262" s="149">
        <f t="shared" si="774"/>
        <v>6.5</v>
      </c>
      <c r="R262" s="23"/>
      <c r="S262" s="49">
        <f t="shared" si="641"/>
        <v>-2.095582592763976</v>
      </c>
      <c r="T262" s="49">
        <f t="shared" si="753"/>
        <v>-0.15357513251005223</v>
      </c>
      <c r="U262" s="49">
        <f t="shared" si="753"/>
        <v>-1.2956758901202576</v>
      </c>
      <c r="V262" s="49">
        <f t="shared" si="753"/>
        <v>-1.1183329054559041</v>
      </c>
      <c r="W262" s="49">
        <f t="shared" si="652"/>
        <v>1.0976460073524061</v>
      </c>
      <c r="X262" s="49">
        <f t="shared" si="652"/>
        <v>-1.4919257653676365</v>
      </c>
      <c r="Y262" s="49">
        <f t="shared" si="653"/>
        <v>-1.1622694781806509</v>
      </c>
      <c r="Z262" s="49">
        <f t="shared" si="653"/>
        <v>-2.1343275952998826</v>
      </c>
      <c r="AA262" s="49">
        <f t="shared" si="653"/>
        <v>-0.46200980344486947</v>
      </c>
      <c r="AB262" s="49">
        <f t="shared" si="644"/>
        <v>-3.1</v>
      </c>
      <c r="AC262" s="49">
        <f t="shared" si="753"/>
        <v>-2.7957415048728564</v>
      </c>
      <c r="AD262" s="49">
        <f t="shared" si="654"/>
        <v>-3.1</v>
      </c>
      <c r="AE262" s="49">
        <f t="shared" si="654"/>
        <v>-3.1</v>
      </c>
      <c r="AF262" s="49">
        <f t="shared" si="654"/>
        <v>0.858798827106385</v>
      </c>
      <c r="AG262" s="129">
        <f t="shared" si="645"/>
        <v>-1.6071818749305631</v>
      </c>
      <c r="AH262" s="129">
        <f t="shared" si="646"/>
        <v>-0.88853082243515302</v>
      </c>
      <c r="AI262" s="129">
        <f t="shared" si="647"/>
        <v>-1.8987791329149175</v>
      </c>
      <c r="AJ262" s="132">
        <f t="shared" si="648"/>
        <v>-2.0342356694416179</v>
      </c>
      <c r="AK262" s="85">
        <f t="shared" si="661"/>
        <v>0.10808987584678682</v>
      </c>
      <c r="AL262" s="122">
        <f t="shared" si="662"/>
        <v>0.26990343681377826</v>
      </c>
      <c r="AM262" s="122">
        <f t="shared" si="663"/>
        <v>0.18278471424944154</v>
      </c>
      <c r="AN262" s="122">
        <f t="shared" si="664"/>
        <v>5.293199924290401E-2</v>
      </c>
      <c r="AO262" s="53"/>
      <c r="AP262" s="60"/>
    </row>
    <row r="263" spans="1:42" ht="15" thickBot="1">
      <c r="A263" s="23" t="s">
        <v>7</v>
      </c>
      <c r="B263" s="24">
        <v>13089021208</v>
      </c>
      <c r="C263" s="24"/>
      <c r="D263" s="148">
        <f t="shared" ref="D263:G263" si="775">IF(OR(AND($V1045=1,$B$24=2),$B$24=1), IF(D$7="Next Quintile",IF(D1045&gt;D$41,D$42,IF(D1045&gt;D$40,D$41,IF(D1045&gt;D$19,D$40,IF(D1045&gt;D$18,D$19,D$18)))),IF(D$7="2nd Quintile",IF(D1045&gt;D$40,D$42,IF(D1045&gt;D$19,D$41,IF(D1045&gt;D$18,D$40,D$19))),IF(D1045*(1+D$7)&gt;100,100,D1045*(1+D$7)))), D1045)</f>
        <v>83.5</v>
      </c>
      <c r="E263" s="148">
        <f t="shared" si="775"/>
        <v>79.8</v>
      </c>
      <c r="F263" s="148">
        <f t="shared" si="775"/>
        <v>58.3</v>
      </c>
      <c r="G263" s="148">
        <f t="shared" si="775"/>
        <v>46.3</v>
      </c>
      <c r="H263" s="149">
        <f t="shared" ref="H263:M263" si="776">IF(OR(AND($V1045=1,$B$24=2),$B$24=1), IF(H$7="2nd Quintile",IF(H1045&gt;H$41,H$40,IF(H1045&gt;H$40,H$19,IF(H1045&gt;H$19,H$18, H$17))), IF(H$7="Next Quintile",IF(H1045=H$42,H$42,IF(H1045&gt;H$41,H$41,IF(H1045&gt;H$40,H$40,IF(H1045&gt;H$19,H$19,H$18)))),H1045*(1+H$7))), H1045)</f>
        <v>5.9</v>
      </c>
      <c r="I263" s="149">
        <f t="shared" si="776"/>
        <v>13.1</v>
      </c>
      <c r="J263" s="149">
        <f t="shared" si="776"/>
        <v>30.7</v>
      </c>
      <c r="K263" s="149">
        <f t="shared" si="776"/>
        <v>16</v>
      </c>
      <c r="L263" s="149">
        <f t="shared" si="776"/>
        <v>40.4</v>
      </c>
      <c r="M263" s="149">
        <f t="shared" si="776"/>
        <v>15.1</v>
      </c>
      <c r="N263" s="148">
        <f t="shared" si="736"/>
        <v>87.1</v>
      </c>
      <c r="O263" s="149">
        <f t="shared" ref="O263:Q263" si="777">IF(OR(AND($V1045=1,$B$24=2),$B$24=1), IF(O$7="2nd Quintile",IF(O1045&gt;O$41,O$40,IF(O1045&gt;O$40,O$19,IF(O1045&gt;O$19,O$18, O$17))), IF(O$7="Next Quintile",IF(O1045=O$42,O$42,IF(O1045&gt;O$41,O$41,IF(O1045&gt;O$40,O$40,IF(O1045&gt;O$19,O$19,O$18)))),O1045*(1+O$7))), O1045)</f>
        <v>11</v>
      </c>
      <c r="P263" s="149">
        <f t="shared" si="777"/>
        <v>29.9</v>
      </c>
      <c r="Q263" s="149">
        <f t="shared" si="777"/>
        <v>17</v>
      </c>
      <c r="R263" s="23"/>
      <c r="S263" s="49">
        <f t="shared" si="641"/>
        <v>0.80911753906440409</v>
      </c>
      <c r="T263" s="49">
        <f t="shared" si="753"/>
        <v>0.95528980115683171</v>
      </c>
      <c r="U263" s="49">
        <f t="shared" si="753"/>
        <v>0.58762087596480794</v>
      </c>
      <c r="V263" s="49">
        <f t="shared" si="753"/>
        <v>0.69426757787836901</v>
      </c>
      <c r="W263" s="49">
        <f t="shared" si="652"/>
        <v>1.204781360184465</v>
      </c>
      <c r="X263" s="49">
        <f t="shared" si="652"/>
        <v>-0.26218553192961336</v>
      </c>
      <c r="Y263" s="49">
        <f t="shared" si="653"/>
        <v>-0.33329406467231704</v>
      </c>
      <c r="Z263" s="49">
        <f t="shared" si="653"/>
        <v>0.73236663077329767</v>
      </c>
      <c r="AA263" s="49">
        <f t="shared" si="653"/>
        <v>-0.17669168782849462</v>
      </c>
      <c r="AB263" s="49">
        <f t="shared" si="644"/>
        <v>-0.10177312313779871</v>
      </c>
      <c r="AC263" s="49">
        <f t="shared" si="753"/>
        <v>1.1313099721730939</v>
      </c>
      <c r="AD263" s="49">
        <f t="shared" si="654"/>
        <v>0.13131295450807007</v>
      </c>
      <c r="AE263" s="49">
        <f t="shared" si="654"/>
        <v>-0.46680533310188205</v>
      </c>
      <c r="AF263" s="49">
        <f t="shared" si="654"/>
        <v>-0.71653961734438554</v>
      </c>
      <c r="AG263" s="129">
        <f t="shared" si="645"/>
        <v>0.23111610772735047</v>
      </c>
      <c r="AH263" s="129">
        <f t="shared" si="646"/>
        <v>0.52222822252099255</v>
      </c>
      <c r="AI263" s="129">
        <f t="shared" si="647"/>
        <v>0.15130060660233477</v>
      </c>
      <c r="AJ263" s="132">
        <f t="shared" si="648"/>
        <v>1.9819494058724102E-2</v>
      </c>
      <c r="AK263" s="85">
        <f t="shared" si="661"/>
        <v>0.65683751952131775</v>
      </c>
      <c r="AL263" s="122">
        <f t="shared" si="662"/>
        <v>0.68220626519088079</v>
      </c>
      <c r="AM263" s="122">
        <f t="shared" si="663"/>
        <v>0.65978113880351041</v>
      </c>
      <c r="AN263" s="122">
        <f t="shared" si="664"/>
        <v>0.62698024002616604</v>
      </c>
      <c r="AO263" s="53"/>
      <c r="AP263" s="60"/>
    </row>
    <row r="264" spans="1:42" ht="15" thickBot="1">
      <c r="A264" s="23" t="s">
        <v>7</v>
      </c>
      <c r="B264" s="24">
        <v>13089021209</v>
      </c>
      <c r="C264" s="24"/>
      <c r="D264" s="148">
        <f t="shared" ref="D264:G264" si="778">IF(OR(AND($V1046=1,$B$24=2),$B$24=1), IF(D$7="Next Quintile",IF(D1046&gt;D$41,D$42,IF(D1046&gt;D$40,D$41,IF(D1046&gt;D$19,D$40,IF(D1046&gt;D$18,D$19,D$18)))),IF(D$7="2nd Quintile",IF(D1046&gt;D$40,D$42,IF(D1046&gt;D$19,D$41,IF(D1046&gt;D$18,D$40,D$19))),IF(D1046*(1+D$7)&gt;100,100,D1046*(1+D$7)))), D1046)</f>
        <v>83.5</v>
      </c>
      <c r="E264" s="148">
        <f t="shared" si="778"/>
        <v>79.8</v>
      </c>
      <c r="F264" s="148">
        <f t="shared" si="778"/>
        <v>75</v>
      </c>
      <c r="G264" s="148">
        <f t="shared" si="778"/>
        <v>46.3</v>
      </c>
      <c r="H264" s="149">
        <f t="shared" ref="H264:M264" si="779">IF(OR(AND($V1046=1,$B$24=2),$B$24=1), IF(H$7="2nd Quintile",IF(H1046&gt;H$41,H$40,IF(H1046&gt;H$40,H$19,IF(H1046&gt;H$19,H$18, H$17))), IF(H$7="Next Quintile",IF(H1046=H$42,H$42,IF(H1046&gt;H$41,H$41,IF(H1046&gt;H$40,H$40,IF(H1046&gt;H$19,H$19,H$18)))),H1046*(1+H$7))), H1046)</f>
        <v>5.7</v>
      </c>
      <c r="I264" s="149">
        <f t="shared" si="779"/>
        <v>8.7590000000000003</v>
      </c>
      <c r="J264" s="149">
        <f t="shared" si="779"/>
        <v>1.8</v>
      </c>
      <c r="K264" s="149">
        <f t="shared" si="779"/>
        <v>15.6</v>
      </c>
      <c r="L264" s="149">
        <f t="shared" si="779"/>
        <v>24.7</v>
      </c>
      <c r="M264" s="149">
        <f t="shared" si="779"/>
        <v>2.8</v>
      </c>
      <c r="N264" s="148">
        <f t="shared" si="736"/>
        <v>87.1</v>
      </c>
      <c r="O264" s="149">
        <f t="shared" ref="O264:Q264" si="780">IF(OR(AND($V1046=1,$B$24=2),$B$24=1), IF(O$7="2nd Quintile",IF(O1046&gt;O$41,O$40,IF(O1046&gt;O$40,O$19,IF(O1046&gt;O$19,O$18, O$17))), IF(O$7="Next Quintile",IF(O1046=O$42,O$42,IF(O1046&gt;O$41,O$41,IF(O1046&gt;O$40,O$40,IF(O1046&gt;O$19,O$19,O$18)))),O1046*(1+O$7))), O1046)</f>
        <v>6.5</v>
      </c>
      <c r="P264" s="149">
        <f t="shared" si="780"/>
        <v>6.9</v>
      </c>
      <c r="Q264" s="149">
        <f t="shared" si="780"/>
        <v>2.9</v>
      </c>
      <c r="R264" s="23"/>
      <c r="S264" s="49">
        <f t="shared" si="641"/>
        <v>0.80911753906440409</v>
      </c>
      <c r="T264" s="49">
        <f t="shared" si="753"/>
        <v>0.95528980115683171</v>
      </c>
      <c r="U264" s="49">
        <f t="shared" si="753"/>
        <v>1.3879021989576987</v>
      </c>
      <c r="V264" s="49">
        <f t="shared" si="753"/>
        <v>0.69426757787836901</v>
      </c>
      <c r="W264" s="49">
        <f t="shared" si="652"/>
        <v>1.276204928739171</v>
      </c>
      <c r="X264" s="49">
        <f t="shared" si="652"/>
        <v>0.25609624994946029</v>
      </c>
      <c r="Y264" s="49">
        <f t="shared" si="653"/>
        <v>1.118668932321067</v>
      </c>
      <c r="Z264" s="49">
        <f t="shared" si="653"/>
        <v>0.75210290771700283</v>
      </c>
      <c r="AA264" s="49">
        <f t="shared" si="653"/>
        <v>1.2683065106157259</v>
      </c>
      <c r="AB264" s="49">
        <f t="shared" si="644"/>
        <v>0.93772407837042937</v>
      </c>
      <c r="AC264" s="49">
        <f t="shared" si="753"/>
        <v>1.1313099721730939</v>
      </c>
      <c r="AD264" s="49">
        <f t="shared" si="654"/>
        <v>0.59415229273391046</v>
      </c>
      <c r="AE264" s="49">
        <f t="shared" si="654"/>
        <v>1.1849259597597068</v>
      </c>
      <c r="AF264" s="49">
        <f t="shared" si="654"/>
        <v>1.3989148652037919</v>
      </c>
      <c r="AG264" s="129">
        <f t="shared" si="645"/>
        <v>0.99719710131655959</v>
      </c>
      <c r="AH264" s="129">
        <f t="shared" si="646"/>
        <v>0.92822103258100042</v>
      </c>
      <c r="AI264" s="129">
        <f t="shared" si="647"/>
        <v>0.98604449890105272</v>
      </c>
      <c r="AJ264" s="132">
        <f t="shared" si="648"/>
        <v>1.0773257724676257</v>
      </c>
      <c r="AK264" s="85">
        <f t="shared" si="661"/>
        <v>0.88551923710015423</v>
      </c>
      <c r="AL264" s="122">
        <f t="shared" si="662"/>
        <v>0.80086010936574659</v>
      </c>
      <c r="AM264" s="122">
        <f t="shared" si="663"/>
        <v>0.8540027802205391</v>
      </c>
      <c r="AN264" s="122">
        <f t="shared" si="664"/>
        <v>0.92252226320308306</v>
      </c>
      <c r="AO264" s="53"/>
      <c r="AP264" s="60"/>
    </row>
    <row r="265" spans="1:42" ht="15" thickBot="1">
      <c r="A265" s="23" t="s">
        <v>7</v>
      </c>
      <c r="B265" s="24">
        <v>13089021210</v>
      </c>
      <c r="C265" s="24"/>
      <c r="D265" s="148">
        <f t="shared" ref="D265:G265" si="781">IF(OR(AND($V1047=1,$B$24=2),$B$24=1), IF(D$7="Next Quintile",IF(D1047&gt;D$41,D$42,IF(D1047&gt;D$40,D$41,IF(D1047&gt;D$19,D$40,IF(D1047&gt;D$18,D$19,D$18)))),IF(D$7="2nd Quintile",IF(D1047&gt;D$40,D$42,IF(D1047&gt;D$19,D$41,IF(D1047&gt;D$18,D$40,D$19))),IF(D1047*(1+D$7)&gt;100,100,D1047*(1+D$7)))), D1047)</f>
        <v>78.599999999999994</v>
      </c>
      <c r="E265" s="148">
        <f t="shared" si="781"/>
        <v>73.599999999999994</v>
      </c>
      <c r="F265" s="148">
        <f t="shared" si="781"/>
        <v>76</v>
      </c>
      <c r="G265" s="148">
        <f t="shared" si="781"/>
        <v>32.4</v>
      </c>
      <c r="H265" s="149">
        <f t="shared" ref="H265:M265" si="782">IF(OR(AND($V1047=1,$B$24=2),$B$24=1), IF(H$7="2nd Quintile",IF(H1047&gt;H$41,H$40,IF(H1047&gt;H$40,H$19,IF(H1047&gt;H$19,H$18, H$17))), IF(H$7="Next Quintile",IF(H1047=H$42,H$42,IF(H1047&gt;H$41,H$41,IF(H1047&gt;H$40,H$40,IF(H1047&gt;H$19,H$19,H$18)))),H1047*(1+H$7))), H1047)</f>
        <v>8.4</v>
      </c>
      <c r="I265" s="149">
        <f t="shared" si="782"/>
        <v>0.4</v>
      </c>
      <c r="J265" s="149">
        <f t="shared" si="782"/>
        <v>3.1</v>
      </c>
      <c r="K265" s="149">
        <f t="shared" si="782"/>
        <v>8.6</v>
      </c>
      <c r="L265" s="149">
        <f t="shared" si="782"/>
        <v>21.8</v>
      </c>
      <c r="M265" s="149">
        <f t="shared" si="782"/>
        <v>2.6438999999999999</v>
      </c>
      <c r="N265" s="148">
        <f t="shared" si="736"/>
        <v>81.2</v>
      </c>
      <c r="O265" s="149">
        <f t="shared" ref="O265:Q265" si="783">IF(OR(AND($V1047=1,$B$24=2),$B$24=1), IF(O$7="2nd Quintile",IF(O1047&gt;O$41,O$40,IF(O1047&gt;O$40,O$19,IF(O1047&gt;O$19,O$18, O$17))), IF(O$7="Next Quintile",IF(O1047=O$42,O$42,IF(O1047&gt;O$41,O$41,IF(O1047&gt;O$40,O$40,IF(O1047&gt;O$19,O$19,O$18)))),O1047*(1+O$7))), O1047)</f>
        <v>1</v>
      </c>
      <c r="P265" s="149">
        <f t="shared" si="783"/>
        <v>4.8</v>
      </c>
      <c r="Q265" s="149">
        <f t="shared" si="783"/>
        <v>8.9</v>
      </c>
      <c r="R265" s="23"/>
      <c r="S265" s="49">
        <f t="shared" si="641"/>
        <v>0.39172661103041351</v>
      </c>
      <c r="T265" s="49">
        <f t="shared" si="753"/>
        <v>0.36262061247280697</v>
      </c>
      <c r="U265" s="49">
        <f t="shared" si="753"/>
        <v>1.4358232362626622</v>
      </c>
      <c r="V265" s="49">
        <f t="shared" si="753"/>
        <v>-4.4593029697771659E-2</v>
      </c>
      <c r="W265" s="49">
        <f t="shared" si="652"/>
        <v>0.3119867532506399</v>
      </c>
      <c r="X265" s="49">
        <f t="shared" si="652"/>
        <v>1.2540961151250367</v>
      </c>
      <c r="Y265" s="49">
        <f t="shared" si="653"/>
        <v>1.0533557179234407</v>
      </c>
      <c r="Z265" s="49">
        <f t="shared" si="653"/>
        <v>1.097487754231844</v>
      </c>
      <c r="AA265" s="49">
        <f t="shared" si="653"/>
        <v>1.5352170058697536</v>
      </c>
      <c r="AB265" s="49">
        <f t="shared" si="644"/>
        <v>0.95091639651314763</v>
      </c>
      <c r="AC265" s="49">
        <f t="shared" si="753"/>
        <v>0.57701323259005388</v>
      </c>
      <c r="AD265" s="49">
        <f t="shared" si="654"/>
        <v>1.1598448172321598</v>
      </c>
      <c r="AE265" s="49">
        <f t="shared" si="654"/>
        <v>1.3357362082383739</v>
      </c>
      <c r="AF265" s="49">
        <f t="shared" si="654"/>
        <v>0.49872146837478026</v>
      </c>
      <c r="AG265" s="129">
        <f t="shared" si="645"/>
        <v>0.92269529697127906</v>
      </c>
      <c r="AH265" s="129">
        <f t="shared" si="646"/>
        <v>0.68071657376674677</v>
      </c>
      <c r="AI265" s="129">
        <f t="shared" si="647"/>
        <v>1.1945403855382484</v>
      </c>
      <c r="AJ265" s="132">
        <f t="shared" si="648"/>
        <v>0.89282893160884202</v>
      </c>
      <c r="AK265" s="85">
        <f t="shared" si="661"/>
        <v>0.86327981238791962</v>
      </c>
      <c r="AL265" s="122">
        <f t="shared" si="662"/>
        <v>0.72852544047249623</v>
      </c>
      <c r="AM265" s="122">
        <f t="shared" si="663"/>
        <v>0.90251396275804929</v>
      </c>
      <c r="AN265" s="122">
        <f t="shared" si="664"/>
        <v>0.87096080136552878</v>
      </c>
      <c r="AO265" s="53"/>
      <c r="AP265" s="60"/>
    </row>
    <row r="266" spans="1:42" ht="15" thickBot="1">
      <c r="A266" s="23" t="s">
        <v>7</v>
      </c>
      <c r="B266" s="24">
        <v>13089021211</v>
      </c>
      <c r="C266" s="24"/>
      <c r="D266" s="148">
        <f t="shared" ref="D266:G266" si="784">IF(OR(AND($V1048=1,$B$24=2),$B$24=1), IF(D$7="Next Quintile",IF(D1048&gt;D$41,D$42,IF(D1048&gt;D$40,D$41,IF(D1048&gt;D$19,D$40,IF(D1048&gt;D$18,D$19,D$18)))),IF(D$7="2nd Quintile",IF(D1048&gt;D$40,D$42,IF(D1048&gt;D$19,D$41,IF(D1048&gt;D$18,D$40,D$19))),IF(D1048*(1+D$7)&gt;100,100,D1048*(1+D$7)))), D1048)</f>
        <v>78.599999999999994</v>
      </c>
      <c r="E266" s="148">
        <f t="shared" si="784"/>
        <v>73.599999999999994</v>
      </c>
      <c r="F266" s="148">
        <f t="shared" si="784"/>
        <v>52.5</v>
      </c>
      <c r="G266" s="148">
        <f t="shared" si="784"/>
        <v>32.4</v>
      </c>
      <c r="H266" s="149">
        <f t="shared" ref="H266:M266" si="785">IF(OR(AND($V1048=1,$B$24=2),$B$24=1), IF(H$7="2nd Quintile",IF(H1048&gt;H$41,H$40,IF(H1048&gt;H$40,H$19,IF(H1048&gt;H$19,H$18, H$17))), IF(H$7="Next Quintile",IF(H1048=H$42,H$42,IF(H1048&gt;H$41,H$41,IF(H1048&gt;H$40,H$40,IF(H1048&gt;H$19,H$19,H$18)))),H1048*(1+H$7))), H1048)</f>
        <v>10.199999999999999</v>
      </c>
      <c r="I266" s="149">
        <f t="shared" si="785"/>
        <v>1.2</v>
      </c>
      <c r="J266" s="149">
        <f t="shared" si="785"/>
        <v>4.3861999999999997</v>
      </c>
      <c r="K266" s="149">
        <f t="shared" si="785"/>
        <v>5</v>
      </c>
      <c r="L266" s="149">
        <f t="shared" si="785"/>
        <v>23.4</v>
      </c>
      <c r="M266" s="149">
        <f t="shared" si="785"/>
        <v>3.3176000000000001</v>
      </c>
      <c r="N266" s="148">
        <f t="shared" si="736"/>
        <v>81.2</v>
      </c>
      <c r="O266" s="149">
        <f t="shared" ref="O266:Q266" si="786">IF(OR(AND($V1048=1,$B$24=2),$B$24=1), IF(O$7="2nd Quintile",IF(O1048&gt;O$41,O$40,IF(O1048&gt;O$40,O$19,IF(O1048&gt;O$19,O$18, O$17))), IF(O$7="Next Quintile",IF(O1048=O$42,O$42,IF(O1048&gt;O$41,O$41,IF(O1048&gt;O$40,O$40,IF(O1048&gt;O$19,O$19,O$18)))),O1048*(1+O$7))), O1048)</f>
        <v>1.3</v>
      </c>
      <c r="P266" s="149">
        <f t="shared" si="786"/>
        <v>8.1999999999999993</v>
      </c>
      <c r="Q266" s="149">
        <f t="shared" si="786"/>
        <v>6.7</v>
      </c>
      <c r="R266" s="23"/>
      <c r="S266" s="49">
        <f t="shared" si="641"/>
        <v>0.39172661103041351</v>
      </c>
      <c r="T266" s="49">
        <f t="shared" si="753"/>
        <v>0.36262061247280697</v>
      </c>
      <c r="U266" s="49">
        <f t="shared" si="753"/>
        <v>0.30967885959601982</v>
      </c>
      <c r="V266" s="49">
        <f t="shared" si="753"/>
        <v>-4.4593029697771659E-2</v>
      </c>
      <c r="W266" s="49">
        <f t="shared" si="652"/>
        <v>-0.33082536374171373</v>
      </c>
      <c r="X266" s="49">
        <f t="shared" si="652"/>
        <v>1.1585823105861612</v>
      </c>
      <c r="Y266" s="49">
        <f t="shared" si="653"/>
        <v>0.98873582841711249</v>
      </c>
      <c r="Z266" s="49">
        <f t="shared" si="653"/>
        <v>1.2751142467251906</v>
      </c>
      <c r="AA266" s="49">
        <f t="shared" si="653"/>
        <v>1.3879560429709799</v>
      </c>
      <c r="AB266" s="49">
        <f t="shared" si="644"/>
        <v>0.89398068393948149</v>
      </c>
      <c r="AC266" s="49">
        <f t="shared" si="753"/>
        <v>0.57701323259005388</v>
      </c>
      <c r="AD266" s="49">
        <f t="shared" si="654"/>
        <v>1.1289888613504371</v>
      </c>
      <c r="AE266" s="49">
        <f t="shared" si="654"/>
        <v>1.0915672345110086</v>
      </c>
      <c r="AF266" s="49">
        <f t="shared" si="654"/>
        <v>0.82879238054541793</v>
      </c>
      <c r="AG266" s="129">
        <f t="shared" si="645"/>
        <v>0.8324687821217851</v>
      </c>
      <c r="AH266" s="129">
        <f t="shared" si="646"/>
        <v>0.40513226123757551</v>
      </c>
      <c r="AI266" s="129">
        <f t="shared" si="647"/>
        <v>1.1856836578785506</v>
      </c>
      <c r="AJ266" s="132">
        <f t="shared" si="648"/>
        <v>0.90659042724922934</v>
      </c>
      <c r="AK266" s="85">
        <f t="shared" si="661"/>
        <v>0.83634642732863862</v>
      </c>
      <c r="AL266" s="122">
        <f t="shared" si="662"/>
        <v>0.64798426519641017</v>
      </c>
      <c r="AM266" s="122">
        <f t="shared" si="663"/>
        <v>0.90045324904750856</v>
      </c>
      <c r="AN266" s="122">
        <f t="shared" si="664"/>
        <v>0.87480673622808081</v>
      </c>
      <c r="AO266" s="53"/>
      <c r="AP266" s="60"/>
    </row>
    <row r="267" spans="1:42" ht="15" thickBot="1">
      <c r="A267" s="23" t="s">
        <v>7</v>
      </c>
      <c r="B267" s="24">
        <v>13089021213</v>
      </c>
      <c r="C267" s="24"/>
      <c r="D267" s="148">
        <f t="shared" ref="D267:G267" si="787">IF(OR(AND($V1049=1,$B$24=2),$B$24=1), IF(D$7="Next Quintile",IF(D1049&gt;D$41,D$42,IF(D1049&gt;D$40,D$41,IF(D1049&gt;D$19,D$40,IF(D1049&gt;D$18,D$19,D$18)))),IF(D$7="2nd Quintile",IF(D1049&gt;D$40,D$42,IF(D1049&gt;D$19,D$41,IF(D1049&gt;D$18,D$40,D$19))),IF(D1049*(1+D$7)&gt;100,100,D1049*(1+D$7)))), D1049)</f>
        <v>78.599999999999994</v>
      </c>
      <c r="E267" s="148">
        <f t="shared" si="787"/>
        <v>73.599999999999994</v>
      </c>
      <c r="F267" s="148">
        <f t="shared" si="787"/>
        <v>83.8</v>
      </c>
      <c r="G267" s="148">
        <f t="shared" si="787"/>
        <v>32.4</v>
      </c>
      <c r="H267" s="149">
        <f t="shared" ref="H267:M267" si="788">IF(OR(AND($V1049=1,$B$24=2),$B$24=1), IF(H$7="2nd Quintile",IF(H1049&gt;H$41,H$40,IF(H1049&gt;H$40,H$19,IF(H1049&gt;H$19,H$18, H$17))), IF(H$7="Next Quintile",IF(H1049=H$42,H$42,IF(H1049&gt;H$41,H$41,IF(H1049&gt;H$40,H$40,IF(H1049&gt;H$19,H$19,H$18)))),H1049*(1+H$7))), H1049)</f>
        <v>10</v>
      </c>
      <c r="I267" s="149">
        <f t="shared" si="788"/>
        <v>1.2</v>
      </c>
      <c r="J267" s="149">
        <f t="shared" si="788"/>
        <v>2.8</v>
      </c>
      <c r="K267" s="149">
        <f t="shared" si="788"/>
        <v>5.7</v>
      </c>
      <c r="L267" s="149">
        <f t="shared" si="788"/>
        <v>25.5</v>
      </c>
      <c r="M267" s="149">
        <f t="shared" si="788"/>
        <v>1.5859000000000001</v>
      </c>
      <c r="N267" s="148">
        <f t="shared" si="736"/>
        <v>81.2</v>
      </c>
      <c r="O267" s="149">
        <f t="shared" ref="O267:Q267" si="789">IF(OR(AND($V1049=1,$B$24=2),$B$24=1), IF(O$7="2nd Quintile",IF(O1049&gt;O$41,O$40,IF(O1049&gt;O$40,O$19,IF(O1049&gt;O$19,O$18, O$17))), IF(O$7="Next Quintile",IF(O1049=O$42,O$42,IF(O1049&gt;O$41,O$41,IF(O1049&gt;O$40,O$40,IF(O1049&gt;O$19,O$19,O$18)))),O1049*(1+O$7))), O1049)</f>
        <v>1.1000000000000001</v>
      </c>
      <c r="P267" s="149">
        <f t="shared" si="789"/>
        <v>1.2</v>
      </c>
      <c r="Q267" s="149">
        <f t="shared" si="789"/>
        <v>4.9000000000000004</v>
      </c>
      <c r="R267" s="23"/>
      <c r="S267" s="49">
        <f t="shared" si="641"/>
        <v>0.39172661103041351</v>
      </c>
      <c r="T267" s="49">
        <f t="shared" si="753"/>
        <v>0.36262061247280697</v>
      </c>
      <c r="U267" s="49">
        <f t="shared" si="753"/>
        <v>1.8096073272413773</v>
      </c>
      <c r="V267" s="49">
        <f t="shared" si="753"/>
        <v>-4.4593029697771659E-2</v>
      </c>
      <c r="W267" s="49">
        <f t="shared" si="652"/>
        <v>-0.25940179518700801</v>
      </c>
      <c r="X267" s="49">
        <f t="shared" si="652"/>
        <v>1.1585823105861612</v>
      </c>
      <c r="Y267" s="49">
        <f t="shared" si="653"/>
        <v>1.0684279981690468</v>
      </c>
      <c r="Z267" s="49">
        <f t="shared" si="653"/>
        <v>1.2405757620737066</v>
      </c>
      <c r="AA267" s="49">
        <f t="shared" si="653"/>
        <v>1.1946760291663387</v>
      </c>
      <c r="AB267" s="49">
        <f t="shared" si="644"/>
        <v>1.0403300582363757</v>
      </c>
      <c r="AC267" s="49">
        <f t="shared" si="753"/>
        <v>0.57701323259005388</v>
      </c>
      <c r="AD267" s="49">
        <f t="shared" si="654"/>
        <v>1.1495594986049189</v>
      </c>
      <c r="AE267" s="49">
        <f t="shared" si="654"/>
        <v>1.5942680627732313</v>
      </c>
      <c r="AF267" s="49">
        <f t="shared" si="654"/>
        <v>1.0988503995941215</v>
      </c>
      <c r="AG267" s="129">
        <f t="shared" si="645"/>
        <v>0.96814860026003535</v>
      </c>
      <c r="AH267" s="129">
        <f t="shared" si="646"/>
        <v>0.64099571923071796</v>
      </c>
      <c r="AI267" s="129">
        <f t="shared" si="647"/>
        <v>1.1585272831588069</v>
      </c>
      <c r="AJ267" s="132">
        <f t="shared" si="648"/>
        <v>1.1049227983905814</v>
      </c>
      <c r="AK267" s="85">
        <f t="shared" si="661"/>
        <v>0.87684801151136393</v>
      </c>
      <c r="AL267" s="122">
        <f t="shared" si="662"/>
        <v>0.71691678148192484</v>
      </c>
      <c r="AM267" s="122">
        <f t="shared" si="663"/>
        <v>0.8941347174336024</v>
      </c>
      <c r="AN267" s="122">
        <f t="shared" si="664"/>
        <v>0.93023482344169239</v>
      </c>
      <c r="AO267" s="53"/>
      <c r="AP267" s="60"/>
    </row>
    <row r="268" spans="1:42" ht="15" thickBot="1">
      <c r="A268" s="23" t="s">
        <v>7</v>
      </c>
      <c r="B268" s="24">
        <v>13089021214</v>
      </c>
      <c r="C268" s="24"/>
      <c r="D268" s="148">
        <f t="shared" ref="D268:G268" si="790">IF(OR(AND($V1050=1,$B$24=2),$B$24=1), IF(D$7="Next Quintile",IF(D1050&gt;D$41,D$42,IF(D1050&gt;D$40,D$41,IF(D1050&gt;D$19,D$40,IF(D1050&gt;D$18,D$19,D$18)))),IF(D$7="2nd Quintile",IF(D1050&gt;D$40,D$42,IF(D1050&gt;D$19,D$41,IF(D1050&gt;D$18,D$40,D$19))),IF(D1050*(1+D$7)&gt;100,100,D1050*(1+D$7)))), D1050)</f>
        <v>78.599999999999994</v>
      </c>
      <c r="E268" s="148">
        <f t="shared" si="790"/>
        <v>73.599999999999994</v>
      </c>
      <c r="F268" s="148">
        <f t="shared" si="790"/>
        <v>83.6</v>
      </c>
      <c r="G268" s="148">
        <f t="shared" si="790"/>
        <v>32.4</v>
      </c>
      <c r="H268" s="149">
        <f t="shared" ref="H268:M268" si="791">IF(OR(AND($V1050=1,$B$24=2),$B$24=1), IF(H$7="2nd Quintile",IF(H1050&gt;H$41,H$40,IF(H1050&gt;H$40,H$19,IF(H1050&gt;H$19,H$18, H$17))), IF(H$7="Next Quintile",IF(H1050=H$42,H$42,IF(H1050&gt;H$41,H$41,IF(H1050&gt;H$40,H$40,IF(H1050&gt;H$19,H$19,H$18)))),H1050*(1+H$7))), H1050)</f>
        <v>8.1999999999999993</v>
      </c>
      <c r="I268" s="149">
        <f t="shared" si="791"/>
        <v>5.0999999999999996</v>
      </c>
      <c r="J268" s="149">
        <f t="shared" si="791"/>
        <v>4</v>
      </c>
      <c r="K268" s="149">
        <f t="shared" si="791"/>
        <v>10.8</v>
      </c>
      <c r="L268" s="149">
        <f t="shared" si="791"/>
        <v>26.4</v>
      </c>
      <c r="M268" s="149">
        <f t="shared" si="791"/>
        <v>7.1032000000000002</v>
      </c>
      <c r="N268" s="148">
        <f t="shared" si="736"/>
        <v>81.2</v>
      </c>
      <c r="O268" s="149">
        <f t="shared" ref="O268:Q268" si="792">IF(OR(AND($V1050=1,$B$24=2),$B$24=1), IF(O$7="2nd Quintile",IF(O1050&gt;O$41,O$40,IF(O1050&gt;O$40,O$19,IF(O1050&gt;O$19,O$18, O$17))), IF(O$7="Next Quintile",IF(O1050=O$42,O$42,IF(O1050&gt;O$41,O$41,IF(O1050&gt;O$40,O$40,IF(O1050&gt;O$19,O$19,O$18)))),O1050*(1+O$7))), O1050)</f>
        <v>6.3</v>
      </c>
      <c r="P268" s="149">
        <f t="shared" si="792"/>
        <v>10.7</v>
      </c>
      <c r="Q268" s="149">
        <f t="shared" si="792"/>
        <v>3.4</v>
      </c>
      <c r="R268" s="23"/>
      <c r="S268" s="49">
        <f t="shared" si="641"/>
        <v>0.39172661103041351</v>
      </c>
      <c r="T268" s="49">
        <f t="shared" si="753"/>
        <v>0.36262061247280697</v>
      </c>
      <c r="U268" s="49">
        <f t="shared" si="753"/>
        <v>1.8000231197803844</v>
      </c>
      <c r="V268" s="49">
        <f t="shared" si="753"/>
        <v>-4.4593029697771659E-2</v>
      </c>
      <c r="W268" s="49">
        <f t="shared" si="652"/>
        <v>0.38341032180534629</v>
      </c>
      <c r="X268" s="49">
        <f t="shared" si="652"/>
        <v>0.69295251345914266</v>
      </c>
      <c r="Y268" s="49">
        <f t="shared" si="653"/>
        <v>1.0081388771866227</v>
      </c>
      <c r="Z268" s="49">
        <f t="shared" si="653"/>
        <v>0.98893823104146517</v>
      </c>
      <c r="AA268" s="49">
        <f t="shared" si="653"/>
        <v>1.1118417375357783</v>
      </c>
      <c r="AB268" s="49">
        <f t="shared" si="644"/>
        <v>0.5740521793842337</v>
      </c>
      <c r="AC268" s="49">
        <f t="shared" si="753"/>
        <v>0.57701323259005388</v>
      </c>
      <c r="AD268" s="49">
        <f t="shared" si="654"/>
        <v>0.61472292998839229</v>
      </c>
      <c r="AE268" s="49">
        <f t="shared" si="654"/>
        <v>0.91203122441735762</v>
      </c>
      <c r="AF268" s="49">
        <f t="shared" si="654"/>
        <v>1.3238987488013743</v>
      </c>
      <c r="AG268" s="129">
        <f t="shared" si="645"/>
        <v>0.80161760836152951</v>
      </c>
      <c r="AH268" s="129">
        <f t="shared" si="646"/>
        <v>0.65632557514813505</v>
      </c>
      <c r="AI268" s="129">
        <f t="shared" si="647"/>
        <v>0.89161071598715902</v>
      </c>
      <c r="AJ268" s="132">
        <f t="shared" si="648"/>
        <v>0.85691653394929457</v>
      </c>
      <c r="AK268" s="85">
        <f t="shared" si="661"/>
        <v>0.82713708854611101</v>
      </c>
      <c r="AL268" s="122">
        <f t="shared" si="662"/>
        <v>0.72139702421080343</v>
      </c>
      <c r="AM268" s="122">
        <f t="shared" si="663"/>
        <v>0.83203067058072111</v>
      </c>
      <c r="AN268" s="122">
        <f t="shared" si="664"/>
        <v>0.86092433834102022</v>
      </c>
      <c r="AO268" s="53"/>
      <c r="AP268" s="60"/>
    </row>
    <row r="269" spans="1:42" ht="15" thickBot="1">
      <c r="A269" s="23" t="s">
        <v>7</v>
      </c>
      <c r="B269" s="24">
        <v>13089021215</v>
      </c>
      <c r="C269" s="24"/>
      <c r="D269" s="148">
        <f t="shared" ref="D269:G269" si="793">IF(OR(AND($V1051=1,$B$24=2),$B$24=1), IF(D$7="Next Quintile",IF(D1051&gt;D$41,D$42,IF(D1051&gt;D$40,D$41,IF(D1051&gt;D$19,D$40,IF(D1051&gt;D$18,D$19,D$18)))),IF(D$7="2nd Quintile",IF(D1051&gt;D$40,D$42,IF(D1051&gt;D$19,D$41,IF(D1051&gt;D$18,D$40,D$19))),IF(D1051*(1+D$7)&gt;100,100,D1051*(1+D$7)))), D1051)</f>
        <v>78.599999999999994</v>
      </c>
      <c r="E269" s="148">
        <f t="shared" si="793"/>
        <v>73.599999999999994</v>
      </c>
      <c r="F269" s="148">
        <f t="shared" si="793"/>
        <v>76.599999999999994</v>
      </c>
      <c r="G269" s="148">
        <f t="shared" si="793"/>
        <v>32.4</v>
      </c>
      <c r="H269" s="149">
        <f t="shared" ref="H269:M269" si="794">IF(OR(AND($V1051=1,$B$24=2),$B$24=1), IF(H$7="2nd Quintile",IF(H1051&gt;H$41,H$40,IF(H1051&gt;H$40,H$19,IF(H1051&gt;H$19,H$18, H$17))), IF(H$7="Next Quintile",IF(H1051=H$42,H$42,IF(H1051&gt;H$41,H$41,IF(H1051&gt;H$40,H$40,IF(H1051&gt;H$19,H$19,H$18)))),H1051*(1+H$7))), H1051)</f>
        <v>8.9</v>
      </c>
      <c r="I269" s="149">
        <f t="shared" si="794"/>
        <v>22.6</v>
      </c>
      <c r="J269" s="149">
        <f t="shared" si="794"/>
        <v>6.2</v>
      </c>
      <c r="K269" s="149">
        <f t="shared" si="794"/>
        <v>12.5</v>
      </c>
      <c r="L269" s="149">
        <f t="shared" si="794"/>
        <v>30.9</v>
      </c>
      <c r="M269" s="149">
        <f t="shared" si="794"/>
        <v>1.2</v>
      </c>
      <c r="N269" s="148">
        <f t="shared" si="736"/>
        <v>81.2</v>
      </c>
      <c r="O269" s="149">
        <f t="shared" ref="O269:Q269" si="795">IF(OR(AND($V1051=1,$B$24=2),$B$24=1), IF(O$7="2nd Quintile",IF(O1051&gt;O$41,O$40,IF(O1051&gt;O$40,O$19,IF(O1051&gt;O$19,O$18, O$17))), IF(O$7="Next Quintile",IF(O1051=O$42,O$42,IF(O1051&gt;O$41,O$41,IF(O1051&gt;O$40,O$40,IF(O1051&gt;O$19,O$19,O$18)))),O1051*(1+O$7))), O1051)</f>
        <v>1.9</v>
      </c>
      <c r="P269" s="149">
        <f t="shared" si="795"/>
        <v>8</v>
      </c>
      <c r="Q269" s="149">
        <f t="shared" si="795"/>
        <v>6.1</v>
      </c>
      <c r="R269" s="23"/>
      <c r="S269" s="49">
        <f t="shared" si="641"/>
        <v>0.39172661103041351</v>
      </c>
      <c r="T269" s="49">
        <f t="shared" si="753"/>
        <v>0.36262061247280697</v>
      </c>
      <c r="U269" s="49">
        <f t="shared" si="753"/>
        <v>1.4645758586456399</v>
      </c>
      <c r="V269" s="49">
        <f t="shared" si="753"/>
        <v>-4.4593029697771659E-2</v>
      </c>
      <c r="W269" s="49">
        <f t="shared" si="652"/>
        <v>0.13342783186387491</v>
      </c>
      <c r="X269" s="49">
        <f t="shared" si="652"/>
        <v>-1.3964119608287613</v>
      </c>
      <c r="Y269" s="49">
        <f t="shared" si="653"/>
        <v>0.89760882205217818</v>
      </c>
      <c r="Z269" s="49">
        <f t="shared" si="653"/>
        <v>0.90505905403071818</v>
      </c>
      <c r="AA269" s="49">
        <f t="shared" si="653"/>
        <v>0.69767027938297632</v>
      </c>
      <c r="AB269" s="49">
        <f t="shared" si="644"/>
        <v>1.0729432265341015</v>
      </c>
      <c r="AC269" s="49">
        <f t="shared" si="753"/>
        <v>0.57701323259005388</v>
      </c>
      <c r="AD269" s="49">
        <f t="shared" si="654"/>
        <v>1.0672769495869918</v>
      </c>
      <c r="AE269" s="49">
        <f t="shared" si="654"/>
        <v>1.1059301153185006</v>
      </c>
      <c r="AF269" s="49">
        <f t="shared" si="654"/>
        <v>0.91881172022831914</v>
      </c>
      <c r="AG269" s="129">
        <f t="shared" si="645"/>
        <v>0.68919032141746051</v>
      </c>
      <c r="AH269" s="129">
        <f t="shared" si="646"/>
        <v>0.25842210650548292</v>
      </c>
      <c r="AI269" s="129">
        <f t="shared" si="647"/>
        <v>0.8918908533159321</v>
      </c>
      <c r="AJ269" s="132">
        <f t="shared" si="648"/>
        <v>0.91725800443096628</v>
      </c>
      <c r="AK269" s="85">
        <f t="shared" si="661"/>
        <v>0.79357658346081617</v>
      </c>
      <c r="AL269" s="122">
        <f t="shared" si="662"/>
        <v>0.60510733879005529</v>
      </c>
      <c r="AM269" s="122">
        <f t="shared" si="663"/>
        <v>0.83209585073036763</v>
      </c>
      <c r="AN269" s="122">
        <f t="shared" si="664"/>
        <v>0.87778801152360908</v>
      </c>
      <c r="AO269" s="53"/>
      <c r="AP269" s="60"/>
    </row>
    <row r="270" spans="1:42" ht="15" thickBot="1">
      <c r="A270" s="23" t="s">
        <v>7</v>
      </c>
      <c r="B270" s="24">
        <v>13089021216</v>
      </c>
      <c r="C270" s="24"/>
      <c r="D270" s="148">
        <f t="shared" ref="D270:G270" si="796">IF(OR(AND($V1052=1,$B$24=2),$B$24=1), IF(D$7="Next Quintile",IF(D1052&gt;D$41,D$42,IF(D1052&gt;D$40,D$41,IF(D1052&gt;D$19,D$40,IF(D1052&gt;D$18,D$19,D$18)))),IF(D$7="2nd Quintile",IF(D1052&gt;D$40,D$42,IF(D1052&gt;D$19,D$41,IF(D1052&gt;D$18,D$40,D$19))),IF(D1052*(1+D$7)&gt;100,100,D1052*(1+D$7)))), D1052)</f>
        <v>78.599999999999994</v>
      </c>
      <c r="E270" s="148">
        <f t="shared" si="796"/>
        <v>73.599999999999994</v>
      </c>
      <c r="F270" s="148">
        <f t="shared" si="796"/>
        <v>73</v>
      </c>
      <c r="G270" s="148">
        <f t="shared" si="796"/>
        <v>32.4</v>
      </c>
      <c r="H270" s="149">
        <f t="shared" ref="H270:M270" si="797">IF(OR(AND($V1052=1,$B$24=2),$B$24=1), IF(H$7="2nd Quintile",IF(H1052&gt;H$41,H$40,IF(H1052&gt;H$40,H$19,IF(H1052&gt;H$19,H$18, H$17))), IF(H$7="Next Quintile",IF(H1052=H$42,H$42,IF(H1052&gt;H$41,H$41,IF(H1052&gt;H$40,H$40,IF(H1052&gt;H$19,H$19,H$18)))),H1052*(1+H$7))), H1052)</f>
        <v>10.9</v>
      </c>
      <c r="I270" s="149">
        <f t="shared" si="797"/>
        <v>14.3</v>
      </c>
      <c r="J270" s="149">
        <f t="shared" si="797"/>
        <v>19.600000000000001</v>
      </c>
      <c r="K270" s="149">
        <f t="shared" si="797"/>
        <v>12.6</v>
      </c>
      <c r="L270" s="149">
        <f t="shared" si="797"/>
        <v>39.4</v>
      </c>
      <c r="M270" s="149">
        <f t="shared" si="797"/>
        <v>1</v>
      </c>
      <c r="N270" s="148">
        <f t="shared" si="736"/>
        <v>81.2</v>
      </c>
      <c r="O270" s="149">
        <f t="shared" ref="O270:Q270" si="798">IF(OR(AND($V1052=1,$B$24=2),$B$24=1), IF(O$7="2nd Quintile",IF(O1052&gt;O$41,O$40,IF(O1052&gt;O$40,O$19,IF(O1052&gt;O$19,O$18, O$17))), IF(O$7="Next Quintile",IF(O1052=O$42,O$42,IF(O1052&gt;O$41,O$41,IF(O1052&gt;O$40,O$40,IF(O1052&gt;O$19,O$19,O$18)))),O1052*(1+O$7))), O1052)</f>
        <v>2.9</v>
      </c>
      <c r="P270" s="149">
        <f t="shared" si="798"/>
        <v>12.1</v>
      </c>
      <c r="Q270" s="149">
        <f t="shared" si="798"/>
        <v>9.6</v>
      </c>
      <c r="R270" s="23"/>
      <c r="S270" s="49">
        <f t="shared" si="641"/>
        <v>0.39172661103041351</v>
      </c>
      <c r="T270" s="49">
        <f t="shared" si="753"/>
        <v>0.36262061247280697</v>
      </c>
      <c r="U270" s="49">
        <f t="shared" si="753"/>
        <v>1.2920601243477716</v>
      </c>
      <c r="V270" s="49">
        <f t="shared" si="753"/>
        <v>-4.4593029697771659E-2</v>
      </c>
      <c r="W270" s="49">
        <f t="shared" si="652"/>
        <v>-0.5808078536831851</v>
      </c>
      <c r="X270" s="49">
        <f t="shared" si="652"/>
        <v>-0.40545623873792691</v>
      </c>
      <c r="Y270" s="49">
        <f t="shared" si="653"/>
        <v>0.2243803044151072</v>
      </c>
      <c r="Z270" s="49">
        <f t="shared" si="653"/>
        <v>0.90012498479479197</v>
      </c>
      <c r="AA270" s="49">
        <f t="shared" si="653"/>
        <v>-8.4653586016760818E-2</v>
      </c>
      <c r="AB270" s="49">
        <f t="shared" si="644"/>
        <v>1.0898456200545603</v>
      </c>
      <c r="AC270" s="49">
        <f t="shared" si="753"/>
        <v>0.57701323259005388</v>
      </c>
      <c r="AD270" s="49">
        <f t="shared" si="654"/>
        <v>0.96442376331458279</v>
      </c>
      <c r="AE270" s="49">
        <f t="shared" si="654"/>
        <v>0.81149105876491301</v>
      </c>
      <c r="AF270" s="49">
        <f t="shared" si="654"/>
        <v>0.39369890541139563</v>
      </c>
      <c r="AG270" s="129">
        <f t="shared" si="645"/>
        <v>0.49963178194753571</v>
      </c>
      <c r="AH270" s="129">
        <f t="shared" si="646"/>
        <v>0.17713293287817364</v>
      </c>
      <c r="AI270" s="129">
        <f t="shared" si="647"/>
        <v>0.63510567294419717</v>
      </c>
      <c r="AJ270" s="132">
        <f t="shared" si="648"/>
        <v>0.68665674002023636</v>
      </c>
      <c r="AK270" s="85">
        <f t="shared" si="661"/>
        <v>0.73699174093049402</v>
      </c>
      <c r="AL270" s="122">
        <f t="shared" si="662"/>
        <v>0.58135008816472344</v>
      </c>
      <c r="AM270" s="122">
        <f t="shared" si="663"/>
        <v>0.7723490952482458</v>
      </c>
      <c r="AN270" s="122">
        <f t="shared" si="664"/>
        <v>0.81334171401921718</v>
      </c>
      <c r="AO270" s="53"/>
      <c r="AP270" s="60"/>
    </row>
    <row r="271" spans="1:42" ht="15" thickBot="1">
      <c r="A271" s="23" t="s">
        <v>7</v>
      </c>
      <c r="B271" s="24">
        <v>13089021217</v>
      </c>
      <c r="C271" s="24"/>
      <c r="D271" s="148">
        <f t="shared" ref="D271:G271" si="799">IF(OR(AND($V1053=1,$B$24=2),$B$24=1), IF(D$7="Next Quintile",IF(D1053&gt;D$41,D$42,IF(D1053&gt;D$40,D$41,IF(D1053&gt;D$19,D$40,IF(D1053&gt;D$18,D$19,D$18)))),IF(D$7="2nd Quintile",IF(D1053&gt;D$40,D$42,IF(D1053&gt;D$19,D$41,IF(D1053&gt;D$18,D$40,D$19))),IF(D1053*(1+D$7)&gt;100,100,D1053*(1+D$7)))), D1053)</f>
        <v>78.599999999999994</v>
      </c>
      <c r="E271" s="148">
        <f t="shared" si="799"/>
        <v>73.599999999999994</v>
      </c>
      <c r="F271" s="148">
        <f t="shared" si="799"/>
        <v>60</v>
      </c>
      <c r="G271" s="148">
        <f t="shared" si="799"/>
        <v>32.4</v>
      </c>
      <c r="H271" s="149">
        <f t="shared" ref="H271:M271" si="800">IF(OR(AND($V1053=1,$B$24=2),$B$24=1), IF(H$7="2nd Quintile",IF(H1053&gt;H$41,H$40,IF(H1053&gt;H$40,H$19,IF(H1053&gt;H$19,H$18, H$17))), IF(H$7="Next Quintile",IF(H1053=H$42,H$42,IF(H1053&gt;H$41,H$41,IF(H1053&gt;H$40,H$40,IF(H1053&gt;H$19,H$19,H$18)))),H1053*(1+H$7))), H1053)</f>
        <v>9.8000000000000007</v>
      </c>
      <c r="I271" s="149">
        <f t="shared" si="800"/>
        <v>10.1</v>
      </c>
      <c r="J271" s="149">
        <f t="shared" si="800"/>
        <v>11.7</v>
      </c>
      <c r="K271" s="149">
        <f t="shared" si="800"/>
        <v>19.8</v>
      </c>
      <c r="L271" s="149">
        <f t="shared" si="800"/>
        <v>30.9</v>
      </c>
      <c r="M271" s="149">
        <f t="shared" si="800"/>
        <v>6.4335000000000004</v>
      </c>
      <c r="N271" s="148">
        <f t="shared" si="736"/>
        <v>81.2</v>
      </c>
      <c r="O271" s="149">
        <f t="shared" ref="O271:Q271" si="801">IF(OR(AND($V1053=1,$B$24=2),$B$24=1), IF(O$7="2nd Quintile",IF(O1053&gt;O$41,O$40,IF(O1053&gt;O$40,O$19,IF(O1053&gt;O$19,O$18, O$17))), IF(O$7="Next Quintile",IF(O1053=O$42,O$42,IF(O1053&gt;O$41,O$41,IF(O1053&gt;O$40,O$40,IF(O1053&gt;O$19,O$19,O$18)))),O1053*(1+O$7))), O1053)</f>
        <v>5</v>
      </c>
      <c r="P271" s="149">
        <f t="shared" si="801"/>
        <v>14.4</v>
      </c>
      <c r="Q271" s="149">
        <f t="shared" si="801"/>
        <v>14.5</v>
      </c>
      <c r="R271" s="23"/>
      <c r="S271" s="49">
        <f t="shared" si="641"/>
        <v>0.39172661103041351</v>
      </c>
      <c r="T271" s="49">
        <f t="shared" ref="T271:AC286" si="802">IF((E271-T$25)/T$26&lt;3.1, (IF((E271-T$25)/T$26&gt;-3.1, (E271-T$25)/T$26, -3.1)), 3.1)</f>
        <v>0.36262061247280697</v>
      </c>
      <c r="U271" s="49">
        <f t="shared" si="802"/>
        <v>0.66908663938324608</v>
      </c>
      <c r="V271" s="49">
        <f t="shared" si="802"/>
        <v>-4.4593029697771659E-2</v>
      </c>
      <c r="W271" s="49">
        <f t="shared" si="652"/>
        <v>-0.18797822663230224</v>
      </c>
      <c r="X271" s="49">
        <f t="shared" si="652"/>
        <v>9.5991235091170135E-2</v>
      </c>
      <c r="Y271" s="49">
        <f t="shared" si="653"/>
        <v>0.62128368421606694</v>
      </c>
      <c r="Z271" s="49">
        <f t="shared" si="653"/>
        <v>0.5448719998080982</v>
      </c>
      <c r="AA271" s="49">
        <f t="shared" si="653"/>
        <v>0.69767027938297632</v>
      </c>
      <c r="AB271" s="49">
        <f t="shared" si="644"/>
        <v>0.63064984408749059</v>
      </c>
      <c r="AC271" s="49">
        <f t="shared" si="802"/>
        <v>0.57701323259005388</v>
      </c>
      <c r="AD271" s="49">
        <f t="shared" si="654"/>
        <v>0.74843207214252394</v>
      </c>
      <c r="AE271" s="49">
        <f t="shared" si="654"/>
        <v>0.64631792947875399</v>
      </c>
      <c r="AF271" s="49">
        <f t="shared" si="654"/>
        <v>-0.34145903533229732</v>
      </c>
      <c r="AG271" s="129">
        <f t="shared" si="645"/>
        <v>0.43485483308977418</v>
      </c>
      <c r="AH271" s="129">
        <f t="shared" si="646"/>
        <v>0.27259107512337566</v>
      </c>
      <c r="AI271" s="129">
        <f t="shared" si="647"/>
        <v>0.62439737442618837</v>
      </c>
      <c r="AJ271" s="132">
        <f t="shared" si="648"/>
        <v>0.40757604971975864</v>
      </c>
      <c r="AK271" s="85">
        <f t="shared" si="661"/>
        <v>0.71765526861454909</v>
      </c>
      <c r="AL271" s="122">
        <f t="shared" si="662"/>
        <v>0.60924830521322304</v>
      </c>
      <c r="AM271" s="122">
        <f t="shared" si="663"/>
        <v>0.76985757259783871</v>
      </c>
      <c r="AN271" s="122">
        <f t="shared" si="664"/>
        <v>0.73534683727473926</v>
      </c>
      <c r="AO271" s="53"/>
      <c r="AP271" s="60"/>
    </row>
    <row r="272" spans="1:42" ht="15" thickBot="1">
      <c r="A272" s="23" t="s">
        <v>7</v>
      </c>
      <c r="B272" s="24">
        <v>13089021218</v>
      </c>
      <c r="C272" s="24"/>
      <c r="D272" s="148">
        <f t="shared" ref="D272:G272" si="803">IF(OR(AND($V1054=1,$B$24=2),$B$24=1), IF(D$7="Next Quintile",IF(D1054&gt;D$41,D$42,IF(D1054&gt;D$40,D$41,IF(D1054&gt;D$19,D$40,IF(D1054&gt;D$18,D$19,D$18)))),IF(D$7="2nd Quintile",IF(D1054&gt;D$40,D$42,IF(D1054&gt;D$19,D$41,IF(D1054&gt;D$18,D$40,D$19))),IF(D1054*(1+D$7)&gt;100,100,D1054*(1+D$7)))), D1054)</f>
        <v>78.599999999999994</v>
      </c>
      <c r="E272" s="148">
        <f t="shared" si="803"/>
        <v>73.599999999999994</v>
      </c>
      <c r="F272" s="148">
        <f t="shared" si="803"/>
        <v>64</v>
      </c>
      <c r="G272" s="148">
        <f t="shared" si="803"/>
        <v>32.4</v>
      </c>
      <c r="H272" s="149">
        <f t="shared" ref="H272:M272" si="804">IF(OR(AND($V1054=1,$B$24=2),$B$24=1), IF(H$7="2nd Quintile",IF(H1054&gt;H$41,H$40,IF(H1054&gt;H$40,H$19,IF(H1054&gt;H$19,H$18, H$17))), IF(H$7="Next Quintile",IF(H1054=H$42,H$42,IF(H1054&gt;H$41,H$41,IF(H1054&gt;H$40,H$40,IF(H1054&gt;H$19,H$19,H$18)))),H1054*(1+H$7))), H1054)</f>
        <v>10.7</v>
      </c>
      <c r="I272" s="149">
        <f t="shared" si="804"/>
        <v>3.1</v>
      </c>
      <c r="J272" s="149">
        <f t="shared" si="804"/>
        <v>41.3</v>
      </c>
      <c r="K272" s="149">
        <f t="shared" si="804"/>
        <v>23.1</v>
      </c>
      <c r="L272" s="149">
        <f t="shared" si="804"/>
        <v>35.299999999999997</v>
      </c>
      <c r="M272" s="149">
        <f t="shared" si="804"/>
        <v>5.3</v>
      </c>
      <c r="N272" s="148">
        <f t="shared" si="736"/>
        <v>81.2</v>
      </c>
      <c r="O272" s="149">
        <f t="shared" ref="O272:Q272" si="805">IF(OR(AND($V1054=1,$B$24=2),$B$24=1), IF(O$7="2nd Quintile",IF(O1054&gt;O$41,O$40,IF(O1054&gt;O$40,O$19,IF(O1054&gt;O$19,O$18, O$17))), IF(O$7="Next Quintile",IF(O1054=O$42,O$42,IF(O1054&gt;O$41,O$41,IF(O1054&gt;O$40,O$40,IF(O1054&gt;O$19,O$19,O$18)))),O1054*(1+O$7))), O1054)</f>
        <v>6.3</v>
      </c>
      <c r="P272" s="149">
        <f t="shared" si="805"/>
        <v>19.100000000000001</v>
      </c>
      <c r="Q272" s="149">
        <f t="shared" si="805"/>
        <v>7.7</v>
      </c>
      <c r="R272" s="23"/>
      <c r="S272" s="49">
        <f t="shared" si="641"/>
        <v>0.39172661103041351</v>
      </c>
      <c r="T272" s="49">
        <f t="shared" si="802"/>
        <v>0.36262061247280697</v>
      </c>
      <c r="U272" s="49">
        <f t="shared" si="802"/>
        <v>0.86077078860310008</v>
      </c>
      <c r="V272" s="49">
        <f t="shared" si="802"/>
        <v>-4.4593029697771659E-2</v>
      </c>
      <c r="W272" s="49">
        <f t="shared" si="652"/>
        <v>-0.50938428512847878</v>
      </c>
      <c r="X272" s="49">
        <f t="shared" si="652"/>
        <v>0.93173702480633169</v>
      </c>
      <c r="Y272" s="49">
        <f t="shared" si="653"/>
        <v>-0.86584796668373121</v>
      </c>
      <c r="Z272" s="49">
        <f t="shared" si="653"/>
        <v>0.38204771502253027</v>
      </c>
      <c r="AA272" s="49">
        <f t="shared" si="653"/>
        <v>0.29270263141134784</v>
      </c>
      <c r="AB272" s="49">
        <f t="shared" si="644"/>
        <v>0.72644415936469198</v>
      </c>
      <c r="AC272" s="49">
        <f t="shared" si="802"/>
        <v>0.57701323259005388</v>
      </c>
      <c r="AD272" s="49">
        <f t="shared" si="654"/>
        <v>0.61472292998839229</v>
      </c>
      <c r="AE272" s="49">
        <f t="shared" si="654"/>
        <v>0.30879023050269006</v>
      </c>
      <c r="AF272" s="49">
        <f t="shared" si="654"/>
        <v>0.67876014774058258</v>
      </c>
      <c r="AG272" s="129">
        <f t="shared" si="645"/>
        <v>0.39096357374780988</v>
      </c>
      <c r="AH272" s="129">
        <f t="shared" si="646"/>
        <v>0.16100425077181008</v>
      </c>
      <c r="AI272" s="129">
        <f t="shared" si="647"/>
        <v>0.46706483526618997</v>
      </c>
      <c r="AJ272" s="132">
        <f t="shared" si="648"/>
        <v>0.5448216352054297</v>
      </c>
      <c r="AK272" s="85">
        <f t="shared" si="661"/>
        <v>0.70455335294634669</v>
      </c>
      <c r="AL272" s="122">
        <f t="shared" si="662"/>
        <v>0.57663638367051939</v>
      </c>
      <c r="AM272" s="122">
        <f t="shared" si="663"/>
        <v>0.73325067521783538</v>
      </c>
      <c r="AN272" s="122">
        <f t="shared" si="664"/>
        <v>0.77370295755003837</v>
      </c>
      <c r="AO272" s="53"/>
      <c r="AP272" s="60"/>
    </row>
    <row r="273" spans="1:42" ht="15" thickBot="1">
      <c r="A273" s="23" t="s">
        <v>7</v>
      </c>
      <c r="B273" s="27">
        <v>13089021301</v>
      </c>
      <c r="C273" s="27"/>
      <c r="D273" s="148">
        <f t="shared" ref="D273:G273" si="806">IF(OR(AND($V1055=1,$B$24=2),$B$24=1), IF(D$7="Next Quintile",IF(D1055&gt;D$41,D$42,IF(D1055&gt;D$40,D$41,IF(D1055&gt;D$19,D$40,IF(D1055&gt;D$18,D$19,D$18)))),IF(D$7="2nd Quintile",IF(D1055&gt;D$40,D$42,IF(D1055&gt;D$19,D$41,IF(D1055&gt;D$18,D$40,D$19))),IF(D1055*(1+D$7)&gt;100,100,D1055*(1+D$7)))), D1055)</f>
        <v>80.400000000000006</v>
      </c>
      <c r="E273" s="148">
        <f t="shared" si="806"/>
        <v>78.7</v>
      </c>
      <c r="F273" s="148">
        <f t="shared" si="806"/>
        <v>51.5</v>
      </c>
      <c r="G273" s="148">
        <f t="shared" si="806"/>
        <v>40.700000000000003</v>
      </c>
      <c r="H273" s="149">
        <f t="shared" ref="H273:M273" si="807">IF(OR(AND($V1055=1,$B$24=2),$B$24=1), IF(H$7="2nd Quintile",IF(H1055&gt;H$41,H$40,IF(H1055&gt;H$40,H$19,IF(H1055&gt;H$19,H$18, H$17))), IF(H$7="Next Quintile",IF(H1055=H$42,H$42,IF(H1055&gt;H$41,H$41,IF(H1055&gt;H$40,H$40,IF(H1055&gt;H$19,H$19,H$18)))),H1055*(1+H$7))), H1055)</f>
        <v>7.8</v>
      </c>
      <c r="I273" s="149">
        <f t="shared" si="807"/>
        <v>13.8</v>
      </c>
      <c r="J273" s="149">
        <f t="shared" si="807"/>
        <v>29.6</v>
      </c>
      <c r="K273" s="149">
        <f t="shared" si="807"/>
        <v>32.9</v>
      </c>
      <c r="L273" s="149">
        <f t="shared" si="807"/>
        <v>48.6</v>
      </c>
      <c r="M273" s="149">
        <f t="shared" si="807"/>
        <v>28.3</v>
      </c>
      <c r="N273" s="148">
        <f t="shared" si="736"/>
        <v>84</v>
      </c>
      <c r="O273" s="149">
        <f t="shared" ref="O273:Q273" si="808">IF(OR(AND($V1055=1,$B$24=2),$B$24=1), IF(O$7="2nd Quintile",IF(O1055&gt;O$41,O$40,IF(O1055&gt;O$40,O$19,IF(O1055&gt;O$19,O$18, O$17))), IF(O$7="Next Quintile",IF(O1055=O$42,O$42,IF(O1055&gt;O$41,O$41,IF(O1055&gt;O$40,O$40,IF(O1055&gt;O$19,O$19,O$18)))),O1055*(1+O$7))), O1055)</f>
        <v>24.5</v>
      </c>
      <c r="P273" s="149">
        <f t="shared" si="808"/>
        <v>45.2</v>
      </c>
      <c r="Q273" s="149">
        <f t="shared" si="808"/>
        <v>5.4</v>
      </c>
      <c r="R273" s="23"/>
      <c r="S273" s="49">
        <f t="shared" si="641"/>
        <v>0.54505389071637</v>
      </c>
      <c r="T273" s="49">
        <f t="shared" si="802"/>
        <v>0.85013881606773112</v>
      </c>
      <c r="U273" s="49">
        <f t="shared" si="802"/>
        <v>0.26175782229105632</v>
      </c>
      <c r="V273" s="49">
        <f t="shared" si="802"/>
        <v>0.3965971172721543</v>
      </c>
      <c r="W273" s="49">
        <f t="shared" si="652"/>
        <v>0.52625745891475817</v>
      </c>
      <c r="X273" s="49">
        <f t="shared" si="652"/>
        <v>-0.34576011090112962</v>
      </c>
      <c r="Y273" s="49">
        <f t="shared" si="653"/>
        <v>-0.27802903710509491</v>
      </c>
      <c r="Z273" s="49">
        <f t="shared" si="653"/>
        <v>-0.10149107009824698</v>
      </c>
      <c r="AA273" s="49">
        <f t="shared" si="653"/>
        <v>-0.93140412268471195</v>
      </c>
      <c r="AB273" s="49">
        <f t="shared" si="644"/>
        <v>-1.2173310954880925</v>
      </c>
      <c r="AC273" s="49">
        <f t="shared" si="802"/>
        <v>0.84006931239217475</v>
      </c>
      <c r="AD273" s="49">
        <f t="shared" si="654"/>
        <v>-1.2572050601694511</v>
      </c>
      <c r="AE273" s="49">
        <f t="shared" si="654"/>
        <v>-1.5655657148750264</v>
      </c>
      <c r="AF273" s="49">
        <f t="shared" si="654"/>
        <v>1.0238342831917038</v>
      </c>
      <c r="AG273" s="129">
        <f t="shared" si="645"/>
        <v>-0.236787124417428</v>
      </c>
      <c r="AH273" s="129">
        <f t="shared" si="646"/>
        <v>0.27943085103654935</v>
      </c>
      <c r="AI273" s="129">
        <f t="shared" si="647"/>
        <v>-0.75007542942368366</v>
      </c>
      <c r="AJ273" s="132">
        <f t="shared" si="648"/>
        <v>-0.23971679486514974</v>
      </c>
      <c r="AK273" s="85">
        <f t="shared" si="661"/>
        <v>0.51716440965046584</v>
      </c>
      <c r="AL273" s="122">
        <f t="shared" si="662"/>
        <v>0.61124727092217934</v>
      </c>
      <c r="AM273" s="122">
        <f t="shared" si="663"/>
        <v>0.45005605442002461</v>
      </c>
      <c r="AN273" s="122">
        <f t="shared" si="664"/>
        <v>0.55444745087639624</v>
      </c>
      <c r="AO273" s="53"/>
      <c r="AP273" s="60"/>
    </row>
    <row r="274" spans="1:42" ht="15" thickBot="1">
      <c r="A274" s="23" t="s">
        <v>7</v>
      </c>
      <c r="B274" s="27">
        <v>13089021303</v>
      </c>
      <c r="C274" s="27"/>
      <c r="D274" s="148">
        <f t="shared" ref="D274:G274" si="809">IF(OR(AND($V1056=1,$B$24=2),$B$24=1), IF(D$7="Next Quintile",IF(D1056&gt;D$41,D$42,IF(D1056&gt;D$40,D$41,IF(D1056&gt;D$19,D$40,IF(D1056&gt;D$18,D$19,D$18)))),IF(D$7="2nd Quintile",IF(D1056&gt;D$40,D$42,IF(D1056&gt;D$19,D$41,IF(D1056&gt;D$18,D$40,D$19))),IF(D1056*(1+D$7)&gt;100,100,D1056*(1+D$7)))), D1056)</f>
        <v>47.2</v>
      </c>
      <c r="E274" s="148">
        <f t="shared" si="809"/>
        <v>67.400000000000006</v>
      </c>
      <c r="F274" s="148">
        <f t="shared" si="809"/>
        <v>21.1</v>
      </c>
      <c r="G274" s="148">
        <f t="shared" si="809"/>
        <v>11.1</v>
      </c>
      <c r="H274" s="149">
        <f t="shared" ref="H274:M274" si="810">IF(OR(AND($V1056=1,$B$24=2),$B$24=1), IF(H$7="2nd Quintile",IF(H1056&gt;H$41,H$40,IF(H1056&gt;H$40,H$19,IF(H1056&gt;H$19,H$18, H$17))), IF(H$7="Next Quintile",IF(H1056=H$42,H$42,IF(H1056&gt;H$41,H$41,IF(H1056&gt;H$40,H$40,IF(H1056&gt;H$19,H$19,H$18)))),H1056*(1+H$7))), H1056)</f>
        <v>8.1999999999999993</v>
      </c>
      <c r="I274" s="149">
        <f t="shared" si="810"/>
        <v>24.6</v>
      </c>
      <c r="J274" s="149">
        <f t="shared" si="810"/>
        <v>47.9</v>
      </c>
      <c r="K274" s="149">
        <f t="shared" si="810"/>
        <v>61.5</v>
      </c>
      <c r="L274" s="149">
        <f t="shared" si="810"/>
        <v>54</v>
      </c>
      <c r="M274" s="149">
        <f t="shared" si="810"/>
        <v>41.2</v>
      </c>
      <c r="N274" s="148">
        <f t="shared" si="736"/>
        <v>41.8</v>
      </c>
      <c r="O274" s="149">
        <f t="shared" ref="O274:Q274" si="811">IF(OR(AND($V1056=1,$B$24=2),$B$24=1), IF(O$7="2nd Quintile",IF(O1056&gt;O$41,O$40,IF(O1056&gt;O$40,O$19,IF(O1056&gt;O$19,O$18, O$17))), IF(O$7="Next Quintile",IF(O1056=O$42,O$42,IF(O1056&gt;O$41,O$41,IF(O1056&gt;O$40,O$40,IF(O1056&gt;O$19,O$19,O$18)))),O1056*(1+O$7))), O1056)</f>
        <v>35.6</v>
      </c>
      <c r="P274" s="149">
        <f t="shared" si="811"/>
        <v>54.2</v>
      </c>
      <c r="Q274" s="149">
        <f t="shared" si="811"/>
        <v>11.5</v>
      </c>
      <c r="R274" s="23"/>
      <c r="S274" s="49">
        <f t="shared" si="641"/>
        <v>-2.2829826012690324</v>
      </c>
      <c r="T274" s="49">
        <f t="shared" si="802"/>
        <v>-0.23004857621121638</v>
      </c>
      <c r="U274" s="49">
        <f t="shared" si="802"/>
        <v>-1.1950417117798342</v>
      </c>
      <c r="V274" s="49">
        <f t="shared" si="802"/>
        <v>-1.1768038887892678</v>
      </c>
      <c r="W274" s="49">
        <f t="shared" si="652"/>
        <v>0.38341032180534629</v>
      </c>
      <c r="X274" s="49">
        <f t="shared" si="652"/>
        <v>-1.6351964721759504</v>
      </c>
      <c r="Y274" s="49">
        <f t="shared" si="653"/>
        <v>-1.1974381320870646</v>
      </c>
      <c r="Z274" s="49">
        <f t="shared" si="653"/>
        <v>-1.5126348715731688</v>
      </c>
      <c r="AA274" s="49">
        <f t="shared" si="653"/>
        <v>-1.4284098724680743</v>
      </c>
      <c r="AB274" s="49">
        <f t="shared" si="644"/>
        <v>-2.3075354775576979</v>
      </c>
      <c r="AC274" s="49">
        <f t="shared" si="802"/>
        <v>-3.1</v>
      </c>
      <c r="AD274" s="49">
        <f t="shared" si="654"/>
        <v>-2.398875427793191</v>
      </c>
      <c r="AE274" s="49">
        <f t="shared" si="654"/>
        <v>-2.2118953512121702</v>
      </c>
      <c r="AF274" s="49">
        <f t="shared" si="654"/>
        <v>0.10863766308220854</v>
      </c>
      <c r="AG274" s="129">
        <f t="shared" si="645"/>
        <v>-1.5659295808144476</v>
      </c>
      <c r="AH274" s="129">
        <f t="shared" si="646"/>
        <v>-1.0477287229295742</v>
      </c>
      <c r="AI274" s="129">
        <f t="shared" si="647"/>
        <v>-1.7495267405329802</v>
      </c>
      <c r="AJ274" s="132">
        <f t="shared" si="648"/>
        <v>-1.9005332789807883</v>
      </c>
      <c r="AK274" s="85">
        <f t="shared" si="661"/>
        <v>0.1204040378629237</v>
      </c>
      <c r="AL274" s="122">
        <f t="shared" si="662"/>
        <v>0.22337689149037984</v>
      </c>
      <c r="AM274" s="122">
        <f t="shared" si="663"/>
        <v>0.21751158664860459</v>
      </c>
      <c r="AN274" s="122">
        <f t="shared" si="664"/>
        <v>9.0297900313332236E-2</v>
      </c>
      <c r="AO274" s="53"/>
      <c r="AP274" s="60"/>
    </row>
    <row r="275" spans="1:42" ht="15" thickBot="1">
      <c r="A275" s="23" t="s">
        <v>7</v>
      </c>
      <c r="B275" s="27">
        <v>13089021305</v>
      </c>
      <c r="C275" s="27"/>
      <c r="D275" s="148">
        <f t="shared" ref="D275:G275" si="812">IF(OR(AND($V1057=1,$B$24=2),$B$24=1), IF(D$7="Next Quintile",IF(D1057&gt;D$41,D$42,IF(D1057&gt;D$40,D$41,IF(D1057&gt;D$19,D$40,IF(D1057&gt;D$18,D$19,D$18)))),IF(D$7="2nd Quintile",IF(D1057&gt;D$40,D$42,IF(D1057&gt;D$19,D$41,IF(D1057&gt;D$18,D$40,D$19))),IF(D1057*(1+D$7)&gt;100,100,D1057*(1+D$7)))), D1057)</f>
        <v>78.599999999999994</v>
      </c>
      <c r="E275" s="148">
        <f t="shared" si="812"/>
        <v>73.599999999999994</v>
      </c>
      <c r="F275" s="148">
        <f t="shared" si="812"/>
        <v>54.5</v>
      </c>
      <c r="G275" s="148">
        <f t="shared" si="812"/>
        <v>32.4</v>
      </c>
      <c r="H275" s="149">
        <f t="shared" ref="H275:M275" si="813">IF(OR(AND($V1057=1,$B$24=2),$B$24=1), IF(H$7="2nd Quintile",IF(H1057&gt;H$41,H$40,IF(H1057&gt;H$40,H$19,IF(H1057&gt;H$19,H$18, H$17))), IF(H$7="Next Quintile",IF(H1057=H$42,H$42,IF(H1057&gt;H$41,H$41,IF(H1057&gt;H$40,H$40,IF(H1057&gt;H$19,H$19,H$18)))),H1057*(1+H$7))), H1057)</f>
        <v>6.6</v>
      </c>
      <c r="I275" s="149">
        <f t="shared" si="813"/>
        <v>14.1</v>
      </c>
      <c r="J275" s="149">
        <f t="shared" si="813"/>
        <v>49.6</v>
      </c>
      <c r="K275" s="149">
        <f t="shared" si="813"/>
        <v>43.4</v>
      </c>
      <c r="L275" s="149">
        <f t="shared" si="813"/>
        <v>50.4</v>
      </c>
      <c r="M275" s="149">
        <f t="shared" si="813"/>
        <v>36.1</v>
      </c>
      <c r="N275" s="148">
        <f t="shared" si="736"/>
        <v>81.2</v>
      </c>
      <c r="O275" s="149">
        <f t="shared" ref="O275:Q275" si="814">IF(OR(AND($V1057=1,$B$24=2),$B$24=1), IF(O$7="2nd Quintile",IF(O1057&gt;O$41,O$40,IF(O1057&gt;O$40,O$19,IF(O1057&gt;O$19,O$18, O$17))), IF(O$7="Next Quintile",IF(O1057=O$42,O$42,IF(O1057&gt;O$41,O$41,IF(O1057&gt;O$40,O$40,IF(O1057&gt;O$19,O$19,O$18)))),O1057*(1+O$7))), O1057)</f>
        <v>38.6</v>
      </c>
      <c r="P275" s="149">
        <f t="shared" si="814"/>
        <v>61.1</v>
      </c>
      <c r="Q275" s="149">
        <f t="shared" si="814"/>
        <v>11.1</v>
      </c>
      <c r="R275" s="23"/>
      <c r="S275" s="49">
        <f t="shared" si="641"/>
        <v>0.39172661103041351</v>
      </c>
      <c r="T275" s="49">
        <f t="shared" si="802"/>
        <v>0.36262061247280697</v>
      </c>
      <c r="U275" s="49">
        <f t="shared" si="802"/>
        <v>0.40552093420594681</v>
      </c>
      <c r="V275" s="49">
        <f t="shared" si="802"/>
        <v>-4.4593029697771659E-2</v>
      </c>
      <c r="W275" s="49">
        <f t="shared" si="652"/>
        <v>0.95479887024299426</v>
      </c>
      <c r="X275" s="49">
        <f t="shared" si="652"/>
        <v>-0.38157778760320787</v>
      </c>
      <c r="Y275" s="49">
        <f t="shared" si="653"/>
        <v>-1.2828477201454993</v>
      </c>
      <c r="Z275" s="49">
        <f t="shared" si="653"/>
        <v>-0.61956833987050852</v>
      </c>
      <c r="AA275" s="49">
        <f t="shared" si="653"/>
        <v>-1.0970727059458325</v>
      </c>
      <c r="AB275" s="49">
        <f t="shared" si="644"/>
        <v>-1.8765244427859933</v>
      </c>
      <c r="AC275" s="49">
        <f t="shared" si="802"/>
        <v>0.57701323259005388</v>
      </c>
      <c r="AD275" s="49">
        <f t="shared" si="654"/>
        <v>-2.7074349866104179</v>
      </c>
      <c r="AE275" s="49">
        <f t="shared" si="654"/>
        <v>-2.7074147390706469</v>
      </c>
      <c r="AF275" s="49">
        <f t="shared" si="654"/>
        <v>0.16865055620414271</v>
      </c>
      <c r="AG275" s="129">
        <f t="shared" si="645"/>
        <v>-0.7690228431326247</v>
      </c>
      <c r="AH275" s="129">
        <f t="shared" si="646"/>
        <v>5.7949784357954712E-2</v>
      </c>
      <c r="AI275" s="129">
        <f t="shared" si="647"/>
        <v>-1.1977218295341114</v>
      </c>
      <c r="AJ275" s="132">
        <f t="shared" si="648"/>
        <v>-1.1672964842217171</v>
      </c>
      <c r="AK275" s="85">
        <f t="shared" si="661"/>
        <v>0.35828750325137182</v>
      </c>
      <c r="AL275" s="122">
        <f t="shared" si="662"/>
        <v>0.5465180951284484</v>
      </c>
      <c r="AM275" s="122">
        <f t="shared" si="663"/>
        <v>0.34590121195157764</v>
      </c>
      <c r="AN275" s="122">
        <f t="shared" si="664"/>
        <v>0.29521610289544731</v>
      </c>
      <c r="AO275" s="53"/>
      <c r="AP275" s="60"/>
    </row>
    <row r="276" spans="1:42" ht="15" thickBot="1">
      <c r="A276" s="23" t="s">
        <v>7</v>
      </c>
      <c r="B276" s="27">
        <v>13089021306</v>
      </c>
      <c r="C276" s="27"/>
      <c r="D276" s="148">
        <f t="shared" ref="D276:G276" si="815">IF(OR(AND($V1058=1,$B$24=2),$B$24=1), IF(D$7="Next Quintile",IF(D1058&gt;D$41,D$42,IF(D1058&gt;D$40,D$41,IF(D1058&gt;D$19,D$40,IF(D1058&gt;D$18,D$19,D$18)))),IF(D$7="2nd Quintile",IF(D1058&gt;D$40,D$42,IF(D1058&gt;D$19,D$41,IF(D1058&gt;D$18,D$40,D$19))),IF(D1058*(1+D$7)&gt;100,100,D1058*(1+D$7)))), D1058)</f>
        <v>78.099999999999994</v>
      </c>
      <c r="E276" s="148">
        <f t="shared" si="815"/>
        <v>73.5</v>
      </c>
      <c r="F276" s="148">
        <f t="shared" si="815"/>
        <v>28.2</v>
      </c>
      <c r="G276" s="148">
        <f t="shared" si="815"/>
        <v>31.9</v>
      </c>
      <c r="H276" s="149">
        <f t="shared" ref="H276:M276" si="816">IF(OR(AND($V1058=1,$B$24=2),$B$24=1), IF(H$7="2nd Quintile",IF(H1058&gt;H$41,H$40,IF(H1058&gt;H$40,H$19,IF(H1058&gt;H$19,H$18, H$17))), IF(H$7="Next Quintile",IF(H1058=H$42,H$42,IF(H1058&gt;H$41,H$41,IF(H1058&gt;H$40,H$40,IF(H1058&gt;H$19,H$19,H$18)))),H1058*(1+H$7))), H1058)</f>
        <v>7.2</v>
      </c>
      <c r="I276" s="149">
        <f t="shared" si="816"/>
        <v>21.1</v>
      </c>
      <c r="J276" s="149">
        <f t="shared" si="816"/>
        <v>33.700000000000003</v>
      </c>
      <c r="K276" s="149">
        <f t="shared" si="816"/>
        <v>58.5</v>
      </c>
      <c r="L276" s="149">
        <f t="shared" si="816"/>
        <v>44.4</v>
      </c>
      <c r="M276" s="149">
        <f t="shared" si="816"/>
        <v>38.4</v>
      </c>
      <c r="N276" s="148">
        <f t="shared" si="736"/>
        <v>80.8</v>
      </c>
      <c r="O276" s="149">
        <f t="shared" ref="O276:Q276" si="817">IF(OR(AND($V1058=1,$B$24=2),$B$24=1), IF(O$7="2nd Quintile",IF(O1058&gt;O$41,O$40,IF(O1058&gt;O$40,O$19,IF(O1058&gt;O$19,O$18, O$17))), IF(O$7="Next Quintile",IF(O1058=O$42,O$42,IF(O1058&gt;O$41,O$41,IF(O1058&gt;O$40,O$40,IF(O1058&gt;O$19,O$19,O$18)))),O1058*(1+O$7))), O1058)</f>
        <v>30.2</v>
      </c>
      <c r="P276" s="149">
        <f t="shared" si="817"/>
        <v>54.8</v>
      </c>
      <c r="Q276" s="149">
        <f t="shared" si="817"/>
        <v>11.4</v>
      </c>
      <c r="R276" s="23"/>
      <c r="S276" s="49">
        <f t="shared" si="641"/>
        <v>0.34913570000653699</v>
      </c>
      <c r="T276" s="49">
        <f t="shared" si="802"/>
        <v>0.35306143201016199</v>
      </c>
      <c r="U276" s="49">
        <f t="shared" si="802"/>
        <v>-0.85480234691459334</v>
      </c>
      <c r="V276" s="49">
        <f t="shared" si="802"/>
        <v>-7.1170749394755137E-2</v>
      </c>
      <c r="W276" s="49">
        <f t="shared" si="652"/>
        <v>0.74052816457887605</v>
      </c>
      <c r="X276" s="49">
        <f t="shared" si="652"/>
        <v>-1.2173235773183695</v>
      </c>
      <c r="Y276" s="49">
        <f t="shared" si="653"/>
        <v>-0.48401686712837788</v>
      </c>
      <c r="Z276" s="49">
        <f t="shared" si="653"/>
        <v>-1.3646127944953799</v>
      </c>
      <c r="AA276" s="49">
        <f t="shared" si="653"/>
        <v>-0.54484409507542975</v>
      </c>
      <c r="AB276" s="49">
        <f t="shared" si="644"/>
        <v>-2.0709019682712717</v>
      </c>
      <c r="AC276" s="49">
        <f t="shared" si="802"/>
        <v>0.53943379261832181</v>
      </c>
      <c r="AD276" s="49">
        <f t="shared" si="654"/>
        <v>-1.8434682219221821</v>
      </c>
      <c r="AE276" s="49">
        <f t="shared" si="654"/>
        <v>-2.2549839936346459</v>
      </c>
      <c r="AF276" s="49">
        <f t="shared" si="654"/>
        <v>0.12364088636269201</v>
      </c>
      <c r="AG276" s="129">
        <f t="shared" si="645"/>
        <v>-0.78495252070474864</v>
      </c>
      <c r="AH276" s="129">
        <f t="shared" si="646"/>
        <v>-0.16922689202293156</v>
      </c>
      <c r="AI276" s="129">
        <f t="shared" si="647"/>
        <v>-1.3267862859473605</v>
      </c>
      <c r="AJ276" s="132">
        <f t="shared" si="648"/>
        <v>-0.85884438414395348</v>
      </c>
      <c r="AK276" s="85">
        <f t="shared" si="661"/>
        <v>0.35353235848449388</v>
      </c>
      <c r="AL276" s="122">
        <f t="shared" si="662"/>
        <v>0.48012434309259966</v>
      </c>
      <c r="AM276" s="122">
        <f t="shared" si="663"/>
        <v>0.31587150966271399</v>
      </c>
      <c r="AN276" s="122">
        <f t="shared" si="664"/>
        <v>0.3814194281819025</v>
      </c>
      <c r="AO276" s="53"/>
      <c r="AP276" s="60"/>
    </row>
    <row r="277" spans="1:42" ht="15" thickBot="1">
      <c r="A277" s="23" t="s">
        <v>7</v>
      </c>
      <c r="B277" s="28">
        <v>13089021307</v>
      </c>
      <c r="C277" s="28"/>
      <c r="D277" s="148">
        <f t="shared" ref="D277:G277" si="818">IF(OR(AND($V1059=1,$B$24=2),$B$24=1), IF(D$7="Next Quintile",IF(D1059&gt;D$41,D$42,IF(D1059&gt;D$40,D$41,IF(D1059&gt;D$19,D$40,IF(D1059&gt;D$18,D$19,D$18)))),IF(D$7="2nd Quintile",IF(D1059&gt;D$40,D$42,IF(D1059&gt;D$19,D$41,IF(D1059&gt;D$18,D$40,D$19))),IF(D1059*(1+D$7)&gt;100,100,D1059*(1+D$7)))), D1059)</f>
        <v>47.2</v>
      </c>
      <c r="E277" s="148">
        <f t="shared" si="818"/>
        <v>67.400000000000006</v>
      </c>
      <c r="F277" s="148">
        <f t="shared" si="818"/>
        <v>21.1</v>
      </c>
      <c r="G277" s="148">
        <f t="shared" si="818"/>
        <v>11.1</v>
      </c>
      <c r="H277" s="149">
        <f t="shared" ref="H277:M277" si="819">IF(OR(AND($V1059=1,$B$24=2),$B$24=1), IF(H$7="2nd Quintile",IF(H1059&gt;H$41,H$40,IF(H1059&gt;H$40,H$19,IF(H1059&gt;H$19,H$18, H$17))), IF(H$7="Next Quintile",IF(H1059=H$42,H$42,IF(H1059&gt;H$41,H$41,IF(H1059&gt;H$40,H$40,IF(H1059&gt;H$19,H$19,H$18)))),H1059*(1+H$7))), H1059)</f>
        <v>5.5</v>
      </c>
      <c r="I277" s="149">
        <f t="shared" si="819"/>
        <v>19.2</v>
      </c>
      <c r="J277" s="149">
        <f t="shared" si="819"/>
        <v>49.3</v>
      </c>
      <c r="K277" s="149">
        <f t="shared" si="819"/>
        <v>47.9</v>
      </c>
      <c r="L277" s="149">
        <f t="shared" si="819"/>
        <v>53.4</v>
      </c>
      <c r="M277" s="149">
        <f t="shared" si="819"/>
        <v>40.299999999999997</v>
      </c>
      <c r="N277" s="148">
        <f t="shared" si="736"/>
        <v>41.8</v>
      </c>
      <c r="O277" s="149">
        <f t="shared" ref="O277:Q277" si="820">IF(OR(AND($V1059=1,$B$24=2),$B$24=1), IF(O$7="2nd Quintile",IF(O1059&gt;O$41,O$40,IF(O1059&gt;O$40,O$19,IF(O1059&gt;O$19,O$18, O$17))), IF(O$7="Next Quintile",IF(O1059=O$42,O$42,IF(O1059&gt;O$41,O$41,IF(O1059&gt;O$40,O$40,IF(O1059&gt;O$19,O$19,O$18)))),O1059*(1+O$7))), O1059)</f>
        <v>40.5</v>
      </c>
      <c r="P277" s="149">
        <f t="shared" si="820"/>
        <v>54.1</v>
      </c>
      <c r="Q277" s="149">
        <f t="shared" si="820"/>
        <v>8.3000000000000007</v>
      </c>
      <c r="R277" s="23"/>
      <c r="S277" s="49">
        <f t="shared" si="641"/>
        <v>-2.2829826012690324</v>
      </c>
      <c r="T277" s="49">
        <f t="shared" si="802"/>
        <v>-0.23004857621121638</v>
      </c>
      <c r="U277" s="49">
        <f t="shared" si="802"/>
        <v>-1.1950417117798342</v>
      </c>
      <c r="V277" s="49">
        <f t="shared" si="802"/>
        <v>-1.1768038887892678</v>
      </c>
      <c r="W277" s="49">
        <f t="shared" si="652"/>
        <v>1.3476284972938772</v>
      </c>
      <c r="X277" s="49">
        <f t="shared" si="652"/>
        <v>-0.99047829153853983</v>
      </c>
      <c r="Y277" s="49">
        <f t="shared" si="653"/>
        <v>-1.2677754398998928</v>
      </c>
      <c r="Z277" s="49">
        <f t="shared" si="653"/>
        <v>-0.84160145548719201</v>
      </c>
      <c r="AA277" s="49">
        <f t="shared" si="653"/>
        <v>-1.3731870113810338</v>
      </c>
      <c r="AB277" s="49">
        <f t="shared" si="644"/>
        <v>-2.2314747067156318</v>
      </c>
      <c r="AC277" s="49">
        <f t="shared" si="802"/>
        <v>-3.1</v>
      </c>
      <c r="AD277" s="49">
        <f t="shared" si="654"/>
        <v>-2.9028560405279951</v>
      </c>
      <c r="AE277" s="49">
        <f t="shared" si="654"/>
        <v>-2.2047139108084237</v>
      </c>
      <c r="AF277" s="49">
        <f t="shared" si="654"/>
        <v>0.58874080805768136</v>
      </c>
      <c r="AG277" s="129">
        <f t="shared" si="645"/>
        <v>-1.4049079564108267</v>
      </c>
      <c r="AH277" s="129">
        <f t="shared" si="646"/>
        <v>-0.82792885888484358</v>
      </c>
      <c r="AI277" s="129">
        <f t="shared" si="647"/>
        <v>-1.4820877245279525</v>
      </c>
      <c r="AJ277" s="132">
        <f t="shared" si="648"/>
        <v>-1.9047072858196843</v>
      </c>
      <c r="AK277" s="85">
        <f t="shared" si="661"/>
        <v>0.16847036759058631</v>
      </c>
      <c r="AL277" s="122">
        <f t="shared" si="662"/>
        <v>0.2876147256879002</v>
      </c>
      <c r="AM277" s="122">
        <f t="shared" si="663"/>
        <v>0.27973719278561071</v>
      </c>
      <c r="AN277" s="122">
        <f t="shared" si="664"/>
        <v>8.9131387687253413E-2</v>
      </c>
      <c r="AO277" s="53"/>
      <c r="AP277" s="60"/>
    </row>
    <row r="278" spans="1:42" ht="15" thickBot="1">
      <c r="A278" s="23" t="s">
        <v>7</v>
      </c>
      <c r="B278" s="28">
        <v>13089021308</v>
      </c>
      <c r="C278" s="28"/>
      <c r="D278" s="148">
        <f t="shared" ref="D278:G278" si="821">IF(OR(AND($V1060=1,$B$24=2),$B$24=1), IF(D$7="Next Quintile",IF(D1060&gt;D$41,D$42,IF(D1060&gt;D$40,D$41,IF(D1060&gt;D$19,D$40,IF(D1060&gt;D$18,D$19,D$18)))),IF(D$7="2nd Quintile",IF(D1060&gt;D$40,D$42,IF(D1060&gt;D$19,D$41,IF(D1060&gt;D$18,D$40,D$19))),IF(D1060*(1+D$7)&gt;100,100,D1060*(1+D$7)))), D1060)</f>
        <v>47.2</v>
      </c>
      <c r="E278" s="148">
        <f t="shared" si="821"/>
        <v>67.400000000000006</v>
      </c>
      <c r="F278" s="148">
        <f t="shared" si="821"/>
        <v>15.1</v>
      </c>
      <c r="G278" s="148">
        <f t="shared" si="821"/>
        <v>11.1</v>
      </c>
      <c r="H278" s="149">
        <f t="shared" ref="H278:M278" si="822">IF(OR(AND($V1060=1,$B$24=2),$B$24=1), IF(H$7="2nd Quintile",IF(H1060&gt;H$41,H$40,IF(H1060&gt;H$40,H$19,IF(H1060&gt;H$19,H$18, H$17))), IF(H$7="Next Quintile",IF(H1060=H$42,H$42,IF(H1060&gt;H$41,H$41,IF(H1060&gt;H$40,H$40,IF(H1060&gt;H$19,H$19,H$18)))),H1060*(1+H$7))), H1060)</f>
        <v>9.1999999999999993</v>
      </c>
      <c r="I278" s="149">
        <f t="shared" si="822"/>
        <v>6.8</v>
      </c>
      <c r="J278" s="149">
        <f t="shared" si="822"/>
        <v>54</v>
      </c>
      <c r="K278" s="149">
        <f t="shared" si="822"/>
        <v>41.1</v>
      </c>
      <c r="L278" s="149">
        <f t="shared" si="822"/>
        <v>42.5</v>
      </c>
      <c r="M278" s="149">
        <f t="shared" si="822"/>
        <v>45</v>
      </c>
      <c r="N278" s="148">
        <f t="shared" si="736"/>
        <v>41.8</v>
      </c>
      <c r="O278" s="149">
        <f t="shared" ref="O278:Q278" si="823">IF(OR(AND($V1060=1,$B$24=2),$B$24=1), IF(O$7="2nd Quintile",IF(O1060&gt;O$41,O$40,IF(O1060&gt;O$40,O$19,IF(O1060&gt;O$19,O$18, O$17))), IF(O$7="Next Quintile",IF(O1060=O$42,O$42,IF(O1060&gt;O$41,O$41,IF(O1060&gt;O$40,O$40,IF(O1060&gt;O$19,O$19,O$18)))),O1060*(1+O$7))), O1060)</f>
        <v>34.799999999999997</v>
      </c>
      <c r="P278" s="149">
        <f t="shared" si="823"/>
        <v>46.9</v>
      </c>
      <c r="Q278" s="149">
        <f t="shared" si="823"/>
        <v>2.8</v>
      </c>
      <c r="R278" s="23"/>
      <c r="S278" s="49">
        <f t="shared" si="641"/>
        <v>-2.2829826012690324</v>
      </c>
      <c r="T278" s="49">
        <f t="shared" si="802"/>
        <v>-0.23004857621121638</v>
      </c>
      <c r="U278" s="49">
        <f t="shared" si="802"/>
        <v>-1.4825679356096151</v>
      </c>
      <c r="V278" s="49">
        <f t="shared" si="802"/>
        <v>-1.1768038887892678</v>
      </c>
      <c r="W278" s="49">
        <f t="shared" si="652"/>
        <v>2.6292479031816276E-2</v>
      </c>
      <c r="X278" s="49">
        <f t="shared" si="652"/>
        <v>0.48998567881403199</v>
      </c>
      <c r="Y278" s="49">
        <f t="shared" si="653"/>
        <v>-1.503907830414388</v>
      </c>
      <c r="Z278" s="49">
        <f t="shared" si="653"/>
        <v>-0.50608474744420373</v>
      </c>
      <c r="AA278" s="49">
        <f t="shared" si="653"/>
        <v>-0.3699717016331357</v>
      </c>
      <c r="AB278" s="49">
        <f t="shared" si="644"/>
        <v>-2.6286809544464185</v>
      </c>
      <c r="AC278" s="49">
        <f t="shared" si="802"/>
        <v>-3.1</v>
      </c>
      <c r="AD278" s="49">
        <f t="shared" si="654"/>
        <v>-2.3165928787752637</v>
      </c>
      <c r="AE278" s="49">
        <f t="shared" si="654"/>
        <v>-1.6876502017387089</v>
      </c>
      <c r="AF278" s="49">
        <f t="shared" si="654"/>
        <v>1.4139180884842755</v>
      </c>
      <c r="AG278" s="129">
        <f t="shared" si="645"/>
        <v>-1.1569439056534163</v>
      </c>
      <c r="AH278" s="129">
        <f t="shared" si="646"/>
        <v>-0.8800046677782386</v>
      </c>
      <c r="AI278" s="129">
        <f t="shared" si="647"/>
        <v>-1.168245801174586</v>
      </c>
      <c r="AJ278" s="132">
        <f t="shared" si="648"/>
        <v>-1.4225812480074242</v>
      </c>
      <c r="AK278" s="85">
        <f t="shared" si="661"/>
        <v>0.24248975392118741</v>
      </c>
      <c r="AL278" s="122">
        <f t="shared" si="662"/>
        <v>0.2723952568682339</v>
      </c>
      <c r="AM278" s="122">
        <f t="shared" si="663"/>
        <v>0.35275946232424793</v>
      </c>
      <c r="AN278" s="122">
        <f t="shared" si="664"/>
        <v>0.2238714904653579</v>
      </c>
      <c r="AO278" s="53"/>
      <c r="AP278" s="60"/>
    </row>
    <row r="279" spans="1:42" ht="15" thickBot="1">
      <c r="A279" s="23" t="s">
        <v>7</v>
      </c>
      <c r="B279" s="24">
        <v>13089021405</v>
      </c>
      <c r="C279" s="24"/>
      <c r="D279" s="148">
        <f t="shared" ref="D279:G279" si="824">IF(OR(AND($V1061=1,$B$24=2),$B$24=1), IF(D$7="Next Quintile",IF(D1061&gt;D$41,D$42,IF(D1061&gt;D$40,D$41,IF(D1061&gt;D$19,D$40,IF(D1061&gt;D$18,D$19,D$18)))),IF(D$7="2nd Quintile",IF(D1061&gt;D$40,D$42,IF(D1061&gt;D$19,D$41,IF(D1061&gt;D$18,D$40,D$19))),IF(D1061*(1+D$7)&gt;100,100,D1061*(1+D$7)))), D1061)</f>
        <v>79.400000000000006</v>
      </c>
      <c r="E279" s="148">
        <f t="shared" si="824"/>
        <v>78.400000000000006</v>
      </c>
      <c r="F279" s="148">
        <f t="shared" si="824"/>
        <v>44.1</v>
      </c>
      <c r="G279" s="148">
        <f t="shared" si="824"/>
        <v>39</v>
      </c>
      <c r="H279" s="149">
        <f t="shared" ref="H279:M279" si="825">IF(OR(AND($V1061=1,$B$24=2),$B$24=1), IF(H$7="2nd Quintile",IF(H1061&gt;H$41,H$40,IF(H1061&gt;H$40,H$19,IF(H1061&gt;H$19,H$18, H$17))), IF(H$7="Next Quintile",IF(H1061=H$42,H$42,IF(H1061&gt;H$41,H$41,IF(H1061&gt;H$40,H$40,IF(H1061&gt;H$19,H$19,H$18)))),H1061*(1+H$7))), H1061)</f>
        <v>8</v>
      </c>
      <c r="I279" s="149">
        <f t="shared" si="825"/>
        <v>6.4071999999999996</v>
      </c>
      <c r="J279" s="149">
        <f t="shared" si="825"/>
        <v>13.2</v>
      </c>
      <c r="K279" s="149">
        <f t="shared" si="825"/>
        <v>10</v>
      </c>
      <c r="L279" s="149">
        <f t="shared" si="825"/>
        <v>26.1</v>
      </c>
      <c r="M279" s="149">
        <f t="shared" si="825"/>
        <v>7</v>
      </c>
      <c r="N279" s="148">
        <f t="shared" si="736"/>
        <v>82.9</v>
      </c>
      <c r="O279" s="149">
        <f t="shared" ref="O279:Q279" si="826">IF(OR(AND($V1061=1,$B$24=2),$B$24=1), IF(O$7="2nd Quintile",IF(O1061&gt;O$41,O$40,IF(O1061&gt;O$40,O$19,IF(O1061&gt;O$19,O$18, O$17))), IF(O$7="Next Quintile",IF(O1061=O$42,O$42,IF(O1061&gt;O$41,O$41,IF(O1061&gt;O$40,O$40,IF(O1061&gt;O$19,O$19,O$18)))),O1061*(1+O$7))), O1061)</f>
        <v>5.6</v>
      </c>
      <c r="P279" s="149">
        <f t="shared" si="826"/>
        <v>10.1</v>
      </c>
      <c r="Q279" s="149">
        <f t="shared" si="826"/>
        <v>5.2</v>
      </c>
      <c r="R279" s="23"/>
      <c r="S279" s="49">
        <f t="shared" si="641"/>
        <v>0.45987206866861696</v>
      </c>
      <c r="T279" s="49">
        <f t="shared" si="802"/>
        <v>0.82146127467979468</v>
      </c>
      <c r="U279" s="49">
        <f t="shared" si="802"/>
        <v>-9.2857853765673543E-2</v>
      </c>
      <c r="V279" s="49">
        <f t="shared" si="802"/>
        <v>0.30623287030241036</v>
      </c>
      <c r="W279" s="49">
        <f t="shared" si="652"/>
        <v>0.45483389036005206</v>
      </c>
      <c r="X279" s="49">
        <f t="shared" si="652"/>
        <v>0.53688295684261989</v>
      </c>
      <c r="Y279" s="49">
        <f t="shared" si="653"/>
        <v>0.54592228298803669</v>
      </c>
      <c r="Z279" s="49">
        <f t="shared" si="653"/>
        <v>1.0284107849288757</v>
      </c>
      <c r="AA279" s="49">
        <f t="shared" si="653"/>
        <v>1.1394531680792983</v>
      </c>
      <c r="AB279" s="49">
        <f t="shared" si="644"/>
        <v>0.58277381444079057</v>
      </c>
      <c r="AC279" s="49">
        <f t="shared" si="802"/>
        <v>0.7367258524699134</v>
      </c>
      <c r="AD279" s="49">
        <f t="shared" si="654"/>
        <v>0.68672016037907857</v>
      </c>
      <c r="AE279" s="49">
        <f t="shared" si="654"/>
        <v>0.95511986683983385</v>
      </c>
      <c r="AF279" s="49">
        <f t="shared" si="654"/>
        <v>1.0538407297526708</v>
      </c>
      <c r="AG279" s="129">
        <f t="shared" si="645"/>
        <v>0.736057802252987</v>
      </c>
      <c r="AH279" s="129">
        <f t="shared" si="646"/>
        <v>0.43319249858226527</v>
      </c>
      <c r="AI279" s="129">
        <f t="shared" si="647"/>
        <v>0.91687925581632168</v>
      </c>
      <c r="AJ279" s="132">
        <f t="shared" si="648"/>
        <v>0.85810165236037417</v>
      </c>
      <c r="AK279" s="85">
        <f t="shared" si="661"/>
        <v>0.80756692665657559</v>
      </c>
      <c r="AL279" s="122">
        <f t="shared" si="662"/>
        <v>0.6561850385768907</v>
      </c>
      <c r="AM279" s="122">
        <f t="shared" si="663"/>
        <v>0.83790995562504378</v>
      </c>
      <c r="AN279" s="122">
        <f t="shared" si="664"/>
        <v>0.86125554421664086</v>
      </c>
      <c r="AO279" s="53"/>
      <c r="AP279" s="60"/>
    </row>
    <row r="280" spans="1:42" ht="15" thickBot="1">
      <c r="A280" s="23" t="s">
        <v>7</v>
      </c>
      <c r="B280" s="24">
        <v>13089021409</v>
      </c>
      <c r="C280" s="24"/>
      <c r="D280" s="148">
        <f t="shared" ref="D280:G280" si="827">IF(OR(AND($V1062=1,$B$24=2),$B$24=1), IF(D$7="Next Quintile",IF(D1062&gt;D$41,D$42,IF(D1062&gt;D$40,D$41,IF(D1062&gt;D$19,D$40,IF(D1062&gt;D$18,D$19,D$18)))),IF(D$7="2nd Quintile",IF(D1062&gt;D$40,D$42,IF(D1062&gt;D$19,D$41,IF(D1062&gt;D$18,D$40,D$19))),IF(D1062*(1+D$7)&gt;100,100,D1062*(1+D$7)))), D1062)</f>
        <v>47.2</v>
      </c>
      <c r="E280" s="148">
        <f t="shared" si="827"/>
        <v>67.400000000000006</v>
      </c>
      <c r="F280" s="148">
        <f t="shared" si="827"/>
        <v>15.1</v>
      </c>
      <c r="G280" s="148">
        <f t="shared" si="827"/>
        <v>11.1</v>
      </c>
      <c r="H280" s="149">
        <f t="shared" ref="H280:M280" si="828">IF(OR(AND($V1062=1,$B$24=2),$B$24=1), IF(H$7="2nd Quintile",IF(H1062&gt;H$41,H$40,IF(H1062&gt;H$40,H$19,IF(H1062&gt;H$19,H$18, H$17))), IF(H$7="Next Quintile",IF(H1062=H$42,H$42,IF(H1062&gt;H$41,H$41,IF(H1062&gt;H$40,H$40,IF(H1062&gt;H$19,H$19,H$18)))),H1062*(1+H$7))), H1062)</f>
        <v>8.8000000000000007</v>
      </c>
      <c r="I280" s="149">
        <f t="shared" si="828"/>
        <v>16.7</v>
      </c>
      <c r="J280" s="149">
        <f t="shared" si="828"/>
        <v>68.3</v>
      </c>
      <c r="K280" s="149">
        <f t="shared" si="828"/>
        <v>47.5</v>
      </c>
      <c r="L280" s="149">
        <f t="shared" si="828"/>
        <v>34.5</v>
      </c>
      <c r="M280" s="149">
        <f t="shared" si="828"/>
        <v>46.7</v>
      </c>
      <c r="N280" s="148">
        <f t="shared" si="736"/>
        <v>41.8</v>
      </c>
      <c r="O280" s="149">
        <f t="shared" ref="O280:Q280" si="829">IF(OR(AND($V1062=1,$B$24=2),$B$24=1), IF(O$7="2nd Quintile",IF(O1062&gt;O$41,O$40,IF(O1062&gt;O$40,O$19,IF(O1062&gt;O$19,O$18, O$17))), IF(O$7="Next Quintile",IF(O1062=O$42,O$42,IF(O1062&gt;O$41,O$41,IF(O1062&gt;O$40,O$40,IF(O1062&gt;O$19,O$19,O$18)))),O1062*(1+O$7))), O1062)</f>
        <v>28.9</v>
      </c>
      <c r="P280" s="149">
        <f t="shared" si="829"/>
        <v>61.2</v>
      </c>
      <c r="Q280" s="149">
        <f t="shared" si="829"/>
        <v>9.6999999999999993</v>
      </c>
      <c r="R280" s="23"/>
      <c r="S280" s="49">
        <f t="shared" si="641"/>
        <v>-2.2829826012690324</v>
      </c>
      <c r="T280" s="49">
        <f t="shared" si="802"/>
        <v>-0.23004857621121638</v>
      </c>
      <c r="U280" s="49">
        <f t="shared" si="802"/>
        <v>-1.4825679356096151</v>
      </c>
      <c r="V280" s="49">
        <f t="shared" si="802"/>
        <v>-1.1768038887892678</v>
      </c>
      <c r="W280" s="49">
        <f t="shared" si="652"/>
        <v>0.16913961614122777</v>
      </c>
      <c r="X280" s="49">
        <f t="shared" si="652"/>
        <v>-0.69199765235455357</v>
      </c>
      <c r="Y280" s="49">
        <f t="shared" si="653"/>
        <v>-2.222353188788277</v>
      </c>
      <c r="Z280" s="49">
        <f t="shared" si="653"/>
        <v>-0.82186517854348684</v>
      </c>
      <c r="AA280" s="49">
        <f t="shared" si="653"/>
        <v>0.36633311286073461</v>
      </c>
      <c r="AB280" s="49">
        <f t="shared" si="644"/>
        <v>-2.7723512993703201</v>
      </c>
      <c r="AC280" s="49">
        <f t="shared" si="802"/>
        <v>-3.1</v>
      </c>
      <c r="AD280" s="49">
        <f t="shared" si="654"/>
        <v>-1.7097590797680506</v>
      </c>
      <c r="AE280" s="49">
        <f t="shared" si="654"/>
        <v>-2.7145961794743925</v>
      </c>
      <c r="AF280" s="49">
        <f t="shared" si="654"/>
        <v>0.37869568213091215</v>
      </c>
      <c r="AG280" s="129">
        <f t="shared" si="645"/>
        <v>-1.3311545875531625</v>
      </c>
      <c r="AH280" s="129">
        <f t="shared" si="646"/>
        <v>-1.1310877466972475</v>
      </c>
      <c r="AI280" s="129">
        <f t="shared" si="647"/>
        <v>-1.0759611216843574</v>
      </c>
      <c r="AJ280" s="132">
        <f t="shared" si="648"/>
        <v>-1.7864148942778826</v>
      </c>
      <c r="AK280" s="85">
        <f t="shared" si="661"/>
        <v>0.19048637791943687</v>
      </c>
      <c r="AL280" s="122">
        <f t="shared" si="662"/>
        <v>0.19901471469410473</v>
      </c>
      <c r="AM280" s="122">
        <f t="shared" si="663"/>
        <v>0.37423153548776439</v>
      </c>
      <c r="AN280" s="122">
        <f t="shared" si="664"/>
        <v>0.12219064552475831</v>
      </c>
      <c r="AO280" s="53"/>
      <c r="AP280" s="60"/>
    </row>
    <row r="281" spans="1:42" ht="15" thickBot="1">
      <c r="A281" s="23" t="s">
        <v>7</v>
      </c>
      <c r="B281" s="28">
        <v>13089021410</v>
      </c>
      <c r="C281" s="28"/>
      <c r="D281" s="148">
        <f t="shared" ref="D281:G281" si="830">IF(OR(AND($V1063=1,$B$24=2),$B$24=1), IF(D$7="Next Quintile",IF(D1063&gt;D$41,D$42,IF(D1063&gt;D$40,D$41,IF(D1063&gt;D$19,D$40,IF(D1063&gt;D$18,D$19,D$18)))),IF(D$7="2nd Quintile",IF(D1063&gt;D$40,D$42,IF(D1063&gt;D$19,D$41,IF(D1063&gt;D$18,D$40,D$19))),IF(D1063*(1+D$7)&gt;100,100,D1063*(1+D$7)))), D1063)</f>
        <v>47.2</v>
      </c>
      <c r="E281" s="148">
        <f t="shared" si="830"/>
        <v>67.400000000000006</v>
      </c>
      <c r="F281" s="148">
        <f t="shared" si="830"/>
        <v>16.100000000000001</v>
      </c>
      <c r="G281" s="148">
        <f t="shared" si="830"/>
        <v>11.1</v>
      </c>
      <c r="H281" s="149">
        <f t="shared" ref="H281:M281" si="831">IF(OR(AND($V1063=1,$B$24=2),$B$24=1), IF(H$7="2nd Quintile",IF(H1063&gt;H$41,H$40,IF(H1063&gt;H$40,H$19,IF(H1063&gt;H$19,H$18, H$17))), IF(H$7="Next Quintile",IF(H1063=H$42,H$42,IF(H1063&gt;H$41,H$41,IF(H1063&gt;H$40,H$40,IF(H1063&gt;H$19,H$19,H$18)))),H1063*(1+H$7))), H1063)</f>
        <v>5.3</v>
      </c>
      <c r="I281" s="149">
        <f t="shared" si="831"/>
        <v>22.3</v>
      </c>
      <c r="J281" s="149">
        <f t="shared" si="831"/>
        <v>74.5</v>
      </c>
      <c r="K281" s="149">
        <f t="shared" si="831"/>
        <v>54.1</v>
      </c>
      <c r="L281" s="149">
        <f t="shared" si="831"/>
        <v>42.8</v>
      </c>
      <c r="M281" s="149">
        <f t="shared" si="831"/>
        <v>48</v>
      </c>
      <c r="N281" s="148">
        <f t="shared" si="736"/>
        <v>41.8</v>
      </c>
      <c r="O281" s="149">
        <f t="shared" ref="O281:Q281" si="832">IF(OR(AND($V1063=1,$B$24=2),$B$24=1), IF(O$7="2nd Quintile",IF(O1063&gt;O$41,O$40,IF(O1063&gt;O$40,O$19,IF(O1063&gt;O$19,O$18, O$17))), IF(O$7="Next Quintile",IF(O1063=O$42,O$42,IF(O1063&gt;O$41,O$41,IF(O1063&gt;O$40,O$40,IF(O1063&gt;O$19,O$19,O$18)))),O1063*(1+O$7))), O1063)</f>
        <v>34.4</v>
      </c>
      <c r="P281" s="149">
        <f t="shared" si="832"/>
        <v>47.2</v>
      </c>
      <c r="Q281" s="149">
        <f t="shared" si="832"/>
        <v>5.2</v>
      </c>
      <c r="R281" s="23"/>
      <c r="S281" s="49">
        <f t="shared" si="641"/>
        <v>-2.2829826012690324</v>
      </c>
      <c r="T281" s="49">
        <f t="shared" si="802"/>
        <v>-0.23004857621121638</v>
      </c>
      <c r="U281" s="49">
        <f t="shared" si="802"/>
        <v>-1.4346468983046516</v>
      </c>
      <c r="V281" s="49">
        <f t="shared" si="802"/>
        <v>-1.1768038887892678</v>
      </c>
      <c r="W281" s="49">
        <f t="shared" si="652"/>
        <v>1.4190520658485832</v>
      </c>
      <c r="X281" s="49">
        <f t="shared" si="652"/>
        <v>-1.3605942841266829</v>
      </c>
      <c r="Y281" s="49">
        <f t="shared" si="653"/>
        <v>-2.5338469805308024</v>
      </c>
      <c r="Z281" s="49">
        <f t="shared" si="653"/>
        <v>-1.1475137481146227</v>
      </c>
      <c r="AA281" s="49">
        <f t="shared" si="653"/>
        <v>-0.39758313217665558</v>
      </c>
      <c r="AB281" s="49">
        <f t="shared" si="644"/>
        <v>-2.8822168572533036</v>
      </c>
      <c r="AC281" s="49">
        <f t="shared" si="802"/>
        <v>-3.1</v>
      </c>
      <c r="AD281" s="49">
        <f t="shared" si="654"/>
        <v>-2.2754516042663</v>
      </c>
      <c r="AE281" s="49">
        <f t="shared" si="654"/>
        <v>-1.7091945229499472</v>
      </c>
      <c r="AF281" s="49">
        <f t="shared" si="654"/>
        <v>1.0538407297526708</v>
      </c>
      <c r="AG281" s="129">
        <f t="shared" si="645"/>
        <v>-1.3563894918991279</v>
      </c>
      <c r="AH281" s="129">
        <f t="shared" si="646"/>
        <v>-1.0856958804832959</v>
      </c>
      <c r="AI281" s="129">
        <f t="shared" si="647"/>
        <v>-1.475771245848194</v>
      </c>
      <c r="AJ281" s="132">
        <f t="shared" si="648"/>
        <v>-1.5077013493658942</v>
      </c>
      <c r="AK281" s="85">
        <f t="shared" si="661"/>
        <v>0.18295354351019757</v>
      </c>
      <c r="AL281" s="122">
        <f t="shared" si="662"/>
        <v>0.21228076100600987</v>
      </c>
      <c r="AM281" s="122">
        <f t="shared" si="663"/>
        <v>0.28120686134919853</v>
      </c>
      <c r="AN281" s="122">
        <f t="shared" si="664"/>
        <v>0.20008291588936919</v>
      </c>
      <c r="AO281" s="53"/>
      <c r="AP281" s="60"/>
    </row>
    <row r="282" spans="1:42" ht="15" thickBot="1">
      <c r="A282" s="23" t="s">
        <v>7</v>
      </c>
      <c r="B282" s="24">
        <v>13089021411</v>
      </c>
      <c r="C282" s="24"/>
      <c r="D282" s="148">
        <f t="shared" ref="D282:G282" si="833">IF(OR(AND($V1064=1,$B$24=2),$B$24=1), IF(D$7="Next Quintile",IF(D1064&gt;D$41,D$42,IF(D1064&gt;D$40,D$41,IF(D1064&gt;D$19,D$40,IF(D1064&gt;D$18,D$19,D$18)))),IF(D$7="2nd Quintile",IF(D1064&gt;D$40,D$42,IF(D1064&gt;D$19,D$41,IF(D1064&gt;D$18,D$40,D$19))),IF(D1064*(1+D$7)&gt;100,100,D1064*(1+D$7)))), D1064)</f>
        <v>83.5</v>
      </c>
      <c r="E282" s="148">
        <f t="shared" si="833"/>
        <v>79.8</v>
      </c>
      <c r="F282" s="148">
        <f t="shared" si="833"/>
        <v>62.9</v>
      </c>
      <c r="G282" s="148">
        <f t="shared" si="833"/>
        <v>46.3</v>
      </c>
      <c r="H282" s="149">
        <f t="shared" ref="H282:M282" si="834">IF(OR(AND($V1064=1,$B$24=2),$B$24=1), IF(H$7="2nd Quintile",IF(H1064&gt;H$41,H$40,IF(H1064&gt;H$40,H$19,IF(H1064&gt;H$19,H$18, H$17))), IF(H$7="Next Quintile",IF(H1064=H$42,H$42,IF(H1064&gt;H$41,H$41,IF(H1064&gt;H$40,H$40,IF(H1064&gt;H$19,H$19,H$18)))),H1064*(1+H$7))), H1064)</f>
        <v>8.1999999999999993</v>
      </c>
      <c r="I282" s="149">
        <f t="shared" si="834"/>
        <v>6.1136999999999997</v>
      </c>
      <c r="J282" s="149">
        <f t="shared" si="834"/>
        <v>9</v>
      </c>
      <c r="K282" s="149">
        <f t="shared" si="834"/>
        <v>12</v>
      </c>
      <c r="L282" s="149">
        <f t="shared" si="834"/>
        <v>21.9</v>
      </c>
      <c r="M282" s="149">
        <f t="shared" si="834"/>
        <v>1.5985</v>
      </c>
      <c r="N282" s="148">
        <f t="shared" si="736"/>
        <v>87.1</v>
      </c>
      <c r="O282" s="149">
        <f t="shared" ref="O282:Q282" si="835">IF(OR(AND($V1064=1,$B$24=2),$B$24=1), IF(O$7="2nd Quintile",IF(O1064&gt;O$41,O$40,IF(O1064&gt;O$40,O$19,IF(O1064&gt;O$19,O$18, O$17))), IF(O$7="Next Quintile",IF(O1064=O$42,O$42,IF(O1064&gt;O$41,O$41,IF(O1064&gt;O$40,O$40,IF(O1064&gt;O$19,O$19,O$18)))),O1064*(1+O$7))), O1064)</f>
        <v>1.5</v>
      </c>
      <c r="P282" s="149">
        <f t="shared" si="835"/>
        <v>7.4</v>
      </c>
      <c r="Q282" s="149">
        <f t="shared" si="835"/>
        <v>4.7</v>
      </c>
      <c r="R282" s="23"/>
      <c r="S282" s="49">
        <f t="shared" si="641"/>
        <v>0.80911753906440409</v>
      </c>
      <c r="T282" s="49">
        <f t="shared" si="802"/>
        <v>0.95528980115683171</v>
      </c>
      <c r="U282" s="49">
        <f t="shared" si="802"/>
        <v>0.8080576475676402</v>
      </c>
      <c r="V282" s="49">
        <f t="shared" si="802"/>
        <v>0.69426757787836901</v>
      </c>
      <c r="W282" s="49">
        <f t="shared" si="652"/>
        <v>0.38341032180534629</v>
      </c>
      <c r="X282" s="49">
        <f t="shared" si="652"/>
        <v>0.57192458388281986</v>
      </c>
      <c r="Y282" s="49">
        <f t="shared" si="653"/>
        <v>0.75693420642652154</v>
      </c>
      <c r="Z282" s="49">
        <f t="shared" si="653"/>
        <v>0.92972940021034967</v>
      </c>
      <c r="AA282" s="49">
        <f t="shared" si="653"/>
        <v>1.5260131956885805</v>
      </c>
      <c r="AB282" s="49">
        <f t="shared" si="644"/>
        <v>1.0392652074445869</v>
      </c>
      <c r="AC282" s="49">
        <f t="shared" si="802"/>
        <v>1.1313099721730939</v>
      </c>
      <c r="AD282" s="49">
        <f t="shared" si="654"/>
        <v>1.1084182240959553</v>
      </c>
      <c r="AE282" s="49">
        <f t="shared" si="654"/>
        <v>1.1490187577409767</v>
      </c>
      <c r="AF282" s="49">
        <f t="shared" si="654"/>
        <v>1.1288568461550885</v>
      </c>
      <c r="AG282" s="129">
        <f t="shared" si="645"/>
        <v>1.0018965017082107</v>
      </c>
      <c r="AH282" s="129">
        <f t="shared" si="646"/>
        <v>0.71128595396884753</v>
      </c>
      <c r="AI282" s="129">
        <f t="shared" si="647"/>
        <v>1.1650026011145058</v>
      </c>
      <c r="AJ282" s="132">
        <f t="shared" si="648"/>
        <v>1.1294009500412785</v>
      </c>
      <c r="AK282" s="85">
        <f t="shared" si="661"/>
        <v>0.88692204824172616</v>
      </c>
      <c r="AL282" s="122">
        <f t="shared" si="662"/>
        <v>0.73745952596648856</v>
      </c>
      <c r="AM282" s="122">
        <f t="shared" si="663"/>
        <v>0.89564134347022994</v>
      </c>
      <c r="AN282" s="122">
        <f t="shared" si="664"/>
        <v>0.93707574969450202</v>
      </c>
      <c r="AO282" s="53"/>
      <c r="AP282" s="60"/>
    </row>
    <row r="283" spans="1:42" ht="15" thickBot="1">
      <c r="A283" s="23" t="s">
        <v>7</v>
      </c>
      <c r="B283" s="24">
        <v>13089021412</v>
      </c>
      <c r="C283" s="24"/>
      <c r="D283" s="148">
        <f t="shared" ref="D283:G283" si="836">IF(OR(AND($V1065=1,$B$24=2),$B$24=1), IF(D$7="Next Quintile",IF(D1065&gt;D$41,D$42,IF(D1065&gt;D$40,D$41,IF(D1065&gt;D$19,D$40,IF(D1065&gt;D$18,D$19,D$18)))),IF(D$7="2nd Quintile",IF(D1065&gt;D$40,D$42,IF(D1065&gt;D$19,D$41,IF(D1065&gt;D$18,D$40,D$19))),IF(D1065*(1+D$7)&gt;100,100,D1065*(1+D$7)))), D1065)</f>
        <v>83.5</v>
      </c>
      <c r="E283" s="148">
        <f t="shared" si="836"/>
        <v>79.8</v>
      </c>
      <c r="F283" s="148">
        <f t="shared" si="836"/>
        <v>62.9</v>
      </c>
      <c r="G283" s="148">
        <f t="shared" si="836"/>
        <v>46.3</v>
      </c>
      <c r="H283" s="149">
        <f t="shared" ref="H283:M283" si="837">IF(OR(AND($V1065=1,$B$24=2),$B$24=1), IF(H$7="2nd Quintile",IF(H1065&gt;H$41,H$40,IF(H1065&gt;H$40,H$19,IF(H1065&gt;H$19,H$18, H$17))), IF(H$7="Next Quintile",IF(H1065=H$42,H$42,IF(H1065&gt;H$41,H$41,IF(H1065&gt;H$40,H$40,IF(H1065&gt;H$19,H$19,H$18)))),H1065*(1+H$7))), H1065)</f>
        <v>7.4</v>
      </c>
      <c r="I283" s="149">
        <f t="shared" si="837"/>
        <v>10.199999999999999</v>
      </c>
      <c r="J283" s="149">
        <f t="shared" si="837"/>
        <v>1.8</v>
      </c>
      <c r="K283" s="149">
        <f t="shared" si="837"/>
        <v>5.4</v>
      </c>
      <c r="L283" s="149">
        <f t="shared" si="837"/>
        <v>23.4</v>
      </c>
      <c r="M283" s="149">
        <f t="shared" si="837"/>
        <v>9.5</v>
      </c>
      <c r="N283" s="148">
        <f t="shared" si="736"/>
        <v>87.1</v>
      </c>
      <c r="O283" s="149">
        <f t="shared" ref="O283:Q283" si="838">IF(OR(AND($V1065=1,$B$24=2),$B$24=1), IF(O$7="2nd Quintile",IF(O1065&gt;O$41,O$40,IF(O1065&gt;O$40,O$19,IF(O1065&gt;O$19,O$18, O$17))), IF(O$7="Next Quintile",IF(O1065=O$42,O$42,IF(O1065&gt;O$41,O$41,IF(O1065&gt;O$40,O$40,IF(O1065&gt;O$19,O$19,O$18)))),O1065*(1+O$7))), O1065)</f>
        <v>7.3</v>
      </c>
      <c r="P283" s="149">
        <f t="shared" si="838"/>
        <v>11.3</v>
      </c>
      <c r="Q283" s="149">
        <f t="shared" si="838"/>
        <v>3.6</v>
      </c>
      <c r="R283" s="23"/>
      <c r="S283" s="49">
        <f t="shared" si="641"/>
        <v>0.80911753906440409</v>
      </c>
      <c r="T283" s="49">
        <f t="shared" si="802"/>
        <v>0.95528980115683171</v>
      </c>
      <c r="U283" s="49">
        <f t="shared" si="802"/>
        <v>0.8080576475676402</v>
      </c>
      <c r="V283" s="49">
        <f t="shared" si="802"/>
        <v>0.69426757787836901</v>
      </c>
      <c r="W283" s="49">
        <f t="shared" si="652"/>
        <v>0.66910459602416994</v>
      </c>
      <c r="X283" s="49">
        <f t="shared" si="652"/>
        <v>8.4052009523810728E-2</v>
      </c>
      <c r="Y283" s="49">
        <f t="shared" si="653"/>
        <v>1.118668932321067</v>
      </c>
      <c r="Z283" s="49">
        <f t="shared" si="653"/>
        <v>1.2553779697814853</v>
      </c>
      <c r="AA283" s="49">
        <f t="shared" si="653"/>
        <v>1.3879560429709799</v>
      </c>
      <c r="AB283" s="49">
        <f t="shared" si="644"/>
        <v>0.37149389543505312</v>
      </c>
      <c r="AC283" s="49">
        <f t="shared" si="802"/>
        <v>1.1313099721730939</v>
      </c>
      <c r="AD283" s="49">
        <f t="shared" si="654"/>
        <v>0.51186974371598326</v>
      </c>
      <c r="AE283" s="49">
        <f t="shared" si="654"/>
        <v>0.86894258199488128</v>
      </c>
      <c r="AF283" s="49">
        <f t="shared" si="654"/>
        <v>1.2938923022404074</v>
      </c>
      <c r="AG283" s="129">
        <f t="shared" si="645"/>
        <v>0.89684200505673706</v>
      </c>
      <c r="AH283" s="129">
        <f t="shared" si="646"/>
        <v>0.73407972907661334</v>
      </c>
      <c r="AI283" s="129">
        <f t="shared" si="647"/>
        <v>1.0049426360625062</v>
      </c>
      <c r="AJ283" s="132">
        <f t="shared" si="648"/>
        <v>0.9515036500310915</v>
      </c>
      <c r="AK283" s="85">
        <f t="shared" si="661"/>
        <v>0.85556238400951135</v>
      </c>
      <c r="AL283" s="122">
        <f t="shared" si="662"/>
        <v>0.7441211440365082</v>
      </c>
      <c r="AM283" s="122">
        <f t="shared" si="663"/>
        <v>0.8583998500920107</v>
      </c>
      <c r="AN283" s="122">
        <f t="shared" si="664"/>
        <v>0.88735866617815029</v>
      </c>
      <c r="AO283" s="53"/>
      <c r="AP283" s="60"/>
    </row>
    <row r="284" spans="1:42" ht="15" thickBot="1">
      <c r="A284" s="23" t="s">
        <v>7</v>
      </c>
      <c r="B284" s="24">
        <v>13089021413</v>
      </c>
      <c r="C284" s="24"/>
      <c r="D284" s="148">
        <f t="shared" ref="D284:G284" si="839">IF(OR(AND($V1066=1,$B$24=2),$B$24=1), IF(D$7="Next Quintile",IF(D1066&gt;D$41,D$42,IF(D1066&gt;D$40,D$41,IF(D1066&gt;D$19,D$40,IF(D1066&gt;D$18,D$19,D$18)))),IF(D$7="2nd Quintile",IF(D1066&gt;D$40,D$42,IF(D1066&gt;D$19,D$41,IF(D1066&gt;D$18,D$40,D$19))),IF(D1066*(1+D$7)&gt;100,100,D1066*(1+D$7)))), D1066)</f>
        <v>51.8</v>
      </c>
      <c r="E284" s="148">
        <f t="shared" si="839"/>
        <v>69</v>
      </c>
      <c r="F284" s="148">
        <f t="shared" si="839"/>
        <v>22.3</v>
      </c>
      <c r="G284" s="148">
        <f t="shared" si="839"/>
        <v>13.4</v>
      </c>
      <c r="H284" s="149">
        <f t="shared" ref="H284:M284" si="840">IF(OR(AND($V1066=1,$B$24=2),$B$24=1), IF(H$7="2nd Quintile",IF(H1066&gt;H$41,H$40,IF(H1066&gt;H$40,H$19,IF(H1066&gt;H$19,H$18, H$17))), IF(H$7="Next Quintile",IF(H1066=H$42,H$42,IF(H1066&gt;H$41,H$41,IF(H1066&gt;H$40,H$40,IF(H1066&gt;H$19,H$19,H$18)))),H1066*(1+H$7))), H1066)</f>
        <v>5.6</v>
      </c>
      <c r="I284" s="149">
        <f t="shared" si="840"/>
        <v>37.299999999999997</v>
      </c>
      <c r="J284" s="149">
        <f t="shared" si="840"/>
        <v>62.9</v>
      </c>
      <c r="K284" s="149">
        <f t="shared" si="840"/>
        <v>61.9</v>
      </c>
      <c r="L284" s="149">
        <f t="shared" si="840"/>
        <v>52.4</v>
      </c>
      <c r="M284" s="149">
        <f t="shared" si="840"/>
        <v>52.2</v>
      </c>
      <c r="N284" s="148">
        <f t="shared" si="736"/>
        <v>48.8</v>
      </c>
      <c r="O284" s="149">
        <f t="shared" ref="O284:Q284" si="841">IF(OR(AND($V1066=1,$B$24=2),$B$24=1), IF(O$7="2nd Quintile",IF(O1066&gt;O$41,O$40,IF(O1066&gt;O$40,O$19,IF(O1066&gt;O$19,O$18, O$17))), IF(O$7="Next Quintile",IF(O1066=O$42,O$42,IF(O1066&gt;O$41,O$41,IF(O1066&gt;O$40,O$40,IF(O1066&gt;O$19,O$19,O$18)))),O1066*(1+O$7))), O1066)</f>
        <v>34.1</v>
      </c>
      <c r="P284" s="149">
        <f t="shared" si="841"/>
        <v>66.5</v>
      </c>
      <c r="Q284" s="149">
        <f t="shared" si="841"/>
        <v>9.8000000000000007</v>
      </c>
      <c r="R284" s="23"/>
      <c r="S284" s="49">
        <f t="shared" si="641"/>
        <v>-1.8911462198493687</v>
      </c>
      <c r="T284" s="49">
        <f t="shared" si="802"/>
        <v>-7.7101688808888041E-2</v>
      </c>
      <c r="U284" s="49">
        <f t="shared" si="802"/>
        <v>-1.1375364670138779</v>
      </c>
      <c r="V284" s="49">
        <f t="shared" si="802"/>
        <v>-1.0545463781831439</v>
      </c>
      <c r="W284" s="49">
        <f t="shared" si="652"/>
        <v>1.3119167130165243</v>
      </c>
      <c r="X284" s="49">
        <f t="shared" si="652"/>
        <v>-3.1</v>
      </c>
      <c r="Y284" s="49">
        <f t="shared" si="653"/>
        <v>-1.9510521443673678</v>
      </c>
      <c r="Z284" s="49">
        <f t="shared" si="653"/>
        <v>-1.5323711485168741</v>
      </c>
      <c r="AA284" s="49">
        <f t="shared" si="653"/>
        <v>-1.2811489095693001</v>
      </c>
      <c r="AB284" s="49">
        <f t="shared" si="644"/>
        <v>-3.1</v>
      </c>
      <c r="AC284" s="49">
        <f t="shared" si="802"/>
        <v>-2.4669214051202051</v>
      </c>
      <c r="AD284" s="49">
        <f t="shared" si="654"/>
        <v>-2.2445956483845775</v>
      </c>
      <c r="AE284" s="49">
        <f t="shared" si="654"/>
        <v>-3.0952125208729324</v>
      </c>
      <c r="AF284" s="49">
        <f t="shared" si="654"/>
        <v>0.36369245885042845</v>
      </c>
      <c r="AG284" s="129">
        <f t="shared" si="645"/>
        <v>-1.6534759336307909</v>
      </c>
      <c r="AH284" s="129">
        <f t="shared" si="646"/>
        <v>-1.1284951693151604</v>
      </c>
      <c r="AI284" s="129">
        <f t="shared" si="647"/>
        <v>-1.9711733526953914</v>
      </c>
      <c r="AJ284" s="132">
        <f t="shared" si="648"/>
        <v>-1.8607592788818217</v>
      </c>
      <c r="AK284" s="85">
        <f t="shared" si="661"/>
        <v>9.427070405443666E-2</v>
      </c>
      <c r="AL284" s="122">
        <f t="shared" si="662"/>
        <v>0.19977241105000815</v>
      </c>
      <c r="AM284" s="122">
        <f t="shared" si="663"/>
        <v>0.16594059676072426</v>
      </c>
      <c r="AN284" s="122">
        <f t="shared" si="664"/>
        <v>0.10141356808674121</v>
      </c>
      <c r="AO284" s="53"/>
      <c r="AP284" s="60"/>
    </row>
    <row r="285" spans="1:42" ht="15" thickBot="1">
      <c r="A285" s="23" t="s">
        <v>7</v>
      </c>
      <c r="B285" s="24">
        <v>13089021414</v>
      </c>
      <c r="C285" s="24"/>
      <c r="D285" s="148">
        <f t="shared" ref="D285:G285" si="842">IF(OR(AND($V1067=1,$B$24=2),$B$24=1), IF(D$7="Next Quintile",IF(D1067&gt;D$41,D$42,IF(D1067&gt;D$40,D$41,IF(D1067&gt;D$19,D$40,IF(D1067&gt;D$18,D$19,D$18)))),IF(D$7="2nd Quintile",IF(D1067&gt;D$40,D$42,IF(D1067&gt;D$19,D$41,IF(D1067&gt;D$18,D$40,D$19))),IF(D1067*(1+D$7)&gt;100,100,D1067*(1+D$7)))), D1067)</f>
        <v>47.2</v>
      </c>
      <c r="E285" s="148">
        <f t="shared" si="842"/>
        <v>67.400000000000006</v>
      </c>
      <c r="F285" s="148">
        <f t="shared" si="842"/>
        <v>21.4</v>
      </c>
      <c r="G285" s="148">
        <f t="shared" si="842"/>
        <v>11.1</v>
      </c>
      <c r="H285" s="149">
        <f t="shared" ref="H285:M285" si="843">IF(OR(AND($V1067=1,$B$24=2),$B$24=1), IF(H$7="2nd Quintile",IF(H1067&gt;H$41,H$40,IF(H1067&gt;H$40,H$19,IF(H1067&gt;H$19,H$18, H$17))), IF(H$7="Next Quintile",IF(H1067=H$42,H$42,IF(H1067&gt;H$41,H$41,IF(H1067&gt;H$40,H$40,IF(H1067&gt;H$19,H$19,H$18)))),H1067*(1+H$7))), H1067)</f>
        <v>8.3000000000000007</v>
      </c>
      <c r="I285" s="149">
        <f t="shared" si="843"/>
        <v>15.8</v>
      </c>
      <c r="J285" s="149">
        <f t="shared" si="843"/>
        <v>51.7</v>
      </c>
      <c r="K285" s="149">
        <f t="shared" si="843"/>
        <v>49.7</v>
      </c>
      <c r="L285" s="149">
        <f t="shared" si="843"/>
        <v>44.9</v>
      </c>
      <c r="M285" s="149">
        <f t="shared" si="843"/>
        <v>41.6</v>
      </c>
      <c r="N285" s="148">
        <f t="shared" si="736"/>
        <v>41.8</v>
      </c>
      <c r="O285" s="149">
        <f t="shared" ref="O285:Q285" si="844">IF(OR(AND($V1067=1,$B$24=2),$B$24=1), IF(O$7="2nd Quintile",IF(O1067&gt;O$41,O$40,IF(O1067&gt;O$40,O$19,IF(O1067&gt;O$19,O$18, O$17))), IF(O$7="Next Quintile",IF(O1067=O$42,O$42,IF(O1067&gt;O$41,O$41,IF(O1067&gt;O$40,O$40,IF(O1067&gt;O$19,O$19,O$18)))),O1067*(1+O$7))), O1067)</f>
        <v>30.1</v>
      </c>
      <c r="P285" s="149">
        <f t="shared" si="844"/>
        <v>51</v>
      </c>
      <c r="Q285" s="149">
        <f t="shared" si="844"/>
        <v>4.4000000000000004</v>
      </c>
      <c r="R285" s="23"/>
      <c r="S285" s="49">
        <f t="shared" si="641"/>
        <v>-2.2829826012690324</v>
      </c>
      <c r="T285" s="49">
        <f t="shared" si="802"/>
        <v>-0.23004857621121638</v>
      </c>
      <c r="U285" s="49">
        <f t="shared" si="802"/>
        <v>-1.1806654005883452</v>
      </c>
      <c r="V285" s="49">
        <f t="shared" si="802"/>
        <v>-1.1768038887892678</v>
      </c>
      <c r="W285" s="49">
        <f t="shared" si="652"/>
        <v>0.34769853752799279</v>
      </c>
      <c r="X285" s="49">
        <f t="shared" si="652"/>
        <v>-0.5845446222483186</v>
      </c>
      <c r="Y285" s="49">
        <f t="shared" si="653"/>
        <v>-1.3883536818647417</v>
      </c>
      <c r="Z285" s="49">
        <f t="shared" si="653"/>
        <v>-0.93041470173386553</v>
      </c>
      <c r="AA285" s="49">
        <f t="shared" si="653"/>
        <v>-0.59086314598129663</v>
      </c>
      <c r="AB285" s="49">
        <f t="shared" si="644"/>
        <v>-2.3413402645986157</v>
      </c>
      <c r="AC285" s="49">
        <f t="shared" si="802"/>
        <v>-3.1</v>
      </c>
      <c r="AD285" s="49">
        <f t="shared" si="654"/>
        <v>-1.8331829032949418</v>
      </c>
      <c r="AE285" s="49">
        <f t="shared" si="654"/>
        <v>-1.9820892582922967</v>
      </c>
      <c r="AF285" s="49">
        <f t="shared" si="654"/>
        <v>1.1738665159965391</v>
      </c>
      <c r="AG285" s="129">
        <f t="shared" si="645"/>
        <v>-1.2169493194583556</v>
      </c>
      <c r="AH285" s="129">
        <f t="shared" si="646"/>
        <v>-0.92795717620613272</v>
      </c>
      <c r="AI285" s="129">
        <f t="shared" si="647"/>
        <v>-1.2875393707712592</v>
      </c>
      <c r="AJ285" s="132">
        <f t="shared" si="648"/>
        <v>-1.4353514113976746</v>
      </c>
      <c r="AK285" s="85">
        <f t="shared" si="661"/>
        <v>0.22457762555907784</v>
      </c>
      <c r="AL285" s="122">
        <f t="shared" si="662"/>
        <v>0.25838084744567219</v>
      </c>
      <c r="AM285" s="122">
        <f t="shared" si="663"/>
        <v>0.32500317310629562</v>
      </c>
      <c r="AN285" s="122">
        <f t="shared" si="664"/>
        <v>0.22030260392377363</v>
      </c>
      <c r="AO285" s="53"/>
      <c r="AP285" s="60"/>
    </row>
    <row r="286" spans="1:42" ht="15" thickBot="1">
      <c r="A286" s="23" t="s">
        <v>7</v>
      </c>
      <c r="B286" s="24">
        <v>13089021415</v>
      </c>
      <c r="C286" s="24"/>
      <c r="D286" s="148">
        <f t="shared" ref="D286:G286" si="845">IF(OR(AND($V1068=1,$B$24=2),$B$24=1), IF(D$7="Next Quintile",IF(D1068&gt;D$41,D$42,IF(D1068&gt;D$40,D$41,IF(D1068&gt;D$19,D$40,IF(D1068&gt;D$18,D$19,D$18)))),IF(D$7="2nd Quintile",IF(D1068&gt;D$40,D$42,IF(D1068&gt;D$19,D$41,IF(D1068&gt;D$18,D$40,D$19))),IF(D1068*(1+D$7)&gt;100,100,D1068*(1+D$7)))), D1068)</f>
        <v>47.2</v>
      </c>
      <c r="E286" s="148">
        <f t="shared" si="845"/>
        <v>67.400000000000006</v>
      </c>
      <c r="F286" s="148">
        <f t="shared" si="845"/>
        <v>16.600000000000001</v>
      </c>
      <c r="G286" s="148">
        <f t="shared" si="845"/>
        <v>11.1</v>
      </c>
      <c r="H286" s="149">
        <f t="shared" ref="H286:M286" si="846">IF(OR(AND($V1068=1,$B$24=2),$B$24=1), IF(H$7="2nd Quintile",IF(H1068&gt;H$41,H$40,IF(H1068&gt;H$40,H$19,IF(H1068&gt;H$19,H$18, H$17))), IF(H$7="Next Quintile",IF(H1068=H$42,H$42,IF(H1068&gt;H$41,H$41,IF(H1068&gt;H$40,H$40,IF(H1068&gt;H$19,H$19,H$18)))),H1068*(1+H$7))), H1068)</f>
        <v>9.3000000000000007</v>
      </c>
      <c r="I286" s="149">
        <f t="shared" si="846"/>
        <v>22.7</v>
      </c>
      <c r="J286" s="149">
        <f t="shared" si="846"/>
        <v>38.299999999999997</v>
      </c>
      <c r="K286" s="149">
        <f t="shared" si="846"/>
        <v>27.3</v>
      </c>
      <c r="L286" s="149">
        <f t="shared" si="846"/>
        <v>35.700000000000003</v>
      </c>
      <c r="M286" s="149">
        <f t="shared" si="846"/>
        <v>17.8</v>
      </c>
      <c r="N286" s="148">
        <f t="shared" si="736"/>
        <v>41.8</v>
      </c>
      <c r="O286" s="149">
        <f t="shared" ref="O286:Q286" si="847">IF(OR(AND($V1068=1,$B$24=2),$B$24=1), IF(O$7="2nd Quintile",IF(O1068&gt;O$41,O$40,IF(O1068&gt;O$40,O$19,IF(O1068&gt;O$19,O$18, O$17))), IF(O$7="Next Quintile",IF(O1068=O$42,O$42,IF(O1068&gt;O$41,O$41,IF(O1068&gt;O$40,O$40,IF(O1068&gt;O$19,O$19,O$18)))),O1068*(1+O$7))), O1068)</f>
        <v>10.3</v>
      </c>
      <c r="P286" s="149">
        <f t="shared" si="847"/>
        <v>16.399999999999999</v>
      </c>
      <c r="Q286" s="149">
        <f t="shared" si="847"/>
        <v>6</v>
      </c>
      <c r="R286" s="23"/>
      <c r="S286" s="49">
        <f t="shared" si="641"/>
        <v>-2.2829826012690324</v>
      </c>
      <c r="T286" s="49">
        <f t="shared" si="802"/>
        <v>-0.23004857621121638</v>
      </c>
      <c r="U286" s="49">
        <f t="shared" si="802"/>
        <v>-1.4106863796521698</v>
      </c>
      <c r="V286" s="49">
        <f t="shared" si="802"/>
        <v>-1.1768038887892678</v>
      </c>
      <c r="W286" s="49">
        <f t="shared" si="652"/>
        <v>-9.4193052455372357E-3</v>
      </c>
      <c r="X286" s="49">
        <f t="shared" si="652"/>
        <v>-1.4083511863961204</v>
      </c>
      <c r="Y286" s="49">
        <f t="shared" si="653"/>
        <v>-0.71512516422767058</v>
      </c>
      <c r="Z286" s="49">
        <f t="shared" si="653"/>
        <v>0.17481680711362571</v>
      </c>
      <c r="AA286" s="49">
        <f t="shared" si="653"/>
        <v>0.25588739068665378</v>
      </c>
      <c r="AB286" s="49">
        <f t="shared" si="644"/>
        <v>-0.32995543566399521</v>
      </c>
      <c r="AC286" s="49">
        <f t="shared" si="802"/>
        <v>-3.1</v>
      </c>
      <c r="AD286" s="49">
        <f t="shared" si="654"/>
        <v>0.20331018489875627</v>
      </c>
      <c r="AE286" s="49">
        <f t="shared" si="654"/>
        <v>0.50268912140383337</v>
      </c>
      <c r="AF286" s="49">
        <f t="shared" si="654"/>
        <v>0.93381494350880268</v>
      </c>
      <c r="AG286" s="129">
        <f t="shared" si="645"/>
        <v>-0.45493627236363893</v>
      </c>
      <c r="AH286" s="129">
        <f t="shared" si="646"/>
        <v>-1.0333453002558595</v>
      </c>
      <c r="AI286" s="129">
        <f t="shared" si="647"/>
        <v>3.3582920712094753E-2</v>
      </c>
      <c r="AJ286" s="132">
        <f t="shared" si="648"/>
        <v>-0.36504643754715194</v>
      </c>
      <c r="AK286" s="85">
        <f t="shared" si="661"/>
        <v>0.45204502637615668</v>
      </c>
      <c r="AL286" s="122">
        <f t="shared" si="662"/>
        <v>0.22758053340309237</v>
      </c>
      <c r="AM286" s="122">
        <f t="shared" si="663"/>
        <v>0.63239151380792569</v>
      </c>
      <c r="AN286" s="122">
        <f t="shared" si="664"/>
        <v>0.51942148751473305</v>
      </c>
      <c r="AO286" s="53"/>
      <c r="AP286" s="60"/>
    </row>
    <row r="287" spans="1:42" ht="15" thickBot="1">
      <c r="A287" s="23" t="s">
        <v>7</v>
      </c>
      <c r="B287" s="24">
        <v>13089021416</v>
      </c>
      <c r="C287" s="24"/>
      <c r="D287" s="148">
        <f t="shared" ref="D287:G287" si="848">IF(OR(AND($V1069=1,$B$24=2),$B$24=1), IF(D$7="Next Quintile",IF(D1069&gt;D$41,D$42,IF(D1069&gt;D$40,D$41,IF(D1069&gt;D$19,D$40,IF(D1069&gt;D$18,D$19,D$18)))),IF(D$7="2nd Quintile",IF(D1069&gt;D$40,D$42,IF(D1069&gt;D$19,D$41,IF(D1069&gt;D$18,D$40,D$19))),IF(D1069*(1+D$7)&gt;100,100,D1069*(1+D$7)))), D1069)</f>
        <v>47.2</v>
      </c>
      <c r="E287" s="148">
        <f t="shared" si="848"/>
        <v>67.400000000000006</v>
      </c>
      <c r="F287" s="148">
        <f t="shared" si="848"/>
        <v>16.600000000000001</v>
      </c>
      <c r="G287" s="148">
        <f t="shared" si="848"/>
        <v>11.1</v>
      </c>
      <c r="H287" s="149">
        <f t="shared" ref="H287:M287" si="849">IF(OR(AND($V1069=1,$B$24=2),$B$24=1), IF(H$7="2nd Quintile",IF(H1069&gt;H$41,H$40,IF(H1069&gt;H$40,H$19,IF(H1069&gt;H$19,H$18, H$17))), IF(H$7="Next Quintile",IF(H1069=H$42,H$42,IF(H1069&gt;H$41,H$41,IF(H1069&gt;H$40,H$40,IF(H1069&gt;H$19,H$19,H$18)))),H1069*(1+H$7))), H1069)</f>
        <v>7.6</v>
      </c>
      <c r="I287" s="149">
        <f t="shared" si="849"/>
        <v>5.2</v>
      </c>
      <c r="J287" s="149">
        <f t="shared" si="849"/>
        <v>49.1</v>
      </c>
      <c r="K287" s="149">
        <f t="shared" si="849"/>
        <v>57.8</v>
      </c>
      <c r="L287" s="149">
        <f t="shared" si="849"/>
        <v>35.6</v>
      </c>
      <c r="M287" s="149">
        <f t="shared" si="849"/>
        <v>42.4</v>
      </c>
      <c r="N287" s="148">
        <f t="shared" si="736"/>
        <v>41.8</v>
      </c>
      <c r="O287" s="149">
        <f t="shared" ref="O287:Q287" si="850">IF(OR(AND($V1069=1,$B$24=2),$B$24=1), IF(O$7="2nd Quintile",IF(O1069&gt;O$41,O$40,IF(O1069&gt;O$40,O$19,IF(O1069&gt;O$19,O$18, O$17))), IF(O$7="Next Quintile",IF(O1069=O$42,O$42,IF(O1069&gt;O$41,O$41,IF(O1069&gt;O$40,O$40,IF(O1069&gt;O$19,O$19,O$18)))),O1069*(1+O$7))), O1069)</f>
        <v>28.3</v>
      </c>
      <c r="P287" s="149">
        <f t="shared" si="850"/>
        <v>56.7</v>
      </c>
      <c r="Q287" s="149">
        <f t="shared" si="850"/>
        <v>8.1</v>
      </c>
      <c r="R287" s="23"/>
      <c r="S287" s="49">
        <f t="shared" ref="S287:S350" si="851">IF((D287-S$25)/S$26&lt;3.1, (IF((D287-S$25)/S$26&gt;-3.1, (D287-S$25)/S$26, -3.1)), 3.1)</f>
        <v>-2.2829826012690324</v>
      </c>
      <c r="T287" s="49">
        <f t="shared" ref="T287:AC302" si="852">IF((E287-T$25)/T$26&lt;3.1, (IF((E287-T$25)/T$26&gt;-3.1, (E287-T$25)/T$26, -3.1)), 3.1)</f>
        <v>-0.23004857621121638</v>
      </c>
      <c r="U287" s="49">
        <f t="shared" si="852"/>
        <v>-1.4106863796521698</v>
      </c>
      <c r="V287" s="49">
        <f t="shared" si="852"/>
        <v>-1.1768038887892678</v>
      </c>
      <c r="W287" s="49">
        <f t="shared" si="652"/>
        <v>0.59768102746946417</v>
      </c>
      <c r="X287" s="49">
        <f t="shared" ref="X287" si="853">IF((I287-X$25)/X$26&lt;3.1, (IF((I287-X$25)/X$26&gt;-3.1, -(I287-X$25)/X$26, 3.1)), -3.1)</f>
        <v>0.68101328789178317</v>
      </c>
      <c r="Y287" s="49">
        <f t="shared" si="653"/>
        <v>-1.2577272530694892</v>
      </c>
      <c r="Z287" s="49">
        <f t="shared" si="653"/>
        <v>-1.3300743098438956</v>
      </c>
      <c r="AA287" s="49">
        <f t="shared" si="653"/>
        <v>0.26509120086782728</v>
      </c>
      <c r="AB287" s="49">
        <f t="shared" si="653"/>
        <v>-2.4089498386804515</v>
      </c>
      <c r="AC287" s="49">
        <f t="shared" si="852"/>
        <v>-3.1</v>
      </c>
      <c r="AD287" s="49">
        <f t="shared" si="654"/>
        <v>-1.6480471680046052</v>
      </c>
      <c r="AE287" s="49">
        <f t="shared" si="654"/>
        <v>-2.3914313613058207</v>
      </c>
      <c r="AF287" s="49">
        <f t="shared" si="654"/>
        <v>0.61874725461864855</v>
      </c>
      <c r="AG287" s="129">
        <f t="shared" ref="AG287:AG350" si="854">AVERAGE(AH287:AJ287)</f>
        <v>-1.1712703647082103</v>
      </c>
      <c r="AH287" s="129">
        <f t="shared" ref="AH287:AH350" si="855">+AVERAGE(T287,S287,U287,V287,W287,X287,Y287)</f>
        <v>-0.72565062623284693</v>
      </c>
      <c r="AI287" s="129">
        <f t="shared" ref="AI287:AI350" si="856">+AVERAGE(Z287,AA287,AB287)</f>
        <v>-1.1579776492188401</v>
      </c>
      <c r="AJ287" s="132">
        <f t="shared" ref="AJ287:AJ350" si="857">+AVERAGE(AC287,AD287,AE287,AF287)</f>
        <v>-1.6301828186729443</v>
      </c>
      <c r="AK287" s="85">
        <f t="shared" si="661"/>
        <v>0.23821318357041593</v>
      </c>
      <c r="AL287" s="122">
        <f t="shared" si="662"/>
        <v>0.31750615523754405</v>
      </c>
      <c r="AM287" s="122">
        <f t="shared" si="663"/>
        <v>0.35514857513545106</v>
      </c>
      <c r="AN287" s="122">
        <f t="shared" si="664"/>
        <v>0.16585293354340111</v>
      </c>
      <c r="AO287" s="53"/>
      <c r="AP287" s="60"/>
    </row>
    <row r="288" spans="1:42" ht="15" thickBot="1">
      <c r="A288" s="23" t="s">
        <v>7</v>
      </c>
      <c r="B288" s="24">
        <v>13089021417</v>
      </c>
      <c r="C288" s="24"/>
      <c r="D288" s="148">
        <f t="shared" ref="D288:G288" si="858">IF(OR(AND($V1070=1,$B$24=2),$B$24=1), IF(D$7="Next Quintile",IF(D1070&gt;D$41,D$42,IF(D1070&gt;D$40,D$41,IF(D1070&gt;D$19,D$40,IF(D1070&gt;D$18,D$19,D$18)))),IF(D$7="2nd Quintile",IF(D1070&gt;D$40,D$42,IF(D1070&gt;D$19,D$41,IF(D1070&gt;D$18,D$40,D$19))),IF(D1070*(1+D$7)&gt;100,100,D1070*(1+D$7)))), D1070)</f>
        <v>47.2</v>
      </c>
      <c r="E288" s="148">
        <f t="shared" si="858"/>
        <v>67.400000000000006</v>
      </c>
      <c r="F288" s="148">
        <f t="shared" si="858"/>
        <v>16.600000000000001</v>
      </c>
      <c r="G288" s="148">
        <f t="shared" si="858"/>
        <v>11.1</v>
      </c>
      <c r="H288" s="149">
        <f t="shared" ref="H288:M288" si="859">IF(OR(AND($V1070=1,$B$24=2),$B$24=1), IF(H$7="2nd Quintile",IF(H1070&gt;H$41,H$40,IF(H1070&gt;H$40,H$19,IF(H1070&gt;H$19,H$18, H$17))), IF(H$7="Next Quintile",IF(H1070=H$42,H$42,IF(H1070&gt;H$41,H$41,IF(H1070&gt;H$40,H$40,IF(H1070&gt;H$19,H$19,H$18)))),H1070*(1+H$7))), H1070)</f>
        <v>6</v>
      </c>
      <c r="I288" s="149">
        <f t="shared" si="859"/>
        <v>35.799999999999997</v>
      </c>
      <c r="J288" s="149">
        <f t="shared" si="859"/>
        <v>65.5</v>
      </c>
      <c r="K288" s="149">
        <f t="shared" si="859"/>
        <v>67.400000000000006</v>
      </c>
      <c r="L288" s="149">
        <f t="shared" si="859"/>
        <v>53.2</v>
      </c>
      <c r="M288" s="149">
        <f t="shared" si="859"/>
        <v>50.6</v>
      </c>
      <c r="N288" s="148">
        <f t="shared" si="736"/>
        <v>41.8</v>
      </c>
      <c r="O288" s="149">
        <f t="shared" ref="O288:Q288" si="860">IF(OR(AND($V1070=1,$B$24=2),$B$24=1), IF(O$7="2nd Quintile",IF(O1070&gt;O$41,O$40,IF(O1070&gt;O$40,O$19,IF(O1070&gt;O$19,O$18, O$17))), IF(O$7="Next Quintile",IF(O1070=O$42,O$42,IF(O1070&gt;O$41,O$41,IF(O1070&gt;O$40,O$40,IF(O1070&gt;O$19,O$19,O$18)))),O1070*(1+O$7))), O1070)</f>
        <v>25.8</v>
      </c>
      <c r="P288" s="149">
        <f t="shared" si="860"/>
        <v>50</v>
      </c>
      <c r="Q288" s="149">
        <f t="shared" si="860"/>
        <v>8.4</v>
      </c>
      <c r="R288" s="23"/>
      <c r="S288" s="49">
        <f t="shared" si="851"/>
        <v>-2.2829826012690324</v>
      </c>
      <c r="T288" s="49">
        <f t="shared" si="852"/>
        <v>-0.23004857621121638</v>
      </c>
      <c r="U288" s="49">
        <f t="shared" si="852"/>
        <v>-1.4106863796521698</v>
      </c>
      <c r="V288" s="49">
        <f t="shared" si="852"/>
        <v>-1.1768038887892678</v>
      </c>
      <c r="W288" s="49">
        <f t="shared" ref="W288:X351" si="861">IF((H288-W$25)/W$26&lt;3.1, (IF((H288-W$25)/W$26&gt;-3.1, -(H288-W$25)/W$26, 3.1)), -3.1)</f>
        <v>1.1690695759071121</v>
      </c>
      <c r="X288" s="49">
        <f t="shared" si="861"/>
        <v>-2.972389735720208</v>
      </c>
      <c r="Y288" s="49">
        <f t="shared" ref="Y288:AB351" si="862">IF((J288-Y$25)/Y$26&lt;3.1, (IF((J288-Y$25)/Y$26&gt;-3.1, -(J288-Y$25)/Y$26, 3.1)), -3.1)</f>
        <v>-2.0816785731626206</v>
      </c>
      <c r="Z288" s="49">
        <f t="shared" si="862"/>
        <v>-1.803744956492821</v>
      </c>
      <c r="AA288" s="49">
        <f t="shared" si="862"/>
        <v>-1.3547793910186874</v>
      </c>
      <c r="AB288" s="49">
        <f t="shared" si="862"/>
        <v>-3.1</v>
      </c>
      <c r="AC288" s="49">
        <f t="shared" si="852"/>
        <v>-3.1</v>
      </c>
      <c r="AD288" s="49">
        <f t="shared" ref="AD288:AF351" si="863">IF((O288-AD$25)/AD$26&lt;3.1, (IF((O288-AD$25)/AD$26&gt;-3.1, -(O288-AD$25)/AD$26, 3.1)), -3.1)</f>
        <v>-1.390914202323583</v>
      </c>
      <c r="AE288" s="49">
        <f t="shared" si="863"/>
        <v>-1.9102748542548362</v>
      </c>
      <c r="AF288" s="49">
        <f t="shared" si="863"/>
        <v>0.57373758477719794</v>
      </c>
      <c r="AG288" s="129">
        <f t="shared" si="854"/>
        <v>-1.6088944634322093</v>
      </c>
      <c r="AH288" s="129">
        <f t="shared" si="855"/>
        <v>-1.2836457398424861</v>
      </c>
      <c r="AI288" s="129">
        <f t="shared" si="856"/>
        <v>-2.0861747825038361</v>
      </c>
      <c r="AJ288" s="132">
        <f t="shared" si="857"/>
        <v>-1.4568628679503053</v>
      </c>
      <c r="AK288" s="85">
        <f t="shared" si="661"/>
        <v>0.1075786535565335</v>
      </c>
      <c r="AL288" s="122">
        <f t="shared" si="662"/>
        <v>0.15442872228795876</v>
      </c>
      <c r="AM288" s="122">
        <f t="shared" si="663"/>
        <v>0.13918296885979634</v>
      </c>
      <c r="AN288" s="122">
        <f t="shared" si="664"/>
        <v>0.21429078203595259</v>
      </c>
      <c r="AO288" s="53"/>
      <c r="AP288" s="60"/>
    </row>
    <row r="289" spans="1:42" ht="15" thickBot="1">
      <c r="A289" s="23" t="s">
        <v>7</v>
      </c>
      <c r="B289" s="24">
        <v>13089021502</v>
      </c>
      <c r="C289" s="24"/>
      <c r="D289" s="148">
        <f t="shared" ref="D289:G289" si="864">IF(OR(AND($V1071=1,$B$24=2),$B$24=1), IF(D$7="Next Quintile",IF(D1071&gt;D$41,D$42,IF(D1071&gt;D$40,D$41,IF(D1071&gt;D$19,D$40,IF(D1071&gt;D$18,D$19,D$18)))),IF(D$7="2nd Quintile",IF(D1071&gt;D$40,D$42,IF(D1071&gt;D$19,D$41,IF(D1071&gt;D$18,D$40,D$19))),IF(D1071*(1+D$7)&gt;100,100,D1071*(1+D$7)))), D1071)</f>
        <v>75.900000000000006</v>
      </c>
      <c r="E289" s="148">
        <f t="shared" si="864"/>
        <v>64.5</v>
      </c>
      <c r="F289" s="148">
        <f t="shared" si="864"/>
        <v>36.4</v>
      </c>
      <c r="G289" s="148">
        <f t="shared" si="864"/>
        <v>29.9</v>
      </c>
      <c r="H289" s="149">
        <f t="shared" ref="H289:M289" si="865">IF(OR(AND($V1071=1,$B$24=2),$B$24=1), IF(H$7="2nd Quintile",IF(H1071&gt;H$41,H$40,IF(H1071&gt;H$40,H$19,IF(H1071&gt;H$19,H$18, H$17))), IF(H$7="Next Quintile",IF(H1071=H$42,H$42,IF(H1071&gt;H$41,H$41,IF(H1071&gt;H$40,H$40,IF(H1071&gt;H$19,H$19,H$18)))),H1071*(1+H$7))), H1071)</f>
        <v>7</v>
      </c>
      <c r="I289" s="149">
        <f t="shared" si="865"/>
        <v>3.1</v>
      </c>
      <c r="J289" s="149">
        <f t="shared" si="865"/>
        <v>33.700000000000003</v>
      </c>
      <c r="K289" s="149">
        <f t="shared" si="865"/>
        <v>16.3</v>
      </c>
      <c r="L289" s="149">
        <f t="shared" si="865"/>
        <v>36.799999999999997</v>
      </c>
      <c r="M289" s="149">
        <f t="shared" si="865"/>
        <v>3.5</v>
      </c>
      <c r="N289" s="148">
        <f t="shared" si="736"/>
        <v>76.8</v>
      </c>
      <c r="O289" s="149">
        <f t="shared" ref="O289:Q289" si="866">IF(OR(AND($V1071=1,$B$24=2),$B$24=1), IF(O$7="2nd Quintile",IF(O1071&gt;O$41,O$40,IF(O1071&gt;O$40,O$19,IF(O1071&gt;O$19,O$18, O$17))), IF(O$7="Next Quintile",IF(O1071=O$42,O$42,IF(O1071&gt;O$41,O$41,IF(O1071&gt;O$40,O$40,IF(O1071&gt;O$19,O$19,O$18)))),O1071*(1+O$7))), O1071)</f>
        <v>3.2</v>
      </c>
      <c r="P289" s="149">
        <f t="shared" si="866"/>
        <v>5.5</v>
      </c>
      <c r="Q289" s="149">
        <f t="shared" si="866"/>
        <v>9.3000000000000007</v>
      </c>
      <c r="R289" s="23"/>
      <c r="S289" s="49">
        <f t="shared" si="851"/>
        <v>0.16173569150148118</v>
      </c>
      <c r="T289" s="49">
        <f t="shared" si="852"/>
        <v>-0.50726480962793807</v>
      </c>
      <c r="U289" s="49">
        <f t="shared" si="852"/>
        <v>-0.46184984101389265</v>
      </c>
      <c r="V289" s="49">
        <f t="shared" si="852"/>
        <v>-0.17748162818268906</v>
      </c>
      <c r="W289" s="49">
        <f t="shared" si="861"/>
        <v>0.81195173313358204</v>
      </c>
      <c r="X289" s="49">
        <f t="shared" si="861"/>
        <v>0.93173702480633169</v>
      </c>
      <c r="Y289" s="49">
        <f t="shared" si="862"/>
        <v>-0.48401686712837788</v>
      </c>
      <c r="Z289" s="49">
        <f t="shared" si="862"/>
        <v>0.71756442306551871</v>
      </c>
      <c r="AA289" s="49">
        <f t="shared" si="862"/>
        <v>0.15464547869374715</v>
      </c>
      <c r="AB289" s="49">
        <f t="shared" si="862"/>
        <v>0.87856570104882292</v>
      </c>
      <c r="AC289" s="49">
        <f t="shared" si="852"/>
        <v>0.16363939290100599</v>
      </c>
      <c r="AD289" s="49">
        <f t="shared" si="863"/>
        <v>0.93356780743285994</v>
      </c>
      <c r="AE289" s="49">
        <f t="shared" si="863"/>
        <v>1.2854661254121516</v>
      </c>
      <c r="AF289" s="49">
        <f t="shared" si="863"/>
        <v>0.43870857525284607</v>
      </c>
      <c r="AG289" s="129">
        <f t="shared" si="854"/>
        <v>0.44273203349787532</v>
      </c>
      <c r="AH289" s="129">
        <f t="shared" si="855"/>
        <v>3.9258757641213893E-2</v>
      </c>
      <c r="AI289" s="129">
        <f t="shared" si="856"/>
        <v>0.58359186760269621</v>
      </c>
      <c r="AJ289" s="132">
        <f t="shared" si="857"/>
        <v>0.7053454752497158</v>
      </c>
      <c r="AK289" s="85">
        <f t="shared" si="661"/>
        <v>0.72000668019388825</v>
      </c>
      <c r="AL289" s="122">
        <f t="shared" si="662"/>
        <v>0.54105552998797546</v>
      </c>
      <c r="AM289" s="122">
        <f t="shared" si="663"/>
        <v>0.76036326831214018</v>
      </c>
      <c r="AN289" s="122">
        <f t="shared" si="664"/>
        <v>0.81856466799415561</v>
      </c>
      <c r="AO289" s="53"/>
      <c r="AP289" s="60"/>
    </row>
    <row r="290" spans="1:42" ht="15" thickBot="1">
      <c r="A290" s="23" t="s">
        <v>7</v>
      </c>
      <c r="B290" s="24">
        <v>13089021503</v>
      </c>
      <c r="C290" s="24"/>
      <c r="D290" s="148">
        <f t="shared" ref="D290:G290" si="867">IF(OR(AND($V1072=1,$B$24=2),$B$24=1), IF(D$7="Next Quintile",IF(D1072&gt;D$41,D$42,IF(D1072&gt;D$40,D$41,IF(D1072&gt;D$19,D$40,IF(D1072&gt;D$18,D$19,D$18)))),IF(D$7="2nd Quintile",IF(D1072&gt;D$40,D$42,IF(D1072&gt;D$19,D$41,IF(D1072&gt;D$18,D$40,D$19))),IF(D1072*(1+D$7)&gt;100,100,D1072*(1+D$7)))), D1072)</f>
        <v>75.900000000000006</v>
      </c>
      <c r="E290" s="148">
        <f t="shared" si="867"/>
        <v>64.5</v>
      </c>
      <c r="F290" s="148">
        <f t="shared" si="867"/>
        <v>36.4</v>
      </c>
      <c r="G290" s="148">
        <f t="shared" si="867"/>
        <v>29.9</v>
      </c>
      <c r="H290" s="149">
        <f t="shared" ref="H290:M290" si="868">IF(OR(AND($V1072=1,$B$24=2),$B$24=1), IF(H$7="2nd Quintile",IF(H1072&gt;H$41,H$40,IF(H1072&gt;H$40,H$19,IF(H1072&gt;H$19,H$18, H$17))), IF(H$7="Next Quintile",IF(H1072=H$42,H$42,IF(H1072&gt;H$41,H$41,IF(H1072&gt;H$40,H$40,IF(H1072&gt;H$19,H$19,H$18)))),H1072*(1+H$7))), H1072)</f>
        <v>6.2</v>
      </c>
      <c r="I290" s="149">
        <f t="shared" si="868"/>
        <v>9.1999999999999993</v>
      </c>
      <c r="J290" s="149">
        <f t="shared" si="868"/>
        <v>10</v>
      </c>
      <c r="K290" s="149">
        <f t="shared" si="868"/>
        <v>34.799999999999997</v>
      </c>
      <c r="L290" s="149">
        <f t="shared" si="868"/>
        <v>34.9</v>
      </c>
      <c r="M290" s="149">
        <f t="shared" si="868"/>
        <v>12.2</v>
      </c>
      <c r="N290" s="148">
        <f t="shared" si="736"/>
        <v>76.8</v>
      </c>
      <c r="O290" s="149">
        <f t="shared" ref="O290:Q290" si="869">IF(OR(AND($V1072=1,$B$24=2),$B$24=1), IF(O$7="2nd Quintile",IF(O1072&gt;O$41,O$40,IF(O1072&gt;O$40,O$19,IF(O1072&gt;O$19,O$18, O$17))), IF(O$7="Next Quintile",IF(O1072=O$42,O$42,IF(O1072&gt;O$41,O$41,IF(O1072&gt;O$40,O$40,IF(O1072&gt;O$19,O$19,O$18)))),O1072*(1+O$7))), O1072)</f>
        <v>11.9</v>
      </c>
      <c r="P290" s="149">
        <f t="shared" si="869"/>
        <v>27.3</v>
      </c>
      <c r="Q290" s="149">
        <f t="shared" si="869"/>
        <v>11</v>
      </c>
      <c r="R290" s="23"/>
      <c r="S290" s="49">
        <f t="shared" si="851"/>
        <v>0.16173569150148118</v>
      </c>
      <c r="T290" s="49">
        <f t="shared" si="852"/>
        <v>-0.50726480962793807</v>
      </c>
      <c r="U290" s="49">
        <f t="shared" si="852"/>
        <v>-0.46184984101389265</v>
      </c>
      <c r="V290" s="49">
        <f t="shared" si="852"/>
        <v>-0.17748162818268906</v>
      </c>
      <c r="W290" s="49">
        <f t="shared" si="861"/>
        <v>1.0976460073524061</v>
      </c>
      <c r="X290" s="49">
        <f t="shared" si="861"/>
        <v>0.20344426519740524</v>
      </c>
      <c r="Y290" s="49">
        <f t="shared" si="862"/>
        <v>0.70669327227450129</v>
      </c>
      <c r="Z290" s="49">
        <f t="shared" si="862"/>
        <v>-0.19523838558084661</v>
      </c>
      <c r="AA290" s="49">
        <f t="shared" si="862"/>
        <v>0.32951787213604122</v>
      </c>
      <c r="AB290" s="49">
        <f t="shared" si="862"/>
        <v>0.14331158290885676</v>
      </c>
      <c r="AC290" s="49">
        <f t="shared" si="852"/>
        <v>0.16363939290100599</v>
      </c>
      <c r="AD290" s="49">
        <f t="shared" si="863"/>
        <v>3.8745086862901942E-2</v>
      </c>
      <c r="AE290" s="49">
        <f t="shared" si="863"/>
        <v>-0.28008788260448514</v>
      </c>
      <c r="AF290" s="49">
        <f t="shared" si="863"/>
        <v>0.18365377948462619</v>
      </c>
      <c r="AG290" s="129">
        <f t="shared" si="854"/>
        <v>8.8383267240213323E-2</v>
      </c>
      <c r="AH290" s="129">
        <f t="shared" si="855"/>
        <v>0.14613185107161059</v>
      </c>
      <c r="AI290" s="129">
        <f t="shared" si="856"/>
        <v>9.2530356488017121E-2</v>
      </c>
      <c r="AJ290" s="132">
        <f t="shared" si="857"/>
        <v>2.6487594161012248E-2</v>
      </c>
      <c r="AK290" s="85">
        <f t="shared" ref="AK290:AK353" si="870">+(AG290-AK$26)/(AK$25-AK$26)</f>
        <v>0.61423054794696852</v>
      </c>
      <c r="AL290" s="122">
        <f t="shared" ref="AL290:AL353" si="871">+(AH290-AL$26)/(AL$25-AL$26)</f>
        <v>0.57228983527653932</v>
      </c>
      <c r="AM290" s="122">
        <f t="shared" ref="AM290:AM353" si="872">+(AI290-AM$26)/(AM$25-AM$26)</f>
        <v>0.646106939388575</v>
      </c>
      <c r="AN290" s="122">
        <f t="shared" ref="AN290:AN353" si="873">+(AJ290-AN$26)/(AN$25-AN$26)</f>
        <v>0.62884377865020291</v>
      </c>
      <c r="AO290" s="53"/>
      <c r="AP290" s="60"/>
    </row>
    <row r="291" spans="1:42" ht="15" thickBot="1">
      <c r="A291" s="23" t="s">
        <v>7</v>
      </c>
      <c r="B291" s="24">
        <v>13089021504</v>
      </c>
      <c r="C291" s="24"/>
      <c r="D291" s="148">
        <f t="shared" ref="D291:G291" si="874">IF(OR(AND($V1073=1,$B$24=2),$B$24=1), IF(D$7="Next Quintile",IF(D1073&gt;D$41,D$42,IF(D1073&gt;D$40,D$41,IF(D1073&gt;D$19,D$40,IF(D1073&gt;D$18,D$19,D$18)))),IF(D$7="2nd Quintile",IF(D1073&gt;D$40,D$42,IF(D1073&gt;D$19,D$41,IF(D1073&gt;D$18,D$40,D$19))),IF(D1073*(1+D$7)&gt;100,100,D1073*(1+D$7)))), D1073)</f>
        <v>75.900000000000006</v>
      </c>
      <c r="E291" s="148">
        <f t="shared" si="874"/>
        <v>64.5</v>
      </c>
      <c r="F291" s="148">
        <f t="shared" si="874"/>
        <v>36.4</v>
      </c>
      <c r="G291" s="148">
        <f t="shared" si="874"/>
        <v>29.9</v>
      </c>
      <c r="H291" s="149">
        <f t="shared" ref="H291:M291" si="875">IF(OR(AND($V1073=1,$B$24=2),$B$24=1), IF(H$7="2nd Quintile",IF(H1073&gt;H$41,H$40,IF(H1073&gt;H$40,H$19,IF(H1073&gt;H$19,H$18, H$17))), IF(H$7="Next Quintile",IF(H1073=H$42,H$42,IF(H1073&gt;H$41,H$41,IF(H1073&gt;H$40,H$40,IF(H1073&gt;H$19,H$19,H$18)))),H1073*(1+H$7))), H1073)</f>
        <v>6.1</v>
      </c>
      <c r="I291" s="149">
        <f t="shared" si="875"/>
        <v>2.1</v>
      </c>
      <c r="J291" s="149">
        <f t="shared" si="875"/>
        <v>42.1</v>
      </c>
      <c r="K291" s="149">
        <f t="shared" si="875"/>
        <v>15.2</v>
      </c>
      <c r="L291" s="149">
        <f t="shared" si="875"/>
        <v>45.9</v>
      </c>
      <c r="M291" s="149">
        <f t="shared" si="875"/>
        <v>4.2</v>
      </c>
      <c r="N291" s="148">
        <f t="shared" si="736"/>
        <v>76.8</v>
      </c>
      <c r="O291" s="149">
        <f t="shared" ref="O291:Q291" si="876">IF(OR(AND($V1073=1,$B$24=2),$B$24=1), IF(O$7="2nd Quintile",IF(O1073&gt;O$41,O$40,IF(O1073&gt;O$40,O$19,IF(O1073&gt;O$19,O$18, O$17))), IF(O$7="Next Quintile",IF(O1073=O$42,O$42,IF(O1073&gt;O$41,O$41,IF(O1073&gt;O$40,O$40,IF(O1073&gt;O$19,O$19,O$18)))),O1073*(1+O$7))), O1073)</f>
        <v>3.4</v>
      </c>
      <c r="P291" s="149">
        <f t="shared" si="876"/>
        <v>5</v>
      </c>
      <c r="Q291" s="149">
        <f t="shared" si="876"/>
        <v>5</v>
      </c>
      <c r="R291" s="23"/>
      <c r="S291" s="49">
        <f t="shared" si="851"/>
        <v>0.16173569150148118</v>
      </c>
      <c r="T291" s="49">
        <f t="shared" si="852"/>
        <v>-0.50726480962793807</v>
      </c>
      <c r="U291" s="49">
        <f t="shared" si="852"/>
        <v>-0.46184984101389265</v>
      </c>
      <c r="V291" s="49">
        <f t="shared" si="852"/>
        <v>-0.17748162818268906</v>
      </c>
      <c r="W291" s="49">
        <f t="shared" si="861"/>
        <v>1.1333577916297592</v>
      </c>
      <c r="X291" s="49">
        <f t="shared" si="861"/>
        <v>1.0511292804799262</v>
      </c>
      <c r="Y291" s="49">
        <f t="shared" si="862"/>
        <v>-0.90604071400534758</v>
      </c>
      <c r="Z291" s="49">
        <f t="shared" si="862"/>
        <v>0.77183918466070811</v>
      </c>
      <c r="AA291" s="49">
        <f t="shared" si="862"/>
        <v>-0.68290124779303041</v>
      </c>
      <c r="AB291" s="49">
        <f t="shared" si="862"/>
        <v>0.81940732372721659</v>
      </c>
      <c r="AC291" s="49">
        <f t="shared" si="852"/>
        <v>0.16363939290100599</v>
      </c>
      <c r="AD291" s="49">
        <f t="shared" si="863"/>
        <v>0.91299717017837823</v>
      </c>
      <c r="AE291" s="49">
        <f t="shared" si="863"/>
        <v>1.3213733274308819</v>
      </c>
      <c r="AF291" s="49">
        <f t="shared" si="863"/>
        <v>1.0838471763136379</v>
      </c>
      <c r="AG291" s="129">
        <f t="shared" si="854"/>
        <v>0.40506228154497864</v>
      </c>
      <c r="AH291" s="129">
        <f t="shared" si="855"/>
        <v>4.1940824397328443E-2</v>
      </c>
      <c r="AI291" s="129">
        <f t="shared" si="856"/>
        <v>0.30278175353163145</v>
      </c>
      <c r="AJ291" s="132">
        <f t="shared" si="857"/>
        <v>0.87046426670597599</v>
      </c>
      <c r="AK291" s="85">
        <f t="shared" si="870"/>
        <v>0.70876193760211936</v>
      </c>
      <c r="AL291" s="122">
        <f t="shared" si="871"/>
        <v>0.5418393801524638</v>
      </c>
      <c r="AM291" s="122">
        <f t="shared" si="872"/>
        <v>0.69502658027577169</v>
      </c>
      <c r="AN291" s="122">
        <f t="shared" si="873"/>
        <v>0.86471053274016285</v>
      </c>
      <c r="AO291" s="53"/>
      <c r="AP291" s="60"/>
    </row>
    <row r="292" spans="1:42" ht="15" thickBot="1">
      <c r="A292" s="23" t="s">
        <v>7</v>
      </c>
      <c r="B292" s="24">
        <v>13089021602</v>
      </c>
      <c r="C292" s="24"/>
      <c r="D292" s="148">
        <f t="shared" ref="D292:G292" si="877">IF(OR(AND($V1074=1,$B$24=2),$B$24=1), IF(D$7="Next Quintile",IF(D1074&gt;D$41,D$42,IF(D1074&gt;D$40,D$41,IF(D1074&gt;D$19,D$40,IF(D1074&gt;D$18,D$19,D$18)))),IF(D$7="2nd Quintile",IF(D1074&gt;D$40,D$42,IF(D1074&gt;D$19,D$41,IF(D1074&gt;D$18,D$40,D$19))),IF(D1074*(1+D$7)&gt;100,100,D1074*(1+D$7)))), D1074)</f>
        <v>77.2</v>
      </c>
      <c r="E292" s="148">
        <f t="shared" si="877"/>
        <v>71.099999999999994</v>
      </c>
      <c r="F292" s="148">
        <f t="shared" si="877"/>
        <v>64.2</v>
      </c>
      <c r="G292" s="148">
        <f t="shared" si="877"/>
        <v>32.6</v>
      </c>
      <c r="H292" s="149">
        <f t="shared" ref="H292:M292" si="878">IF(OR(AND($V1074=1,$B$24=2),$B$24=1), IF(H$7="2nd Quintile",IF(H1074&gt;H$41,H$40,IF(H1074&gt;H$40,H$19,IF(H1074&gt;H$19,H$18, H$17))), IF(H$7="Next Quintile",IF(H1074=H$42,H$42,IF(H1074&gt;H$41,H$41,IF(H1074&gt;H$40,H$40,IF(H1074&gt;H$19,H$19,H$18)))),H1074*(1+H$7))), H1074)</f>
        <v>6.4</v>
      </c>
      <c r="I292" s="149">
        <f t="shared" si="878"/>
        <v>4.3888999999999996</v>
      </c>
      <c r="J292" s="149">
        <f t="shared" si="878"/>
        <v>13.1</v>
      </c>
      <c r="K292" s="149">
        <f t="shared" si="878"/>
        <v>11.1</v>
      </c>
      <c r="L292" s="149">
        <f t="shared" si="878"/>
        <v>33.6</v>
      </c>
      <c r="M292" s="149">
        <f t="shared" si="878"/>
        <v>2.1703999999999999</v>
      </c>
      <c r="N292" s="148">
        <f t="shared" si="736"/>
        <v>84.1</v>
      </c>
      <c r="O292" s="149">
        <f t="shared" ref="O292:Q292" si="879">IF(OR(AND($V1074=1,$B$24=2),$B$24=1), IF(O$7="2nd Quintile",IF(O1074&gt;O$41,O$40,IF(O1074&gt;O$40,O$19,IF(O1074&gt;O$19,O$18, O$17))), IF(O$7="Next Quintile",IF(O1074=O$42,O$42,IF(O1074&gt;O$41,O$41,IF(O1074&gt;O$40,O$40,IF(O1074&gt;O$19,O$19,O$18)))),O1074*(1+O$7))), O1074)</f>
        <v>3.2</v>
      </c>
      <c r="P292" s="149">
        <f t="shared" si="879"/>
        <v>7.1</v>
      </c>
      <c r="Q292" s="149">
        <f t="shared" si="879"/>
        <v>10.4</v>
      </c>
      <c r="R292" s="23"/>
      <c r="S292" s="49">
        <f t="shared" si="851"/>
        <v>0.27247206016355996</v>
      </c>
      <c r="T292" s="49">
        <f t="shared" si="852"/>
        <v>0.12364110090666809</v>
      </c>
      <c r="U292" s="49">
        <f t="shared" si="852"/>
        <v>0.87035499606409295</v>
      </c>
      <c r="V292" s="49">
        <f t="shared" si="852"/>
        <v>-3.3961941818978117E-2</v>
      </c>
      <c r="W292" s="49">
        <f t="shared" si="861"/>
        <v>1.0262224387976999</v>
      </c>
      <c r="X292" s="49">
        <f t="shared" si="861"/>
        <v>0.77785234646863566</v>
      </c>
      <c r="Y292" s="49">
        <f t="shared" si="862"/>
        <v>0.55094637640323874</v>
      </c>
      <c r="Z292" s="49">
        <f t="shared" si="862"/>
        <v>0.97413602333368643</v>
      </c>
      <c r="AA292" s="49">
        <f t="shared" si="862"/>
        <v>0.44916740449129489</v>
      </c>
      <c r="AB292" s="49">
        <f t="shared" si="862"/>
        <v>0.99093281317283433</v>
      </c>
      <c r="AC292" s="49">
        <f t="shared" si="852"/>
        <v>0.84946417238510707</v>
      </c>
      <c r="AD292" s="49">
        <f t="shared" si="863"/>
        <v>0.93356780743285994</v>
      </c>
      <c r="AE292" s="49">
        <f t="shared" si="863"/>
        <v>1.1705630789522152</v>
      </c>
      <c r="AF292" s="49">
        <f t="shared" si="863"/>
        <v>0.27367311916752729</v>
      </c>
      <c r="AG292" s="129">
        <f t="shared" si="854"/>
        <v>0.70802212304940382</v>
      </c>
      <c r="AH292" s="129">
        <f t="shared" si="855"/>
        <v>0.51250391099784542</v>
      </c>
      <c r="AI292" s="129">
        <f t="shared" si="856"/>
        <v>0.80474541366593855</v>
      </c>
      <c r="AJ292" s="132">
        <f t="shared" si="857"/>
        <v>0.80681704448442748</v>
      </c>
      <c r="AK292" s="85">
        <f t="shared" si="870"/>
        <v>0.79919803703861625</v>
      </c>
      <c r="AL292" s="122">
        <f t="shared" si="871"/>
        <v>0.67936427657535625</v>
      </c>
      <c r="AM292" s="122">
        <f t="shared" si="872"/>
        <v>0.81181953545931984</v>
      </c>
      <c r="AN292" s="122">
        <f t="shared" si="873"/>
        <v>0.84692299879450239</v>
      </c>
      <c r="AO292" s="53"/>
      <c r="AP292" s="60"/>
    </row>
    <row r="293" spans="1:42" ht="15" thickBot="1">
      <c r="A293" s="23" t="s">
        <v>7</v>
      </c>
      <c r="B293" s="24">
        <v>13089021603</v>
      </c>
      <c r="C293" s="24"/>
      <c r="D293" s="148">
        <f t="shared" ref="D293:G293" si="880">IF(OR(AND($V1075=1,$B$24=2),$B$24=1), IF(D$7="Next Quintile",IF(D1075&gt;D$41,D$42,IF(D1075&gt;D$40,D$41,IF(D1075&gt;D$19,D$40,IF(D1075&gt;D$18,D$19,D$18)))),IF(D$7="2nd Quintile",IF(D1075&gt;D$40,D$42,IF(D1075&gt;D$19,D$41,IF(D1075&gt;D$18,D$40,D$19))),IF(D1075*(1+D$7)&gt;100,100,D1075*(1+D$7)))), D1075)</f>
        <v>77.2</v>
      </c>
      <c r="E293" s="148">
        <f t="shared" si="880"/>
        <v>71.5</v>
      </c>
      <c r="F293" s="148">
        <f t="shared" si="880"/>
        <v>58.8</v>
      </c>
      <c r="G293" s="148">
        <f t="shared" si="880"/>
        <v>32.700000000000003</v>
      </c>
      <c r="H293" s="149">
        <f t="shared" ref="H293:M293" si="881">IF(OR(AND($V1075=1,$B$24=2),$B$24=1), IF(H$7="2nd Quintile",IF(H1075&gt;H$41,H$40,IF(H1075&gt;H$40,H$19,IF(H1075&gt;H$19,H$18, H$17))), IF(H$7="Next Quintile",IF(H1075=H$42,H$42,IF(H1075&gt;H$41,H$41,IF(H1075&gt;H$40,H$40,IF(H1075&gt;H$19,H$19,H$18)))),H1075*(1+H$7))), H1075)</f>
        <v>8.5</v>
      </c>
      <c r="I293" s="149">
        <f t="shared" si="881"/>
        <v>10.9108</v>
      </c>
      <c r="J293" s="149">
        <f t="shared" si="881"/>
        <v>2.2999999999999998</v>
      </c>
      <c r="K293" s="149">
        <f t="shared" si="881"/>
        <v>10.7</v>
      </c>
      <c r="L293" s="149">
        <f t="shared" si="881"/>
        <v>40.799999999999997</v>
      </c>
      <c r="M293" s="149">
        <f t="shared" si="881"/>
        <v>4.7</v>
      </c>
      <c r="N293" s="148">
        <f t="shared" si="736"/>
        <v>84.4</v>
      </c>
      <c r="O293" s="149">
        <f t="shared" ref="O293:Q293" si="882">IF(OR(AND($V1075=1,$B$24=2),$B$24=1), IF(O$7="2nd Quintile",IF(O1075&gt;O$41,O$40,IF(O1075&gt;O$40,O$19,IF(O1075&gt;O$19,O$18, O$17))), IF(O$7="Next Quintile",IF(O1075=O$42,O$42,IF(O1075&gt;O$41,O$41,IF(O1075&gt;O$40,O$40,IF(O1075&gt;O$19,O$19,O$18)))),O1075*(1+O$7))), O1075)</f>
        <v>1.9</v>
      </c>
      <c r="P293" s="149">
        <f t="shared" si="882"/>
        <v>10</v>
      </c>
      <c r="Q293" s="149">
        <f t="shared" si="882"/>
        <v>4.2</v>
      </c>
      <c r="R293" s="23"/>
      <c r="S293" s="49">
        <f t="shared" si="851"/>
        <v>0.27247206016355996</v>
      </c>
      <c r="T293" s="49">
        <f t="shared" si="852"/>
        <v>0.16187782275725085</v>
      </c>
      <c r="U293" s="49">
        <f t="shared" si="852"/>
        <v>0.61158139461728978</v>
      </c>
      <c r="V293" s="49">
        <f t="shared" si="852"/>
        <v>-2.8646397879581349E-2</v>
      </c>
      <c r="W293" s="49">
        <f t="shared" si="861"/>
        <v>0.27627496897328702</v>
      </c>
      <c r="X293" s="49">
        <f t="shared" si="861"/>
        <v>-8.1200580898033235E-4</v>
      </c>
      <c r="Y293" s="49">
        <f t="shared" si="862"/>
        <v>1.0935484652450569</v>
      </c>
      <c r="Z293" s="49">
        <f t="shared" si="862"/>
        <v>0.9938723002773916</v>
      </c>
      <c r="AA293" s="49">
        <f t="shared" si="862"/>
        <v>-0.21350692855318798</v>
      </c>
      <c r="AB293" s="49">
        <f t="shared" si="862"/>
        <v>0.77715133992606911</v>
      </c>
      <c r="AC293" s="49">
        <f t="shared" si="852"/>
        <v>0.87764875236390683</v>
      </c>
      <c r="AD293" s="49">
        <f t="shared" si="863"/>
        <v>1.0672769495869918</v>
      </c>
      <c r="AE293" s="49">
        <f t="shared" si="863"/>
        <v>0.96230130724357976</v>
      </c>
      <c r="AF293" s="49">
        <f t="shared" si="863"/>
        <v>1.2038729625575062</v>
      </c>
      <c r="AG293" s="129">
        <f t="shared" si="854"/>
        <v>0.62928223424529328</v>
      </c>
      <c r="AH293" s="129">
        <f t="shared" si="855"/>
        <v>0.34089947258112607</v>
      </c>
      <c r="AI293" s="129">
        <f t="shared" si="856"/>
        <v>0.51917223721675754</v>
      </c>
      <c r="AJ293" s="132">
        <f t="shared" si="857"/>
        <v>1.0277749929379962</v>
      </c>
      <c r="AK293" s="85">
        <f t="shared" si="870"/>
        <v>0.77569350792958836</v>
      </c>
      <c r="AL293" s="122">
        <f t="shared" si="871"/>
        <v>0.62921184581530598</v>
      </c>
      <c r="AM293" s="122">
        <f t="shared" si="872"/>
        <v>0.74537461554274931</v>
      </c>
      <c r="AN293" s="122">
        <f t="shared" si="873"/>
        <v>0.90867427200797313</v>
      </c>
      <c r="AO293" s="53"/>
      <c r="AP293" s="60"/>
    </row>
    <row r="294" spans="1:42" ht="15" thickBot="1">
      <c r="A294" s="23" t="s">
        <v>7</v>
      </c>
      <c r="B294" s="24">
        <v>13089021604</v>
      </c>
      <c r="C294" s="24"/>
      <c r="D294" s="148">
        <f t="shared" ref="D294:G294" si="883">IF(OR(AND($V1076=1,$B$24=2),$B$24=1), IF(D$7="Next Quintile",IF(D1076&gt;D$41,D$42,IF(D1076&gt;D$40,D$41,IF(D1076&gt;D$19,D$40,IF(D1076&gt;D$18,D$19,D$18)))),IF(D$7="2nd Quintile",IF(D1076&gt;D$40,D$42,IF(D1076&gt;D$19,D$41,IF(D1076&gt;D$18,D$40,D$19))),IF(D1076*(1+D$7)&gt;100,100,D1076*(1+D$7)))), D1076)</f>
        <v>77.400000000000006</v>
      </c>
      <c r="E294" s="148">
        <f t="shared" si="883"/>
        <v>72.400000000000006</v>
      </c>
      <c r="F294" s="148">
        <f t="shared" si="883"/>
        <v>66</v>
      </c>
      <c r="G294" s="148">
        <f t="shared" si="883"/>
        <v>33</v>
      </c>
      <c r="H294" s="149">
        <f t="shared" ref="H294:M294" si="884">IF(OR(AND($V1076=1,$B$24=2),$B$24=1), IF(H$7="2nd Quintile",IF(H1076&gt;H$41,H$40,IF(H1076&gt;H$40,H$19,IF(H1076&gt;H$19,H$18, H$17))), IF(H$7="Next Quintile",IF(H1076=H$42,H$42,IF(H1076&gt;H$41,H$41,IF(H1076&gt;H$40,H$40,IF(H1076&gt;H$19,H$19,H$18)))),H1076*(1+H$7))), H1076)</f>
        <v>6.9</v>
      </c>
      <c r="I294" s="149">
        <f t="shared" si="884"/>
        <v>3.8818999999999999</v>
      </c>
      <c r="J294" s="149">
        <f t="shared" si="884"/>
        <v>-4.0144000000000002</v>
      </c>
      <c r="K294" s="149">
        <f t="shared" si="884"/>
        <v>3.5</v>
      </c>
      <c r="L294" s="149">
        <f t="shared" si="884"/>
        <v>13.5</v>
      </c>
      <c r="M294" s="149">
        <f t="shared" si="884"/>
        <v>-0.21249999999999999</v>
      </c>
      <c r="N294" s="148">
        <f t="shared" si="736"/>
        <v>85.5</v>
      </c>
      <c r="O294" s="149">
        <f t="shared" ref="O294:Q294" si="885">IF(OR(AND($V1076=1,$B$24=2),$B$24=1), IF(O$7="2nd Quintile",IF(O1076&gt;O$41,O$40,IF(O1076&gt;O$40,O$19,IF(O1076&gt;O$19,O$18, O$17))), IF(O$7="Next Quintile",IF(O1076=O$42,O$42,IF(O1076&gt;O$41,O$41,IF(O1076&gt;O$40,O$40,IF(O1076&gt;O$19,O$19,O$18)))),O1076*(1+O$7))), O1076)</f>
        <v>0.5</v>
      </c>
      <c r="P294" s="149">
        <f t="shared" si="885"/>
        <v>2</v>
      </c>
      <c r="Q294" s="149">
        <f t="shared" si="885"/>
        <v>4.5</v>
      </c>
      <c r="R294" s="23"/>
      <c r="S294" s="49">
        <f t="shared" si="851"/>
        <v>0.28950842457311077</v>
      </c>
      <c r="T294" s="49">
        <f t="shared" si="852"/>
        <v>0.2479104469210614</v>
      </c>
      <c r="U294" s="49">
        <f t="shared" si="852"/>
        <v>0.95661286321302708</v>
      </c>
      <c r="V294" s="49">
        <f t="shared" si="852"/>
        <v>-1.2699766061391412E-2</v>
      </c>
      <c r="W294" s="49">
        <f t="shared" si="861"/>
        <v>0.84766351741093493</v>
      </c>
      <c r="X294" s="49">
        <f t="shared" si="861"/>
        <v>0.83838422009514812</v>
      </c>
      <c r="Y294" s="49">
        <f t="shared" si="862"/>
        <v>1.4107898198545734</v>
      </c>
      <c r="Z294" s="49">
        <f t="shared" si="862"/>
        <v>1.3491252852640852</v>
      </c>
      <c r="AA294" s="49">
        <f t="shared" si="862"/>
        <v>2.2991332509071443</v>
      </c>
      <c r="AB294" s="49">
        <f t="shared" si="862"/>
        <v>1.1923163807723431</v>
      </c>
      <c r="AC294" s="49">
        <f t="shared" si="852"/>
        <v>0.98099221228616817</v>
      </c>
      <c r="AD294" s="49">
        <f t="shared" si="863"/>
        <v>1.2112714103683644</v>
      </c>
      <c r="AE294" s="49">
        <f t="shared" si="863"/>
        <v>1.5368165395432629</v>
      </c>
      <c r="AF294" s="49">
        <f t="shared" si="863"/>
        <v>1.1588632927160556</v>
      </c>
      <c r="AG294" s="129">
        <f t="shared" si="854"/>
        <v>1.1631783513479701</v>
      </c>
      <c r="AH294" s="129">
        <f t="shared" si="855"/>
        <v>0.65402421800092347</v>
      </c>
      <c r="AI294" s="129">
        <f t="shared" si="856"/>
        <v>1.6135249723145242</v>
      </c>
      <c r="AJ294" s="132">
        <f t="shared" si="857"/>
        <v>1.2219858637284626</v>
      </c>
      <c r="AK294" s="85">
        <f t="shared" si="870"/>
        <v>0.93506605742424476</v>
      </c>
      <c r="AL294" s="122">
        <f t="shared" si="871"/>
        <v>0.72072443872266245</v>
      </c>
      <c r="AM294" s="122">
        <f t="shared" si="872"/>
        <v>1</v>
      </c>
      <c r="AN294" s="122">
        <f t="shared" si="873"/>
        <v>0.96295052062062825</v>
      </c>
      <c r="AO294" s="53"/>
      <c r="AP294" s="60"/>
    </row>
    <row r="295" spans="1:42" ht="15" thickBot="1">
      <c r="A295" s="23" t="s">
        <v>7</v>
      </c>
      <c r="B295" s="24">
        <v>13089021605</v>
      </c>
      <c r="C295" s="24"/>
      <c r="D295" s="148">
        <f t="shared" ref="D295:G295" si="886">IF(OR(AND($V1077=1,$B$24=2),$B$24=1), IF(D$7="Next Quintile",IF(D1077&gt;D$41,D$42,IF(D1077&gt;D$40,D$41,IF(D1077&gt;D$19,D$40,IF(D1077&gt;D$18,D$19,D$18)))),IF(D$7="2nd Quintile",IF(D1077&gt;D$40,D$42,IF(D1077&gt;D$19,D$41,IF(D1077&gt;D$18,D$40,D$19))),IF(D1077*(1+D$7)&gt;100,100,D1077*(1+D$7)))), D1077)</f>
        <v>77.400000000000006</v>
      </c>
      <c r="E295" s="148">
        <f t="shared" si="886"/>
        <v>72.400000000000006</v>
      </c>
      <c r="F295" s="148">
        <f t="shared" si="886"/>
        <v>63.4</v>
      </c>
      <c r="G295" s="148">
        <f t="shared" si="886"/>
        <v>33</v>
      </c>
      <c r="H295" s="149">
        <f t="shared" ref="H295:M295" si="887">IF(OR(AND($V1077=1,$B$24=2),$B$24=1), IF(H$7="2nd Quintile",IF(H1077&gt;H$41,H$40,IF(H1077&gt;H$40,H$19,IF(H1077&gt;H$19,H$18, H$17))), IF(H$7="Next Quintile",IF(H1077=H$42,H$42,IF(H1077&gt;H$41,H$41,IF(H1077&gt;H$40,H$40,IF(H1077&gt;H$19,H$19,H$18)))),H1077*(1+H$7))), H1077)</f>
        <v>8</v>
      </c>
      <c r="I295" s="149">
        <f t="shared" si="887"/>
        <v>5.3</v>
      </c>
      <c r="J295" s="149">
        <f t="shared" si="887"/>
        <v>32.1</v>
      </c>
      <c r="K295" s="149">
        <f t="shared" si="887"/>
        <v>27.9</v>
      </c>
      <c r="L295" s="149">
        <f t="shared" si="887"/>
        <v>48.4</v>
      </c>
      <c r="M295" s="149">
        <f t="shared" si="887"/>
        <v>11.9</v>
      </c>
      <c r="N295" s="148">
        <f t="shared" si="736"/>
        <v>85.5</v>
      </c>
      <c r="O295" s="149">
        <f t="shared" ref="O295:Q295" si="888">IF(OR(AND($V1077=1,$B$24=2),$B$24=1), IF(O$7="2nd Quintile",IF(O1077&gt;O$41,O$40,IF(O1077&gt;O$40,O$19,IF(O1077&gt;O$19,O$18, O$17))), IF(O$7="Next Quintile",IF(O1077=O$42,O$42,IF(O1077&gt;O$41,O$41,IF(O1077&gt;O$40,O$40,IF(O1077&gt;O$19,O$19,O$18)))),O1077*(1+O$7))), O1077)</f>
        <v>4.7</v>
      </c>
      <c r="P295" s="149">
        <f t="shared" si="888"/>
        <v>22.6</v>
      </c>
      <c r="Q295" s="149">
        <f t="shared" si="888"/>
        <v>10.6</v>
      </c>
      <c r="R295" s="23"/>
      <c r="S295" s="49">
        <f t="shared" si="851"/>
        <v>0.28950842457311077</v>
      </c>
      <c r="T295" s="49">
        <f t="shared" si="852"/>
        <v>0.2479104469210614</v>
      </c>
      <c r="U295" s="49">
        <f t="shared" si="852"/>
        <v>0.83201816622012192</v>
      </c>
      <c r="V295" s="49">
        <f t="shared" si="852"/>
        <v>-1.2699766061391412E-2</v>
      </c>
      <c r="W295" s="49">
        <f t="shared" si="861"/>
        <v>0.45483389036005206</v>
      </c>
      <c r="X295" s="49">
        <f t="shared" si="861"/>
        <v>0.66907406232442368</v>
      </c>
      <c r="Y295" s="49">
        <f t="shared" si="862"/>
        <v>-0.40363137248514547</v>
      </c>
      <c r="Z295" s="49">
        <f t="shared" si="862"/>
        <v>0.14521239169806802</v>
      </c>
      <c r="AA295" s="49">
        <f t="shared" si="862"/>
        <v>-0.91299650232236484</v>
      </c>
      <c r="AB295" s="49">
        <f t="shared" si="862"/>
        <v>0.16866517318954516</v>
      </c>
      <c r="AC295" s="49">
        <f t="shared" si="852"/>
        <v>0.98099221228616817</v>
      </c>
      <c r="AD295" s="49">
        <f t="shared" si="863"/>
        <v>0.77928802802424657</v>
      </c>
      <c r="AE295" s="49">
        <f t="shared" si="863"/>
        <v>5.7439816371578668E-2</v>
      </c>
      <c r="AF295" s="49">
        <f t="shared" si="863"/>
        <v>0.24366667260656036</v>
      </c>
      <c r="AG295" s="129">
        <f t="shared" si="854"/>
        <v>0.20411887813140228</v>
      </c>
      <c r="AH295" s="129">
        <f t="shared" si="855"/>
        <v>0.29671626455031891</v>
      </c>
      <c r="AI295" s="129">
        <f t="shared" si="856"/>
        <v>-0.19970631247825055</v>
      </c>
      <c r="AJ295" s="132">
        <f t="shared" si="857"/>
        <v>0.51534668232213843</v>
      </c>
      <c r="AK295" s="85">
        <f t="shared" si="870"/>
        <v>0.64877861597778186</v>
      </c>
      <c r="AL295" s="122">
        <f t="shared" si="871"/>
        <v>0.61629903713759027</v>
      </c>
      <c r="AM295" s="122">
        <f t="shared" si="872"/>
        <v>0.57811161045891823</v>
      </c>
      <c r="AN295" s="122">
        <f t="shared" si="873"/>
        <v>0.76546557174342289</v>
      </c>
      <c r="AO295" s="53"/>
      <c r="AP295" s="60"/>
    </row>
    <row r="296" spans="1:42" ht="15" thickBot="1">
      <c r="A296" s="23" t="s">
        <v>7</v>
      </c>
      <c r="B296" s="24">
        <v>13089021703</v>
      </c>
      <c r="C296" s="24"/>
      <c r="D296" s="148">
        <f t="shared" ref="D296:G296" si="889">IF(OR(AND($V1078=1,$B$24=2),$B$24=1), IF(D$7="Next Quintile",IF(D1078&gt;D$41,D$42,IF(D1078&gt;D$40,D$41,IF(D1078&gt;D$19,D$40,IF(D1078&gt;D$18,D$19,D$18)))),IF(D$7="2nd Quintile",IF(D1078&gt;D$40,D$42,IF(D1078&gt;D$19,D$41,IF(D1078&gt;D$18,D$40,D$19))),IF(D1078*(1+D$7)&gt;100,100,D1078*(1+D$7)))), D1078)</f>
        <v>77.400000000000006</v>
      </c>
      <c r="E296" s="148">
        <f t="shared" si="889"/>
        <v>72.400000000000006</v>
      </c>
      <c r="F296" s="148">
        <f t="shared" si="889"/>
        <v>66.5</v>
      </c>
      <c r="G296" s="148">
        <f t="shared" si="889"/>
        <v>33</v>
      </c>
      <c r="H296" s="149">
        <f t="shared" ref="H296:M296" si="890">IF(OR(AND($V1078=1,$B$24=2),$B$24=1), IF(H$7="2nd Quintile",IF(H1078&gt;H$41,H$40,IF(H1078&gt;H$40,H$19,IF(H1078&gt;H$19,H$18, H$17))), IF(H$7="Next Quintile",IF(H1078=H$42,H$42,IF(H1078&gt;H$41,H$41,IF(H1078&gt;H$40,H$40,IF(H1078&gt;H$19,H$19,H$18)))),H1078*(1+H$7))), H1078)</f>
        <v>4.3</v>
      </c>
      <c r="I296" s="149">
        <f t="shared" si="890"/>
        <v>3.1208</v>
      </c>
      <c r="J296" s="149">
        <f t="shared" si="890"/>
        <v>3.2</v>
      </c>
      <c r="K296" s="149">
        <f t="shared" si="890"/>
        <v>7.7</v>
      </c>
      <c r="L296" s="149">
        <f t="shared" si="890"/>
        <v>17.3</v>
      </c>
      <c r="M296" s="149">
        <f t="shared" si="890"/>
        <v>2.9786000000000001</v>
      </c>
      <c r="N296" s="148">
        <f t="shared" si="736"/>
        <v>85.5</v>
      </c>
      <c r="O296" s="149">
        <f t="shared" ref="O296:Q296" si="891">IF(OR(AND($V1078=1,$B$24=2),$B$24=1), IF(O$7="2nd Quintile",IF(O1078&gt;O$41,O$40,IF(O1078&gt;O$40,O$19,IF(O1078&gt;O$19,O$18, O$17))), IF(O$7="Next Quintile",IF(O1078=O$42,O$42,IF(O1078&gt;O$41,O$41,IF(O1078&gt;O$40,O$40,IF(O1078&gt;O$19,O$19,O$18)))),O1078*(1+O$7))), O1078)</f>
        <v>3</v>
      </c>
      <c r="P296" s="149">
        <f t="shared" si="891"/>
        <v>6.4</v>
      </c>
      <c r="Q296" s="149">
        <f t="shared" si="891"/>
        <v>12.1</v>
      </c>
      <c r="R296" s="23"/>
      <c r="S296" s="49">
        <f t="shared" si="851"/>
        <v>0.28950842457311077</v>
      </c>
      <c r="T296" s="49">
        <f t="shared" si="852"/>
        <v>0.2479104469210614</v>
      </c>
      <c r="U296" s="49">
        <f t="shared" si="852"/>
        <v>0.9805733818655088</v>
      </c>
      <c r="V296" s="49">
        <f t="shared" si="852"/>
        <v>-1.2699766061391412E-2</v>
      </c>
      <c r="W296" s="49">
        <f t="shared" si="861"/>
        <v>1.7761699086221132</v>
      </c>
      <c r="X296" s="49">
        <f t="shared" si="861"/>
        <v>0.92925366588832081</v>
      </c>
      <c r="Y296" s="49">
        <f t="shared" si="862"/>
        <v>1.0483316245082388</v>
      </c>
      <c r="Z296" s="49">
        <f t="shared" si="862"/>
        <v>1.1418943773551806</v>
      </c>
      <c r="AA296" s="49">
        <f t="shared" si="862"/>
        <v>1.9493884640225556</v>
      </c>
      <c r="AB296" s="49">
        <f t="shared" si="862"/>
        <v>0.92263024095665958</v>
      </c>
      <c r="AC296" s="49">
        <f t="shared" si="852"/>
        <v>0.98099221228616817</v>
      </c>
      <c r="AD296" s="49">
        <f t="shared" si="863"/>
        <v>0.95413844468734188</v>
      </c>
      <c r="AE296" s="49">
        <f t="shared" si="863"/>
        <v>1.2208331617784371</v>
      </c>
      <c r="AF296" s="49">
        <f t="shared" si="863"/>
        <v>1.8618323399307413E-2</v>
      </c>
      <c r="AG296" s="129">
        <f t="shared" si="854"/>
        <v>0.96096969653310715</v>
      </c>
      <c r="AH296" s="129">
        <f t="shared" si="855"/>
        <v>0.75129252661670887</v>
      </c>
      <c r="AI296" s="129">
        <f t="shared" si="856"/>
        <v>1.3379710274447987</v>
      </c>
      <c r="AJ296" s="132">
        <f t="shared" si="857"/>
        <v>0.79364553553781358</v>
      </c>
      <c r="AK296" s="85">
        <f t="shared" si="870"/>
        <v>0.8747050474535879</v>
      </c>
      <c r="AL296" s="122">
        <f t="shared" si="871"/>
        <v>0.74915168779622188</v>
      </c>
      <c r="AM296" s="122">
        <f t="shared" si="872"/>
        <v>0.93588627605988706</v>
      </c>
      <c r="AN296" s="122">
        <f t="shared" si="873"/>
        <v>0.8432419479280886</v>
      </c>
      <c r="AO296" s="53"/>
      <c r="AP296" s="60"/>
    </row>
    <row r="297" spans="1:42" ht="15" thickBot="1">
      <c r="A297" s="23" t="s">
        <v>7</v>
      </c>
      <c r="B297" s="24">
        <v>13089021704</v>
      </c>
      <c r="C297" s="24"/>
      <c r="D297" s="148">
        <f t="shared" ref="D297:G297" si="892">IF(OR(AND($V1079=1,$B$24=2),$B$24=1), IF(D$7="Next Quintile",IF(D1079&gt;D$41,D$42,IF(D1079&gt;D$40,D$41,IF(D1079&gt;D$19,D$40,IF(D1079&gt;D$18,D$19,D$18)))),IF(D$7="2nd Quintile",IF(D1079&gt;D$40,D$42,IF(D1079&gt;D$19,D$41,IF(D1079&gt;D$18,D$40,D$19))),IF(D1079*(1+D$7)&gt;100,100,D1079*(1+D$7)))), D1079)</f>
        <v>76.400000000000006</v>
      </c>
      <c r="E297" s="148">
        <f t="shared" si="892"/>
        <v>71.2</v>
      </c>
      <c r="F297" s="148">
        <f t="shared" si="892"/>
        <v>65.900000000000006</v>
      </c>
      <c r="G297" s="148">
        <f t="shared" si="892"/>
        <v>32.200000000000003</v>
      </c>
      <c r="H297" s="149">
        <f t="shared" ref="H297:M297" si="893">IF(OR(AND($V1079=1,$B$24=2),$B$24=1), IF(H$7="2nd Quintile",IF(H1079&gt;H$41,H$40,IF(H1079&gt;H$40,H$19,IF(H1079&gt;H$19,H$18, H$17))), IF(H$7="Next Quintile",IF(H1079=H$42,H$42,IF(H1079&gt;H$41,H$41,IF(H1079&gt;H$40,H$40,IF(H1079&gt;H$19,H$19,H$18)))),H1079*(1+H$7))), H1079)</f>
        <v>6.6</v>
      </c>
      <c r="I297" s="149">
        <f t="shared" si="893"/>
        <v>7.7</v>
      </c>
      <c r="J297" s="149">
        <f t="shared" si="893"/>
        <v>9.6</v>
      </c>
      <c r="K297" s="149">
        <f t="shared" si="893"/>
        <v>13.1</v>
      </c>
      <c r="L297" s="149">
        <f t="shared" si="893"/>
        <v>27.5</v>
      </c>
      <c r="M297" s="149">
        <f t="shared" si="893"/>
        <v>4.5</v>
      </c>
      <c r="N297" s="148">
        <f t="shared" si="736"/>
        <v>85.2</v>
      </c>
      <c r="O297" s="149">
        <f t="shared" ref="O297:Q297" si="894">IF(OR(AND($V1079=1,$B$24=2),$B$24=1), IF(O$7="2nd Quintile",IF(O1079&gt;O$41,O$40,IF(O1079&gt;O$40,O$19,IF(O1079&gt;O$19,O$18, O$17))), IF(O$7="Next Quintile",IF(O1079=O$42,O$42,IF(O1079&gt;O$41,O$41,IF(O1079&gt;O$40,O$40,IF(O1079&gt;O$19,O$19,O$18)))),O1079*(1+O$7))), O1079)</f>
        <v>2.7</v>
      </c>
      <c r="P297" s="149">
        <f t="shared" si="894"/>
        <v>15</v>
      </c>
      <c r="Q297" s="149">
        <f t="shared" si="894"/>
        <v>6.1</v>
      </c>
      <c r="R297" s="23"/>
      <c r="S297" s="49">
        <f t="shared" si="851"/>
        <v>0.20432660252535773</v>
      </c>
      <c r="T297" s="49">
        <f t="shared" si="852"/>
        <v>0.13320028136931447</v>
      </c>
      <c r="U297" s="49">
        <f t="shared" si="852"/>
        <v>0.95182075948253098</v>
      </c>
      <c r="V297" s="49">
        <f t="shared" si="852"/>
        <v>-5.5224117576564827E-2</v>
      </c>
      <c r="W297" s="49">
        <f t="shared" si="861"/>
        <v>0.95479887024299426</v>
      </c>
      <c r="X297" s="49">
        <f t="shared" si="861"/>
        <v>0.38253264870779685</v>
      </c>
      <c r="Y297" s="49">
        <f t="shared" si="862"/>
        <v>0.72678964593530948</v>
      </c>
      <c r="Z297" s="49">
        <f t="shared" si="862"/>
        <v>0.87545463861516049</v>
      </c>
      <c r="AA297" s="49">
        <f t="shared" si="862"/>
        <v>1.0105998255428712</v>
      </c>
      <c r="AB297" s="49">
        <f t="shared" si="862"/>
        <v>0.79405373344652797</v>
      </c>
      <c r="AC297" s="49">
        <f t="shared" si="852"/>
        <v>0.95280763230736976</v>
      </c>
      <c r="AD297" s="49">
        <f t="shared" si="863"/>
        <v>0.98499440056906451</v>
      </c>
      <c r="AE297" s="49">
        <f t="shared" si="863"/>
        <v>0.60322928705627776</v>
      </c>
      <c r="AF297" s="49">
        <f t="shared" si="863"/>
        <v>0.91881172022831914</v>
      </c>
      <c r="AG297" s="129">
        <f t="shared" si="854"/>
        <v>0.74316932406567526</v>
      </c>
      <c r="AH297" s="129">
        <f t="shared" si="855"/>
        <v>0.47117781295524841</v>
      </c>
      <c r="AI297" s="129">
        <f t="shared" si="856"/>
        <v>0.89336939920151981</v>
      </c>
      <c r="AJ297" s="132">
        <f t="shared" si="857"/>
        <v>0.86496076004025779</v>
      </c>
      <c r="AK297" s="85">
        <f t="shared" si="870"/>
        <v>0.8096897766376272</v>
      </c>
      <c r="AL297" s="122">
        <f t="shared" si="871"/>
        <v>0.66728647550105447</v>
      </c>
      <c r="AM297" s="122">
        <f t="shared" si="872"/>
        <v>0.83243986715439733</v>
      </c>
      <c r="AN297" s="122">
        <f t="shared" si="873"/>
        <v>0.86317246386268887</v>
      </c>
      <c r="AO297" s="53"/>
      <c r="AP297" s="60"/>
    </row>
    <row r="298" spans="1:42" ht="15" thickBot="1">
      <c r="A298" s="23" t="s">
        <v>7</v>
      </c>
      <c r="B298" s="24">
        <v>13089021705</v>
      </c>
      <c r="C298" s="24"/>
      <c r="D298" s="148">
        <f t="shared" ref="D298:G298" si="895">IF(OR(AND($V1080=1,$B$24=2),$B$24=1), IF(D$7="Next Quintile",IF(D1080&gt;D$41,D$42,IF(D1080&gt;D$40,D$41,IF(D1080&gt;D$19,D$40,IF(D1080&gt;D$18,D$19,D$18)))),IF(D$7="2nd Quintile",IF(D1080&gt;D$40,D$42,IF(D1080&gt;D$19,D$41,IF(D1080&gt;D$18,D$40,D$19))),IF(D1080*(1+D$7)&gt;100,100,D1080*(1+D$7)))), D1080)</f>
        <v>77.400000000000006</v>
      </c>
      <c r="E298" s="148">
        <f t="shared" si="895"/>
        <v>72.400000000000006</v>
      </c>
      <c r="F298" s="148">
        <f t="shared" si="895"/>
        <v>51.1</v>
      </c>
      <c r="G298" s="148">
        <f t="shared" si="895"/>
        <v>33</v>
      </c>
      <c r="H298" s="149">
        <f t="shared" ref="H298:M298" si="896">IF(OR(AND($V1080=1,$B$24=2),$B$24=1), IF(H$7="2nd Quintile",IF(H1080&gt;H$41,H$40,IF(H1080&gt;H$40,H$19,IF(H1080&gt;H$19,H$18, H$17))), IF(H$7="Next Quintile",IF(H1080=H$42,H$42,IF(H1080&gt;H$41,H$41,IF(H1080&gt;H$40,H$40,IF(H1080&gt;H$19,H$19,H$18)))),H1080*(1+H$7))), H1080)</f>
        <v>9.1</v>
      </c>
      <c r="I298" s="149">
        <f t="shared" si="896"/>
        <v>15</v>
      </c>
      <c r="J298" s="149">
        <f t="shared" si="896"/>
        <v>24.2</v>
      </c>
      <c r="K298" s="149">
        <f t="shared" si="896"/>
        <v>24.5</v>
      </c>
      <c r="L298" s="149">
        <f t="shared" si="896"/>
        <v>39.4</v>
      </c>
      <c r="M298" s="149">
        <f t="shared" si="896"/>
        <v>27.6</v>
      </c>
      <c r="N298" s="148">
        <f t="shared" si="736"/>
        <v>85.5</v>
      </c>
      <c r="O298" s="149">
        <f t="shared" ref="O298:Q298" si="897">IF(OR(AND($V1080=1,$B$24=2),$B$24=1), IF(O$7="2nd Quintile",IF(O1080&gt;O$41,O$40,IF(O1080&gt;O$40,O$19,IF(O1080&gt;O$19,O$18, O$17))), IF(O$7="Next Quintile",IF(O1080=O$42,O$42,IF(O1080&gt;O$41,O$41,IF(O1080&gt;O$40,O$40,IF(O1080&gt;O$19,O$19,O$18)))),O1080*(1+O$7))), O1080)</f>
        <v>9.5</v>
      </c>
      <c r="P298" s="149">
        <f t="shared" si="897"/>
        <v>29.8</v>
      </c>
      <c r="Q298" s="149">
        <f t="shared" si="897"/>
        <v>10.199999999999999</v>
      </c>
      <c r="R298" s="23"/>
      <c r="S298" s="49">
        <f t="shared" si="851"/>
        <v>0.28950842457311077</v>
      </c>
      <c r="T298" s="49">
        <f t="shared" si="852"/>
        <v>0.2479104469210614</v>
      </c>
      <c r="U298" s="49">
        <f t="shared" si="852"/>
        <v>0.24258940736907098</v>
      </c>
      <c r="V298" s="49">
        <f t="shared" si="852"/>
        <v>-1.2699766061391412E-2</v>
      </c>
      <c r="W298" s="49">
        <f t="shared" si="861"/>
        <v>6.2004263309169153E-2</v>
      </c>
      <c r="X298" s="49">
        <f t="shared" si="861"/>
        <v>-0.48903081770944296</v>
      </c>
      <c r="Y298" s="49">
        <f t="shared" si="862"/>
        <v>-6.7279926841856737E-3</v>
      </c>
      <c r="Z298" s="49">
        <f t="shared" si="862"/>
        <v>0.31297074571956213</v>
      </c>
      <c r="AA298" s="49">
        <f t="shared" si="862"/>
        <v>-8.4653586016760818E-2</v>
      </c>
      <c r="AB298" s="49">
        <f t="shared" si="862"/>
        <v>-1.158172718166486</v>
      </c>
      <c r="AC298" s="49">
        <f t="shared" si="852"/>
        <v>0.98099221228616817</v>
      </c>
      <c r="AD298" s="49">
        <f t="shared" si="863"/>
        <v>0.28559273391668355</v>
      </c>
      <c r="AE298" s="49">
        <f t="shared" si="863"/>
        <v>-0.45962389269813614</v>
      </c>
      <c r="AF298" s="49">
        <f t="shared" si="863"/>
        <v>0.30367956572849453</v>
      </c>
      <c r="AG298" s="129">
        <f t="shared" si="854"/>
        <v>5.1196228393767806E-3</v>
      </c>
      <c r="AH298" s="129">
        <f t="shared" si="855"/>
        <v>4.7650566531056031E-2</v>
      </c>
      <c r="AI298" s="129">
        <f t="shared" si="856"/>
        <v>-0.30995185282122822</v>
      </c>
      <c r="AJ298" s="132">
        <f t="shared" si="857"/>
        <v>0.27766015480830253</v>
      </c>
      <c r="AK298" s="85">
        <f t="shared" si="870"/>
        <v>0.58937563916735336</v>
      </c>
      <c r="AL298" s="122">
        <f t="shared" si="871"/>
        <v>0.54350808668279338</v>
      </c>
      <c r="AM298" s="122">
        <f t="shared" si="872"/>
        <v>0.55246054550131085</v>
      </c>
      <c r="AN298" s="122">
        <f t="shared" si="873"/>
        <v>0.69903915077784151</v>
      </c>
      <c r="AO298" s="53"/>
      <c r="AP298" s="60"/>
    </row>
    <row r="299" spans="1:42" ht="15" thickBot="1">
      <c r="A299" s="23" t="s">
        <v>7</v>
      </c>
      <c r="B299" s="24">
        <v>13089021706</v>
      </c>
      <c r="C299" s="24"/>
      <c r="D299" s="148">
        <f t="shared" ref="D299:G299" si="898">IF(OR(AND($V1081=1,$B$24=2),$B$24=1), IF(D$7="Next Quintile",IF(D1081&gt;D$41,D$42,IF(D1081&gt;D$40,D$41,IF(D1081&gt;D$19,D$40,IF(D1081&gt;D$18,D$19,D$18)))),IF(D$7="2nd Quintile",IF(D1081&gt;D$40,D$42,IF(D1081&gt;D$19,D$41,IF(D1081&gt;D$18,D$40,D$19))),IF(D1081*(1+D$7)&gt;100,100,D1081*(1+D$7)))), D1081)</f>
        <v>77.400000000000006</v>
      </c>
      <c r="E299" s="148">
        <f t="shared" si="898"/>
        <v>72.400000000000006</v>
      </c>
      <c r="F299" s="148">
        <f t="shared" si="898"/>
        <v>57.5</v>
      </c>
      <c r="G299" s="148">
        <f t="shared" si="898"/>
        <v>33</v>
      </c>
      <c r="H299" s="149">
        <f t="shared" ref="H299:M299" si="899">IF(OR(AND($V1081=1,$B$24=2),$B$24=1), IF(H$7="2nd Quintile",IF(H1081&gt;H$41,H$40,IF(H1081&gt;H$40,H$19,IF(H1081&gt;H$19,H$18, H$17))), IF(H$7="Next Quintile",IF(H1081=H$42,H$42,IF(H1081&gt;H$41,H$41,IF(H1081&gt;H$40,H$40,IF(H1081&gt;H$19,H$19,H$18)))),H1081*(1+H$7))), H1081)</f>
        <v>5.8</v>
      </c>
      <c r="I299" s="149">
        <f t="shared" si="899"/>
        <v>11.9133</v>
      </c>
      <c r="J299" s="149">
        <f t="shared" si="899"/>
        <v>15.6</v>
      </c>
      <c r="K299" s="149">
        <f t="shared" si="899"/>
        <v>11.7</v>
      </c>
      <c r="L299" s="149">
        <f t="shared" si="899"/>
        <v>33</v>
      </c>
      <c r="M299" s="149">
        <f t="shared" si="899"/>
        <v>7.4</v>
      </c>
      <c r="N299" s="148">
        <f t="shared" si="736"/>
        <v>85.5</v>
      </c>
      <c r="O299" s="149">
        <f t="shared" ref="O299:Q299" si="900">IF(OR(AND($V1081=1,$B$24=2),$B$24=1), IF(O$7="2nd Quintile",IF(O1081&gt;O$41,O$40,IF(O1081&gt;O$40,O$19,IF(O1081&gt;O$19,O$18, O$17))), IF(O$7="Next Quintile",IF(O1081=O$42,O$42,IF(O1081&gt;O$41,O$41,IF(O1081&gt;O$40,O$40,IF(O1081&gt;O$19,O$19,O$18)))),O1081*(1+O$7))), O1081)</f>
        <v>4.0999999999999996</v>
      </c>
      <c r="P299" s="149">
        <f t="shared" si="900"/>
        <v>13.9</v>
      </c>
      <c r="Q299" s="149">
        <f t="shared" si="900"/>
        <v>4</v>
      </c>
      <c r="R299" s="23"/>
      <c r="S299" s="49">
        <f t="shared" si="851"/>
        <v>0.28950842457311077</v>
      </c>
      <c r="T299" s="49">
        <f t="shared" si="852"/>
        <v>0.2479104469210614</v>
      </c>
      <c r="U299" s="49">
        <f t="shared" si="852"/>
        <v>0.54928404612083737</v>
      </c>
      <c r="V299" s="49">
        <f t="shared" si="852"/>
        <v>-1.2699766061391412E-2</v>
      </c>
      <c r="W299" s="49">
        <f t="shared" si="861"/>
        <v>1.2404931444618181</v>
      </c>
      <c r="X299" s="49">
        <f t="shared" si="861"/>
        <v>-0.12050274212175877</v>
      </c>
      <c r="Y299" s="49">
        <f t="shared" si="862"/>
        <v>0.42534404102318812</v>
      </c>
      <c r="Z299" s="49">
        <f t="shared" si="862"/>
        <v>0.94453160791812862</v>
      </c>
      <c r="AA299" s="49">
        <f t="shared" si="862"/>
        <v>0.50439026557833533</v>
      </c>
      <c r="AB299" s="49">
        <f t="shared" si="862"/>
        <v>0.54896902739987252</v>
      </c>
      <c r="AC299" s="49">
        <f t="shared" si="852"/>
        <v>0.98099221228616817</v>
      </c>
      <c r="AD299" s="49">
        <f t="shared" si="863"/>
        <v>0.84099993978769205</v>
      </c>
      <c r="AE299" s="49">
        <f t="shared" si="863"/>
        <v>0.68222513149748421</v>
      </c>
      <c r="AF299" s="49">
        <f t="shared" si="863"/>
        <v>1.2338794091184733</v>
      </c>
      <c r="AG299" s="129">
        <f t="shared" si="854"/>
        <v>0.6582262972642301</v>
      </c>
      <c r="AH299" s="129">
        <f t="shared" si="855"/>
        <v>0.3741910849881237</v>
      </c>
      <c r="AI299" s="129">
        <f t="shared" si="856"/>
        <v>0.6659636336321122</v>
      </c>
      <c r="AJ299" s="132">
        <f t="shared" si="857"/>
        <v>0.9345241731724544</v>
      </c>
      <c r="AK299" s="85">
        <f t="shared" si="870"/>
        <v>0.78433355787244052</v>
      </c>
      <c r="AL299" s="122">
        <f t="shared" si="871"/>
        <v>0.63894152006812355</v>
      </c>
      <c r="AM299" s="122">
        <f t="shared" si="872"/>
        <v>0.77952888276257515</v>
      </c>
      <c r="AN299" s="122">
        <f t="shared" si="873"/>
        <v>0.88261339984191867</v>
      </c>
      <c r="AO299" s="53"/>
      <c r="AP299" s="60"/>
    </row>
    <row r="300" spans="1:42" ht="15" thickBot="1">
      <c r="A300" s="23" t="s">
        <v>7</v>
      </c>
      <c r="B300" s="24">
        <v>13089021805</v>
      </c>
      <c r="C300" s="24"/>
      <c r="D300" s="148">
        <f t="shared" ref="D300:G300" si="901">IF(OR(AND($V1082=1,$B$24=2),$B$24=1), IF(D$7="Next Quintile",IF(D1082&gt;D$41,D$42,IF(D1082&gt;D$40,D$41,IF(D1082&gt;D$19,D$40,IF(D1082&gt;D$18,D$19,D$18)))),IF(D$7="2nd Quintile",IF(D1082&gt;D$40,D$42,IF(D1082&gt;D$19,D$41,IF(D1082&gt;D$18,D$40,D$19))),IF(D1082*(1+D$7)&gt;100,100,D1082*(1+D$7)))), D1082)</f>
        <v>68.400000000000006</v>
      </c>
      <c r="E300" s="148">
        <f t="shared" si="901"/>
        <v>61.9</v>
      </c>
      <c r="F300" s="148">
        <f t="shared" si="901"/>
        <v>34.9</v>
      </c>
      <c r="G300" s="148">
        <f t="shared" si="901"/>
        <v>25.3</v>
      </c>
      <c r="H300" s="149">
        <f t="shared" ref="H300:M300" si="902">IF(OR(AND($V1082=1,$B$24=2),$B$24=1), IF(H$7="2nd Quintile",IF(H1082&gt;H$41,H$40,IF(H1082&gt;H$40,H$19,IF(H1082&gt;H$19,H$18, H$17))), IF(H$7="Next Quintile",IF(H1082=H$42,H$42,IF(H1082&gt;H$41,H$41,IF(H1082&gt;H$40,H$40,IF(H1082&gt;H$19,H$19,H$18)))),H1082*(1+H$7))), H1082)</f>
        <v>11.3</v>
      </c>
      <c r="I300" s="149">
        <f t="shared" si="902"/>
        <v>6.4</v>
      </c>
      <c r="J300" s="149">
        <f t="shared" si="902"/>
        <v>21</v>
      </c>
      <c r="K300" s="149">
        <f t="shared" si="902"/>
        <v>32</v>
      </c>
      <c r="L300" s="149">
        <f t="shared" si="902"/>
        <v>40.4</v>
      </c>
      <c r="M300" s="149">
        <f t="shared" si="902"/>
        <v>10.8</v>
      </c>
      <c r="N300" s="148">
        <f t="shared" si="736"/>
        <v>82.5</v>
      </c>
      <c r="O300" s="149">
        <f t="shared" ref="O300:Q300" si="903">IF(OR(AND($V1082=1,$B$24=2),$B$24=1), IF(O$7="2nd Quintile",IF(O1082&gt;O$41,O$40,IF(O1082&gt;O$40,O$19,IF(O1082&gt;O$19,O$18, O$17))), IF(O$7="Next Quintile",IF(O1082=O$42,O$42,IF(O1082&gt;O$41,O$41,IF(O1082&gt;O$40,O$40,IF(O1082&gt;O$19,O$19,O$18)))),O1082*(1+O$7))), O1082)</f>
        <v>8.3000000000000007</v>
      </c>
      <c r="P300" s="149">
        <f t="shared" si="903"/>
        <v>27.2</v>
      </c>
      <c r="Q300" s="149">
        <f t="shared" si="903"/>
        <v>7.3</v>
      </c>
      <c r="R300" s="23"/>
      <c r="S300" s="49">
        <f t="shared" si="851"/>
        <v>-0.47712797385666689</v>
      </c>
      <c r="T300" s="49">
        <f t="shared" si="852"/>
        <v>-0.75580350165672261</v>
      </c>
      <c r="U300" s="49">
        <f t="shared" si="852"/>
        <v>-0.53373139697133787</v>
      </c>
      <c r="V300" s="49">
        <f t="shared" si="852"/>
        <v>-0.42199664939493697</v>
      </c>
      <c r="W300" s="49">
        <f t="shared" si="861"/>
        <v>-0.72365499079259732</v>
      </c>
      <c r="X300" s="49">
        <f t="shared" si="861"/>
        <v>0.53774258108346973</v>
      </c>
      <c r="Y300" s="49">
        <f t="shared" si="862"/>
        <v>0.15404299660227896</v>
      </c>
      <c r="Z300" s="49">
        <f t="shared" si="862"/>
        <v>-5.7084446974910344E-2</v>
      </c>
      <c r="AA300" s="49">
        <f t="shared" si="862"/>
        <v>-0.17669168782849462</v>
      </c>
      <c r="AB300" s="49">
        <f t="shared" si="862"/>
        <v>0.2616283375520696</v>
      </c>
      <c r="AC300" s="49">
        <f t="shared" si="852"/>
        <v>0.69914641249818132</v>
      </c>
      <c r="AD300" s="49">
        <f t="shared" si="863"/>
        <v>0.40901655744357424</v>
      </c>
      <c r="AE300" s="49">
        <f t="shared" si="863"/>
        <v>-0.27290644220073901</v>
      </c>
      <c r="AF300" s="49">
        <f t="shared" si="863"/>
        <v>0.73877304086251683</v>
      </c>
      <c r="AG300" s="129">
        <f t="shared" si="854"/>
        <v>2.8524346816661328E-2</v>
      </c>
      <c r="AH300" s="129">
        <f t="shared" si="855"/>
        <v>-0.31721841928378752</v>
      </c>
      <c r="AI300" s="129">
        <f t="shared" si="856"/>
        <v>9.2840675828882082E-3</v>
      </c>
      <c r="AJ300" s="132">
        <f t="shared" si="857"/>
        <v>0.39350739215088332</v>
      </c>
      <c r="AK300" s="85">
        <f t="shared" si="870"/>
        <v>0.59636214911000052</v>
      </c>
      <c r="AL300" s="122">
        <f t="shared" si="871"/>
        <v>0.43687292784656467</v>
      </c>
      <c r="AM300" s="122">
        <f t="shared" si="872"/>
        <v>0.62673784783582787</v>
      </c>
      <c r="AN300" s="122">
        <f t="shared" si="873"/>
        <v>0.73141505965206222</v>
      </c>
      <c r="AO300" s="53"/>
      <c r="AP300" s="60"/>
    </row>
    <row r="301" spans="1:42" ht="15" thickBot="1">
      <c r="A301" s="23" t="s">
        <v>7</v>
      </c>
      <c r="B301" s="24">
        <v>13089021806</v>
      </c>
      <c r="C301" s="24"/>
      <c r="D301" s="148">
        <f t="shared" ref="D301:G301" si="904">IF(OR(AND($V1083=1,$B$24=2),$B$24=1), IF(D$7="Next Quintile",IF(D1083&gt;D$41,D$42,IF(D1083&gt;D$40,D$41,IF(D1083&gt;D$19,D$40,IF(D1083&gt;D$18,D$19,D$18)))),IF(D$7="2nd Quintile",IF(D1083&gt;D$40,D$42,IF(D1083&gt;D$19,D$41,IF(D1083&gt;D$18,D$40,D$19))),IF(D1083*(1+D$7)&gt;100,100,D1083*(1+D$7)))), D1083)</f>
        <v>68.599999999999994</v>
      </c>
      <c r="E301" s="148">
        <f t="shared" si="904"/>
        <v>62.1</v>
      </c>
      <c r="F301" s="148">
        <f t="shared" si="904"/>
        <v>40</v>
      </c>
      <c r="G301" s="148">
        <f t="shared" si="904"/>
        <v>25.3</v>
      </c>
      <c r="H301" s="149">
        <f t="shared" ref="H301:M301" si="905">IF(OR(AND($V1083=1,$B$24=2),$B$24=1), IF(H$7="2nd Quintile",IF(H1083&gt;H$41,H$40,IF(H1083&gt;H$40,H$19,IF(H1083&gt;H$19,H$18, H$17))), IF(H$7="Next Quintile",IF(H1083=H$42,H$42,IF(H1083&gt;H$41,H$41,IF(H1083&gt;H$40,H$40,IF(H1083&gt;H$19,H$19,H$18)))),H1083*(1+H$7))), H1083)</f>
        <v>7.5</v>
      </c>
      <c r="I301" s="149">
        <f t="shared" si="905"/>
        <v>15.4</v>
      </c>
      <c r="J301" s="149">
        <f t="shared" si="905"/>
        <v>52.1</v>
      </c>
      <c r="K301" s="149">
        <f t="shared" si="905"/>
        <v>51</v>
      </c>
      <c r="L301" s="149">
        <f t="shared" si="905"/>
        <v>46.7</v>
      </c>
      <c r="M301" s="149">
        <f t="shared" si="905"/>
        <v>30.8</v>
      </c>
      <c r="N301" s="148">
        <f t="shared" si="736"/>
        <v>82.8</v>
      </c>
      <c r="O301" s="149">
        <f t="shared" ref="O301:Q301" si="906">IF(OR(AND($V1083=1,$B$24=2),$B$24=1), IF(O$7="2nd Quintile",IF(O1083&gt;O$41,O$40,IF(O1083&gt;O$40,O$19,IF(O1083&gt;O$19,O$18, O$17))), IF(O$7="Next Quintile",IF(O1083=O$42,O$42,IF(O1083&gt;O$41,O$41,IF(O1083&gt;O$40,O$40,IF(O1083&gt;O$19,O$19,O$18)))),O1083*(1+O$7))), O1083)</f>
        <v>15.6</v>
      </c>
      <c r="P301" s="149">
        <f t="shared" si="906"/>
        <v>36.700000000000003</v>
      </c>
      <c r="Q301" s="149">
        <f t="shared" si="906"/>
        <v>16.5</v>
      </c>
      <c r="R301" s="23"/>
      <c r="S301" s="49">
        <f t="shared" si="851"/>
        <v>-0.46009160944711724</v>
      </c>
      <c r="T301" s="49">
        <f t="shared" si="852"/>
        <v>-0.73668514073143121</v>
      </c>
      <c r="U301" s="49">
        <f t="shared" si="852"/>
        <v>-0.289334106716024</v>
      </c>
      <c r="V301" s="49">
        <f t="shared" si="852"/>
        <v>-0.42199664939493697</v>
      </c>
      <c r="W301" s="49">
        <f t="shared" si="861"/>
        <v>0.63339281174681705</v>
      </c>
      <c r="X301" s="49">
        <f t="shared" si="861"/>
        <v>-0.53678771997888075</v>
      </c>
      <c r="Y301" s="49">
        <f t="shared" si="862"/>
        <v>-1.4084500555255497</v>
      </c>
      <c r="Z301" s="49">
        <f t="shared" si="862"/>
        <v>-0.99455760180090735</v>
      </c>
      <c r="AA301" s="49">
        <f t="shared" si="862"/>
        <v>-0.75653172924241785</v>
      </c>
      <c r="AB301" s="49">
        <f t="shared" si="862"/>
        <v>-1.42861101449383</v>
      </c>
      <c r="AC301" s="49">
        <f t="shared" si="852"/>
        <v>0.72733099247697974</v>
      </c>
      <c r="AD301" s="49">
        <f t="shared" si="863"/>
        <v>-0.34181170234501118</v>
      </c>
      <c r="AE301" s="49">
        <f t="shared" si="863"/>
        <v>-0.95514328055661313</v>
      </c>
      <c r="AF301" s="49">
        <f t="shared" si="863"/>
        <v>-0.64152350094196797</v>
      </c>
      <c r="AG301" s="129">
        <f t="shared" si="854"/>
        <v>-0.60756006600914558</v>
      </c>
      <c r="AH301" s="129">
        <f t="shared" si="855"/>
        <v>-0.45999321000673182</v>
      </c>
      <c r="AI301" s="129">
        <f t="shared" si="856"/>
        <v>-1.0599001151790517</v>
      </c>
      <c r="AJ301" s="132">
        <f t="shared" si="857"/>
        <v>-0.30278687284165312</v>
      </c>
      <c r="AK301" s="85">
        <f t="shared" si="870"/>
        <v>0.40648552083258516</v>
      </c>
      <c r="AL301" s="122">
        <f t="shared" si="871"/>
        <v>0.39514613527593917</v>
      </c>
      <c r="AM301" s="122">
        <f t="shared" si="872"/>
        <v>0.37796848411961342</v>
      </c>
      <c r="AN301" s="122">
        <f t="shared" si="873"/>
        <v>0.53682121183869824</v>
      </c>
      <c r="AO301" s="53"/>
      <c r="AP301" s="60"/>
    </row>
    <row r="302" spans="1:42" ht="15" thickBot="1">
      <c r="A302" s="23" t="s">
        <v>7</v>
      </c>
      <c r="B302" s="24">
        <v>13089021808</v>
      </c>
      <c r="C302" s="24"/>
      <c r="D302" s="148">
        <f t="shared" ref="D302:G302" si="907">IF(OR(AND($V1084=1,$B$24=2),$B$24=1), IF(D$7="Next Quintile",IF(D1084&gt;D$41,D$42,IF(D1084&gt;D$40,D$41,IF(D1084&gt;D$19,D$40,IF(D1084&gt;D$18,D$19,D$18)))),IF(D$7="2nd Quintile",IF(D1084&gt;D$40,D$42,IF(D1084&gt;D$19,D$41,IF(D1084&gt;D$18,D$40,D$19))),IF(D1084*(1+D$7)&gt;100,100,D1084*(1+D$7)))), D1084)</f>
        <v>77.400000000000006</v>
      </c>
      <c r="E302" s="148">
        <f t="shared" si="907"/>
        <v>72.400000000000006</v>
      </c>
      <c r="F302" s="148">
        <f t="shared" si="907"/>
        <v>45.1</v>
      </c>
      <c r="G302" s="148">
        <f t="shared" si="907"/>
        <v>33</v>
      </c>
      <c r="H302" s="149">
        <f t="shared" ref="H302:M302" si="908">IF(OR(AND($V1084=1,$B$24=2),$B$24=1), IF(H$7="2nd Quintile",IF(H1084&gt;H$41,H$40,IF(H1084&gt;H$40,H$19,IF(H1084&gt;H$19,H$18, H$17))), IF(H$7="Next Quintile",IF(H1084=H$42,H$42,IF(H1084&gt;H$41,H$41,IF(H1084&gt;H$40,H$40,IF(H1084&gt;H$19,H$19,H$18)))),H1084*(1+H$7))), H1084)</f>
        <v>8.6</v>
      </c>
      <c r="I302" s="149">
        <f t="shared" si="908"/>
        <v>4.9000000000000004</v>
      </c>
      <c r="J302" s="149">
        <f t="shared" si="908"/>
        <v>17.5</v>
      </c>
      <c r="K302" s="149">
        <f t="shared" si="908"/>
        <v>21.8</v>
      </c>
      <c r="L302" s="149">
        <f t="shared" si="908"/>
        <v>31.1</v>
      </c>
      <c r="M302" s="149">
        <f t="shared" si="908"/>
        <v>11.4</v>
      </c>
      <c r="N302" s="148">
        <f t="shared" si="736"/>
        <v>85.5</v>
      </c>
      <c r="O302" s="149">
        <f t="shared" ref="O302:Q302" si="909">IF(OR(AND($V1084=1,$B$24=2),$B$24=1), IF(O$7="2nd Quintile",IF(O1084&gt;O$41,O$40,IF(O1084&gt;O$40,O$19,IF(O1084&gt;O$19,O$18, O$17))), IF(O$7="Next Quintile",IF(O1084=O$42,O$42,IF(O1084&gt;O$41,O$41,IF(O1084&gt;O$40,O$40,IF(O1084&gt;O$19,O$19,O$18)))),O1084*(1+O$7))), O1084)</f>
        <v>6.7</v>
      </c>
      <c r="P302" s="149">
        <f t="shared" si="909"/>
        <v>16.100000000000001</v>
      </c>
      <c r="Q302" s="149">
        <f t="shared" si="909"/>
        <v>4.5999999999999996</v>
      </c>
      <c r="R302" s="23"/>
      <c r="S302" s="49">
        <f t="shared" si="851"/>
        <v>0.28950842457311077</v>
      </c>
      <c r="T302" s="49">
        <f t="shared" si="852"/>
        <v>0.2479104469210614</v>
      </c>
      <c r="U302" s="49">
        <f t="shared" si="852"/>
        <v>-4.4936816460710044E-2</v>
      </c>
      <c r="V302" s="49">
        <f t="shared" si="852"/>
        <v>-1.2699766061391412E-2</v>
      </c>
      <c r="W302" s="49">
        <f t="shared" si="861"/>
        <v>0.24056318469593416</v>
      </c>
      <c r="X302" s="49">
        <f t="shared" si="861"/>
        <v>0.71683096459386142</v>
      </c>
      <c r="Y302" s="49">
        <f t="shared" si="862"/>
        <v>0.32988626613434974</v>
      </c>
      <c r="Z302" s="49">
        <f t="shared" si="862"/>
        <v>0.4461906150895722</v>
      </c>
      <c r="AA302" s="49">
        <f t="shared" si="862"/>
        <v>0.67926265902062932</v>
      </c>
      <c r="AB302" s="49">
        <f t="shared" si="862"/>
        <v>0.21092115699069264</v>
      </c>
      <c r="AC302" s="49">
        <f t="shared" si="852"/>
        <v>0.98099221228616817</v>
      </c>
      <c r="AD302" s="49">
        <f t="shared" si="863"/>
        <v>0.57358165547942863</v>
      </c>
      <c r="AE302" s="49">
        <f t="shared" si="863"/>
        <v>0.52423344261507132</v>
      </c>
      <c r="AF302" s="49">
        <f t="shared" si="863"/>
        <v>1.1438600694355721</v>
      </c>
      <c r="AG302" s="129">
        <f t="shared" si="854"/>
        <v>0.50118750595127248</v>
      </c>
      <c r="AH302" s="129">
        <f t="shared" si="855"/>
        <v>0.25243752919945944</v>
      </c>
      <c r="AI302" s="129">
        <f t="shared" si="856"/>
        <v>0.44545814370029801</v>
      </c>
      <c r="AJ302" s="132">
        <f t="shared" si="857"/>
        <v>0.80566684495406005</v>
      </c>
      <c r="AK302" s="85">
        <f t="shared" si="870"/>
        <v>0.73745613782877295</v>
      </c>
      <c r="AL302" s="122">
        <f t="shared" si="871"/>
        <v>0.60335831002519524</v>
      </c>
      <c r="AM302" s="122">
        <f t="shared" si="872"/>
        <v>0.72822340021740051</v>
      </c>
      <c r="AN302" s="122">
        <f t="shared" si="873"/>
        <v>0.84660155172302654</v>
      </c>
      <c r="AO302" s="53"/>
      <c r="AP302" s="60"/>
    </row>
    <row r="303" spans="1:42" ht="15" thickBot="1">
      <c r="A303" s="23" t="s">
        <v>7</v>
      </c>
      <c r="B303" s="24">
        <v>13089021809</v>
      </c>
      <c r="C303" s="24"/>
      <c r="D303" s="148">
        <f t="shared" ref="D303:G303" si="910">IF(OR(AND($V1085=1,$B$24=2),$B$24=1), IF(D$7="Next Quintile",IF(D1085&gt;D$41,D$42,IF(D1085&gt;D$40,D$41,IF(D1085&gt;D$19,D$40,IF(D1085&gt;D$18,D$19,D$18)))),IF(D$7="2nd Quintile",IF(D1085&gt;D$40,D$42,IF(D1085&gt;D$19,D$41,IF(D1085&gt;D$18,D$40,D$19))),IF(D1085*(1+D$7)&gt;100,100,D1085*(1+D$7)))), D1085)</f>
        <v>69.599999999999994</v>
      </c>
      <c r="E303" s="148">
        <f t="shared" si="910"/>
        <v>63.3</v>
      </c>
      <c r="F303" s="148">
        <f t="shared" si="910"/>
        <v>61.9</v>
      </c>
      <c r="G303" s="148">
        <f t="shared" si="910"/>
        <v>26.2</v>
      </c>
      <c r="H303" s="149">
        <f t="shared" ref="H303:M303" si="911">IF(OR(AND($V1085=1,$B$24=2),$B$24=1), IF(H$7="2nd Quintile",IF(H1085&gt;H$41,H$40,IF(H1085&gt;H$40,H$19,IF(H1085&gt;H$19,H$18, H$17))), IF(H$7="Next Quintile",IF(H1085=H$42,H$42,IF(H1085&gt;H$41,H$41,IF(H1085&gt;H$40,H$40,IF(H1085&gt;H$19,H$19,H$18)))),H1085*(1+H$7))), H1085)</f>
        <v>6</v>
      </c>
      <c r="I303" s="149">
        <f t="shared" si="911"/>
        <v>5.3</v>
      </c>
      <c r="J303" s="149">
        <f t="shared" si="911"/>
        <v>8.8000000000000007</v>
      </c>
      <c r="K303" s="149">
        <f t="shared" si="911"/>
        <v>8.4</v>
      </c>
      <c r="L303" s="149">
        <f t="shared" si="911"/>
        <v>21.9</v>
      </c>
      <c r="M303" s="149">
        <f t="shared" si="911"/>
        <v>3.4</v>
      </c>
      <c r="N303" s="148">
        <f t="shared" si="736"/>
        <v>83.1</v>
      </c>
      <c r="O303" s="149">
        <f t="shared" ref="O303:Q303" si="912">IF(OR(AND($V1085=1,$B$24=2),$B$24=1), IF(O$7="2nd Quintile",IF(O1085&gt;O$41,O$40,IF(O1085&gt;O$40,O$19,IF(O1085&gt;O$19,O$18, O$17))), IF(O$7="Next Quintile",IF(O1085=O$42,O$42,IF(O1085&gt;O$41,O$41,IF(O1085&gt;O$40,O$40,IF(O1085&gt;O$19,O$19,O$18)))),O1085*(1+O$7))), O1085)</f>
        <v>4.2</v>
      </c>
      <c r="P303" s="149">
        <f t="shared" si="912"/>
        <v>9.5</v>
      </c>
      <c r="Q303" s="149">
        <f t="shared" si="912"/>
        <v>9.5</v>
      </c>
      <c r="R303" s="23"/>
      <c r="S303" s="49">
        <f t="shared" si="851"/>
        <v>-0.37490978739936415</v>
      </c>
      <c r="T303" s="49">
        <f t="shared" ref="T303:AC318" si="913">IF((E303-T$25)/T$26&lt;3.1, (IF((E303-T$25)/T$26&gt;-3.1, (E303-T$25)/T$26, -3.1)), 3.1)</f>
        <v>-0.62197497517968503</v>
      </c>
      <c r="U303" s="49">
        <f t="shared" si="913"/>
        <v>0.76013661026267665</v>
      </c>
      <c r="V303" s="49">
        <f t="shared" si="913"/>
        <v>-0.37415675394036679</v>
      </c>
      <c r="W303" s="49">
        <f t="shared" si="861"/>
        <v>1.1690695759071121</v>
      </c>
      <c r="X303" s="49">
        <f t="shared" si="861"/>
        <v>0.66907406232442368</v>
      </c>
      <c r="Y303" s="49">
        <f t="shared" si="862"/>
        <v>0.76698239325692552</v>
      </c>
      <c r="Z303" s="49">
        <f t="shared" si="862"/>
        <v>1.1073558927036964</v>
      </c>
      <c r="AA303" s="49">
        <f t="shared" si="862"/>
        <v>1.5260131956885805</v>
      </c>
      <c r="AB303" s="49">
        <f t="shared" si="862"/>
        <v>0.88701689780905246</v>
      </c>
      <c r="AC303" s="49">
        <f t="shared" si="913"/>
        <v>0.75551557245577816</v>
      </c>
      <c r="AD303" s="49">
        <f t="shared" si="863"/>
        <v>0.83071462116045103</v>
      </c>
      <c r="AE303" s="49">
        <f t="shared" si="863"/>
        <v>0.99820850926230997</v>
      </c>
      <c r="AF303" s="49">
        <f t="shared" si="863"/>
        <v>0.40870212869187911</v>
      </c>
      <c r="AG303" s="129">
        <f t="shared" si="854"/>
        <v>0.73554531182300265</v>
      </c>
      <c r="AH303" s="129">
        <f t="shared" si="855"/>
        <v>0.28488873217596028</v>
      </c>
      <c r="AI303" s="129">
        <f t="shared" si="856"/>
        <v>1.173461995400443</v>
      </c>
      <c r="AJ303" s="132">
        <f t="shared" si="857"/>
        <v>0.74828520789260466</v>
      </c>
      <c r="AK303" s="85">
        <f t="shared" si="870"/>
        <v>0.80741394388745291</v>
      </c>
      <c r="AL303" s="122">
        <f t="shared" si="871"/>
        <v>0.61284236955987403</v>
      </c>
      <c r="AM303" s="122">
        <f t="shared" si="872"/>
        <v>0.89760960877742979</v>
      </c>
      <c r="AN303" s="122">
        <f t="shared" si="873"/>
        <v>0.83056506526749285</v>
      </c>
      <c r="AO303" s="53"/>
      <c r="AP303" s="60"/>
    </row>
    <row r="304" spans="1:42" ht="15" thickBot="1">
      <c r="A304" s="23" t="s">
        <v>7</v>
      </c>
      <c r="B304" s="24">
        <v>13089021810</v>
      </c>
      <c r="C304" s="24"/>
      <c r="D304" s="148">
        <f t="shared" ref="D304:G304" si="914">IF(OR(AND($V1086=1,$B$24=2),$B$24=1), IF(D$7="Next Quintile",IF(D1086&gt;D$41,D$42,IF(D1086&gt;D$40,D$41,IF(D1086&gt;D$19,D$40,IF(D1086&gt;D$18,D$19,D$18)))),IF(D$7="2nd Quintile",IF(D1086&gt;D$40,D$42,IF(D1086&gt;D$19,D$41,IF(D1086&gt;D$18,D$40,D$19))),IF(D1086*(1+D$7)&gt;100,100,D1086*(1+D$7)))), D1086)</f>
        <v>71</v>
      </c>
      <c r="E304" s="148">
        <f t="shared" si="914"/>
        <v>64.900000000000006</v>
      </c>
      <c r="F304" s="148">
        <f t="shared" si="914"/>
        <v>55.4</v>
      </c>
      <c r="G304" s="148">
        <f t="shared" si="914"/>
        <v>27.5</v>
      </c>
      <c r="H304" s="149">
        <f t="shared" ref="H304:M304" si="915">IF(OR(AND($V1086=1,$B$24=2),$B$24=1), IF(H$7="2nd Quintile",IF(H1086&gt;H$41,H$40,IF(H1086&gt;H$40,H$19,IF(H1086&gt;H$19,H$18, H$17))), IF(H$7="Next Quintile",IF(H1086=H$42,H$42,IF(H1086&gt;H$41,H$41,IF(H1086&gt;H$40,H$40,IF(H1086&gt;H$19,H$19,H$18)))),H1086*(1+H$7))), H1086)</f>
        <v>9.9</v>
      </c>
      <c r="I304" s="149">
        <f t="shared" si="915"/>
        <v>2.4</v>
      </c>
      <c r="J304" s="149">
        <f t="shared" si="915"/>
        <v>10.5</v>
      </c>
      <c r="K304" s="149">
        <f t="shared" si="915"/>
        <v>10.1</v>
      </c>
      <c r="L304" s="149">
        <f t="shared" si="915"/>
        <v>29.9</v>
      </c>
      <c r="M304" s="149">
        <f t="shared" si="915"/>
        <v>3.5</v>
      </c>
      <c r="N304" s="148">
        <f t="shared" si="736"/>
        <v>83.6</v>
      </c>
      <c r="O304" s="149">
        <f t="shared" ref="O304:Q304" si="916">IF(OR(AND($V1086=1,$B$24=2),$B$24=1), IF(O$7="2nd Quintile",IF(O1086&gt;O$41,O$40,IF(O1086&gt;O$40,O$19,IF(O1086&gt;O$19,O$18, O$17))), IF(O$7="Next Quintile",IF(O1086=O$42,O$42,IF(O1086&gt;O$41,O$41,IF(O1086&gt;O$40,O$40,IF(O1086&gt;O$19,O$19,O$18)))),O1086*(1+O$7))), O1086)</f>
        <v>3.1</v>
      </c>
      <c r="P304" s="149">
        <f t="shared" si="916"/>
        <v>14.7</v>
      </c>
      <c r="Q304" s="149">
        <f t="shared" si="916"/>
        <v>11.2</v>
      </c>
      <c r="R304" s="23"/>
      <c r="S304" s="49">
        <f t="shared" si="851"/>
        <v>-0.25565523653250938</v>
      </c>
      <c r="T304" s="49">
        <f t="shared" si="913"/>
        <v>-0.46902808777735527</v>
      </c>
      <c r="U304" s="49">
        <f t="shared" si="913"/>
        <v>0.44864986778041388</v>
      </c>
      <c r="V304" s="49">
        <f t="shared" si="913"/>
        <v>-0.30505468272820968</v>
      </c>
      <c r="W304" s="49">
        <f t="shared" si="861"/>
        <v>-0.22369001090965512</v>
      </c>
      <c r="X304" s="49">
        <f t="shared" si="861"/>
        <v>1.0153116037778478</v>
      </c>
      <c r="Y304" s="49">
        <f t="shared" si="862"/>
        <v>0.68157280519849117</v>
      </c>
      <c r="Z304" s="49">
        <f t="shared" si="862"/>
        <v>1.0234767156929494</v>
      </c>
      <c r="AA304" s="49">
        <f t="shared" si="862"/>
        <v>0.7897083811947101</v>
      </c>
      <c r="AB304" s="49">
        <f t="shared" si="862"/>
        <v>0.87856570104882292</v>
      </c>
      <c r="AC304" s="49">
        <f t="shared" si="913"/>
        <v>0.80248987242044267</v>
      </c>
      <c r="AD304" s="49">
        <f t="shared" si="863"/>
        <v>0.94385312606010097</v>
      </c>
      <c r="AE304" s="49">
        <f t="shared" si="863"/>
        <v>0.62477360826751593</v>
      </c>
      <c r="AF304" s="49">
        <f t="shared" si="863"/>
        <v>0.15364733292365923</v>
      </c>
      <c r="AG304" s="129">
        <f t="shared" si="854"/>
        <v>0.55196166738506303</v>
      </c>
      <c r="AH304" s="129">
        <f t="shared" si="855"/>
        <v>0.12744375125843191</v>
      </c>
      <c r="AI304" s="129">
        <f t="shared" si="856"/>
        <v>0.89725026597882751</v>
      </c>
      <c r="AJ304" s="132">
        <f t="shared" si="857"/>
        <v>0.63119098491792969</v>
      </c>
      <c r="AK304" s="85">
        <f t="shared" si="870"/>
        <v>0.75261265853933701</v>
      </c>
      <c r="AL304" s="122">
        <f t="shared" si="871"/>
        <v>0.56682812554126216</v>
      </c>
      <c r="AM304" s="122">
        <f t="shared" si="872"/>
        <v>0.83334283670297804</v>
      </c>
      <c r="AN304" s="122">
        <f t="shared" si="873"/>
        <v>0.79784066044189483</v>
      </c>
      <c r="AO304" s="53"/>
      <c r="AP304" s="60"/>
    </row>
    <row r="305" spans="1:42" ht="15" thickBot="1">
      <c r="A305" s="23" t="s">
        <v>7</v>
      </c>
      <c r="B305" s="24">
        <v>13089021812</v>
      </c>
      <c r="C305" s="24"/>
      <c r="D305" s="148">
        <f t="shared" ref="D305:G305" si="917">IF(OR(AND($V1087=1,$B$24=2),$B$24=1), IF(D$7="Next Quintile",IF(D1087&gt;D$41,D$42,IF(D1087&gt;D$40,D$41,IF(D1087&gt;D$19,D$40,IF(D1087&gt;D$18,D$19,D$18)))),IF(D$7="2nd Quintile",IF(D1087&gt;D$40,D$42,IF(D1087&gt;D$19,D$41,IF(D1087&gt;D$18,D$40,D$19))),IF(D1087*(1+D$7)&gt;100,100,D1087*(1+D$7)))), D1087)</f>
        <v>74.2</v>
      </c>
      <c r="E305" s="148">
        <f t="shared" si="917"/>
        <v>68.7</v>
      </c>
      <c r="F305" s="148">
        <f t="shared" si="917"/>
        <v>46.3</v>
      </c>
      <c r="G305" s="148">
        <f t="shared" si="917"/>
        <v>30.3</v>
      </c>
      <c r="H305" s="149">
        <f t="shared" ref="H305:M305" si="918">IF(OR(AND($V1087=1,$B$24=2),$B$24=1), IF(H$7="2nd Quintile",IF(H1087&gt;H$41,H$40,IF(H1087&gt;H$40,H$19,IF(H1087&gt;H$19,H$18, H$17))), IF(H$7="Next Quintile",IF(H1087=H$42,H$42,IF(H1087&gt;H$41,H$41,IF(H1087&gt;H$40,H$40,IF(H1087&gt;H$19,H$19,H$18)))),H1087*(1+H$7))), H1087)</f>
        <v>8.8000000000000007</v>
      </c>
      <c r="I305" s="149">
        <f t="shared" si="918"/>
        <v>9.5</v>
      </c>
      <c r="J305" s="149">
        <f t="shared" si="918"/>
        <v>17.3</v>
      </c>
      <c r="K305" s="149">
        <f t="shared" si="918"/>
        <v>24.5</v>
      </c>
      <c r="L305" s="149">
        <f t="shared" si="918"/>
        <v>35.1</v>
      </c>
      <c r="M305" s="149">
        <f t="shared" si="918"/>
        <v>22.9</v>
      </c>
      <c r="N305" s="148">
        <f t="shared" si="736"/>
        <v>84.7</v>
      </c>
      <c r="O305" s="149">
        <f t="shared" ref="O305:Q305" si="919">IF(OR(AND($V1087=1,$B$24=2),$B$24=1), IF(O$7="2nd Quintile",IF(O1087&gt;O$41,O$40,IF(O1087&gt;O$40,O$19,IF(O1087&gt;O$19,O$18, O$17))), IF(O$7="Next Quintile",IF(O1087=O$42,O$42,IF(O1087&gt;O$41,O$41,IF(O1087&gt;O$40,O$40,IF(O1087&gt;O$19,O$19,O$18)))),O1087*(1+O$7))), O1087)</f>
        <v>10</v>
      </c>
      <c r="P305" s="149">
        <f t="shared" si="919"/>
        <v>25.3</v>
      </c>
      <c r="Q305" s="149">
        <f t="shared" si="919"/>
        <v>7.7</v>
      </c>
      <c r="R305" s="23"/>
      <c r="S305" s="49">
        <f t="shared" si="851"/>
        <v>1.6926594020300709E-2</v>
      </c>
      <c r="T305" s="49">
        <f t="shared" si="913"/>
        <v>-0.10577923019682443</v>
      </c>
      <c r="U305" s="49">
        <f t="shared" si="913"/>
        <v>1.2568428305245957E-2</v>
      </c>
      <c r="V305" s="49">
        <f t="shared" si="913"/>
        <v>-0.15621945242510216</v>
      </c>
      <c r="W305" s="49">
        <f t="shared" si="861"/>
        <v>0.16913961614122777</v>
      </c>
      <c r="X305" s="49">
        <f t="shared" si="861"/>
        <v>0.1676265884953268</v>
      </c>
      <c r="Y305" s="49">
        <f t="shared" si="862"/>
        <v>0.33993445296475372</v>
      </c>
      <c r="Z305" s="49">
        <f t="shared" si="862"/>
        <v>0.31297074571956213</v>
      </c>
      <c r="AA305" s="49">
        <f t="shared" si="862"/>
        <v>0.31111025177369417</v>
      </c>
      <c r="AB305" s="49">
        <f t="shared" si="862"/>
        <v>-0.76096647043569943</v>
      </c>
      <c r="AC305" s="49">
        <f t="shared" si="913"/>
        <v>0.90583333234270524</v>
      </c>
      <c r="AD305" s="49">
        <f t="shared" si="863"/>
        <v>0.23416614078047904</v>
      </c>
      <c r="AE305" s="49">
        <f t="shared" si="863"/>
        <v>-0.13645907452956435</v>
      </c>
      <c r="AF305" s="49">
        <f t="shared" si="863"/>
        <v>0.67876014774058258</v>
      </c>
      <c r="AG305" s="129">
        <f t="shared" si="854"/>
        <v>0.14613445316781343</v>
      </c>
      <c r="AH305" s="129">
        <f t="shared" si="855"/>
        <v>6.3456713900704051E-2</v>
      </c>
      <c r="AI305" s="129">
        <f t="shared" si="856"/>
        <v>-4.5628490980814375E-2</v>
      </c>
      <c r="AJ305" s="132">
        <f t="shared" si="857"/>
        <v>0.42057513658355061</v>
      </c>
      <c r="AK305" s="85">
        <f t="shared" si="870"/>
        <v>0.63146977004052707</v>
      </c>
      <c r="AL305" s="122">
        <f t="shared" si="871"/>
        <v>0.54812752845745427</v>
      </c>
      <c r="AM305" s="122">
        <f t="shared" si="872"/>
        <v>0.61396122574006007</v>
      </c>
      <c r="AN305" s="122">
        <f t="shared" si="873"/>
        <v>0.7389797012204341</v>
      </c>
      <c r="AO305" s="53"/>
      <c r="AP305" s="60"/>
    </row>
    <row r="306" spans="1:42" ht="15" thickBot="1">
      <c r="A306" s="23" t="s">
        <v>7</v>
      </c>
      <c r="B306" s="27">
        <v>13089021813</v>
      </c>
      <c r="C306" s="27"/>
      <c r="D306" s="148">
        <f t="shared" ref="D306:G306" si="920">IF(OR(AND($V1088=1,$B$24=2),$B$24=1), IF(D$7="Next Quintile",IF(D1088&gt;D$41,D$42,IF(D1088&gt;D$40,D$41,IF(D1088&gt;D$19,D$40,IF(D1088&gt;D$18,D$19,D$18)))),IF(D$7="2nd Quintile",IF(D1088&gt;D$40,D$42,IF(D1088&gt;D$19,D$41,IF(D1088&gt;D$18,D$40,D$19))),IF(D1088*(1+D$7)&gt;100,100,D1088*(1+D$7)))), D1088)</f>
        <v>77.400000000000006</v>
      </c>
      <c r="E306" s="148">
        <f t="shared" si="920"/>
        <v>72.400000000000006</v>
      </c>
      <c r="F306" s="148">
        <f t="shared" si="920"/>
        <v>24.5</v>
      </c>
      <c r="G306" s="148">
        <f t="shared" si="920"/>
        <v>33</v>
      </c>
      <c r="H306" s="149">
        <f t="shared" ref="H306:M306" si="921">IF(OR(AND($V1088=1,$B$24=2),$B$24=1), IF(H$7="2nd Quintile",IF(H1088&gt;H$41,H$40,IF(H1088&gt;H$40,H$19,IF(H1088&gt;H$19,H$18, H$17))), IF(H$7="Next Quintile",IF(H1088=H$42,H$42,IF(H1088&gt;H$41,H$41,IF(H1088&gt;H$40,H$40,IF(H1088&gt;H$19,H$19,H$18)))),H1088*(1+H$7))), H1088)</f>
        <v>11.2</v>
      </c>
      <c r="I306" s="149">
        <f t="shared" si="921"/>
        <v>21.2</v>
      </c>
      <c r="J306" s="149">
        <f t="shared" si="921"/>
        <v>35.4</v>
      </c>
      <c r="K306" s="149">
        <f t="shared" si="921"/>
        <v>63.1</v>
      </c>
      <c r="L306" s="149">
        <f t="shared" si="921"/>
        <v>66.3</v>
      </c>
      <c r="M306" s="149">
        <f t="shared" si="921"/>
        <v>29.1</v>
      </c>
      <c r="N306" s="148">
        <f t="shared" si="736"/>
        <v>85.5</v>
      </c>
      <c r="O306" s="149">
        <f t="shared" ref="O306:Q306" si="922">IF(OR(AND($V1088=1,$B$24=2),$B$24=1), IF(O$7="2nd Quintile",IF(O1088&gt;O$41,O$40,IF(O1088&gt;O$40,O$19,IF(O1088&gt;O$19,O$18, O$17))), IF(O$7="Next Quintile",IF(O1088=O$42,O$42,IF(O1088&gt;O$41,O$41,IF(O1088&gt;O$40,O$40,IF(O1088&gt;O$19,O$19,O$18)))),O1088*(1+O$7))), O1088)</f>
        <v>29</v>
      </c>
      <c r="P306" s="149">
        <f t="shared" si="922"/>
        <v>57.9</v>
      </c>
      <c r="Q306" s="149">
        <f t="shared" si="922"/>
        <v>15.1</v>
      </c>
      <c r="R306" s="23"/>
      <c r="S306" s="49">
        <f t="shared" si="851"/>
        <v>0.28950842457311077</v>
      </c>
      <c r="T306" s="49">
        <f t="shared" si="913"/>
        <v>0.2479104469210614</v>
      </c>
      <c r="U306" s="49">
        <f t="shared" si="913"/>
        <v>-1.0321101849429584</v>
      </c>
      <c r="V306" s="49">
        <f t="shared" si="913"/>
        <v>-1.2699766061391412E-2</v>
      </c>
      <c r="W306" s="49">
        <f t="shared" si="861"/>
        <v>-0.68794320651524377</v>
      </c>
      <c r="X306" s="49">
        <f t="shared" si="861"/>
        <v>-1.2292628028857289</v>
      </c>
      <c r="Y306" s="49">
        <f t="shared" si="862"/>
        <v>-0.56942645518681201</v>
      </c>
      <c r="Z306" s="49">
        <f t="shared" si="862"/>
        <v>-1.5915799793479894</v>
      </c>
      <c r="AA306" s="49">
        <f t="shared" si="862"/>
        <v>-2.5604785247523996</v>
      </c>
      <c r="AB306" s="49">
        <f t="shared" si="862"/>
        <v>-1.2849406695699286</v>
      </c>
      <c r="AC306" s="49">
        <f t="shared" si="913"/>
        <v>0.98099221228616817</v>
      </c>
      <c r="AD306" s="49">
        <f t="shared" si="863"/>
        <v>-1.7200443983952918</v>
      </c>
      <c r="AE306" s="49">
        <f t="shared" si="863"/>
        <v>-2.4776086461507734</v>
      </c>
      <c r="AF306" s="49">
        <f t="shared" si="863"/>
        <v>-0.43147837501519848</v>
      </c>
      <c r="AG306" s="129">
        <f t="shared" si="854"/>
        <v>-1.0506951696219105</v>
      </c>
      <c r="AH306" s="129">
        <f t="shared" si="855"/>
        <v>-0.42771764915685179</v>
      </c>
      <c r="AI306" s="129">
        <f t="shared" si="856"/>
        <v>-1.8123330578901058</v>
      </c>
      <c r="AJ306" s="132">
        <f t="shared" si="857"/>
        <v>-0.91203480181877383</v>
      </c>
      <c r="AK306" s="85">
        <f t="shared" si="870"/>
        <v>0.27420590880505846</v>
      </c>
      <c r="AL306" s="122">
        <f t="shared" si="871"/>
        <v>0.40457886234115992</v>
      </c>
      <c r="AM306" s="122">
        <f t="shared" si="872"/>
        <v>0.20289830686183316</v>
      </c>
      <c r="AN306" s="122">
        <f t="shared" si="873"/>
        <v>0.36655426475526676</v>
      </c>
      <c r="AO306" s="53"/>
      <c r="AP306" s="60"/>
    </row>
    <row r="307" spans="1:42" ht="15" thickBot="1">
      <c r="A307" s="23" t="s">
        <v>7</v>
      </c>
      <c r="B307" s="27">
        <v>13089021814</v>
      </c>
      <c r="C307" s="27"/>
      <c r="D307" s="148">
        <f t="shared" ref="D307:G307" si="923">IF(OR(AND($V1089=1,$B$24=2),$B$24=1), IF(D$7="Next Quintile",IF(D1089&gt;D$41,D$42,IF(D1089&gt;D$40,D$41,IF(D1089&gt;D$19,D$40,IF(D1089&gt;D$18,D$19,D$18)))),IF(D$7="2nd Quintile",IF(D1089&gt;D$40,D$42,IF(D1089&gt;D$19,D$41,IF(D1089&gt;D$18,D$40,D$19))),IF(D1089*(1+D$7)&gt;100,100,D1089*(1+D$7)))), D1089)</f>
        <v>76</v>
      </c>
      <c r="E307" s="148">
        <f t="shared" si="923"/>
        <v>70.8</v>
      </c>
      <c r="F307" s="148">
        <f t="shared" si="923"/>
        <v>28.8</v>
      </c>
      <c r="G307" s="148">
        <f t="shared" si="923"/>
        <v>31.9</v>
      </c>
      <c r="H307" s="149">
        <f t="shared" ref="H307:M307" si="924">IF(OR(AND($V1089=1,$B$24=2),$B$24=1), IF(H$7="2nd Quintile",IF(H1089&gt;H$41,H$40,IF(H1089&gt;H$40,H$19,IF(H1089&gt;H$19,H$18, H$17))), IF(H$7="Next Quintile",IF(H1089=H$42,H$42,IF(H1089&gt;H$41,H$41,IF(H1089&gt;H$40,H$40,IF(H1089&gt;H$19,H$19,H$18)))),H1089*(1+H$7))), H1089)</f>
        <v>7.8</v>
      </c>
      <c r="I307" s="149">
        <f t="shared" si="924"/>
        <v>35.6</v>
      </c>
      <c r="J307" s="149">
        <f t="shared" si="924"/>
        <v>45.2</v>
      </c>
      <c r="K307" s="149">
        <f t="shared" si="924"/>
        <v>64</v>
      </c>
      <c r="L307" s="149">
        <f t="shared" si="924"/>
        <v>48.8</v>
      </c>
      <c r="M307" s="149">
        <f t="shared" si="924"/>
        <v>35.6</v>
      </c>
      <c r="N307" s="148">
        <f t="shared" si="736"/>
        <v>85.2</v>
      </c>
      <c r="O307" s="149">
        <f t="shared" ref="O307:Q307" si="925">IF(OR(AND($V1089=1,$B$24=2),$B$24=1), IF(O$7="2nd Quintile",IF(O1089&gt;O$41,O$40,IF(O1089&gt;O$40,O$19,IF(O1089&gt;O$19,O$18, O$17))), IF(O$7="Next Quintile",IF(O1089=O$42,O$42,IF(O1089&gt;O$41,O$41,IF(O1089&gt;O$40,O$40,IF(O1089&gt;O$19,O$19,O$18)))),O1089*(1+O$7))), O1089)</f>
        <v>21.1</v>
      </c>
      <c r="P307" s="149">
        <f t="shared" si="925"/>
        <v>50.3</v>
      </c>
      <c r="Q307" s="149">
        <f t="shared" si="925"/>
        <v>11.5</v>
      </c>
      <c r="R307" s="23"/>
      <c r="S307" s="49">
        <f t="shared" si="851"/>
        <v>0.170253873706256</v>
      </c>
      <c r="T307" s="49">
        <f t="shared" si="913"/>
        <v>9.4963559518731686E-2</v>
      </c>
      <c r="U307" s="49">
        <f t="shared" si="913"/>
        <v>-0.82604972453161518</v>
      </c>
      <c r="V307" s="49">
        <f t="shared" si="913"/>
        <v>-7.1170749394755137E-2</v>
      </c>
      <c r="W307" s="49">
        <f t="shared" si="861"/>
        <v>0.52625745891475817</v>
      </c>
      <c r="X307" s="49">
        <f t="shared" si="861"/>
        <v>-2.9485112845854897</v>
      </c>
      <c r="Y307" s="49">
        <f t="shared" si="862"/>
        <v>-1.0617876098766104</v>
      </c>
      <c r="Z307" s="49">
        <f t="shared" si="862"/>
        <v>-1.6359866024713265</v>
      </c>
      <c r="AA307" s="49">
        <f t="shared" si="862"/>
        <v>-0.94981174304705829</v>
      </c>
      <c r="AB307" s="49">
        <f t="shared" si="862"/>
        <v>-1.8342684589848459</v>
      </c>
      <c r="AC307" s="49">
        <f t="shared" si="913"/>
        <v>0.95280763230736976</v>
      </c>
      <c r="AD307" s="49">
        <f t="shared" si="863"/>
        <v>-0.90750422684326071</v>
      </c>
      <c r="AE307" s="49">
        <f t="shared" si="863"/>
        <v>-1.9318191754660741</v>
      </c>
      <c r="AF307" s="49">
        <f t="shared" si="863"/>
        <v>0.10863766308220854</v>
      </c>
      <c r="AG307" s="129">
        <f t="shared" si="854"/>
        <v>-0.83527716066027791</v>
      </c>
      <c r="AH307" s="129">
        <f t="shared" si="855"/>
        <v>-0.5880063537498178</v>
      </c>
      <c r="AI307" s="129">
        <f t="shared" si="856"/>
        <v>-1.4733556015010769</v>
      </c>
      <c r="AJ307" s="132">
        <f t="shared" si="857"/>
        <v>-0.44446952672993911</v>
      </c>
      <c r="AK307" s="85">
        <f t="shared" si="870"/>
        <v>0.3385100237733184</v>
      </c>
      <c r="AL307" s="122">
        <f t="shared" si="871"/>
        <v>0.3577335229496722</v>
      </c>
      <c r="AM307" s="122">
        <f t="shared" si="872"/>
        <v>0.28176891447052754</v>
      </c>
      <c r="AN307" s="122">
        <f t="shared" si="873"/>
        <v>0.49722506093714491</v>
      </c>
      <c r="AO307" s="53"/>
      <c r="AP307" s="60"/>
    </row>
    <row r="308" spans="1:42" ht="15" thickBot="1">
      <c r="A308" s="23" t="s">
        <v>7</v>
      </c>
      <c r="B308" s="24">
        <v>13089021906</v>
      </c>
      <c r="C308" s="24"/>
      <c r="D308" s="148">
        <f t="shared" ref="D308:G308" si="926">IF(OR(AND($V1090=1,$B$24=2),$B$24=1), IF(D$7="Next Quintile",IF(D1090&gt;D$41,D$42,IF(D1090&gt;D$40,D$41,IF(D1090&gt;D$19,D$40,IF(D1090&gt;D$18,D$19,D$18)))),IF(D$7="2nd Quintile",IF(D1090&gt;D$40,D$42,IF(D1090&gt;D$19,D$41,IF(D1090&gt;D$18,D$40,D$19))),IF(D1090*(1+D$7)&gt;100,100,D1090*(1+D$7)))), D1090)</f>
        <v>59.4</v>
      </c>
      <c r="E308" s="148">
        <f t="shared" si="926"/>
        <v>51.2</v>
      </c>
      <c r="F308" s="148">
        <f t="shared" si="926"/>
        <v>22.9</v>
      </c>
      <c r="G308" s="148">
        <f t="shared" si="926"/>
        <v>21.3</v>
      </c>
      <c r="H308" s="149">
        <f t="shared" ref="H308:M308" si="927">IF(OR(AND($V1090=1,$B$24=2),$B$24=1), IF(H$7="2nd Quintile",IF(H1090&gt;H$41,H$40,IF(H1090&gt;H$40,H$19,IF(H1090&gt;H$19,H$18, H$17))), IF(H$7="Next Quintile",IF(H1090=H$42,H$42,IF(H1090&gt;H$41,H$41,IF(H1090&gt;H$40,H$40,IF(H1090&gt;H$19,H$19,H$18)))),H1090*(1+H$7))), H1090)</f>
        <v>14.1</v>
      </c>
      <c r="I308" s="149">
        <f t="shared" si="927"/>
        <v>12.8</v>
      </c>
      <c r="J308" s="149">
        <f t="shared" si="927"/>
        <v>17.100000000000001</v>
      </c>
      <c r="K308" s="149">
        <f t="shared" si="927"/>
        <v>42.2</v>
      </c>
      <c r="L308" s="149">
        <f t="shared" si="927"/>
        <v>50</v>
      </c>
      <c r="M308" s="149">
        <f t="shared" si="927"/>
        <v>16.7</v>
      </c>
      <c r="N308" s="148">
        <f t="shared" si="736"/>
        <v>72.400000000000006</v>
      </c>
      <c r="O308" s="149">
        <f t="shared" ref="O308:Q308" si="928">IF(OR(AND($V1090=1,$B$24=2),$B$24=1), IF(O$7="2nd Quintile",IF(O1090&gt;O$41,O$40,IF(O1090&gt;O$40,O$19,IF(O1090&gt;O$19,O$18, O$17))), IF(O$7="Next Quintile",IF(O1090=O$42,O$42,IF(O1090&gt;O$41,O$41,IF(O1090&gt;O$40,O$40,IF(O1090&gt;O$19,O$19,O$18)))),O1090*(1+O$7))), O1090)</f>
        <v>13.2</v>
      </c>
      <c r="P308" s="149">
        <f t="shared" si="928"/>
        <v>31.2</v>
      </c>
      <c r="Q308" s="149">
        <f t="shared" si="928"/>
        <v>22.7</v>
      </c>
      <c r="R308" s="23"/>
      <c r="S308" s="49">
        <f t="shared" si="851"/>
        <v>-1.2437643722864451</v>
      </c>
      <c r="T308" s="49">
        <f t="shared" si="913"/>
        <v>-1.7786358111597966</v>
      </c>
      <c r="U308" s="49">
        <f t="shared" si="913"/>
        <v>-1.1087838446309</v>
      </c>
      <c r="V308" s="49">
        <f t="shared" si="913"/>
        <v>-0.63461840697080474</v>
      </c>
      <c r="W308" s="49">
        <f t="shared" si="861"/>
        <v>-1.723584950558481</v>
      </c>
      <c r="X308" s="49">
        <f t="shared" si="861"/>
        <v>-0.22636785522753514</v>
      </c>
      <c r="Y308" s="49">
        <f t="shared" si="862"/>
        <v>0.34998263979515776</v>
      </c>
      <c r="Z308" s="49">
        <f t="shared" si="862"/>
        <v>-0.56035950903939313</v>
      </c>
      <c r="AA308" s="49">
        <f t="shared" si="862"/>
        <v>-1.0602574652211392</v>
      </c>
      <c r="AB308" s="49">
        <f t="shared" si="862"/>
        <v>-0.23699227130147063</v>
      </c>
      <c r="AC308" s="49">
        <f t="shared" si="913"/>
        <v>-0.24973444678804066</v>
      </c>
      <c r="AD308" s="49">
        <f t="shared" si="863"/>
        <v>-9.4964055291229615E-2</v>
      </c>
      <c r="AE308" s="49">
        <f t="shared" si="863"/>
        <v>-0.56016405835058058</v>
      </c>
      <c r="AF308" s="49">
        <f t="shared" si="863"/>
        <v>-1.5717233443319467</v>
      </c>
      <c r="AG308" s="129">
        <f t="shared" si="854"/>
        <v>-0.71591521463571217</v>
      </c>
      <c r="AH308" s="129">
        <f t="shared" si="855"/>
        <v>-0.90939608586268628</v>
      </c>
      <c r="AI308" s="129">
        <f t="shared" si="856"/>
        <v>-0.61920308185400097</v>
      </c>
      <c r="AJ308" s="132">
        <f t="shared" si="857"/>
        <v>-0.61914647619044938</v>
      </c>
      <c r="AK308" s="85">
        <f t="shared" si="870"/>
        <v>0.37414058380400728</v>
      </c>
      <c r="AL308" s="122">
        <f t="shared" si="871"/>
        <v>0.26380543789839817</v>
      </c>
      <c r="AM308" s="122">
        <f t="shared" si="872"/>
        <v>0.48050640259937677</v>
      </c>
      <c r="AN308" s="122">
        <f t="shared" si="873"/>
        <v>0.44840797105319247</v>
      </c>
      <c r="AO308" s="53"/>
      <c r="AP308" s="60"/>
    </row>
    <row r="309" spans="1:42" ht="15" thickBot="1">
      <c r="A309" s="23" t="s">
        <v>7</v>
      </c>
      <c r="B309" s="24">
        <v>13089021907</v>
      </c>
      <c r="C309" s="24"/>
      <c r="D309" s="148">
        <f t="shared" ref="D309:G309" si="929">IF(OR(AND($V1091=1,$B$24=2),$B$24=1), IF(D$7="Next Quintile",IF(D1091&gt;D$41,D$42,IF(D1091&gt;D$40,D$41,IF(D1091&gt;D$19,D$40,IF(D1091&gt;D$18,D$19,D$18)))),IF(D$7="2nd Quintile",IF(D1091&gt;D$40,D$42,IF(D1091&gt;D$19,D$41,IF(D1091&gt;D$18,D$40,D$19))),IF(D1091*(1+D$7)&gt;100,100,D1091*(1+D$7)))), D1091)</f>
        <v>69.2</v>
      </c>
      <c r="E309" s="148">
        <f t="shared" si="929"/>
        <v>61.6</v>
      </c>
      <c r="F309" s="148">
        <f t="shared" si="929"/>
        <v>23</v>
      </c>
      <c r="G309" s="148">
        <f t="shared" si="929"/>
        <v>24.8</v>
      </c>
      <c r="H309" s="149">
        <f t="shared" ref="H309:M309" si="930">IF(OR(AND($V1091=1,$B$24=2),$B$24=1), IF(H$7="2nd Quintile",IF(H1091&gt;H$41,H$40,IF(H1091&gt;H$40,H$19,IF(H1091&gt;H$19,H$18, H$17))), IF(H$7="Next Quintile",IF(H1091=H$42,H$42,IF(H1091&gt;H$41,H$41,IF(H1091&gt;H$40,H$40,IF(H1091&gt;H$19,H$19,H$18)))),H1091*(1+H$7))), H1091)</f>
        <v>10.5</v>
      </c>
      <c r="I309" s="149">
        <f t="shared" si="930"/>
        <v>7.7</v>
      </c>
      <c r="J309" s="149">
        <f t="shared" si="930"/>
        <v>25.7</v>
      </c>
      <c r="K309" s="149">
        <f t="shared" si="930"/>
        <v>25.4</v>
      </c>
      <c r="L309" s="149">
        <f t="shared" si="930"/>
        <v>31.7</v>
      </c>
      <c r="M309" s="149">
        <f t="shared" si="930"/>
        <v>11.6</v>
      </c>
      <c r="N309" s="148">
        <f t="shared" si="736"/>
        <v>78.2</v>
      </c>
      <c r="O309" s="149">
        <f t="shared" ref="O309:Q309" si="931">IF(OR(AND($V1091=1,$B$24=2),$B$24=1), IF(O$7="2nd Quintile",IF(O1091&gt;O$41,O$40,IF(O1091&gt;O$40,O$19,IF(O1091&gt;O$19,O$18, O$17))), IF(O$7="Next Quintile",IF(O1091=O$42,O$42,IF(O1091&gt;O$41,O$41,IF(O1091&gt;O$40,O$40,IF(O1091&gt;O$19,O$19,O$18)))),O1091*(1+O$7))), O1091)</f>
        <v>6.5</v>
      </c>
      <c r="P309" s="149">
        <f t="shared" si="931"/>
        <v>22.2</v>
      </c>
      <c r="Q309" s="149">
        <f t="shared" si="931"/>
        <v>15.8</v>
      </c>
      <c r="R309" s="23"/>
      <c r="S309" s="49">
        <f t="shared" si="851"/>
        <v>-0.40898251621846465</v>
      </c>
      <c r="T309" s="49">
        <f t="shared" si="913"/>
        <v>-0.78448104304465904</v>
      </c>
      <c r="U309" s="49">
        <f t="shared" si="913"/>
        <v>-1.1039917409004034</v>
      </c>
      <c r="V309" s="49">
        <f t="shared" si="913"/>
        <v>-0.44857436909192044</v>
      </c>
      <c r="W309" s="49">
        <f t="shared" si="861"/>
        <v>-0.437960716573773</v>
      </c>
      <c r="X309" s="49">
        <f t="shared" si="861"/>
        <v>0.38253264870779685</v>
      </c>
      <c r="Y309" s="49">
        <f t="shared" si="862"/>
        <v>-8.2089393912215994E-2</v>
      </c>
      <c r="Z309" s="49">
        <f t="shared" si="862"/>
        <v>0.26856412259622553</v>
      </c>
      <c r="AA309" s="49">
        <f t="shared" si="862"/>
        <v>0.62403979793358921</v>
      </c>
      <c r="AB309" s="49">
        <f t="shared" si="862"/>
        <v>0.1940187634702337</v>
      </c>
      <c r="AC309" s="49">
        <f t="shared" si="913"/>
        <v>0.29516743280206703</v>
      </c>
      <c r="AD309" s="49">
        <f t="shared" si="863"/>
        <v>0.59415229273391046</v>
      </c>
      <c r="AE309" s="49">
        <f t="shared" si="863"/>
        <v>8.6165577986562977E-2</v>
      </c>
      <c r="AF309" s="49">
        <f t="shared" si="863"/>
        <v>-0.53650093797858334</v>
      </c>
      <c r="AG309" s="129">
        <f t="shared" si="854"/>
        <v>2.000611609532053E-2</v>
      </c>
      <c r="AH309" s="129">
        <f t="shared" si="855"/>
        <v>-0.41193530443337717</v>
      </c>
      <c r="AI309" s="129">
        <f t="shared" si="856"/>
        <v>0.36220756133334947</v>
      </c>
      <c r="AJ309" s="132">
        <f t="shared" si="857"/>
        <v>0.10974609138598929</v>
      </c>
      <c r="AK309" s="85">
        <f t="shared" si="870"/>
        <v>0.59381938450888105</v>
      </c>
      <c r="AL309" s="122">
        <f t="shared" si="871"/>
        <v>0.40919134764910514</v>
      </c>
      <c r="AM309" s="122">
        <f t="shared" si="872"/>
        <v>0.70885330969573646</v>
      </c>
      <c r="AN309" s="122">
        <f t="shared" si="873"/>
        <v>0.65211208941008003</v>
      </c>
      <c r="AO309" s="53"/>
      <c r="AP309" s="60"/>
    </row>
    <row r="310" spans="1:42" ht="15" thickBot="1">
      <c r="A310" s="23" t="s">
        <v>7</v>
      </c>
      <c r="B310" s="24">
        <v>13089021908</v>
      </c>
      <c r="C310" s="24"/>
      <c r="D310" s="148">
        <f t="shared" ref="D310:G310" si="932">IF(OR(AND($V1092=1,$B$24=2),$B$24=1), IF(D$7="Next Quintile",IF(D1092&gt;D$41,D$42,IF(D1092&gt;D$40,D$41,IF(D1092&gt;D$19,D$40,IF(D1092&gt;D$18,D$19,D$18)))),IF(D$7="2nd Quintile",IF(D1092&gt;D$40,D$42,IF(D1092&gt;D$19,D$41,IF(D1092&gt;D$18,D$40,D$19))),IF(D1092*(1+D$7)&gt;100,100,D1092*(1+D$7)))), D1092)</f>
        <v>59.4</v>
      </c>
      <c r="E310" s="148">
        <f t="shared" si="932"/>
        <v>51.2</v>
      </c>
      <c r="F310" s="148">
        <f t="shared" si="932"/>
        <v>31</v>
      </c>
      <c r="G310" s="148">
        <f t="shared" si="932"/>
        <v>21.3</v>
      </c>
      <c r="H310" s="149">
        <f t="shared" ref="H310:M310" si="933">IF(OR(AND($V1092=1,$B$24=2),$B$24=1), IF(H$7="2nd Quintile",IF(H1092&gt;H$41,H$40,IF(H1092&gt;H$40,H$19,IF(H1092&gt;H$19,H$18, H$17))), IF(H$7="Next Quintile",IF(H1092=H$42,H$42,IF(H1092&gt;H$41,H$41,IF(H1092&gt;H$40,H$40,IF(H1092&gt;H$19,H$19,H$18)))),H1092*(1+H$7))), H1092)</f>
        <v>13.3</v>
      </c>
      <c r="I310" s="149">
        <f t="shared" si="933"/>
        <v>6.8</v>
      </c>
      <c r="J310" s="149">
        <f t="shared" si="933"/>
        <v>56.9</v>
      </c>
      <c r="K310" s="149">
        <f t="shared" si="933"/>
        <v>51.6</v>
      </c>
      <c r="L310" s="149">
        <f t="shared" si="933"/>
        <v>43.6</v>
      </c>
      <c r="M310" s="149">
        <f t="shared" si="933"/>
        <v>21.8</v>
      </c>
      <c r="N310" s="148">
        <f t="shared" si="736"/>
        <v>72.400000000000006</v>
      </c>
      <c r="O310" s="149">
        <f t="shared" ref="O310:Q310" si="934">IF(OR(AND($V1092=1,$B$24=2),$B$24=1), IF(O$7="2nd Quintile",IF(O1092&gt;O$41,O$40,IF(O1092&gt;O$40,O$19,IF(O1092&gt;O$19,O$18, O$17))), IF(O$7="Next Quintile",IF(O1092=O$42,O$42,IF(O1092&gt;O$41,O$41,IF(O1092&gt;O$40,O$40,IF(O1092&gt;O$19,O$19,O$18)))),O1092*(1+O$7))), O1092)</f>
        <v>12.5</v>
      </c>
      <c r="P310" s="149">
        <f t="shared" si="934"/>
        <v>27.3</v>
      </c>
      <c r="Q310" s="149">
        <f t="shared" si="934"/>
        <v>21.8</v>
      </c>
      <c r="R310" s="23"/>
      <c r="S310" s="49">
        <f t="shared" si="851"/>
        <v>-1.2437643722864451</v>
      </c>
      <c r="T310" s="49">
        <f t="shared" si="913"/>
        <v>-1.7786358111597966</v>
      </c>
      <c r="U310" s="49">
        <f t="shared" si="913"/>
        <v>-0.72062344246069554</v>
      </c>
      <c r="V310" s="49">
        <f t="shared" si="913"/>
        <v>-0.63461840697080474</v>
      </c>
      <c r="W310" s="49">
        <f t="shared" si="861"/>
        <v>-1.4378906763396573</v>
      </c>
      <c r="X310" s="49">
        <f t="shared" si="861"/>
        <v>0.48998567881403199</v>
      </c>
      <c r="Y310" s="49">
        <f t="shared" si="862"/>
        <v>-1.6496065394552466</v>
      </c>
      <c r="Z310" s="49">
        <f t="shared" si="862"/>
        <v>-1.0241620172164652</v>
      </c>
      <c r="AA310" s="49">
        <f t="shared" si="862"/>
        <v>-0.47121361362604297</v>
      </c>
      <c r="AB310" s="49">
        <f t="shared" si="862"/>
        <v>-0.66800330607317515</v>
      </c>
      <c r="AC310" s="49">
        <f t="shared" si="913"/>
        <v>-0.24973444678804066</v>
      </c>
      <c r="AD310" s="49">
        <f t="shared" si="863"/>
        <v>-2.2966824900543404E-2</v>
      </c>
      <c r="AE310" s="49">
        <f t="shared" si="863"/>
        <v>-0.28008788260448514</v>
      </c>
      <c r="AF310" s="49">
        <f t="shared" si="863"/>
        <v>-1.4366943348075951</v>
      </c>
      <c r="AG310" s="129">
        <f t="shared" si="854"/>
        <v>-0.73831589818673204</v>
      </c>
      <c r="AH310" s="129">
        <f t="shared" si="855"/>
        <v>-0.996450509979802</v>
      </c>
      <c r="AI310" s="129">
        <f t="shared" si="856"/>
        <v>-0.72112631230522783</v>
      </c>
      <c r="AJ310" s="132">
        <f t="shared" si="857"/>
        <v>-0.49737087227516608</v>
      </c>
      <c r="AK310" s="85">
        <f t="shared" si="870"/>
        <v>0.36745378850135013</v>
      </c>
      <c r="AL310" s="122">
        <f t="shared" si="871"/>
        <v>0.23836325809132669</v>
      </c>
      <c r="AM310" s="122">
        <f t="shared" si="872"/>
        <v>0.45679170723065726</v>
      </c>
      <c r="AN310" s="122">
        <f t="shared" si="873"/>
        <v>0.482440684701818</v>
      </c>
      <c r="AO310" s="53"/>
      <c r="AP310" s="60"/>
    </row>
    <row r="311" spans="1:42" ht="15" thickBot="1">
      <c r="A311" s="23" t="s">
        <v>7</v>
      </c>
      <c r="B311" s="24">
        <v>13089021909</v>
      </c>
      <c r="C311" s="24"/>
      <c r="D311" s="148">
        <f t="shared" ref="D311:G311" si="935">IF(OR(AND($V1093=1,$B$24=2),$B$24=1), IF(D$7="Next Quintile",IF(D1093&gt;D$41,D$42,IF(D1093&gt;D$40,D$41,IF(D1093&gt;D$19,D$40,IF(D1093&gt;D$18,D$19,D$18)))),IF(D$7="2nd Quintile",IF(D1093&gt;D$40,D$42,IF(D1093&gt;D$19,D$41,IF(D1093&gt;D$18,D$40,D$19))),IF(D1093*(1+D$7)&gt;100,100,D1093*(1+D$7)))), D1093)</f>
        <v>55</v>
      </c>
      <c r="E311" s="148">
        <f t="shared" si="935"/>
        <v>53.2</v>
      </c>
      <c r="F311" s="148">
        <f t="shared" si="935"/>
        <v>30.7</v>
      </c>
      <c r="G311" s="148">
        <f t="shared" si="935"/>
        <v>13.6</v>
      </c>
      <c r="H311" s="149">
        <f t="shared" ref="H311:M311" si="936">IF(OR(AND($V1093=1,$B$24=2),$B$24=1), IF(H$7="2nd Quintile",IF(H1093&gt;H$41,H$40,IF(H1093&gt;H$40,H$19,IF(H1093&gt;H$19,H$18, H$17))), IF(H$7="Next Quintile",IF(H1093=H$42,H$42,IF(H1093&gt;H$41,H$41,IF(H1093&gt;H$40,H$40,IF(H1093&gt;H$19,H$19,H$18)))),H1093*(1+H$7))), H1093)</f>
        <v>9.9</v>
      </c>
      <c r="I311" s="149">
        <f t="shared" si="936"/>
        <v>8.4</v>
      </c>
      <c r="J311" s="149">
        <f t="shared" si="936"/>
        <v>68.3</v>
      </c>
      <c r="K311" s="149">
        <f t="shared" si="936"/>
        <v>48.3</v>
      </c>
      <c r="L311" s="149">
        <f t="shared" si="936"/>
        <v>47.9</v>
      </c>
      <c r="M311" s="149">
        <f t="shared" si="936"/>
        <v>14.9</v>
      </c>
      <c r="N311" s="148">
        <f t="shared" si="736"/>
        <v>69.3</v>
      </c>
      <c r="O311" s="149">
        <f t="shared" ref="O311:Q311" si="937">IF(OR(AND($V1093=1,$B$24=2),$B$24=1), IF(O$7="2nd Quintile",IF(O1093&gt;O$41,O$40,IF(O1093&gt;O$40,O$19,IF(O1093&gt;O$19,O$18, O$17))), IF(O$7="Next Quintile",IF(O1093=O$42,O$42,IF(O1093&gt;O$41,O$41,IF(O1093&gt;O$40,O$40,IF(O1093&gt;O$19,O$19,O$18)))),O1093*(1+O$7))), O1093)</f>
        <v>9.4</v>
      </c>
      <c r="P311" s="149">
        <f t="shared" si="937"/>
        <v>29.4</v>
      </c>
      <c r="Q311" s="149">
        <f t="shared" si="937"/>
        <v>25.6</v>
      </c>
      <c r="R311" s="23"/>
      <c r="S311" s="49">
        <f t="shared" si="851"/>
        <v>-1.6185643892965587</v>
      </c>
      <c r="T311" s="49">
        <f t="shared" si="913"/>
        <v>-1.5874522019068855</v>
      </c>
      <c r="U311" s="49">
        <f t="shared" si="913"/>
        <v>-0.73499975365218462</v>
      </c>
      <c r="V311" s="49">
        <f t="shared" si="913"/>
        <v>-1.0439152903043503</v>
      </c>
      <c r="W311" s="49">
        <f t="shared" si="861"/>
        <v>-0.22369001090965512</v>
      </c>
      <c r="X311" s="49">
        <f t="shared" si="861"/>
        <v>0.2989580697362807</v>
      </c>
      <c r="Y311" s="49">
        <f t="shared" si="862"/>
        <v>-2.222353188788277</v>
      </c>
      <c r="Z311" s="49">
        <f t="shared" si="862"/>
        <v>-0.86133773243089706</v>
      </c>
      <c r="AA311" s="49">
        <f t="shared" si="862"/>
        <v>-0.86697745141649796</v>
      </c>
      <c r="AB311" s="49">
        <f t="shared" si="862"/>
        <v>-8.4870729617339769E-2</v>
      </c>
      <c r="AC311" s="49">
        <f t="shared" si="913"/>
        <v>-0.54097510656896119</v>
      </c>
      <c r="AD311" s="49">
        <f t="shared" si="863"/>
        <v>0.29587805254392441</v>
      </c>
      <c r="AE311" s="49">
        <f t="shared" si="863"/>
        <v>-0.43089813108315184</v>
      </c>
      <c r="AF311" s="49">
        <f t="shared" si="863"/>
        <v>-2.0068168194659695</v>
      </c>
      <c r="AG311" s="129">
        <f t="shared" si="854"/>
        <v>-0.76465261450210109</v>
      </c>
      <c r="AH311" s="129">
        <f t="shared" si="855"/>
        <v>-1.0188595378745187</v>
      </c>
      <c r="AI311" s="129">
        <f t="shared" si="856"/>
        <v>-0.60439530448824497</v>
      </c>
      <c r="AJ311" s="132">
        <f t="shared" si="857"/>
        <v>-0.67070300114353953</v>
      </c>
      <c r="AK311" s="85">
        <f t="shared" si="870"/>
        <v>0.35959205381169579</v>
      </c>
      <c r="AL311" s="122">
        <f t="shared" si="871"/>
        <v>0.23181408471178597</v>
      </c>
      <c r="AM311" s="122">
        <f t="shared" si="872"/>
        <v>0.48395175973495902</v>
      </c>
      <c r="AN311" s="122">
        <f t="shared" si="873"/>
        <v>0.43399943277431546</v>
      </c>
      <c r="AO311" s="53"/>
      <c r="AP311" s="60"/>
    </row>
    <row r="312" spans="1:42" ht="15" thickBot="1">
      <c r="A312" s="23" t="s">
        <v>7</v>
      </c>
      <c r="B312" s="24">
        <v>13089021910</v>
      </c>
      <c r="C312" s="24"/>
      <c r="D312" s="148">
        <f t="shared" ref="D312:G312" si="938">IF(OR(AND($V1094=1,$B$24=2),$B$24=1), IF(D$7="Next Quintile",IF(D1094&gt;D$41,D$42,IF(D1094&gt;D$40,D$41,IF(D1094&gt;D$19,D$40,IF(D1094&gt;D$18,D$19,D$18)))),IF(D$7="2nd Quintile",IF(D1094&gt;D$40,D$42,IF(D1094&gt;D$19,D$41,IF(D1094&gt;D$18,D$40,D$19))),IF(D1094*(1+D$7)&gt;100,100,D1094*(1+D$7)))), D1094)</f>
        <v>63.6</v>
      </c>
      <c r="E312" s="148">
        <f t="shared" si="938"/>
        <v>56.2</v>
      </c>
      <c r="F312" s="148">
        <f t="shared" si="938"/>
        <v>25.9</v>
      </c>
      <c r="G312" s="148">
        <f t="shared" si="938"/>
        <v>22.9</v>
      </c>
      <c r="H312" s="149">
        <f t="shared" ref="H312:M312" si="939">IF(OR(AND($V1094=1,$B$24=2),$B$24=1), IF(H$7="2nd Quintile",IF(H1094&gt;H$41,H$40,IF(H1094&gt;H$40,H$19,IF(H1094&gt;H$19,H$18, H$17))), IF(H$7="Next Quintile",IF(H1094=H$42,H$42,IF(H1094&gt;H$41,H$41,IF(H1094&gt;H$40,H$40,IF(H1094&gt;H$19,H$19,H$18)))),H1094*(1+H$7))), H1094)</f>
        <v>10.199999999999999</v>
      </c>
      <c r="I312" s="149">
        <f t="shared" si="939"/>
        <v>17.5</v>
      </c>
      <c r="J312" s="149">
        <f t="shared" si="939"/>
        <v>24.5</v>
      </c>
      <c r="K312" s="149">
        <f t="shared" si="939"/>
        <v>33.200000000000003</v>
      </c>
      <c r="L312" s="149">
        <f t="shared" si="939"/>
        <v>46.2</v>
      </c>
      <c r="M312" s="149">
        <f t="shared" si="939"/>
        <v>10</v>
      </c>
      <c r="N312" s="148">
        <f t="shared" si="736"/>
        <v>76.7</v>
      </c>
      <c r="O312" s="149">
        <f t="shared" ref="O312:Q312" si="940">IF(OR(AND($V1094=1,$B$24=2),$B$24=1), IF(O$7="2nd Quintile",IF(O1094&gt;O$41,O$40,IF(O1094&gt;O$40,O$19,IF(O1094&gt;O$19,O$18, O$17))), IF(O$7="Next Quintile",IF(O1094=O$42,O$42,IF(O1094&gt;O$41,O$41,IF(O1094&gt;O$40,O$40,IF(O1094&gt;O$19,O$19,O$18)))),O1094*(1+O$7))), O1094)</f>
        <v>9.1999999999999993</v>
      </c>
      <c r="P312" s="149">
        <f t="shared" si="940"/>
        <v>29.3</v>
      </c>
      <c r="Q312" s="149">
        <f t="shared" si="940"/>
        <v>14.6</v>
      </c>
      <c r="R312" s="23"/>
      <c r="S312" s="49">
        <f t="shared" si="851"/>
        <v>-0.88600071968588201</v>
      </c>
      <c r="T312" s="49">
        <f t="shared" si="913"/>
        <v>-1.300676788027519</v>
      </c>
      <c r="U312" s="49">
        <f t="shared" si="913"/>
        <v>-0.96502073271600941</v>
      </c>
      <c r="V312" s="49">
        <f t="shared" si="913"/>
        <v>-0.54956970394045779</v>
      </c>
      <c r="W312" s="49">
        <f t="shared" si="861"/>
        <v>-0.33082536374171373</v>
      </c>
      <c r="X312" s="49">
        <f t="shared" si="861"/>
        <v>-0.78751145689342916</v>
      </c>
      <c r="Y312" s="49">
        <f t="shared" si="862"/>
        <v>-2.1800272929791774E-2</v>
      </c>
      <c r="Z312" s="49">
        <f t="shared" si="862"/>
        <v>-0.11629327780602609</v>
      </c>
      <c r="AA312" s="49">
        <f t="shared" si="862"/>
        <v>-0.71051267833655096</v>
      </c>
      <c r="AB312" s="49">
        <f t="shared" si="862"/>
        <v>0.32923791163390564</v>
      </c>
      <c r="AC312" s="49">
        <f t="shared" si="913"/>
        <v>0.15424453290807361</v>
      </c>
      <c r="AD312" s="49">
        <f t="shared" si="863"/>
        <v>0.31644868979840629</v>
      </c>
      <c r="AE312" s="49">
        <f t="shared" si="863"/>
        <v>-0.42371669067940598</v>
      </c>
      <c r="AF312" s="49">
        <f t="shared" si="863"/>
        <v>-0.3564622586127808</v>
      </c>
      <c r="AG312" s="129">
        <f t="shared" si="854"/>
        <v>-0.31161891253873125</v>
      </c>
      <c r="AH312" s="129">
        <f t="shared" si="855"/>
        <v>-0.69162929113354321</v>
      </c>
      <c r="AI312" s="129">
        <f t="shared" si="856"/>
        <v>-0.16585601483622378</v>
      </c>
      <c r="AJ312" s="132">
        <f t="shared" si="857"/>
        <v>-7.7371431646426722E-2</v>
      </c>
      <c r="AK312" s="85">
        <f t="shared" si="870"/>
        <v>0.49482648196360374</v>
      </c>
      <c r="AL312" s="122">
        <f t="shared" si="871"/>
        <v>0.32744909534255984</v>
      </c>
      <c r="AM312" s="122">
        <f t="shared" si="872"/>
        <v>0.585987631393177</v>
      </c>
      <c r="AN312" s="122">
        <f t="shared" si="873"/>
        <v>0.59981822368281601</v>
      </c>
      <c r="AO312" s="53"/>
      <c r="AP312" s="60"/>
    </row>
    <row r="313" spans="1:42" ht="15" thickBot="1">
      <c r="A313" s="23" t="s">
        <v>7</v>
      </c>
      <c r="B313" s="24">
        <v>13089021911</v>
      </c>
      <c r="C313" s="24"/>
      <c r="D313" s="148">
        <f t="shared" ref="D313:G313" si="941">IF(OR(AND($V1095=1,$B$24=2),$B$24=1), IF(D$7="Next Quintile",IF(D1095&gt;D$41,D$42,IF(D1095&gt;D$40,D$41,IF(D1095&gt;D$19,D$40,IF(D1095&gt;D$18,D$19,D$18)))),IF(D$7="2nd Quintile",IF(D1095&gt;D$40,D$42,IF(D1095&gt;D$19,D$41,IF(D1095&gt;D$18,D$40,D$19))),IF(D1095*(1+D$7)&gt;100,100,D1095*(1+D$7)))), D1095)</f>
        <v>59.4</v>
      </c>
      <c r="E313" s="148">
        <f t="shared" si="941"/>
        <v>51.2</v>
      </c>
      <c r="F313" s="148">
        <f t="shared" si="941"/>
        <v>30.4</v>
      </c>
      <c r="G313" s="148">
        <f t="shared" si="941"/>
        <v>21.3</v>
      </c>
      <c r="H313" s="149">
        <f t="shared" ref="H313:M313" si="942">IF(OR(AND($V1095=1,$B$24=2),$B$24=1), IF(H$7="2nd Quintile",IF(H1095&gt;H$41,H$40,IF(H1095&gt;H$40,H$19,IF(H1095&gt;H$19,H$18, H$17))), IF(H$7="Next Quintile",IF(H1095=H$42,H$42,IF(H1095&gt;H$41,H$41,IF(H1095&gt;H$40,H$40,IF(H1095&gt;H$19,H$19,H$18)))),H1095*(1+H$7))), H1095)</f>
        <v>10.6</v>
      </c>
      <c r="I313" s="149">
        <f t="shared" si="942"/>
        <v>36.200000000000003</v>
      </c>
      <c r="J313" s="149">
        <f t="shared" si="942"/>
        <v>51.4</v>
      </c>
      <c r="K313" s="149">
        <f t="shared" si="942"/>
        <v>78.3</v>
      </c>
      <c r="L313" s="149">
        <f t="shared" si="942"/>
        <v>68.900000000000006</v>
      </c>
      <c r="M313" s="149">
        <f t="shared" si="942"/>
        <v>16.899999999999999</v>
      </c>
      <c r="N313" s="148">
        <f t="shared" si="736"/>
        <v>72.400000000000006</v>
      </c>
      <c r="O313" s="149">
        <f t="shared" ref="O313:Q313" si="943">IF(OR(AND($V1095=1,$B$24=2),$B$24=1), IF(O$7="2nd Quintile",IF(O1095&gt;O$41,O$40,IF(O1095&gt;O$40,O$19,IF(O1095&gt;O$19,O$18, O$17))), IF(O$7="Next Quintile",IF(O1095=O$42,O$42,IF(O1095&gt;O$41,O$41,IF(O1095&gt;O$40,O$40,IF(O1095&gt;O$19,O$19,O$18)))),O1095*(1+O$7))), O1095)</f>
        <v>8.1999999999999993</v>
      </c>
      <c r="P313" s="149">
        <f t="shared" si="943"/>
        <v>58.2</v>
      </c>
      <c r="Q313" s="149">
        <f t="shared" si="943"/>
        <v>33.5</v>
      </c>
      <c r="R313" s="23"/>
      <c r="S313" s="49">
        <f t="shared" si="851"/>
        <v>-1.2437643722864451</v>
      </c>
      <c r="T313" s="49">
        <f t="shared" si="913"/>
        <v>-1.7786358111597966</v>
      </c>
      <c r="U313" s="49">
        <f t="shared" si="913"/>
        <v>-0.74937606484367369</v>
      </c>
      <c r="V313" s="49">
        <f t="shared" si="913"/>
        <v>-0.63461840697080474</v>
      </c>
      <c r="W313" s="49">
        <f t="shared" si="861"/>
        <v>-0.47367250085112589</v>
      </c>
      <c r="X313" s="49">
        <f t="shared" si="861"/>
        <v>-3.0201466379896464</v>
      </c>
      <c r="Y313" s="49">
        <f t="shared" si="862"/>
        <v>-1.3732814016191355</v>
      </c>
      <c r="Z313" s="49">
        <f t="shared" si="862"/>
        <v>-2.3415585032087871</v>
      </c>
      <c r="AA313" s="49">
        <f t="shared" si="862"/>
        <v>-2.799777589462908</v>
      </c>
      <c r="AB313" s="49">
        <f t="shared" si="862"/>
        <v>-0.25389466482192957</v>
      </c>
      <c r="AC313" s="49">
        <f t="shared" si="913"/>
        <v>-0.24973444678804066</v>
      </c>
      <c r="AD313" s="49">
        <f t="shared" si="863"/>
        <v>0.41930187607081526</v>
      </c>
      <c r="AE313" s="49">
        <f t="shared" si="863"/>
        <v>-2.4991529673620114</v>
      </c>
      <c r="AF313" s="49">
        <f t="shared" si="863"/>
        <v>-3.1</v>
      </c>
      <c r="AG313" s="129">
        <f t="shared" si="854"/>
        <v>-1.4935305549925912</v>
      </c>
      <c r="AH313" s="129">
        <f t="shared" si="855"/>
        <v>-1.3247850279600897</v>
      </c>
      <c r="AI313" s="129">
        <f t="shared" si="856"/>
        <v>-1.7984102524978749</v>
      </c>
      <c r="AJ313" s="132">
        <f t="shared" si="857"/>
        <v>-1.3573963845198094</v>
      </c>
      <c r="AK313" s="85">
        <f t="shared" si="870"/>
        <v>0.14201576523186368</v>
      </c>
      <c r="AL313" s="122">
        <f t="shared" si="871"/>
        <v>0.14240551753945702</v>
      </c>
      <c r="AM313" s="122">
        <f t="shared" si="872"/>
        <v>0.20613775568123377</v>
      </c>
      <c r="AN313" s="122">
        <f t="shared" si="873"/>
        <v>0.24208875009678657</v>
      </c>
      <c r="AO313" s="53"/>
      <c r="AP313" s="60"/>
    </row>
    <row r="314" spans="1:42" ht="15" thickBot="1">
      <c r="A314" s="23" t="s">
        <v>7</v>
      </c>
      <c r="B314" s="24">
        <v>13089021912</v>
      </c>
      <c r="C314" s="24"/>
      <c r="D314" s="148">
        <f t="shared" ref="D314:G314" si="944">IF(OR(AND($V1096=1,$B$24=2),$B$24=1), IF(D$7="Next Quintile",IF(D1096&gt;D$41,D$42,IF(D1096&gt;D$40,D$41,IF(D1096&gt;D$19,D$40,IF(D1096&gt;D$18,D$19,D$18)))),IF(D$7="2nd Quintile",IF(D1096&gt;D$40,D$42,IF(D1096&gt;D$19,D$41,IF(D1096&gt;D$18,D$40,D$19))),IF(D1096*(1+D$7)&gt;100,100,D1096*(1+D$7)))), D1096)</f>
        <v>68.599999999999994</v>
      </c>
      <c r="E314" s="148">
        <f t="shared" si="944"/>
        <v>62.1</v>
      </c>
      <c r="F314" s="148">
        <f t="shared" si="944"/>
        <v>41.3</v>
      </c>
      <c r="G314" s="148">
        <f t="shared" si="944"/>
        <v>25.3</v>
      </c>
      <c r="H314" s="149">
        <f t="shared" ref="H314:M314" si="945">IF(OR(AND($V1096=1,$B$24=2),$B$24=1), IF(H$7="2nd Quintile",IF(H1096&gt;H$41,H$40,IF(H1096&gt;H$40,H$19,IF(H1096&gt;H$19,H$18, H$17))), IF(H$7="Next Quintile",IF(H1096=H$42,H$42,IF(H1096&gt;H$41,H$41,IF(H1096&gt;H$40,H$40,IF(H1096&gt;H$19,H$19,H$18)))),H1096*(1+H$7))), H1096)</f>
        <v>6.1</v>
      </c>
      <c r="I314" s="149">
        <f t="shared" si="945"/>
        <v>12.2</v>
      </c>
      <c r="J314" s="149">
        <f t="shared" si="945"/>
        <v>6.0021000000000004</v>
      </c>
      <c r="K314" s="149">
        <f t="shared" si="945"/>
        <v>9.9</v>
      </c>
      <c r="L314" s="149">
        <f t="shared" si="945"/>
        <v>39.799999999999997</v>
      </c>
      <c r="M314" s="149">
        <f t="shared" si="945"/>
        <v>3.2524000000000002</v>
      </c>
      <c r="N314" s="148">
        <f t="shared" ref="N314:N377" si="946">IF(OR(AND($V1096=1,$B$24=2),$B$24=1), IF(N$7="Next Quintile",IF(N1096&gt;N$41,N$42,IF(N1096&gt;N$40,N$41,IF(N1096&gt;N$19,N$40,IF(N1096&gt;N$18,N$19,N$18)))),IF(N$7="2nd Quintile",IF(N1096&gt;N$40,N$42,IF(N1096&gt;N$19,N$41,IF(N1096&gt;N$18,N$40,N$19))),IF(N1096*(1+N$7)&gt;100,100,N1096*(1+N$7)))), N1096)</f>
        <v>82.8</v>
      </c>
      <c r="O314" s="149">
        <f t="shared" ref="O314:Q314" si="947">IF(OR(AND($V1096=1,$B$24=2),$B$24=1), IF(O$7="2nd Quintile",IF(O1096&gt;O$41,O$40,IF(O1096&gt;O$40,O$19,IF(O1096&gt;O$19,O$18, O$17))), IF(O$7="Next Quintile",IF(O1096=O$42,O$42,IF(O1096&gt;O$41,O$41,IF(O1096&gt;O$40,O$40,IF(O1096&gt;O$19,O$19,O$18)))),O1096*(1+O$7))), O1096)</f>
        <v>2.4</v>
      </c>
      <c r="P314" s="149">
        <f t="shared" si="947"/>
        <v>9.8000000000000007</v>
      </c>
      <c r="Q314" s="149">
        <f t="shared" si="947"/>
        <v>11.3</v>
      </c>
      <c r="R314" s="23"/>
      <c r="S314" s="49">
        <f t="shared" si="851"/>
        <v>-0.46009160944711724</v>
      </c>
      <c r="T314" s="49">
        <f t="shared" si="913"/>
        <v>-0.73668514073143121</v>
      </c>
      <c r="U314" s="49">
        <f t="shared" si="913"/>
        <v>-0.22703675821957156</v>
      </c>
      <c r="V314" s="49">
        <f t="shared" si="913"/>
        <v>-0.42199664939493697</v>
      </c>
      <c r="W314" s="49">
        <f t="shared" si="861"/>
        <v>1.1333577916297592</v>
      </c>
      <c r="X314" s="49">
        <f t="shared" si="861"/>
        <v>-0.15473250182337828</v>
      </c>
      <c r="Y314" s="49">
        <f t="shared" si="862"/>
        <v>0.90755150292086295</v>
      </c>
      <c r="Z314" s="49">
        <f t="shared" si="862"/>
        <v>1.0333448541648018</v>
      </c>
      <c r="AA314" s="49">
        <f t="shared" si="862"/>
        <v>-0.12146882674145421</v>
      </c>
      <c r="AB314" s="49">
        <f t="shared" si="862"/>
        <v>0.89949086422715119</v>
      </c>
      <c r="AC314" s="49">
        <f t="shared" si="913"/>
        <v>0.72733099247697974</v>
      </c>
      <c r="AD314" s="49">
        <f t="shared" si="863"/>
        <v>1.0158503564507873</v>
      </c>
      <c r="AE314" s="49">
        <f t="shared" si="863"/>
        <v>0.9766641880510718</v>
      </c>
      <c r="AF314" s="49">
        <f t="shared" si="863"/>
        <v>0.1386441096431755</v>
      </c>
      <c r="AG314" s="129">
        <f t="shared" si="854"/>
        <v>0.44139267922415276</v>
      </c>
      <c r="AH314" s="129">
        <f t="shared" si="855"/>
        <v>5.7666621334552725E-3</v>
      </c>
      <c r="AI314" s="129">
        <f t="shared" si="856"/>
        <v>0.60378896388349956</v>
      </c>
      <c r="AJ314" s="132">
        <f t="shared" si="857"/>
        <v>0.71462241165550355</v>
      </c>
      <c r="AK314" s="85">
        <f t="shared" si="870"/>
        <v>0.71960687150743796</v>
      </c>
      <c r="AL314" s="122">
        <f t="shared" si="871"/>
        <v>0.53126726334138163</v>
      </c>
      <c r="AM314" s="122">
        <f t="shared" si="872"/>
        <v>0.76506256977179266</v>
      </c>
      <c r="AN314" s="122">
        <f t="shared" si="873"/>
        <v>0.82115729993424691</v>
      </c>
      <c r="AO314" s="53"/>
      <c r="AP314" s="60"/>
    </row>
    <row r="315" spans="1:42" ht="15" thickBot="1">
      <c r="A315" s="23" t="s">
        <v>7</v>
      </c>
      <c r="B315" s="24">
        <v>13089021913</v>
      </c>
      <c r="C315" s="24"/>
      <c r="D315" s="148">
        <f t="shared" ref="D315:G315" si="948">IF(OR(AND($V1097=1,$B$24=2),$B$24=1), IF(D$7="Next Quintile",IF(D1097&gt;D$41,D$42,IF(D1097&gt;D$40,D$41,IF(D1097&gt;D$19,D$40,IF(D1097&gt;D$18,D$19,D$18)))),IF(D$7="2nd Quintile",IF(D1097&gt;D$40,D$42,IF(D1097&gt;D$19,D$41,IF(D1097&gt;D$18,D$40,D$19))),IF(D1097*(1+D$7)&gt;100,100,D1097*(1+D$7)))), D1097)</f>
        <v>59.4</v>
      </c>
      <c r="E315" s="148">
        <f t="shared" si="948"/>
        <v>51.2</v>
      </c>
      <c r="F315" s="148">
        <f t="shared" si="948"/>
        <v>21.4</v>
      </c>
      <c r="G315" s="148">
        <f t="shared" si="948"/>
        <v>21.3</v>
      </c>
      <c r="H315" s="149">
        <f t="shared" ref="H315:M315" si="949">IF(OR(AND($V1097=1,$B$24=2),$B$24=1), IF(H$7="2nd Quintile",IF(H1097&gt;H$41,H$40,IF(H1097&gt;H$40,H$19,IF(H1097&gt;H$19,H$18, H$17))), IF(H$7="Next Quintile",IF(H1097=H$42,H$42,IF(H1097&gt;H$41,H$41,IF(H1097&gt;H$40,H$40,IF(H1097&gt;H$19,H$19,H$18)))),H1097*(1+H$7))), H1097)</f>
        <v>12.5</v>
      </c>
      <c r="I315" s="149">
        <f t="shared" si="949"/>
        <v>3.7</v>
      </c>
      <c r="J315" s="149">
        <f t="shared" si="949"/>
        <v>36.4</v>
      </c>
      <c r="K315" s="149">
        <f t="shared" si="949"/>
        <v>69.3</v>
      </c>
      <c r="L315" s="149">
        <f t="shared" si="949"/>
        <v>43.4</v>
      </c>
      <c r="M315" s="149">
        <f t="shared" si="949"/>
        <v>13</v>
      </c>
      <c r="N315" s="148">
        <f t="shared" si="946"/>
        <v>72.400000000000006</v>
      </c>
      <c r="O315" s="149">
        <f t="shared" ref="O315:Q315" si="950">IF(OR(AND($V1097=1,$B$24=2),$B$24=1), IF(O$7="2nd Quintile",IF(O1097&gt;O$41,O$40,IF(O1097&gt;O$40,O$19,IF(O1097&gt;O$19,O$18, O$17))), IF(O$7="Next Quintile",IF(O1097=O$42,O$42,IF(O1097&gt;O$41,O$41,IF(O1097&gt;O$40,O$40,IF(O1097&gt;O$19,O$19,O$18)))),O1097*(1+O$7))), O1097)</f>
        <v>8.6</v>
      </c>
      <c r="P315" s="149">
        <f t="shared" si="950"/>
        <v>53.4</v>
      </c>
      <c r="Q315" s="149">
        <f t="shared" si="950"/>
        <v>14.1</v>
      </c>
      <c r="R315" s="23"/>
      <c r="S315" s="49">
        <f t="shared" si="851"/>
        <v>-1.2437643722864451</v>
      </c>
      <c r="T315" s="49">
        <f t="shared" si="913"/>
        <v>-1.7786358111597966</v>
      </c>
      <c r="U315" s="49">
        <f t="shared" si="913"/>
        <v>-1.1806654005883452</v>
      </c>
      <c r="V315" s="49">
        <f t="shared" si="913"/>
        <v>-0.63461840697080474</v>
      </c>
      <c r="W315" s="49">
        <f t="shared" si="861"/>
        <v>-1.1521964021208331</v>
      </c>
      <c r="X315" s="49">
        <f t="shared" si="861"/>
        <v>0.86010167140217486</v>
      </c>
      <c r="Y315" s="49">
        <f t="shared" si="862"/>
        <v>-0.61966738933883225</v>
      </c>
      <c r="Z315" s="49">
        <f t="shared" si="862"/>
        <v>-1.8974922719754204</v>
      </c>
      <c r="AA315" s="49">
        <f t="shared" si="862"/>
        <v>-0.45280599326369597</v>
      </c>
      <c r="AB315" s="49">
        <f t="shared" si="862"/>
        <v>7.5702008827020703E-2</v>
      </c>
      <c r="AC315" s="49">
        <f t="shared" si="913"/>
        <v>-0.24973444678804066</v>
      </c>
      <c r="AD315" s="49">
        <f t="shared" si="863"/>
        <v>0.37816060156185166</v>
      </c>
      <c r="AE315" s="49">
        <f t="shared" si="863"/>
        <v>-2.1544438279822016</v>
      </c>
      <c r="AF315" s="49">
        <f t="shared" si="863"/>
        <v>-0.28144614221036318</v>
      </c>
      <c r="AG315" s="129">
        <f t="shared" si="854"/>
        <v>-0.71880471680986935</v>
      </c>
      <c r="AH315" s="129">
        <f t="shared" si="855"/>
        <v>-0.82134944443755453</v>
      </c>
      <c r="AI315" s="129">
        <f t="shared" si="856"/>
        <v>-0.75819875213736532</v>
      </c>
      <c r="AJ315" s="132">
        <f t="shared" si="857"/>
        <v>-0.57686595385468853</v>
      </c>
      <c r="AK315" s="85">
        <f t="shared" si="870"/>
        <v>0.37327804273372411</v>
      </c>
      <c r="AL315" s="122">
        <f t="shared" si="871"/>
        <v>0.28953759919020461</v>
      </c>
      <c r="AM315" s="122">
        <f t="shared" si="872"/>
        <v>0.44816598360217558</v>
      </c>
      <c r="AN315" s="122">
        <f t="shared" si="873"/>
        <v>0.46022413835849518</v>
      </c>
      <c r="AO315" s="53"/>
      <c r="AP315" s="60"/>
    </row>
    <row r="316" spans="1:42" ht="15" thickBot="1">
      <c r="A316" s="23" t="s">
        <v>7</v>
      </c>
      <c r="B316" s="24">
        <v>13089022001</v>
      </c>
      <c r="C316" s="24"/>
      <c r="D316" s="148">
        <f t="shared" ref="D316:G316" si="951">IF(OR(AND($V1098=1,$B$24=2),$B$24=1), IF(D$7="Next Quintile",IF(D1098&gt;D$41,D$42,IF(D1098&gt;D$40,D$41,IF(D1098&gt;D$19,D$40,IF(D1098&gt;D$18,D$19,D$18)))),IF(D$7="2nd Quintile",IF(D1098&gt;D$40,D$42,IF(D1098&gt;D$19,D$41,IF(D1098&gt;D$18,D$40,D$19))),IF(D1098*(1+D$7)&gt;100,100,D1098*(1+D$7)))), D1098)</f>
        <v>72.400000000000006</v>
      </c>
      <c r="E316" s="148">
        <f t="shared" si="951"/>
        <v>63.3</v>
      </c>
      <c r="F316" s="148">
        <f t="shared" si="951"/>
        <v>38.299999999999997</v>
      </c>
      <c r="G316" s="148">
        <f t="shared" si="951"/>
        <v>27.5</v>
      </c>
      <c r="H316" s="149">
        <f t="shared" ref="H316:M316" si="952">IF(OR(AND($V1098=1,$B$24=2),$B$24=1), IF(H$7="2nd Quintile",IF(H1098&gt;H$41,H$40,IF(H1098&gt;H$40,H$19,IF(H1098&gt;H$19,H$18, H$17))), IF(H$7="Next Quintile",IF(H1098=H$42,H$42,IF(H1098&gt;H$41,H$41,IF(H1098&gt;H$40,H$40,IF(H1098&gt;H$19,H$19,H$18)))),H1098*(1+H$7))), H1098)</f>
        <v>9.5</v>
      </c>
      <c r="I316" s="149">
        <f t="shared" si="952"/>
        <v>13.8</v>
      </c>
      <c r="J316" s="149">
        <f t="shared" si="952"/>
        <v>52.3</v>
      </c>
      <c r="K316" s="149">
        <f t="shared" si="952"/>
        <v>27.2</v>
      </c>
      <c r="L316" s="149">
        <f t="shared" si="952"/>
        <v>35.4</v>
      </c>
      <c r="M316" s="149">
        <f t="shared" si="952"/>
        <v>5.4</v>
      </c>
      <c r="N316" s="148">
        <f t="shared" si="946"/>
        <v>79.3</v>
      </c>
      <c r="O316" s="149">
        <f t="shared" ref="O316:Q316" si="953">IF(OR(AND($V1098=1,$B$24=2),$B$24=1), IF(O$7="2nd Quintile",IF(O1098&gt;O$41,O$40,IF(O1098&gt;O$40,O$19,IF(O1098&gt;O$19,O$18, O$17))), IF(O$7="Next Quintile",IF(O1098=O$42,O$42,IF(O1098&gt;O$41,O$41,IF(O1098&gt;O$40,O$40,IF(O1098&gt;O$19,O$19,O$18)))),O1098*(1+O$7))), O1098)</f>
        <v>11.5</v>
      </c>
      <c r="P316" s="149">
        <f t="shared" si="953"/>
        <v>22.5</v>
      </c>
      <c r="Q316" s="149">
        <f t="shared" si="953"/>
        <v>12.6</v>
      </c>
      <c r="R316" s="23"/>
      <c r="S316" s="49">
        <f t="shared" si="851"/>
        <v>-0.13640068566565458</v>
      </c>
      <c r="T316" s="49">
        <f t="shared" si="913"/>
        <v>-0.62197497517968503</v>
      </c>
      <c r="U316" s="49">
        <f t="shared" si="913"/>
        <v>-0.37079987013446208</v>
      </c>
      <c r="V316" s="49">
        <f t="shared" si="913"/>
        <v>-0.30505468272820968</v>
      </c>
      <c r="W316" s="49">
        <f t="shared" si="861"/>
        <v>-8.0842873800242993E-2</v>
      </c>
      <c r="X316" s="49">
        <f t="shared" si="861"/>
        <v>-0.34576011090112962</v>
      </c>
      <c r="Y316" s="49">
        <f t="shared" si="862"/>
        <v>-1.4184982423559536</v>
      </c>
      <c r="Z316" s="49">
        <f t="shared" si="862"/>
        <v>0.17975087634955209</v>
      </c>
      <c r="AA316" s="49">
        <f t="shared" si="862"/>
        <v>0.28349882123017434</v>
      </c>
      <c r="AB316" s="49">
        <f t="shared" si="862"/>
        <v>0.71799296260446244</v>
      </c>
      <c r="AC316" s="49">
        <f t="shared" si="913"/>
        <v>0.39851089272432838</v>
      </c>
      <c r="AD316" s="49">
        <f t="shared" si="863"/>
        <v>7.9886361371865569E-2</v>
      </c>
      <c r="AE316" s="49">
        <f t="shared" si="863"/>
        <v>6.4621256775324806E-2</v>
      </c>
      <c r="AF316" s="49">
        <f t="shared" si="863"/>
        <v>-5.6397793003110229E-2</v>
      </c>
      <c r="AG316" s="129">
        <f t="shared" si="854"/>
        <v>1.5642270917499274E-2</v>
      </c>
      <c r="AH316" s="129">
        <f t="shared" si="855"/>
        <v>-0.46847592010933392</v>
      </c>
      <c r="AI316" s="129">
        <f t="shared" si="856"/>
        <v>0.39374755339472961</v>
      </c>
      <c r="AJ316" s="132">
        <f t="shared" si="857"/>
        <v>0.12165517946710214</v>
      </c>
      <c r="AK316" s="85">
        <f t="shared" si="870"/>
        <v>0.59251673946369232</v>
      </c>
      <c r="AL316" s="122">
        <f t="shared" si="871"/>
        <v>0.39266701215416278</v>
      </c>
      <c r="AM316" s="122">
        <f t="shared" si="872"/>
        <v>0.7161917869040838</v>
      </c>
      <c r="AN316" s="122">
        <f t="shared" si="873"/>
        <v>0.6554403306295834</v>
      </c>
      <c r="AO316" s="53"/>
      <c r="AP316" s="60"/>
    </row>
    <row r="317" spans="1:42" ht="15" thickBot="1">
      <c r="A317" s="23" t="s">
        <v>7</v>
      </c>
      <c r="B317" s="29">
        <v>13089022004</v>
      </c>
      <c r="C317" s="29"/>
      <c r="D317" s="148">
        <f t="shared" ref="D317:G317" si="954">IF(OR(AND($V1099=1,$B$24=2),$B$24=1), IF(D$7="Next Quintile",IF(D1099&gt;D$41,D$42,IF(D1099&gt;D$40,D$41,IF(D1099&gt;D$19,D$40,IF(D1099&gt;D$18,D$19,D$18)))),IF(D$7="2nd Quintile",IF(D1099&gt;D$40,D$42,IF(D1099&gt;D$19,D$41,IF(D1099&gt;D$18,D$40,D$19))),IF(D1099*(1+D$7)&gt;100,100,D1099*(1+D$7)))), D1099)</f>
        <v>54.2</v>
      </c>
      <c r="E317" s="148">
        <f t="shared" si="954"/>
        <v>53.6</v>
      </c>
      <c r="F317" s="148">
        <f t="shared" si="954"/>
        <v>24.1</v>
      </c>
      <c r="G317" s="148">
        <f t="shared" si="954"/>
        <v>12.2</v>
      </c>
      <c r="H317" s="149">
        <f t="shared" ref="H317:M317" si="955">IF(OR(AND($V1099=1,$B$24=2),$B$24=1), IF(H$7="2nd Quintile",IF(H1099&gt;H$41,H$40,IF(H1099&gt;H$40,H$19,IF(H1099&gt;H$19,H$18, H$17))), IF(H$7="Next Quintile",IF(H1099=H$42,H$42,IF(H1099&gt;H$41,H$41,IF(H1099&gt;H$40,H$40,IF(H1099&gt;H$19,H$19,H$18)))),H1099*(1+H$7))), H1099)</f>
        <v>9.5</v>
      </c>
      <c r="I317" s="149">
        <f t="shared" si="955"/>
        <v>12.6</v>
      </c>
      <c r="J317" s="149">
        <f t="shared" si="955"/>
        <v>39.1</v>
      </c>
      <c r="K317" s="149">
        <f t="shared" si="955"/>
        <v>45.5</v>
      </c>
      <c r="L317" s="149">
        <f t="shared" si="955"/>
        <v>41</v>
      </c>
      <c r="M317" s="149">
        <f t="shared" si="955"/>
        <v>20.5</v>
      </c>
      <c r="N317" s="148">
        <f t="shared" si="946"/>
        <v>68.599999999999994</v>
      </c>
      <c r="O317" s="149">
        <f t="shared" ref="O317:Q317" si="956">IF(OR(AND($V1099=1,$B$24=2),$B$24=1), IF(O$7="2nd Quintile",IF(O1099&gt;O$41,O$40,IF(O1099&gt;O$40,O$19,IF(O1099&gt;O$19,O$18, O$17))), IF(O$7="Next Quintile",IF(O1099=O$42,O$42,IF(O1099&gt;O$41,O$41,IF(O1099&gt;O$40,O$40,IF(O1099&gt;O$19,O$19,O$18)))),O1099*(1+O$7))), O1099)</f>
        <v>16.7</v>
      </c>
      <c r="P317" s="149">
        <f t="shared" si="956"/>
        <v>36.5</v>
      </c>
      <c r="Q317" s="149">
        <f t="shared" si="956"/>
        <v>19.7</v>
      </c>
      <c r="R317" s="23"/>
      <c r="S317" s="49">
        <f t="shared" si="851"/>
        <v>-1.6867098469347608</v>
      </c>
      <c r="T317" s="49">
        <f t="shared" si="913"/>
        <v>-1.5492154800563034</v>
      </c>
      <c r="U317" s="49">
        <f t="shared" si="913"/>
        <v>-1.0512785998649437</v>
      </c>
      <c r="V317" s="49">
        <f t="shared" si="913"/>
        <v>-1.1183329054559041</v>
      </c>
      <c r="W317" s="49">
        <f t="shared" si="861"/>
        <v>-8.0842873800242993E-2</v>
      </c>
      <c r="X317" s="49">
        <f t="shared" si="861"/>
        <v>-0.20248940409281613</v>
      </c>
      <c r="Y317" s="49">
        <f t="shared" si="862"/>
        <v>-0.75531791154928696</v>
      </c>
      <c r="Z317" s="49">
        <f t="shared" si="862"/>
        <v>-0.7231837938249609</v>
      </c>
      <c r="AA317" s="49">
        <f t="shared" si="862"/>
        <v>-0.23191454891553501</v>
      </c>
      <c r="AB317" s="49">
        <f t="shared" si="862"/>
        <v>-0.55813774819019157</v>
      </c>
      <c r="AC317" s="49">
        <f t="shared" si="913"/>
        <v>-0.6067391265194918</v>
      </c>
      <c r="AD317" s="49">
        <f t="shared" si="863"/>
        <v>-0.45495020724466106</v>
      </c>
      <c r="AE317" s="49">
        <f t="shared" si="863"/>
        <v>-0.94078039974912075</v>
      </c>
      <c r="AF317" s="49">
        <f t="shared" si="863"/>
        <v>-1.1216266459174407</v>
      </c>
      <c r="AG317" s="129">
        <f t="shared" si="854"/>
        <v>-0.73534475704426727</v>
      </c>
      <c r="AH317" s="129">
        <f t="shared" si="855"/>
        <v>-0.92059814596489409</v>
      </c>
      <c r="AI317" s="129">
        <f t="shared" si="856"/>
        <v>-0.50441203031022919</v>
      </c>
      <c r="AJ317" s="132">
        <f t="shared" si="857"/>
        <v>-0.78102409485767854</v>
      </c>
      <c r="AK317" s="85">
        <f t="shared" si="870"/>
        <v>0.36834069950072723</v>
      </c>
      <c r="AL317" s="122">
        <f t="shared" si="871"/>
        <v>0.26053156835965335</v>
      </c>
      <c r="AM317" s="122">
        <f t="shared" si="872"/>
        <v>0.50721508134085569</v>
      </c>
      <c r="AN317" s="122">
        <f t="shared" si="873"/>
        <v>0.40316791914545747</v>
      </c>
      <c r="AO317" s="53"/>
      <c r="AP317" s="60"/>
    </row>
    <row r="318" spans="1:42" ht="15" thickBot="1">
      <c r="A318" s="23" t="s">
        <v>7</v>
      </c>
      <c r="B318" s="29">
        <v>13089022005</v>
      </c>
      <c r="C318" s="29"/>
      <c r="D318" s="148">
        <f t="shared" ref="D318:G318" si="957">IF(OR(AND($V1100=1,$B$24=2),$B$24=1), IF(D$7="Next Quintile",IF(D1100&gt;D$41,D$42,IF(D1100&gt;D$40,D$41,IF(D1100&gt;D$19,D$40,IF(D1100&gt;D$18,D$19,D$18)))),IF(D$7="2nd Quintile",IF(D1100&gt;D$40,D$42,IF(D1100&gt;D$19,D$41,IF(D1100&gt;D$18,D$40,D$19))),IF(D1100*(1+D$7)&gt;100,100,D1100*(1+D$7)))), D1100)</f>
        <v>57.3</v>
      </c>
      <c r="E318" s="148">
        <f t="shared" si="957"/>
        <v>56.8</v>
      </c>
      <c r="F318" s="148">
        <f t="shared" si="957"/>
        <v>25.4</v>
      </c>
      <c r="G318" s="148">
        <f t="shared" si="957"/>
        <v>11.7</v>
      </c>
      <c r="H318" s="149">
        <f t="shared" ref="H318:M318" si="958">IF(OR(AND($V1100=1,$B$24=2),$B$24=1), IF(H$7="2nd Quintile",IF(H1100&gt;H$41,H$40,IF(H1100&gt;H$40,H$19,IF(H1100&gt;H$19,H$18, H$17))), IF(H$7="Next Quintile",IF(H1100=H$42,H$42,IF(H1100&gt;H$41,H$41,IF(H1100&gt;H$40,H$40,IF(H1100&gt;H$19,H$19,H$18)))),H1100*(1+H$7))), H1100)</f>
        <v>7</v>
      </c>
      <c r="I318" s="149">
        <f t="shared" si="958"/>
        <v>21.2</v>
      </c>
      <c r="J318" s="149">
        <f t="shared" si="958"/>
        <v>42.6</v>
      </c>
      <c r="K318" s="149">
        <f t="shared" si="958"/>
        <v>52.8</v>
      </c>
      <c r="L318" s="149">
        <f t="shared" si="958"/>
        <v>46.9</v>
      </c>
      <c r="M318" s="149">
        <f t="shared" si="958"/>
        <v>31.6</v>
      </c>
      <c r="N318" s="148">
        <f t="shared" si="946"/>
        <v>69.7</v>
      </c>
      <c r="O318" s="149">
        <f t="shared" ref="O318:Q318" si="959">IF(OR(AND($V1100=1,$B$24=2),$B$24=1), IF(O$7="2nd Quintile",IF(O1100&gt;O$41,O$40,IF(O1100&gt;O$40,O$19,IF(O1100&gt;O$19,O$18, O$17))), IF(O$7="Next Quintile",IF(O1100=O$42,O$42,IF(O1100&gt;O$41,O$41,IF(O1100&gt;O$40,O$40,IF(O1100&gt;O$19,O$19,O$18)))),O1100*(1+O$7))), O1100)</f>
        <v>25.9</v>
      </c>
      <c r="P318" s="149">
        <f t="shared" si="959"/>
        <v>33.5</v>
      </c>
      <c r="Q318" s="149">
        <f t="shared" si="959"/>
        <v>16.2</v>
      </c>
      <c r="R318" s="23"/>
      <c r="S318" s="49">
        <f t="shared" si="851"/>
        <v>-1.4226461985867267</v>
      </c>
      <c r="T318" s="49">
        <f t="shared" si="913"/>
        <v>-1.2433217052516461</v>
      </c>
      <c r="U318" s="49">
        <f t="shared" si="913"/>
        <v>-0.98898125136849113</v>
      </c>
      <c r="V318" s="49">
        <f t="shared" si="913"/>
        <v>-1.1449106251528878</v>
      </c>
      <c r="W318" s="49">
        <f t="shared" si="861"/>
        <v>0.81195173313358204</v>
      </c>
      <c r="X318" s="49">
        <f t="shared" si="861"/>
        <v>-1.2292628028857289</v>
      </c>
      <c r="Y318" s="49">
        <f t="shared" si="862"/>
        <v>-0.9311611810813577</v>
      </c>
      <c r="Z318" s="49">
        <f t="shared" si="862"/>
        <v>-1.0833708480475805</v>
      </c>
      <c r="AA318" s="49">
        <f t="shared" si="862"/>
        <v>-0.77493934960476418</v>
      </c>
      <c r="AB318" s="49">
        <f t="shared" si="862"/>
        <v>-1.4962205885756659</v>
      </c>
      <c r="AC318" s="49">
        <f t="shared" si="913"/>
        <v>-0.50339566659722912</v>
      </c>
      <c r="AD318" s="49">
        <f t="shared" si="863"/>
        <v>-1.4011995209508235</v>
      </c>
      <c r="AE318" s="49">
        <f t="shared" si="863"/>
        <v>-0.7253371876367396</v>
      </c>
      <c r="AF318" s="49">
        <f t="shared" si="863"/>
        <v>-0.59651383110051726</v>
      </c>
      <c r="AG318" s="129">
        <f t="shared" si="854"/>
        <v>-0.93437387587577325</v>
      </c>
      <c r="AH318" s="129">
        <f t="shared" si="855"/>
        <v>-0.87833314731332224</v>
      </c>
      <c r="AI318" s="129">
        <f t="shared" si="856"/>
        <v>-1.1181769287426702</v>
      </c>
      <c r="AJ318" s="132">
        <f t="shared" si="857"/>
        <v>-0.80661155157132736</v>
      </c>
      <c r="AK318" s="85">
        <f t="shared" si="870"/>
        <v>0.30892880816878149</v>
      </c>
      <c r="AL318" s="122">
        <f t="shared" si="871"/>
        <v>0.2728837687922504</v>
      </c>
      <c r="AM318" s="122">
        <f t="shared" si="872"/>
        <v>0.36440909363912616</v>
      </c>
      <c r="AN318" s="122">
        <f t="shared" si="873"/>
        <v>0.39601697462673419</v>
      </c>
      <c r="AO318" s="53"/>
      <c r="AP318" s="60"/>
    </row>
    <row r="319" spans="1:42" ht="15" thickBot="1">
      <c r="A319" s="23" t="s">
        <v>7</v>
      </c>
      <c r="B319" s="29">
        <v>13089022007</v>
      </c>
      <c r="C319" s="29"/>
      <c r="D319" s="148">
        <f t="shared" ref="D319:G319" si="960">IF(OR(AND($V1101=1,$B$24=2),$B$24=1), IF(D$7="Next Quintile",IF(D1101&gt;D$41,D$42,IF(D1101&gt;D$40,D$41,IF(D1101&gt;D$19,D$40,IF(D1101&gt;D$18,D$19,D$18)))),IF(D$7="2nd Quintile",IF(D1101&gt;D$40,D$42,IF(D1101&gt;D$19,D$41,IF(D1101&gt;D$18,D$40,D$19))),IF(D1101*(1+D$7)&gt;100,100,D1101*(1+D$7)))), D1101)</f>
        <v>51.9</v>
      </c>
      <c r="E319" s="148">
        <f t="shared" si="960"/>
        <v>54.6</v>
      </c>
      <c r="F319" s="148">
        <f t="shared" si="960"/>
        <v>20</v>
      </c>
      <c r="G319" s="148">
        <f t="shared" si="960"/>
        <v>8.1</v>
      </c>
      <c r="H319" s="149">
        <f t="shared" ref="H319:M319" si="961">IF(OR(AND($V1101=1,$B$24=2),$B$24=1), IF(H$7="2nd Quintile",IF(H1101&gt;H$41,H$40,IF(H1101&gt;H$40,H$19,IF(H1101&gt;H$19,H$18, H$17))), IF(H$7="Next Quintile",IF(H1101=H$42,H$42,IF(H1101&gt;H$41,H$41,IF(H1101&gt;H$40,H$40,IF(H1101&gt;H$19,H$19,H$18)))),H1101*(1+H$7))), H1101)</f>
        <v>8.1999999999999993</v>
      </c>
      <c r="I319" s="149">
        <f t="shared" si="961"/>
        <v>18.3</v>
      </c>
      <c r="J319" s="149">
        <f t="shared" si="961"/>
        <v>47.7</v>
      </c>
      <c r="K319" s="149">
        <f t="shared" si="961"/>
        <v>65.400000000000006</v>
      </c>
      <c r="L319" s="149">
        <f t="shared" si="961"/>
        <v>47.9</v>
      </c>
      <c r="M319" s="149">
        <f t="shared" si="961"/>
        <v>32.9</v>
      </c>
      <c r="N319" s="148">
        <f t="shared" si="946"/>
        <v>65.599999999999994</v>
      </c>
      <c r="O319" s="149">
        <f t="shared" ref="O319:Q319" si="962">IF(OR(AND($V1101=1,$B$24=2),$B$24=1), IF(O$7="2nd Quintile",IF(O1101&gt;O$41,O$40,IF(O1101&gt;O$40,O$19,IF(O1101&gt;O$19,O$18, O$17))), IF(O$7="Next Quintile",IF(O1101=O$42,O$42,IF(O1101&gt;O$41,O$41,IF(O1101&gt;O$40,O$40,IF(O1101&gt;O$19,O$19,O$18)))),O1101*(1+O$7))), O1101)</f>
        <v>33.9</v>
      </c>
      <c r="P319" s="149">
        <f t="shared" si="962"/>
        <v>47.4</v>
      </c>
      <c r="Q319" s="149">
        <f t="shared" si="962"/>
        <v>28.6</v>
      </c>
      <c r="R319" s="23"/>
      <c r="S319" s="49">
        <f t="shared" si="851"/>
        <v>-1.8826280376445932</v>
      </c>
      <c r="T319" s="49">
        <f t="shared" ref="T319:AC334" si="963">IF((E319-T$25)/T$26&lt;3.1, (IF((E319-T$25)/T$26&gt;-3.1, (E319-T$25)/T$26, -3.1)), 3.1)</f>
        <v>-1.4536236754298479</v>
      </c>
      <c r="U319" s="49">
        <f t="shared" si="963"/>
        <v>-1.247754852815294</v>
      </c>
      <c r="V319" s="49">
        <f t="shared" si="963"/>
        <v>-1.3362702069711687</v>
      </c>
      <c r="W319" s="49">
        <f t="shared" si="861"/>
        <v>0.38341032180534629</v>
      </c>
      <c r="X319" s="49">
        <f t="shared" si="861"/>
        <v>-0.88302526143230486</v>
      </c>
      <c r="Y319" s="49">
        <f t="shared" si="862"/>
        <v>-1.187389945256661</v>
      </c>
      <c r="Z319" s="49">
        <f t="shared" si="862"/>
        <v>-1.705063571774295</v>
      </c>
      <c r="AA319" s="49">
        <f t="shared" si="862"/>
        <v>-0.86697745141649796</v>
      </c>
      <c r="AB319" s="49">
        <f t="shared" si="862"/>
        <v>-1.6060861464586491</v>
      </c>
      <c r="AC319" s="49">
        <f t="shared" si="963"/>
        <v>-0.88858492630747865</v>
      </c>
      <c r="AD319" s="49">
        <f t="shared" si="863"/>
        <v>-2.2240250111300957</v>
      </c>
      <c r="AE319" s="49">
        <f t="shared" si="863"/>
        <v>-1.723557403757439</v>
      </c>
      <c r="AF319" s="49">
        <f t="shared" si="863"/>
        <v>-2.4569135178804751</v>
      </c>
      <c r="AG319" s="129">
        <f t="shared" si="854"/>
        <v>-1.4342445979512057</v>
      </c>
      <c r="AH319" s="129">
        <f t="shared" si="855"/>
        <v>-1.086754522534932</v>
      </c>
      <c r="AI319" s="129">
        <f t="shared" si="856"/>
        <v>-1.3927090565498139</v>
      </c>
      <c r="AJ319" s="132">
        <f t="shared" si="857"/>
        <v>-1.823270214768872</v>
      </c>
      <c r="AK319" s="85">
        <f t="shared" si="870"/>
        <v>0.1597131296071494</v>
      </c>
      <c r="AL319" s="122">
        <f t="shared" si="871"/>
        <v>0.21197136648985276</v>
      </c>
      <c r="AM319" s="122">
        <f t="shared" si="872"/>
        <v>0.30053311805387201</v>
      </c>
      <c r="AN319" s="122">
        <f t="shared" si="873"/>
        <v>0.11189066319356215</v>
      </c>
      <c r="AO319" s="53"/>
      <c r="AP319" s="60"/>
    </row>
    <row r="320" spans="1:42" ht="15" thickBot="1">
      <c r="A320" s="23" t="s">
        <v>7</v>
      </c>
      <c r="B320" s="29">
        <v>13089022008</v>
      </c>
      <c r="C320" s="29"/>
      <c r="D320" s="148">
        <f t="shared" ref="D320:G320" si="964">IF(OR(AND($V1102=1,$B$24=2),$B$24=1), IF(D$7="Next Quintile",IF(D1102&gt;D$41,D$42,IF(D1102&gt;D$40,D$41,IF(D1102&gt;D$19,D$40,IF(D1102&gt;D$18,D$19,D$18)))),IF(D$7="2nd Quintile",IF(D1102&gt;D$40,D$42,IF(D1102&gt;D$19,D$41,IF(D1102&gt;D$18,D$40,D$19))),IF(D1102*(1+D$7)&gt;100,100,D1102*(1+D$7)))), D1102)</f>
        <v>51.9</v>
      </c>
      <c r="E320" s="148">
        <f t="shared" si="964"/>
        <v>54.6</v>
      </c>
      <c r="F320" s="148">
        <f t="shared" si="964"/>
        <v>18.3</v>
      </c>
      <c r="G320" s="148">
        <f t="shared" si="964"/>
        <v>8.1</v>
      </c>
      <c r="H320" s="149">
        <f t="shared" ref="H320:M320" si="965">IF(OR(AND($V1102=1,$B$24=2),$B$24=1), IF(H$7="2nd Quintile",IF(H1102&gt;H$41,H$40,IF(H1102&gt;H$40,H$19,IF(H1102&gt;H$19,H$18, H$17))), IF(H$7="Next Quintile",IF(H1102=H$42,H$42,IF(H1102&gt;H$41,H$41,IF(H1102&gt;H$40,H$40,IF(H1102&gt;H$19,H$19,H$18)))),H1102*(1+H$7))), H1102)</f>
        <v>8.8000000000000007</v>
      </c>
      <c r="I320" s="149">
        <f t="shared" si="965"/>
        <v>11.4</v>
      </c>
      <c r="J320" s="149">
        <f t="shared" si="965"/>
        <v>54.2</v>
      </c>
      <c r="K320" s="149">
        <f t="shared" si="965"/>
        <v>63.5</v>
      </c>
      <c r="L320" s="149">
        <f t="shared" si="965"/>
        <v>50.4</v>
      </c>
      <c r="M320" s="149">
        <f t="shared" si="965"/>
        <v>55.8</v>
      </c>
      <c r="N320" s="148">
        <f t="shared" si="946"/>
        <v>65.599999999999994</v>
      </c>
      <c r="O320" s="149">
        <f t="shared" ref="O320:Q320" si="966">IF(OR(AND($V1102=1,$B$24=2),$B$24=1), IF(O$7="2nd Quintile",IF(O1102&gt;O$41,O$40,IF(O1102&gt;O$40,O$19,IF(O1102&gt;O$19,O$18, O$17))), IF(O$7="Next Quintile",IF(O1102=O$42,O$42,IF(O1102&gt;O$41,O$41,IF(O1102&gt;O$40,O$40,IF(O1102&gt;O$19,O$19,O$18)))),O1102*(1+O$7))), O1102)</f>
        <v>38.1</v>
      </c>
      <c r="P320" s="149">
        <f t="shared" si="966"/>
        <v>39.299999999999997</v>
      </c>
      <c r="Q320" s="149">
        <f t="shared" si="966"/>
        <v>20.7</v>
      </c>
      <c r="R320" s="23"/>
      <c r="S320" s="49">
        <f t="shared" si="851"/>
        <v>-1.8826280376445932</v>
      </c>
      <c r="T320" s="49">
        <f t="shared" si="963"/>
        <v>-1.4536236754298479</v>
      </c>
      <c r="U320" s="49">
        <f t="shared" si="963"/>
        <v>-1.3292206162337319</v>
      </c>
      <c r="V320" s="49">
        <f t="shared" si="963"/>
        <v>-1.3362702069711687</v>
      </c>
      <c r="W320" s="49">
        <f t="shared" si="861"/>
        <v>0.16913961614122777</v>
      </c>
      <c r="X320" s="49">
        <f t="shared" si="861"/>
        <v>-5.9218697284502797E-2</v>
      </c>
      <c r="Y320" s="49">
        <f t="shared" si="862"/>
        <v>-1.5139560172447923</v>
      </c>
      <c r="Z320" s="49">
        <f t="shared" si="862"/>
        <v>-1.6113162562916949</v>
      </c>
      <c r="AA320" s="49">
        <f t="shared" si="862"/>
        <v>-1.0970727059458325</v>
      </c>
      <c r="AB320" s="49">
        <f t="shared" si="862"/>
        <v>-3.1</v>
      </c>
      <c r="AC320" s="49">
        <f t="shared" si="963"/>
        <v>-0.88858492630747865</v>
      </c>
      <c r="AD320" s="49">
        <f t="shared" si="863"/>
        <v>-2.6560083934742136</v>
      </c>
      <c r="AE320" s="49">
        <f t="shared" si="863"/>
        <v>-1.1418607310540096</v>
      </c>
      <c r="AF320" s="49">
        <f t="shared" si="863"/>
        <v>-1.271658878722276</v>
      </c>
      <c r="AG320" s="129">
        <f t="shared" si="854"/>
        <v>-1.4945420399975287</v>
      </c>
      <c r="AH320" s="129">
        <f t="shared" si="855"/>
        <v>-1.0579682335239156</v>
      </c>
      <c r="AI320" s="129">
        <f t="shared" si="856"/>
        <v>-1.9361296540791759</v>
      </c>
      <c r="AJ320" s="132">
        <f t="shared" si="857"/>
        <v>-1.4895282323894943</v>
      </c>
      <c r="AK320" s="85">
        <f t="shared" si="870"/>
        <v>0.14171382832157614</v>
      </c>
      <c r="AL320" s="122">
        <f t="shared" si="871"/>
        <v>0.22038433284307699</v>
      </c>
      <c r="AM320" s="122">
        <f t="shared" si="872"/>
        <v>0.17409428884443867</v>
      </c>
      <c r="AN320" s="122">
        <f t="shared" si="873"/>
        <v>0.2051617696685798</v>
      </c>
      <c r="AO320" s="53"/>
      <c r="AP320" s="60"/>
    </row>
    <row r="321" spans="1:42" ht="15" thickBot="1">
      <c r="A321" s="23" t="s">
        <v>7</v>
      </c>
      <c r="B321" s="29">
        <v>13089022009</v>
      </c>
      <c r="C321" s="29"/>
      <c r="D321" s="148">
        <f t="shared" ref="D321:G321" si="967">IF(OR(AND($V1103=1,$B$24=2),$B$24=1), IF(D$7="Next Quintile",IF(D1103&gt;D$41,D$42,IF(D1103&gt;D$40,D$41,IF(D1103&gt;D$19,D$40,IF(D1103&gt;D$18,D$19,D$18)))),IF(D$7="2nd Quintile",IF(D1103&gt;D$40,D$42,IF(D1103&gt;D$19,D$41,IF(D1103&gt;D$18,D$40,D$19))),IF(D1103*(1+D$7)&gt;100,100,D1103*(1+D$7)))), D1103)</f>
        <v>68.599999999999994</v>
      </c>
      <c r="E321" s="148">
        <f t="shared" si="967"/>
        <v>62.1</v>
      </c>
      <c r="F321" s="148">
        <f t="shared" si="967"/>
        <v>17.7</v>
      </c>
      <c r="G321" s="148">
        <f t="shared" si="967"/>
        <v>25.3</v>
      </c>
      <c r="H321" s="149">
        <f t="shared" ref="H321:M321" si="968">IF(OR(AND($V1103=1,$B$24=2),$B$24=1), IF(H$7="2nd Quintile",IF(H1103&gt;H$41,H$40,IF(H1103&gt;H$40,H$19,IF(H1103&gt;H$19,H$18, H$17))), IF(H$7="Next Quintile",IF(H1103=H$42,H$42,IF(H1103&gt;H$41,H$41,IF(H1103&gt;H$40,H$40,IF(H1103&gt;H$19,H$19,H$18)))),H1103*(1+H$7))), H1103)</f>
        <v>9.6999999999999993</v>
      </c>
      <c r="I321" s="149">
        <f t="shared" si="968"/>
        <v>26.5</v>
      </c>
      <c r="J321" s="149">
        <f t="shared" si="968"/>
        <v>46.3</v>
      </c>
      <c r="K321" s="149">
        <f t="shared" si="968"/>
        <v>66.5</v>
      </c>
      <c r="L321" s="149">
        <f t="shared" si="968"/>
        <v>53.3</v>
      </c>
      <c r="M321" s="149">
        <f t="shared" si="968"/>
        <v>23.3</v>
      </c>
      <c r="N321" s="148">
        <f t="shared" si="946"/>
        <v>82.8</v>
      </c>
      <c r="O321" s="149">
        <f t="shared" ref="O321:Q321" si="969">IF(OR(AND($V1103=1,$B$24=2),$B$24=1), IF(O$7="2nd Quintile",IF(O1103&gt;O$41,O$40,IF(O1103&gt;O$40,O$19,IF(O1103&gt;O$19,O$18, O$17))), IF(O$7="Next Quintile",IF(O1103=O$42,O$42,IF(O1103&gt;O$41,O$41,IF(O1103&gt;O$40,O$40,IF(O1103&gt;O$19,O$19,O$18)))),O1103*(1+O$7))), O1103)</f>
        <v>17.2</v>
      </c>
      <c r="P321" s="149">
        <f t="shared" si="969"/>
        <v>48.6</v>
      </c>
      <c r="Q321" s="149">
        <f t="shared" si="969"/>
        <v>23.5</v>
      </c>
      <c r="R321" s="23"/>
      <c r="S321" s="49">
        <f t="shared" si="851"/>
        <v>-0.46009160944711724</v>
      </c>
      <c r="T321" s="49">
        <f t="shared" si="963"/>
        <v>-0.73668514073143121</v>
      </c>
      <c r="U321" s="49">
        <f t="shared" si="963"/>
        <v>-1.35797323861671</v>
      </c>
      <c r="V321" s="49">
        <f t="shared" si="963"/>
        <v>-0.42199664939493697</v>
      </c>
      <c r="W321" s="49">
        <f t="shared" si="861"/>
        <v>-0.15226644235494874</v>
      </c>
      <c r="X321" s="49">
        <f t="shared" si="861"/>
        <v>-1.8620417579557798</v>
      </c>
      <c r="Y321" s="49">
        <f t="shared" si="862"/>
        <v>-1.1170526374438323</v>
      </c>
      <c r="Z321" s="49">
        <f t="shared" si="862"/>
        <v>-1.7593383333694841</v>
      </c>
      <c r="AA321" s="49">
        <f t="shared" si="862"/>
        <v>-1.3639832011998603</v>
      </c>
      <c r="AB321" s="49">
        <f t="shared" si="862"/>
        <v>-0.79477125747661759</v>
      </c>
      <c r="AC321" s="49">
        <f t="shared" si="963"/>
        <v>0.72733099247697974</v>
      </c>
      <c r="AD321" s="49">
        <f t="shared" si="863"/>
        <v>-0.50637680038086552</v>
      </c>
      <c r="AE321" s="49">
        <f t="shared" si="863"/>
        <v>-1.8097346886023917</v>
      </c>
      <c r="AF321" s="49">
        <f t="shared" si="863"/>
        <v>-1.691749130575815</v>
      </c>
      <c r="AG321" s="129">
        <f t="shared" si="854"/>
        <v>-0.99958337324344415</v>
      </c>
      <c r="AH321" s="129">
        <f t="shared" si="855"/>
        <v>-0.87258678227782227</v>
      </c>
      <c r="AI321" s="129">
        <f t="shared" si="856"/>
        <v>-1.3060309306819873</v>
      </c>
      <c r="AJ321" s="132">
        <f t="shared" si="857"/>
        <v>-0.82013240677052313</v>
      </c>
      <c r="AK321" s="85">
        <f t="shared" si="870"/>
        <v>0.28946321642942041</v>
      </c>
      <c r="AL321" s="122">
        <f t="shared" si="871"/>
        <v>0.27456317858621532</v>
      </c>
      <c r="AM321" s="122">
        <f t="shared" si="872"/>
        <v>0.32070070243072979</v>
      </c>
      <c r="AN321" s="122">
        <f t="shared" si="873"/>
        <v>0.39223829171748026</v>
      </c>
      <c r="AO321" s="53"/>
      <c r="AP321" s="60"/>
    </row>
    <row r="322" spans="1:42" ht="15" thickBot="1">
      <c r="A322" s="23" t="s">
        <v>7</v>
      </c>
      <c r="B322" s="29">
        <v>13089022010</v>
      </c>
      <c r="C322" s="29"/>
      <c r="D322" s="148">
        <f t="shared" ref="D322:G322" si="970">IF(OR(AND($V1104=1,$B$24=2),$B$24=1), IF(D$7="Next Quintile",IF(D1104&gt;D$41,D$42,IF(D1104&gt;D$40,D$41,IF(D1104&gt;D$19,D$40,IF(D1104&gt;D$18,D$19,D$18)))),IF(D$7="2nd Quintile",IF(D1104&gt;D$40,D$42,IF(D1104&gt;D$19,D$41,IF(D1104&gt;D$18,D$40,D$19))),IF(D1104*(1+D$7)&gt;100,100,D1104*(1+D$7)))), D1104)</f>
        <v>51.9</v>
      </c>
      <c r="E322" s="148">
        <f t="shared" si="970"/>
        <v>54.6</v>
      </c>
      <c r="F322" s="148">
        <f t="shared" si="970"/>
        <v>20</v>
      </c>
      <c r="G322" s="148">
        <f t="shared" si="970"/>
        <v>8.1</v>
      </c>
      <c r="H322" s="149">
        <f t="shared" ref="H322:M322" si="971">IF(OR(AND($V1104=1,$B$24=2),$B$24=1), IF(H$7="2nd Quintile",IF(H1104&gt;H$41,H$40,IF(H1104&gt;H$40,H$19,IF(H1104&gt;H$19,H$18, H$17))), IF(H$7="Next Quintile",IF(H1104=H$42,H$42,IF(H1104&gt;H$41,H$41,IF(H1104&gt;H$40,H$40,IF(H1104&gt;H$19,H$19,H$18)))),H1104*(1+H$7))), H1104)</f>
        <v>8.8000000000000007</v>
      </c>
      <c r="I322" s="149">
        <f t="shared" si="971"/>
        <v>11</v>
      </c>
      <c r="J322" s="149">
        <f t="shared" si="971"/>
        <v>62.3</v>
      </c>
      <c r="K322" s="149">
        <f t="shared" si="971"/>
        <v>52.6</v>
      </c>
      <c r="L322" s="149">
        <f t="shared" si="971"/>
        <v>49.6</v>
      </c>
      <c r="M322" s="149">
        <f t="shared" si="971"/>
        <v>36.9</v>
      </c>
      <c r="N322" s="148">
        <f t="shared" si="946"/>
        <v>65.599999999999994</v>
      </c>
      <c r="O322" s="149">
        <f t="shared" ref="O322:Q322" si="972">IF(OR(AND($V1104=1,$B$24=2),$B$24=1), IF(O$7="2nd Quintile",IF(O1104&gt;O$41,O$40,IF(O1104&gt;O$40,O$19,IF(O1104&gt;O$19,O$18, O$17))), IF(O$7="Next Quintile",IF(O1104=O$42,O$42,IF(O1104&gt;O$41,O$41,IF(O1104&gt;O$40,O$40,IF(O1104&gt;O$19,O$19,O$18)))),O1104*(1+O$7))), O1104)</f>
        <v>25.9</v>
      </c>
      <c r="P322" s="149">
        <f t="shared" si="972"/>
        <v>47.6</v>
      </c>
      <c r="Q322" s="149">
        <f t="shared" si="972"/>
        <v>13.1</v>
      </c>
      <c r="R322" s="23"/>
      <c r="S322" s="49">
        <f t="shared" si="851"/>
        <v>-1.8826280376445932</v>
      </c>
      <c r="T322" s="49">
        <f t="shared" si="963"/>
        <v>-1.4536236754298479</v>
      </c>
      <c r="U322" s="49">
        <f t="shared" si="963"/>
        <v>-1.247754852815294</v>
      </c>
      <c r="V322" s="49">
        <f t="shared" si="963"/>
        <v>-1.3362702069711687</v>
      </c>
      <c r="W322" s="49">
        <f t="shared" si="861"/>
        <v>0.16913961614122777</v>
      </c>
      <c r="X322" s="49">
        <f t="shared" si="861"/>
        <v>-1.1461795015064955E-2</v>
      </c>
      <c r="Y322" s="49">
        <f t="shared" si="862"/>
        <v>-1.9209075838761558</v>
      </c>
      <c r="Z322" s="49">
        <f t="shared" si="862"/>
        <v>-1.0735027095757281</v>
      </c>
      <c r="AA322" s="49">
        <f t="shared" si="862"/>
        <v>-1.0234422244964456</v>
      </c>
      <c r="AB322" s="49">
        <f t="shared" si="862"/>
        <v>-1.9441340168678292</v>
      </c>
      <c r="AC322" s="49">
        <f t="shared" si="963"/>
        <v>-0.88858492630747865</v>
      </c>
      <c r="AD322" s="49">
        <f t="shared" si="863"/>
        <v>-1.4011995209508235</v>
      </c>
      <c r="AE322" s="49">
        <f t="shared" si="863"/>
        <v>-1.7379202845649313</v>
      </c>
      <c r="AF322" s="49">
        <f t="shared" si="863"/>
        <v>-0.13141390940552788</v>
      </c>
      <c r="AG322" s="129">
        <f t="shared" si="854"/>
        <v>-1.1614832560295827</v>
      </c>
      <c r="AH322" s="129">
        <f t="shared" si="855"/>
        <v>-1.0976437908015568</v>
      </c>
      <c r="AI322" s="129">
        <f t="shared" si="856"/>
        <v>-1.347026316980001</v>
      </c>
      <c r="AJ322" s="132">
        <f t="shared" si="857"/>
        <v>-1.0397796603071903</v>
      </c>
      <c r="AK322" s="85">
        <f t="shared" si="870"/>
        <v>0.24113471907578501</v>
      </c>
      <c r="AL322" s="122">
        <f t="shared" si="871"/>
        <v>0.20878891224911031</v>
      </c>
      <c r="AM322" s="122">
        <f t="shared" si="872"/>
        <v>0.31116221848279807</v>
      </c>
      <c r="AN322" s="122">
        <f t="shared" si="873"/>
        <v>0.33085331933400713</v>
      </c>
      <c r="AO322" s="53"/>
      <c r="AP322" s="60"/>
    </row>
    <row r="323" spans="1:42" ht="15" thickBot="1">
      <c r="A323" s="23" t="s">
        <v>7</v>
      </c>
      <c r="B323" s="24">
        <v>13089022100</v>
      </c>
      <c r="C323" s="24"/>
      <c r="D323" s="148">
        <f t="shared" ref="D323:G323" si="973">IF(OR(AND($V1105=1,$B$24=2),$B$24=1), IF(D$7="Next Quintile",IF(D1105&gt;D$41,D$42,IF(D1105&gt;D$40,D$41,IF(D1105&gt;D$19,D$40,IF(D1105&gt;D$18,D$19,D$18)))),IF(D$7="2nd Quintile",IF(D1105&gt;D$40,D$42,IF(D1105&gt;D$19,D$41,IF(D1105&gt;D$18,D$40,D$19))),IF(D1105*(1+D$7)&gt;100,100,D1105*(1+D$7)))), D1105)</f>
        <v>74.5</v>
      </c>
      <c r="E323" s="148">
        <f t="shared" si="973"/>
        <v>63.9</v>
      </c>
      <c r="F323" s="148">
        <f t="shared" si="973"/>
        <v>21.2</v>
      </c>
      <c r="G323" s="148">
        <f t="shared" si="973"/>
        <v>28.1</v>
      </c>
      <c r="H323" s="149">
        <f t="shared" ref="H323:M323" si="974">IF(OR(AND($V1105=1,$B$24=2),$B$24=1), IF(H$7="2nd Quintile",IF(H1105&gt;H$41,H$40,IF(H1105&gt;H$40,H$19,IF(H1105&gt;H$19,H$18, H$17))), IF(H$7="Next Quintile",IF(H1105=H$42,H$42,IF(H1105&gt;H$41,H$41,IF(H1105&gt;H$40,H$40,IF(H1105&gt;H$19,H$19,H$18)))),H1105*(1+H$7))), H1105)</f>
        <v>14.2</v>
      </c>
      <c r="I323" s="149">
        <f t="shared" si="974"/>
        <v>8.6</v>
      </c>
      <c r="J323" s="149">
        <f t="shared" si="974"/>
        <v>65.7</v>
      </c>
      <c r="K323" s="149">
        <f t="shared" si="974"/>
        <v>58.6</v>
      </c>
      <c r="L323" s="149">
        <f t="shared" si="974"/>
        <v>37.799999999999997</v>
      </c>
      <c r="M323" s="149">
        <f t="shared" si="974"/>
        <v>17.7</v>
      </c>
      <c r="N323" s="148">
        <f t="shared" si="946"/>
        <v>76.5</v>
      </c>
      <c r="O323" s="149">
        <f t="shared" ref="O323:Q323" si="975">IF(OR(AND($V1105=1,$B$24=2),$B$24=1), IF(O$7="2nd Quintile",IF(O1105&gt;O$41,O$40,IF(O1105&gt;O$40,O$19,IF(O1105&gt;O$19,O$18, O$17))), IF(O$7="Next Quintile",IF(O1105=O$42,O$42,IF(O1105&gt;O$41,O$41,IF(O1105&gt;O$40,O$40,IF(O1105&gt;O$19,O$19,O$18)))),O1105*(1+O$7))), O1105)</f>
        <v>10.199999999999999</v>
      </c>
      <c r="P323" s="149">
        <f t="shared" si="975"/>
        <v>33.6</v>
      </c>
      <c r="Q323" s="149">
        <f t="shared" si="975"/>
        <v>23.2</v>
      </c>
      <c r="R323" s="23"/>
      <c r="S323" s="49">
        <f t="shared" si="851"/>
        <v>4.2481140634626387E-2</v>
      </c>
      <c r="T323" s="49">
        <f t="shared" si="963"/>
        <v>-0.5646198924038115</v>
      </c>
      <c r="U323" s="49">
        <f t="shared" si="963"/>
        <v>-1.1902496080493379</v>
      </c>
      <c r="V323" s="49">
        <f t="shared" si="963"/>
        <v>-0.27316141909182945</v>
      </c>
      <c r="W323" s="49">
        <f t="shared" si="861"/>
        <v>-1.7592967348358339</v>
      </c>
      <c r="X323" s="49">
        <f t="shared" si="861"/>
        <v>0.27507961860156188</v>
      </c>
      <c r="Y323" s="49">
        <f t="shared" si="862"/>
        <v>-2.0917267599930249</v>
      </c>
      <c r="Z323" s="49">
        <f t="shared" si="862"/>
        <v>-1.3695468637313062</v>
      </c>
      <c r="AA323" s="49">
        <f t="shared" si="862"/>
        <v>6.2607376882013371E-2</v>
      </c>
      <c r="AB323" s="49">
        <f t="shared" si="862"/>
        <v>-0.32150423890376562</v>
      </c>
      <c r="AC323" s="49">
        <f t="shared" si="963"/>
        <v>0.13545481292220754</v>
      </c>
      <c r="AD323" s="49">
        <f t="shared" si="863"/>
        <v>0.21359550352599732</v>
      </c>
      <c r="AE323" s="49">
        <f t="shared" si="863"/>
        <v>-0.73251862804048573</v>
      </c>
      <c r="AF323" s="49">
        <f t="shared" si="863"/>
        <v>-1.6467394607343642</v>
      </c>
      <c r="AG323" s="129">
        <f t="shared" si="854"/>
        <v>-0.61495520397459125</v>
      </c>
      <c r="AH323" s="129">
        <f t="shared" si="855"/>
        <v>-0.79449909359109283</v>
      </c>
      <c r="AI323" s="129">
        <f t="shared" si="856"/>
        <v>-0.5428145752510195</v>
      </c>
      <c r="AJ323" s="132">
        <f t="shared" si="857"/>
        <v>-0.50755194308166129</v>
      </c>
      <c r="AK323" s="85">
        <f t="shared" si="870"/>
        <v>0.40427800900834926</v>
      </c>
      <c r="AL323" s="122">
        <f t="shared" si="871"/>
        <v>0.29738477595401386</v>
      </c>
      <c r="AM323" s="122">
        <f t="shared" si="872"/>
        <v>0.49827987932044676</v>
      </c>
      <c r="AN323" s="122">
        <f t="shared" si="873"/>
        <v>0.47959537368504912</v>
      </c>
      <c r="AO323" s="53"/>
      <c r="AP323" s="60"/>
    </row>
    <row r="324" spans="1:42" ht="15" thickBot="1">
      <c r="A324" s="23" t="s">
        <v>7</v>
      </c>
      <c r="B324" s="24">
        <v>13089022203</v>
      </c>
      <c r="C324" s="24"/>
      <c r="D324" s="148">
        <f t="shared" ref="D324:G324" si="976">IF(OR(AND($V1106=1,$B$24=2),$B$24=1), IF(D$7="Next Quintile",IF(D1106&gt;D$41,D$42,IF(D1106&gt;D$40,D$41,IF(D1106&gt;D$19,D$40,IF(D1106&gt;D$18,D$19,D$18)))),IF(D$7="2nd Quintile",IF(D1106&gt;D$40,D$42,IF(D1106&gt;D$19,D$41,IF(D1106&gt;D$18,D$40,D$19))),IF(D1106*(1+D$7)&gt;100,100,D1106*(1+D$7)))), D1106)</f>
        <v>75.900000000000006</v>
      </c>
      <c r="E324" s="148">
        <f t="shared" si="976"/>
        <v>64.5</v>
      </c>
      <c r="F324" s="148">
        <f t="shared" si="976"/>
        <v>32.799999999999997</v>
      </c>
      <c r="G324" s="148">
        <f t="shared" si="976"/>
        <v>29.9</v>
      </c>
      <c r="H324" s="149">
        <f t="shared" ref="H324:M324" si="977">IF(OR(AND($V1106=1,$B$24=2),$B$24=1), IF(H$7="2nd Quintile",IF(H1106&gt;H$41,H$40,IF(H1106&gt;H$40,H$19,IF(H1106&gt;H$19,H$18, H$17))), IF(H$7="Next Quintile",IF(H1106=H$42,H$42,IF(H1106&gt;H$41,H$41,IF(H1106&gt;H$40,H$40,IF(H1106&gt;H$19,H$19,H$18)))),H1106*(1+H$7))), H1106)</f>
        <v>9.6</v>
      </c>
      <c r="I324" s="149">
        <f t="shared" si="977"/>
        <v>9.6999999999999993</v>
      </c>
      <c r="J324" s="149">
        <f t="shared" si="977"/>
        <v>50.7</v>
      </c>
      <c r="K324" s="149">
        <f t="shared" si="977"/>
        <v>38.4</v>
      </c>
      <c r="L324" s="149">
        <f t="shared" si="977"/>
        <v>45.1</v>
      </c>
      <c r="M324" s="149">
        <f t="shared" si="977"/>
        <v>11.213900000000001</v>
      </c>
      <c r="N324" s="148">
        <f t="shared" si="946"/>
        <v>76.8</v>
      </c>
      <c r="O324" s="149">
        <f t="shared" ref="O324:Q324" si="978">IF(OR(AND($V1106=1,$B$24=2),$B$24=1), IF(O$7="2nd Quintile",IF(O1106&gt;O$41,O$40,IF(O1106&gt;O$40,O$19,IF(O1106&gt;O$19,O$18, O$17))), IF(O$7="Next Quintile",IF(O1106=O$42,O$42,IF(O1106&gt;O$41,O$41,IF(O1106&gt;O$40,O$40,IF(O1106&gt;O$19,O$19,O$18)))),O1106*(1+O$7))), O1106)</f>
        <v>4.5999999999999996</v>
      </c>
      <c r="P324" s="149">
        <f t="shared" si="978"/>
        <v>18.2</v>
      </c>
      <c r="Q324" s="149">
        <f t="shared" si="978"/>
        <v>14.4</v>
      </c>
      <c r="R324" s="23"/>
      <c r="S324" s="49">
        <f t="shared" si="851"/>
        <v>0.16173569150148118</v>
      </c>
      <c r="T324" s="49">
        <f t="shared" si="963"/>
        <v>-0.50726480962793807</v>
      </c>
      <c r="U324" s="49">
        <f t="shared" si="963"/>
        <v>-0.6343655753117613</v>
      </c>
      <c r="V324" s="49">
        <f t="shared" si="963"/>
        <v>-0.17748162818268906</v>
      </c>
      <c r="W324" s="49">
        <f t="shared" si="861"/>
        <v>-0.11655465807759587</v>
      </c>
      <c r="X324" s="49">
        <f t="shared" si="861"/>
        <v>0.14374813736060799</v>
      </c>
      <c r="Y324" s="49">
        <f t="shared" si="862"/>
        <v>-1.3381127477127215</v>
      </c>
      <c r="Z324" s="49">
        <f t="shared" si="862"/>
        <v>-0.3728648780741935</v>
      </c>
      <c r="AA324" s="49">
        <f t="shared" si="862"/>
        <v>-0.60927076634364363</v>
      </c>
      <c r="AB324" s="49">
        <f t="shared" si="862"/>
        <v>0.22664883416147971</v>
      </c>
      <c r="AC324" s="49">
        <f t="shared" si="963"/>
        <v>0.16363939290100599</v>
      </c>
      <c r="AD324" s="49">
        <f t="shared" si="863"/>
        <v>0.7895733466514876</v>
      </c>
      <c r="AE324" s="49">
        <f t="shared" si="863"/>
        <v>0.37342319413640457</v>
      </c>
      <c r="AF324" s="49">
        <f t="shared" si="863"/>
        <v>-0.32645581205181384</v>
      </c>
      <c r="AG324" s="129">
        <f t="shared" si="854"/>
        <v>-0.11813252068812156</v>
      </c>
      <c r="AH324" s="129">
        <f t="shared" si="855"/>
        <v>-0.35261365572151665</v>
      </c>
      <c r="AI324" s="129">
        <f t="shared" si="856"/>
        <v>-0.25182893675211909</v>
      </c>
      <c r="AJ324" s="132">
        <f t="shared" si="857"/>
        <v>0.25004503040927106</v>
      </c>
      <c r="AK324" s="85">
        <f t="shared" si="870"/>
        <v>0.55258382196655309</v>
      </c>
      <c r="AL324" s="122">
        <f t="shared" si="871"/>
        <v>0.42652845679991214</v>
      </c>
      <c r="AM324" s="122">
        <f t="shared" si="872"/>
        <v>0.5659841283235818</v>
      </c>
      <c r="AN324" s="122">
        <f t="shared" si="873"/>
        <v>0.69132153254539808</v>
      </c>
      <c r="AO324" s="53"/>
      <c r="AP324" s="60"/>
    </row>
    <row r="325" spans="1:42" ht="15" thickBot="1">
      <c r="A325" s="23" t="s">
        <v>7</v>
      </c>
      <c r="B325" s="24">
        <v>13089022204</v>
      </c>
      <c r="C325" s="24"/>
      <c r="D325" s="148">
        <f t="shared" ref="D325:G325" si="979">IF(OR(AND($V1107=1,$B$24=2),$B$24=1), IF(D$7="Next Quintile",IF(D1107&gt;D$41,D$42,IF(D1107&gt;D$40,D$41,IF(D1107&gt;D$19,D$40,IF(D1107&gt;D$18,D$19,D$18)))),IF(D$7="2nd Quintile",IF(D1107&gt;D$40,D$42,IF(D1107&gt;D$19,D$41,IF(D1107&gt;D$18,D$40,D$19))),IF(D1107*(1+D$7)&gt;100,100,D1107*(1+D$7)))), D1107)</f>
        <v>75.900000000000006</v>
      </c>
      <c r="E325" s="148">
        <f t="shared" si="979"/>
        <v>64.5</v>
      </c>
      <c r="F325" s="148">
        <f t="shared" si="979"/>
        <v>30.2</v>
      </c>
      <c r="G325" s="148">
        <f t="shared" si="979"/>
        <v>29.9</v>
      </c>
      <c r="H325" s="149">
        <f t="shared" ref="H325:M325" si="980">IF(OR(AND($V1107=1,$B$24=2),$B$24=1), IF(H$7="2nd Quintile",IF(H1107&gt;H$41,H$40,IF(H1107&gt;H$40,H$19,IF(H1107&gt;H$19,H$18, H$17))), IF(H$7="Next Quintile",IF(H1107=H$42,H$42,IF(H1107&gt;H$41,H$41,IF(H1107&gt;H$40,H$40,IF(H1107&gt;H$19,H$19,H$18)))),H1107*(1+H$7))), H1107)</f>
        <v>8.1999999999999993</v>
      </c>
      <c r="I325" s="149">
        <f t="shared" si="980"/>
        <v>4.7</v>
      </c>
      <c r="J325" s="149">
        <f t="shared" si="980"/>
        <v>33.6</v>
      </c>
      <c r="K325" s="149">
        <f t="shared" si="980"/>
        <v>42.7</v>
      </c>
      <c r="L325" s="149">
        <f t="shared" si="980"/>
        <v>43.9</v>
      </c>
      <c r="M325" s="149">
        <f t="shared" si="980"/>
        <v>21.3</v>
      </c>
      <c r="N325" s="148">
        <f t="shared" si="946"/>
        <v>76.8</v>
      </c>
      <c r="O325" s="149">
        <f t="shared" ref="O325:Q325" si="981">IF(OR(AND($V1107=1,$B$24=2),$B$24=1), IF(O$7="2nd Quintile",IF(O1107&gt;O$41,O$40,IF(O1107&gt;O$40,O$19,IF(O1107&gt;O$19,O$18, O$17))), IF(O$7="Next Quintile",IF(O1107=O$42,O$42,IF(O1107&gt;O$41,O$41,IF(O1107&gt;O$40,O$40,IF(O1107&gt;O$19,O$19,O$18)))),O1107*(1+O$7))), O1107)</f>
        <v>19.7</v>
      </c>
      <c r="P325" s="149">
        <f t="shared" si="981"/>
        <v>32</v>
      </c>
      <c r="Q325" s="149">
        <f t="shared" si="981"/>
        <v>8.8000000000000007</v>
      </c>
      <c r="R325" s="23"/>
      <c r="S325" s="49">
        <f t="shared" si="851"/>
        <v>0.16173569150148118</v>
      </c>
      <c r="T325" s="49">
        <f t="shared" si="963"/>
        <v>-0.50726480962793807</v>
      </c>
      <c r="U325" s="49">
        <f t="shared" si="963"/>
        <v>-0.75896027230466634</v>
      </c>
      <c r="V325" s="49">
        <f t="shared" si="963"/>
        <v>-0.17748162818268906</v>
      </c>
      <c r="W325" s="49">
        <f t="shared" si="861"/>
        <v>0.38341032180534629</v>
      </c>
      <c r="X325" s="49">
        <f t="shared" si="861"/>
        <v>0.7407094157285804</v>
      </c>
      <c r="Y325" s="49">
        <f t="shared" si="862"/>
        <v>-0.47899277371317578</v>
      </c>
      <c r="Z325" s="49">
        <f t="shared" si="862"/>
        <v>-0.58502985521902462</v>
      </c>
      <c r="AA325" s="49">
        <f t="shared" si="862"/>
        <v>-0.49882504416956286</v>
      </c>
      <c r="AB325" s="49">
        <f t="shared" si="862"/>
        <v>-0.62574732227202767</v>
      </c>
      <c r="AC325" s="49">
        <f t="shared" si="963"/>
        <v>0.16363939290100599</v>
      </c>
      <c r="AD325" s="49">
        <f t="shared" si="863"/>
        <v>-0.76350976606188792</v>
      </c>
      <c r="AE325" s="49">
        <f t="shared" si="863"/>
        <v>-0.61761558158054897</v>
      </c>
      <c r="AF325" s="49">
        <f t="shared" si="863"/>
        <v>0.51372469165526369</v>
      </c>
      <c r="AG325" s="129">
        <f t="shared" si="854"/>
        <v>-0.27892848170168044</v>
      </c>
      <c r="AH325" s="129">
        <f t="shared" si="855"/>
        <v>-9.0977722113294482E-2</v>
      </c>
      <c r="AI325" s="129">
        <f t="shared" si="856"/>
        <v>-0.56986740722020501</v>
      </c>
      <c r="AJ325" s="132">
        <f t="shared" si="857"/>
        <v>-0.17594031577154176</v>
      </c>
      <c r="AK325" s="85">
        <f t="shared" si="870"/>
        <v>0.50458485468759484</v>
      </c>
      <c r="AL325" s="122">
        <f t="shared" si="871"/>
        <v>0.50299313432045012</v>
      </c>
      <c r="AM325" s="122">
        <f t="shared" si="872"/>
        <v>0.49198543921910609</v>
      </c>
      <c r="AN325" s="122">
        <f t="shared" si="873"/>
        <v>0.57227110833097372</v>
      </c>
      <c r="AO325" s="53"/>
      <c r="AP325" s="60"/>
    </row>
    <row r="326" spans="1:42" ht="15" thickBot="1">
      <c r="A326" s="23" t="s">
        <v>7</v>
      </c>
      <c r="B326" s="24">
        <v>13089022301</v>
      </c>
      <c r="C326" s="24"/>
      <c r="D326" s="148">
        <f t="shared" ref="D326:G326" si="982">IF(OR(AND($V1108=1,$B$24=2),$B$24=1), IF(D$7="Next Quintile",IF(D1108&gt;D$41,D$42,IF(D1108&gt;D$40,D$41,IF(D1108&gt;D$19,D$40,IF(D1108&gt;D$18,D$19,D$18)))),IF(D$7="2nd Quintile",IF(D1108&gt;D$40,D$42,IF(D1108&gt;D$19,D$41,IF(D1108&gt;D$18,D$40,D$19))),IF(D1108*(1+D$7)&gt;100,100,D1108*(1+D$7)))), D1108)</f>
        <v>75.900000000000006</v>
      </c>
      <c r="E326" s="148">
        <f t="shared" si="982"/>
        <v>64.5</v>
      </c>
      <c r="F326" s="148">
        <f t="shared" si="982"/>
        <v>74.5</v>
      </c>
      <c r="G326" s="148">
        <f t="shared" si="982"/>
        <v>29.9</v>
      </c>
      <c r="H326" s="149">
        <f t="shared" ref="H326:M326" si="983">IF(OR(AND($V1108=1,$B$24=2),$B$24=1), IF(H$7="2nd Quintile",IF(H1108&gt;H$41,H$40,IF(H1108&gt;H$40,H$19,IF(H1108&gt;H$19,H$18, H$17))), IF(H$7="Next Quintile",IF(H1108=H$42,H$42,IF(H1108&gt;H$41,H$41,IF(H1108&gt;H$40,H$40,IF(H1108&gt;H$19,H$19,H$18)))),H1108*(1+H$7))), H1108)</f>
        <v>4.7</v>
      </c>
      <c r="I326" s="149">
        <f t="shared" si="983"/>
        <v>3.4</v>
      </c>
      <c r="J326" s="149">
        <f t="shared" si="983"/>
        <v>7.2</v>
      </c>
      <c r="K326" s="149">
        <f t="shared" si="983"/>
        <v>16</v>
      </c>
      <c r="L326" s="149">
        <f t="shared" si="983"/>
        <v>38.799999999999997</v>
      </c>
      <c r="M326" s="149">
        <f t="shared" si="983"/>
        <v>2.2682000000000002</v>
      </c>
      <c r="N326" s="148">
        <f t="shared" si="946"/>
        <v>76.8</v>
      </c>
      <c r="O326" s="149">
        <f t="shared" ref="O326:Q326" si="984">IF(OR(AND($V1108=1,$B$24=2),$B$24=1), IF(O$7="2nd Quintile",IF(O1108&gt;O$41,O$40,IF(O1108&gt;O$40,O$19,IF(O1108&gt;O$19,O$18, O$17))), IF(O$7="Next Quintile",IF(O1108=O$42,O$42,IF(O1108&gt;O$41,O$41,IF(O1108&gt;O$40,O$40,IF(O1108&gt;O$19,O$19,O$18)))),O1108*(1+O$7))), O1108)</f>
        <v>4.5999999999999996</v>
      </c>
      <c r="P326" s="149">
        <f t="shared" si="984"/>
        <v>8.8000000000000007</v>
      </c>
      <c r="Q326" s="149">
        <f t="shared" si="984"/>
        <v>9.8000000000000007</v>
      </c>
      <c r="R326" s="23"/>
      <c r="S326" s="49">
        <f t="shared" si="851"/>
        <v>0.16173569150148118</v>
      </c>
      <c r="T326" s="49">
        <f t="shared" si="963"/>
        <v>-0.50726480962793807</v>
      </c>
      <c r="U326" s="49">
        <f t="shared" si="963"/>
        <v>1.3639416803052169</v>
      </c>
      <c r="V326" s="49">
        <f t="shared" si="963"/>
        <v>-0.17748162818268906</v>
      </c>
      <c r="W326" s="49">
        <f t="shared" si="861"/>
        <v>1.633322771512701</v>
      </c>
      <c r="X326" s="49">
        <f t="shared" si="861"/>
        <v>0.89591934810425322</v>
      </c>
      <c r="Y326" s="49">
        <f t="shared" si="862"/>
        <v>0.84736788790015793</v>
      </c>
      <c r="Z326" s="49">
        <f t="shared" si="862"/>
        <v>0.73236663077329767</v>
      </c>
      <c r="AA326" s="49">
        <f t="shared" si="862"/>
        <v>-2.9430724929720421E-2</v>
      </c>
      <c r="AB326" s="49">
        <f t="shared" si="862"/>
        <v>0.98266754274132995</v>
      </c>
      <c r="AC326" s="49">
        <f t="shared" si="963"/>
        <v>0.16363939290100599</v>
      </c>
      <c r="AD326" s="49">
        <f t="shared" si="863"/>
        <v>0.7895733466514876</v>
      </c>
      <c r="AE326" s="49">
        <f t="shared" si="863"/>
        <v>1.0484785920885322</v>
      </c>
      <c r="AF326" s="49">
        <f t="shared" si="863"/>
        <v>0.36369245885042845</v>
      </c>
      <c r="AG326" s="129">
        <f t="shared" si="854"/>
        <v>0.58523987086847673</v>
      </c>
      <c r="AH326" s="129">
        <f t="shared" si="855"/>
        <v>0.6025058487875975</v>
      </c>
      <c r="AI326" s="129">
        <f t="shared" si="856"/>
        <v>0.56186781619496906</v>
      </c>
      <c r="AJ326" s="132">
        <f t="shared" si="857"/>
        <v>0.59134594762286352</v>
      </c>
      <c r="AK326" s="85">
        <f t="shared" si="870"/>
        <v>0.76254648641681821</v>
      </c>
      <c r="AL326" s="122">
        <f t="shared" si="871"/>
        <v>0.70566788500714794</v>
      </c>
      <c r="AM326" s="122">
        <f t="shared" si="872"/>
        <v>0.75530868694704911</v>
      </c>
      <c r="AN326" s="122">
        <f t="shared" si="873"/>
        <v>0.78670513985334456</v>
      </c>
      <c r="AO326" s="53"/>
      <c r="AP326" s="60"/>
    </row>
    <row r="327" spans="1:42" ht="15" thickBot="1">
      <c r="A327" s="23" t="s">
        <v>7</v>
      </c>
      <c r="B327" s="24">
        <v>13089022302</v>
      </c>
      <c r="C327" s="24"/>
      <c r="D327" s="148">
        <f t="shared" ref="D327:G327" si="985">IF(OR(AND($V1109=1,$B$24=2),$B$24=1), IF(D$7="Next Quintile",IF(D1109&gt;D$41,D$42,IF(D1109&gt;D$40,D$41,IF(D1109&gt;D$19,D$40,IF(D1109&gt;D$18,D$19,D$18)))),IF(D$7="2nd Quintile",IF(D1109&gt;D$40,D$42,IF(D1109&gt;D$19,D$41,IF(D1109&gt;D$18,D$40,D$19))),IF(D1109*(1+D$7)&gt;100,100,D1109*(1+D$7)))), D1109)</f>
        <v>75.900000000000006</v>
      </c>
      <c r="E327" s="148">
        <f t="shared" si="985"/>
        <v>64.5</v>
      </c>
      <c r="F327" s="148">
        <f t="shared" si="985"/>
        <v>65.5</v>
      </c>
      <c r="G327" s="148">
        <f t="shared" si="985"/>
        <v>29.9</v>
      </c>
      <c r="H327" s="149">
        <f t="shared" ref="H327:M327" si="986">IF(OR(AND($V1109=1,$B$24=2),$B$24=1), IF(H$7="2nd Quintile",IF(H1109&gt;H$41,H$40,IF(H1109&gt;H$40,H$19,IF(H1109&gt;H$19,H$18, H$17))), IF(H$7="Next Quintile",IF(H1109=H$42,H$42,IF(H1109&gt;H$41,H$41,IF(H1109&gt;H$40,H$40,IF(H1109&gt;H$19,H$19,H$18)))),H1109*(1+H$7))), H1109)</f>
        <v>6.9</v>
      </c>
      <c r="I327" s="149">
        <f t="shared" si="986"/>
        <v>4.2</v>
      </c>
      <c r="J327" s="149">
        <f t="shared" si="986"/>
        <v>17.600000000000001</v>
      </c>
      <c r="K327" s="149">
        <f t="shared" si="986"/>
        <v>28.7</v>
      </c>
      <c r="L327" s="149">
        <f t="shared" si="986"/>
        <v>36.1</v>
      </c>
      <c r="M327" s="149">
        <f t="shared" si="986"/>
        <v>7.2</v>
      </c>
      <c r="N327" s="148">
        <f t="shared" si="946"/>
        <v>76.8</v>
      </c>
      <c r="O327" s="149">
        <f t="shared" ref="O327:Q327" si="987">IF(OR(AND($V1109=1,$B$24=2),$B$24=1), IF(O$7="2nd Quintile",IF(O1109&gt;O$41,O$40,IF(O1109&gt;O$40,O$19,IF(O1109&gt;O$19,O$18, O$17))), IF(O$7="Next Quintile",IF(O1109=O$42,O$42,IF(O1109&gt;O$41,O$41,IF(O1109&gt;O$40,O$40,IF(O1109&gt;O$19,O$19,O$18)))),O1109*(1+O$7))), O1109)</f>
        <v>5.2</v>
      </c>
      <c r="P327" s="149">
        <f t="shared" si="987"/>
        <v>20</v>
      </c>
      <c r="Q327" s="149">
        <f t="shared" si="987"/>
        <v>11.2</v>
      </c>
      <c r="R327" s="23"/>
      <c r="S327" s="49">
        <f t="shared" si="851"/>
        <v>0.16173569150148118</v>
      </c>
      <c r="T327" s="49">
        <f t="shared" si="963"/>
        <v>-0.50726480962793807</v>
      </c>
      <c r="U327" s="49">
        <f t="shared" si="963"/>
        <v>0.93265234456054535</v>
      </c>
      <c r="V327" s="49">
        <f t="shared" si="963"/>
        <v>-0.17748162818268906</v>
      </c>
      <c r="W327" s="49">
        <f t="shared" si="861"/>
        <v>0.84766351741093493</v>
      </c>
      <c r="X327" s="49">
        <f t="shared" si="861"/>
        <v>0.80040554356537763</v>
      </c>
      <c r="Y327" s="49">
        <f t="shared" si="862"/>
        <v>0.32486217271914763</v>
      </c>
      <c r="Z327" s="49">
        <f t="shared" si="862"/>
        <v>0.10573983781065759</v>
      </c>
      <c r="AA327" s="49">
        <f t="shared" si="862"/>
        <v>0.21907214996196042</v>
      </c>
      <c r="AB327" s="49">
        <f t="shared" si="862"/>
        <v>0.5658714209203316</v>
      </c>
      <c r="AC327" s="49">
        <f t="shared" si="963"/>
        <v>0.16363939290100599</v>
      </c>
      <c r="AD327" s="49">
        <f t="shared" si="863"/>
        <v>0.72786143488804211</v>
      </c>
      <c r="AE327" s="49">
        <f t="shared" si="863"/>
        <v>0.24415726686897582</v>
      </c>
      <c r="AF327" s="49">
        <f t="shared" si="863"/>
        <v>0.15364733292365923</v>
      </c>
      <c r="AG327" s="129">
        <f t="shared" si="854"/>
        <v>0.31986279129357242</v>
      </c>
      <c r="AH327" s="129">
        <f t="shared" si="855"/>
        <v>0.34036754742097991</v>
      </c>
      <c r="AI327" s="129">
        <f t="shared" si="856"/>
        <v>0.29689446956431653</v>
      </c>
      <c r="AJ327" s="132">
        <f t="shared" si="857"/>
        <v>0.32232635689542077</v>
      </c>
      <c r="AK327" s="85">
        <f t="shared" si="870"/>
        <v>0.68332916230736984</v>
      </c>
      <c r="AL327" s="122">
        <f t="shared" si="871"/>
        <v>0.62905638748328452</v>
      </c>
      <c r="AM327" s="122">
        <f t="shared" si="872"/>
        <v>0.69365677336113685</v>
      </c>
      <c r="AN327" s="122">
        <f t="shared" si="873"/>
        <v>0.71152204568066657</v>
      </c>
      <c r="AO327" s="53"/>
      <c r="AP327" s="60"/>
    </row>
    <row r="328" spans="1:42" ht="15" thickBot="1">
      <c r="A328" s="23" t="s">
        <v>7</v>
      </c>
      <c r="B328" s="24">
        <v>13089022401</v>
      </c>
      <c r="C328" s="24"/>
      <c r="D328" s="148">
        <f t="shared" ref="D328:G328" si="988">IF(OR(AND($V1110=1,$B$24=2),$B$24=1), IF(D$7="Next Quintile",IF(D1110&gt;D$41,D$42,IF(D1110&gt;D$40,D$41,IF(D1110&gt;D$19,D$40,IF(D1110&gt;D$18,D$19,D$18)))),IF(D$7="2nd Quintile",IF(D1110&gt;D$40,D$42,IF(D1110&gt;D$19,D$41,IF(D1110&gt;D$18,D$40,D$19))),IF(D1110*(1+D$7)&gt;100,100,D1110*(1+D$7)))), D1110)</f>
        <v>75.900000000000006</v>
      </c>
      <c r="E328" s="148">
        <f t="shared" si="988"/>
        <v>64.5</v>
      </c>
      <c r="F328" s="148">
        <f t="shared" si="988"/>
        <v>77.5</v>
      </c>
      <c r="G328" s="148">
        <f t="shared" si="988"/>
        <v>29.9</v>
      </c>
      <c r="H328" s="149">
        <f t="shared" ref="H328:M328" si="989">IF(OR(AND($V1110=1,$B$24=2),$B$24=1), IF(H$7="2nd Quintile",IF(H1110&gt;H$41,H$40,IF(H1110&gt;H$40,H$19,IF(H1110&gt;H$19,H$18, H$17))), IF(H$7="Next Quintile",IF(H1110=H$42,H$42,IF(H1110&gt;H$41,H$41,IF(H1110&gt;H$40,H$40,IF(H1110&gt;H$19,H$19,H$18)))),H1110*(1+H$7))), H1110)</f>
        <v>9.5</v>
      </c>
      <c r="I328" s="149">
        <f t="shared" si="989"/>
        <v>9.8793000000000006</v>
      </c>
      <c r="J328" s="149">
        <f t="shared" si="989"/>
        <v>5.9</v>
      </c>
      <c r="K328" s="149">
        <f t="shared" si="989"/>
        <v>12.8</v>
      </c>
      <c r="L328" s="149">
        <f t="shared" si="989"/>
        <v>35.5</v>
      </c>
      <c r="M328" s="149">
        <f t="shared" si="989"/>
        <v>1.3458000000000001</v>
      </c>
      <c r="N328" s="148">
        <f t="shared" si="946"/>
        <v>76.8</v>
      </c>
      <c r="O328" s="149">
        <f t="shared" ref="O328:Q328" si="990">IF(OR(AND($V1110=1,$B$24=2),$B$24=1), IF(O$7="2nd Quintile",IF(O1110&gt;O$41,O$40,IF(O1110&gt;O$40,O$19,IF(O1110&gt;O$19,O$18, O$17))), IF(O$7="Next Quintile",IF(O1110=O$42,O$42,IF(O1110&gt;O$41,O$41,IF(O1110&gt;O$40,O$40,IF(O1110&gt;O$19,O$19,O$18)))),O1110*(1+O$7))), O1110)</f>
        <v>3.1</v>
      </c>
      <c r="P328" s="149">
        <f t="shared" si="990"/>
        <v>8.4</v>
      </c>
      <c r="Q328" s="149">
        <f t="shared" si="990"/>
        <v>3.7</v>
      </c>
      <c r="R328" s="23"/>
      <c r="S328" s="49">
        <f t="shared" si="851"/>
        <v>0.16173569150148118</v>
      </c>
      <c r="T328" s="49">
        <f t="shared" si="963"/>
        <v>-0.50726480962793807</v>
      </c>
      <c r="U328" s="49">
        <f t="shared" si="963"/>
        <v>1.5077047922201074</v>
      </c>
      <c r="V328" s="49">
        <f t="shared" si="963"/>
        <v>-0.17748162818268906</v>
      </c>
      <c r="W328" s="49">
        <f t="shared" si="861"/>
        <v>-8.0842873800242993E-2</v>
      </c>
      <c r="X328" s="49">
        <f t="shared" si="861"/>
        <v>0.12234110591833233</v>
      </c>
      <c r="Y328" s="49">
        <f t="shared" si="862"/>
        <v>0.91268110229778432</v>
      </c>
      <c r="Z328" s="49">
        <f t="shared" si="862"/>
        <v>0.89025684632293922</v>
      </c>
      <c r="AA328" s="49">
        <f t="shared" si="862"/>
        <v>0.27429501104900084</v>
      </c>
      <c r="AB328" s="49">
        <f t="shared" si="862"/>
        <v>1.0606213816576868</v>
      </c>
      <c r="AC328" s="49">
        <f t="shared" si="963"/>
        <v>0.16363939290100599</v>
      </c>
      <c r="AD328" s="49">
        <f t="shared" si="863"/>
        <v>0.94385312606010097</v>
      </c>
      <c r="AE328" s="49">
        <f t="shared" si="863"/>
        <v>1.0772043537035165</v>
      </c>
      <c r="AF328" s="49">
        <f t="shared" si="863"/>
        <v>1.2788890789599239</v>
      </c>
      <c r="AG328" s="129">
        <f t="shared" si="854"/>
        <v>0.62820093746375816</v>
      </c>
      <c r="AH328" s="129">
        <f t="shared" si="855"/>
        <v>0.27698191147526219</v>
      </c>
      <c r="AI328" s="129">
        <f t="shared" si="856"/>
        <v>0.74172441300987568</v>
      </c>
      <c r="AJ328" s="132">
        <f t="shared" si="857"/>
        <v>0.86589648790613682</v>
      </c>
      <c r="AK328" s="85">
        <f t="shared" si="870"/>
        <v>0.77537073160791592</v>
      </c>
      <c r="AL328" s="122">
        <f t="shared" si="871"/>
        <v>0.61053155358458489</v>
      </c>
      <c r="AM328" s="122">
        <f t="shared" si="872"/>
        <v>0.79715630485159705</v>
      </c>
      <c r="AN328" s="122">
        <f t="shared" si="873"/>
        <v>0.86343397238729158</v>
      </c>
      <c r="AO328" s="53"/>
      <c r="AP328" s="60"/>
    </row>
    <row r="329" spans="1:42" ht="15" thickBot="1">
      <c r="A329" s="23" t="s">
        <v>7</v>
      </c>
      <c r="B329" s="24">
        <v>13089022402</v>
      </c>
      <c r="C329" s="24"/>
      <c r="D329" s="148">
        <f t="shared" ref="D329:G329" si="991">IF(OR(AND($V1111=1,$B$24=2),$B$24=1), IF(D$7="Next Quintile",IF(D1111&gt;D$41,D$42,IF(D1111&gt;D$40,D$41,IF(D1111&gt;D$19,D$40,IF(D1111&gt;D$18,D$19,D$18)))),IF(D$7="2nd Quintile",IF(D1111&gt;D$40,D$42,IF(D1111&gt;D$19,D$41,IF(D1111&gt;D$18,D$40,D$19))),IF(D1111*(1+D$7)&gt;100,100,D1111*(1+D$7)))), D1111)</f>
        <v>75.900000000000006</v>
      </c>
      <c r="E329" s="148">
        <f t="shared" si="991"/>
        <v>64.5</v>
      </c>
      <c r="F329" s="148">
        <f t="shared" si="991"/>
        <v>80.8</v>
      </c>
      <c r="G329" s="148">
        <f t="shared" si="991"/>
        <v>29.9</v>
      </c>
      <c r="H329" s="149">
        <f t="shared" ref="H329:M329" si="992">IF(OR(AND($V1111=1,$B$24=2),$B$24=1), IF(H$7="2nd Quintile",IF(H1111&gt;H$41,H$40,IF(H1111&gt;H$40,H$19,IF(H1111&gt;H$19,H$18, H$17))), IF(H$7="Next Quintile",IF(H1111=H$42,H$42,IF(H1111&gt;H$41,H$41,IF(H1111&gt;H$40,H$40,IF(H1111&gt;H$19,H$19,H$18)))),H1111*(1+H$7))), H1111)</f>
        <v>10.8</v>
      </c>
      <c r="I329" s="149">
        <f t="shared" si="992"/>
        <v>41.3</v>
      </c>
      <c r="J329" s="149">
        <f t="shared" si="992"/>
        <v>10.5229</v>
      </c>
      <c r="K329" s="149">
        <f t="shared" si="992"/>
        <v>4.9000000000000004</v>
      </c>
      <c r="L329" s="149">
        <f t="shared" si="992"/>
        <v>75.8</v>
      </c>
      <c r="M329" s="149">
        <f t="shared" si="992"/>
        <v>6.6</v>
      </c>
      <c r="N329" s="148">
        <f t="shared" si="946"/>
        <v>76.8</v>
      </c>
      <c r="O329" s="149">
        <f t="shared" ref="O329:Q329" si="993">IF(OR(AND($V1111=1,$B$24=2),$B$24=1), IF(O$7="2nd Quintile",IF(O1111&gt;O$41,O$40,IF(O1111&gt;O$40,O$19,IF(O1111&gt;O$19,O$18, O$17))), IF(O$7="Next Quintile",IF(O1111=O$42,O$42,IF(O1111&gt;O$41,O$41,IF(O1111&gt;O$40,O$40,IF(O1111&gt;O$19,O$19,O$18)))),O1111*(1+O$7))), O1111)</f>
        <v>3.3959000000000001</v>
      </c>
      <c r="P329" s="149">
        <f t="shared" si="993"/>
        <v>10.8</v>
      </c>
      <c r="Q329" s="149">
        <f t="shared" si="993"/>
        <v>8.3000000000000007</v>
      </c>
      <c r="R329" s="23"/>
      <c r="S329" s="49">
        <f t="shared" si="851"/>
        <v>0.16173569150148118</v>
      </c>
      <c r="T329" s="49">
        <f t="shared" si="963"/>
        <v>-0.50726480962793807</v>
      </c>
      <c r="U329" s="49">
        <f t="shared" si="963"/>
        <v>1.6658442153264867</v>
      </c>
      <c r="V329" s="49">
        <f t="shared" si="963"/>
        <v>-0.17748162818268906</v>
      </c>
      <c r="W329" s="49">
        <f t="shared" si="861"/>
        <v>-0.54509606940583233</v>
      </c>
      <c r="X329" s="49">
        <f t="shared" si="861"/>
        <v>-3.1</v>
      </c>
      <c r="Y329" s="49">
        <f t="shared" si="862"/>
        <v>0.68042228780641001</v>
      </c>
      <c r="Z329" s="49">
        <f t="shared" si="862"/>
        <v>1.2800483159611169</v>
      </c>
      <c r="AA329" s="49">
        <f t="shared" si="862"/>
        <v>-3.1</v>
      </c>
      <c r="AB329" s="49">
        <f t="shared" si="862"/>
        <v>0.61657860148170862</v>
      </c>
      <c r="AC329" s="49">
        <f t="shared" si="963"/>
        <v>0.16363939290100599</v>
      </c>
      <c r="AD329" s="49">
        <f t="shared" si="863"/>
        <v>0.91341886824209528</v>
      </c>
      <c r="AE329" s="49">
        <f t="shared" si="863"/>
        <v>0.90484978401361149</v>
      </c>
      <c r="AF329" s="49">
        <f t="shared" si="863"/>
        <v>0.58874080805768136</v>
      </c>
      <c r="AG329" s="129">
        <f t="shared" si="854"/>
        <v>-6.2416831154111048E-3</v>
      </c>
      <c r="AH329" s="129">
        <f t="shared" si="855"/>
        <v>-0.26026290179744027</v>
      </c>
      <c r="AI329" s="129">
        <f t="shared" si="856"/>
        <v>-0.4011243608523915</v>
      </c>
      <c r="AJ329" s="132">
        <f t="shared" si="857"/>
        <v>0.64266221330359852</v>
      </c>
      <c r="AK329" s="85">
        <f t="shared" si="870"/>
        <v>0.58598419233415766</v>
      </c>
      <c r="AL329" s="122">
        <f t="shared" si="871"/>
        <v>0.45351852089469036</v>
      </c>
      <c r="AM329" s="122">
        <f t="shared" si="872"/>
        <v>0.53124724364275355</v>
      </c>
      <c r="AN329" s="122">
        <f t="shared" si="873"/>
        <v>0.80104653270444626</v>
      </c>
      <c r="AO329" s="53"/>
      <c r="AP329" s="60"/>
    </row>
    <row r="330" spans="1:42" ht="15" thickBot="1">
      <c r="A330" s="23" t="s">
        <v>7</v>
      </c>
      <c r="B330" s="24">
        <v>13089022403</v>
      </c>
      <c r="C330" s="24"/>
      <c r="D330" s="148">
        <f t="shared" ref="D330:G330" si="994">IF(OR(AND($V1112=1,$B$24=2),$B$24=1), IF(D$7="Next Quintile",IF(D1112&gt;D$41,D$42,IF(D1112&gt;D$40,D$41,IF(D1112&gt;D$19,D$40,IF(D1112&gt;D$18,D$19,D$18)))),IF(D$7="2nd Quintile",IF(D1112&gt;D$40,D$42,IF(D1112&gt;D$19,D$41,IF(D1112&gt;D$18,D$40,D$19))),IF(D1112*(1+D$7)&gt;100,100,D1112*(1+D$7)))), D1112)</f>
        <v>75.900000000000006</v>
      </c>
      <c r="E330" s="148">
        <f t="shared" si="994"/>
        <v>64.5</v>
      </c>
      <c r="F330" s="148">
        <f t="shared" si="994"/>
        <v>83.3</v>
      </c>
      <c r="G330" s="148">
        <f t="shared" si="994"/>
        <v>29.9</v>
      </c>
      <c r="H330" s="149">
        <f t="shared" ref="H330:M330" si="995">IF(OR(AND($V1112=1,$B$24=2),$B$24=1), IF(H$7="2nd Quintile",IF(H1112&gt;H$41,H$40,IF(H1112&gt;H$40,H$19,IF(H1112&gt;H$19,H$18, H$17))), IF(H$7="Next Quintile",IF(H1112=H$42,H$42,IF(H1112&gt;H$41,H$41,IF(H1112&gt;H$40,H$40,IF(H1112&gt;H$19,H$19,H$18)))),H1112*(1+H$7))), H1112)</f>
        <v>5</v>
      </c>
      <c r="I330" s="149">
        <f t="shared" si="995"/>
        <v>4</v>
      </c>
      <c r="J330" s="149">
        <f t="shared" si="995"/>
        <v>9.1</v>
      </c>
      <c r="K330" s="149">
        <f t="shared" si="995"/>
        <v>7.4</v>
      </c>
      <c r="L330" s="149">
        <f t="shared" si="995"/>
        <v>26.9</v>
      </c>
      <c r="M330" s="149">
        <f t="shared" si="995"/>
        <v>0.48370000000000002</v>
      </c>
      <c r="N330" s="148">
        <f t="shared" si="946"/>
        <v>76.8</v>
      </c>
      <c r="O330" s="149">
        <f t="shared" ref="O330:Q330" si="996">IF(OR(AND($V1112=1,$B$24=2),$B$24=1), IF(O$7="2nd Quintile",IF(O1112&gt;O$41,O$40,IF(O1112&gt;O$40,O$19,IF(O1112&gt;O$19,O$18, O$17))), IF(O$7="Next Quintile",IF(O1112=O$42,O$42,IF(O1112&gt;O$41,O$41,IF(O1112&gt;O$40,O$40,IF(O1112&gt;O$19,O$19,O$18)))),O1112*(1+O$7))), O1112)</f>
        <v>1.4</v>
      </c>
      <c r="P330" s="149">
        <f t="shared" si="996"/>
        <v>5.3</v>
      </c>
      <c r="Q330" s="149">
        <f t="shared" si="996"/>
        <v>4.2</v>
      </c>
      <c r="R330" s="23"/>
      <c r="S330" s="49">
        <f t="shared" si="851"/>
        <v>0.16173569150148118</v>
      </c>
      <c r="T330" s="49">
        <f t="shared" si="963"/>
        <v>-0.50726480962793807</v>
      </c>
      <c r="U330" s="49">
        <f t="shared" si="963"/>
        <v>1.7856468085888955</v>
      </c>
      <c r="V330" s="49">
        <f t="shared" si="963"/>
        <v>-0.17748162818268906</v>
      </c>
      <c r="W330" s="49">
        <f t="shared" si="861"/>
        <v>1.5261874186806421</v>
      </c>
      <c r="X330" s="49">
        <f t="shared" si="861"/>
        <v>0.8242839947000965</v>
      </c>
      <c r="Y330" s="49">
        <f t="shared" si="862"/>
        <v>0.75191011301131949</v>
      </c>
      <c r="Z330" s="49">
        <f t="shared" si="862"/>
        <v>1.1566965850629594</v>
      </c>
      <c r="AA330" s="49">
        <f t="shared" si="862"/>
        <v>1.0658226866299114</v>
      </c>
      <c r="AB330" s="49">
        <f t="shared" si="862"/>
        <v>1.1334791489276252</v>
      </c>
      <c r="AC330" s="49">
        <f t="shared" si="963"/>
        <v>0.16363939290100599</v>
      </c>
      <c r="AD330" s="49">
        <f t="shared" si="863"/>
        <v>1.1187035427231962</v>
      </c>
      <c r="AE330" s="49">
        <f t="shared" si="863"/>
        <v>1.2998290062196436</v>
      </c>
      <c r="AF330" s="49">
        <f t="shared" si="863"/>
        <v>1.2038729625575062</v>
      </c>
      <c r="AG330" s="129">
        <f t="shared" si="854"/>
        <v>0.89625043584866659</v>
      </c>
      <c r="AH330" s="129">
        <f t="shared" si="855"/>
        <v>0.6235739412388297</v>
      </c>
      <c r="AI330" s="129">
        <f t="shared" si="856"/>
        <v>1.1186661402068321</v>
      </c>
      <c r="AJ330" s="132">
        <f t="shared" si="857"/>
        <v>0.946511226100338</v>
      </c>
      <c r="AK330" s="85">
        <f t="shared" si="870"/>
        <v>0.85538579554993543</v>
      </c>
      <c r="AL330" s="122">
        <f t="shared" si="871"/>
        <v>0.71182516192641332</v>
      </c>
      <c r="AM330" s="122">
        <f t="shared" si="872"/>
        <v>0.8848601403036378</v>
      </c>
      <c r="AN330" s="122">
        <f t="shared" si="873"/>
        <v>0.88596342995196764</v>
      </c>
      <c r="AO330" s="53"/>
      <c r="AP330" s="60"/>
    </row>
    <row r="331" spans="1:42" ht="15" thickBot="1">
      <c r="A331" s="23" t="s">
        <v>7</v>
      </c>
      <c r="B331" s="24">
        <v>13089022500</v>
      </c>
      <c r="C331" s="24"/>
      <c r="D331" s="148">
        <f t="shared" ref="D331:G331" si="997">IF(OR(AND($V1113=1,$B$24=2),$B$24=1), IF(D$7="Next Quintile",IF(D1113&gt;D$41,D$42,IF(D1113&gt;D$40,D$41,IF(D1113&gt;D$19,D$40,IF(D1113&gt;D$18,D$19,D$18)))),IF(D$7="2nd Quintile",IF(D1113&gt;D$40,D$42,IF(D1113&gt;D$19,D$41,IF(D1113&gt;D$18,D$40,D$19))),IF(D1113*(1+D$7)&gt;100,100,D1113*(1+D$7)))), D1113)</f>
        <v>89.2</v>
      </c>
      <c r="E331" s="148">
        <f t="shared" si="997"/>
        <v>87.1</v>
      </c>
      <c r="F331" s="148">
        <f t="shared" si="997"/>
        <v>85.4</v>
      </c>
      <c r="G331" s="148">
        <f t="shared" si="997"/>
        <v>52</v>
      </c>
      <c r="H331" s="149">
        <f t="shared" ref="H331:M331" si="998">IF(OR(AND($V1113=1,$B$24=2),$B$24=1), IF(H$7="2nd Quintile",IF(H1113&gt;H$41,H$40,IF(H1113&gt;H$40,H$19,IF(H1113&gt;H$19,H$18, H$17))), IF(H$7="Next Quintile",IF(H1113=H$42,H$42,IF(H1113&gt;H$41,H$41,IF(H1113&gt;H$40,H$40,IF(H1113&gt;H$19,H$19,H$18)))),H1113*(1+H$7))), H1113)</f>
        <v>8.9</v>
      </c>
      <c r="I331" s="149">
        <f t="shared" si="998"/>
        <v>14.7</v>
      </c>
      <c r="J331" s="149">
        <f t="shared" si="998"/>
        <v>29.1</v>
      </c>
      <c r="K331" s="149">
        <f t="shared" si="998"/>
        <v>14.2</v>
      </c>
      <c r="L331" s="149">
        <f t="shared" si="998"/>
        <v>37.700000000000003</v>
      </c>
      <c r="M331" s="149">
        <f t="shared" si="998"/>
        <v>7.9</v>
      </c>
      <c r="N331" s="148">
        <f t="shared" si="946"/>
        <v>84.9</v>
      </c>
      <c r="O331" s="149">
        <f t="shared" ref="O331:Q331" si="999">IF(OR(AND($V1113=1,$B$24=2),$B$24=1), IF(O$7="2nd Quintile",IF(O1113&gt;O$41,O$40,IF(O1113&gt;O$40,O$19,IF(O1113&gt;O$19,O$18, O$17))), IF(O$7="Next Quintile",IF(O1113=O$42,O$42,IF(O1113&gt;O$41,O$41,IF(O1113&gt;O$40,O$40,IF(O1113&gt;O$19,O$19,O$18)))),O1113*(1+O$7))), O1113)</f>
        <v>4.8</v>
      </c>
      <c r="P331" s="149">
        <f t="shared" si="999"/>
        <v>6.2</v>
      </c>
      <c r="Q331" s="149">
        <f t="shared" si="999"/>
        <v>8.6</v>
      </c>
      <c r="R331" s="23"/>
      <c r="S331" s="49">
        <f t="shared" si="851"/>
        <v>1.2946539247365969</v>
      </c>
      <c r="T331" s="49">
        <f t="shared" si="963"/>
        <v>1.6531099749299569</v>
      </c>
      <c r="U331" s="49">
        <f t="shared" si="963"/>
        <v>1.8862809869293193</v>
      </c>
      <c r="V331" s="49">
        <f t="shared" si="963"/>
        <v>0.99725358242398077</v>
      </c>
      <c r="W331" s="49">
        <f t="shared" si="861"/>
        <v>0.13342783186387491</v>
      </c>
      <c r="X331" s="49">
        <f t="shared" si="861"/>
        <v>-0.45321314100736454</v>
      </c>
      <c r="Y331" s="49">
        <f t="shared" si="862"/>
        <v>-0.25290857002908484</v>
      </c>
      <c r="Z331" s="49">
        <f t="shared" si="862"/>
        <v>0.82117987701997108</v>
      </c>
      <c r="AA331" s="49">
        <f t="shared" si="862"/>
        <v>7.1811187063186219E-2</v>
      </c>
      <c r="AB331" s="49">
        <f t="shared" si="862"/>
        <v>0.50671304359872504</v>
      </c>
      <c r="AC331" s="49">
        <f t="shared" si="963"/>
        <v>0.92462305232857134</v>
      </c>
      <c r="AD331" s="49">
        <f t="shared" si="863"/>
        <v>0.76900270939700577</v>
      </c>
      <c r="AE331" s="49">
        <f t="shared" si="863"/>
        <v>1.2351960425859294</v>
      </c>
      <c r="AF331" s="49">
        <f t="shared" si="863"/>
        <v>0.54373113821623098</v>
      </c>
      <c r="AG331" s="129">
        <f t="shared" si="854"/>
        <v>0.69531183288231169</v>
      </c>
      <c r="AH331" s="129">
        <f t="shared" si="855"/>
        <v>0.75122922712103979</v>
      </c>
      <c r="AI331" s="129">
        <f t="shared" si="856"/>
        <v>0.46656803589396079</v>
      </c>
      <c r="AJ331" s="132">
        <f t="shared" si="857"/>
        <v>0.86813823563193437</v>
      </c>
      <c r="AK331" s="85">
        <f t="shared" si="870"/>
        <v>0.79540390690008089</v>
      </c>
      <c r="AL331" s="122">
        <f t="shared" si="871"/>
        <v>0.74913318813733787</v>
      </c>
      <c r="AM331" s="122">
        <f t="shared" si="872"/>
        <v>0.73313508384853088</v>
      </c>
      <c r="AN331" s="122">
        <f t="shared" si="873"/>
        <v>0.86406047520042983</v>
      </c>
      <c r="AO331" s="53"/>
      <c r="AP331" s="60"/>
    </row>
    <row r="332" spans="1:42" ht="15" thickBot="1">
      <c r="A332" s="23" t="s">
        <v>7</v>
      </c>
      <c r="B332" s="24">
        <v>13089022600</v>
      </c>
      <c r="C332" s="24"/>
      <c r="D332" s="148">
        <f t="shared" ref="D332:G332" si="1000">IF(OR(AND($V1114=1,$B$24=2),$B$24=1), IF(D$7="Next Quintile",IF(D1114&gt;D$41,D$42,IF(D1114&gt;D$40,D$41,IF(D1114&gt;D$19,D$40,IF(D1114&gt;D$18,D$19,D$18)))),IF(D$7="2nd Quintile",IF(D1114&gt;D$40,D$42,IF(D1114&gt;D$19,D$41,IF(D1114&gt;D$18,D$40,D$19))),IF(D1114*(1+D$7)&gt;100,100,D1114*(1+D$7)))), D1114)</f>
        <v>89.2</v>
      </c>
      <c r="E332" s="148">
        <f t="shared" si="1000"/>
        <v>87.1</v>
      </c>
      <c r="F332" s="148">
        <f t="shared" si="1000"/>
        <v>81.400000000000006</v>
      </c>
      <c r="G332" s="148">
        <f t="shared" si="1000"/>
        <v>52</v>
      </c>
      <c r="H332" s="149">
        <f t="shared" ref="H332:M332" si="1001">IF(OR(AND($V1114=1,$B$24=2),$B$24=1), IF(H$7="2nd Quintile",IF(H1114&gt;H$41,H$40,IF(H1114&gt;H$40,H$19,IF(H1114&gt;H$19,H$18, H$17))), IF(H$7="Next Quintile",IF(H1114=H$42,H$42,IF(H1114&gt;H$41,H$41,IF(H1114&gt;H$40,H$40,IF(H1114&gt;H$19,H$19,H$18)))),H1114*(1+H$7))), H1114)</f>
        <v>8.4</v>
      </c>
      <c r="I332" s="149">
        <f t="shared" si="1001"/>
        <v>4.5</v>
      </c>
      <c r="J332" s="149">
        <f t="shared" si="1001"/>
        <v>3.4</v>
      </c>
      <c r="K332" s="149">
        <f t="shared" si="1001"/>
        <v>10.3</v>
      </c>
      <c r="L332" s="149">
        <f t="shared" si="1001"/>
        <v>38.5</v>
      </c>
      <c r="M332" s="149">
        <f t="shared" si="1001"/>
        <v>-0.51439999999999997</v>
      </c>
      <c r="N332" s="148">
        <f t="shared" si="946"/>
        <v>84.9</v>
      </c>
      <c r="O332" s="149">
        <f t="shared" ref="O332:Q332" si="1002">IF(OR(AND($V1114=1,$B$24=2),$B$24=1), IF(O$7="2nd Quintile",IF(O1114&gt;O$41,O$40,IF(O1114&gt;O$40,O$19,IF(O1114&gt;O$19,O$18, O$17))), IF(O$7="Next Quintile",IF(O1114=O$42,O$42,IF(O1114&gt;O$41,O$41,IF(O1114&gt;O$40,O$40,IF(O1114&gt;O$19,O$19,O$18)))),O1114*(1+O$7))), O1114)</f>
        <v>1.1000000000000001</v>
      </c>
      <c r="P332" s="149">
        <f t="shared" si="1002"/>
        <v>8.9</v>
      </c>
      <c r="Q332" s="149">
        <f t="shared" si="1002"/>
        <v>4.5999999999999996</v>
      </c>
      <c r="R332" s="23"/>
      <c r="S332" s="49">
        <f t="shared" si="851"/>
        <v>1.2946539247365969</v>
      </c>
      <c r="T332" s="49">
        <f t="shared" si="963"/>
        <v>1.6531099749299569</v>
      </c>
      <c r="U332" s="49">
        <f t="shared" si="963"/>
        <v>1.6945968377094653</v>
      </c>
      <c r="V332" s="49">
        <f t="shared" si="963"/>
        <v>0.99725358242398077</v>
      </c>
      <c r="W332" s="49">
        <f t="shared" si="861"/>
        <v>0.3119867532506399</v>
      </c>
      <c r="X332" s="49">
        <f t="shared" si="861"/>
        <v>0.76458786686329927</v>
      </c>
      <c r="Y332" s="49">
        <f t="shared" si="862"/>
        <v>1.0382834376778347</v>
      </c>
      <c r="Z332" s="49">
        <f t="shared" si="862"/>
        <v>1.0136085772210968</v>
      </c>
      <c r="AA332" s="49">
        <f t="shared" si="862"/>
        <v>-1.8192943862005452E-3</v>
      </c>
      <c r="AB332" s="49">
        <f t="shared" si="862"/>
        <v>1.217830543791476</v>
      </c>
      <c r="AC332" s="49">
        <f t="shared" si="963"/>
        <v>0.92462305232857134</v>
      </c>
      <c r="AD332" s="49">
        <f t="shared" si="863"/>
        <v>1.1495594986049189</v>
      </c>
      <c r="AE332" s="49">
        <f t="shared" si="863"/>
        <v>1.0412971516847862</v>
      </c>
      <c r="AF332" s="49">
        <f t="shared" si="863"/>
        <v>1.1438600694355721</v>
      </c>
      <c r="AG332" s="129">
        <f t="shared" si="854"/>
        <v>0.97194110670543854</v>
      </c>
      <c r="AH332" s="129">
        <f t="shared" si="855"/>
        <v>1.107781768227396</v>
      </c>
      <c r="AI332" s="129">
        <f t="shared" si="856"/>
        <v>0.74320660887545742</v>
      </c>
      <c r="AJ332" s="132">
        <f t="shared" si="857"/>
        <v>1.0648349430134623</v>
      </c>
      <c r="AK332" s="85">
        <f t="shared" si="870"/>
        <v>0.87798010706669194</v>
      </c>
      <c r="AL332" s="122">
        <f t="shared" si="871"/>
        <v>0.85333781591469415</v>
      </c>
      <c r="AM332" s="122">
        <f t="shared" si="872"/>
        <v>0.79750117052425518</v>
      </c>
      <c r="AN332" s="122">
        <f t="shared" si="873"/>
        <v>0.91903144231302136</v>
      </c>
      <c r="AO332" s="53"/>
      <c r="AP332" s="60"/>
    </row>
    <row r="333" spans="1:42" ht="15" thickBot="1">
      <c r="A333" s="23" t="s">
        <v>7</v>
      </c>
      <c r="B333" s="24">
        <v>13089022700</v>
      </c>
      <c r="C333" s="24"/>
      <c r="D333" s="148">
        <f t="shared" ref="D333:G333" si="1003">IF(OR(AND($V1115=1,$B$24=2),$B$24=1), IF(D$7="Next Quintile",IF(D1115&gt;D$41,D$42,IF(D1115&gt;D$40,D$41,IF(D1115&gt;D$19,D$40,IF(D1115&gt;D$18,D$19,D$18)))),IF(D$7="2nd Quintile",IF(D1115&gt;D$40,D$42,IF(D1115&gt;D$19,D$41,IF(D1115&gt;D$18,D$40,D$19))),IF(D1115*(1+D$7)&gt;100,100,D1115*(1+D$7)))), D1115)</f>
        <v>89.2</v>
      </c>
      <c r="E333" s="148">
        <f t="shared" si="1003"/>
        <v>87.1</v>
      </c>
      <c r="F333" s="148">
        <f t="shared" si="1003"/>
        <v>84.4</v>
      </c>
      <c r="G333" s="148">
        <f t="shared" si="1003"/>
        <v>52</v>
      </c>
      <c r="H333" s="149">
        <f t="shared" ref="H333:M333" si="1004">IF(OR(AND($V1115=1,$B$24=2),$B$24=1), IF(H$7="2nd Quintile",IF(H1115&gt;H$41,H$40,IF(H1115&gt;H$40,H$19,IF(H1115&gt;H$19,H$18, H$17))), IF(H$7="Next Quintile",IF(H1115=H$42,H$42,IF(H1115&gt;H$41,H$41,IF(H1115&gt;H$40,H$40,IF(H1115&gt;H$19,H$19,H$18)))),H1115*(1+H$7))), H1115)</f>
        <v>8</v>
      </c>
      <c r="I333" s="149">
        <f t="shared" si="1004"/>
        <v>1.3</v>
      </c>
      <c r="J333" s="149">
        <f t="shared" si="1004"/>
        <v>8.6</v>
      </c>
      <c r="K333" s="149">
        <f t="shared" si="1004"/>
        <v>13.8</v>
      </c>
      <c r="L333" s="149">
        <f t="shared" si="1004"/>
        <v>38.700000000000003</v>
      </c>
      <c r="M333" s="149">
        <f t="shared" si="1004"/>
        <v>3.9</v>
      </c>
      <c r="N333" s="148">
        <f t="shared" si="946"/>
        <v>84.9</v>
      </c>
      <c r="O333" s="149">
        <f t="shared" ref="O333:Q333" si="1005">IF(OR(AND($V1115=1,$B$24=2),$B$24=1), IF(O$7="2nd Quintile",IF(O1115&gt;O$41,O$40,IF(O1115&gt;O$40,O$19,IF(O1115&gt;O$19,O$18, O$17))), IF(O$7="Next Quintile",IF(O1115=O$42,O$42,IF(O1115&gt;O$41,O$41,IF(O1115&gt;O$40,O$40,IF(O1115&gt;O$19,O$19,O$18)))),O1115*(1+O$7))), O1115)</f>
        <v>8.9</v>
      </c>
      <c r="P333" s="149">
        <f t="shared" si="1005"/>
        <v>5.9</v>
      </c>
      <c r="Q333" s="149">
        <f t="shared" si="1005"/>
        <v>9.1999999999999993</v>
      </c>
      <c r="R333" s="23"/>
      <c r="S333" s="49">
        <f t="shared" si="851"/>
        <v>1.2946539247365969</v>
      </c>
      <c r="T333" s="49">
        <f t="shared" si="963"/>
        <v>1.6531099749299569</v>
      </c>
      <c r="U333" s="49">
        <f t="shared" si="963"/>
        <v>1.8383599496243559</v>
      </c>
      <c r="V333" s="49">
        <f t="shared" si="963"/>
        <v>0.99725358242398077</v>
      </c>
      <c r="W333" s="49">
        <f t="shared" si="861"/>
        <v>0.45483389036005206</v>
      </c>
      <c r="X333" s="49">
        <f t="shared" si="861"/>
        <v>1.1466430850188016</v>
      </c>
      <c r="Y333" s="49">
        <f t="shared" si="862"/>
        <v>0.77703058008732961</v>
      </c>
      <c r="Z333" s="49">
        <f t="shared" si="862"/>
        <v>0.84091615396367625</v>
      </c>
      <c r="AA333" s="49">
        <f t="shared" si="862"/>
        <v>-2.0226914748547563E-2</v>
      </c>
      <c r="AB333" s="49">
        <f t="shared" si="862"/>
        <v>0.84476091400790498</v>
      </c>
      <c r="AC333" s="49">
        <f t="shared" si="963"/>
        <v>0.92462305232857134</v>
      </c>
      <c r="AD333" s="49">
        <f t="shared" si="863"/>
        <v>0.34730464568012887</v>
      </c>
      <c r="AE333" s="49">
        <f t="shared" si="863"/>
        <v>1.2567403637971672</v>
      </c>
      <c r="AF333" s="49">
        <f t="shared" si="863"/>
        <v>0.45371179853332982</v>
      </c>
      <c r="AG333" s="129">
        <f t="shared" si="854"/>
        <v>0.82224286191881335</v>
      </c>
      <c r="AH333" s="129">
        <f t="shared" si="855"/>
        <v>1.1659835695972962</v>
      </c>
      <c r="AI333" s="129">
        <f t="shared" si="856"/>
        <v>0.55515005107434456</v>
      </c>
      <c r="AJ333" s="132">
        <f t="shared" si="857"/>
        <v>0.74559496508479939</v>
      </c>
      <c r="AK333" s="85">
        <f t="shared" si="870"/>
        <v>0.83329390283656957</v>
      </c>
      <c r="AL333" s="122">
        <f t="shared" si="871"/>
        <v>0.87034764293458633</v>
      </c>
      <c r="AM333" s="122">
        <f t="shared" si="872"/>
        <v>0.75374565021156759</v>
      </c>
      <c r="AN333" s="122">
        <f t="shared" si="873"/>
        <v>0.82981322121844181</v>
      </c>
      <c r="AO333" s="53"/>
      <c r="AP333" s="60"/>
    </row>
    <row r="334" spans="1:42" ht="15" thickBot="1">
      <c r="A334" s="23" t="s">
        <v>7</v>
      </c>
      <c r="B334" s="24">
        <v>13089022800</v>
      </c>
      <c r="C334" s="24"/>
      <c r="D334" s="148">
        <f t="shared" ref="D334:G334" si="1006">IF(OR(AND($V1116=1,$B$24=2),$B$24=1), IF(D$7="Next Quintile",IF(D1116&gt;D$41,D$42,IF(D1116&gt;D$40,D$41,IF(D1116&gt;D$19,D$40,IF(D1116&gt;D$18,D$19,D$18)))),IF(D$7="2nd Quintile",IF(D1116&gt;D$40,D$42,IF(D1116&gt;D$19,D$41,IF(D1116&gt;D$18,D$40,D$19))),IF(D1116*(1+D$7)&gt;100,100,D1116*(1+D$7)))), D1116)</f>
        <v>89.2</v>
      </c>
      <c r="E334" s="148">
        <f t="shared" si="1006"/>
        <v>87.1</v>
      </c>
      <c r="F334" s="148">
        <f t="shared" si="1006"/>
        <v>80.900000000000006</v>
      </c>
      <c r="G334" s="148">
        <f t="shared" si="1006"/>
        <v>52</v>
      </c>
      <c r="H334" s="149">
        <f t="shared" ref="H334:M334" si="1007">IF(OR(AND($V1116=1,$B$24=2),$B$24=1), IF(H$7="2nd Quintile",IF(H1116&gt;H$41,H$40,IF(H1116&gt;H$40,H$19,IF(H1116&gt;H$19,H$18, H$17))), IF(H$7="Next Quintile",IF(H1116=H$42,H$42,IF(H1116&gt;H$41,H$41,IF(H1116&gt;H$40,H$40,IF(H1116&gt;H$19,H$19,H$18)))),H1116*(1+H$7))), H1116)</f>
        <v>5.2</v>
      </c>
      <c r="I334" s="149">
        <f t="shared" si="1007"/>
        <v>4.3</v>
      </c>
      <c r="J334" s="149">
        <f t="shared" si="1007"/>
        <v>17.3</v>
      </c>
      <c r="K334" s="149">
        <f t="shared" si="1007"/>
        <v>19.8</v>
      </c>
      <c r="L334" s="149">
        <f t="shared" si="1007"/>
        <v>28.2</v>
      </c>
      <c r="M334" s="149">
        <f t="shared" si="1007"/>
        <v>7.5928000000000004</v>
      </c>
      <c r="N334" s="148">
        <f t="shared" si="946"/>
        <v>84.9</v>
      </c>
      <c r="O334" s="149">
        <f t="shared" ref="O334:Q334" si="1008">IF(OR(AND($V1116=1,$B$24=2),$B$24=1), IF(O$7="2nd Quintile",IF(O1116&gt;O$41,O$40,IF(O1116&gt;O$40,O$19,IF(O1116&gt;O$19,O$18, O$17))), IF(O$7="Next Quintile",IF(O1116=O$42,O$42,IF(O1116&gt;O$41,O$41,IF(O1116&gt;O$40,O$40,IF(O1116&gt;O$19,O$19,O$18)))),O1116*(1+O$7))), O1116)</f>
        <v>3.3</v>
      </c>
      <c r="P334" s="149">
        <f t="shared" si="1008"/>
        <v>13</v>
      </c>
      <c r="Q334" s="149">
        <f t="shared" si="1008"/>
        <v>13.3</v>
      </c>
      <c r="R334" s="23"/>
      <c r="S334" s="49">
        <f t="shared" si="851"/>
        <v>1.2946539247365969</v>
      </c>
      <c r="T334" s="49">
        <f t="shared" si="963"/>
        <v>1.6531099749299569</v>
      </c>
      <c r="U334" s="49">
        <f t="shared" si="963"/>
        <v>1.6706363190569835</v>
      </c>
      <c r="V334" s="49">
        <f t="shared" si="963"/>
        <v>0.99725358242398077</v>
      </c>
      <c r="W334" s="49">
        <f t="shared" si="861"/>
        <v>1.4547638501259361</v>
      </c>
      <c r="X334" s="49">
        <f t="shared" si="861"/>
        <v>0.78846631799801825</v>
      </c>
      <c r="Y334" s="49">
        <f t="shared" si="862"/>
        <v>0.33993445296475372</v>
      </c>
      <c r="Z334" s="49">
        <f t="shared" si="862"/>
        <v>0.5448719998080982</v>
      </c>
      <c r="AA334" s="49">
        <f t="shared" si="862"/>
        <v>0.94617315427465754</v>
      </c>
      <c r="AB334" s="49">
        <f t="shared" si="862"/>
        <v>0.53267512004615003</v>
      </c>
      <c r="AC334" s="49">
        <f t="shared" si="963"/>
        <v>0.92462305232857134</v>
      </c>
      <c r="AD334" s="49">
        <f t="shared" si="863"/>
        <v>0.92328248880561925</v>
      </c>
      <c r="AE334" s="49">
        <f t="shared" si="863"/>
        <v>0.74685809513119861</v>
      </c>
      <c r="AF334" s="49">
        <f t="shared" si="863"/>
        <v>-0.16142035596649509</v>
      </c>
      <c r="AG334" s="129">
        <f t="shared" si="854"/>
        <v>0.81805633979651127</v>
      </c>
      <c r="AH334" s="129">
        <f t="shared" si="855"/>
        <v>1.1712597746051752</v>
      </c>
      <c r="AI334" s="129">
        <f t="shared" si="856"/>
        <v>0.67457342470963522</v>
      </c>
      <c r="AJ334" s="132">
        <f t="shared" si="857"/>
        <v>0.60833582007472353</v>
      </c>
      <c r="AK334" s="85">
        <f t="shared" si="870"/>
        <v>0.83204419023748211</v>
      </c>
      <c r="AL334" s="122">
        <f t="shared" si="871"/>
        <v>0.87188964562854265</v>
      </c>
      <c r="AM334" s="122">
        <f t="shared" si="872"/>
        <v>0.78153214121197723</v>
      </c>
      <c r="AN334" s="122">
        <f t="shared" si="873"/>
        <v>0.79145331145332343</v>
      </c>
      <c r="AO334" s="53"/>
      <c r="AP334" s="60"/>
    </row>
    <row r="335" spans="1:42" ht="15" thickBot="1">
      <c r="A335" s="23" t="s">
        <v>7</v>
      </c>
      <c r="B335" s="24">
        <v>13089022900</v>
      </c>
      <c r="C335" s="24"/>
      <c r="D335" s="148">
        <f t="shared" ref="D335:G335" si="1009">IF(OR(AND($V1117=1,$B$24=2),$B$24=1), IF(D$7="Next Quintile",IF(D1117&gt;D$41,D$42,IF(D1117&gt;D$40,D$41,IF(D1117&gt;D$19,D$40,IF(D1117&gt;D$18,D$19,D$18)))),IF(D$7="2nd Quintile",IF(D1117&gt;D$40,D$42,IF(D1117&gt;D$19,D$41,IF(D1117&gt;D$18,D$40,D$19))),IF(D1117*(1+D$7)&gt;100,100,D1117*(1+D$7)))), D1117)</f>
        <v>76.7</v>
      </c>
      <c r="E335" s="148">
        <f t="shared" si="1009"/>
        <v>66.2</v>
      </c>
      <c r="F335" s="148">
        <f t="shared" si="1009"/>
        <v>30.8</v>
      </c>
      <c r="G335" s="148">
        <f t="shared" si="1009"/>
        <v>31.4</v>
      </c>
      <c r="H335" s="149">
        <f t="shared" ref="H335:M335" si="1010">IF(OR(AND($V1117=1,$B$24=2),$B$24=1), IF(H$7="2nd Quintile",IF(H1117&gt;H$41,H$40,IF(H1117&gt;H$40,H$19,IF(H1117&gt;H$19,H$18, H$17))), IF(H$7="Next Quintile",IF(H1117=H$42,H$42,IF(H1117&gt;H$41,H$41,IF(H1117&gt;H$40,H$40,IF(H1117&gt;H$19,H$19,H$18)))),H1117*(1+H$7))), H1117)</f>
        <v>7.7</v>
      </c>
      <c r="I335" s="149">
        <f t="shared" si="1010"/>
        <v>11.3</v>
      </c>
      <c r="J335" s="149">
        <f t="shared" si="1010"/>
        <v>25.3</v>
      </c>
      <c r="K335" s="149">
        <f t="shared" si="1010"/>
        <v>31.3</v>
      </c>
      <c r="L335" s="149">
        <f t="shared" si="1010"/>
        <v>37.6</v>
      </c>
      <c r="M335" s="149">
        <f t="shared" si="1010"/>
        <v>5.8</v>
      </c>
      <c r="N335" s="148">
        <f t="shared" si="946"/>
        <v>77</v>
      </c>
      <c r="O335" s="149">
        <f t="shared" ref="O335:Q335" si="1011">IF(OR(AND($V1117=1,$B$24=2),$B$24=1), IF(O$7="2nd Quintile",IF(O1117&gt;O$41,O$40,IF(O1117&gt;O$40,O$19,IF(O1117&gt;O$19,O$18, O$17))), IF(O$7="Next Quintile",IF(O1117=O$42,O$42,IF(O1117&gt;O$41,O$41,IF(O1117&gt;O$40,O$40,IF(O1117&gt;O$19,O$19,O$18)))),O1117*(1+O$7))), O1117)</f>
        <v>6.9</v>
      </c>
      <c r="P335" s="149">
        <f t="shared" si="1011"/>
        <v>17.600000000000001</v>
      </c>
      <c r="Q335" s="149">
        <f t="shared" si="1011"/>
        <v>13.6</v>
      </c>
      <c r="R335" s="23"/>
      <c r="S335" s="49">
        <f t="shared" si="851"/>
        <v>0.22988114913968341</v>
      </c>
      <c r="T335" s="49">
        <f t="shared" ref="T335:AC350" si="1012">IF((E335-T$25)/T$26&lt;3.1, (IF((E335-T$25)/T$26&gt;-3.1, (E335-T$25)/T$26, -3.1)), 3.1)</f>
        <v>-0.34475874176296334</v>
      </c>
      <c r="U335" s="49">
        <f t="shared" si="1012"/>
        <v>-0.73020764992168818</v>
      </c>
      <c r="V335" s="49">
        <f t="shared" si="1012"/>
        <v>-9.7748469091738621E-2</v>
      </c>
      <c r="W335" s="49">
        <f t="shared" si="861"/>
        <v>0.56196924319211095</v>
      </c>
      <c r="X335" s="49">
        <f t="shared" si="861"/>
        <v>-4.727947171714339E-2</v>
      </c>
      <c r="Y335" s="49">
        <f t="shared" si="862"/>
        <v>-6.1993020251407981E-2</v>
      </c>
      <c r="Z335" s="49">
        <f t="shared" si="862"/>
        <v>-2.2545962323426282E-2</v>
      </c>
      <c r="AA335" s="49">
        <f t="shared" si="862"/>
        <v>8.1014997244359732E-2</v>
      </c>
      <c r="AB335" s="49">
        <f t="shared" si="862"/>
        <v>0.6841881755635445</v>
      </c>
      <c r="AC335" s="49">
        <f t="shared" si="1012"/>
        <v>0.18242911288687202</v>
      </c>
      <c r="AD335" s="49">
        <f t="shared" si="863"/>
        <v>0.5530110182249468</v>
      </c>
      <c r="AE335" s="49">
        <f t="shared" si="863"/>
        <v>0.41651183655888069</v>
      </c>
      <c r="AF335" s="49">
        <f t="shared" si="863"/>
        <v>-0.20643002580794553</v>
      </c>
      <c r="AG335" s="129">
        <f t="shared" si="854"/>
        <v>0.13797110772906926</v>
      </c>
      <c r="AH335" s="129">
        <f t="shared" si="855"/>
        <v>-7.001956577330673E-2</v>
      </c>
      <c r="AI335" s="129">
        <f t="shared" si="856"/>
        <v>0.24755240349482599</v>
      </c>
      <c r="AJ335" s="132">
        <f t="shared" si="857"/>
        <v>0.23638048546568849</v>
      </c>
      <c r="AK335" s="85">
        <f t="shared" si="870"/>
        <v>0.62903294172636259</v>
      </c>
      <c r="AL335" s="122">
        <f t="shared" si="871"/>
        <v>0.50911828174902118</v>
      </c>
      <c r="AM335" s="122">
        <f t="shared" si="872"/>
        <v>0.68217624963243551</v>
      </c>
      <c r="AN335" s="122">
        <f t="shared" si="873"/>
        <v>0.68750269256224972</v>
      </c>
      <c r="AO335" s="53"/>
      <c r="AP335" s="60"/>
    </row>
    <row r="336" spans="1:42" ht="15" thickBot="1">
      <c r="A336" s="23" t="s">
        <v>7</v>
      </c>
      <c r="B336" s="24">
        <v>13089023000</v>
      </c>
      <c r="C336" s="24"/>
      <c r="D336" s="148">
        <f t="shared" ref="D336:G336" si="1013">IF(OR(AND($V1118=1,$B$24=2),$B$24=1), IF(D$7="Next Quintile",IF(D1118&gt;D$41,D$42,IF(D1118&gt;D$40,D$41,IF(D1118&gt;D$19,D$40,IF(D1118&gt;D$18,D$19,D$18)))),IF(D$7="2nd Quintile",IF(D1118&gt;D$40,D$42,IF(D1118&gt;D$19,D$41,IF(D1118&gt;D$18,D$40,D$19))),IF(D1118*(1+D$7)&gt;100,100,D1118*(1+D$7)))), D1118)</f>
        <v>75.900000000000006</v>
      </c>
      <c r="E336" s="148">
        <f t="shared" si="1013"/>
        <v>64.5</v>
      </c>
      <c r="F336" s="148">
        <f t="shared" si="1013"/>
        <v>25.6</v>
      </c>
      <c r="G336" s="148">
        <f t="shared" si="1013"/>
        <v>29.9</v>
      </c>
      <c r="H336" s="149">
        <f t="shared" ref="H336:M336" si="1014">IF(OR(AND($V1118=1,$B$24=2),$B$24=1), IF(H$7="2nd Quintile",IF(H1118&gt;H$41,H$40,IF(H1118&gt;H$40,H$19,IF(H1118&gt;H$19,H$18, H$17))), IF(H$7="Next Quintile",IF(H1118=H$42,H$42,IF(H1118&gt;H$41,H$41,IF(H1118&gt;H$40,H$40,IF(H1118&gt;H$19,H$19,H$18)))),H1118*(1+H$7))), H1118)</f>
        <v>8</v>
      </c>
      <c r="I336" s="149">
        <f t="shared" si="1014"/>
        <v>1.9</v>
      </c>
      <c r="J336" s="149">
        <f t="shared" si="1014"/>
        <v>8.5343</v>
      </c>
      <c r="K336" s="149">
        <f t="shared" si="1014"/>
        <v>4.5999999999999996</v>
      </c>
      <c r="L336" s="149">
        <f t="shared" si="1014"/>
        <v>39.5</v>
      </c>
      <c r="M336" s="149">
        <f t="shared" si="1014"/>
        <v>1.1207</v>
      </c>
      <c r="N336" s="148">
        <f t="shared" si="946"/>
        <v>76.8</v>
      </c>
      <c r="O336" s="149">
        <f t="shared" ref="O336:Q336" si="1015">IF(OR(AND($V1118=1,$B$24=2),$B$24=1), IF(O$7="2nd Quintile",IF(O1118&gt;O$41,O$40,IF(O1118&gt;O$40,O$19,IF(O1118&gt;O$19,O$18, O$17))), IF(O$7="Next Quintile",IF(O1118=O$42,O$42,IF(O1118&gt;O$41,O$41,IF(O1118&gt;O$40,O$40,IF(O1118&gt;O$19,O$19,O$18)))),O1118*(1+O$7))), O1118)</f>
        <v>1.7</v>
      </c>
      <c r="P336" s="149">
        <f t="shared" si="1015"/>
        <v>12.9</v>
      </c>
      <c r="Q336" s="149">
        <f t="shared" si="1015"/>
        <v>18.8</v>
      </c>
      <c r="R336" s="23"/>
      <c r="S336" s="49">
        <f t="shared" si="851"/>
        <v>0.16173569150148118</v>
      </c>
      <c r="T336" s="49">
        <f t="shared" si="1012"/>
        <v>-0.50726480962793807</v>
      </c>
      <c r="U336" s="49">
        <f t="shared" si="1012"/>
        <v>-0.97939704390749838</v>
      </c>
      <c r="V336" s="49">
        <f t="shared" si="1012"/>
        <v>-0.17748162818268906</v>
      </c>
      <c r="W336" s="49">
        <f t="shared" si="861"/>
        <v>0.45483389036005206</v>
      </c>
      <c r="X336" s="49">
        <f t="shared" si="861"/>
        <v>1.0750077316146449</v>
      </c>
      <c r="Y336" s="49">
        <f t="shared" si="862"/>
        <v>0.78033140946111734</v>
      </c>
      <c r="Z336" s="49">
        <f t="shared" si="862"/>
        <v>1.2948505236688959</v>
      </c>
      <c r="AA336" s="49">
        <f t="shared" si="862"/>
        <v>-9.3857396197934331E-2</v>
      </c>
      <c r="AB336" s="49">
        <f t="shared" si="862"/>
        <v>1.0796450255649634</v>
      </c>
      <c r="AC336" s="49">
        <f t="shared" si="1012"/>
        <v>0.16363939290100599</v>
      </c>
      <c r="AD336" s="49">
        <f t="shared" si="863"/>
        <v>1.0878475868414736</v>
      </c>
      <c r="AE336" s="49">
        <f t="shared" si="863"/>
        <v>0.75403953553494463</v>
      </c>
      <c r="AF336" s="49">
        <f t="shared" si="863"/>
        <v>-0.98659763639308917</v>
      </c>
      <c r="AG336" s="129">
        <f t="shared" si="854"/>
        <v>0.37677999061986894</v>
      </c>
      <c r="AH336" s="129">
        <f t="shared" si="855"/>
        <v>0.11539503445988143</v>
      </c>
      <c r="AI336" s="129">
        <f t="shared" si="856"/>
        <v>0.76021271767864163</v>
      </c>
      <c r="AJ336" s="132">
        <f t="shared" si="857"/>
        <v>0.25473221972108384</v>
      </c>
      <c r="AK336" s="85">
        <f t="shared" si="870"/>
        <v>0.70031943227965143</v>
      </c>
      <c r="AL336" s="122">
        <f t="shared" si="871"/>
        <v>0.56330681548330586</v>
      </c>
      <c r="AM336" s="122">
        <f t="shared" si="872"/>
        <v>0.80145801812307416</v>
      </c>
      <c r="AN336" s="122">
        <f t="shared" si="873"/>
        <v>0.69263146463800984</v>
      </c>
      <c r="AO336" s="53"/>
      <c r="AP336" s="60"/>
    </row>
    <row r="337" spans="1:42" ht="15" thickBot="1">
      <c r="A337" s="23" t="s">
        <v>7</v>
      </c>
      <c r="B337" s="24">
        <v>13089023101</v>
      </c>
      <c r="C337" s="24"/>
      <c r="D337" s="148">
        <f t="shared" ref="D337:G337" si="1016">IF(OR(AND($V1119=1,$B$24=2),$B$24=1), IF(D$7="Next Quintile",IF(D1119&gt;D$41,D$42,IF(D1119&gt;D$40,D$41,IF(D1119&gt;D$19,D$40,IF(D1119&gt;D$18,D$19,D$18)))),IF(D$7="2nd Quintile",IF(D1119&gt;D$40,D$42,IF(D1119&gt;D$19,D$41,IF(D1119&gt;D$18,D$40,D$19))),IF(D1119*(1+D$7)&gt;100,100,D1119*(1+D$7)))), D1119)</f>
        <v>53.7</v>
      </c>
      <c r="E337" s="148">
        <f t="shared" si="1016"/>
        <v>57</v>
      </c>
      <c r="F337" s="148">
        <f t="shared" si="1016"/>
        <v>10.3</v>
      </c>
      <c r="G337" s="148">
        <f t="shared" si="1016"/>
        <v>4.8</v>
      </c>
      <c r="H337" s="149">
        <f t="shared" ref="H337:M337" si="1017">IF(OR(AND($V1119=1,$B$24=2),$B$24=1), IF(H$7="2nd Quintile",IF(H1119&gt;H$41,H$40,IF(H1119&gt;H$40,H$19,IF(H1119&gt;H$19,H$18, H$17))), IF(H$7="Next Quintile",IF(H1119=H$42,H$42,IF(H1119&gt;H$41,H$41,IF(H1119&gt;H$40,H$40,IF(H1119&gt;H$19,H$19,H$18)))),H1119*(1+H$7))), H1119)</f>
        <v>11.3</v>
      </c>
      <c r="I337" s="149">
        <f t="shared" si="1017"/>
        <v>4.7</v>
      </c>
      <c r="J337" s="149">
        <f t="shared" si="1017"/>
        <v>19.2</v>
      </c>
      <c r="K337" s="149">
        <f t="shared" si="1017"/>
        <v>37.200000000000003</v>
      </c>
      <c r="L337" s="149">
        <f t="shared" si="1017"/>
        <v>50.3</v>
      </c>
      <c r="M337" s="149">
        <f t="shared" si="1017"/>
        <v>13.9</v>
      </c>
      <c r="N337" s="148">
        <f t="shared" si="946"/>
        <v>56.8</v>
      </c>
      <c r="O337" s="149">
        <f t="shared" ref="O337:Q337" si="1018">IF(OR(AND($V1119=1,$B$24=2),$B$24=1), IF(O$7="2nd Quintile",IF(O1119&gt;O$41,O$40,IF(O1119&gt;O$40,O$19,IF(O1119&gt;O$19,O$18, O$17))), IF(O$7="Next Quintile",IF(O1119=O$42,O$42,IF(O1119&gt;O$41,O$41,IF(O1119&gt;O$40,O$40,IF(O1119&gt;O$19,O$19,O$18)))),O1119*(1+O$7))), O1119)</f>
        <v>20.399999999999999</v>
      </c>
      <c r="P337" s="149">
        <f t="shared" si="1018"/>
        <v>24.3</v>
      </c>
      <c r="Q337" s="149">
        <f t="shared" si="1018"/>
        <v>22.7</v>
      </c>
      <c r="R337" s="23"/>
      <c r="S337" s="49">
        <f t="shared" si="851"/>
        <v>-1.7293007579586372</v>
      </c>
      <c r="T337" s="49">
        <f t="shared" si="1012"/>
        <v>-1.2242033443263547</v>
      </c>
      <c r="U337" s="49">
        <f t="shared" si="1012"/>
        <v>-1.7125889146734399</v>
      </c>
      <c r="V337" s="49">
        <f t="shared" si="1012"/>
        <v>-1.5116831569712597</v>
      </c>
      <c r="W337" s="49">
        <f t="shared" si="861"/>
        <v>-0.72365499079259732</v>
      </c>
      <c r="X337" s="49">
        <f t="shared" si="861"/>
        <v>0.7407094157285804</v>
      </c>
      <c r="Y337" s="49">
        <f t="shared" si="862"/>
        <v>0.24447667807591539</v>
      </c>
      <c r="Z337" s="49">
        <f t="shared" si="862"/>
        <v>-0.31365604724307811</v>
      </c>
      <c r="AA337" s="49">
        <f t="shared" si="862"/>
        <v>-1.0878688957646589</v>
      </c>
      <c r="AB337" s="49">
        <f t="shared" si="862"/>
        <v>-3.5876201504479976E-4</v>
      </c>
      <c r="AC337" s="49">
        <f t="shared" si="1012"/>
        <v>-1.7153326056855733</v>
      </c>
      <c r="AD337" s="49">
        <f t="shared" si="863"/>
        <v>-0.8355069964525742</v>
      </c>
      <c r="AE337" s="49">
        <f t="shared" si="863"/>
        <v>-6.4644670492103956E-2</v>
      </c>
      <c r="AF337" s="49">
        <f t="shared" si="863"/>
        <v>-1.5717233443319467</v>
      </c>
      <c r="AG337" s="129">
        <f t="shared" si="854"/>
        <v>-0.7864247799518157</v>
      </c>
      <c r="AH337" s="129">
        <f t="shared" si="855"/>
        <v>-0.84517786727397037</v>
      </c>
      <c r="AI337" s="129">
        <f t="shared" si="856"/>
        <v>-0.46729456834092725</v>
      </c>
      <c r="AJ337" s="132">
        <f t="shared" si="857"/>
        <v>-1.0468019042405496</v>
      </c>
      <c r="AK337" s="85">
        <f t="shared" si="870"/>
        <v>0.35309287652872412</v>
      </c>
      <c r="AL337" s="122">
        <f t="shared" si="871"/>
        <v>0.28257359908944663</v>
      </c>
      <c r="AM337" s="122">
        <f t="shared" si="872"/>
        <v>0.51585128036599592</v>
      </c>
      <c r="AN337" s="122">
        <f t="shared" si="873"/>
        <v>0.32889080788449648</v>
      </c>
      <c r="AO337" s="53"/>
      <c r="AP337" s="60"/>
    </row>
    <row r="338" spans="1:42" ht="15" thickBot="1">
      <c r="A338" s="23" t="s">
        <v>7</v>
      </c>
      <c r="B338" s="24">
        <v>13089023102</v>
      </c>
      <c r="C338" s="24"/>
      <c r="D338" s="148">
        <f t="shared" ref="D338:G338" si="1019">IF(OR(AND($V1120=1,$B$24=2),$B$24=1), IF(D$7="Next Quintile",IF(D1120&gt;D$41,D$42,IF(D1120&gt;D$40,D$41,IF(D1120&gt;D$19,D$40,IF(D1120&gt;D$18,D$19,D$18)))),IF(D$7="2nd Quintile",IF(D1120&gt;D$40,D$42,IF(D1120&gt;D$19,D$41,IF(D1120&gt;D$18,D$40,D$19))),IF(D1120*(1+D$7)&gt;100,100,D1120*(1+D$7)))), D1120)</f>
        <v>64.400000000000006</v>
      </c>
      <c r="E338" s="148">
        <f t="shared" si="1019"/>
        <v>60.6</v>
      </c>
      <c r="F338" s="148">
        <f t="shared" si="1019"/>
        <v>17</v>
      </c>
      <c r="G338" s="148">
        <f t="shared" si="1019"/>
        <v>13.7</v>
      </c>
      <c r="H338" s="149">
        <f t="shared" ref="H338:M338" si="1020">IF(OR(AND($V1120=1,$B$24=2),$B$24=1), IF(H$7="2nd Quintile",IF(H1120&gt;H$41,H$40,IF(H1120&gt;H$40,H$19,IF(H1120&gt;H$19,H$18, H$17))), IF(H$7="Next Quintile",IF(H1120=H$42,H$42,IF(H1120&gt;H$41,H$41,IF(H1120&gt;H$40,H$40,IF(H1120&gt;H$19,H$19,H$18)))),H1120*(1+H$7))), H1120)</f>
        <v>13.8</v>
      </c>
      <c r="I338" s="149">
        <f t="shared" si="1020"/>
        <v>4.9000000000000004</v>
      </c>
      <c r="J338" s="149">
        <f t="shared" si="1020"/>
        <v>31.1</v>
      </c>
      <c r="K338" s="149">
        <f t="shared" si="1020"/>
        <v>38.799999999999997</v>
      </c>
      <c r="L338" s="149">
        <f t="shared" si="1020"/>
        <v>45.1</v>
      </c>
      <c r="M338" s="149">
        <f t="shared" si="1020"/>
        <v>15.1</v>
      </c>
      <c r="N338" s="148">
        <f t="shared" si="946"/>
        <v>68.099999999999994</v>
      </c>
      <c r="O338" s="149">
        <f t="shared" ref="O338:Q338" si="1021">IF(OR(AND($V1120=1,$B$24=2),$B$24=1), IF(O$7="2nd Quintile",IF(O1120&gt;O$41,O$40,IF(O1120&gt;O$40,O$19,IF(O1120&gt;O$19,O$18, O$17))), IF(O$7="Next Quintile",IF(O1120=O$42,O$42,IF(O1120&gt;O$41,O$41,IF(O1120&gt;O$40,O$40,IF(O1120&gt;O$19,O$19,O$18)))),O1120*(1+O$7))), O1120)</f>
        <v>15.9</v>
      </c>
      <c r="P338" s="149">
        <f t="shared" si="1021"/>
        <v>25.2</v>
      </c>
      <c r="Q338" s="149">
        <f t="shared" si="1021"/>
        <v>15.4</v>
      </c>
      <c r="R338" s="23"/>
      <c r="S338" s="49">
        <f t="shared" si="851"/>
        <v>-0.81785526204767922</v>
      </c>
      <c r="T338" s="49">
        <f t="shared" si="1012"/>
        <v>-0.8800728476711146</v>
      </c>
      <c r="U338" s="49">
        <f t="shared" si="1012"/>
        <v>-1.3915179647301845</v>
      </c>
      <c r="V338" s="49">
        <f t="shared" si="1012"/>
        <v>-1.0385997463649537</v>
      </c>
      <c r="W338" s="49">
        <f t="shared" si="861"/>
        <v>-1.6164495977264224</v>
      </c>
      <c r="X338" s="49">
        <f t="shared" si="861"/>
        <v>0.71683096459386142</v>
      </c>
      <c r="Y338" s="49">
        <f t="shared" si="862"/>
        <v>-0.35339043833312528</v>
      </c>
      <c r="Z338" s="49">
        <f t="shared" si="862"/>
        <v>-0.39260115501789861</v>
      </c>
      <c r="AA338" s="49">
        <f t="shared" si="862"/>
        <v>-0.60927076634364363</v>
      </c>
      <c r="AB338" s="49">
        <f t="shared" si="862"/>
        <v>-0.10177312313779871</v>
      </c>
      <c r="AC338" s="49">
        <f t="shared" si="1012"/>
        <v>-0.6537134264841562</v>
      </c>
      <c r="AD338" s="49">
        <f t="shared" si="863"/>
        <v>-0.37266765822673398</v>
      </c>
      <c r="AE338" s="49">
        <f t="shared" si="863"/>
        <v>-0.12927763412581822</v>
      </c>
      <c r="AF338" s="49">
        <f t="shared" si="863"/>
        <v>-0.47648804485664914</v>
      </c>
      <c r="AG338" s="129">
        <f t="shared" si="854"/>
        <v>-0.51488016663054548</v>
      </c>
      <c r="AH338" s="129">
        <f t="shared" si="855"/>
        <v>-0.76872212746851687</v>
      </c>
      <c r="AI338" s="129">
        <f t="shared" si="856"/>
        <v>-0.36788168149978029</v>
      </c>
      <c r="AJ338" s="132">
        <f t="shared" si="857"/>
        <v>-0.40803669092333933</v>
      </c>
      <c r="AK338" s="85">
        <f t="shared" si="870"/>
        <v>0.43415126212141919</v>
      </c>
      <c r="AL338" s="122">
        <f t="shared" si="871"/>
        <v>0.304918249566901</v>
      </c>
      <c r="AM338" s="122">
        <f t="shared" si="872"/>
        <v>0.5389818887339376</v>
      </c>
      <c r="AN338" s="122">
        <f t="shared" si="873"/>
        <v>0.50740697117653877</v>
      </c>
      <c r="AO338" s="53"/>
      <c r="AP338" s="60"/>
    </row>
    <row r="339" spans="1:42" ht="15" thickBot="1">
      <c r="A339" s="23" t="s">
        <v>7</v>
      </c>
      <c r="B339" s="24">
        <v>13089023107</v>
      </c>
      <c r="C339" s="24"/>
      <c r="D339" s="148">
        <f t="shared" ref="D339:G339" si="1022">IF(OR(AND($V1121=1,$B$24=2),$B$24=1), IF(D$7="Next Quintile",IF(D1121&gt;D$41,D$42,IF(D1121&gt;D$40,D$41,IF(D1121&gt;D$19,D$40,IF(D1121&gt;D$18,D$19,D$18)))),IF(D$7="2nd Quintile",IF(D1121&gt;D$40,D$42,IF(D1121&gt;D$19,D$41,IF(D1121&gt;D$18,D$40,D$19))),IF(D1121*(1+D$7)&gt;100,100,D1121*(1+D$7)))), D1121)</f>
        <v>55.8</v>
      </c>
      <c r="E339" s="148">
        <f t="shared" si="1022"/>
        <v>57</v>
      </c>
      <c r="F339" s="148">
        <f t="shared" si="1022"/>
        <v>12.7</v>
      </c>
      <c r="G339" s="148">
        <f t="shared" si="1022"/>
        <v>5.6</v>
      </c>
      <c r="H339" s="149">
        <f t="shared" ref="H339:M339" si="1023">IF(OR(AND($V1121=1,$B$24=2),$B$24=1), IF(H$7="2nd Quintile",IF(H1121&gt;H$41,H$40,IF(H1121&gt;H$40,H$19,IF(H1121&gt;H$19,H$18, H$17))), IF(H$7="Next Quintile",IF(H1121=H$42,H$42,IF(H1121&gt;H$41,H$41,IF(H1121&gt;H$40,H$40,IF(H1121&gt;H$19,H$19,H$18)))),H1121*(1+H$7))), H1121)</f>
        <v>13.4</v>
      </c>
      <c r="I339" s="149">
        <f t="shared" si="1023"/>
        <v>8.1</v>
      </c>
      <c r="J339" s="149">
        <f t="shared" si="1023"/>
        <v>37.6</v>
      </c>
      <c r="K339" s="149">
        <f t="shared" si="1023"/>
        <v>49.7</v>
      </c>
      <c r="L339" s="149">
        <f t="shared" si="1023"/>
        <v>60.5</v>
      </c>
      <c r="M339" s="149">
        <f t="shared" si="1023"/>
        <v>20.7</v>
      </c>
      <c r="N339" s="148">
        <f t="shared" si="946"/>
        <v>63.5</v>
      </c>
      <c r="O339" s="149">
        <f t="shared" ref="O339:Q339" si="1024">IF(OR(AND($V1121=1,$B$24=2),$B$24=1), IF(O$7="2nd Quintile",IF(O1121&gt;O$41,O$40,IF(O1121&gt;O$40,O$19,IF(O1121&gt;O$19,O$18, O$17))), IF(O$7="Next Quintile",IF(O1121=O$42,O$42,IF(O1121&gt;O$41,O$41,IF(O1121&gt;O$40,O$40,IF(O1121&gt;O$19,O$19,O$18)))),O1121*(1+O$7))), O1121)</f>
        <v>18.8</v>
      </c>
      <c r="P339" s="149">
        <f t="shared" si="1024"/>
        <v>26.4</v>
      </c>
      <c r="Q339" s="149">
        <f t="shared" si="1024"/>
        <v>16.899999999999999</v>
      </c>
      <c r="R339" s="23"/>
      <c r="S339" s="49">
        <f t="shared" si="851"/>
        <v>-1.5504189316583563</v>
      </c>
      <c r="T339" s="49">
        <f t="shared" si="1012"/>
        <v>-1.2242033443263547</v>
      </c>
      <c r="U339" s="49">
        <f t="shared" si="1012"/>
        <v>-1.5975784251415277</v>
      </c>
      <c r="V339" s="49">
        <f t="shared" si="1012"/>
        <v>-1.469158805456086</v>
      </c>
      <c r="W339" s="49">
        <f t="shared" si="861"/>
        <v>-1.4736024606170102</v>
      </c>
      <c r="X339" s="49">
        <f t="shared" si="861"/>
        <v>0.33477574643835917</v>
      </c>
      <c r="Y339" s="49">
        <f t="shared" si="862"/>
        <v>-0.67995651032125659</v>
      </c>
      <c r="Z339" s="49">
        <f t="shared" si="862"/>
        <v>-0.93041470173386553</v>
      </c>
      <c r="AA339" s="49">
        <f t="shared" si="862"/>
        <v>-2.026657534244344</v>
      </c>
      <c r="AB339" s="49">
        <f t="shared" si="862"/>
        <v>-0.57504014171065054</v>
      </c>
      <c r="AC339" s="49">
        <f t="shared" si="1012"/>
        <v>-1.0858769861590689</v>
      </c>
      <c r="AD339" s="49">
        <f t="shared" si="863"/>
        <v>-0.67094189841672003</v>
      </c>
      <c r="AE339" s="49">
        <f t="shared" si="863"/>
        <v>-0.21545491897077065</v>
      </c>
      <c r="AF339" s="49">
        <f t="shared" si="863"/>
        <v>-0.70153639406390178</v>
      </c>
      <c r="AG339" s="129">
        <f t="shared" si="854"/>
        <v>-0.98004314880196253</v>
      </c>
      <c r="AH339" s="129">
        <f t="shared" si="855"/>
        <v>-1.0943061044403188</v>
      </c>
      <c r="AI339" s="129">
        <f t="shared" si="856"/>
        <v>-1.1773707925629535</v>
      </c>
      <c r="AJ339" s="132">
        <f t="shared" si="857"/>
        <v>-0.66845254940261534</v>
      </c>
      <c r="AK339" s="85">
        <f t="shared" si="870"/>
        <v>0.29529614026456008</v>
      </c>
      <c r="AL339" s="122">
        <f t="shared" si="871"/>
        <v>0.20976437119221911</v>
      </c>
      <c r="AM339" s="122">
        <f t="shared" si="872"/>
        <v>0.35063633111991588</v>
      </c>
      <c r="AN339" s="122">
        <f t="shared" si="873"/>
        <v>0.43462836810468103</v>
      </c>
      <c r="AO339" s="53"/>
      <c r="AP339" s="60"/>
    </row>
    <row r="340" spans="1:42" ht="15" thickBot="1">
      <c r="A340" s="23" t="s">
        <v>7</v>
      </c>
      <c r="B340" s="24">
        <v>13089023108</v>
      </c>
      <c r="C340" s="24"/>
      <c r="D340" s="148">
        <f t="shared" ref="D340:G340" si="1025">IF(OR(AND($V1122=1,$B$24=2),$B$24=1), IF(D$7="Next Quintile",IF(D1122&gt;D$41,D$42,IF(D1122&gt;D$40,D$41,IF(D1122&gt;D$19,D$40,IF(D1122&gt;D$18,D$19,D$18)))),IF(D$7="2nd Quintile",IF(D1122&gt;D$40,D$42,IF(D1122&gt;D$19,D$41,IF(D1122&gt;D$18,D$40,D$19))),IF(D1122*(1+D$7)&gt;100,100,D1122*(1+D$7)))), D1122)</f>
        <v>58.6</v>
      </c>
      <c r="E340" s="148">
        <f t="shared" si="1025"/>
        <v>57</v>
      </c>
      <c r="F340" s="148">
        <f t="shared" si="1025"/>
        <v>16.899999999999999</v>
      </c>
      <c r="G340" s="148">
        <f t="shared" si="1025"/>
        <v>6.6</v>
      </c>
      <c r="H340" s="149">
        <f t="shared" ref="H340:M340" si="1026">IF(OR(AND($V1122=1,$B$24=2),$B$24=1), IF(H$7="2nd Quintile",IF(H1122&gt;H$41,H$40,IF(H1122&gt;H$40,H$19,IF(H1122&gt;H$19,H$18, H$17))), IF(H$7="Next Quintile",IF(H1122=H$42,H$42,IF(H1122&gt;H$41,H$41,IF(H1122&gt;H$40,H$40,IF(H1122&gt;H$19,H$19,H$18)))),H1122*(1+H$7))), H1122)</f>
        <v>12</v>
      </c>
      <c r="I340" s="149">
        <f t="shared" si="1026"/>
        <v>7.6</v>
      </c>
      <c r="J340" s="149">
        <f t="shared" si="1026"/>
        <v>57.8</v>
      </c>
      <c r="K340" s="149">
        <f t="shared" si="1026"/>
        <v>52.4</v>
      </c>
      <c r="L340" s="149">
        <f t="shared" si="1026"/>
        <v>53.5</v>
      </c>
      <c r="M340" s="149">
        <f t="shared" si="1026"/>
        <v>22.3</v>
      </c>
      <c r="N340" s="148">
        <f t="shared" si="946"/>
        <v>71.5</v>
      </c>
      <c r="O340" s="149">
        <f t="shared" ref="O340:Q340" si="1027">IF(OR(AND($V1122=1,$B$24=2),$B$24=1), IF(O$7="2nd Quintile",IF(O1122&gt;O$41,O$40,IF(O1122&gt;O$40,O$19,IF(O1122&gt;O$19,O$18, O$17))), IF(O$7="Next Quintile",IF(O1122=O$42,O$42,IF(O1122&gt;O$41,O$41,IF(O1122&gt;O$40,O$40,IF(O1122&gt;O$19,O$19,O$18)))),O1122*(1+O$7))), O1122)</f>
        <v>18.7</v>
      </c>
      <c r="P340" s="149">
        <f t="shared" si="1027"/>
        <v>35.1</v>
      </c>
      <c r="Q340" s="149">
        <f t="shared" si="1027"/>
        <v>26.6</v>
      </c>
      <c r="R340" s="23"/>
      <c r="S340" s="49">
        <f t="shared" si="851"/>
        <v>-1.3119098299246474</v>
      </c>
      <c r="T340" s="49">
        <f t="shared" si="1012"/>
        <v>-1.2242033443263547</v>
      </c>
      <c r="U340" s="49">
        <f t="shared" si="1012"/>
        <v>-1.3963100684606811</v>
      </c>
      <c r="V340" s="49">
        <f t="shared" si="1012"/>
        <v>-1.416003366062119</v>
      </c>
      <c r="W340" s="49">
        <f t="shared" si="861"/>
        <v>-0.97363748073406808</v>
      </c>
      <c r="X340" s="49">
        <f t="shared" si="861"/>
        <v>0.3944718742751564</v>
      </c>
      <c r="Y340" s="49">
        <f t="shared" si="862"/>
        <v>-1.6948233801920647</v>
      </c>
      <c r="Z340" s="49">
        <f t="shared" si="862"/>
        <v>-1.0636345711038755</v>
      </c>
      <c r="AA340" s="49">
        <f t="shared" si="862"/>
        <v>-1.3823908215622074</v>
      </c>
      <c r="AB340" s="49">
        <f t="shared" si="862"/>
        <v>-0.71025928987432263</v>
      </c>
      <c r="AC340" s="49">
        <f t="shared" si="1012"/>
        <v>-0.33428818672443728</v>
      </c>
      <c r="AD340" s="49">
        <f t="shared" si="863"/>
        <v>-0.660656579789479</v>
      </c>
      <c r="AE340" s="49">
        <f t="shared" si="863"/>
        <v>-0.84024023409667636</v>
      </c>
      <c r="AF340" s="49">
        <f t="shared" si="863"/>
        <v>-2.1568490522708048</v>
      </c>
      <c r="AG340" s="129">
        <f t="shared" si="854"/>
        <v>-1.0463399736775318</v>
      </c>
      <c r="AH340" s="129">
        <f t="shared" si="855"/>
        <v>-1.0889165136321113</v>
      </c>
      <c r="AI340" s="129">
        <f t="shared" si="856"/>
        <v>-1.0520948941801351</v>
      </c>
      <c r="AJ340" s="132">
        <f t="shared" si="857"/>
        <v>-0.99800851322034934</v>
      </c>
      <c r="AK340" s="85">
        <f t="shared" si="870"/>
        <v>0.27550597198021526</v>
      </c>
      <c r="AL340" s="122">
        <f t="shared" si="871"/>
        <v>0.21133951156928349</v>
      </c>
      <c r="AM340" s="122">
        <f t="shared" si="872"/>
        <v>0.37978454153317248</v>
      </c>
      <c r="AN340" s="122">
        <f t="shared" si="873"/>
        <v>0.34252713118034411</v>
      </c>
      <c r="AO340" s="53"/>
      <c r="AP340" s="60"/>
    </row>
    <row r="341" spans="1:42" ht="15" thickBot="1">
      <c r="A341" s="23" t="s">
        <v>7</v>
      </c>
      <c r="B341" s="24">
        <v>13089023111</v>
      </c>
      <c r="C341" s="24"/>
      <c r="D341" s="148">
        <f t="shared" ref="D341:G341" si="1028">IF(OR(AND($V1123=1,$B$24=2),$B$24=1), IF(D$7="Next Quintile",IF(D1123&gt;D$41,D$42,IF(D1123&gt;D$40,D$41,IF(D1123&gt;D$19,D$40,IF(D1123&gt;D$18,D$19,D$18)))),IF(D$7="2nd Quintile",IF(D1123&gt;D$40,D$42,IF(D1123&gt;D$19,D$41,IF(D1123&gt;D$18,D$40,D$19))),IF(D1123*(1+D$7)&gt;100,100,D1123*(1+D$7)))), D1123)</f>
        <v>53.7</v>
      </c>
      <c r="E341" s="148">
        <f t="shared" si="1028"/>
        <v>57</v>
      </c>
      <c r="F341" s="148">
        <f t="shared" si="1028"/>
        <v>26.3</v>
      </c>
      <c r="G341" s="148">
        <f t="shared" si="1028"/>
        <v>4.8</v>
      </c>
      <c r="H341" s="149">
        <f t="shared" ref="H341:M341" si="1029">IF(OR(AND($V1123=1,$B$24=2),$B$24=1), IF(H$7="2nd Quintile",IF(H1123&gt;H$41,H$40,IF(H1123&gt;H$40,H$19,IF(H1123&gt;H$19,H$18, H$17))), IF(H$7="Next Quintile",IF(H1123=H$42,H$42,IF(H1123&gt;H$41,H$41,IF(H1123&gt;H$40,H$40,IF(H1123&gt;H$19,H$19,H$18)))),H1123*(1+H$7))), H1123)</f>
        <v>16.2</v>
      </c>
      <c r="I341" s="149">
        <f t="shared" si="1029"/>
        <v>24</v>
      </c>
      <c r="J341" s="149">
        <f t="shared" si="1029"/>
        <v>27.2</v>
      </c>
      <c r="K341" s="149">
        <f t="shared" si="1029"/>
        <v>29.3</v>
      </c>
      <c r="L341" s="149">
        <f t="shared" si="1029"/>
        <v>39.4</v>
      </c>
      <c r="M341" s="149">
        <f t="shared" si="1029"/>
        <v>18.8</v>
      </c>
      <c r="N341" s="148">
        <f t="shared" si="946"/>
        <v>56.9</v>
      </c>
      <c r="O341" s="149">
        <f t="shared" ref="O341:Q341" si="1030">IF(OR(AND($V1123=1,$B$24=2),$B$24=1), IF(O$7="2nd Quintile",IF(O1123&gt;O$41,O$40,IF(O1123&gt;O$40,O$19,IF(O1123&gt;O$19,O$18, O$17))), IF(O$7="Next Quintile",IF(O1123=O$42,O$42,IF(O1123&gt;O$41,O$41,IF(O1123&gt;O$40,O$40,IF(O1123&gt;O$19,O$19,O$18)))),O1123*(1+O$7))), O1123)</f>
        <v>16.100000000000001</v>
      </c>
      <c r="P341" s="149">
        <f t="shared" si="1030"/>
        <v>32.1</v>
      </c>
      <c r="Q341" s="149">
        <f t="shared" si="1030"/>
        <v>21.1</v>
      </c>
      <c r="R341" s="23"/>
      <c r="S341" s="49">
        <f t="shared" si="851"/>
        <v>-1.7293007579586372</v>
      </c>
      <c r="T341" s="49">
        <f t="shared" si="1012"/>
        <v>-1.2242033443263547</v>
      </c>
      <c r="U341" s="49">
        <f t="shared" si="1012"/>
        <v>-0.9458523177940239</v>
      </c>
      <c r="V341" s="49">
        <f t="shared" si="1012"/>
        <v>-1.5116831569712597</v>
      </c>
      <c r="W341" s="49">
        <f t="shared" si="861"/>
        <v>-2.4735324203828939</v>
      </c>
      <c r="X341" s="49">
        <f t="shared" si="861"/>
        <v>-1.5635611187717935</v>
      </c>
      <c r="Y341" s="49">
        <f t="shared" si="862"/>
        <v>-0.15745079514024632</v>
      </c>
      <c r="Z341" s="49">
        <f t="shared" si="862"/>
        <v>7.6135422395099711E-2</v>
      </c>
      <c r="AA341" s="49">
        <f t="shared" si="862"/>
        <v>-8.4653586016760818E-2</v>
      </c>
      <c r="AB341" s="49">
        <f t="shared" si="862"/>
        <v>-0.41446740326629022</v>
      </c>
      <c r="AC341" s="49">
        <f t="shared" si="1012"/>
        <v>-1.7059377456926401</v>
      </c>
      <c r="AD341" s="49">
        <f t="shared" si="863"/>
        <v>-0.39323829548121586</v>
      </c>
      <c r="AE341" s="49">
        <f t="shared" si="863"/>
        <v>-0.6247970219842951</v>
      </c>
      <c r="AF341" s="49">
        <f t="shared" si="863"/>
        <v>-1.3316717718442106</v>
      </c>
      <c r="AG341" s="129">
        <f t="shared" si="854"/>
        <v>-0.84237755692085214</v>
      </c>
      <c r="AH341" s="129">
        <f t="shared" si="855"/>
        <v>-1.3722262730493155</v>
      </c>
      <c r="AI341" s="129">
        <f t="shared" si="856"/>
        <v>-0.14099518896265043</v>
      </c>
      <c r="AJ341" s="132">
        <f t="shared" si="857"/>
        <v>-1.0139112087505904</v>
      </c>
      <c r="AK341" s="85">
        <f t="shared" si="870"/>
        <v>0.33639049486456557</v>
      </c>
      <c r="AL341" s="122">
        <f t="shared" si="871"/>
        <v>0.12854052790713666</v>
      </c>
      <c r="AM341" s="122">
        <f t="shared" si="872"/>
        <v>0.59177205276204925</v>
      </c>
      <c r="AN341" s="122">
        <f t="shared" si="873"/>
        <v>0.33808279367906202</v>
      </c>
      <c r="AO341" s="53"/>
      <c r="AP341" s="60"/>
    </row>
    <row r="342" spans="1:42" ht="15" thickBot="1">
      <c r="A342" s="23" t="s">
        <v>7</v>
      </c>
      <c r="B342" s="24">
        <v>13089023112</v>
      </c>
      <c r="C342" s="24"/>
      <c r="D342" s="148">
        <f t="shared" ref="D342:G342" si="1031">IF(OR(AND($V1124=1,$B$24=2),$B$24=1), IF(D$7="Next Quintile",IF(D1124&gt;D$41,D$42,IF(D1124&gt;D$40,D$41,IF(D1124&gt;D$19,D$40,IF(D1124&gt;D$18,D$19,D$18)))),IF(D$7="2nd Quintile",IF(D1124&gt;D$40,D$42,IF(D1124&gt;D$19,D$41,IF(D1124&gt;D$18,D$40,D$19))),IF(D1124*(1+D$7)&gt;100,100,D1124*(1+D$7)))), D1124)</f>
        <v>53.7</v>
      </c>
      <c r="E342" s="148">
        <f t="shared" si="1031"/>
        <v>57</v>
      </c>
      <c r="F342" s="148">
        <f t="shared" si="1031"/>
        <v>19.7</v>
      </c>
      <c r="G342" s="148">
        <f t="shared" si="1031"/>
        <v>4.8</v>
      </c>
      <c r="H342" s="149">
        <f t="shared" ref="H342:M342" si="1032">IF(OR(AND($V1124=1,$B$24=2),$B$24=1), IF(H$7="2nd Quintile",IF(H1124&gt;H$41,H$40,IF(H1124&gt;H$40,H$19,IF(H1124&gt;H$19,H$18, H$17))), IF(H$7="Next Quintile",IF(H1124=H$42,H$42,IF(H1124&gt;H$41,H$41,IF(H1124&gt;H$40,H$40,IF(H1124&gt;H$19,H$19,H$18)))),H1124*(1+H$7))), H1124)</f>
        <v>12.6</v>
      </c>
      <c r="I342" s="149">
        <f t="shared" si="1032"/>
        <v>3.4</v>
      </c>
      <c r="J342" s="149">
        <f t="shared" si="1032"/>
        <v>69.3</v>
      </c>
      <c r="K342" s="149">
        <f t="shared" si="1032"/>
        <v>66.099999999999994</v>
      </c>
      <c r="L342" s="149">
        <f t="shared" si="1032"/>
        <v>56.8</v>
      </c>
      <c r="M342" s="149">
        <f t="shared" si="1032"/>
        <v>19.100000000000001</v>
      </c>
      <c r="N342" s="148">
        <f t="shared" si="946"/>
        <v>56.8</v>
      </c>
      <c r="O342" s="149">
        <f t="shared" ref="O342:Q342" si="1033">IF(OR(AND($V1124=1,$B$24=2),$B$24=1), IF(O$7="2nd Quintile",IF(O1124&gt;O$41,O$40,IF(O1124&gt;O$40,O$19,IF(O1124&gt;O$19,O$18, O$17))), IF(O$7="Next Quintile",IF(O1124=O$42,O$42,IF(O1124&gt;O$41,O$41,IF(O1124&gt;O$40,O$40,IF(O1124&gt;O$19,O$19,O$18)))),O1124*(1+O$7))), O1124)</f>
        <v>15.5</v>
      </c>
      <c r="P342" s="149">
        <f t="shared" si="1033"/>
        <v>34.799999999999997</v>
      </c>
      <c r="Q342" s="149">
        <f t="shared" si="1033"/>
        <v>22.6</v>
      </c>
      <c r="R342" s="23"/>
      <c r="S342" s="49">
        <f t="shared" si="851"/>
        <v>-1.7293007579586372</v>
      </c>
      <c r="T342" s="49">
        <f t="shared" si="1012"/>
        <v>-1.2242033443263547</v>
      </c>
      <c r="U342" s="49">
        <f t="shared" si="1012"/>
        <v>-1.2621311640067832</v>
      </c>
      <c r="V342" s="49">
        <f t="shared" si="1012"/>
        <v>-1.5116831569712597</v>
      </c>
      <c r="W342" s="49">
        <f t="shared" si="861"/>
        <v>-1.187908186398186</v>
      </c>
      <c r="X342" s="49">
        <f t="shared" si="861"/>
        <v>0.89591934810425322</v>
      </c>
      <c r="Y342" s="49">
        <f t="shared" si="862"/>
        <v>-2.2725941229402973</v>
      </c>
      <c r="Z342" s="49">
        <f t="shared" si="862"/>
        <v>-1.7396020564257786</v>
      </c>
      <c r="AA342" s="49">
        <f t="shared" si="862"/>
        <v>-1.6861165575409285</v>
      </c>
      <c r="AB342" s="49">
        <f t="shared" si="862"/>
        <v>-0.43982099354697879</v>
      </c>
      <c r="AC342" s="49">
        <f t="shared" si="1012"/>
        <v>-1.7153326056855733</v>
      </c>
      <c r="AD342" s="49">
        <f t="shared" si="863"/>
        <v>-0.33152638371777032</v>
      </c>
      <c r="AE342" s="49">
        <f t="shared" si="863"/>
        <v>-0.81869591288543786</v>
      </c>
      <c r="AF342" s="49">
        <f t="shared" si="863"/>
        <v>-1.5567201210514634</v>
      </c>
      <c r="AG342" s="129">
        <f t="shared" si="854"/>
        <v>-1.1928797663273631</v>
      </c>
      <c r="AH342" s="129">
        <f t="shared" si="855"/>
        <v>-1.1845573406424665</v>
      </c>
      <c r="AI342" s="129">
        <f t="shared" si="856"/>
        <v>-1.2885132025045618</v>
      </c>
      <c r="AJ342" s="132">
        <f t="shared" si="857"/>
        <v>-1.1055687558350611</v>
      </c>
      <c r="AK342" s="85">
        <f t="shared" si="870"/>
        <v>0.23176259268058555</v>
      </c>
      <c r="AL342" s="122">
        <f t="shared" si="871"/>
        <v>0.18338790379779446</v>
      </c>
      <c r="AM342" s="122">
        <f t="shared" si="872"/>
        <v>0.3247765896003233</v>
      </c>
      <c r="AN342" s="122">
        <f t="shared" si="873"/>
        <v>0.31246719454944272</v>
      </c>
      <c r="AO342" s="53"/>
      <c r="AP342" s="60"/>
    </row>
    <row r="343" spans="1:42" ht="15" thickBot="1">
      <c r="A343" s="23" t="s">
        <v>7</v>
      </c>
      <c r="B343" s="24">
        <v>13089023113</v>
      </c>
      <c r="C343" s="24"/>
      <c r="D343" s="148">
        <f t="shared" ref="D343:G343" si="1034">IF(OR(AND($V1125=1,$B$24=2),$B$24=1), IF(D$7="Next Quintile",IF(D1125&gt;D$41,D$42,IF(D1125&gt;D$40,D$41,IF(D1125&gt;D$19,D$40,IF(D1125&gt;D$18,D$19,D$18)))),IF(D$7="2nd Quintile",IF(D1125&gt;D$40,D$42,IF(D1125&gt;D$19,D$41,IF(D1125&gt;D$18,D$40,D$19))),IF(D1125*(1+D$7)&gt;100,100,D1125*(1+D$7)))), D1125)</f>
        <v>70.2</v>
      </c>
      <c r="E343" s="148">
        <f t="shared" si="1034"/>
        <v>62.6</v>
      </c>
      <c r="F343" s="148">
        <f t="shared" si="1034"/>
        <v>21.2</v>
      </c>
      <c r="G343" s="148">
        <f t="shared" si="1034"/>
        <v>20.7</v>
      </c>
      <c r="H343" s="149">
        <f t="shared" ref="H343:M343" si="1035">IF(OR(AND($V1125=1,$B$24=2),$B$24=1), IF(H$7="2nd Quintile",IF(H1125&gt;H$41,H$40,IF(H1125&gt;H$40,H$19,IF(H1125&gt;H$19,H$18, H$17))), IF(H$7="Next Quintile",IF(H1125=H$42,H$42,IF(H1125&gt;H$41,H$41,IF(H1125&gt;H$40,H$40,IF(H1125&gt;H$19,H$19,H$18)))),H1125*(1+H$7))), H1125)</f>
        <v>14.3</v>
      </c>
      <c r="I343" s="149">
        <f t="shared" si="1035"/>
        <v>9.1999999999999993</v>
      </c>
      <c r="J343" s="149">
        <f t="shared" si="1035"/>
        <v>40.1</v>
      </c>
      <c r="K343" s="149">
        <f t="shared" si="1035"/>
        <v>55.1</v>
      </c>
      <c r="L343" s="149">
        <f t="shared" si="1035"/>
        <v>58.8</v>
      </c>
      <c r="M343" s="149">
        <f t="shared" si="1035"/>
        <v>22</v>
      </c>
      <c r="N343" s="148">
        <f t="shared" si="946"/>
        <v>72.900000000000006</v>
      </c>
      <c r="O343" s="149">
        <f t="shared" ref="O343:Q343" si="1036">IF(OR(AND($V1125=1,$B$24=2),$B$24=1), IF(O$7="2nd Quintile",IF(O1125&gt;O$41,O$40,IF(O1125&gt;O$40,O$19,IF(O1125&gt;O$19,O$18, O$17))), IF(O$7="Next Quintile",IF(O1125=O$42,O$42,IF(O1125&gt;O$41,O$41,IF(O1125&gt;O$40,O$40,IF(O1125&gt;O$19,O$19,O$18)))),O1125*(1+O$7))), O1125)</f>
        <v>19.899999999999999</v>
      </c>
      <c r="P343" s="149">
        <f t="shared" si="1036"/>
        <v>36.9</v>
      </c>
      <c r="Q343" s="149">
        <f t="shared" si="1036"/>
        <v>23.4</v>
      </c>
      <c r="R343" s="23"/>
      <c r="S343" s="49">
        <f t="shared" si="851"/>
        <v>-0.32380069417071161</v>
      </c>
      <c r="T343" s="49">
        <f t="shared" si="1012"/>
        <v>-0.68888923841820349</v>
      </c>
      <c r="U343" s="49">
        <f t="shared" si="1012"/>
        <v>-1.1902496080493379</v>
      </c>
      <c r="V343" s="49">
        <f t="shared" si="1012"/>
        <v>-0.66651167060718508</v>
      </c>
      <c r="W343" s="49">
        <f t="shared" si="861"/>
        <v>-1.7950085191131875</v>
      </c>
      <c r="X343" s="49">
        <f t="shared" si="861"/>
        <v>0.20344426519740524</v>
      </c>
      <c r="Y343" s="49">
        <f t="shared" si="862"/>
        <v>-0.8055588457013072</v>
      </c>
      <c r="Z343" s="49">
        <f t="shared" si="862"/>
        <v>-1.1968544404738857</v>
      </c>
      <c r="AA343" s="49">
        <f t="shared" si="862"/>
        <v>-1.870192761164396</v>
      </c>
      <c r="AB343" s="49">
        <f t="shared" si="862"/>
        <v>-0.68490569959363412</v>
      </c>
      <c r="AC343" s="49">
        <f t="shared" si="1012"/>
        <v>-0.20276014682337618</v>
      </c>
      <c r="AD343" s="49">
        <f t="shared" si="863"/>
        <v>-0.78408040331636975</v>
      </c>
      <c r="AE343" s="49">
        <f t="shared" si="863"/>
        <v>-0.96950616136410483</v>
      </c>
      <c r="AF343" s="49">
        <f t="shared" si="863"/>
        <v>-1.6767459072953312</v>
      </c>
      <c r="AG343" s="129">
        <f t="shared" si="854"/>
        <v>-0.9704306268239159</v>
      </c>
      <c r="AH343" s="129">
        <f t="shared" si="855"/>
        <v>-0.75236775869464678</v>
      </c>
      <c r="AI343" s="129">
        <f t="shared" si="856"/>
        <v>-1.2506509670773054</v>
      </c>
      <c r="AJ343" s="132">
        <f t="shared" si="857"/>
        <v>-0.90827315469979553</v>
      </c>
      <c r="AK343" s="85">
        <f t="shared" si="870"/>
        <v>0.29816556014914053</v>
      </c>
      <c r="AL343" s="122">
        <f t="shared" si="871"/>
        <v>0.30969791234907246</v>
      </c>
      <c r="AM343" s="122">
        <f t="shared" si="872"/>
        <v>0.33358607665407003</v>
      </c>
      <c r="AN343" s="122">
        <f t="shared" si="873"/>
        <v>0.36760553492048331</v>
      </c>
      <c r="AO343" s="53"/>
      <c r="AP343" s="60"/>
    </row>
    <row r="344" spans="1:42" ht="15" thickBot="1">
      <c r="A344" s="23" t="s">
        <v>7</v>
      </c>
      <c r="B344" s="24">
        <v>13089023114</v>
      </c>
      <c r="C344" s="24"/>
      <c r="D344" s="148">
        <f t="shared" ref="D344:G344" si="1037">IF(OR(AND($V1126=1,$B$24=2),$B$24=1), IF(D$7="Next Quintile",IF(D1126&gt;D$41,D$42,IF(D1126&gt;D$40,D$41,IF(D1126&gt;D$19,D$40,IF(D1126&gt;D$18,D$19,D$18)))),IF(D$7="2nd Quintile",IF(D1126&gt;D$40,D$42,IF(D1126&gt;D$19,D$41,IF(D1126&gt;D$18,D$40,D$19))),IF(D1126*(1+D$7)&gt;100,100,D1126*(1+D$7)))), D1126)</f>
        <v>51.9</v>
      </c>
      <c r="E344" s="148">
        <f t="shared" si="1037"/>
        <v>54.6</v>
      </c>
      <c r="F344" s="148">
        <f t="shared" si="1037"/>
        <v>31.5</v>
      </c>
      <c r="G344" s="148">
        <f t="shared" si="1037"/>
        <v>8.1</v>
      </c>
      <c r="H344" s="149">
        <f t="shared" ref="H344:M344" si="1038">IF(OR(AND($V1126=1,$B$24=2),$B$24=1), IF(H$7="2nd Quintile",IF(H1126&gt;H$41,H$40,IF(H1126&gt;H$40,H$19,IF(H1126&gt;H$19,H$18, H$17))), IF(H$7="Next Quintile",IF(H1126=H$42,H$42,IF(H1126&gt;H$41,H$41,IF(H1126&gt;H$40,H$40,IF(H1126&gt;H$19,H$19,H$18)))),H1126*(1+H$7))), H1126)</f>
        <v>14.7</v>
      </c>
      <c r="I344" s="149">
        <f t="shared" si="1038"/>
        <v>2.8</v>
      </c>
      <c r="J344" s="149">
        <f t="shared" si="1038"/>
        <v>26.8</v>
      </c>
      <c r="K344" s="149">
        <f t="shared" si="1038"/>
        <v>33.700000000000003</v>
      </c>
      <c r="L344" s="149">
        <f t="shared" si="1038"/>
        <v>44</v>
      </c>
      <c r="M344" s="149">
        <f t="shared" si="1038"/>
        <v>17.899999999999999</v>
      </c>
      <c r="N344" s="148">
        <f t="shared" si="946"/>
        <v>65.599999999999994</v>
      </c>
      <c r="O344" s="149">
        <f t="shared" ref="O344:Q344" si="1039">IF(OR(AND($V1126=1,$B$24=2),$B$24=1), IF(O$7="2nd Quintile",IF(O1126&gt;O$41,O$40,IF(O1126&gt;O$40,O$19,IF(O1126&gt;O$19,O$18, O$17))), IF(O$7="Next Quintile",IF(O1126=O$42,O$42,IF(O1126&gt;O$41,O$41,IF(O1126&gt;O$40,O$40,IF(O1126&gt;O$19,O$19,O$18)))),O1126*(1+O$7))), O1126)</f>
        <v>13.1</v>
      </c>
      <c r="P344" s="149">
        <f t="shared" si="1039"/>
        <v>32.4</v>
      </c>
      <c r="Q344" s="149">
        <f t="shared" si="1039"/>
        <v>26.1</v>
      </c>
      <c r="R344" s="23"/>
      <c r="S344" s="49">
        <f t="shared" si="851"/>
        <v>-1.8826280376445932</v>
      </c>
      <c r="T344" s="49">
        <f t="shared" si="1012"/>
        <v>-1.4536236754298479</v>
      </c>
      <c r="U344" s="49">
        <f t="shared" si="1012"/>
        <v>-0.69666292380821371</v>
      </c>
      <c r="V344" s="49">
        <f t="shared" si="1012"/>
        <v>-1.3362702069711687</v>
      </c>
      <c r="W344" s="49">
        <f t="shared" si="861"/>
        <v>-1.9378556562225988</v>
      </c>
      <c r="X344" s="49">
        <f t="shared" si="861"/>
        <v>0.96755470150841005</v>
      </c>
      <c r="Y344" s="49">
        <f t="shared" si="862"/>
        <v>-0.1373544214794383</v>
      </c>
      <c r="Z344" s="49">
        <f t="shared" si="862"/>
        <v>-0.14096362398565759</v>
      </c>
      <c r="AA344" s="49">
        <f t="shared" si="862"/>
        <v>-0.50802885435073641</v>
      </c>
      <c r="AB344" s="49">
        <f t="shared" si="862"/>
        <v>-0.33840663242422453</v>
      </c>
      <c r="AC344" s="49">
        <f t="shared" si="1012"/>
        <v>-0.88858492630747865</v>
      </c>
      <c r="AD344" s="49">
        <f t="shared" si="863"/>
        <v>-8.4678736663988757E-2</v>
      </c>
      <c r="AE344" s="49">
        <f t="shared" si="863"/>
        <v>-0.64634134319553305</v>
      </c>
      <c r="AF344" s="49">
        <f t="shared" si="863"/>
        <v>-2.0818329358683871</v>
      </c>
      <c r="AG344" s="129">
        <f t="shared" si="854"/>
        <v>-0.72658513700242011</v>
      </c>
      <c r="AH344" s="129">
        <f t="shared" si="855"/>
        <v>-0.92526288857820727</v>
      </c>
      <c r="AI344" s="129">
        <f t="shared" si="856"/>
        <v>-0.32913303692020618</v>
      </c>
      <c r="AJ344" s="132">
        <f t="shared" si="857"/>
        <v>-0.92535948550884695</v>
      </c>
      <c r="AK344" s="85">
        <f t="shared" si="870"/>
        <v>0.37095552087506062</v>
      </c>
      <c r="AL344" s="122">
        <f t="shared" si="871"/>
        <v>0.25916826923355774</v>
      </c>
      <c r="AM344" s="122">
        <f t="shared" si="872"/>
        <v>0.54799761849532025</v>
      </c>
      <c r="AN344" s="122">
        <f t="shared" si="873"/>
        <v>0.36283040603559874</v>
      </c>
      <c r="AO344" s="53"/>
      <c r="AP344" s="60"/>
    </row>
    <row r="345" spans="1:42" ht="15" thickBot="1">
      <c r="A345" s="23" t="s">
        <v>7</v>
      </c>
      <c r="B345" s="24">
        <v>13089023115</v>
      </c>
      <c r="C345" s="24"/>
      <c r="D345" s="148">
        <f t="shared" ref="D345:G345" si="1040">IF(OR(AND($V1127=1,$B$24=2),$B$24=1), IF(D$7="Next Quintile",IF(D1127&gt;D$41,D$42,IF(D1127&gt;D$40,D$41,IF(D1127&gt;D$19,D$40,IF(D1127&gt;D$18,D$19,D$18)))),IF(D$7="2nd Quintile",IF(D1127&gt;D$40,D$42,IF(D1127&gt;D$19,D$41,IF(D1127&gt;D$18,D$40,D$19))),IF(D1127*(1+D$7)&gt;100,100,D1127*(1+D$7)))), D1127)</f>
        <v>53.7</v>
      </c>
      <c r="E345" s="148">
        <f t="shared" si="1040"/>
        <v>57</v>
      </c>
      <c r="F345" s="148">
        <f t="shared" si="1040"/>
        <v>11.1</v>
      </c>
      <c r="G345" s="148">
        <f t="shared" si="1040"/>
        <v>4.8</v>
      </c>
      <c r="H345" s="149">
        <f t="shared" ref="H345:M345" si="1041">IF(OR(AND($V1127=1,$B$24=2),$B$24=1), IF(H$7="2nd Quintile",IF(H1127&gt;H$41,H$40,IF(H1127&gt;H$40,H$19,IF(H1127&gt;H$19,H$18, H$17))), IF(H$7="Next Quintile",IF(H1127=H$42,H$42,IF(H1127&gt;H$41,H$41,IF(H1127&gt;H$40,H$40,IF(H1127&gt;H$19,H$19,H$18)))),H1127*(1+H$7))), H1127)</f>
        <v>10.5427</v>
      </c>
      <c r="I345" s="149">
        <f t="shared" si="1041"/>
        <v>20.0913</v>
      </c>
      <c r="J345" s="149">
        <f t="shared" si="1041"/>
        <v>53.574800000000003</v>
      </c>
      <c r="K345" s="149">
        <f t="shared" si="1041"/>
        <v>59.073999999999998</v>
      </c>
      <c r="L345" s="149">
        <f t="shared" si="1041"/>
        <v>50.9054</v>
      </c>
      <c r="M345" s="149">
        <f t="shared" si="1041"/>
        <v>37.119</v>
      </c>
      <c r="N345" s="148">
        <f t="shared" si="946"/>
        <v>56.8</v>
      </c>
      <c r="O345" s="149">
        <f t="shared" ref="O345:Q345" si="1042">IF(OR(AND($V1127=1,$B$24=2),$B$24=1), IF(O$7="2nd Quintile",IF(O1127&gt;O$41,O$40,IF(O1127&gt;O$40,O$19,IF(O1127&gt;O$19,O$18, O$17))), IF(O$7="Next Quintile",IF(O1127=O$42,O$42,IF(O1127&gt;O$41,O$41,IF(O1127&gt;O$40,O$40,IF(O1127&gt;O$19,O$19,O$18)))),O1127*(1+O$7))), O1127)</f>
        <v>30.8</v>
      </c>
      <c r="P345" s="149">
        <f t="shared" si="1042"/>
        <v>48.765000000000001</v>
      </c>
      <c r="Q345" s="149">
        <f t="shared" si="1042"/>
        <v>14.8819</v>
      </c>
      <c r="R345" s="23"/>
      <c r="S345" s="49">
        <f t="shared" si="851"/>
        <v>-1.7293007579586372</v>
      </c>
      <c r="T345" s="49">
        <f t="shared" si="1012"/>
        <v>-1.2242033443263547</v>
      </c>
      <c r="U345" s="49">
        <f t="shared" si="1012"/>
        <v>-1.6742520848294691</v>
      </c>
      <c r="V345" s="49">
        <f t="shared" si="1012"/>
        <v>-1.5116831569712597</v>
      </c>
      <c r="W345" s="49">
        <f t="shared" si="861"/>
        <v>-0.45320964846020273</v>
      </c>
      <c r="X345" s="49">
        <f t="shared" si="861"/>
        <v>-1.0968926090204147</v>
      </c>
      <c r="Y345" s="49">
        <f t="shared" si="862"/>
        <v>-1.4825453852129493</v>
      </c>
      <c r="Z345" s="49">
        <f t="shared" si="862"/>
        <v>-1.3929343519095967</v>
      </c>
      <c r="AA345" s="49">
        <f t="shared" si="862"/>
        <v>-1.1435887626014829</v>
      </c>
      <c r="AB345" s="49">
        <f t="shared" si="862"/>
        <v>-1.9626421377727319</v>
      </c>
      <c r="AC345" s="49">
        <f t="shared" si="1012"/>
        <v>-1.7153326056855733</v>
      </c>
      <c r="AD345" s="49">
        <f t="shared" si="863"/>
        <v>-1.9051801336856276</v>
      </c>
      <c r="AE345" s="49">
        <f t="shared" si="863"/>
        <v>-1.8215840652685726</v>
      </c>
      <c r="AF345" s="49">
        <f t="shared" si="863"/>
        <v>-0.39875634504046392</v>
      </c>
      <c r="AG345" s="129">
        <f t="shared" si="854"/>
        <v>-1.4234110597166001</v>
      </c>
      <c r="AH345" s="129">
        <f t="shared" si="855"/>
        <v>-1.3102981409684697</v>
      </c>
      <c r="AI345" s="129">
        <f t="shared" si="856"/>
        <v>-1.4997217507612703</v>
      </c>
      <c r="AJ345" s="132">
        <f t="shared" si="857"/>
        <v>-1.4602132874200595</v>
      </c>
      <c r="AK345" s="85">
        <f t="shared" si="870"/>
        <v>0.16294703326965701</v>
      </c>
      <c r="AL345" s="122">
        <f t="shared" si="871"/>
        <v>0.14663939752227864</v>
      </c>
      <c r="AM345" s="122">
        <f t="shared" si="872"/>
        <v>0.2756342462993604</v>
      </c>
      <c r="AN345" s="122">
        <f t="shared" si="873"/>
        <v>0.21335443795100559</v>
      </c>
      <c r="AO345" s="53"/>
      <c r="AP345" s="60"/>
    </row>
    <row r="346" spans="1:42" ht="15" thickBot="1">
      <c r="A346" s="23" t="s">
        <v>7</v>
      </c>
      <c r="B346" s="24">
        <v>13089023204</v>
      </c>
      <c r="C346" s="24"/>
      <c r="D346" s="148">
        <f t="shared" ref="D346:G346" si="1043">IF(OR(AND($V1128=1,$B$24=2),$B$24=1), IF(D$7="Next Quintile",IF(D1128&gt;D$41,D$42,IF(D1128&gt;D$40,D$41,IF(D1128&gt;D$19,D$40,IF(D1128&gt;D$18,D$19,D$18)))),IF(D$7="2nd Quintile",IF(D1128&gt;D$40,D$42,IF(D1128&gt;D$19,D$41,IF(D1128&gt;D$18,D$40,D$19))),IF(D1128*(1+D$7)&gt;100,100,D1128*(1+D$7)))), D1128)</f>
        <v>52.4</v>
      </c>
      <c r="E346" s="148">
        <f t="shared" si="1043"/>
        <v>54.4</v>
      </c>
      <c r="F346" s="148">
        <f t="shared" si="1043"/>
        <v>27.6</v>
      </c>
      <c r="G346" s="148">
        <f t="shared" si="1043"/>
        <v>9</v>
      </c>
      <c r="H346" s="149">
        <f t="shared" ref="H346:M346" si="1044">IF(OR(AND($V1128=1,$B$24=2),$B$24=1), IF(H$7="2nd Quintile",IF(H1128&gt;H$41,H$40,IF(H1128&gt;H$40,H$19,IF(H1128&gt;H$19,H$18, H$17))), IF(H$7="Next Quintile",IF(H1128=H$42,H$42,IF(H1128&gt;H$41,H$41,IF(H1128&gt;H$40,H$40,IF(H1128&gt;H$19,H$19,H$18)))),H1128*(1+H$7))), H1128)</f>
        <v>11.4</v>
      </c>
      <c r="I346" s="149">
        <f t="shared" si="1044"/>
        <v>7.7</v>
      </c>
      <c r="J346" s="149">
        <f t="shared" si="1044"/>
        <v>27.5</v>
      </c>
      <c r="K346" s="149">
        <f t="shared" si="1044"/>
        <v>36.9</v>
      </c>
      <c r="L346" s="149">
        <f t="shared" si="1044"/>
        <v>38.700000000000003</v>
      </c>
      <c r="M346" s="149">
        <f t="shared" si="1044"/>
        <v>13.7</v>
      </c>
      <c r="N346" s="148">
        <f t="shared" si="946"/>
        <v>66.3</v>
      </c>
      <c r="O346" s="149">
        <f t="shared" ref="O346:Q346" si="1045">IF(OR(AND($V1128=1,$B$24=2),$B$24=1), IF(O$7="2nd Quintile",IF(O1128&gt;O$41,O$40,IF(O1128&gt;O$40,O$19,IF(O1128&gt;O$19,O$18, O$17))), IF(O$7="Next Quintile",IF(O1128=O$42,O$42,IF(O1128&gt;O$41,O$41,IF(O1128&gt;O$40,O$40,IF(O1128&gt;O$19,O$19,O$18)))),O1128*(1+O$7))), O1128)</f>
        <v>13.3</v>
      </c>
      <c r="P346" s="149">
        <f t="shared" si="1045"/>
        <v>18.8</v>
      </c>
      <c r="Q346" s="149">
        <f t="shared" si="1045"/>
        <v>21.7</v>
      </c>
      <c r="R346" s="23"/>
      <c r="S346" s="49">
        <f t="shared" si="851"/>
        <v>-1.8400371266207167</v>
      </c>
      <c r="T346" s="49">
        <f t="shared" si="1012"/>
        <v>-1.4727420363551393</v>
      </c>
      <c r="U346" s="49">
        <f t="shared" si="1012"/>
        <v>-0.88355496929757138</v>
      </c>
      <c r="V346" s="49">
        <f t="shared" si="1012"/>
        <v>-1.2884303115165985</v>
      </c>
      <c r="W346" s="49">
        <f t="shared" si="861"/>
        <v>-0.75936677506995021</v>
      </c>
      <c r="X346" s="49">
        <f t="shared" si="861"/>
        <v>0.38253264870779685</v>
      </c>
      <c r="Y346" s="49">
        <f t="shared" si="862"/>
        <v>-0.1725230753858524</v>
      </c>
      <c r="Z346" s="49">
        <f t="shared" si="862"/>
        <v>-0.29885383953529898</v>
      </c>
      <c r="AA346" s="49">
        <f t="shared" si="862"/>
        <v>-2.0226914748547563E-2</v>
      </c>
      <c r="AB346" s="49">
        <f t="shared" si="862"/>
        <v>1.6543631505414286E-2</v>
      </c>
      <c r="AC346" s="49">
        <f t="shared" si="1012"/>
        <v>-0.82282090635694816</v>
      </c>
      <c r="AD346" s="49">
        <f t="shared" si="863"/>
        <v>-0.10524937391847065</v>
      </c>
      <c r="AE346" s="49">
        <f t="shared" si="863"/>
        <v>0.33033455171392823</v>
      </c>
      <c r="AF346" s="49">
        <f t="shared" si="863"/>
        <v>-1.4216911115271114</v>
      </c>
      <c r="AG346" s="129">
        <f t="shared" si="854"/>
        <v>-0.4892399318496552</v>
      </c>
      <c r="AH346" s="129">
        <f t="shared" si="855"/>
        <v>-0.86201737793400446</v>
      </c>
      <c r="AI346" s="129">
        <f t="shared" si="856"/>
        <v>-0.10084570759281075</v>
      </c>
      <c r="AJ346" s="132">
        <f t="shared" si="857"/>
        <v>-0.50485671002215049</v>
      </c>
      <c r="AK346" s="85">
        <f t="shared" si="870"/>
        <v>0.44180509112629696</v>
      </c>
      <c r="AL346" s="122">
        <f t="shared" si="871"/>
        <v>0.27765215066886662</v>
      </c>
      <c r="AM346" s="122">
        <f t="shared" si="872"/>
        <v>0.60111371820654735</v>
      </c>
      <c r="AN346" s="122">
        <f t="shared" si="873"/>
        <v>0.4803486123632531</v>
      </c>
      <c r="AO346" s="53"/>
      <c r="AP346" s="60"/>
    </row>
    <row r="347" spans="1:42" ht="15" thickBot="1">
      <c r="A347" s="23" t="s">
        <v>7</v>
      </c>
      <c r="B347" s="24">
        <v>13089023206</v>
      </c>
      <c r="C347" s="24"/>
      <c r="D347" s="148">
        <f t="shared" ref="D347:G347" si="1046">IF(OR(AND($V1129=1,$B$24=2),$B$24=1), IF(D$7="Next Quintile",IF(D1129&gt;D$41,D$42,IF(D1129&gt;D$40,D$41,IF(D1129&gt;D$19,D$40,IF(D1129&gt;D$18,D$19,D$18)))),IF(D$7="2nd Quintile",IF(D1129&gt;D$40,D$42,IF(D1129&gt;D$19,D$41,IF(D1129&gt;D$18,D$40,D$19))),IF(D1129*(1+D$7)&gt;100,100,D1129*(1+D$7)))), D1129)</f>
        <v>55</v>
      </c>
      <c r="E347" s="148">
        <f t="shared" si="1046"/>
        <v>57.4</v>
      </c>
      <c r="F347" s="148">
        <f t="shared" si="1046"/>
        <v>26.2</v>
      </c>
      <c r="G347" s="148">
        <f t="shared" si="1046"/>
        <v>6.7</v>
      </c>
      <c r="H347" s="149">
        <f t="shared" ref="H347:M347" si="1047">IF(OR(AND($V1129=1,$B$24=2),$B$24=1), IF(H$7="2nd Quintile",IF(H1129&gt;H$41,H$40,IF(H1129&gt;H$40,H$19,IF(H1129&gt;H$19,H$18, H$17))), IF(H$7="Next Quintile",IF(H1129=H$42,H$42,IF(H1129&gt;H$41,H$41,IF(H1129&gt;H$40,H$40,IF(H1129&gt;H$19,H$19,H$18)))),H1129*(1+H$7))), H1129)</f>
        <v>9.8000000000000007</v>
      </c>
      <c r="I347" s="149">
        <f t="shared" si="1047"/>
        <v>12.5</v>
      </c>
      <c r="J347" s="149">
        <f t="shared" si="1047"/>
        <v>24.2</v>
      </c>
      <c r="K347" s="149">
        <f t="shared" si="1047"/>
        <v>32.9</v>
      </c>
      <c r="L347" s="149">
        <f t="shared" si="1047"/>
        <v>51.2</v>
      </c>
      <c r="M347" s="149">
        <f t="shared" si="1047"/>
        <v>12.8</v>
      </c>
      <c r="N347" s="148">
        <f t="shared" si="946"/>
        <v>66.3</v>
      </c>
      <c r="O347" s="149">
        <f t="shared" ref="O347:Q347" si="1048">IF(OR(AND($V1129=1,$B$24=2),$B$24=1), IF(O$7="2nd Quintile",IF(O1129&gt;O$41,O$40,IF(O1129&gt;O$40,O$19,IF(O1129&gt;O$19,O$18, O$17))), IF(O$7="Next Quintile",IF(O1129=O$42,O$42,IF(O1129&gt;O$41,O$41,IF(O1129&gt;O$40,O$40,IF(O1129&gt;O$19,O$19,O$18)))),O1129*(1+O$7))), O1129)</f>
        <v>8.8000000000000007</v>
      </c>
      <c r="P347" s="149">
        <f t="shared" si="1048"/>
        <v>27.3</v>
      </c>
      <c r="Q347" s="149">
        <f t="shared" si="1048"/>
        <v>23.6</v>
      </c>
      <c r="R347" s="23"/>
      <c r="S347" s="49">
        <f t="shared" si="851"/>
        <v>-1.6185643892965587</v>
      </c>
      <c r="T347" s="49">
        <f t="shared" si="1012"/>
        <v>-1.1859666224757726</v>
      </c>
      <c r="U347" s="49">
        <f t="shared" si="1012"/>
        <v>-0.95064442152452033</v>
      </c>
      <c r="V347" s="49">
        <f t="shared" si="1012"/>
        <v>-1.4106878221227224</v>
      </c>
      <c r="W347" s="49">
        <f t="shared" si="861"/>
        <v>-0.18797822663230224</v>
      </c>
      <c r="X347" s="49">
        <f t="shared" si="861"/>
        <v>-0.19055017852545672</v>
      </c>
      <c r="Y347" s="49">
        <f t="shared" si="862"/>
        <v>-6.7279926841856737E-3</v>
      </c>
      <c r="Z347" s="49">
        <f t="shared" si="862"/>
        <v>-0.10149107009824698</v>
      </c>
      <c r="AA347" s="49">
        <f t="shared" si="862"/>
        <v>-1.1707031873952198</v>
      </c>
      <c r="AB347" s="49">
        <f t="shared" si="862"/>
        <v>9.2604402347479645E-2</v>
      </c>
      <c r="AC347" s="49">
        <f t="shared" si="1012"/>
        <v>-0.82282090635694816</v>
      </c>
      <c r="AD347" s="49">
        <f t="shared" si="863"/>
        <v>0.35758996430736972</v>
      </c>
      <c r="AE347" s="49">
        <f t="shared" si="863"/>
        <v>-0.28008788260448514</v>
      </c>
      <c r="AF347" s="49">
        <f t="shared" si="863"/>
        <v>-1.7067523538562988</v>
      </c>
      <c r="AG347" s="129">
        <f t="shared" si="854"/>
        <v>-0.59974383544422016</v>
      </c>
      <c r="AH347" s="129">
        <f t="shared" si="855"/>
        <v>-0.79301709332307424</v>
      </c>
      <c r="AI347" s="129">
        <f t="shared" si="856"/>
        <v>-0.39319661838199571</v>
      </c>
      <c r="AJ347" s="132">
        <f t="shared" si="857"/>
        <v>-0.61301779462759054</v>
      </c>
      <c r="AK347" s="85">
        <f t="shared" si="870"/>
        <v>0.40881873239316047</v>
      </c>
      <c r="AL347" s="122">
        <f t="shared" si="871"/>
        <v>0.29781789945894149</v>
      </c>
      <c r="AM347" s="122">
        <f t="shared" si="872"/>
        <v>0.53309180838834469</v>
      </c>
      <c r="AN347" s="122">
        <f t="shared" si="873"/>
        <v>0.45012075799874102</v>
      </c>
      <c r="AO347" s="53"/>
      <c r="AP347" s="60"/>
    </row>
    <row r="348" spans="1:42" ht="15" thickBot="1">
      <c r="A348" s="23" t="s">
        <v>7</v>
      </c>
      <c r="B348" s="24">
        <v>13089023208</v>
      </c>
      <c r="C348" s="24"/>
      <c r="D348" s="148">
        <f t="shared" ref="D348:G348" si="1049">IF(OR(AND($V1130=1,$B$24=2),$B$24=1), IF(D$7="Next Quintile",IF(D1130&gt;D$41,D$42,IF(D1130&gt;D$40,D$41,IF(D1130&gt;D$19,D$40,IF(D1130&gt;D$18,D$19,D$18)))),IF(D$7="2nd Quintile",IF(D1130&gt;D$40,D$42,IF(D1130&gt;D$19,D$41,IF(D1130&gt;D$18,D$40,D$19))),IF(D1130*(1+D$7)&gt;100,100,D1130*(1+D$7)))), D1130)</f>
        <v>75.5</v>
      </c>
      <c r="E348" s="148">
        <f t="shared" si="1049"/>
        <v>58.5</v>
      </c>
      <c r="F348" s="148">
        <f t="shared" si="1049"/>
        <v>19.3</v>
      </c>
      <c r="G348" s="148">
        <f t="shared" si="1049"/>
        <v>13.2</v>
      </c>
      <c r="H348" s="149">
        <f t="shared" ref="H348:M348" si="1050">IF(OR(AND($V1130=1,$B$24=2),$B$24=1), IF(H$7="2nd Quintile",IF(H1130&gt;H$41,H$40,IF(H1130&gt;H$40,H$19,IF(H1130&gt;H$19,H$18, H$17))), IF(H$7="Next Quintile",IF(H1130=H$42,H$42,IF(H1130&gt;H$41,H$41,IF(H1130&gt;H$40,H$40,IF(H1130&gt;H$19,H$19,H$18)))),H1130*(1+H$7))), H1130)</f>
        <v>14.2</v>
      </c>
      <c r="I348" s="149">
        <f t="shared" si="1050"/>
        <v>2</v>
      </c>
      <c r="J348" s="149">
        <f t="shared" si="1050"/>
        <v>36.9</v>
      </c>
      <c r="K348" s="149">
        <f t="shared" si="1050"/>
        <v>40.6</v>
      </c>
      <c r="L348" s="149">
        <f t="shared" si="1050"/>
        <v>49.6</v>
      </c>
      <c r="M348" s="149">
        <f t="shared" si="1050"/>
        <v>12.7</v>
      </c>
      <c r="N348" s="148">
        <f t="shared" si="946"/>
        <v>75</v>
      </c>
      <c r="O348" s="149">
        <f t="shared" ref="O348:Q348" si="1051">IF(OR(AND($V1130=1,$B$24=2),$B$24=1), IF(O$7="2nd Quintile",IF(O1130&gt;O$41,O$40,IF(O1130&gt;O$40,O$19,IF(O1130&gt;O$19,O$18, O$17))), IF(O$7="Next Quintile",IF(O1130=O$42,O$42,IF(O1130&gt;O$41,O$41,IF(O1130&gt;O$40,O$40,IF(O1130&gt;O$19,O$19,O$18)))),O1130*(1+O$7))), O1130)</f>
        <v>8.4</v>
      </c>
      <c r="P348" s="149">
        <f t="shared" si="1051"/>
        <v>26.6</v>
      </c>
      <c r="Q348" s="149">
        <f t="shared" si="1051"/>
        <v>14.7</v>
      </c>
      <c r="R348" s="23"/>
      <c r="S348" s="49">
        <f t="shared" si="851"/>
        <v>0.12766296268237948</v>
      </c>
      <c r="T348" s="49">
        <f t="shared" si="1012"/>
        <v>-1.0808156373866713</v>
      </c>
      <c r="U348" s="49">
        <f t="shared" si="1012"/>
        <v>-1.2812995789287684</v>
      </c>
      <c r="V348" s="49">
        <f t="shared" si="1012"/>
        <v>-1.0651774660619373</v>
      </c>
      <c r="W348" s="49">
        <f t="shared" si="861"/>
        <v>-1.7592967348358339</v>
      </c>
      <c r="X348" s="49">
        <f t="shared" si="861"/>
        <v>1.0630685060472855</v>
      </c>
      <c r="Y348" s="49">
        <f t="shared" si="862"/>
        <v>-0.64478785641484238</v>
      </c>
      <c r="Z348" s="49">
        <f t="shared" si="862"/>
        <v>-0.48141440126457219</v>
      </c>
      <c r="AA348" s="49">
        <f t="shared" si="862"/>
        <v>-1.0234422244964456</v>
      </c>
      <c r="AB348" s="49">
        <f t="shared" si="862"/>
        <v>0.10105559910770925</v>
      </c>
      <c r="AC348" s="49">
        <f t="shared" si="1012"/>
        <v>-5.4680869717858875E-3</v>
      </c>
      <c r="AD348" s="49">
        <f t="shared" si="863"/>
        <v>0.39873123881633338</v>
      </c>
      <c r="AE348" s="49">
        <f t="shared" si="863"/>
        <v>-0.22981779977826294</v>
      </c>
      <c r="AF348" s="49">
        <f t="shared" si="863"/>
        <v>-0.37146548189326428</v>
      </c>
      <c r="AG348" s="129">
        <f t="shared" si="854"/>
        <v>-0.3942960362358725</v>
      </c>
      <c r="AH348" s="129">
        <f t="shared" si="855"/>
        <v>-0.66294940069976982</v>
      </c>
      <c r="AI348" s="129">
        <f t="shared" si="856"/>
        <v>-0.46793367555110282</v>
      </c>
      <c r="AJ348" s="132">
        <f t="shared" si="857"/>
        <v>-5.200503245674494E-2</v>
      </c>
      <c r="AK348" s="85">
        <f t="shared" si="870"/>
        <v>0.47014665462190303</v>
      </c>
      <c r="AL348" s="122">
        <f t="shared" si="871"/>
        <v>0.33583096607070939</v>
      </c>
      <c r="AM348" s="122">
        <f t="shared" si="872"/>
        <v>0.51570257792858132</v>
      </c>
      <c r="AN348" s="122">
        <f t="shared" si="873"/>
        <v>0.60690738909988706</v>
      </c>
      <c r="AO348" s="53"/>
      <c r="AP348" s="60"/>
    </row>
    <row r="349" spans="1:42" ht="15" thickBot="1">
      <c r="A349" s="23" t="s">
        <v>7</v>
      </c>
      <c r="B349" s="24">
        <v>13089023209</v>
      </c>
      <c r="C349" s="24"/>
      <c r="D349" s="148">
        <f t="shared" ref="D349:G349" si="1052">IF(OR(AND($V1131=1,$B$24=2),$B$24=1), IF(D$7="Next Quintile",IF(D1131&gt;D$41,D$42,IF(D1131&gt;D$40,D$41,IF(D1131&gt;D$19,D$40,IF(D1131&gt;D$18,D$19,D$18)))),IF(D$7="2nd Quintile",IF(D1131&gt;D$40,D$42,IF(D1131&gt;D$19,D$41,IF(D1131&gt;D$18,D$40,D$19))),IF(D1131*(1+D$7)&gt;100,100,D1131*(1+D$7)))), D1131)</f>
        <v>77.900000000000006</v>
      </c>
      <c r="E349" s="148">
        <f t="shared" si="1052"/>
        <v>59.6</v>
      </c>
      <c r="F349" s="148">
        <f t="shared" si="1052"/>
        <v>22.9</v>
      </c>
      <c r="G349" s="148">
        <f t="shared" si="1052"/>
        <v>11.6</v>
      </c>
      <c r="H349" s="149">
        <f t="shared" ref="H349:M349" si="1053">IF(OR(AND($V1131=1,$B$24=2),$B$24=1), IF(H$7="2nd Quintile",IF(H1131&gt;H$41,H$40,IF(H1131&gt;H$40,H$19,IF(H1131&gt;H$19,H$18, H$17))), IF(H$7="Next Quintile",IF(H1131=H$42,H$42,IF(H1131&gt;H$41,H$41,IF(H1131&gt;H$40,H$40,IF(H1131&gt;H$19,H$19,H$18)))),H1131*(1+H$7))), H1131)</f>
        <v>11.7</v>
      </c>
      <c r="I349" s="149">
        <f t="shared" si="1053"/>
        <v>3.6</v>
      </c>
      <c r="J349" s="149">
        <f t="shared" si="1053"/>
        <v>9.1999999999999993</v>
      </c>
      <c r="K349" s="149">
        <f t="shared" si="1053"/>
        <v>25.5</v>
      </c>
      <c r="L349" s="149">
        <f t="shared" si="1053"/>
        <v>29.3</v>
      </c>
      <c r="M349" s="149">
        <f t="shared" si="1053"/>
        <v>12.3</v>
      </c>
      <c r="N349" s="148">
        <f t="shared" si="946"/>
        <v>75.400000000000006</v>
      </c>
      <c r="O349" s="149">
        <f t="shared" ref="O349:Q349" si="1054">IF(OR(AND($V1131=1,$B$24=2),$B$24=1), IF(O$7="2nd Quintile",IF(O1131&gt;O$41,O$40,IF(O1131&gt;O$40,O$19,IF(O1131&gt;O$19,O$18, O$17))), IF(O$7="Next Quintile",IF(O1131=O$42,O$42,IF(O1131&gt;O$41,O$41,IF(O1131&gt;O$40,O$40,IF(O1131&gt;O$19,O$19,O$18)))),O1131*(1+O$7))), O1131)</f>
        <v>7.9</v>
      </c>
      <c r="P349" s="149">
        <f t="shared" si="1054"/>
        <v>22.8</v>
      </c>
      <c r="Q349" s="149">
        <f t="shared" si="1054"/>
        <v>20.3</v>
      </c>
      <c r="R349" s="23"/>
      <c r="S349" s="49">
        <f t="shared" si="851"/>
        <v>0.33209933559698734</v>
      </c>
      <c r="T349" s="49">
        <f t="shared" si="1012"/>
        <v>-0.97566465229757016</v>
      </c>
      <c r="U349" s="49">
        <f t="shared" si="1012"/>
        <v>-1.1087838446309</v>
      </c>
      <c r="V349" s="49">
        <f t="shared" si="1012"/>
        <v>-1.1502261690922841</v>
      </c>
      <c r="W349" s="49">
        <f t="shared" si="861"/>
        <v>-0.86650212790200876</v>
      </c>
      <c r="X349" s="49">
        <f t="shared" si="861"/>
        <v>0.87204089696953435</v>
      </c>
      <c r="Y349" s="49">
        <f t="shared" si="862"/>
        <v>0.74688601959611756</v>
      </c>
      <c r="Z349" s="49">
        <f t="shared" si="862"/>
        <v>0.26363005336029915</v>
      </c>
      <c r="AA349" s="49">
        <f t="shared" si="862"/>
        <v>0.84493124228175021</v>
      </c>
      <c r="AB349" s="49">
        <f t="shared" si="862"/>
        <v>0.13486038614862714</v>
      </c>
      <c r="AC349" s="49">
        <f t="shared" si="1012"/>
        <v>3.2111352999946233E-2</v>
      </c>
      <c r="AD349" s="49">
        <f t="shared" si="863"/>
        <v>0.45015783195253783</v>
      </c>
      <c r="AE349" s="49">
        <f t="shared" si="863"/>
        <v>4.3076935564086642E-2</v>
      </c>
      <c r="AF349" s="49">
        <f t="shared" si="863"/>
        <v>-1.2116459856003421</v>
      </c>
      <c r="AG349" s="129">
        <f t="shared" si="854"/>
        <v>-2.1421811816435498E-2</v>
      </c>
      <c r="AH349" s="129">
        <f t="shared" si="855"/>
        <v>-0.30716436310858913</v>
      </c>
      <c r="AI349" s="129">
        <f t="shared" si="856"/>
        <v>0.41447389393022549</v>
      </c>
      <c r="AJ349" s="132">
        <f t="shared" si="857"/>
        <v>-0.17157496627094285</v>
      </c>
      <c r="AK349" s="85">
        <f t="shared" si="870"/>
        <v>0.58145279430513996</v>
      </c>
      <c r="AL349" s="122">
        <f t="shared" si="871"/>
        <v>0.43981128632281702</v>
      </c>
      <c r="AM349" s="122">
        <f t="shared" si="872"/>
        <v>0.72101422875302856</v>
      </c>
      <c r="AN349" s="122">
        <f t="shared" si="873"/>
        <v>0.5734910956252548</v>
      </c>
      <c r="AO349" s="53"/>
      <c r="AP349" s="60"/>
    </row>
    <row r="350" spans="1:42" ht="15" thickBot="1">
      <c r="A350" s="23" t="s">
        <v>7</v>
      </c>
      <c r="B350" s="24">
        <v>13089023210</v>
      </c>
      <c r="C350" s="24"/>
      <c r="D350" s="148">
        <f t="shared" ref="D350:G350" si="1055">IF(OR(AND($V1132=1,$B$24=2),$B$24=1), IF(D$7="Next Quintile",IF(D1132&gt;D$41,D$42,IF(D1132&gt;D$40,D$41,IF(D1132&gt;D$19,D$40,IF(D1132&gt;D$18,D$19,D$18)))),IF(D$7="2nd Quintile",IF(D1132&gt;D$40,D$42,IF(D1132&gt;D$19,D$41,IF(D1132&gt;D$18,D$40,D$19))),IF(D1132*(1+D$7)&gt;100,100,D1132*(1+D$7)))), D1132)</f>
        <v>70.599999999999994</v>
      </c>
      <c r="E350" s="148">
        <f t="shared" si="1055"/>
        <v>60.5</v>
      </c>
      <c r="F350" s="148">
        <f t="shared" si="1055"/>
        <v>24.3</v>
      </c>
      <c r="G350" s="148">
        <f t="shared" si="1055"/>
        <v>9.1999999999999993</v>
      </c>
      <c r="H350" s="149">
        <f t="shared" ref="H350:M350" si="1056">IF(OR(AND($V1132=1,$B$24=2),$B$24=1), IF(H$7="2nd Quintile",IF(H1132&gt;H$41,H$40,IF(H1132&gt;H$40,H$19,IF(H1132&gt;H$19,H$18, H$17))), IF(H$7="Next Quintile",IF(H1132=H$42,H$42,IF(H1132&gt;H$41,H$41,IF(H1132&gt;H$40,H$40,IF(H1132&gt;H$19,H$19,H$18)))),H1132*(1+H$7))), H1132)</f>
        <v>13.6</v>
      </c>
      <c r="I350" s="149">
        <f t="shared" si="1056"/>
        <v>6.6</v>
      </c>
      <c r="J350" s="149">
        <f t="shared" si="1056"/>
        <v>28.7</v>
      </c>
      <c r="K350" s="149">
        <f t="shared" si="1056"/>
        <v>35.799999999999997</v>
      </c>
      <c r="L350" s="149">
        <f t="shared" si="1056"/>
        <v>47.5</v>
      </c>
      <c r="M350" s="149">
        <f t="shared" si="1056"/>
        <v>7.6</v>
      </c>
      <c r="N350" s="148">
        <f t="shared" si="946"/>
        <v>75.7</v>
      </c>
      <c r="O350" s="149">
        <f t="shared" ref="O350:Q350" si="1057">IF(OR(AND($V1132=1,$B$24=2),$B$24=1), IF(O$7="2nd Quintile",IF(O1132&gt;O$41,O$40,IF(O1132&gt;O$40,O$19,IF(O1132&gt;O$19,O$18, O$17))), IF(O$7="Next Quintile",IF(O1132=O$42,O$42,IF(O1132&gt;O$41,O$41,IF(O1132&gt;O$40,O$40,IF(O1132&gt;O$19,O$19,O$18)))),O1132*(1+O$7))), O1132)</f>
        <v>8.6</v>
      </c>
      <c r="P350" s="149">
        <f t="shared" si="1057"/>
        <v>24</v>
      </c>
      <c r="Q350" s="149">
        <f t="shared" si="1057"/>
        <v>19.5</v>
      </c>
      <c r="R350" s="23"/>
      <c r="S350" s="49">
        <f t="shared" si="851"/>
        <v>-0.28972796535161111</v>
      </c>
      <c r="T350" s="49">
        <f t="shared" si="1012"/>
        <v>-0.8896320281337603</v>
      </c>
      <c r="U350" s="49">
        <f t="shared" si="1012"/>
        <v>-1.041694392403951</v>
      </c>
      <c r="V350" s="49">
        <f t="shared" si="1012"/>
        <v>-1.2777992236378051</v>
      </c>
      <c r="W350" s="49">
        <f t="shared" si="861"/>
        <v>-1.5450260291717159</v>
      </c>
      <c r="X350" s="49">
        <f t="shared" si="861"/>
        <v>0.51386412994875086</v>
      </c>
      <c r="Y350" s="49">
        <f t="shared" si="862"/>
        <v>-0.23281219636827663</v>
      </c>
      <c r="Z350" s="49">
        <f t="shared" si="862"/>
        <v>-0.24457907794010961</v>
      </c>
      <c r="AA350" s="49">
        <f t="shared" si="862"/>
        <v>-0.83016221069180463</v>
      </c>
      <c r="AB350" s="49">
        <f t="shared" si="862"/>
        <v>0.53206663387941355</v>
      </c>
      <c r="AC350" s="49">
        <f t="shared" si="1012"/>
        <v>6.0295932978744651E-2</v>
      </c>
      <c r="AD350" s="49">
        <f t="shared" si="863"/>
        <v>0.37816060156185166</v>
      </c>
      <c r="AE350" s="49">
        <f t="shared" si="863"/>
        <v>-4.3100349280865792E-2</v>
      </c>
      <c r="AF350" s="49">
        <f t="shared" si="863"/>
        <v>-1.0916201993564738</v>
      </c>
      <c r="AG350" s="129">
        <f t="shared" si="854"/>
        <v>-0.34512050432746849</v>
      </c>
      <c r="AH350" s="129">
        <f t="shared" si="855"/>
        <v>-0.68040395787405272</v>
      </c>
      <c r="AI350" s="129">
        <f t="shared" si="856"/>
        <v>-0.18089155158416692</v>
      </c>
      <c r="AJ350" s="132">
        <f t="shared" si="857"/>
        <v>-0.17406600352418583</v>
      </c>
      <c r="AK350" s="85">
        <f t="shared" si="870"/>
        <v>0.48482597076963774</v>
      </c>
      <c r="AL350" s="122">
        <f t="shared" si="871"/>
        <v>0.33072976660170267</v>
      </c>
      <c r="AM350" s="122">
        <f t="shared" si="872"/>
        <v>0.58248928099647057</v>
      </c>
      <c r="AN350" s="122">
        <f t="shared" si="873"/>
        <v>0.57279492369260188</v>
      </c>
      <c r="AO350" s="53"/>
      <c r="AP350" s="60"/>
    </row>
    <row r="351" spans="1:42" ht="15" thickBot="1">
      <c r="A351" s="23" t="s">
        <v>7</v>
      </c>
      <c r="B351" s="24">
        <v>13089023211</v>
      </c>
      <c r="C351" s="24"/>
      <c r="D351" s="148">
        <f t="shared" ref="D351:G351" si="1058">IF(OR(AND($V1133=1,$B$24=2),$B$24=1), IF(D$7="Next Quintile",IF(D1133&gt;D$41,D$42,IF(D1133&gt;D$40,D$41,IF(D1133&gt;D$19,D$40,IF(D1133&gt;D$18,D$19,D$18)))),IF(D$7="2nd Quintile",IF(D1133&gt;D$40,D$42,IF(D1133&gt;D$19,D$41,IF(D1133&gt;D$18,D$40,D$19))),IF(D1133*(1+D$7)&gt;100,100,D1133*(1+D$7)))), D1133)</f>
        <v>59.5</v>
      </c>
      <c r="E351" s="148">
        <f t="shared" si="1058"/>
        <v>60.4</v>
      </c>
      <c r="F351" s="148">
        <f t="shared" si="1058"/>
        <v>23.8</v>
      </c>
      <c r="G351" s="148">
        <f t="shared" si="1058"/>
        <v>8.1</v>
      </c>
      <c r="H351" s="149">
        <f t="shared" ref="H351:M351" si="1059">IF(OR(AND($V1133=1,$B$24=2),$B$24=1), IF(H$7="2nd Quintile",IF(H1133&gt;H$41,H$40,IF(H1133&gt;H$40,H$19,IF(H1133&gt;H$19,H$18, H$17))), IF(H$7="Next Quintile",IF(H1133=H$42,H$42,IF(H1133&gt;H$41,H$41,IF(H1133&gt;H$40,H$40,IF(H1133&gt;H$19,H$19,H$18)))),H1133*(1+H$7))), H1133)</f>
        <v>12.5</v>
      </c>
      <c r="I351" s="149">
        <f t="shared" si="1059"/>
        <v>17.7</v>
      </c>
      <c r="J351" s="149">
        <f t="shared" si="1059"/>
        <v>11.9</v>
      </c>
      <c r="K351" s="149">
        <f t="shared" si="1059"/>
        <v>21.5</v>
      </c>
      <c r="L351" s="149">
        <f t="shared" si="1059"/>
        <v>34.299999999999997</v>
      </c>
      <c r="M351" s="149">
        <f t="shared" si="1059"/>
        <v>12</v>
      </c>
      <c r="N351" s="148">
        <f t="shared" si="946"/>
        <v>75.599999999999994</v>
      </c>
      <c r="O351" s="149">
        <f t="shared" ref="O351:Q351" si="1060">IF(OR(AND($V1133=1,$B$24=2),$B$24=1), IF(O$7="2nd Quintile",IF(O1133&gt;O$41,O$40,IF(O1133&gt;O$40,O$19,IF(O1133&gt;O$19,O$18, O$17))), IF(O$7="Next Quintile",IF(O1133=O$42,O$42,IF(O1133&gt;O$41,O$41,IF(O1133&gt;O$40,O$40,IF(O1133&gt;O$19,O$19,O$18)))),O1133*(1+O$7))), O1133)</f>
        <v>5.4</v>
      </c>
      <c r="P351" s="149">
        <f t="shared" si="1060"/>
        <v>22.5</v>
      </c>
      <c r="Q351" s="149">
        <f t="shared" si="1060"/>
        <v>21.8</v>
      </c>
      <c r="R351" s="23"/>
      <c r="S351" s="49">
        <f t="shared" ref="S351:S414" si="1061">IF((D351-S$25)/S$26&lt;3.1, (IF((D351-S$25)/S$26&gt;-3.1, (D351-S$25)/S$26, -3.1)), 3.1)</f>
        <v>-1.2352461900816698</v>
      </c>
      <c r="T351" s="49">
        <f t="shared" ref="T351:AC366" si="1062">IF((E351-T$25)/T$26&lt;3.1, (IF((E351-T$25)/T$26&gt;-3.1, (E351-T$25)/T$26, -3.1)), 3.1)</f>
        <v>-0.899191208596406</v>
      </c>
      <c r="U351" s="49">
        <f t="shared" si="1062"/>
        <v>-1.0656549110564326</v>
      </c>
      <c r="V351" s="49">
        <f t="shared" si="1062"/>
        <v>-1.3362702069711687</v>
      </c>
      <c r="W351" s="49">
        <f t="shared" si="861"/>
        <v>-1.1521964021208331</v>
      </c>
      <c r="X351" s="49">
        <f t="shared" ref="X351" si="1063">IF((I351-X$25)/X$26&lt;3.1, (IF((I351-X$25)/X$26&gt;-3.1, -(I351-X$25)/X$26, 3.1)), -3.1)</f>
        <v>-0.81138990802814803</v>
      </c>
      <c r="Y351" s="49">
        <f t="shared" si="862"/>
        <v>0.61123549738566285</v>
      </c>
      <c r="Z351" s="49">
        <f t="shared" si="862"/>
        <v>0.46099282279735115</v>
      </c>
      <c r="AA351" s="49">
        <f t="shared" si="862"/>
        <v>0.38474073322308161</v>
      </c>
      <c r="AB351" s="49">
        <f t="shared" ref="AB351:AB414" si="1064">IF((M351-AB$25)/AB$26&lt;3.1, (IF((M351-AB$25)/AB$26&gt;-3.1, -(M351-AB$25)/AB$26, 3.1)), -3.1)</f>
        <v>0.16021397642931567</v>
      </c>
      <c r="AC351" s="49">
        <f t="shared" si="1062"/>
        <v>5.0901072985810952E-2</v>
      </c>
      <c r="AD351" s="49">
        <f t="shared" si="863"/>
        <v>0.70729079763356029</v>
      </c>
      <c r="AE351" s="49">
        <f t="shared" si="863"/>
        <v>6.4621256775324806E-2</v>
      </c>
      <c r="AF351" s="49">
        <f t="shared" si="863"/>
        <v>-1.4366943348075951</v>
      </c>
      <c r="AG351" s="129">
        <f t="shared" ref="AG351:AG414" si="1065">AVERAGE(AH351:AJ351)</f>
        <v>-0.21979973968534072</v>
      </c>
      <c r="AH351" s="129">
        <f t="shared" ref="AH351:AH414" si="1066">+AVERAGE(T351,S351,U351,V351,W351,X351,Y351)</f>
        <v>-0.84124476135271364</v>
      </c>
      <c r="AI351" s="129">
        <f t="shared" ref="AI351:AI414" si="1067">+AVERAGE(Z351,AA351,AB351)</f>
        <v>0.33531584414991616</v>
      </c>
      <c r="AJ351" s="132">
        <f t="shared" ref="AJ351:AJ414" si="1068">+AVERAGE(AC351,AD351,AE351,AF351)</f>
        <v>-0.15347030185322477</v>
      </c>
      <c r="AK351" s="85">
        <f t="shared" si="870"/>
        <v>0.52223528903556293</v>
      </c>
      <c r="AL351" s="122">
        <f t="shared" si="871"/>
        <v>0.28372307298538846</v>
      </c>
      <c r="AM351" s="122">
        <f t="shared" si="872"/>
        <v>0.70259635651515562</v>
      </c>
      <c r="AN351" s="122">
        <f t="shared" si="873"/>
        <v>0.57855081891976046</v>
      </c>
      <c r="AO351" s="53"/>
      <c r="AP351" s="60"/>
    </row>
    <row r="352" spans="1:42" ht="15" thickBot="1">
      <c r="A352" s="23" t="s">
        <v>7</v>
      </c>
      <c r="B352" s="24">
        <v>13089023212</v>
      </c>
      <c r="C352" s="24"/>
      <c r="D352" s="148">
        <f t="shared" ref="D352:G352" si="1069">IF(OR(AND($V1134=1,$B$24=2),$B$24=1), IF(D$7="Next Quintile",IF(D1134&gt;D$41,D$42,IF(D1134&gt;D$40,D$41,IF(D1134&gt;D$19,D$40,IF(D1134&gt;D$18,D$19,D$18)))),IF(D$7="2nd Quintile",IF(D1134&gt;D$40,D$42,IF(D1134&gt;D$19,D$41,IF(D1134&gt;D$18,D$40,D$19))),IF(D1134*(1+D$7)&gt;100,100,D1134*(1+D$7)))), D1134)</f>
        <v>60.9</v>
      </c>
      <c r="E352" s="148">
        <f t="shared" si="1069"/>
        <v>60.4</v>
      </c>
      <c r="F352" s="148">
        <f t="shared" si="1069"/>
        <v>17.2</v>
      </c>
      <c r="G352" s="148">
        <f t="shared" si="1069"/>
        <v>8.1999999999999993</v>
      </c>
      <c r="H352" s="149">
        <f t="shared" ref="H352:M352" si="1070">IF(OR(AND($V1134=1,$B$24=2),$B$24=1), IF(H$7="2nd Quintile",IF(H1134&gt;H$41,H$40,IF(H1134&gt;H$40,H$19,IF(H1134&gt;H$19,H$18, H$17))), IF(H$7="Next Quintile",IF(H1134=H$42,H$42,IF(H1134&gt;H$41,H$41,IF(H1134&gt;H$40,H$40,IF(H1134&gt;H$19,H$19,H$18)))),H1134*(1+H$7))), H1134)</f>
        <v>12.6</v>
      </c>
      <c r="I352" s="149">
        <f t="shared" si="1070"/>
        <v>8.1</v>
      </c>
      <c r="J352" s="149">
        <f t="shared" si="1070"/>
        <v>22.5</v>
      </c>
      <c r="K352" s="149">
        <f t="shared" si="1070"/>
        <v>38.4</v>
      </c>
      <c r="L352" s="149">
        <f t="shared" si="1070"/>
        <v>42.6</v>
      </c>
      <c r="M352" s="149">
        <f t="shared" si="1070"/>
        <v>9.5</v>
      </c>
      <c r="N352" s="148">
        <f t="shared" si="946"/>
        <v>75.599999999999994</v>
      </c>
      <c r="O352" s="149">
        <f t="shared" ref="O352:Q352" si="1071">IF(OR(AND($V1134=1,$B$24=2),$B$24=1), IF(O$7="2nd Quintile",IF(O1134&gt;O$41,O$40,IF(O1134&gt;O$40,O$19,IF(O1134&gt;O$19,O$18, O$17))), IF(O$7="Next Quintile",IF(O1134=O$42,O$42,IF(O1134&gt;O$41,O$41,IF(O1134&gt;O$40,O$40,IF(O1134&gt;O$19,O$19,O$18)))),O1134*(1+O$7))), O1134)</f>
        <v>7.8</v>
      </c>
      <c r="P352" s="149">
        <f t="shared" si="1071"/>
        <v>28.9</v>
      </c>
      <c r="Q352" s="149">
        <f t="shared" si="1071"/>
        <v>26.4</v>
      </c>
      <c r="R352" s="23"/>
      <c r="S352" s="49">
        <f t="shared" si="1061"/>
        <v>-1.1159916392148155</v>
      </c>
      <c r="T352" s="49">
        <f t="shared" si="1062"/>
        <v>-0.899191208596406</v>
      </c>
      <c r="U352" s="49">
        <f t="shared" si="1062"/>
        <v>-1.3819337572691919</v>
      </c>
      <c r="V352" s="49">
        <f t="shared" si="1062"/>
        <v>-1.3309546630317721</v>
      </c>
      <c r="W352" s="49">
        <f t="shared" ref="W352:X415" si="1072">IF((H352-W$25)/W$26&lt;3.1, (IF((H352-W$25)/W$26&gt;-3.1, -(H352-W$25)/W$26, 3.1)), -3.1)</f>
        <v>-1.187908186398186</v>
      </c>
      <c r="X352" s="49">
        <f t="shared" si="1072"/>
        <v>0.33477574643835917</v>
      </c>
      <c r="Y352" s="49">
        <f t="shared" ref="Y352:AB415" si="1073">IF((J352-Y$25)/Y$26&lt;3.1, (IF((J352-Y$25)/Y$26&gt;-3.1, -(J352-Y$25)/Y$26, 3.1)), -3.1)</f>
        <v>7.8681595374248653E-2</v>
      </c>
      <c r="Z352" s="49">
        <f t="shared" si="1073"/>
        <v>-0.3728648780741935</v>
      </c>
      <c r="AA352" s="49">
        <f t="shared" si="1073"/>
        <v>-0.3791755118143092</v>
      </c>
      <c r="AB352" s="49">
        <f t="shared" si="1064"/>
        <v>0.37149389543505312</v>
      </c>
      <c r="AC352" s="49">
        <f t="shared" si="1062"/>
        <v>5.0901072985810952E-2</v>
      </c>
      <c r="AD352" s="49">
        <f t="shared" ref="AD352:AF415" si="1074">IF((O352-AD$25)/AD$26&lt;3.1, (IF((O352-AD$25)/AD$26&gt;-3.1, -(O352-AD$25)/AD$26, 3.1)), -3.1)</f>
        <v>0.4604431505797788</v>
      </c>
      <c r="AE352" s="49">
        <f t="shared" si="1074"/>
        <v>-0.39499092906442163</v>
      </c>
      <c r="AF352" s="49">
        <f t="shared" si="1074"/>
        <v>-2.1268426057098373</v>
      </c>
      <c r="AG352" s="129">
        <f t="shared" si="1065"/>
        <v>-0.47184858227163412</v>
      </c>
      <c r="AH352" s="129">
        <f t="shared" si="1066"/>
        <v>-0.78607458752825188</v>
      </c>
      <c r="AI352" s="129">
        <f t="shared" si="1067"/>
        <v>-0.12684883148448317</v>
      </c>
      <c r="AJ352" s="132">
        <f t="shared" si="1068"/>
        <v>-0.50262232780216731</v>
      </c>
      <c r="AK352" s="85">
        <f t="shared" si="870"/>
        <v>0.44699655746705885</v>
      </c>
      <c r="AL352" s="122">
        <f t="shared" si="871"/>
        <v>0.29984688859458708</v>
      </c>
      <c r="AM352" s="122">
        <f t="shared" si="872"/>
        <v>0.59506351592198392</v>
      </c>
      <c r="AN352" s="122">
        <f t="shared" si="873"/>
        <v>0.48097305673330254</v>
      </c>
      <c r="AO352" s="53"/>
      <c r="AP352" s="60"/>
    </row>
    <row r="353" spans="1:42" ht="15" thickBot="1">
      <c r="A353" s="23" t="s">
        <v>7</v>
      </c>
      <c r="B353" s="24">
        <v>13089023213</v>
      </c>
      <c r="C353" s="24"/>
      <c r="D353" s="148">
        <f t="shared" ref="D353:G353" si="1075">IF(OR(AND($V1135=1,$B$24=2),$B$24=1), IF(D$7="Next Quintile",IF(D1135&gt;D$41,D$42,IF(D1135&gt;D$40,D$41,IF(D1135&gt;D$19,D$40,IF(D1135&gt;D$18,D$19,D$18)))),IF(D$7="2nd Quintile",IF(D1135&gt;D$40,D$42,IF(D1135&gt;D$19,D$41,IF(D1135&gt;D$18,D$40,D$19))),IF(D1135*(1+D$7)&gt;100,100,D1135*(1+D$7)))), D1135)</f>
        <v>53.7</v>
      </c>
      <c r="E353" s="148">
        <f t="shared" si="1075"/>
        <v>57</v>
      </c>
      <c r="F353" s="148">
        <f t="shared" si="1075"/>
        <v>19.2</v>
      </c>
      <c r="G353" s="148">
        <f t="shared" si="1075"/>
        <v>4.8</v>
      </c>
      <c r="H353" s="149">
        <f t="shared" ref="H353:M353" si="1076">IF(OR(AND($V1135=1,$B$24=2),$B$24=1), IF(H$7="2nd Quintile",IF(H1135&gt;H$41,H$40,IF(H1135&gt;H$40,H$19,IF(H1135&gt;H$19,H$18, H$17))), IF(H$7="Next Quintile",IF(H1135=H$42,H$42,IF(H1135&gt;H$41,H$41,IF(H1135&gt;H$40,H$40,IF(H1135&gt;H$19,H$19,H$18)))),H1135*(1+H$7))), H1135)</f>
        <v>11.2</v>
      </c>
      <c r="I353" s="149">
        <f t="shared" si="1076"/>
        <v>13.2</v>
      </c>
      <c r="J353" s="149">
        <f t="shared" si="1076"/>
        <v>26.8</v>
      </c>
      <c r="K353" s="149">
        <f t="shared" si="1076"/>
        <v>40.1</v>
      </c>
      <c r="L353" s="149">
        <f t="shared" si="1076"/>
        <v>55.9</v>
      </c>
      <c r="M353" s="149">
        <f t="shared" si="1076"/>
        <v>12.8</v>
      </c>
      <c r="N353" s="148">
        <f t="shared" si="946"/>
        <v>56.8</v>
      </c>
      <c r="O353" s="149">
        <f t="shared" ref="O353:Q353" si="1077">IF(OR(AND($V1135=1,$B$24=2),$B$24=1), IF(O$7="2nd Quintile",IF(O1135&gt;O$41,O$40,IF(O1135&gt;O$40,O$19,IF(O1135&gt;O$19,O$18, O$17))), IF(O$7="Next Quintile",IF(O1135=O$42,O$42,IF(O1135&gt;O$41,O$41,IF(O1135&gt;O$40,O$40,IF(O1135&gt;O$19,O$19,O$18)))),O1135*(1+O$7))), O1135)</f>
        <v>11.7</v>
      </c>
      <c r="P353" s="149">
        <f t="shared" si="1077"/>
        <v>17.100000000000001</v>
      </c>
      <c r="Q353" s="149">
        <f t="shared" si="1077"/>
        <v>13.1</v>
      </c>
      <c r="R353" s="23"/>
      <c r="S353" s="49">
        <f t="shared" si="1061"/>
        <v>-1.7293007579586372</v>
      </c>
      <c r="T353" s="49">
        <f t="shared" si="1062"/>
        <v>-1.2242033443263547</v>
      </c>
      <c r="U353" s="49">
        <f t="shared" si="1062"/>
        <v>-1.2860916826592648</v>
      </c>
      <c r="V353" s="49">
        <f t="shared" si="1062"/>
        <v>-1.5116831569712597</v>
      </c>
      <c r="W353" s="49">
        <f t="shared" si="1072"/>
        <v>-0.68794320651524377</v>
      </c>
      <c r="X353" s="49">
        <f t="shared" si="1072"/>
        <v>-0.27412475749697279</v>
      </c>
      <c r="Y353" s="49">
        <f t="shared" si="1073"/>
        <v>-0.1373544214794383</v>
      </c>
      <c r="Z353" s="49">
        <f t="shared" si="1073"/>
        <v>-0.4567440550849407</v>
      </c>
      <c r="AA353" s="49">
        <f t="shared" si="1073"/>
        <v>-1.6032822659103683</v>
      </c>
      <c r="AB353" s="49">
        <f t="shared" si="1064"/>
        <v>9.2604402347479645E-2</v>
      </c>
      <c r="AC353" s="49">
        <f t="shared" si="1062"/>
        <v>-1.7153326056855733</v>
      </c>
      <c r="AD353" s="49">
        <f t="shared" si="1074"/>
        <v>5.9315724117383853E-2</v>
      </c>
      <c r="AE353" s="49">
        <f t="shared" si="1074"/>
        <v>0.45241903857761084</v>
      </c>
      <c r="AF353" s="49">
        <f t="shared" si="1074"/>
        <v>-0.13141390940552788</v>
      </c>
      <c r="AG353" s="129">
        <f t="shared" si="1065"/>
        <v>-0.65607728750533145</v>
      </c>
      <c r="AH353" s="129">
        <f t="shared" si="1066"/>
        <v>-0.97867161820102455</v>
      </c>
      <c r="AI353" s="129">
        <f t="shared" si="1067"/>
        <v>-0.65580730621594319</v>
      </c>
      <c r="AJ353" s="132">
        <f t="shared" si="1068"/>
        <v>-0.33375293809902662</v>
      </c>
      <c r="AK353" s="85">
        <f t="shared" si="870"/>
        <v>0.39200271596371772</v>
      </c>
      <c r="AL353" s="122">
        <f t="shared" si="871"/>
        <v>0.24355924630207618</v>
      </c>
      <c r="AM353" s="122">
        <f t="shared" si="872"/>
        <v>0.47198961966276148</v>
      </c>
      <c r="AN353" s="122">
        <f t="shared" si="873"/>
        <v>0.52816710380847254</v>
      </c>
      <c r="AO353" s="53"/>
      <c r="AP353" s="60"/>
    </row>
    <row r="354" spans="1:42" ht="15" thickBot="1">
      <c r="A354" s="23" t="s">
        <v>7</v>
      </c>
      <c r="B354" s="24">
        <v>13089023214</v>
      </c>
      <c r="C354" s="24"/>
      <c r="D354" s="148">
        <f t="shared" ref="D354:G354" si="1078">IF(OR(AND($V1136=1,$B$24=2),$B$24=1), IF(D$7="Next Quintile",IF(D1136&gt;D$41,D$42,IF(D1136&gt;D$40,D$41,IF(D1136&gt;D$19,D$40,IF(D1136&gt;D$18,D$19,D$18)))),IF(D$7="2nd Quintile",IF(D1136&gt;D$40,D$42,IF(D1136&gt;D$19,D$41,IF(D1136&gt;D$18,D$40,D$19))),IF(D1136*(1+D$7)&gt;100,100,D1136*(1+D$7)))), D1136)</f>
        <v>59.5</v>
      </c>
      <c r="E354" s="148">
        <f t="shared" si="1078"/>
        <v>60.4</v>
      </c>
      <c r="F354" s="148">
        <f t="shared" si="1078"/>
        <v>25</v>
      </c>
      <c r="G354" s="148">
        <f t="shared" si="1078"/>
        <v>8.1</v>
      </c>
      <c r="H354" s="149">
        <f t="shared" ref="H354:M354" si="1079">IF(OR(AND($V1136=1,$B$24=2),$B$24=1), IF(H$7="2nd Quintile",IF(H1136&gt;H$41,H$40,IF(H1136&gt;H$40,H$19,IF(H1136&gt;H$19,H$18, H$17))), IF(H$7="Next Quintile",IF(H1136=H$42,H$42,IF(H1136&gt;H$41,H$41,IF(H1136&gt;H$40,H$40,IF(H1136&gt;H$19,H$19,H$18)))),H1136*(1+H$7))), H1136)</f>
        <v>13.9</v>
      </c>
      <c r="I354" s="149">
        <f t="shared" si="1079"/>
        <v>13</v>
      </c>
      <c r="J354" s="149">
        <f t="shared" si="1079"/>
        <v>22.3</v>
      </c>
      <c r="K354" s="149">
        <f t="shared" si="1079"/>
        <v>33.700000000000003</v>
      </c>
      <c r="L354" s="149">
        <f t="shared" si="1079"/>
        <v>44.7</v>
      </c>
      <c r="M354" s="149">
        <f t="shared" si="1079"/>
        <v>10.4</v>
      </c>
      <c r="N354" s="148">
        <f t="shared" si="946"/>
        <v>75.599999999999994</v>
      </c>
      <c r="O354" s="149">
        <f t="shared" ref="O354:Q354" si="1080">IF(OR(AND($V1136=1,$B$24=2),$B$24=1), IF(O$7="2nd Quintile",IF(O1136&gt;O$41,O$40,IF(O1136&gt;O$40,O$19,IF(O1136&gt;O$19,O$18, O$17))), IF(O$7="Next Quintile",IF(O1136=O$42,O$42,IF(O1136&gt;O$41,O$41,IF(O1136&gt;O$40,O$40,IF(O1136&gt;O$19,O$19,O$18)))),O1136*(1+O$7))), O1136)</f>
        <v>13.2</v>
      </c>
      <c r="P354" s="149">
        <f t="shared" si="1080"/>
        <v>33</v>
      </c>
      <c r="Q354" s="149">
        <f t="shared" si="1080"/>
        <v>15.2</v>
      </c>
      <c r="R354" s="23"/>
      <c r="S354" s="49">
        <f t="shared" si="1061"/>
        <v>-1.2352461900816698</v>
      </c>
      <c r="T354" s="49">
        <f t="shared" si="1062"/>
        <v>-0.899191208596406</v>
      </c>
      <c r="U354" s="49">
        <f t="shared" si="1062"/>
        <v>-1.0081496662904765</v>
      </c>
      <c r="V354" s="49">
        <f t="shared" si="1062"/>
        <v>-1.3362702069711687</v>
      </c>
      <c r="W354" s="49">
        <f t="shared" si="1072"/>
        <v>-1.6521613820037753</v>
      </c>
      <c r="X354" s="49">
        <f t="shared" si="1072"/>
        <v>-0.25024630636225398</v>
      </c>
      <c r="Y354" s="49">
        <f t="shared" si="1073"/>
        <v>8.8729782204652663E-2</v>
      </c>
      <c r="Z354" s="49">
        <f t="shared" si="1073"/>
        <v>-0.14096362398565759</v>
      </c>
      <c r="AA354" s="49">
        <f t="shared" si="1073"/>
        <v>-0.5724555256189503</v>
      </c>
      <c r="AB354" s="49">
        <f t="shared" si="1064"/>
        <v>0.29543312459298759</v>
      </c>
      <c r="AC354" s="49">
        <f t="shared" si="1062"/>
        <v>5.0901072985810952E-2</v>
      </c>
      <c r="AD354" s="49">
        <f t="shared" si="1074"/>
        <v>-9.4964055291229615E-2</v>
      </c>
      <c r="AE354" s="49">
        <f t="shared" si="1074"/>
        <v>-0.68942998561800939</v>
      </c>
      <c r="AF354" s="49">
        <f t="shared" si="1074"/>
        <v>-0.44648159829568196</v>
      </c>
      <c r="AG354" s="129">
        <f t="shared" si="1065"/>
        <v>-0.44441863781007873</v>
      </c>
      <c r="AH354" s="129">
        <f t="shared" si="1066"/>
        <v>-0.89893359687158525</v>
      </c>
      <c r="AI354" s="129">
        <f t="shared" si="1067"/>
        <v>-0.13932867500387341</v>
      </c>
      <c r="AJ354" s="132">
        <f t="shared" si="1068"/>
        <v>-0.29499364155477753</v>
      </c>
      <c r="AK354" s="85">
        <f t="shared" ref="AK354:AK417" si="1081">+(AG354-AK$26)/(AK$25-AK$26)</f>
        <v>0.45518463009260707</v>
      </c>
      <c r="AL354" s="122">
        <f t="shared" ref="AL354:AL417" si="1082">+(AH354-AL$26)/(AL$25-AL$26)</f>
        <v>0.26686316332522986</v>
      </c>
      <c r="AM354" s="122">
        <f t="shared" ref="AM354:AM417" si="1083">+(AI354-AM$26)/(AM$25-AM$26)</f>
        <v>0.59215980411848834</v>
      </c>
      <c r="AN354" s="122">
        <f t="shared" ref="AN354:AN417" si="1084">+(AJ354-AN$26)/(AN$25-AN$26)</f>
        <v>0.53899919166598986</v>
      </c>
      <c r="AO354" s="53"/>
      <c r="AP354" s="60"/>
    </row>
    <row r="355" spans="1:42" ht="15" thickBot="1">
      <c r="A355" s="23" t="s">
        <v>7</v>
      </c>
      <c r="B355" s="24">
        <v>13089023303</v>
      </c>
      <c r="C355" s="24"/>
      <c r="D355" s="148">
        <f t="shared" ref="D355:G355" si="1085">IF(OR(AND($V1137=1,$B$24=2),$B$24=1), IF(D$7="Next Quintile",IF(D1137&gt;D$41,D$42,IF(D1137&gt;D$40,D$41,IF(D1137&gt;D$19,D$40,IF(D1137&gt;D$18,D$19,D$18)))),IF(D$7="2nd Quintile",IF(D1137&gt;D$40,D$42,IF(D1137&gt;D$19,D$41,IF(D1137&gt;D$18,D$40,D$19))),IF(D1137*(1+D$7)&gt;100,100,D1137*(1+D$7)))), D1137)</f>
        <v>67.2</v>
      </c>
      <c r="E355" s="148">
        <f t="shared" si="1085"/>
        <v>59.1</v>
      </c>
      <c r="F355" s="148">
        <f t="shared" si="1085"/>
        <v>17.7</v>
      </c>
      <c r="G355" s="148">
        <f t="shared" si="1085"/>
        <v>17.2</v>
      </c>
      <c r="H355" s="149">
        <f t="shared" ref="H355:M355" si="1086">IF(OR(AND($V1137=1,$B$24=2),$B$24=1), IF(H$7="2nd Quintile",IF(H1137&gt;H$41,H$40,IF(H1137&gt;H$40,H$19,IF(H1137&gt;H$19,H$18, H$17))), IF(H$7="Next Quintile",IF(H1137=H$42,H$42,IF(H1137&gt;H$41,H$41,IF(H1137&gt;H$40,H$40,IF(H1137&gt;H$19,H$19,H$18)))),H1137*(1+H$7))), H1137)</f>
        <v>10.199999999999999</v>
      </c>
      <c r="I355" s="149">
        <f t="shared" si="1086"/>
        <v>20.3</v>
      </c>
      <c r="J355" s="149">
        <f t="shared" si="1086"/>
        <v>36.1</v>
      </c>
      <c r="K355" s="149">
        <f t="shared" si="1086"/>
        <v>51.4</v>
      </c>
      <c r="L355" s="149">
        <f t="shared" si="1086"/>
        <v>50</v>
      </c>
      <c r="M355" s="149">
        <f t="shared" si="1086"/>
        <v>20.100000000000001</v>
      </c>
      <c r="N355" s="148">
        <f t="shared" si="946"/>
        <v>59.9</v>
      </c>
      <c r="O355" s="149">
        <f t="shared" ref="O355:Q355" si="1087">IF(OR(AND($V1137=1,$B$24=2),$B$24=1), IF(O$7="2nd Quintile",IF(O1137&gt;O$41,O$40,IF(O1137&gt;O$40,O$19,IF(O1137&gt;O$19,O$18, O$17))), IF(O$7="Next Quintile",IF(O1137=O$42,O$42,IF(O1137&gt;O$41,O$41,IF(O1137&gt;O$40,O$40,IF(O1137&gt;O$19,O$19,O$18)))),O1137*(1+O$7))), O1137)</f>
        <v>17.600000000000001</v>
      </c>
      <c r="P355" s="149">
        <f t="shared" si="1087"/>
        <v>27.2</v>
      </c>
      <c r="Q355" s="149">
        <f t="shared" si="1087"/>
        <v>18.600000000000001</v>
      </c>
      <c r="R355" s="23"/>
      <c r="S355" s="49">
        <f t="shared" si="1061"/>
        <v>-0.57934616031397079</v>
      </c>
      <c r="T355" s="49">
        <f t="shared" si="1062"/>
        <v>-1.023460554610798</v>
      </c>
      <c r="U355" s="49">
        <f t="shared" si="1062"/>
        <v>-1.35797323861671</v>
      </c>
      <c r="V355" s="49">
        <f t="shared" si="1062"/>
        <v>-0.85255570848606943</v>
      </c>
      <c r="W355" s="49">
        <f t="shared" si="1072"/>
        <v>-0.33082536374171373</v>
      </c>
      <c r="X355" s="49">
        <f t="shared" si="1072"/>
        <v>-1.121809772779494</v>
      </c>
      <c r="Y355" s="49">
        <f t="shared" si="1073"/>
        <v>-0.60459510909322633</v>
      </c>
      <c r="Z355" s="49">
        <f t="shared" si="1073"/>
        <v>-1.0142938787446125</v>
      </c>
      <c r="AA355" s="49">
        <f t="shared" si="1073"/>
        <v>-1.0602574652211392</v>
      </c>
      <c r="AB355" s="49">
        <f t="shared" si="1064"/>
        <v>-0.52433296114927375</v>
      </c>
      <c r="AC355" s="49">
        <f t="shared" si="1062"/>
        <v>-1.4240919459046533</v>
      </c>
      <c r="AD355" s="49">
        <f t="shared" si="1074"/>
        <v>-0.54751807488982929</v>
      </c>
      <c r="AE355" s="49">
        <f t="shared" si="1074"/>
        <v>-0.27290644220073901</v>
      </c>
      <c r="AF355" s="49">
        <f t="shared" si="1074"/>
        <v>-0.95659118983212221</v>
      </c>
      <c r="AG355" s="129">
        <f t="shared" si="1065"/>
        <v>-0.83507465136626491</v>
      </c>
      <c r="AH355" s="129">
        <f t="shared" si="1066"/>
        <v>-0.8386522725202834</v>
      </c>
      <c r="AI355" s="129">
        <f t="shared" si="1067"/>
        <v>-0.86629476837167507</v>
      </c>
      <c r="AJ355" s="132">
        <f t="shared" si="1068"/>
        <v>-0.80027691320683592</v>
      </c>
      <c r="AK355" s="85">
        <f t="shared" si="1081"/>
        <v>0.33857047452665662</v>
      </c>
      <c r="AL355" s="122">
        <f t="shared" si="1082"/>
        <v>0.28448074346212127</v>
      </c>
      <c r="AM355" s="122">
        <f t="shared" si="1083"/>
        <v>0.42301505300254638</v>
      </c>
      <c r="AN355" s="122">
        <f t="shared" si="1084"/>
        <v>0.39778732046444659</v>
      </c>
      <c r="AO355" s="53"/>
      <c r="AP355" s="60"/>
    </row>
    <row r="356" spans="1:42" ht="15" thickBot="1">
      <c r="A356" s="23" t="s">
        <v>7</v>
      </c>
      <c r="B356" s="24">
        <v>13089023306</v>
      </c>
      <c r="C356" s="24"/>
      <c r="D356" s="148">
        <f t="shared" ref="D356:G356" si="1088">IF(OR(AND($V1138=1,$B$24=2),$B$24=1), IF(D$7="Next Quintile",IF(D1138&gt;D$41,D$42,IF(D1138&gt;D$40,D$41,IF(D1138&gt;D$19,D$40,IF(D1138&gt;D$18,D$19,D$18)))),IF(D$7="2nd Quintile",IF(D1138&gt;D$40,D$42,IF(D1138&gt;D$19,D$41,IF(D1138&gt;D$18,D$40,D$19))),IF(D1138*(1+D$7)&gt;100,100,D1138*(1+D$7)))), D1138)</f>
        <v>71.900000000000006</v>
      </c>
      <c r="E356" s="148">
        <f t="shared" si="1088"/>
        <v>62</v>
      </c>
      <c r="F356" s="148">
        <f t="shared" si="1088"/>
        <v>31.7</v>
      </c>
      <c r="G356" s="148">
        <f t="shared" si="1088"/>
        <v>19.600000000000001</v>
      </c>
      <c r="H356" s="149">
        <f t="shared" ref="H356:M356" si="1089">IF(OR(AND($V1138=1,$B$24=2),$B$24=1), IF(H$7="2nd Quintile",IF(H1138&gt;H$41,H$40,IF(H1138&gt;H$40,H$19,IF(H1138&gt;H$19,H$18, H$17))), IF(H$7="Next Quintile",IF(H1138=H$42,H$42,IF(H1138&gt;H$41,H$41,IF(H1138&gt;H$40,H$40,IF(H1138&gt;H$19,H$19,H$18)))),H1138*(1+H$7))), H1138)</f>
        <v>12.2</v>
      </c>
      <c r="I356" s="149">
        <f t="shared" si="1089"/>
        <v>7.2</v>
      </c>
      <c r="J356" s="149">
        <f t="shared" si="1089"/>
        <v>17.3</v>
      </c>
      <c r="K356" s="149">
        <f t="shared" si="1089"/>
        <v>30.8</v>
      </c>
      <c r="L356" s="149">
        <f t="shared" si="1089"/>
        <v>41.7</v>
      </c>
      <c r="M356" s="149">
        <f t="shared" si="1089"/>
        <v>6.4</v>
      </c>
      <c r="N356" s="148">
        <f t="shared" si="946"/>
        <v>73.099999999999994</v>
      </c>
      <c r="O356" s="149">
        <f t="shared" ref="O356:Q356" si="1090">IF(OR(AND($V1138=1,$B$24=2),$B$24=1), IF(O$7="2nd Quintile",IF(O1138&gt;O$41,O$40,IF(O1138&gt;O$40,O$19,IF(O1138&gt;O$19,O$18, O$17))), IF(O$7="Next Quintile",IF(O1138=O$42,O$42,IF(O1138&gt;O$41,O$41,IF(O1138&gt;O$40,O$40,IF(O1138&gt;O$19,O$19,O$18)))),O1138*(1+O$7))), O1138)</f>
        <v>7.6</v>
      </c>
      <c r="P356" s="149">
        <f t="shared" si="1090"/>
        <v>25</v>
      </c>
      <c r="Q356" s="149">
        <f t="shared" si="1090"/>
        <v>12.5</v>
      </c>
      <c r="R356" s="23"/>
      <c r="S356" s="49">
        <f t="shared" si="1061"/>
        <v>-0.17899159668953113</v>
      </c>
      <c r="T356" s="49">
        <f t="shared" si="1062"/>
        <v>-0.74624432119407691</v>
      </c>
      <c r="U356" s="49">
        <f t="shared" si="1062"/>
        <v>-0.68707871634722106</v>
      </c>
      <c r="V356" s="49">
        <f t="shared" si="1062"/>
        <v>-0.72498265394054862</v>
      </c>
      <c r="W356" s="49">
        <f t="shared" si="1072"/>
        <v>-1.0450610492887737</v>
      </c>
      <c r="X356" s="49">
        <f t="shared" si="1072"/>
        <v>0.44222877654459414</v>
      </c>
      <c r="Y356" s="49">
        <f t="shared" si="1073"/>
        <v>0.33993445296475372</v>
      </c>
      <c r="Z356" s="49">
        <f t="shared" si="1073"/>
        <v>2.1243838562052179E-3</v>
      </c>
      <c r="AA356" s="49">
        <f t="shared" si="1073"/>
        <v>-0.29634122018374892</v>
      </c>
      <c r="AB356" s="49">
        <f t="shared" si="1064"/>
        <v>0.63348099500216748</v>
      </c>
      <c r="AC356" s="49">
        <f t="shared" si="1062"/>
        <v>-0.18397042683751144</v>
      </c>
      <c r="AD356" s="49">
        <f t="shared" si="1074"/>
        <v>0.48101378783426063</v>
      </c>
      <c r="AE356" s="49">
        <f t="shared" si="1074"/>
        <v>-0.11491475331832619</v>
      </c>
      <c r="AF356" s="49">
        <f t="shared" si="1074"/>
        <v>-4.1394569722626756E-2</v>
      </c>
      <c r="AG356" s="129">
        <f t="shared" si="1065"/>
        <v>-7.4394960537493865E-2</v>
      </c>
      <c r="AH356" s="129">
        <f t="shared" si="1066"/>
        <v>-0.37145644399297195</v>
      </c>
      <c r="AI356" s="129">
        <f t="shared" si="1067"/>
        <v>0.11308805289154127</v>
      </c>
      <c r="AJ356" s="132">
        <f t="shared" si="1068"/>
        <v>3.518350948894907E-2</v>
      </c>
      <c r="AK356" s="85">
        <f t="shared" si="1081"/>
        <v>0.56563985711381914</v>
      </c>
      <c r="AL356" s="122">
        <f t="shared" si="1082"/>
        <v>0.42102153843096174</v>
      </c>
      <c r="AM356" s="122">
        <f t="shared" si="1083"/>
        <v>0.65089014244771948</v>
      </c>
      <c r="AN356" s="122">
        <f t="shared" si="1084"/>
        <v>0.63127403222114187</v>
      </c>
      <c r="AO356" s="53"/>
      <c r="AP356" s="60"/>
    </row>
    <row r="357" spans="1:42" ht="15" thickBot="1">
      <c r="A357" s="23" t="s">
        <v>7</v>
      </c>
      <c r="B357" s="24">
        <v>13089023309</v>
      </c>
      <c r="C357" s="24"/>
      <c r="D357" s="148">
        <f t="shared" ref="D357:G357" si="1091">IF(OR(AND($V1139=1,$B$24=2),$B$24=1), IF(D$7="Next Quintile",IF(D1139&gt;D$41,D$42,IF(D1139&gt;D$40,D$41,IF(D1139&gt;D$19,D$40,IF(D1139&gt;D$18,D$19,D$18)))),IF(D$7="2nd Quintile",IF(D1139&gt;D$40,D$42,IF(D1139&gt;D$19,D$41,IF(D1139&gt;D$18,D$40,D$19))),IF(D1139*(1+D$7)&gt;100,100,D1139*(1+D$7)))), D1139)</f>
        <v>61.8</v>
      </c>
      <c r="E357" s="148">
        <f t="shared" si="1091"/>
        <v>60</v>
      </c>
      <c r="F357" s="148">
        <f t="shared" si="1091"/>
        <v>13.2</v>
      </c>
      <c r="G357" s="148">
        <f t="shared" si="1091"/>
        <v>11.4</v>
      </c>
      <c r="H357" s="149">
        <f t="shared" ref="H357:M357" si="1092">IF(OR(AND($V1139=1,$B$24=2),$B$24=1), IF(H$7="2nd Quintile",IF(H1139&gt;H$41,H$40,IF(H1139&gt;H$40,H$19,IF(H1139&gt;H$19,H$18, H$17))), IF(H$7="Next Quintile",IF(H1139=H$42,H$42,IF(H1139&gt;H$41,H$41,IF(H1139&gt;H$40,H$40,IF(H1139&gt;H$19,H$19,H$18)))),H1139*(1+H$7))), H1139)</f>
        <v>11.7</v>
      </c>
      <c r="I357" s="149">
        <f t="shared" si="1092"/>
        <v>10</v>
      </c>
      <c r="J357" s="149">
        <f t="shared" si="1092"/>
        <v>27.4</v>
      </c>
      <c r="K357" s="149">
        <f t="shared" si="1092"/>
        <v>43.9</v>
      </c>
      <c r="L357" s="149">
        <f t="shared" si="1092"/>
        <v>47.2</v>
      </c>
      <c r="M357" s="149">
        <f t="shared" si="1092"/>
        <v>12.6</v>
      </c>
      <c r="N357" s="148">
        <f t="shared" si="946"/>
        <v>71.3</v>
      </c>
      <c r="O357" s="149">
        <f t="shared" ref="O357:Q357" si="1093">IF(OR(AND($V1139=1,$B$24=2),$B$24=1), IF(O$7="2nd Quintile",IF(O1139&gt;O$41,O$40,IF(O1139&gt;O$40,O$19,IF(O1139&gt;O$19,O$18, O$17))), IF(O$7="Next Quintile",IF(O1139=O$42,O$42,IF(O1139&gt;O$41,O$41,IF(O1139&gt;O$40,O$40,IF(O1139&gt;O$19,O$19,O$18)))),O1139*(1+O$7))), O1139)</f>
        <v>7.6</v>
      </c>
      <c r="P357" s="149">
        <f t="shared" si="1093"/>
        <v>33.4</v>
      </c>
      <c r="Q357" s="149">
        <f t="shared" si="1093"/>
        <v>17.8</v>
      </c>
      <c r="R357" s="23"/>
      <c r="S357" s="49">
        <f t="shared" si="1061"/>
        <v>-1.0393279993718378</v>
      </c>
      <c r="T357" s="49">
        <f t="shared" si="1062"/>
        <v>-0.93742793044698802</v>
      </c>
      <c r="U357" s="49">
        <f t="shared" si="1062"/>
        <v>-1.5736179064890461</v>
      </c>
      <c r="V357" s="49">
        <f t="shared" si="1062"/>
        <v>-1.1608572569710778</v>
      </c>
      <c r="W357" s="49">
        <f t="shared" si="1072"/>
        <v>-0.86650212790200876</v>
      </c>
      <c r="X357" s="49">
        <f t="shared" si="1072"/>
        <v>0.10793046065852954</v>
      </c>
      <c r="Y357" s="49">
        <f t="shared" si="1073"/>
        <v>-0.16749898197065033</v>
      </c>
      <c r="Z357" s="49">
        <f t="shared" si="1073"/>
        <v>-0.64423868605014001</v>
      </c>
      <c r="AA357" s="49">
        <f t="shared" si="1073"/>
        <v>-0.80255078014828474</v>
      </c>
      <c r="AB357" s="49">
        <f t="shared" si="1064"/>
        <v>0.10950679586793872</v>
      </c>
      <c r="AC357" s="49">
        <f t="shared" si="1062"/>
        <v>-0.35307790671030331</v>
      </c>
      <c r="AD357" s="49">
        <f t="shared" si="1074"/>
        <v>0.48101378783426063</v>
      </c>
      <c r="AE357" s="49">
        <f t="shared" si="1074"/>
        <v>-0.71815574723299347</v>
      </c>
      <c r="AF357" s="49">
        <f t="shared" si="1074"/>
        <v>-0.83656540358825393</v>
      </c>
      <c r="AG357" s="129">
        <f t="shared" si="1065"/>
        <v>-0.53592867596354621</v>
      </c>
      <c r="AH357" s="129">
        <f t="shared" si="1066"/>
        <v>-0.80532882035615416</v>
      </c>
      <c r="AI357" s="129">
        <f t="shared" si="1067"/>
        <v>-0.44576089011016196</v>
      </c>
      <c r="AJ357" s="132">
        <f t="shared" si="1068"/>
        <v>-0.35669631742432251</v>
      </c>
      <c r="AK357" s="85">
        <f t="shared" si="1081"/>
        <v>0.42786810236804484</v>
      </c>
      <c r="AL357" s="122">
        <f t="shared" si="1082"/>
        <v>0.2942197230757424</v>
      </c>
      <c r="AM357" s="122">
        <f t="shared" si="1083"/>
        <v>0.52086156719805421</v>
      </c>
      <c r="AN357" s="122">
        <f t="shared" si="1084"/>
        <v>0.52175510145656634</v>
      </c>
      <c r="AO357" s="53"/>
      <c r="AP357" s="60"/>
    </row>
    <row r="358" spans="1:42" ht="15" thickBot="1">
      <c r="A358" s="23" t="s">
        <v>7</v>
      </c>
      <c r="B358" s="24">
        <v>13089023310</v>
      </c>
      <c r="C358" s="24"/>
      <c r="D358" s="148">
        <f t="shared" ref="D358:G358" si="1094">IF(OR(AND($V1140=1,$B$24=2),$B$24=1), IF(D$7="Next Quintile",IF(D1140&gt;D$41,D$42,IF(D1140&gt;D$40,D$41,IF(D1140&gt;D$19,D$40,IF(D1140&gt;D$18,D$19,D$18)))),IF(D$7="2nd Quintile",IF(D1140&gt;D$40,D$42,IF(D1140&gt;D$19,D$41,IF(D1140&gt;D$18,D$40,D$19))),IF(D1140*(1+D$7)&gt;100,100,D1140*(1+D$7)))), D1140)</f>
        <v>63.9</v>
      </c>
      <c r="E358" s="148">
        <f t="shared" si="1094"/>
        <v>59.7</v>
      </c>
      <c r="F358" s="148">
        <f t="shared" si="1094"/>
        <v>13.3</v>
      </c>
      <c r="G358" s="148">
        <f t="shared" si="1094"/>
        <v>14</v>
      </c>
      <c r="H358" s="149">
        <f t="shared" ref="H358:M358" si="1095">IF(OR(AND($V1140=1,$B$24=2),$B$24=1), IF(H$7="2nd Quintile",IF(H1140&gt;H$41,H$40,IF(H1140&gt;H$40,H$19,IF(H1140&gt;H$19,H$18, H$17))), IF(H$7="Next Quintile",IF(H1140=H$42,H$42,IF(H1140&gt;H$41,H$41,IF(H1140&gt;H$40,H$40,IF(H1140&gt;H$19,H$19,H$18)))),H1140*(1+H$7))), H1140)</f>
        <v>14.4</v>
      </c>
      <c r="I358" s="149">
        <f t="shared" si="1095"/>
        <v>10.6</v>
      </c>
      <c r="J358" s="149">
        <f t="shared" si="1095"/>
        <v>48.2</v>
      </c>
      <c r="K358" s="149">
        <f t="shared" si="1095"/>
        <v>55.2</v>
      </c>
      <c r="L358" s="149">
        <f t="shared" si="1095"/>
        <v>58.7</v>
      </c>
      <c r="M358" s="149">
        <f t="shared" si="1095"/>
        <v>10.7</v>
      </c>
      <c r="N358" s="148">
        <f t="shared" si="946"/>
        <v>67.2</v>
      </c>
      <c r="O358" s="149">
        <f t="shared" ref="O358:Q358" si="1096">IF(OR(AND($V1140=1,$B$24=2),$B$24=1), IF(O$7="2nd Quintile",IF(O1140&gt;O$41,O$40,IF(O1140&gt;O$40,O$19,IF(O1140&gt;O$19,O$18, O$17))), IF(O$7="Next Quintile",IF(O1140=O$42,O$42,IF(O1140&gt;O$41,O$41,IF(O1140&gt;O$40,O$40,IF(O1140&gt;O$19,O$19,O$18)))),O1140*(1+O$7))), O1140)</f>
        <v>13.4</v>
      </c>
      <c r="P358" s="149">
        <f t="shared" si="1096"/>
        <v>27</v>
      </c>
      <c r="Q358" s="149">
        <f t="shared" si="1096"/>
        <v>21.7</v>
      </c>
      <c r="R358" s="23"/>
      <c r="S358" s="49">
        <f t="shared" si="1061"/>
        <v>-0.86044617307155635</v>
      </c>
      <c r="T358" s="49">
        <f t="shared" si="1062"/>
        <v>-0.96610547183492446</v>
      </c>
      <c r="U358" s="49">
        <f t="shared" si="1062"/>
        <v>-1.5688258027585493</v>
      </c>
      <c r="V358" s="49">
        <f t="shared" si="1062"/>
        <v>-1.0226531145467637</v>
      </c>
      <c r="W358" s="49">
        <f t="shared" si="1072"/>
        <v>-1.8307203033905401</v>
      </c>
      <c r="X358" s="49">
        <f t="shared" si="1072"/>
        <v>3.6295107254372891E-2</v>
      </c>
      <c r="Y358" s="49">
        <f t="shared" si="1073"/>
        <v>-1.2125104123326709</v>
      </c>
      <c r="Z358" s="49">
        <f t="shared" si="1073"/>
        <v>-1.201788509709812</v>
      </c>
      <c r="AA358" s="49">
        <f t="shared" si="1073"/>
        <v>-1.8609889509832234</v>
      </c>
      <c r="AB358" s="49">
        <f t="shared" si="1064"/>
        <v>0.2700795343122992</v>
      </c>
      <c r="AC358" s="49">
        <f t="shared" si="1062"/>
        <v>-0.73826716642055146</v>
      </c>
      <c r="AD358" s="49">
        <f t="shared" si="1074"/>
        <v>-0.11553469254571153</v>
      </c>
      <c r="AE358" s="49">
        <f t="shared" si="1074"/>
        <v>-0.25854356139324697</v>
      </c>
      <c r="AF358" s="49">
        <f t="shared" si="1074"/>
        <v>-1.4216911115271114</v>
      </c>
      <c r="AG358" s="129">
        <f t="shared" si="1065"/>
        <v>-0.87503929823986992</v>
      </c>
      <c r="AH358" s="129">
        <f t="shared" si="1066"/>
        <v>-1.0607094529543761</v>
      </c>
      <c r="AI358" s="129">
        <f t="shared" si="1067"/>
        <v>-0.93089930879357874</v>
      </c>
      <c r="AJ358" s="132">
        <f t="shared" si="1068"/>
        <v>-0.63350913297165534</v>
      </c>
      <c r="AK358" s="85">
        <f t="shared" si="1081"/>
        <v>0.32664068620666564</v>
      </c>
      <c r="AL358" s="122">
        <f t="shared" si="1082"/>
        <v>0.21958319495321407</v>
      </c>
      <c r="AM358" s="122">
        <f t="shared" si="1083"/>
        <v>0.407983376820788</v>
      </c>
      <c r="AN358" s="122">
        <f t="shared" si="1084"/>
        <v>0.44439402926392968</v>
      </c>
      <c r="AO358" s="53"/>
      <c r="AP358" s="60"/>
    </row>
    <row r="359" spans="1:42" ht="15" thickBot="1">
      <c r="A359" s="23" t="s">
        <v>7</v>
      </c>
      <c r="B359" s="24">
        <v>13089023311</v>
      </c>
      <c r="C359" s="24"/>
      <c r="D359" s="148">
        <f t="shared" ref="D359:G359" si="1097">IF(OR(AND($V1141=1,$B$24=2),$B$24=1), IF(D$7="Next Quintile",IF(D1141&gt;D$41,D$42,IF(D1141&gt;D$40,D$41,IF(D1141&gt;D$19,D$40,IF(D1141&gt;D$18,D$19,D$18)))),IF(D$7="2nd Quintile",IF(D1141&gt;D$40,D$42,IF(D1141&gt;D$19,D$41,IF(D1141&gt;D$18,D$40,D$19))),IF(D1141*(1+D$7)&gt;100,100,D1141*(1+D$7)))), D1141)</f>
        <v>71.900000000000006</v>
      </c>
      <c r="E359" s="148">
        <f t="shared" si="1097"/>
        <v>64.5</v>
      </c>
      <c r="F359" s="148">
        <f t="shared" si="1097"/>
        <v>30.8</v>
      </c>
      <c r="G359" s="148">
        <f t="shared" si="1097"/>
        <v>26.2</v>
      </c>
      <c r="H359" s="149">
        <f t="shared" ref="H359:M359" si="1098">IF(OR(AND($V1141=1,$B$24=2),$B$24=1), IF(H$7="2nd Quintile",IF(H1141&gt;H$41,H$40,IF(H1141&gt;H$40,H$19,IF(H1141&gt;H$19,H$18, H$17))), IF(H$7="Next Quintile",IF(H1141=H$42,H$42,IF(H1141&gt;H$41,H$41,IF(H1141&gt;H$40,H$40,IF(H1141&gt;H$19,H$19,H$18)))),H1141*(1+H$7))), H1141)</f>
        <v>10.3</v>
      </c>
      <c r="I359" s="149">
        <f t="shared" si="1098"/>
        <v>4.0999999999999996</v>
      </c>
      <c r="J359" s="149">
        <f t="shared" si="1098"/>
        <v>26.3</v>
      </c>
      <c r="K359" s="149">
        <f t="shared" si="1098"/>
        <v>27.6</v>
      </c>
      <c r="L359" s="149">
        <f t="shared" si="1098"/>
        <v>33.6</v>
      </c>
      <c r="M359" s="149">
        <f t="shared" si="1098"/>
        <v>9.5</v>
      </c>
      <c r="N359" s="148">
        <f t="shared" si="946"/>
        <v>79.900000000000006</v>
      </c>
      <c r="O359" s="149">
        <f t="shared" ref="O359:Q359" si="1099">IF(OR(AND($V1141=1,$B$24=2),$B$24=1), IF(O$7="2nd Quintile",IF(O1141&gt;O$41,O$40,IF(O1141&gt;O$40,O$19,IF(O1141&gt;O$19,O$18, O$17))), IF(O$7="Next Quintile",IF(O1141=O$42,O$42,IF(O1141&gt;O$41,O$41,IF(O1141&gt;O$40,O$40,IF(O1141&gt;O$19,O$19,O$18)))),O1141*(1+O$7))), O1141)</f>
        <v>4.0999999999999996</v>
      </c>
      <c r="P359" s="149">
        <f t="shared" si="1099"/>
        <v>20.6</v>
      </c>
      <c r="Q359" s="149">
        <f t="shared" si="1099"/>
        <v>17</v>
      </c>
      <c r="R359" s="23"/>
      <c r="S359" s="49">
        <f t="shared" si="1061"/>
        <v>-0.17899159668953113</v>
      </c>
      <c r="T359" s="49">
        <f t="shared" si="1062"/>
        <v>-0.50726480962793807</v>
      </c>
      <c r="U359" s="49">
        <f t="shared" si="1062"/>
        <v>-0.73020764992168818</v>
      </c>
      <c r="V359" s="49">
        <f t="shared" si="1062"/>
        <v>-0.37415675394036679</v>
      </c>
      <c r="W359" s="49">
        <f t="shared" si="1072"/>
        <v>-0.36653714801906728</v>
      </c>
      <c r="X359" s="49">
        <f t="shared" si="1072"/>
        <v>0.81234476913273712</v>
      </c>
      <c r="Y359" s="49">
        <f t="shared" si="1073"/>
        <v>-0.11223395440342819</v>
      </c>
      <c r="Z359" s="49">
        <f t="shared" si="1073"/>
        <v>0.16001459940584678</v>
      </c>
      <c r="AA359" s="49">
        <f t="shared" si="1073"/>
        <v>0.44916740449129489</v>
      </c>
      <c r="AB359" s="49">
        <f t="shared" si="1064"/>
        <v>0.37149389543505312</v>
      </c>
      <c r="AC359" s="49">
        <f t="shared" si="1062"/>
        <v>0.45488005268192655</v>
      </c>
      <c r="AD359" s="49">
        <f t="shared" si="1074"/>
        <v>0.84099993978769205</v>
      </c>
      <c r="AE359" s="49">
        <f t="shared" si="1074"/>
        <v>0.20106862444649948</v>
      </c>
      <c r="AF359" s="49">
        <f t="shared" si="1074"/>
        <v>-0.71653961734438554</v>
      </c>
      <c r="AG359" s="129">
        <f t="shared" si="1065"/>
        <v>0.1046148748042716</v>
      </c>
      <c r="AH359" s="129">
        <f t="shared" si="1066"/>
        <v>-0.2081495919241832</v>
      </c>
      <c r="AI359" s="129">
        <f t="shared" si="1067"/>
        <v>0.32689196644406487</v>
      </c>
      <c r="AJ359" s="132">
        <f t="shared" si="1068"/>
        <v>0.19510224989293315</v>
      </c>
      <c r="AK359" s="85">
        <f t="shared" si="1081"/>
        <v>0.6190758213943931</v>
      </c>
      <c r="AL359" s="122">
        <f t="shared" si="1082"/>
        <v>0.46874894960160274</v>
      </c>
      <c r="AM359" s="122">
        <f t="shared" si="1083"/>
        <v>0.70063635492637943</v>
      </c>
      <c r="AN359" s="122">
        <f t="shared" si="1084"/>
        <v>0.67596663504332843</v>
      </c>
      <c r="AO359" s="53"/>
      <c r="AP359" s="60"/>
    </row>
    <row r="360" spans="1:42" ht="15" thickBot="1">
      <c r="A360" s="23" t="s">
        <v>7</v>
      </c>
      <c r="B360" s="24">
        <v>13089023312</v>
      </c>
      <c r="C360" s="24"/>
      <c r="D360" s="148">
        <f t="shared" ref="D360:G360" si="1100">IF(OR(AND($V1142=1,$B$24=2),$B$24=1), IF(D$7="Next Quintile",IF(D1142&gt;D$41,D$42,IF(D1142&gt;D$40,D$41,IF(D1142&gt;D$19,D$40,IF(D1142&gt;D$18,D$19,D$18)))),IF(D$7="2nd Quintile",IF(D1142&gt;D$40,D$42,IF(D1142&gt;D$19,D$41,IF(D1142&gt;D$18,D$40,D$19))),IF(D1142*(1+D$7)&gt;100,100,D1142*(1+D$7)))), D1142)</f>
        <v>76.3</v>
      </c>
      <c r="E360" s="148">
        <f t="shared" si="1100"/>
        <v>62.3</v>
      </c>
      <c r="F360" s="148">
        <f t="shared" si="1100"/>
        <v>29.1</v>
      </c>
      <c r="G360" s="148">
        <f t="shared" si="1100"/>
        <v>17</v>
      </c>
      <c r="H360" s="149">
        <f t="shared" ref="H360:M360" si="1101">IF(OR(AND($V1142=1,$B$24=2),$B$24=1), IF(H$7="2nd Quintile",IF(H1142&gt;H$41,H$40,IF(H1142&gt;H$40,H$19,IF(H1142&gt;H$19,H$18, H$17))), IF(H$7="Next Quintile",IF(H1142=H$42,H$42,IF(H1142&gt;H$41,H$41,IF(H1142&gt;H$40,H$40,IF(H1142&gt;H$19,H$19,H$18)))),H1142*(1+H$7))), H1142)</f>
        <v>10.7</v>
      </c>
      <c r="I360" s="149">
        <f t="shared" si="1101"/>
        <v>15.7</v>
      </c>
      <c r="J360" s="149">
        <f t="shared" si="1101"/>
        <v>30.3</v>
      </c>
      <c r="K360" s="149">
        <f t="shared" si="1101"/>
        <v>29.1</v>
      </c>
      <c r="L360" s="149">
        <f t="shared" si="1101"/>
        <v>48.4</v>
      </c>
      <c r="M360" s="149">
        <f t="shared" si="1101"/>
        <v>7.2</v>
      </c>
      <c r="N360" s="148">
        <f t="shared" si="946"/>
        <v>77.599999999999994</v>
      </c>
      <c r="O360" s="149">
        <f t="shared" ref="O360:Q360" si="1102">IF(OR(AND($V1142=1,$B$24=2),$B$24=1), IF(O$7="2nd Quintile",IF(O1142&gt;O$41,O$40,IF(O1142&gt;O$40,O$19,IF(O1142&gt;O$19,O$18, O$17))), IF(O$7="Next Quintile",IF(O1142=O$42,O$42,IF(O1142&gt;O$41,O$41,IF(O1142&gt;O$40,O$40,IF(O1142&gt;O$19,O$19,O$18)))),O1142*(1+O$7))), O1142)</f>
        <v>5.4</v>
      </c>
      <c r="P360" s="149">
        <f t="shared" si="1102"/>
        <v>22.3</v>
      </c>
      <c r="Q360" s="149">
        <f t="shared" si="1102"/>
        <v>14.3</v>
      </c>
      <c r="R360" s="23"/>
      <c r="S360" s="49">
        <f t="shared" si="1061"/>
        <v>0.19580842032058168</v>
      </c>
      <c r="T360" s="49">
        <f t="shared" si="1062"/>
        <v>-0.71756677980614059</v>
      </c>
      <c r="U360" s="49">
        <f t="shared" si="1062"/>
        <v>-0.8116734133401261</v>
      </c>
      <c r="V360" s="49">
        <f t="shared" si="1062"/>
        <v>-0.86318679636486273</v>
      </c>
      <c r="W360" s="49">
        <f t="shared" si="1072"/>
        <v>-0.50938428512847878</v>
      </c>
      <c r="X360" s="49">
        <f t="shared" si="1072"/>
        <v>-0.572605396680959</v>
      </c>
      <c r="Y360" s="49">
        <f t="shared" si="1073"/>
        <v>-0.31319769101150907</v>
      </c>
      <c r="Z360" s="49">
        <f t="shared" si="1073"/>
        <v>8.6003560866952281E-2</v>
      </c>
      <c r="AA360" s="49">
        <f t="shared" si="1073"/>
        <v>-0.91299650232236484</v>
      </c>
      <c r="AB360" s="49">
        <f t="shared" si="1064"/>
        <v>0.5658714209203316</v>
      </c>
      <c r="AC360" s="49">
        <f t="shared" si="1062"/>
        <v>0.23879827284446886</v>
      </c>
      <c r="AD360" s="49">
        <f t="shared" si="1074"/>
        <v>0.70729079763356029</v>
      </c>
      <c r="AE360" s="49">
        <f t="shared" si="1074"/>
        <v>7.8984137582816832E-2</v>
      </c>
      <c r="AF360" s="49">
        <f t="shared" si="1074"/>
        <v>-0.31145258877133036</v>
      </c>
      <c r="AG360" s="129">
        <f t="shared" si="1065"/>
        <v>-0.14058349553190624</v>
      </c>
      <c r="AH360" s="129">
        <f t="shared" si="1066"/>
        <v>-0.51311513457307067</v>
      </c>
      <c r="AI360" s="129">
        <f t="shared" si="1067"/>
        <v>-8.7040506845026996E-2</v>
      </c>
      <c r="AJ360" s="132">
        <f t="shared" si="1068"/>
        <v>0.1784051548223789</v>
      </c>
      <c r="AK360" s="85">
        <f t="shared" si="1081"/>
        <v>0.54588201428360594</v>
      </c>
      <c r="AL360" s="122">
        <f t="shared" si="1082"/>
        <v>0.37962093284973925</v>
      </c>
      <c r="AM360" s="122">
        <f t="shared" si="1083"/>
        <v>0.60432580370254596</v>
      </c>
      <c r="AN360" s="122">
        <f t="shared" si="1084"/>
        <v>0.67130028614395965</v>
      </c>
      <c r="AO360" s="53"/>
      <c r="AP360" s="60"/>
    </row>
    <row r="361" spans="1:42" ht="15" thickBot="1">
      <c r="A361" s="23" t="s">
        <v>7</v>
      </c>
      <c r="B361" s="24">
        <v>13089023313</v>
      </c>
      <c r="C361" s="24"/>
      <c r="D361" s="148">
        <f t="shared" ref="D361:G361" si="1103">IF(OR(AND($V1143=1,$B$24=2),$B$24=1), IF(D$7="Next Quintile",IF(D1143&gt;D$41,D$42,IF(D1143&gt;D$40,D$41,IF(D1143&gt;D$19,D$40,IF(D1143&gt;D$18,D$19,D$18)))),IF(D$7="2nd Quintile",IF(D1143&gt;D$40,D$42,IF(D1143&gt;D$19,D$41,IF(D1143&gt;D$18,D$40,D$19))),IF(D1143*(1+D$7)&gt;100,100,D1143*(1+D$7)))), D1143)</f>
        <v>67.2</v>
      </c>
      <c r="E361" s="148">
        <f t="shared" si="1103"/>
        <v>59.1</v>
      </c>
      <c r="F361" s="148">
        <f t="shared" si="1103"/>
        <v>15.7</v>
      </c>
      <c r="G361" s="148">
        <f t="shared" si="1103"/>
        <v>17.2</v>
      </c>
      <c r="H361" s="149">
        <f t="shared" ref="H361:M361" si="1104">IF(OR(AND($V1143=1,$B$24=2),$B$24=1), IF(H$7="2nd Quintile",IF(H1143&gt;H$41,H$40,IF(H1143&gt;H$40,H$19,IF(H1143&gt;H$19,H$18, H$17))), IF(H$7="Next Quintile",IF(H1143=H$42,H$42,IF(H1143&gt;H$41,H$41,IF(H1143&gt;H$40,H$40,IF(H1143&gt;H$19,H$19,H$18)))),H1143*(1+H$7))), H1143)</f>
        <v>13.6</v>
      </c>
      <c r="I361" s="149">
        <f t="shared" si="1104"/>
        <v>9.1</v>
      </c>
      <c r="J361" s="149">
        <f t="shared" si="1104"/>
        <v>33.5</v>
      </c>
      <c r="K361" s="149">
        <f t="shared" si="1104"/>
        <v>38.9</v>
      </c>
      <c r="L361" s="149">
        <f t="shared" si="1104"/>
        <v>46.3</v>
      </c>
      <c r="M361" s="149">
        <f t="shared" si="1104"/>
        <v>13.6</v>
      </c>
      <c r="N361" s="148">
        <f t="shared" si="946"/>
        <v>59.9</v>
      </c>
      <c r="O361" s="149">
        <f t="shared" ref="O361:Q361" si="1105">IF(OR(AND($V1143=1,$B$24=2),$B$24=1), IF(O$7="2nd Quintile",IF(O1143&gt;O$41,O$40,IF(O1143&gt;O$40,O$19,IF(O1143&gt;O$19,O$18, O$17))), IF(O$7="Next Quintile",IF(O1143=O$42,O$42,IF(O1143&gt;O$41,O$41,IF(O1143&gt;O$40,O$40,IF(O1143&gt;O$19,O$19,O$18)))),O1143*(1+O$7))), O1143)</f>
        <v>14.3</v>
      </c>
      <c r="P361" s="149">
        <f t="shared" si="1105"/>
        <v>25.5</v>
      </c>
      <c r="Q361" s="149">
        <f t="shared" si="1105"/>
        <v>20.100000000000001</v>
      </c>
      <c r="R361" s="23"/>
      <c r="S361" s="49">
        <f t="shared" si="1061"/>
        <v>-0.57934616031397079</v>
      </c>
      <c r="T361" s="49">
        <f t="shared" si="1062"/>
        <v>-1.023460554610798</v>
      </c>
      <c r="U361" s="49">
        <f t="shared" si="1062"/>
        <v>-1.4538153132266372</v>
      </c>
      <c r="V361" s="49">
        <f t="shared" si="1062"/>
        <v>-0.85255570848606943</v>
      </c>
      <c r="W361" s="49">
        <f t="shared" si="1072"/>
        <v>-1.5450260291717159</v>
      </c>
      <c r="X361" s="49">
        <f t="shared" si="1072"/>
        <v>0.21538349076476465</v>
      </c>
      <c r="Y361" s="49">
        <f t="shared" si="1073"/>
        <v>-0.47396868029797368</v>
      </c>
      <c r="Z361" s="49">
        <f t="shared" si="1073"/>
        <v>-0.39753522425382498</v>
      </c>
      <c r="AA361" s="49">
        <f t="shared" si="1073"/>
        <v>-0.71971648851772385</v>
      </c>
      <c r="AB361" s="49">
        <f t="shared" si="1064"/>
        <v>2.4994828265643754E-2</v>
      </c>
      <c r="AC361" s="49">
        <f t="shared" si="1062"/>
        <v>-1.4240919459046533</v>
      </c>
      <c r="AD361" s="49">
        <f t="shared" si="1074"/>
        <v>-0.20810256019087964</v>
      </c>
      <c r="AE361" s="49">
        <f t="shared" si="1074"/>
        <v>-0.15082195533705639</v>
      </c>
      <c r="AF361" s="49">
        <f t="shared" si="1074"/>
        <v>-1.1816395390393752</v>
      </c>
      <c r="AG361" s="129">
        <f t="shared" si="1065"/>
        <v>-0.64045411206422775</v>
      </c>
      <c r="AH361" s="129">
        <f t="shared" si="1066"/>
        <v>-0.81611270790605717</v>
      </c>
      <c r="AI361" s="129">
        <f t="shared" si="1067"/>
        <v>-0.36408562816863504</v>
      </c>
      <c r="AJ361" s="132">
        <f t="shared" si="1068"/>
        <v>-0.74116400011799111</v>
      </c>
      <c r="AK361" s="85">
        <f t="shared" si="1081"/>
        <v>0.39666636722749371</v>
      </c>
      <c r="AL361" s="122">
        <f t="shared" si="1082"/>
        <v>0.29106806698420634</v>
      </c>
      <c r="AM361" s="122">
        <f t="shared" si="1083"/>
        <v>0.53986512455714475</v>
      </c>
      <c r="AN361" s="122">
        <f t="shared" si="1084"/>
        <v>0.41430764784864327</v>
      </c>
      <c r="AO361" s="53"/>
      <c r="AP361" s="60"/>
    </row>
    <row r="362" spans="1:42" ht="15" thickBot="1">
      <c r="A362" s="23" t="s">
        <v>7</v>
      </c>
      <c r="B362" s="24">
        <v>13089023314</v>
      </c>
      <c r="C362" s="24"/>
      <c r="D362" s="148">
        <f t="shared" ref="D362:G362" si="1106">IF(OR(AND($V1144=1,$B$24=2),$B$24=1), IF(D$7="Next Quintile",IF(D1144&gt;D$41,D$42,IF(D1144&gt;D$40,D$41,IF(D1144&gt;D$19,D$40,IF(D1144&gt;D$18,D$19,D$18)))),IF(D$7="2nd Quintile",IF(D1144&gt;D$40,D$42,IF(D1144&gt;D$19,D$41,IF(D1144&gt;D$18,D$40,D$19))),IF(D1144*(1+D$7)&gt;100,100,D1144*(1+D$7)))), D1144)</f>
        <v>77.900000000000006</v>
      </c>
      <c r="E362" s="148">
        <f t="shared" si="1106"/>
        <v>60.3</v>
      </c>
      <c r="F362" s="148">
        <f t="shared" si="1106"/>
        <v>14.9</v>
      </c>
      <c r="G362" s="148">
        <f t="shared" si="1106"/>
        <v>11.6</v>
      </c>
      <c r="H362" s="149">
        <f t="shared" ref="H362:M362" si="1107">IF(OR(AND($V1144=1,$B$24=2),$B$24=1), IF(H$7="2nd Quintile",IF(H1144&gt;H$41,H$40,IF(H1144&gt;H$40,H$19,IF(H1144&gt;H$19,H$18, H$17))), IF(H$7="Next Quintile",IF(H1144=H$42,H$42,IF(H1144&gt;H$41,H$41,IF(H1144&gt;H$40,H$40,IF(H1144&gt;H$19,H$19,H$18)))),H1144*(1+H$7))), H1144)</f>
        <v>17.100000000000001</v>
      </c>
      <c r="I362" s="149">
        <f t="shared" si="1107"/>
        <v>7.4</v>
      </c>
      <c r="J362" s="149">
        <f t="shared" si="1107"/>
        <v>7.1</v>
      </c>
      <c r="K362" s="149">
        <f t="shared" si="1107"/>
        <v>33.5</v>
      </c>
      <c r="L362" s="149">
        <f t="shared" si="1107"/>
        <v>45.6</v>
      </c>
      <c r="M362" s="149">
        <f t="shared" si="1107"/>
        <v>9.6999999999999993</v>
      </c>
      <c r="N362" s="148">
        <f t="shared" si="946"/>
        <v>73.5</v>
      </c>
      <c r="O362" s="149">
        <f t="shared" ref="O362:Q362" si="1108">IF(OR(AND($V1144=1,$B$24=2),$B$24=1), IF(O$7="2nd Quintile",IF(O1144&gt;O$41,O$40,IF(O1144&gt;O$40,O$19,IF(O1144&gt;O$19,O$18, O$17))), IF(O$7="Next Quintile",IF(O1144=O$42,O$42,IF(O1144&gt;O$41,O$41,IF(O1144&gt;O$40,O$40,IF(O1144&gt;O$19,O$19,O$18)))),O1144*(1+O$7))), O1144)</f>
        <v>7.1</v>
      </c>
      <c r="P362" s="149">
        <f t="shared" si="1108"/>
        <v>24</v>
      </c>
      <c r="Q362" s="149">
        <f t="shared" si="1108"/>
        <v>18.2</v>
      </c>
      <c r="R362" s="23"/>
      <c r="S362" s="49">
        <f t="shared" si="1061"/>
        <v>0.33209933559698734</v>
      </c>
      <c r="T362" s="49">
        <f t="shared" si="1062"/>
        <v>-0.9087503890590517</v>
      </c>
      <c r="U362" s="49">
        <f t="shared" si="1062"/>
        <v>-1.492152143070608</v>
      </c>
      <c r="V362" s="49">
        <f t="shared" si="1062"/>
        <v>-1.1502261690922841</v>
      </c>
      <c r="W362" s="49">
        <f t="shared" si="1072"/>
        <v>-2.7949384788790717</v>
      </c>
      <c r="X362" s="49">
        <f t="shared" si="1072"/>
        <v>0.41835032540987521</v>
      </c>
      <c r="Y362" s="49">
        <f t="shared" si="1073"/>
        <v>0.85239198131535987</v>
      </c>
      <c r="Z362" s="49">
        <f t="shared" si="1073"/>
        <v>-0.13109548551380484</v>
      </c>
      <c r="AA362" s="49">
        <f t="shared" si="1073"/>
        <v>-0.65528981724951052</v>
      </c>
      <c r="AB362" s="49">
        <f t="shared" si="1064"/>
        <v>0.35459150191459421</v>
      </c>
      <c r="AC362" s="49">
        <f t="shared" si="1062"/>
        <v>-0.14639098686577934</v>
      </c>
      <c r="AD362" s="49">
        <f t="shared" si="1074"/>
        <v>0.53244038097046509</v>
      </c>
      <c r="AE362" s="49">
        <f t="shared" si="1074"/>
        <v>-4.3100349280865792E-2</v>
      </c>
      <c r="AF362" s="49">
        <f t="shared" si="1074"/>
        <v>-0.89657829671018785</v>
      </c>
      <c r="AG362" s="129">
        <f t="shared" si="1065"/>
        <v>-0.31998074272509297</v>
      </c>
      <c r="AH362" s="129">
        <f t="shared" si="1066"/>
        <v>-0.67760364825411334</v>
      </c>
      <c r="AI362" s="129">
        <f t="shared" si="1067"/>
        <v>-0.14393126694957373</v>
      </c>
      <c r="AJ362" s="132">
        <f t="shared" si="1068"/>
        <v>-0.13840731297159198</v>
      </c>
      <c r="AK362" s="85">
        <f t="shared" si="1081"/>
        <v>0.49233040425756275</v>
      </c>
      <c r="AL362" s="122">
        <f t="shared" si="1082"/>
        <v>0.3315481739553614</v>
      </c>
      <c r="AM362" s="122">
        <f t="shared" si="1083"/>
        <v>0.59108890923598134</v>
      </c>
      <c r="AN362" s="122">
        <f t="shared" si="1084"/>
        <v>0.58276048301354444</v>
      </c>
      <c r="AO362" s="53"/>
      <c r="AP362" s="60"/>
    </row>
    <row r="363" spans="1:42" ht="15" thickBot="1">
      <c r="A363" s="23" t="s">
        <v>7</v>
      </c>
      <c r="B363" s="24">
        <v>13089023315</v>
      </c>
      <c r="C363" s="24"/>
      <c r="D363" s="148">
        <f t="shared" ref="D363:G363" si="1109">IF(OR(AND($V1145=1,$B$24=2),$B$24=1), IF(D$7="Next Quintile",IF(D1145&gt;D$41,D$42,IF(D1145&gt;D$40,D$41,IF(D1145&gt;D$19,D$40,IF(D1145&gt;D$18,D$19,D$18)))),IF(D$7="2nd Quintile",IF(D1145&gt;D$40,D$42,IF(D1145&gt;D$19,D$41,IF(D1145&gt;D$18,D$40,D$19))),IF(D1145*(1+D$7)&gt;100,100,D1145*(1+D$7)))), D1145)</f>
        <v>69.400000000000006</v>
      </c>
      <c r="E363" s="148">
        <f t="shared" si="1109"/>
        <v>61.7</v>
      </c>
      <c r="F363" s="148">
        <f t="shared" si="1109"/>
        <v>30.2</v>
      </c>
      <c r="G363" s="148">
        <f t="shared" si="1109"/>
        <v>20.5</v>
      </c>
      <c r="H363" s="149">
        <f t="shared" ref="H363:M363" si="1110">IF(OR(AND($V1145=1,$B$24=2),$B$24=1), IF(H$7="2nd Quintile",IF(H1145&gt;H$41,H$40,IF(H1145&gt;H$40,H$19,IF(H1145&gt;H$19,H$18, H$17))), IF(H$7="Next Quintile",IF(H1145=H$42,H$42,IF(H1145&gt;H$41,H$41,IF(H1145&gt;H$40,H$40,IF(H1145&gt;H$19,H$19,H$18)))),H1145*(1+H$7))), H1145)</f>
        <v>11.8</v>
      </c>
      <c r="I363" s="149">
        <f t="shared" si="1110"/>
        <v>8.9</v>
      </c>
      <c r="J363" s="149">
        <f t="shared" si="1110"/>
        <v>4.8</v>
      </c>
      <c r="K363" s="149">
        <f t="shared" si="1110"/>
        <v>22.9</v>
      </c>
      <c r="L363" s="149">
        <f t="shared" si="1110"/>
        <v>39.9</v>
      </c>
      <c r="M363" s="149">
        <f t="shared" si="1110"/>
        <v>7</v>
      </c>
      <c r="N363" s="148">
        <f t="shared" si="946"/>
        <v>70</v>
      </c>
      <c r="O363" s="149">
        <f t="shared" ref="O363:Q363" si="1111">IF(OR(AND($V1145=1,$B$24=2),$B$24=1), IF(O$7="2nd Quintile",IF(O1145&gt;O$41,O$40,IF(O1145&gt;O$40,O$19,IF(O1145&gt;O$19,O$18, O$17))), IF(O$7="Next Quintile",IF(O1145=O$42,O$42,IF(O1145&gt;O$41,O$41,IF(O1145&gt;O$40,O$40,IF(O1145&gt;O$19,O$19,O$18)))),O1145*(1+O$7))), O1145)</f>
        <v>1.7</v>
      </c>
      <c r="P363" s="149">
        <f t="shared" si="1111"/>
        <v>19.600000000000001</v>
      </c>
      <c r="Q363" s="149">
        <f t="shared" si="1111"/>
        <v>10</v>
      </c>
      <c r="R363" s="23"/>
      <c r="S363" s="49">
        <f t="shared" si="1061"/>
        <v>-0.39194615180891379</v>
      </c>
      <c r="T363" s="49">
        <f t="shared" si="1062"/>
        <v>-0.77492186258201334</v>
      </c>
      <c r="U363" s="49">
        <f t="shared" si="1062"/>
        <v>-0.75896027230466634</v>
      </c>
      <c r="V363" s="49">
        <f t="shared" si="1062"/>
        <v>-0.67714275848597838</v>
      </c>
      <c r="W363" s="49">
        <f t="shared" si="1072"/>
        <v>-0.90221391217936231</v>
      </c>
      <c r="X363" s="49">
        <f t="shared" si="1072"/>
        <v>0.23926194189948347</v>
      </c>
      <c r="Y363" s="49">
        <f t="shared" si="1073"/>
        <v>0.96794612986500639</v>
      </c>
      <c r="Z363" s="49">
        <f t="shared" si="1073"/>
        <v>0.39191585349438302</v>
      </c>
      <c r="AA363" s="49">
        <f t="shared" si="1073"/>
        <v>-0.13067263692262771</v>
      </c>
      <c r="AB363" s="49">
        <f t="shared" si="1064"/>
        <v>0.58277381444079057</v>
      </c>
      <c r="AC363" s="49">
        <f t="shared" si="1062"/>
        <v>-0.4752110866184307</v>
      </c>
      <c r="AD363" s="49">
        <f t="shared" si="1074"/>
        <v>1.0878475868414736</v>
      </c>
      <c r="AE363" s="49">
        <f t="shared" si="1074"/>
        <v>0.27288302848395984</v>
      </c>
      <c r="AF363" s="49">
        <f t="shared" si="1074"/>
        <v>0.33368601228946149</v>
      </c>
      <c r="AG363" s="129">
        <f t="shared" si="1065"/>
        <v>8.5952661119522614E-2</v>
      </c>
      <c r="AH363" s="129">
        <f t="shared" si="1066"/>
        <v>-0.32828241222806348</v>
      </c>
      <c r="AI363" s="129">
        <f t="shared" si="1067"/>
        <v>0.28133901033751529</v>
      </c>
      <c r="AJ363" s="132">
        <f t="shared" si="1068"/>
        <v>0.30480138524911604</v>
      </c>
      <c r="AK363" s="85">
        <f t="shared" si="1081"/>
        <v>0.61350499126681513</v>
      </c>
      <c r="AL363" s="122">
        <f t="shared" si="1082"/>
        <v>0.43363940926635164</v>
      </c>
      <c r="AM363" s="122">
        <f t="shared" si="1083"/>
        <v>0.69003745149259921</v>
      </c>
      <c r="AN363" s="122">
        <f t="shared" si="1084"/>
        <v>0.70662432953257925</v>
      </c>
      <c r="AO363" s="53"/>
      <c r="AP363" s="60"/>
    </row>
    <row r="364" spans="1:42" ht="15" thickBot="1">
      <c r="A364" s="23" t="s">
        <v>7</v>
      </c>
      <c r="B364" s="24">
        <v>13089023316</v>
      </c>
      <c r="C364" s="24"/>
      <c r="D364" s="148">
        <f t="shared" ref="D364:G364" si="1112">IF(OR(AND($V1146=1,$B$24=2),$B$24=1), IF(D$7="Next Quintile",IF(D1146&gt;D$41,D$42,IF(D1146&gt;D$40,D$41,IF(D1146&gt;D$19,D$40,IF(D1146&gt;D$18,D$19,D$18)))),IF(D$7="2nd Quintile",IF(D1146&gt;D$40,D$42,IF(D1146&gt;D$19,D$41,IF(D1146&gt;D$18,D$40,D$19))),IF(D1146*(1+D$7)&gt;100,100,D1146*(1+D$7)))), D1146)</f>
        <v>71.900000000000006</v>
      </c>
      <c r="E364" s="148">
        <f t="shared" si="1112"/>
        <v>64.5</v>
      </c>
      <c r="F364" s="148">
        <f t="shared" si="1112"/>
        <v>29.3</v>
      </c>
      <c r="G364" s="148">
        <f t="shared" si="1112"/>
        <v>26.2</v>
      </c>
      <c r="H364" s="149">
        <f t="shared" ref="H364:M364" si="1113">IF(OR(AND($V1146=1,$B$24=2),$B$24=1), IF(H$7="2nd Quintile",IF(H1146&gt;H$41,H$40,IF(H1146&gt;H$40,H$19,IF(H1146&gt;H$19,H$18, H$17))), IF(H$7="Next Quintile",IF(H1146=H$42,H$42,IF(H1146&gt;H$41,H$41,IF(H1146&gt;H$40,H$40,IF(H1146&gt;H$19,H$19,H$18)))),H1146*(1+H$7))), H1146)</f>
        <v>11.9</v>
      </c>
      <c r="I364" s="149">
        <f t="shared" si="1113"/>
        <v>4</v>
      </c>
      <c r="J364" s="149">
        <f t="shared" si="1113"/>
        <v>1.7</v>
      </c>
      <c r="K364" s="149">
        <f t="shared" si="1113"/>
        <v>17.7</v>
      </c>
      <c r="L364" s="149">
        <f t="shared" si="1113"/>
        <v>39.9</v>
      </c>
      <c r="M364" s="149">
        <f t="shared" si="1113"/>
        <v>4.9000000000000004</v>
      </c>
      <c r="N364" s="148">
        <f t="shared" si="946"/>
        <v>79.900000000000006</v>
      </c>
      <c r="O364" s="149">
        <f t="shared" ref="O364:Q364" si="1114">IF(OR(AND($V1146=1,$B$24=2),$B$24=1), IF(O$7="2nd Quintile",IF(O1146&gt;O$41,O$40,IF(O1146&gt;O$40,O$19,IF(O1146&gt;O$19,O$18, O$17))), IF(O$7="Next Quintile",IF(O1146=O$42,O$42,IF(O1146&gt;O$41,O$41,IF(O1146&gt;O$40,O$40,IF(O1146&gt;O$19,O$19,O$18)))),O1146*(1+O$7))), O1146)</f>
        <v>7.9</v>
      </c>
      <c r="P364" s="149">
        <f t="shared" si="1114"/>
        <v>22.1</v>
      </c>
      <c r="Q364" s="149">
        <f t="shared" si="1114"/>
        <v>21</v>
      </c>
      <c r="R364" s="23"/>
      <c r="S364" s="49">
        <f t="shared" si="1061"/>
        <v>-0.17899159668953113</v>
      </c>
      <c r="T364" s="49">
        <f t="shared" si="1062"/>
        <v>-0.50726480962793807</v>
      </c>
      <c r="U364" s="49">
        <f t="shared" si="1062"/>
        <v>-0.80208920587913346</v>
      </c>
      <c r="V364" s="49">
        <f t="shared" si="1062"/>
        <v>-0.37415675394036679</v>
      </c>
      <c r="W364" s="49">
        <f t="shared" si="1072"/>
        <v>-0.9379256964567152</v>
      </c>
      <c r="X364" s="49">
        <f t="shared" si="1072"/>
        <v>0.8242839947000965</v>
      </c>
      <c r="Y364" s="49">
        <f t="shared" si="1073"/>
        <v>1.1236930257362692</v>
      </c>
      <c r="Z364" s="49">
        <f t="shared" si="1073"/>
        <v>0.64848745376255057</v>
      </c>
      <c r="AA364" s="49">
        <f t="shared" si="1073"/>
        <v>-0.13067263692262771</v>
      </c>
      <c r="AB364" s="49">
        <f t="shared" si="1064"/>
        <v>0.76024894640561003</v>
      </c>
      <c r="AC364" s="49">
        <f t="shared" si="1062"/>
        <v>0.45488005268192655</v>
      </c>
      <c r="AD364" s="49">
        <f t="shared" si="1074"/>
        <v>0.45015783195253783</v>
      </c>
      <c r="AE364" s="49">
        <f t="shared" si="1074"/>
        <v>9.3347018390308872E-2</v>
      </c>
      <c r="AF364" s="49">
        <f t="shared" si="1074"/>
        <v>-1.3166685485637268</v>
      </c>
      <c r="AG364" s="129">
        <f t="shared" si="1065"/>
        <v>7.4890540907416939E-2</v>
      </c>
      <c r="AH364" s="129">
        <f t="shared" si="1066"/>
        <v>-0.12177872030818844</v>
      </c>
      <c r="AI364" s="129">
        <f t="shared" si="1067"/>
        <v>0.42602125441517763</v>
      </c>
      <c r="AJ364" s="132">
        <f t="shared" si="1068"/>
        <v>-7.9570911384738374E-2</v>
      </c>
      <c r="AK364" s="85">
        <f t="shared" si="1081"/>
        <v>0.61020285393233331</v>
      </c>
      <c r="AL364" s="122">
        <f t="shared" si="1082"/>
        <v>0.49399135707294894</v>
      </c>
      <c r="AM364" s="122">
        <f t="shared" si="1083"/>
        <v>0.72370097774048803</v>
      </c>
      <c r="AN364" s="122">
        <f t="shared" si="1084"/>
        <v>0.59920353353385991</v>
      </c>
      <c r="AO364" s="53"/>
      <c r="AP364" s="60"/>
    </row>
    <row r="365" spans="1:42" ht="15" thickBot="1">
      <c r="A365" s="23" t="s">
        <v>7</v>
      </c>
      <c r="B365" s="24">
        <v>13089023410</v>
      </c>
      <c r="C365" s="24"/>
      <c r="D365" s="148">
        <f t="shared" ref="D365:G365" si="1115">IF(OR(AND($V1147=1,$B$24=2),$B$24=1), IF(D$7="Next Quintile",IF(D1147&gt;D$41,D$42,IF(D1147&gt;D$40,D$41,IF(D1147&gt;D$19,D$40,IF(D1147&gt;D$18,D$19,D$18)))),IF(D$7="2nd Quintile",IF(D1147&gt;D$40,D$42,IF(D1147&gt;D$19,D$41,IF(D1147&gt;D$18,D$40,D$19))),IF(D1147*(1+D$7)&gt;100,100,D1147*(1+D$7)))), D1147)</f>
        <v>52.4</v>
      </c>
      <c r="E365" s="148">
        <f t="shared" si="1115"/>
        <v>44.9</v>
      </c>
      <c r="F365" s="148">
        <f t="shared" si="1115"/>
        <v>18.8</v>
      </c>
      <c r="G365" s="148">
        <f t="shared" si="1115"/>
        <v>3.4</v>
      </c>
      <c r="H365" s="149">
        <f t="shared" ref="H365:M365" si="1116">IF(OR(AND($V1147=1,$B$24=2),$B$24=1), IF(H$7="2nd Quintile",IF(H1147&gt;H$41,H$40,IF(H1147&gt;H$40,H$19,IF(H1147&gt;H$19,H$18, H$17))), IF(H$7="Next Quintile",IF(H1147=H$42,H$42,IF(H1147&gt;H$41,H$41,IF(H1147&gt;H$40,H$40,IF(H1147&gt;H$19,H$19,H$18)))),H1147*(1+H$7))), H1147)</f>
        <v>12.3</v>
      </c>
      <c r="I365" s="149">
        <f t="shared" si="1116"/>
        <v>7.8</v>
      </c>
      <c r="J365" s="149">
        <f t="shared" si="1116"/>
        <v>53.6</v>
      </c>
      <c r="K365" s="149">
        <f t="shared" si="1116"/>
        <v>61.8</v>
      </c>
      <c r="L365" s="149">
        <f t="shared" si="1116"/>
        <v>58.9</v>
      </c>
      <c r="M365" s="149">
        <f t="shared" si="1116"/>
        <v>16.399999999999999</v>
      </c>
      <c r="N365" s="148">
        <f t="shared" si="946"/>
        <v>56.6</v>
      </c>
      <c r="O365" s="149">
        <f t="shared" ref="O365:Q365" si="1117">IF(OR(AND($V1147=1,$B$24=2),$B$24=1), IF(O$7="2nd Quintile",IF(O1147&gt;O$41,O$40,IF(O1147&gt;O$40,O$19,IF(O1147&gt;O$19,O$18, O$17))), IF(O$7="Next Quintile",IF(O1147=O$42,O$42,IF(O1147&gt;O$41,O$41,IF(O1147&gt;O$40,O$40,IF(O1147&gt;O$19,O$19,O$18)))),O1147*(1+O$7))), O1147)</f>
        <v>15.8</v>
      </c>
      <c r="P365" s="149">
        <f t="shared" si="1117"/>
        <v>34.299999999999997</v>
      </c>
      <c r="Q365" s="149">
        <f t="shared" si="1117"/>
        <v>26.5</v>
      </c>
      <c r="R365" s="23"/>
      <c r="S365" s="49">
        <f t="shared" si="1061"/>
        <v>-1.8400371266207167</v>
      </c>
      <c r="T365" s="49">
        <f t="shared" si="1062"/>
        <v>-2.380864180306467</v>
      </c>
      <c r="U365" s="49">
        <f t="shared" si="1062"/>
        <v>-1.3052600975812503</v>
      </c>
      <c r="V365" s="49">
        <f t="shared" si="1062"/>
        <v>-1.5861007721228135</v>
      </c>
      <c r="W365" s="49">
        <f t="shared" si="1072"/>
        <v>-1.0807728335661273</v>
      </c>
      <c r="X365" s="49">
        <f t="shared" si="1072"/>
        <v>0.37059342314043747</v>
      </c>
      <c r="Y365" s="49">
        <f t="shared" si="1073"/>
        <v>-1.4838114567535801</v>
      </c>
      <c r="Z365" s="49">
        <f t="shared" si="1073"/>
        <v>-1.5274370792809475</v>
      </c>
      <c r="AA365" s="49">
        <f t="shared" si="1073"/>
        <v>-1.8793965713455696</v>
      </c>
      <c r="AB365" s="49">
        <f t="shared" si="1064"/>
        <v>-0.21163868102078209</v>
      </c>
      <c r="AC365" s="49">
        <f t="shared" si="1062"/>
        <v>-1.7341223256714386</v>
      </c>
      <c r="AD365" s="49">
        <f t="shared" si="1074"/>
        <v>-0.36238233959949312</v>
      </c>
      <c r="AE365" s="49">
        <f t="shared" si="1074"/>
        <v>-0.78278871086670776</v>
      </c>
      <c r="AF365" s="49">
        <f t="shared" si="1074"/>
        <v>-2.1418458289903208</v>
      </c>
      <c r="AG365" s="129">
        <f t="shared" si="1065"/>
        <v>-1.2636356552362609</v>
      </c>
      <c r="AH365" s="129">
        <f t="shared" si="1066"/>
        <v>-1.3294647205443597</v>
      </c>
      <c r="AI365" s="129">
        <f t="shared" si="1067"/>
        <v>-1.206157443882433</v>
      </c>
      <c r="AJ365" s="132">
        <f t="shared" si="1068"/>
        <v>-1.2552848012819902</v>
      </c>
      <c r="AK365" s="85">
        <f t="shared" si="1081"/>
        <v>0.21064135570968048</v>
      </c>
      <c r="AL365" s="122">
        <f t="shared" si="1082"/>
        <v>0.14103784919430043</v>
      </c>
      <c r="AM365" s="122">
        <f t="shared" si="1083"/>
        <v>0.34393847957317081</v>
      </c>
      <c r="AN365" s="122">
        <f t="shared" si="1084"/>
        <v>0.27062594606058621</v>
      </c>
      <c r="AO365" s="53"/>
      <c r="AP365" s="60"/>
    </row>
    <row r="366" spans="1:42" ht="15" thickBot="1">
      <c r="A366" s="23" t="s">
        <v>7</v>
      </c>
      <c r="B366" s="24">
        <v>13089023411</v>
      </c>
      <c r="C366" s="24"/>
      <c r="D366" s="148">
        <f t="shared" ref="D366:G366" si="1118">IF(OR(AND($V1148=1,$B$24=2),$B$24=1), IF(D$7="Next Quintile",IF(D1148&gt;D$41,D$42,IF(D1148&gt;D$40,D$41,IF(D1148&gt;D$19,D$40,IF(D1148&gt;D$18,D$19,D$18)))),IF(D$7="2nd Quintile",IF(D1148&gt;D$40,D$42,IF(D1148&gt;D$19,D$41,IF(D1148&gt;D$18,D$40,D$19))),IF(D1148*(1+D$7)&gt;100,100,D1148*(1+D$7)))), D1148)</f>
        <v>52.4</v>
      </c>
      <c r="E366" s="148">
        <f t="shared" si="1118"/>
        <v>44.9</v>
      </c>
      <c r="F366" s="148">
        <f t="shared" si="1118"/>
        <v>19.3</v>
      </c>
      <c r="G366" s="148">
        <f t="shared" si="1118"/>
        <v>3.4</v>
      </c>
      <c r="H366" s="149">
        <f t="shared" ref="H366:M366" si="1119">IF(OR(AND($V1148=1,$B$24=2),$B$24=1), IF(H$7="2nd Quintile",IF(H1148&gt;H$41,H$40,IF(H1148&gt;H$40,H$19,IF(H1148&gt;H$19,H$18, H$17))), IF(H$7="Next Quintile",IF(H1148=H$42,H$42,IF(H1148&gt;H$41,H$41,IF(H1148&gt;H$40,H$40,IF(H1148&gt;H$19,H$19,H$18)))),H1148*(1+H$7))), H1148)</f>
        <v>15.5</v>
      </c>
      <c r="I366" s="149">
        <f t="shared" si="1119"/>
        <v>9.6999999999999993</v>
      </c>
      <c r="J366" s="149">
        <f t="shared" si="1119"/>
        <v>34.6</v>
      </c>
      <c r="K366" s="149">
        <f t="shared" si="1119"/>
        <v>37.4</v>
      </c>
      <c r="L366" s="149">
        <f t="shared" si="1119"/>
        <v>40.200000000000003</v>
      </c>
      <c r="M366" s="149">
        <f t="shared" si="1119"/>
        <v>12.8</v>
      </c>
      <c r="N366" s="148">
        <f t="shared" si="946"/>
        <v>56.6</v>
      </c>
      <c r="O366" s="149">
        <f t="shared" ref="O366:Q366" si="1120">IF(OR(AND($V1148=1,$B$24=2),$B$24=1), IF(O$7="2nd Quintile",IF(O1148&gt;O$41,O$40,IF(O1148&gt;O$40,O$19,IF(O1148&gt;O$19,O$18, O$17))), IF(O$7="Next Quintile",IF(O1148=O$42,O$42,IF(O1148&gt;O$41,O$41,IF(O1148&gt;O$40,O$40,IF(O1148&gt;O$19,O$19,O$18)))),O1148*(1+O$7))), O1148)</f>
        <v>12.2</v>
      </c>
      <c r="P366" s="149">
        <f t="shared" si="1120"/>
        <v>30.5</v>
      </c>
      <c r="Q366" s="149">
        <f t="shared" si="1120"/>
        <v>20.3</v>
      </c>
      <c r="R366" s="23"/>
      <c r="S366" s="49">
        <f t="shared" si="1061"/>
        <v>-1.8400371266207167</v>
      </c>
      <c r="T366" s="49">
        <f t="shared" si="1062"/>
        <v>-2.380864180306467</v>
      </c>
      <c r="U366" s="49">
        <f t="shared" si="1062"/>
        <v>-1.2812995789287684</v>
      </c>
      <c r="V366" s="49">
        <f t="shared" si="1062"/>
        <v>-1.5861007721228135</v>
      </c>
      <c r="W366" s="49">
        <f t="shared" si="1072"/>
        <v>-2.2235499304414232</v>
      </c>
      <c r="X366" s="49">
        <f t="shared" si="1072"/>
        <v>0.14374813736060799</v>
      </c>
      <c r="Y366" s="49">
        <f t="shared" si="1073"/>
        <v>-0.52923370786519597</v>
      </c>
      <c r="Z366" s="49">
        <f t="shared" si="1073"/>
        <v>-0.32352418571493047</v>
      </c>
      <c r="AA366" s="49">
        <f t="shared" si="1073"/>
        <v>-0.15828406746614823</v>
      </c>
      <c r="AB366" s="49">
        <f t="shared" si="1064"/>
        <v>9.2604402347479645E-2</v>
      </c>
      <c r="AC366" s="49">
        <f t="shared" si="1062"/>
        <v>-1.7341223256714386</v>
      </c>
      <c r="AD366" s="49">
        <f t="shared" si="1074"/>
        <v>7.8891309811793611E-3</v>
      </c>
      <c r="AE366" s="49">
        <f t="shared" si="1074"/>
        <v>-0.50989397552435844</v>
      </c>
      <c r="AF366" s="49">
        <f t="shared" si="1074"/>
        <v>-1.2116459856003421</v>
      </c>
      <c r="AG366" s="129">
        <f t="shared" si="1065"/>
        <v>-0.79233726191488996</v>
      </c>
      <c r="AH366" s="129">
        <f t="shared" si="1066"/>
        <v>-1.3853338798463966</v>
      </c>
      <c r="AI366" s="129">
        <f t="shared" si="1067"/>
        <v>-0.129734616944533</v>
      </c>
      <c r="AJ366" s="132">
        <f t="shared" si="1068"/>
        <v>-0.86194328895373995</v>
      </c>
      <c r="AK366" s="85">
        <f t="shared" si="1081"/>
        <v>0.3513279501804864</v>
      </c>
      <c r="AL366" s="122">
        <f t="shared" si="1082"/>
        <v>0.12470975086904973</v>
      </c>
      <c r="AM366" s="122">
        <f t="shared" si="1083"/>
        <v>0.59439207406538674</v>
      </c>
      <c r="AN366" s="122">
        <f t="shared" si="1084"/>
        <v>0.38055337507582071</v>
      </c>
      <c r="AO366" s="53"/>
      <c r="AP366" s="60"/>
    </row>
    <row r="367" spans="1:42" ht="15" thickBot="1">
      <c r="A367" s="23" t="s">
        <v>7</v>
      </c>
      <c r="B367" s="24">
        <v>13089023412</v>
      </c>
      <c r="C367" s="24"/>
      <c r="D367" s="148">
        <f t="shared" ref="D367:G367" si="1121">IF(OR(AND($V1149=1,$B$24=2),$B$24=1), IF(D$7="Next Quintile",IF(D1149&gt;D$41,D$42,IF(D1149&gt;D$40,D$41,IF(D1149&gt;D$19,D$40,IF(D1149&gt;D$18,D$19,D$18)))),IF(D$7="2nd Quintile",IF(D1149&gt;D$40,D$42,IF(D1149&gt;D$19,D$41,IF(D1149&gt;D$18,D$40,D$19))),IF(D1149*(1+D$7)&gt;100,100,D1149*(1+D$7)))), D1149)</f>
        <v>64.2</v>
      </c>
      <c r="E367" s="148">
        <f t="shared" si="1121"/>
        <v>60.5</v>
      </c>
      <c r="F367" s="148">
        <f t="shared" si="1121"/>
        <v>16.3</v>
      </c>
      <c r="G367" s="148">
        <f t="shared" si="1121"/>
        <v>13.7</v>
      </c>
      <c r="H367" s="149">
        <f t="shared" ref="H367:M367" si="1122">IF(OR(AND($V1149=1,$B$24=2),$B$24=1), IF(H$7="2nd Quintile",IF(H1149&gt;H$41,H$40,IF(H1149&gt;H$40,H$19,IF(H1149&gt;H$19,H$18, H$17))), IF(H$7="Next Quintile",IF(H1149=H$42,H$42,IF(H1149&gt;H$41,H$41,IF(H1149&gt;H$40,H$40,IF(H1149&gt;H$19,H$19,H$18)))),H1149*(1+H$7))), H1149)</f>
        <v>13.8</v>
      </c>
      <c r="I367" s="149">
        <f t="shared" si="1122"/>
        <v>14.1</v>
      </c>
      <c r="J367" s="149">
        <f t="shared" si="1122"/>
        <v>22.9</v>
      </c>
      <c r="K367" s="149">
        <f t="shared" si="1122"/>
        <v>35.4</v>
      </c>
      <c r="L367" s="149">
        <f t="shared" si="1122"/>
        <v>37.9</v>
      </c>
      <c r="M367" s="149">
        <f t="shared" si="1122"/>
        <v>14.7</v>
      </c>
      <c r="N367" s="148">
        <f t="shared" si="946"/>
        <v>80.3</v>
      </c>
      <c r="O367" s="149">
        <f t="shared" ref="O367:Q367" si="1123">IF(OR(AND($V1149=1,$B$24=2),$B$24=1), IF(O$7="2nd Quintile",IF(O1149&gt;O$41,O$40,IF(O1149&gt;O$40,O$19,IF(O1149&gt;O$19,O$18, O$17))), IF(O$7="Next Quintile",IF(O1149=O$42,O$42,IF(O1149&gt;O$41,O$41,IF(O1149&gt;O$40,O$40,IF(O1149&gt;O$19,O$19,O$18)))),O1149*(1+O$7))), O1149)</f>
        <v>12.6</v>
      </c>
      <c r="P367" s="149">
        <f t="shared" si="1123"/>
        <v>23.1</v>
      </c>
      <c r="Q367" s="149">
        <f t="shared" si="1123"/>
        <v>28.1</v>
      </c>
      <c r="R367" s="23"/>
      <c r="S367" s="49">
        <f t="shared" si="1061"/>
        <v>-0.83489162645723003</v>
      </c>
      <c r="T367" s="49">
        <f t="shared" ref="T367:AC382" si="1124">IF((E367-T$25)/T$26&lt;3.1, (IF((E367-T$25)/T$26&gt;-3.1, (E367-T$25)/T$26, -3.1)), 3.1)</f>
        <v>-0.8896320281337603</v>
      </c>
      <c r="U367" s="49">
        <f t="shared" si="1124"/>
        <v>-1.425062690843659</v>
      </c>
      <c r="V367" s="49">
        <f t="shared" si="1124"/>
        <v>-1.0385997463649537</v>
      </c>
      <c r="W367" s="49">
        <f t="shared" si="1072"/>
        <v>-1.6164495977264224</v>
      </c>
      <c r="X367" s="49">
        <f t="shared" si="1072"/>
        <v>-0.38157778760320787</v>
      </c>
      <c r="Y367" s="49">
        <f t="shared" si="1073"/>
        <v>5.858522171344064E-2</v>
      </c>
      <c r="Z367" s="49">
        <f t="shared" si="1073"/>
        <v>-0.22484280099640447</v>
      </c>
      <c r="AA367" s="49">
        <f t="shared" si="1073"/>
        <v>5.3403566700839858E-2</v>
      </c>
      <c r="AB367" s="49">
        <f t="shared" si="1064"/>
        <v>-6.7968336096880688E-2</v>
      </c>
      <c r="AC367" s="49">
        <f t="shared" si="1124"/>
        <v>0.49245949265365735</v>
      </c>
      <c r="AD367" s="49">
        <f t="shared" si="1074"/>
        <v>-3.3252143527784266E-2</v>
      </c>
      <c r="AE367" s="49">
        <f t="shared" si="1074"/>
        <v>2.1532614352848468E-2</v>
      </c>
      <c r="AF367" s="49">
        <f t="shared" si="1074"/>
        <v>-2.3818974014780574</v>
      </c>
      <c r="AG367" s="129">
        <f t="shared" si="1065"/>
        <v>-0.47682244934112711</v>
      </c>
      <c r="AH367" s="129">
        <f t="shared" si="1066"/>
        <v>-0.87537546505939889</v>
      </c>
      <c r="AI367" s="129">
        <f t="shared" si="1067"/>
        <v>-7.9802523464148442E-2</v>
      </c>
      <c r="AJ367" s="132">
        <f t="shared" si="1068"/>
        <v>-0.47528935949983397</v>
      </c>
      <c r="AK367" s="85">
        <f t="shared" si="1081"/>
        <v>0.44551181567868553</v>
      </c>
      <c r="AL367" s="122">
        <f t="shared" si="1082"/>
        <v>0.27374816924610063</v>
      </c>
      <c r="AM367" s="122">
        <f t="shared" si="1083"/>
        <v>0.60600988072994677</v>
      </c>
      <c r="AN367" s="122">
        <f t="shared" si="1084"/>
        <v>0.48861182060301322</v>
      </c>
      <c r="AO367" s="53"/>
      <c r="AP367" s="60"/>
    </row>
    <row r="368" spans="1:42" ht="15" thickBot="1">
      <c r="A368" s="23" t="s">
        <v>7</v>
      </c>
      <c r="B368" s="24">
        <v>13089023413</v>
      </c>
      <c r="C368" s="24"/>
      <c r="D368" s="148">
        <f t="shared" ref="D368:G368" si="1125">IF(OR(AND($V1150=1,$B$24=2),$B$24=1), IF(D$7="Next Quintile",IF(D1150&gt;D$41,D$42,IF(D1150&gt;D$40,D$41,IF(D1150&gt;D$19,D$40,IF(D1150&gt;D$18,D$19,D$18)))),IF(D$7="2nd Quintile",IF(D1150&gt;D$40,D$42,IF(D1150&gt;D$19,D$41,IF(D1150&gt;D$18,D$40,D$19))),IF(D1150*(1+D$7)&gt;100,100,D1150*(1+D$7)))), D1150)</f>
        <v>66.2</v>
      </c>
      <c r="E368" s="148">
        <f t="shared" si="1125"/>
        <v>63.4</v>
      </c>
      <c r="F368" s="148">
        <f t="shared" si="1125"/>
        <v>33.6</v>
      </c>
      <c r="G368" s="148">
        <f t="shared" si="1125"/>
        <v>19.600000000000001</v>
      </c>
      <c r="H368" s="149">
        <f t="shared" ref="H368:M368" si="1126">IF(OR(AND($V1150=1,$B$24=2),$B$24=1), IF(H$7="2nd Quintile",IF(H1150&gt;H$41,H$40,IF(H1150&gt;H$40,H$19,IF(H1150&gt;H$19,H$18, H$17))), IF(H$7="Next Quintile",IF(H1150=H$42,H$42,IF(H1150&gt;H$41,H$41,IF(H1150&gt;H$40,H$40,IF(H1150&gt;H$19,H$19,H$18)))),H1150*(1+H$7))), H1150)</f>
        <v>11.8</v>
      </c>
      <c r="I368" s="149">
        <f t="shared" si="1126"/>
        <v>3.7</v>
      </c>
      <c r="J368" s="149">
        <f t="shared" si="1126"/>
        <v>1</v>
      </c>
      <c r="K368" s="149">
        <f t="shared" si="1126"/>
        <v>31.4</v>
      </c>
      <c r="L368" s="149">
        <f t="shared" si="1126"/>
        <v>41.2</v>
      </c>
      <c r="M368" s="149">
        <f t="shared" si="1126"/>
        <v>10.9</v>
      </c>
      <c r="N368" s="148">
        <f t="shared" si="946"/>
        <v>81.5</v>
      </c>
      <c r="O368" s="149">
        <f t="shared" ref="O368:Q368" si="1127">IF(OR(AND($V1150=1,$B$24=2),$B$24=1), IF(O$7="2nd Quintile",IF(O1150&gt;O$41,O$40,IF(O1150&gt;O$40,O$19,IF(O1150&gt;O$19,O$18, O$17))), IF(O$7="Next Quintile",IF(O1150=O$42,O$42,IF(O1150&gt;O$41,O$41,IF(O1150&gt;O$40,O$40,IF(O1150&gt;O$19,O$19,O$18)))),O1150*(1+O$7))), O1150)</f>
        <v>5.7</v>
      </c>
      <c r="P368" s="149">
        <f t="shared" si="1127"/>
        <v>11.3</v>
      </c>
      <c r="Q368" s="149">
        <f t="shared" si="1127"/>
        <v>16.2</v>
      </c>
      <c r="R368" s="23"/>
      <c r="S368" s="49">
        <f t="shared" si="1061"/>
        <v>-0.66452798236172395</v>
      </c>
      <c r="T368" s="49">
        <f t="shared" si="1124"/>
        <v>-0.61241579471703933</v>
      </c>
      <c r="U368" s="49">
        <f t="shared" si="1124"/>
        <v>-0.59602874546779028</v>
      </c>
      <c r="V368" s="49">
        <f t="shared" si="1124"/>
        <v>-0.72498265394054862</v>
      </c>
      <c r="W368" s="49">
        <f t="shared" si="1072"/>
        <v>-0.90221391217936231</v>
      </c>
      <c r="X368" s="49">
        <f t="shared" si="1072"/>
        <v>0.86010167140217486</v>
      </c>
      <c r="Y368" s="49">
        <f t="shared" si="1073"/>
        <v>1.1588616796426832</v>
      </c>
      <c r="Z368" s="49">
        <f t="shared" si="1073"/>
        <v>-2.7480031559352476E-2</v>
      </c>
      <c r="AA368" s="49">
        <f t="shared" si="1073"/>
        <v>-0.25032216927788203</v>
      </c>
      <c r="AB368" s="49">
        <f t="shared" si="1064"/>
        <v>0.25317714079184012</v>
      </c>
      <c r="AC368" s="49">
        <f t="shared" si="1124"/>
        <v>0.6051978125688523</v>
      </c>
      <c r="AD368" s="49">
        <f t="shared" si="1074"/>
        <v>0.67643484175183766</v>
      </c>
      <c r="AE368" s="49">
        <f t="shared" si="1074"/>
        <v>0.86894258199488128</v>
      </c>
      <c r="AF368" s="49">
        <f t="shared" si="1074"/>
        <v>-0.59651383110051726</v>
      </c>
      <c r="AG368" s="129">
        <f t="shared" si="1065"/>
        <v>5.6235392765023103E-2</v>
      </c>
      <c r="AH368" s="129">
        <f t="shared" si="1066"/>
        <v>-0.21160081966022948</v>
      </c>
      <c r="AI368" s="129">
        <f t="shared" si="1067"/>
        <v>-8.208353348464795E-3</v>
      </c>
      <c r="AJ368" s="132">
        <f t="shared" si="1068"/>
        <v>0.38851535130376358</v>
      </c>
      <c r="AK368" s="85">
        <f t="shared" si="1081"/>
        <v>0.60463413292947576</v>
      </c>
      <c r="AL368" s="122">
        <f t="shared" si="1082"/>
        <v>0.46774030750780726</v>
      </c>
      <c r="AM368" s="122">
        <f t="shared" si="1083"/>
        <v>0.62266784895714278</v>
      </c>
      <c r="AN368" s="122">
        <f t="shared" si="1084"/>
        <v>0.73001993048653191</v>
      </c>
      <c r="AO368" s="53"/>
      <c r="AP368" s="60"/>
    </row>
    <row r="369" spans="1:53" ht="15" thickBot="1">
      <c r="A369" s="23" t="s">
        <v>7</v>
      </c>
      <c r="B369" s="24">
        <v>13089023414</v>
      </c>
      <c r="C369" s="24"/>
      <c r="D369" s="148">
        <f t="shared" ref="D369:G369" si="1128">IF(OR(AND($V1151=1,$B$24=2),$B$24=1), IF(D$7="Next Quintile",IF(D1151&gt;D$41,D$42,IF(D1151&gt;D$40,D$41,IF(D1151&gt;D$19,D$40,IF(D1151&gt;D$18,D$19,D$18)))),IF(D$7="2nd Quintile",IF(D1151&gt;D$40,D$42,IF(D1151&gt;D$19,D$41,IF(D1151&gt;D$18,D$40,D$19))),IF(D1151*(1+D$7)&gt;100,100,D1151*(1+D$7)))), D1151)</f>
        <v>66.099999999999994</v>
      </c>
      <c r="E369" s="148">
        <f t="shared" si="1128"/>
        <v>63.2</v>
      </c>
      <c r="F369" s="148">
        <f t="shared" si="1128"/>
        <v>23.2</v>
      </c>
      <c r="G369" s="148">
        <f t="shared" si="1128"/>
        <v>18.600000000000001</v>
      </c>
      <c r="H369" s="149">
        <f t="shared" ref="H369:M369" si="1129">IF(OR(AND($V1151=1,$B$24=2),$B$24=1), IF(H$7="2nd Quintile",IF(H1151&gt;H$41,H$40,IF(H1151&gt;H$40,H$19,IF(H1151&gt;H$19,H$18, H$17))), IF(H$7="Next Quintile",IF(H1151=H$42,H$42,IF(H1151&gt;H$41,H$41,IF(H1151&gt;H$40,H$40,IF(H1151&gt;H$19,H$19,H$18)))),H1151*(1+H$7))), H1151)</f>
        <v>12</v>
      </c>
      <c r="I369" s="149">
        <f t="shared" si="1129"/>
        <v>22.2</v>
      </c>
      <c r="J369" s="149">
        <f t="shared" si="1129"/>
        <v>40.4</v>
      </c>
      <c r="K369" s="149">
        <f t="shared" si="1129"/>
        <v>34</v>
      </c>
      <c r="L369" s="149">
        <f t="shared" si="1129"/>
        <v>44.9</v>
      </c>
      <c r="M369" s="149">
        <f t="shared" si="1129"/>
        <v>13</v>
      </c>
      <c r="N369" s="148">
        <f t="shared" si="946"/>
        <v>81.400000000000006</v>
      </c>
      <c r="O369" s="149">
        <f t="shared" ref="O369:Q369" si="1130">IF(OR(AND($V1151=1,$B$24=2),$B$24=1), IF(O$7="2nd Quintile",IF(O1151&gt;O$41,O$40,IF(O1151&gt;O$40,O$19,IF(O1151&gt;O$19,O$18, O$17))), IF(O$7="Next Quintile",IF(O1151=O$42,O$42,IF(O1151&gt;O$41,O$41,IF(O1151&gt;O$40,O$40,IF(O1151&gt;O$19,O$19,O$18)))),O1151*(1+O$7))), O1151)</f>
        <v>4</v>
      </c>
      <c r="P369" s="149">
        <f t="shared" si="1130"/>
        <v>21.1</v>
      </c>
      <c r="Q369" s="149">
        <f t="shared" si="1130"/>
        <v>16.2</v>
      </c>
      <c r="R369" s="23"/>
      <c r="S369" s="49">
        <f t="shared" si="1061"/>
        <v>-0.6730461645664999</v>
      </c>
      <c r="T369" s="49">
        <f t="shared" si="1124"/>
        <v>-0.63153415564232995</v>
      </c>
      <c r="U369" s="49">
        <f t="shared" si="1124"/>
        <v>-1.0944075334394108</v>
      </c>
      <c r="V369" s="49">
        <f t="shared" si="1124"/>
        <v>-0.77813809333451556</v>
      </c>
      <c r="W369" s="49">
        <f t="shared" si="1072"/>
        <v>-0.97363748073406808</v>
      </c>
      <c r="X369" s="49">
        <f t="shared" si="1072"/>
        <v>-1.3486550585593233</v>
      </c>
      <c r="Y369" s="49">
        <f t="shared" si="1073"/>
        <v>-0.82063112594691312</v>
      </c>
      <c r="Z369" s="49">
        <f t="shared" si="1073"/>
        <v>-0.15576583169343636</v>
      </c>
      <c r="AA369" s="49">
        <f t="shared" si="1073"/>
        <v>-0.59086314598129663</v>
      </c>
      <c r="AB369" s="49">
        <f t="shared" si="1064"/>
        <v>7.5702008827020703E-2</v>
      </c>
      <c r="AC369" s="49">
        <f t="shared" si="1124"/>
        <v>0.59580295257591998</v>
      </c>
      <c r="AD369" s="49">
        <f t="shared" si="1074"/>
        <v>0.85128525841493285</v>
      </c>
      <c r="AE369" s="49">
        <f t="shared" si="1074"/>
        <v>0.16516142242776927</v>
      </c>
      <c r="AF369" s="49">
        <f t="shared" si="1074"/>
        <v>-0.59651383110051726</v>
      </c>
      <c r="AG369" s="129">
        <f t="shared" si="1065"/>
        <v>-0.2908575342290971</v>
      </c>
      <c r="AH369" s="129">
        <f t="shared" si="1066"/>
        <v>-0.90286423031758012</v>
      </c>
      <c r="AI369" s="129">
        <f t="shared" si="1067"/>
        <v>-0.22364232294923744</v>
      </c>
      <c r="AJ369" s="132">
        <f t="shared" si="1068"/>
        <v>0.25393395057952617</v>
      </c>
      <c r="AK369" s="85">
        <f t="shared" si="1081"/>
        <v>0.50102393065490625</v>
      </c>
      <c r="AL369" s="122">
        <f t="shared" si="1082"/>
        <v>0.2657144120250759</v>
      </c>
      <c r="AM369" s="122">
        <f t="shared" si="1083"/>
        <v>0.57254236786182877</v>
      </c>
      <c r="AN369" s="122">
        <f t="shared" si="1084"/>
        <v>0.69240837179974268</v>
      </c>
      <c r="AO369" s="53"/>
      <c r="AP369" s="60"/>
    </row>
    <row r="370" spans="1:53" ht="15" thickBot="1">
      <c r="A370" s="23" t="s">
        <v>7</v>
      </c>
      <c r="B370" s="24">
        <v>13089023416</v>
      </c>
      <c r="C370" s="24"/>
      <c r="D370" s="148">
        <f t="shared" ref="D370:G370" si="1131">IF(OR(AND($V1152=1,$B$24=2),$B$24=1), IF(D$7="Next Quintile",IF(D1152&gt;D$41,D$42,IF(D1152&gt;D$40,D$41,IF(D1152&gt;D$19,D$40,IF(D1152&gt;D$18,D$19,D$18)))),IF(D$7="2nd Quintile",IF(D1152&gt;D$40,D$42,IF(D1152&gt;D$19,D$41,IF(D1152&gt;D$18,D$40,D$19))),IF(D1152*(1+D$7)&gt;100,100,D1152*(1+D$7)))), D1152)</f>
        <v>65.400000000000006</v>
      </c>
      <c r="E370" s="148">
        <f t="shared" si="1131"/>
        <v>61</v>
      </c>
      <c r="F370" s="148">
        <f t="shared" si="1131"/>
        <v>27.5</v>
      </c>
      <c r="G370" s="148">
        <f t="shared" si="1131"/>
        <v>6</v>
      </c>
      <c r="H370" s="149">
        <f t="shared" ref="H370:M370" si="1132">IF(OR(AND($V1152=1,$B$24=2),$B$24=1), IF(H$7="2nd Quintile",IF(H1152&gt;H$41,H$40,IF(H1152&gt;H$40,H$19,IF(H1152&gt;H$19,H$18, H$17))), IF(H$7="Next Quintile",IF(H1152=H$42,H$42,IF(H1152&gt;H$41,H$41,IF(H1152&gt;H$40,H$40,IF(H1152&gt;H$19,H$19,H$18)))),H1152*(1+H$7))), H1152)</f>
        <v>12.5</v>
      </c>
      <c r="I370" s="149">
        <f t="shared" si="1132"/>
        <v>8.9</v>
      </c>
      <c r="J370" s="149">
        <f t="shared" si="1132"/>
        <v>10</v>
      </c>
      <c r="K370" s="149">
        <f t="shared" si="1132"/>
        <v>17.2</v>
      </c>
      <c r="L370" s="149">
        <f t="shared" si="1132"/>
        <v>46.2</v>
      </c>
      <c r="M370" s="149">
        <f t="shared" si="1132"/>
        <v>8</v>
      </c>
      <c r="N370" s="148">
        <f t="shared" si="946"/>
        <v>80.5</v>
      </c>
      <c r="O370" s="149">
        <f t="shared" ref="O370:Q370" si="1133">IF(OR(AND($V1152=1,$B$24=2),$B$24=1), IF(O$7="2nd Quintile",IF(O1152&gt;O$41,O$40,IF(O1152&gt;O$40,O$19,IF(O1152&gt;O$19,O$18, O$17))), IF(O$7="Next Quintile",IF(O1152=O$42,O$42,IF(O1152&gt;O$41,O$41,IF(O1152&gt;O$40,O$40,IF(O1152&gt;O$19,O$19,O$18)))),O1152*(1+O$7))), O1152)</f>
        <v>6</v>
      </c>
      <c r="P370" s="149">
        <f t="shared" si="1133"/>
        <v>23.5</v>
      </c>
      <c r="Q370" s="149">
        <f t="shared" si="1133"/>
        <v>11.6</v>
      </c>
      <c r="R370" s="23"/>
      <c r="S370" s="49">
        <f t="shared" si="1061"/>
        <v>-0.73267343999992607</v>
      </c>
      <c r="T370" s="49">
        <f t="shared" si="1124"/>
        <v>-0.84183612582053247</v>
      </c>
      <c r="U370" s="49">
        <f t="shared" si="1124"/>
        <v>-0.88834707302806781</v>
      </c>
      <c r="V370" s="49">
        <f t="shared" si="1124"/>
        <v>-1.4478966296984992</v>
      </c>
      <c r="W370" s="49">
        <f t="shared" si="1072"/>
        <v>-1.1521964021208331</v>
      </c>
      <c r="X370" s="49">
        <f t="shared" si="1072"/>
        <v>0.23926194189948347</v>
      </c>
      <c r="Y370" s="49">
        <f t="shared" si="1073"/>
        <v>0.70669327227450129</v>
      </c>
      <c r="Z370" s="49">
        <f t="shared" si="1073"/>
        <v>0.67315779994218206</v>
      </c>
      <c r="AA370" s="49">
        <f t="shared" si="1073"/>
        <v>-0.71051267833655096</v>
      </c>
      <c r="AB370" s="49">
        <f t="shared" si="1064"/>
        <v>0.49826184683849556</v>
      </c>
      <c r="AC370" s="49">
        <f t="shared" si="1124"/>
        <v>0.51124921263952339</v>
      </c>
      <c r="AD370" s="49">
        <f t="shared" si="1074"/>
        <v>0.64557888587011492</v>
      </c>
      <c r="AE370" s="49">
        <f t="shared" si="1074"/>
        <v>-7.1931472621355897E-3</v>
      </c>
      <c r="AF370" s="49">
        <f t="shared" si="1074"/>
        <v>9.3634439801725061E-2</v>
      </c>
      <c r="AG370" s="129">
        <f t="shared" si="1065"/>
        <v>-4.1229687101020464E-2</v>
      </c>
      <c r="AH370" s="129">
        <f t="shared" si="1066"/>
        <v>-0.5881420652134105</v>
      </c>
      <c r="AI370" s="129">
        <f t="shared" si="1067"/>
        <v>0.15363565614804223</v>
      </c>
      <c r="AJ370" s="132">
        <f t="shared" si="1068"/>
        <v>0.31081734776230691</v>
      </c>
      <c r="AK370" s="85">
        <f t="shared" si="1081"/>
        <v>0.57553997440806359</v>
      </c>
      <c r="AL370" s="122">
        <f t="shared" si="1082"/>
        <v>0.35769386045700025</v>
      </c>
      <c r="AM370" s="122">
        <f t="shared" si="1083"/>
        <v>0.66032443976053623</v>
      </c>
      <c r="AN370" s="122">
        <f t="shared" si="1084"/>
        <v>0.70830561480606247</v>
      </c>
      <c r="AO370" s="53"/>
      <c r="AP370" s="60"/>
    </row>
    <row r="371" spans="1:53" ht="15" thickBot="1">
      <c r="A371" s="23" t="s">
        <v>7</v>
      </c>
      <c r="B371" s="24">
        <v>13089023418</v>
      </c>
      <c r="C371" s="24"/>
      <c r="D371" s="148">
        <f t="shared" ref="D371:G371" si="1134">IF(OR(AND($V1153=1,$B$24=2),$B$24=1), IF(D$7="Next Quintile",IF(D1153&gt;D$41,D$42,IF(D1153&gt;D$40,D$41,IF(D1153&gt;D$19,D$40,IF(D1153&gt;D$18,D$19,D$18)))),IF(D$7="2nd Quintile",IF(D1153&gt;D$40,D$42,IF(D1153&gt;D$19,D$41,IF(D1153&gt;D$18,D$40,D$19))),IF(D1153*(1+D$7)&gt;100,100,D1153*(1+D$7)))), D1153)</f>
        <v>65.8</v>
      </c>
      <c r="E371" s="148">
        <f t="shared" si="1134"/>
        <v>60.5</v>
      </c>
      <c r="F371" s="148">
        <f t="shared" si="1134"/>
        <v>22</v>
      </c>
      <c r="G371" s="148">
        <f t="shared" si="1134"/>
        <v>9.3000000000000007</v>
      </c>
      <c r="H371" s="149">
        <f t="shared" ref="H371:M371" si="1135">IF(OR(AND($V1153=1,$B$24=2),$B$24=1), IF(H$7="2nd Quintile",IF(H1153&gt;H$41,H$40,IF(H1153&gt;H$40,H$19,IF(H1153&gt;H$19,H$18, H$17))), IF(H$7="Next Quintile",IF(H1153=H$42,H$42,IF(H1153&gt;H$41,H$41,IF(H1153&gt;H$40,H$40,IF(H1153&gt;H$19,H$19,H$18)))),H1153*(1+H$7))), H1153)</f>
        <v>12.8</v>
      </c>
      <c r="I371" s="149">
        <f t="shared" si="1135"/>
        <v>17.8</v>
      </c>
      <c r="J371" s="149">
        <f t="shared" si="1135"/>
        <v>7.7</v>
      </c>
      <c r="K371" s="149">
        <f t="shared" si="1135"/>
        <v>26.8</v>
      </c>
      <c r="L371" s="149">
        <f t="shared" si="1135"/>
        <v>48.3</v>
      </c>
      <c r="M371" s="149">
        <f t="shared" si="1135"/>
        <v>5</v>
      </c>
      <c r="N371" s="148">
        <f t="shared" si="946"/>
        <v>75.5</v>
      </c>
      <c r="O371" s="149">
        <f t="shared" ref="O371:Q371" si="1136">IF(OR(AND($V1153=1,$B$24=2),$B$24=1), IF(O$7="2nd Quintile",IF(O1153&gt;O$41,O$40,IF(O1153&gt;O$40,O$19,IF(O1153&gt;O$19,O$18, O$17))), IF(O$7="Next Quintile",IF(O1153=O$42,O$42,IF(O1153&gt;O$41,O$41,IF(O1153&gt;O$40,O$40,IF(O1153&gt;O$19,O$19,O$18)))),O1153*(1+O$7))), O1153)</f>
        <v>5.8</v>
      </c>
      <c r="P371" s="149">
        <f t="shared" si="1136"/>
        <v>21.8</v>
      </c>
      <c r="Q371" s="149">
        <f t="shared" si="1136"/>
        <v>13.9</v>
      </c>
      <c r="R371" s="23"/>
      <c r="S371" s="49">
        <f t="shared" si="1061"/>
        <v>-0.69860071118082556</v>
      </c>
      <c r="T371" s="49">
        <f t="shared" si="1124"/>
        <v>-0.8896320281337603</v>
      </c>
      <c r="U371" s="49">
        <f t="shared" si="1124"/>
        <v>-1.1519127782053671</v>
      </c>
      <c r="V371" s="49">
        <f t="shared" si="1124"/>
        <v>-1.2724836796984083</v>
      </c>
      <c r="W371" s="49">
        <f t="shared" si="1072"/>
        <v>-1.2593317549528924</v>
      </c>
      <c r="X371" s="49">
        <f t="shared" si="1072"/>
        <v>-0.82332913359550763</v>
      </c>
      <c r="Y371" s="49">
        <f t="shared" si="1073"/>
        <v>0.82224742082414781</v>
      </c>
      <c r="Z371" s="49">
        <f t="shared" si="1073"/>
        <v>0.19948715329325722</v>
      </c>
      <c r="AA371" s="49">
        <f t="shared" si="1073"/>
        <v>-0.9037926921411914</v>
      </c>
      <c r="AB371" s="49">
        <f t="shared" si="1064"/>
        <v>0.75179774964538049</v>
      </c>
      <c r="AC371" s="49">
        <f t="shared" si="1124"/>
        <v>4.1506212992878593E-2</v>
      </c>
      <c r="AD371" s="49">
        <f t="shared" si="1074"/>
        <v>0.66614952312459674</v>
      </c>
      <c r="AE371" s="49">
        <f t="shared" si="1074"/>
        <v>0.11489133960154704</v>
      </c>
      <c r="AF371" s="49">
        <f t="shared" si="1074"/>
        <v>-0.25143969564939622</v>
      </c>
      <c r="AG371" s="129">
        <f t="shared" si="1065"/>
        <v>-0.19822807577587587</v>
      </c>
      <c r="AH371" s="129">
        <f t="shared" si="1066"/>
        <v>-0.75329180927751616</v>
      </c>
      <c r="AI371" s="129">
        <f t="shared" si="1067"/>
        <v>1.5830736932482086E-2</v>
      </c>
      <c r="AJ371" s="132">
        <f t="shared" si="1068"/>
        <v>0.14277684501740656</v>
      </c>
      <c r="AK371" s="85">
        <f t="shared" si="1081"/>
        <v>0.52867461489683731</v>
      </c>
      <c r="AL371" s="122">
        <f t="shared" si="1082"/>
        <v>0.3094278530003533</v>
      </c>
      <c r="AM371" s="122">
        <f t="shared" si="1083"/>
        <v>0.62826107535342157</v>
      </c>
      <c r="AN371" s="122">
        <f t="shared" si="1084"/>
        <v>0.66134321735191592</v>
      </c>
      <c r="AO371" s="53"/>
      <c r="AP371" s="60"/>
    </row>
    <row r="372" spans="1:53" ht="15" thickBot="1">
      <c r="A372" s="23" t="s">
        <v>7</v>
      </c>
      <c r="B372" s="24">
        <v>13089023419</v>
      </c>
      <c r="C372" s="24"/>
      <c r="D372" s="148">
        <f t="shared" ref="D372:G372" si="1137">IF(OR(AND($V1154=1,$B$24=2),$B$24=1), IF(D$7="Next Quintile",IF(D1154&gt;D$41,D$42,IF(D1154&gt;D$40,D$41,IF(D1154&gt;D$19,D$40,IF(D1154&gt;D$18,D$19,D$18)))),IF(D$7="2nd Quintile",IF(D1154&gt;D$40,D$42,IF(D1154&gt;D$19,D$41,IF(D1154&gt;D$18,D$40,D$19))),IF(D1154*(1+D$7)&gt;100,100,D1154*(1+D$7)))), D1154)</f>
        <v>65.8</v>
      </c>
      <c r="E372" s="148">
        <f t="shared" si="1137"/>
        <v>61.1</v>
      </c>
      <c r="F372" s="148">
        <f t="shared" si="1137"/>
        <v>25.7</v>
      </c>
      <c r="G372" s="148">
        <f t="shared" si="1137"/>
        <v>6</v>
      </c>
      <c r="H372" s="149">
        <f t="shared" ref="H372:M372" si="1138">IF(OR(AND($V1154=1,$B$24=2),$B$24=1), IF(H$7="2nd Quintile",IF(H1154&gt;H$41,H$40,IF(H1154&gt;H$40,H$19,IF(H1154&gt;H$19,H$18, H$17))), IF(H$7="Next Quintile",IF(H1154=H$42,H$42,IF(H1154&gt;H$41,H$41,IF(H1154&gt;H$40,H$40,IF(H1154&gt;H$19,H$19,H$18)))),H1154*(1+H$7))), H1154)</f>
        <v>11.7</v>
      </c>
      <c r="I372" s="149">
        <f t="shared" si="1138"/>
        <v>5.8</v>
      </c>
      <c r="J372" s="149">
        <f t="shared" si="1138"/>
        <v>16.899999999999999</v>
      </c>
      <c r="K372" s="149">
        <f t="shared" si="1138"/>
        <v>25.6</v>
      </c>
      <c r="L372" s="149">
        <f t="shared" si="1138"/>
        <v>37.200000000000003</v>
      </c>
      <c r="M372" s="149">
        <f t="shared" si="1138"/>
        <v>5.5</v>
      </c>
      <c r="N372" s="148">
        <f t="shared" si="946"/>
        <v>79.8</v>
      </c>
      <c r="O372" s="149">
        <f t="shared" ref="O372:Q372" si="1139">IF(OR(AND($V1154=1,$B$24=2),$B$24=1), IF(O$7="2nd Quintile",IF(O1154&gt;O$41,O$40,IF(O1154&gt;O$40,O$19,IF(O1154&gt;O$19,O$18, O$17))), IF(O$7="Next Quintile",IF(O1154=O$42,O$42,IF(O1154&gt;O$41,O$41,IF(O1154&gt;O$40,O$40,IF(O1154&gt;O$19,O$19,O$18)))),O1154*(1+O$7))), O1154)</f>
        <v>8.6999999999999993</v>
      </c>
      <c r="P372" s="149">
        <f t="shared" si="1139"/>
        <v>15.5</v>
      </c>
      <c r="Q372" s="149">
        <f t="shared" si="1139"/>
        <v>14.3</v>
      </c>
      <c r="R372" s="23"/>
      <c r="S372" s="49">
        <f t="shared" si="1061"/>
        <v>-0.69860071118082556</v>
      </c>
      <c r="T372" s="49">
        <f t="shared" si="1124"/>
        <v>-0.83227694535788677</v>
      </c>
      <c r="U372" s="49">
        <f t="shared" si="1124"/>
        <v>-0.97460494017700205</v>
      </c>
      <c r="V372" s="49">
        <f t="shared" si="1124"/>
        <v>-1.4478966296984992</v>
      </c>
      <c r="W372" s="49">
        <f t="shared" si="1072"/>
        <v>-0.86650212790200876</v>
      </c>
      <c r="X372" s="49">
        <f t="shared" si="1072"/>
        <v>0.60937793448762645</v>
      </c>
      <c r="Y372" s="49">
        <f t="shared" si="1073"/>
        <v>0.36003082662556191</v>
      </c>
      <c r="Z372" s="49">
        <f t="shared" si="1073"/>
        <v>0.25869598412437278</v>
      </c>
      <c r="AA372" s="49">
        <f t="shared" si="1073"/>
        <v>0.11783023796905312</v>
      </c>
      <c r="AB372" s="49">
        <f t="shared" si="1064"/>
        <v>0.70954176584423301</v>
      </c>
      <c r="AC372" s="49">
        <f t="shared" si="1124"/>
        <v>0.44548519268899284</v>
      </c>
      <c r="AD372" s="49">
        <f t="shared" si="1074"/>
        <v>0.3678752829346108</v>
      </c>
      <c r="AE372" s="49">
        <f t="shared" si="1074"/>
        <v>0.56732208503754766</v>
      </c>
      <c r="AF372" s="49">
        <f t="shared" si="1074"/>
        <v>-0.31145258877133036</v>
      </c>
      <c r="AG372" s="129">
        <f t="shared" si="1065"/>
        <v>2.6420880767874133E-2</v>
      </c>
      <c r="AH372" s="129">
        <f t="shared" si="1066"/>
        <v>-0.55006751331471915</v>
      </c>
      <c r="AI372" s="129">
        <f t="shared" si="1067"/>
        <v>0.36202266264588628</v>
      </c>
      <c r="AJ372" s="132">
        <f t="shared" si="1068"/>
        <v>0.26730749297245526</v>
      </c>
      <c r="AK372" s="85">
        <f t="shared" si="1081"/>
        <v>0.59573424653451457</v>
      </c>
      <c r="AL372" s="122">
        <f t="shared" si="1082"/>
        <v>0.36882137758556072</v>
      </c>
      <c r="AM372" s="122">
        <f t="shared" si="1083"/>
        <v>0.70881028892384912</v>
      </c>
      <c r="AN372" s="122">
        <f t="shared" si="1084"/>
        <v>0.69614588509545117</v>
      </c>
      <c r="AO372" s="53"/>
      <c r="AP372" s="60"/>
    </row>
    <row r="373" spans="1:53" ht="15" thickBot="1">
      <c r="A373" s="23" t="s">
        <v>7</v>
      </c>
      <c r="B373" s="24">
        <v>13089023421</v>
      </c>
      <c r="C373" s="24"/>
      <c r="D373" s="148">
        <f t="shared" ref="D373:G373" si="1140">IF(OR(AND($V1155=1,$B$24=2),$B$24=1), IF(D$7="Next Quintile",IF(D1155&gt;D$41,D$42,IF(D1155&gt;D$40,D$41,IF(D1155&gt;D$19,D$40,IF(D1155&gt;D$18,D$19,D$18)))),IF(D$7="2nd Quintile",IF(D1155&gt;D$40,D$42,IF(D1155&gt;D$19,D$41,IF(D1155&gt;D$18,D$40,D$19))),IF(D1155*(1+D$7)&gt;100,100,D1155*(1+D$7)))), D1155)</f>
        <v>69.3</v>
      </c>
      <c r="E373" s="148">
        <f t="shared" si="1140"/>
        <v>61</v>
      </c>
      <c r="F373" s="148">
        <f t="shared" si="1140"/>
        <v>20.7</v>
      </c>
      <c r="G373" s="148">
        <f t="shared" si="1140"/>
        <v>6.3</v>
      </c>
      <c r="H373" s="149">
        <f t="shared" ref="H373:M373" si="1141">IF(OR(AND($V1155=1,$B$24=2),$B$24=1), IF(H$7="2nd Quintile",IF(H1155&gt;H$41,H$40,IF(H1155&gt;H$40,H$19,IF(H1155&gt;H$19,H$18, H$17))), IF(H$7="Next Quintile",IF(H1155=H$42,H$42,IF(H1155&gt;H$41,H$41,IF(H1155&gt;H$40,H$40,IF(H1155&gt;H$19,H$19,H$18)))),H1155*(1+H$7))), H1155)</f>
        <v>13.3</v>
      </c>
      <c r="I373" s="149">
        <f t="shared" si="1141"/>
        <v>24.5</v>
      </c>
      <c r="J373" s="149">
        <f t="shared" si="1141"/>
        <v>36.6</v>
      </c>
      <c r="K373" s="149">
        <f t="shared" si="1141"/>
        <v>45.9</v>
      </c>
      <c r="L373" s="149">
        <f t="shared" si="1141"/>
        <v>46.1</v>
      </c>
      <c r="M373" s="149">
        <f t="shared" si="1141"/>
        <v>10</v>
      </c>
      <c r="N373" s="148">
        <f t="shared" si="946"/>
        <v>72.400000000000006</v>
      </c>
      <c r="O373" s="149">
        <f t="shared" ref="O373:Q373" si="1142">IF(OR(AND($V1155=1,$B$24=2),$B$24=1), IF(O$7="2nd Quintile",IF(O1155&gt;O$41,O$40,IF(O1155&gt;O$40,O$19,IF(O1155&gt;O$19,O$18, O$17))), IF(O$7="Next Quintile",IF(O1155=O$42,O$42,IF(O1155&gt;O$41,O$41,IF(O1155&gt;O$40,O$40,IF(O1155&gt;O$19,O$19,O$18)))),O1155*(1+O$7))), O1155)</f>
        <v>8.8000000000000007</v>
      </c>
      <c r="P373" s="149">
        <f t="shared" si="1142"/>
        <v>26.9</v>
      </c>
      <c r="Q373" s="149">
        <f t="shared" si="1142"/>
        <v>20.9</v>
      </c>
      <c r="R373" s="23"/>
      <c r="S373" s="49">
        <f t="shared" si="1061"/>
        <v>-0.40046433401368986</v>
      </c>
      <c r="T373" s="49">
        <f t="shared" si="1124"/>
        <v>-0.84183612582053247</v>
      </c>
      <c r="U373" s="49">
        <f t="shared" si="1124"/>
        <v>-1.2142101267018197</v>
      </c>
      <c r="V373" s="49">
        <f t="shared" si="1124"/>
        <v>-1.4319499978803092</v>
      </c>
      <c r="W373" s="49">
        <f t="shared" si="1072"/>
        <v>-1.4378906763396573</v>
      </c>
      <c r="X373" s="49">
        <f t="shared" si="1072"/>
        <v>-1.6232572466085908</v>
      </c>
      <c r="Y373" s="49">
        <f t="shared" si="1073"/>
        <v>-0.62971557616923646</v>
      </c>
      <c r="Z373" s="49">
        <f t="shared" si="1073"/>
        <v>-0.74292007076866595</v>
      </c>
      <c r="AA373" s="49">
        <f t="shared" si="1073"/>
        <v>-0.70130886815537741</v>
      </c>
      <c r="AB373" s="49">
        <f t="shared" si="1064"/>
        <v>0.32923791163390564</v>
      </c>
      <c r="AC373" s="49">
        <f t="shared" si="1124"/>
        <v>-0.24973444678804066</v>
      </c>
      <c r="AD373" s="49">
        <f t="shared" si="1074"/>
        <v>0.35758996430736972</v>
      </c>
      <c r="AE373" s="49">
        <f t="shared" si="1074"/>
        <v>-0.25136212098950084</v>
      </c>
      <c r="AF373" s="49">
        <f t="shared" si="1074"/>
        <v>-1.3016653252832431</v>
      </c>
      <c r="AG373" s="129">
        <f t="shared" si="1065"/>
        <v>-0.6052390804379032</v>
      </c>
      <c r="AH373" s="129">
        <f t="shared" si="1066"/>
        <v>-1.0827605833619767</v>
      </c>
      <c r="AI373" s="129">
        <f t="shared" si="1067"/>
        <v>-0.37166367576337916</v>
      </c>
      <c r="AJ373" s="132">
        <f t="shared" si="1068"/>
        <v>-0.36129298218835371</v>
      </c>
      <c r="AK373" s="85">
        <f t="shared" si="1081"/>
        <v>0.40717835484276038</v>
      </c>
      <c r="AL373" s="122">
        <f t="shared" si="1082"/>
        <v>0.21313861927002314</v>
      </c>
      <c r="AM373" s="122">
        <f t="shared" si="1083"/>
        <v>0.53810192406395574</v>
      </c>
      <c r="AN373" s="122">
        <f t="shared" si="1084"/>
        <v>0.52047046832297228</v>
      </c>
      <c r="AO373" s="53"/>
      <c r="AP373" s="60"/>
    </row>
    <row r="374" spans="1:53" ht="15" thickBot="1">
      <c r="A374" s="23" t="s">
        <v>7</v>
      </c>
      <c r="B374" s="24">
        <v>13089023422</v>
      </c>
      <c r="C374" s="24"/>
      <c r="D374" s="148">
        <f t="shared" ref="D374:G374" si="1143">IF(OR(AND($V1156=1,$B$24=2),$B$24=1), IF(D$7="Next Quintile",IF(D1156&gt;D$41,D$42,IF(D1156&gt;D$40,D$41,IF(D1156&gt;D$19,D$40,IF(D1156&gt;D$18,D$19,D$18)))),IF(D$7="2nd Quintile",IF(D1156&gt;D$40,D$42,IF(D1156&gt;D$19,D$41,IF(D1156&gt;D$18,D$40,D$19))),IF(D1156*(1+D$7)&gt;100,100,D1156*(1+D$7)))), D1156)</f>
        <v>72.5</v>
      </c>
      <c r="E374" s="148">
        <f t="shared" si="1143"/>
        <v>62.8</v>
      </c>
      <c r="F374" s="148">
        <f t="shared" si="1143"/>
        <v>21.5</v>
      </c>
      <c r="G374" s="148">
        <f t="shared" si="1143"/>
        <v>5.3</v>
      </c>
      <c r="H374" s="149">
        <f t="shared" ref="H374:M374" si="1144">IF(OR(AND($V1156=1,$B$24=2),$B$24=1), IF(H$7="2nd Quintile",IF(H1156&gt;H$41,H$40,IF(H1156&gt;H$40,H$19,IF(H1156&gt;H$19,H$18, H$17))), IF(H$7="Next Quintile",IF(H1156=H$42,H$42,IF(H1156&gt;H$41,H$41,IF(H1156&gt;H$40,H$40,IF(H1156&gt;H$19,H$19,H$18)))),H1156*(1+H$7))), H1156)</f>
        <v>14</v>
      </c>
      <c r="I374" s="149">
        <f t="shared" si="1144"/>
        <v>7.9</v>
      </c>
      <c r="J374" s="149">
        <f t="shared" si="1144"/>
        <v>29.6</v>
      </c>
      <c r="K374" s="149">
        <f t="shared" si="1144"/>
        <v>23.9</v>
      </c>
      <c r="L374" s="149">
        <f t="shared" si="1144"/>
        <v>41</v>
      </c>
      <c r="M374" s="149">
        <f t="shared" si="1144"/>
        <v>9.8000000000000007</v>
      </c>
      <c r="N374" s="148">
        <f t="shared" si="946"/>
        <v>70.400000000000006</v>
      </c>
      <c r="O374" s="149">
        <f t="shared" ref="O374:Q374" si="1145">IF(OR(AND($V1156=1,$B$24=2),$B$24=1), IF(O$7="2nd Quintile",IF(O1156&gt;O$41,O$40,IF(O1156&gt;O$40,O$19,IF(O1156&gt;O$19,O$18, O$17))), IF(O$7="Next Quintile",IF(O1156=O$42,O$42,IF(O1156&gt;O$41,O$41,IF(O1156&gt;O$40,O$40,IF(O1156&gt;O$19,O$19,O$18)))),O1156*(1+O$7))), O1156)</f>
        <v>9</v>
      </c>
      <c r="P374" s="149">
        <f t="shared" si="1145"/>
        <v>13.2</v>
      </c>
      <c r="Q374" s="149">
        <f t="shared" si="1145"/>
        <v>10.3</v>
      </c>
      <c r="R374" s="23"/>
      <c r="S374" s="49">
        <f t="shared" si="1061"/>
        <v>-0.12788250346087976</v>
      </c>
      <c r="T374" s="49">
        <f t="shared" si="1124"/>
        <v>-0.66977087749291275</v>
      </c>
      <c r="U374" s="49">
        <f t="shared" si="1124"/>
        <v>-1.1758732968578487</v>
      </c>
      <c r="V374" s="49">
        <f t="shared" si="1124"/>
        <v>-1.4851054372742762</v>
      </c>
      <c r="W374" s="49">
        <f t="shared" si="1072"/>
        <v>-1.6878731662811282</v>
      </c>
      <c r="X374" s="49">
        <f t="shared" si="1072"/>
        <v>0.35865419757307798</v>
      </c>
      <c r="Y374" s="49">
        <f t="shared" si="1073"/>
        <v>-0.27802903710509491</v>
      </c>
      <c r="Z374" s="49">
        <f t="shared" si="1073"/>
        <v>0.34257516113512004</v>
      </c>
      <c r="AA374" s="49">
        <f t="shared" si="1073"/>
        <v>-0.23191454891553501</v>
      </c>
      <c r="AB374" s="49">
        <f t="shared" si="1064"/>
        <v>0.34614030515436456</v>
      </c>
      <c r="AC374" s="49">
        <f t="shared" si="1124"/>
        <v>-0.43763164664669857</v>
      </c>
      <c r="AD374" s="49">
        <f t="shared" si="1074"/>
        <v>0.33701932705288801</v>
      </c>
      <c r="AE374" s="49">
        <f t="shared" si="1074"/>
        <v>0.73249521432370657</v>
      </c>
      <c r="AF374" s="49">
        <f t="shared" si="1074"/>
        <v>0.28867634244801077</v>
      </c>
      <c r="AG374" s="129">
        <f t="shared" si="1065"/>
        <v>-0.11376345945865919</v>
      </c>
      <c r="AH374" s="129">
        <f t="shared" si="1066"/>
        <v>-0.72369716012843743</v>
      </c>
      <c r="AI374" s="129">
        <f t="shared" si="1067"/>
        <v>0.15226697245798318</v>
      </c>
      <c r="AJ374" s="132">
        <f t="shared" si="1068"/>
        <v>0.23013980929447669</v>
      </c>
      <c r="AK374" s="85">
        <f t="shared" si="1081"/>
        <v>0.55388802404769277</v>
      </c>
      <c r="AL374" s="122">
        <f t="shared" si="1082"/>
        <v>0.31807706747295839</v>
      </c>
      <c r="AM374" s="122">
        <f t="shared" si="1083"/>
        <v>0.66000598520780884</v>
      </c>
      <c r="AN374" s="122">
        <f t="shared" si="1084"/>
        <v>0.6857586064047595</v>
      </c>
      <c r="AO374" s="53"/>
      <c r="AP374" s="60"/>
    </row>
    <row r="375" spans="1:53" ht="15" thickBot="1">
      <c r="A375" s="23" t="s">
        <v>7</v>
      </c>
      <c r="B375" s="24">
        <v>13089023423</v>
      </c>
      <c r="C375" s="24"/>
      <c r="D375" s="148">
        <f t="shared" ref="D375:G375" si="1146">IF(OR(AND($V1157=1,$B$24=2),$B$24=1), IF(D$7="Next Quintile",IF(D1157&gt;D$41,D$42,IF(D1157&gt;D$40,D$41,IF(D1157&gt;D$19,D$40,IF(D1157&gt;D$18,D$19,D$18)))),IF(D$7="2nd Quintile",IF(D1157&gt;D$40,D$42,IF(D1157&gt;D$19,D$41,IF(D1157&gt;D$18,D$40,D$19))),IF(D1157*(1+D$7)&gt;100,100,D1157*(1+D$7)))), D1157)</f>
        <v>69.7</v>
      </c>
      <c r="E375" s="148">
        <f t="shared" si="1146"/>
        <v>60.3</v>
      </c>
      <c r="F375" s="148">
        <f t="shared" si="1146"/>
        <v>18.2</v>
      </c>
      <c r="G375" s="148">
        <f t="shared" si="1146"/>
        <v>5</v>
      </c>
      <c r="H375" s="149">
        <f t="shared" ref="H375:M375" si="1147">IF(OR(AND($V1157=1,$B$24=2),$B$24=1), IF(H$7="2nd Quintile",IF(H1157&gt;H$41,H$40,IF(H1157&gt;H$40,H$19,IF(H1157&gt;H$19,H$18, H$17))), IF(H$7="Next Quintile",IF(H1157=H$42,H$42,IF(H1157&gt;H$41,H$41,IF(H1157&gt;H$40,H$40,IF(H1157&gt;H$19,H$19,H$18)))),H1157*(1+H$7))), H1157)</f>
        <v>11.2</v>
      </c>
      <c r="I375" s="149">
        <f t="shared" si="1147"/>
        <v>29.7</v>
      </c>
      <c r="J375" s="149">
        <f t="shared" si="1147"/>
        <v>7.9</v>
      </c>
      <c r="K375" s="149">
        <f t="shared" si="1147"/>
        <v>28.6</v>
      </c>
      <c r="L375" s="149">
        <f t="shared" si="1147"/>
        <v>55.8</v>
      </c>
      <c r="M375" s="149">
        <f t="shared" si="1147"/>
        <v>8.8000000000000007</v>
      </c>
      <c r="N375" s="148">
        <f t="shared" si="946"/>
        <v>68.5</v>
      </c>
      <c r="O375" s="149">
        <f t="shared" ref="O375:Q375" si="1148">IF(OR(AND($V1157=1,$B$24=2),$B$24=1), IF(O$7="2nd Quintile",IF(O1157&gt;O$41,O$40,IF(O1157&gt;O$40,O$19,IF(O1157&gt;O$19,O$18, O$17))), IF(O$7="Next Quintile",IF(O1157=O$42,O$42,IF(O1157&gt;O$41,O$41,IF(O1157&gt;O$40,O$40,IF(O1157&gt;O$19,O$19,O$18)))),O1157*(1+O$7))), O1157)</f>
        <v>7.5</v>
      </c>
      <c r="P375" s="149">
        <f t="shared" si="1148"/>
        <v>26</v>
      </c>
      <c r="Q375" s="149">
        <f t="shared" si="1148"/>
        <v>20.399999999999999</v>
      </c>
      <c r="R375" s="23"/>
      <c r="S375" s="49">
        <f t="shared" si="1061"/>
        <v>-0.36639160519458813</v>
      </c>
      <c r="T375" s="49">
        <f t="shared" si="1124"/>
        <v>-0.9087503890590517</v>
      </c>
      <c r="U375" s="49">
        <f t="shared" si="1124"/>
        <v>-1.3340127199642284</v>
      </c>
      <c r="V375" s="49">
        <f t="shared" si="1124"/>
        <v>-1.5010520690924662</v>
      </c>
      <c r="W375" s="49">
        <f t="shared" si="1072"/>
        <v>-0.68794320651524377</v>
      </c>
      <c r="X375" s="49">
        <f t="shared" si="1072"/>
        <v>-2.2440969761112823</v>
      </c>
      <c r="Y375" s="49">
        <f t="shared" si="1073"/>
        <v>0.81219923399374383</v>
      </c>
      <c r="Z375" s="49">
        <f t="shared" si="1073"/>
        <v>0.11067390704658378</v>
      </c>
      <c r="AA375" s="49">
        <f t="shared" si="1073"/>
        <v>-1.5940784557291947</v>
      </c>
      <c r="AB375" s="49">
        <f t="shared" si="1064"/>
        <v>0.43065227275665957</v>
      </c>
      <c r="AC375" s="49">
        <f t="shared" si="1124"/>
        <v>-0.61613398651242413</v>
      </c>
      <c r="AD375" s="49">
        <f t="shared" si="1074"/>
        <v>0.49129910646150149</v>
      </c>
      <c r="AE375" s="49">
        <f t="shared" si="1074"/>
        <v>-0.1867291573557866</v>
      </c>
      <c r="AF375" s="49">
        <f t="shared" si="1074"/>
        <v>-1.2266492088808254</v>
      </c>
      <c r="AG375" s="129">
        <f t="shared" si="1065"/>
        <v>-0.54182585190985033</v>
      </c>
      <c r="AH375" s="129">
        <f t="shared" si="1066"/>
        <v>-0.89000681884901667</v>
      </c>
      <c r="AI375" s="129">
        <f t="shared" si="1067"/>
        <v>-0.35091742530865044</v>
      </c>
      <c r="AJ375" s="132">
        <f t="shared" si="1068"/>
        <v>-0.38455331157188366</v>
      </c>
      <c r="AK375" s="85">
        <f t="shared" si="1081"/>
        <v>0.42610774499649962</v>
      </c>
      <c r="AL375" s="122">
        <f t="shared" si="1082"/>
        <v>0.26947206797139073</v>
      </c>
      <c r="AM375" s="122">
        <f t="shared" si="1083"/>
        <v>0.54292899839626396</v>
      </c>
      <c r="AN375" s="122">
        <f t="shared" si="1084"/>
        <v>0.51396988771543861</v>
      </c>
      <c r="AO375" s="53"/>
      <c r="AP375" s="60"/>
    </row>
    <row r="376" spans="1:53" ht="15" thickBot="1">
      <c r="A376" s="23" t="s">
        <v>7</v>
      </c>
      <c r="B376" s="24">
        <v>13089023424</v>
      </c>
      <c r="C376" s="24"/>
      <c r="D376" s="148">
        <f t="shared" ref="D376:G376" si="1149">IF(OR(AND($V1158=1,$B$24=2),$B$24=1), IF(D$7="Next Quintile",IF(D1158&gt;D$41,D$42,IF(D1158&gt;D$40,D$41,IF(D1158&gt;D$19,D$40,IF(D1158&gt;D$18,D$19,D$18)))),IF(D$7="2nd Quintile",IF(D1158&gt;D$40,D$42,IF(D1158&gt;D$19,D$41,IF(D1158&gt;D$18,D$40,D$19))),IF(D1158*(1+D$7)&gt;100,100,D1158*(1+D$7)))), D1158)</f>
        <v>72.5</v>
      </c>
      <c r="E376" s="148">
        <f t="shared" si="1149"/>
        <v>62.8</v>
      </c>
      <c r="F376" s="148">
        <f t="shared" si="1149"/>
        <v>16.600000000000001</v>
      </c>
      <c r="G376" s="148">
        <f t="shared" si="1149"/>
        <v>5.3</v>
      </c>
      <c r="H376" s="149">
        <f t="shared" ref="H376:M376" si="1150">IF(OR(AND($V1158=1,$B$24=2),$B$24=1), IF(H$7="2nd Quintile",IF(H1158&gt;H$41,H$40,IF(H1158&gt;H$40,H$19,IF(H1158&gt;H$19,H$18, H$17))), IF(H$7="Next Quintile",IF(H1158=H$42,H$42,IF(H1158&gt;H$41,H$41,IF(H1158&gt;H$40,H$40,IF(H1158&gt;H$19,H$19,H$18)))),H1158*(1+H$7))), H1158)</f>
        <v>11.5</v>
      </c>
      <c r="I376" s="149">
        <f t="shared" si="1150"/>
        <v>23.2</v>
      </c>
      <c r="J376" s="149">
        <f t="shared" si="1150"/>
        <v>12.1</v>
      </c>
      <c r="K376" s="149">
        <f t="shared" si="1150"/>
        <v>30.6</v>
      </c>
      <c r="L376" s="149">
        <f t="shared" si="1150"/>
        <v>45.6</v>
      </c>
      <c r="M376" s="149">
        <f t="shared" si="1150"/>
        <v>9.1</v>
      </c>
      <c r="N376" s="148">
        <f t="shared" si="946"/>
        <v>70.400000000000006</v>
      </c>
      <c r="O376" s="149">
        <f t="shared" ref="O376:Q376" si="1151">IF(OR(AND($V1158=1,$B$24=2),$B$24=1), IF(O$7="2nd Quintile",IF(O1158&gt;O$41,O$40,IF(O1158&gt;O$40,O$19,IF(O1158&gt;O$19,O$18, O$17))), IF(O$7="Next Quintile",IF(O1158=O$42,O$42,IF(O1158&gt;O$41,O$41,IF(O1158&gt;O$40,O$40,IF(O1158&gt;O$19,O$19,O$18)))),O1158*(1+O$7))), O1158)</f>
        <v>7.3</v>
      </c>
      <c r="P376" s="149">
        <f t="shared" si="1151"/>
        <v>31.9</v>
      </c>
      <c r="Q376" s="149">
        <f t="shared" si="1151"/>
        <v>25.3</v>
      </c>
      <c r="R376" s="23"/>
      <c r="S376" s="49">
        <f t="shared" si="1061"/>
        <v>-0.12788250346087976</v>
      </c>
      <c r="T376" s="49">
        <f t="shared" si="1124"/>
        <v>-0.66977087749291275</v>
      </c>
      <c r="U376" s="49">
        <f t="shared" si="1124"/>
        <v>-1.4106863796521698</v>
      </c>
      <c r="V376" s="49">
        <f t="shared" si="1124"/>
        <v>-1.4851054372742762</v>
      </c>
      <c r="W376" s="49">
        <f t="shared" si="1072"/>
        <v>-0.79507855934730309</v>
      </c>
      <c r="X376" s="49">
        <f t="shared" si="1072"/>
        <v>-1.4680473142329178</v>
      </c>
      <c r="Y376" s="49">
        <f t="shared" si="1073"/>
        <v>0.60118731055525887</v>
      </c>
      <c r="Z376" s="49">
        <f t="shared" si="1073"/>
        <v>1.1992522328057783E-2</v>
      </c>
      <c r="AA376" s="49">
        <f t="shared" si="1073"/>
        <v>-0.65528981724951052</v>
      </c>
      <c r="AB376" s="49">
        <f t="shared" si="1064"/>
        <v>0.40529868247597112</v>
      </c>
      <c r="AC376" s="49">
        <f t="shared" si="1124"/>
        <v>-0.43763164664669857</v>
      </c>
      <c r="AD376" s="49">
        <f t="shared" si="1074"/>
        <v>0.51186974371598326</v>
      </c>
      <c r="AE376" s="49">
        <f t="shared" si="1074"/>
        <v>-0.61043414117680284</v>
      </c>
      <c r="AF376" s="49">
        <f t="shared" si="1074"/>
        <v>-1.9618071496245186</v>
      </c>
      <c r="AG376" s="129">
        <f t="shared" si="1065"/>
        <v>-0.48962949741154227</v>
      </c>
      <c r="AH376" s="129">
        <f t="shared" si="1066"/>
        <v>-0.76505482298645711</v>
      </c>
      <c r="AI376" s="129">
        <f t="shared" si="1067"/>
        <v>-7.9332870815160536E-2</v>
      </c>
      <c r="AJ376" s="132">
        <f t="shared" si="1068"/>
        <v>-0.62450079843300921</v>
      </c>
      <c r="AK376" s="85">
        <f t="shared" si="1081"/>
        <v>0.44168880247986475</v>
      </c>
      <c r="AL376" s="122">
        <f t="shared" si="1082"/>
        <v>0.3059900413912236</v>
      </c>
      <c r="AM376" s="122">
        <f t="shared" si="1083"/>
        <v>0.60611915581326736</v>
      </c>
      <c r="AN376" s="122">
        <f t="shared" si="1084"/>
        <v>0.44691159485135262</v>
      </c>
      <c r="AO376" s="53"/>
      <c r="AP376" s="60"/>
    </row>
    <row r="377" spans="1:53" ht="15" thickBot="1">
      <c r="A377" s="23" t="s">
        <v>7</v>
      </c>
      <c r="B377" s="24">
        <v>13089023425</v>
      </c>
      <c r="C377" s="24"/>
      <c r="D377" s="148">
        <f t="shared" ref="D377:G377" si="1152">IF(OR(AND($V1159=1,$B$24=2),$B$24=1), IF(D$7="Next Quintile",IF(D1159&gt;D$41,D$42,IF(D1159&gt;D$40,D$41,IF(D1159&gt;D$19,D$40,IF(D1159&gt;D$18,D$19,D$18)))),IF(D$7="2nd Quintile",IF(D1159&gt;D$40,D$42,IF(D1159&gt;D$19,D$41,IF(D1159&gt;D$18,D$40,D$19))),IF(D1159*(1+D$7)&gt;100,100,D1159*(1+D$7)))), D1159)</f>
        <v>66.2</v>
      </c>
      <c r="E377" s="148">
        <f t="shared" si="1152"/>
        <v>63.4</v>
      </c>
      <c r="F377" s="148">
        <f t="shared" si="1152"/>
        <v>32.299999999999997</v>
      </c>
      <c r="G377" s="148">
        <f t="shared" si="1152"/>
        <v>19.600000000000001</v>
      </c>
      <c r="H377" s="149">
        <f t="shared" ref="H377:M377" si="1153">IF(OR(AND($V1159=1,$B$24=2),$B$24=1), IF(H$7="2nd Quintile",IF(H1159&gt;H$41,H$40,IF(H1159&gt;H$40,H$19,IF(H1159&gt;H$19,H$18, H$17))), IF(H$7="Next Quintile",IF(H1159=H$42,H$42,IF(H1159&gt;H$41,H$41,IF(H1159&gt;H$40,H$40,IF(H1159&gt;H$19,H$19,H$18)))),H1159*(1+H$7))), H1159)</f>
        <v>11.3</v>
      </c>
      <c r="I377" s="149">
        <f t="shared" si="1153"/>
        <v>6.5</v>
      </c>
      <c r="J377" s="149">
        <f t="shared" si="1153"/>
        <v>9.5</v>
      </c>
      <c r="K377" s="149">
        <f t="shared" si="1153"/>
        <v>13.4</v>
      </c>
      <c r="L377" s="149">
        <f t="shared" si="1153"/>
        <v>32.5</v>
      </c>
      <c r="M377" s="149">
        <f t="shared" si="1153"/>
        <v>7.3</v>
      </c>
      <c r="N377" s="148">
        <f t="shared" si="946"/>
        <v>81.5</v>
      </c>
      <c r="O377" s="149">
        <f t="shared" ref="O377:Q377" si="1154">IF(OR(AND($V1159=1,$B$24=2),$B$24=1), IF(O$7="2nd Quintile",IF(O1159&gt;O$41,O$40,IF(O1159&gt;O$40,O$19,IF(O1159&gt;O$19,O$18, O$17))), IF(O$7="Next Quintile",IF(O1159=O$42,O$42,IF(O1159&gt;O$41,O$41,IF(O1159&gt;O$40,O$40,IF(O1159&gt;O$19,O$19,O$18)))),O1159*(1+O$7))), O1159)</f>
        <v>5.2</v>
      </c>
      <c r="P377" s="149">
        <f t="shared" si="1154"/>
        <v>20.3</v>
      </c>
      <c r="Q377" s="149">
        <f t="shared" si="1154"/>
        <v>18.8</v>
      </c>
      <c r="R377" s="23"/>
      <c r="S377" s="49">
        <f t="shared" si="1061"/>
        <v>-0.66452798236172395</v>
      </c>
      <c r="T377" s="49">
        <f t="shared" si="1124"/>
        <v>-0.61241579471703933</v>
      </c>
      <c r="U377" s="49">
        <f t="shared" si="1124"/>
        <v>-0.65832609396424313</v>
      </c>
      <c r="V377" s="49">
        <f t="shared" si="1124"/>
        <v>-0.72498265394054862</v>
      </c>
      <c r="W377" s="49">
        <f t="shared" si="1072"/>
        <v>-0.72365499079259732</v>
      </c>
      <c r="X377" s="49">
        <f t="shared" si="1072"/>
        <v>0.52580335551611035</v>
      </c>
      <c r="Y377" s="49">
        <f t="shared" si="1073"/>
        <v>0.73181373935051142</v>
      </c>
      <c r="Z377" s="49">
        <f t="shared" si="1073"/>
        <v>0.86065243090738131</v>
      </c>
      <c r="AA377" s="49">
        <f t="shared" si="1073"/>
        <v>0.55040931648420222</v>
      </c>
      <c r="AB377" s="49">
        <f t="shared" si="1064"/>
        <v>0.55742022416010206</v>
      </c>
      <c r="AC377" s="49">
        <f t="shared" si="1124"/>
        <v>0.6051978125688523</v>
      </c>
      <c r="AD377" s="49">
        <f t="shared" si="1074"/>
        <v>0.72786143488804211</v>
      </c>
      <c r="AE377" s="49">
        <f t="shared" si="1074"/>
        <v>0.22261294565773765</v>
      </c>
      <c r="AF377" s="49">
        <f t="shared" si="1074"/>
        <v>-0.98659763639308917</v>
      </c>
      <c r="AG377" s="129">
        <f t="shared" si="1065"/>
        <v>0.16489117398287789</v>
      </c>
      <c r="AH377" s="129">
        <f t="shared" si="1066"/>
        <v>-0.30375577441564722</v>
      </c>
      <c r="AI377" s="129">
        <f t="shared" si="1067"/>
        <v>0.65616065718389516</v>
      </c>
      <c r="AJ377" s="132">
        <f t="shared" si="1068"/>
        <v>0.14226863918038576</v>
      </c>
      <c r="AK377" s="85">
        <f t="shared" si="1081"/>
        <v>0.63706881135342985</v>
      </c>
      <c r="AL377" s="122">
        <f t="shared" si="1082"/>
        <v>0.44080746689943551</v>
      </c>
      <c r="AM377" s="122">
        <f t="shared" si="1083"/>
        <v>0.7772480033286423</v>
      </c>
      <c r="AN377" s="122">
        <f t="shared" si="1084"/>
        <v>0.66120118870931588</v>
      </c>
      <c r="AO377" s="53"/>
      <c r="AP377" s="60"/>
    </row>
    <row r="378" spans="1:53" ht="15" thickBot="1">
      <c r="A378" s="23" t="s">
        <v>7</v>
      </c>
      <c r="B378" s="24">
        <v>13089023426</v>
      </c>
      <c r="C378" s="24"/>
      <c r="D378" s="148">
        <f t="shared" ref="D378:G378" si="1155">IF(OR(AND($V1160=1,$B$24=2),$B$24=1), IF(D$7="Next Quintile",IF(D1160&gt;D$41,D$42,IF(D1160&gt;D$40,D$41,IF(D1160&gt;D$19,D$40,IF(D1160&gt;D$18,D$19,D$18)))),IF(D$7="2nd Quintile",IF(D1160&gt;D$40,D$42,IF(D1160&gt;D$19,D$41,IF(D1160&gt;D$18,D$40,D$19))),IF(D1160*(1+D$7)&gt;100,100,D1160*(1+D$7)))), D1160)</f>
        <v>65.900000000000006</v>
      </c>
      <c r="E378" s="148">
        <f t="shared" si="1155"/>
        <v>62.4</v>
      </c>
      <c r="F378" s="148">
        <f t="shared" si="1155"/>
        <v>27.2</v>
      </c>
      <c r="G378" s="148">
        <f t="shared" si="1155"/>
        <v>14</v>
      </c>
      <c r="H378" s="149">
        <f t="shared" ref="H378:M378" si="1156">IF(OR(AND($V1160=1,$B$24=2),$B$24=1), IF(H$7="2nd Quintile",IF(H1160&gt;H$41,H$40,IF(H1160&gt;H$40,H$19,IF(H1160&gt;H$19,H$18, H$17))), IF(H$7="Next Quintile",IF(H1160=H$42,H$42,IF(H1160&gt;H$41,H$41,IF(H1160&gt;H$40,H$40,IF(H1160&gt;H$19,H$19,H$18)))),H1160*(1+H$7))), H1160)</f>
        <v>13.7</v>
      </c>
      <c r="I378" s="149">
        <f t="shared" si="1156"/>
        <v>8.1999999999999993</v>
      </c>
      <c r="J378" s="149">
        <f t="shared" si="1156"/>
        <v>12.1</v>
      </c>
      <c r="K378" s="149">
        <f t="shared" si="1156"/>
        <v>23.6</v>
      </c>
      <c r="L378" s="149">
        <f t="shared" si="1156"/>
        <v>40.799999999999997</v>
      </c>
      <c r="M378" s="149">
        <f t="shared" si="1156"/>
        <v>7.9</v>
      </c>
      <c r="N378" s="148">
        <f t="shared" ref="N378:N392" si="1157">IF(OR(AND($V1160=1,$B$24=2),$B$24=1), IF(N$7="Next Quintile",IF(N1160&gt;N$41,N$42,IF(N1160&gt;N$40,N$41,IF(N1160&gt;N$19,N$40,IF(N1160&gt;N$18,N$19,N$18)))),IF(N$7="2nd Quintile",IF(N1160&gt;N$40,N$42,IF(N1160&gt;N$19,N$41,IF(N1160&gt;N$18,N$40,N$19))),IF(N1160*(1+N$7)&gt;100,100,N1160*(1+N$7)))), N1160)</f>
        <v>81.099999999999994</v>
      </c>
      <c r="O378" s="149">
        <f t="shared" ref="O378:Q378" si="1158">IF(OR(AND($V1160=1,$B$24=2),$B$24=1), IF(O$7="2nd Quintile",IF(O1160&gt;O$41,O$40,IF(O1160&gt;O$40,O$19,IF(O1160&gt;O$19,O$18, O$17))), IF(O$7="Next Quintile",IF(O1160=O$42,O$42,IF(O1160&gt;O$41,O$41,IF(O1160&gt;O$40,O$40,IF(O1160&gt;O$19,O$19,O$18)))),O1160*(1+O$7))), O1160)</f>
        <v>8.6999999999999993</v>
      </c>
      <c r="P378" s="149">
        <f t="shared" si="1158"/>
        <v>13.7</v>
      </c>
      <c r="Q378" s="149">
        <f t="shared" si="1158"/>
        <v>17.8</v>
      </c>
      <c r="R378" s="23"/>
      <c r="S378" s="49">
        <f t="shared" si="1061"/>
        <v>-0.6900825289760496</v>
      </c>
      <c r="T378" s="49">
        <f t="shared" si="1124"/>
        <v>-0.70800759934349489</v>
      </c>
      <c r="U378" s="49">
        <f t="shared" si="1124"/>
        <v>-0.90272338421955689</v>
      </c>
      <c r="V378" s="49">
        <f t="shared" si="1124"/>
        <v>-1.0226531145467637</v>
      </c>
      <c r="W378" s="49">
        <f t="shared" si="1072"/>
        <v>-1.5807378134490688</v>
      </c>
      <c r="X378" s="49">
        <f t="shared" si="1072"/>
        <v>0.32283652087099973</v>
      </c>
      <c r="Y378" s="49">
        <f t="shared" si="1073"/>
        <v>0.60118731055525887</v>
      </c>
      <c r="Z378" s="49">
        <f t="shared" si="1073"/>
        <v>0.35737736884289878</v>
      </c>
      <c r="AA378" s="49">
        <f t="shared" si="1073"/>
        <v>-0.21350692855318798</v>
      </c>
      <c r="AB378" s="49">
        <f t="shared" si="1064"/>
        <v>0.50671304359872504</v>
      </c>
      <c r="AC378" s="49">
        <f t="shared" si="1124"/>
        <v>0.56761837259712022</v>
      </c>
      <c r="AD378" s="49">
        <f t="shared" si="1074"/>
        <v>0.3678752829346108</v>
      </c>
      <c r="AE378" s="49">
        <f t="shared" si="1074"/>
        <v>0.69658801230497636</v>
      </c>
      <c r="AF378" s="49">
        <f t="shared" si="1074"/>
        <v>-0.83656540358825393</v>
      </c>
      <c r="AG378" s="129">
        <f t="shared" si="1065"/>
        <v>-5.095233417146975E-2</v>
      </c>
      <c r="AH378" s="129">
        <f t="shared" si="1066"/>
        <v>-0.56859722987266792</v>
      </c>
      <c r="AI378" s="129">
        <f t="shared" si="1067"/>
        <v>0.2168611612961453</v>
      </c>
      <c r="AJ378" s="132">
        <f t="shared" si="1068"/>
        <v>0.19887906606211336</v>
      </c>
      <c r="AK378" s="85">
        <f t="shared" si="1081"/>
        <v>0.5726376812431252</v>
      </c>
      <c r="AL378" s="122">
        <f t="shared" si="1082"/>
        <v>0.36340595631062167</v>
      </c>
      <c r="AM378" s="122">
        <f t="shared" si="1083"/>
        <v>0.67503525286450439</v>
      </c>
      <c r="AN378" s="122">
        <f t="shared" si="1084"/>
        <v>0.67702214451367049</v>
      </c>
      <c r="AO378" s="53"/>
      <c r="AP378" s="60"/>
    </row>
    <row r="379" spans="1:53" ht="15" thickBot="1">
      <c r="A379" s="23" t="s">
        <v>7</v>
      </c>
      <c r="B379" s="24">
        <v>13089023427</v>
      </c>
      <c r="C379" s="24"/>
      <c r="D379" s="148">
        <f t="shared" ref="D379:G379" si="1159">IF(OR(AND($V1161=1,$B$24=2),$B$24=1), IF(D$7="Next Quintile",IF(D1161&gt;D$41,D$42,IF(D1161&gt;D$40,D$41,IF(D1161&gt;D$19,D$40,IF(D1161&gt;D$18,D$19,D$18)))),IF(D$7="2nd Quintile",IF(D1161&gt;D$40,D$42,IF(D1161&gt;D$19,D$41,IF(D1161&gt;D$18,D$40,D$19))),IF(D1161*(1+D$7)&gt;100,100,D1161*(1+D$7)))), D1161)</f>
        <v>65.5</v>
      </c>
      <c r="E379" s="148">
        <f t="shared" si="1159"/>
        <v>60.9</v>
      </c>
      <c r="F379" s="148">
        <f t="shared" si="1159"/>
        <v>15.8</v>
      </c>
      <c r="G379" s="148">
        <f t="shared" si="1159"/>
        <v>7.1</v>
      </c>
      <c r="H379" s="149">
        <f t="shared" ref="H379:M379" si="1160">IF(OR(AND($V1161=1,$B$24=2),$B$24=1), IF(H$7="2nd Quintile",IF(H1161&gt;H$41,H$40,IF(H1161&gt;H$40,H$19,IF(H1161&gt;H$19,H$18, H$17))), IF(H$7="Next Quintile",IF(H1161=H$42,H$42,IF(H1161&gt;H$41,H$41,IF(H1161&gt;H$40,H$40,IF(H1161&gt;H$19,H$19,H$18)))),H1161*(1+H$7))), H1161)</f>
        <v>13</v>
      </c>
      <c r="I379" s="149">
        <f t="shared" si="1160"/>
        <v>9.6902000000000008</v>
      </c>
      <c r="J379" s="149">
        <f t="shared" si="1160"/>
        <v>19.600000000000001</v>
      </c>
      <c r="K379" s="149">
        <f t="shared" si="1160"/>
        <v>17.2</v>
      </c>
      <c r="L379" s="149">
        <f t="shared" si="1160"/>
        <v>47.8</v>
      </c>
      <c r="M379" s="149">
        <f t="shared" si="1160"/>
        <v>10.9</v>
      </c>
      <c r="N379" s="148">
        <f t="shared" si="1157"/>
        <v>78.900000000000006</v>
      </c>
      <c r="O379" s="149">
        <f t="shared" ref="O379:Q379" si="1161">IF(OR(AND($V1161=1,$B$24=2),$B$24=1), IF(O$7="2nd Quintile",IF(O1161&gt;O$41,O$40,IF(O1161&gt;O$40,O$19,IF(O1161&gt;O$19,O$18, O$17))), IF(O$7="Next Quintile",IF(O1161=O$42,O$42,IF(O1161&gt;O$41,O$41,IF(O1161&gt;O$40,O$40,IF(O1161&gt;O$19,O$19,O$18)))),O1161*(1+O$7))), O1161)</f>
        <v>4.2</v>
      </c>
      <c r="P379" s="149">
        <f t="shared" si="1161"/>
        <v>25.4</v>
      </c>
      <c r="Q379" s="149">
        <f t="shared" si="1161"/>
        <v>18.2</v>
      </c>
      <c r="R379" s="23"/>
      <c r="S379" s="49">
        <f t="shared" si="1061"/>
        <v>-0.72415525779515133</v>
      </c>
      <c r="T379" s="49">
        <f t="shared" si="1124"/>
        <v>-0.85139530628317817</v>
      </c>
      <c r="U379" s="49">
        <f t="shared" si="1124"/>
        <v>-1.4490232094961406</v>
      </c>
      <c r="V379" s="49">
        <f t="shared" si="1124"/>
        <v>-1.3894256463651355</v>
      </c>
      <c r="W379" s="49">
        <f t="shared" si="1072"/>
        <v>-1.3307553235075982</v>
      </c>
      <c r="X379" s="49">
        <f t="shared" si="1072"/>
        <v>0.14491818146620902</v>
      </c>
      <c r="Y379" s="49">
        <f t="shared" si="1073"/>
        <v>0.2243803044151072</v>
      </c>
      <c r="Z379" s="49">
        <f t="shared" si="1073"/>
        <v>0.67315779994218206</v>
      </c>
      <c r="AA379" s="49">
        <f t="shared" si="1073"/>
        <v>-0.85777364123532451</v>
      </c>
      <c r="AB379" s="49">
        <f t="shared" si="1064"/>
        <v>0.25317714079184012</v>
      </c>
      <c r="AC379" s="49">
        <f t="shared" si="1124"/>
        <v>0.36093145275259758</v>
      </c>
      <c r="AD379" s="49">
        <f t="shared" si="1074"/>
        <v>0.83071462116045103</v>
      </c>
      <c r="AE379" s="49">
        <f t="shared" si="1074"/>
        <v>-0.14364051493331026</v>
      </c>
      <c r="AF379" s="49">
        <f t="shared" si="1074"/>
        <v>-0.89657829671018785</v>
      </c>
      <c r="AG379" s="129">
        <f t="shared" si="1065"/>
        <v>-0.23573724681415301</v>
      </c>
      <c r="AH379" s="129">
        <f t="shared" si="1066"/>
        <v>-0.76792232250941261</v>
      </c>
      <c r="AI379" s="129">
        <f t="shared" si="1067"/>
        <v>2.2853766499565886E-2</v>
      </c>
      <c r="AJ379" s="132">
        <f t="shared" si="1068"/>
        <v>3.7856815567387625E-2</v>
      </c>
      <c r="AK379" s="85">
        <f t="shared" si="1081"/>
        <v>0.5174778070791628</v>
      </c>
      <c r="AL379" s="122">
        <f t="shared" si="1082"/>
        <v>0.30515199738370047</v>
      </c>
      <c r="AM379" s="122">
        <f t="shared" si="1083"/>
        <v>0.62989513861860236</v>
      </c>
      <c r="AN379" s="122">
        <f t="shared" si="1084"/>
        <v>0.63202114295052825</v>
      </c>
      <c r="AO379" s="53"/>
      <c r="AP379" s="60"/>
    </row>
    <row r="380" spans="1:53" ht="15" thickBot="1">
      <c r="A380" s="23" t="s">
        <v>7</v>
      </c>
      <c r="B380" s="24">
        <v>13089023428</v>
      </c>
      <c r="C380" s="24"/>
      <c r="D380" s="148">
        <f t="shared" ref="D380:G380" si="1162">IF(OR(AND($V1162=1,$B$24=2),$B$24=1), IF(D$7="Next Quintile",IF(D1162&gt;D$41,D$42,IF(D1162&gt;D$40,D$41,IF(D1162&gt;D$19,D$40,IF(D1162&gt;D$18,D$19,D$18)))),IF(D$7="2nd Quintile",IF(D1162&gt;D$40,D$42,IF(D1162&gt;D$19,D$41,IF(D1162&gt;D$18,D$40,D$19))),IF(D1162*(1+D$7)&gt;100,100,D1162*(1+D$7)))), D1162)</f>
        <v>65.8</v>
      </c>
      <c r="E380" s="148">
        <f t="shared" si="1162"/>
        <v>60.6</v>
      </c>
      <c r="F380" s="148">
        <f t="shared" si="1162"/>
        <v>27.7</v>
      </c>
      <c r="G380" s="148">
        <f t="shared" si="1162"/>
        <v>9.1999999999999993</v>
      </c>
      <c r="H380" s="149">
        <f t="shared" ref="H380:M380" si="1163">IF(OR(AND($V1162=1,$B$24=2),$B$24=1), IF(H$7="2nd Quintile",IF(H1162&gt;H$41,H$40,IF(H1162&gt;H$40,H$19,IF(H1162&gt;H$19,H$18, H$17))), IF(H$7="Next Quintile",IF(H1162=H$42,H$42,IF(H1162&gt;H$41,H$41,IF(H1162&gt;H$40,H$40,IF(H1162&gt;H$19,H$19,H$18)))),H1162*(1+H$7))), H1162)</f>
        <v>10.8</v>
      </c>
      <c r="I380" s="149">
        <f t="shared" si="1163"/>
        <v>24.2</v>
      </c>
      <c r="J380" s="149">
        <f t="shared" si="1163"/>
        <v>30.9</v>
      </c>
      <c r="K380" s="149">
        <f t="shared" si="1163"/>
        <v>55.2</v>
      </c>
      <c r="L380" s="149">
        <f t="shared" si="1163"/>
        <v>58</v>
      </c>
      <c r="M380" s="149">
        <f t="shared" si="1163"/>
        <v>11.2</v>
      </c>
      <c r="N380" s="148">
        <f t="shared" si="1157"/>
        <v>75.7</v>
      </c>
      <c r="O380" s="149">
        <f t="shared" ref="O380:Q380" si="1164">IF(OR(AND($V1162=1,$B$24=2),$B$24=1), IF(O$7="2nd Quintile",IF(O1162&gt;O$41,O$40,IF(O1162&gt;O$40,O$19,IF(O1162&gt;O$19,O$18, O$17))), IF(O$7="Next Quintile",IF(O1162=O$42,O$42,IF(O1162&gt;O$41,O$41,IF(O1162&gt;O$40,O$40,IF(O1162&gt;O$19,O$19,O$18)))),O1162*(1+O$7))), O1162)</f>
        <v>10.3</v>
      </c>
      <c r="P380" s="149">
        <f t="shared" si="1164"/>
        <v>38.1</v>
      </c>
      <c r="Q380" s="149">
        <f t="shared" si="1164"/>
        <v>23</v>
      </c>
      <c r="R380" s="23"/>
      <c r="S380" s="49">
        <f t="shared" si="1061"/>
        <v>-0.69860071118082556</v>
      </c>
      <c r="T380" s="49">
        <f t="shared" si="1124"/>
        <v>-0.8800728476711146</v>
      </c>
      <c r="U380" s="49">
        <f t="shared" si="1124"/>
        <v>-0.87876286556707506</v>
      </c>
      <c r="V380" s="49">
        <f t="shared" si="1124"/>
        <v>-1.2777992236378051</v>
      </c>
      <c r="W380" s="49">
        <f t="shared" si="1072"/>
        <v>-0.54509606940583233</v>
      </c>
      <c r="X380" s="49">
        <f t="shared" si="1072"/>
        <v>-1.5874395699065122</v>
      </c>
      <c r="Y380" s="49">
        <f t="shared" si="1073"/>
        <v>-0.34334225150272107</v>
      </c>
      <c r="Z380" s="49">
        <f t="shared" si="1073"/>
        <v>-1.201788509709812</v>
      </c>
      <c r="AA380" s="49">
        <f t="shared" si="1073"/>
        <v>-1.7965622797150094</v>
      </c>
      <c r="AB380" s="49">
        <f t="shared" si="1064"/>
        <v>0.22782355051115172</v>
      </c>
      <c r="AC380" s="49">
        <f t="shared" si="1124"/>
        <v>6.0295932978744651E-2</v>
      </c>
      <c r="AD380" s="49">
        <f t="shared" si="1074"/>
        <v>0.20331018489875627</v>
      </c>
      <c r="AE380" s="49">
        <f t="shared" si="1074"/>
        <v>-1.0556834462090576</v>
      </c>
      <c r="AF380" s="49">
        <f t="shared" si="1074"/>
        <v>-1.6167330141733973</v>
      </c>
      <c r="AG380" s="129">
        <f t="shared" si="1065"/>
        <v>-0.80433786646289451</v>
      </c>
      <c r="AH380" s="129">
        <f t="shared" si="1066"/>
        <v>-0.88730193412455505</v>
      </c>
      <c r="AI380" s="129">
        <f t="shared" si="1067"/>
        <v>-0.92350907963788986</v>
      </c>
      <c r="AJ380" s="132">
        <f t="shared" si="1068"/>
        <v>-0.60220258562623852</v>
      </c>
      <c r="AK380" s="85">
        <f t="shared" si="1081"/>
        <v>0.34774566725872313</v>
      </c>
      <c r="AL380" s="122">
        <f t="shared" si="1082"/>
        <v>0.270262586824569</v>
      </c>
      <c r="AM380" s="122">
        <f t="shared" si="1083"/>
        <v>0.40970287719726073</v>
      </c>
      <c r="AN380" s="122">
        <f t="shared" si="1084"/>
        <v>0.45314329206269943</v>
      </c>
      <c r="AO380" s="53"/>
      <c r="AP380" s="60"/>
    </row>
    <row r="381" spans="1:53" ht="15" thickBot="1">
      <c r="A381" s="23" t="s">
        <v>7</v>
      </c>
      <c r="B381" s="24">
        <v>13089023501</v>
      </c>
      <c r="C381" s="24"/>
      <c r="D381" s="148">
        <f t="shared" ref="D381:G381" si="1165">IF(OR(AND($V1163=1,$B$24=2),$B$24=1), IF(D$7="Next Quintile",IF(D1163&gt;D$41,D$42,IF(D1163&gt;D$40,D$41,IF(D1163&gt;D$19,D$40,IF(D1163&gt;D$18,D$19,D$18)))),IF(D$7="2nd Quintile",IF(D1163&gt;D$40,D$42,IF(D1163&gt;D$19,D$41,IF(D1163&gt;D$18,D$40,D$19))),IF(D1163*(1+D$7)&gt;100,100,D1163*(1+D$7)))), D1163)</f>
        <v>61.7</v>
      </c>
      <c r="E381" s="148">
        <f t="shared" si="1165"/>
        <v>57</v>
      </c>
      <c r="F381" s="148">
        <f t="shared" si="1165"/>
        <v>16.8</v>
      </c>
      <c r="G381" s="148">
        <f t="shared" si="1165"/>
        <v>7.7</v>
      </c>
      <c r="H381" s="149">
        <f t="shared" ref="H381:M381" si="1166">IF(OR(AND($V1163=1,$B$24=2),$B$24=1), IF(H$7="2nd Quintile",IF(H1163&gt;H$41,H$40,IF(H1163&gt;H$40,H$19,IF(H1163&gt;H$19,H$18, H$17))), IF(H$7="Next Quintile",IF(H1163=H$42,H$42,IF(H1163&gt;H$41,H$41,IF(H1163&gt;H$40,H$40,IF(H1163&gt;H$19,H$19,H$18)))),H1163*(1+H$7))), H1163)</f>
        <v>14.2</v>
      </c>
      <c r="I381" s="149">
        <f t="shared" si="1166"/>
        <v>8.1</v>
      </c>
      <c r="J381" s="149">
        <f t="shared" si="1166"/>
        <v>50.2</v>
      </c>
      <c r="K381" s="149">
        <f t="shared" si="1166"/>
        <v>59.4</v>
      </c>
      <c r="L381" s="149">
        <f t="shared" si="1166"/>
        <v>51.6</v>
      </c>
      <c r="M381" s="149">
        <f t="shared" si="1166"/>
        <v>21.4</v>
      </c>
      <c r="N381" s="148">
        <f t="shared" si="1157"/>
        <v>78.900000000000006</v>
      </c>
      <c r="O381" s="149">
        <f t="shared" ref="O381:Q381" si="1167">IF(OR(AND($V1163=1,$B$24=2),$B$24=1), IF(O$7="2nd Quintile",IF(O1163&gt;O$41,O$40,IF(O1163&gt;O$40,O$19,IF(O1163&gt;O$19,O$18, O$17))), IF(O$7="Next Quintile",IF(O1163=O$42,O$42,IF(O1163&gt;O$41,O$41,IF(O1163&gt;O$40,O$40,IF(O1163&gt;O$19,O$19,O$18)))),O1163*(1+O$7))), O1163)</f>
        <v>29.4</v>
      </c>
      <c r="P381" s="149">
        <f t="shared" si="1167"/>
        <v>38.299999999999997</v>
      </c>
      <c r="Q381" s="149">
        <f t="shared" si="1167"/>
        <v>25.7</v>
      </c>
      <c r="R381" s="23"/>
      <c r="S381" s="49">
        <f t="shared" si="1061"/>
        <v>-1.0478461815766127</v>
      </c>
      <c r="T381" s="49">
        <f t="shared" si="1124"/>
        <v>-1.2242033443263547</v>
      </c>
      <c r="U381" s="49">
        <f t="shared" si="1124"/>
        <v>-1.4011021721911772</v>
      </c>
      <c r="V381" s="49">
        <f t="shared" si="1124"/>
        <v>-1.3575323827287555</v>
      </c>
      <c r="W381" s="49">
        <f t="shared" si="1072"/>
        <v>-1.7592967348358339</v>
      </c>
      <c r="X381" s="49">
        <f t="shared" si="1072"/>
        <v>0.33477574643835917</v>
      </c>
      <c r="Y381" s="49">
        <f t="shared" si="1073"/>
        <v>-1.3129922806367114</v>
      </c>
      <c r="Z381" s="49">
        <f t="shared" si="1073"/>
        <v>-1.4090194176187165</v>
      </c>
      <c r="AA381" s="49">
        <f t="shared" si="1073"/>
        <v>-1.2075184281199132</v>
      </c>
      <c r="AB381" s="49">
        <f t="shared" si="1064"/>
        <v>-0.63419851903225699</v>
      </c>
      <c r="AC381" s="49">
        <f t="shared" si="1124"/>
        <v>0.36093145275259758</v>
      </c>
      <c r="AD381" s="49">
        <f t="shared" si="1074"/>
        <v>-1.7611856729042552</v>
      </c>
      <c r="AE381" s="49">
        <f t="shared" si="1074"/>
        <v>-1.0700463270165492</v>
      </c>
      <c r="AF381" s="49">
        <f t="shared" si="1074"/>
        <v>-2.0218200427464526</v>
      </c>
      <c r="AG381" s="129">
        <f t="shared" si="1065"/>
        <v>-1.1054504714288798</v>
      </c>
      <c r="AH381" s="129">
        <f t="shared" si="1066"/>
        <v>-1.1097424785510124</v>
      </c>
      <c r="AI381" s="129">
        <f t="shared" si="1067"/>
        <v>-1.0835787882569621</v>
      </c>
      <c r="AJ381" s="132">
        <f t="shared" si="1068"/>
        <v>-1.1230301474786648</v>
      </c>
      <c r="AK381" s="85">
        <f t="shared" si="1081"/>
        <v>0.25786098370112137</v>
      </c>
      <c r="AL381" s="122">
        <f t="shared" si="1082"/>
        <v>0.20525299787975959</v>
      </c>
      <c r="AM381" s="122">
        <f t="shared" si="1083"/>
        <v>0.3724591167625137</v>
      </c>
      <c r="AN381" s="122">
        <f t="shared" si="1084"/>
        <v>0.30758724714941438</v>
      </c>
      <c r="AO381" s="53"/>
      <c r="AP381" s="60"/>
    </row>
    <row r="382" spans="1:53" ht="15" thickBot="1">
      <c r="A382" s="23" t="s">
        <v>7</v>
      </c>
      <c r="B382" s="24">
        <v>13089023504</v>
      </c>
      <c r="C382" s="24"/>
      <c r="D382" s="148">
        <f t="shared" ref="D382:G382" si="1168">IF(OR(AND($V1164=1,$B$24=2),$B$24=1), IF(D$7="Next Quintile",IF(D1164&gt;D$41,D$42,IF(D1164&gt;D$40,D$41,IF(D1164&gt;D$19,D$40,IF(D1164&gt;D$18,D$19,D$18)))),IF(D$7="2nd Quintile",IF(D1164&gt;D$40,D$42,IF(D1164&gt;D$19,D$41,IF(D1164&gt;D$18,D$40,D$19))),IF(D1164*(1+D$7)&gt;100,100,D1164*(1+D$7)))), D1164)</f>
        <v>58.2</v>
      </c>
      <c r="E382" s="148">
        <f t="shared" si="1168"/>
        <v>52.5</v>
      </c>
      <c r="F382" s="148">
        <f t="shared" si="1168"/>
        <v>16.100000000000001</v>
      </c>
      <c r="G382" s="148">
        <f t="shared" si="1168"/>
        <v>6.1</v>
      </c>
      <c r="H382" s="149">
        <f t="shared" ref="H382:M382" si="1169">IF(OR(AND($V1164=1,$B$24=2),$B$24=1), IF(H$7="2nd Quintile",IF(H1164&gt;H$41,H$40,IF(H1164&gt;H$40,H$19,IF(H1164&gt;H$19,H$18, H$17))), IF(H$7="Next Quintile",IF(H1164=H$42,H$42,IF(H1164&gt;H$41,H$41,IF(H1164&gt;H$40,H$40,IF(H1164&gt;H$19,H$19,H$18)))),H1164*(1+H$7))), H1164)</f>
        <v>13.5</v>
      </c>
      <c r="I382" s="149">
        <f t="shared" si="1169"/>
        <v>17.399999999999999</v>
      </c>
      <c r="J382" s="149">
        <f t="shared" si="1169"/>
        <v>75.5</v>
      </c>
      <c r="K382" s="149">
        <f t="shared" si="1169"/>
        <v>77</v>
      </c>
      <c r="L382" s="149">
        <f t="shared" si="1169"/>
        <v>60.5</v>
      </c>
      <c r="M382" s="149">
        <f t="shared" si="1169"/>
        <v>27.4</v>
      </c>
      <c r="N382" s="148">
        <f t="shared" si="1157"/>
        <v>71.099999999999994</v>
      </c>
      <c r="O382" s="149">
        <f t="shared" ref="O382:Q382" si="1170">IF(OR(AND($V1164=1,$B$24=2),$B$24=1), IF(O$7="2nd Quintile",IF(O1164&gt;O$41,O$40,IF(O1164&gt;O$40,O$19,IF(O1164&gt;O$19,O$18, O$17))), IF(O$7="Next Quintile",IF(O1164=O$42,O$42,IF(O1164&gt;O$41,O$41,IF(O1164&gt;O$40,O$40,IF(O1164&gt;O$19,O$19,O$18)))),O1164*(1+O$7))), O1164)</f>
        <v>27.5</v>
      </c>
      <c r="P382" s="149">
        <f t="shared" si="1170"/>
        <v>33.1</v>
      </c>
      <c r="Q382" s="149">
        <f t="shared" si="1170"/>
        <v>31.7</v>
      </c>
      <c r="R382" s="23"/>
      <c r="S382" s="49">
        <f t="shared" si="1061"/>
        <v>-1.3459825587437484</v>
      </c>
      <c r="T382" s="49">
        <f t="shared" si="1124"/>
        <v>-1.6543664651454046</v>
      </c>
      <c r="U382" s="49">
        <f t="shared" si="1124"/>
        <v>-1.4346468983046516</v>
      </c>
      <c r="V382" s="49">
        <f t="shared" si="1124"/>
        <v>-1.4425810857591026</v>
      </c>
      <c r="W382" s="49">
        <f t="shared" si="1072"/>
        <v>-1.5093142448943631</v>
      </c>
      <c r="X382" s="49">
        <f t="shared" si="1072"/>
        <v>-0.77557223132606956</v>
      </c>
      <c r="Y382" s="49">
        <f t="shared" si="1073"/>
        <v>-2.5840879146828226</v>
      </c>
      <c r="Z382" s="49">
        <f t="shared" si="1073"/>
        <v>-2.2774156031417454</v>
      </c>
      <c r="AA382" s="49">
        <f t="shared" si="1073"/>
        <v>-2.026657534244344</v>
      </c>
      <c r="AB382" s="49">
        <f t="shared" si="1064"/>
        <v>-1.1412703246460267</v>
      </c>
      <c r="AC382" s="49">
        <f t="shared" si="1124"/>
        <v>-0.37186762669616935</v>
      </c>
      <c r="AD382" s="49">
        <f t="shared" si="1074"/>
        <v>-1.5657646189866781</v>
      </c>
      <c r="AE382" s="49">
        <f t="shared" si="1074"/>
        <v>-0.69661142602175552</v>
      </c>
      <c r="AF382" s="49">
        <f t="shared" si="1074"/>
        <v>-2.9220134395754642</v>
      </c>
      <c r="AG382" s="129">
        <f t="shared" si="1065"/>
        <v>-1.5798001311906926</v>
      </c>
      <c r="AH382" s="129">
        <f t="shared" si="1066"/>
        <v>-1.5352216284080231</v>
      </c>
      <c r="AI382" s="129">
        <f t="shared" si="1067"/>
        <v>-1.8151144873440386</v>
      </c>
      <c r="AJ382" s="132">
        <f t="shared" si="1068"/>
        <v>-1.3890642778200166</v>
      </c>
      <c r="AK382" s="85">
        <f t="shared" si="1081"/>
        <v>0.1162635601453622</v>
      </c>
      <c r="AL382" s="122">
        <f t="shared" si="1082"/>
        <v>8.0904153526269146E-2</v>
      </c>
      <c r="AM382" s="122">
        <f t="shared" si="1083"/>
        <v>0.2022511457397064</v>
      </c>
      <c r="AN382" s="122">
        <f t="shared" si="1084"/>
        <v>0.23323850168996332</v>
      </c>
      <c r="AO382" s="53"/>
      <c r="AP382" s="60"/>
    </row>
    <row r="383" spans="1:53" ht="15" thickBot="1">
      <c r="A383" s="23" t="s">
        <v>7</v>
      </c>
      <c r="B383" s="24">
        <v>13089023505</v>
      </c>
      <c r="C383" s="24"/>
      <c r="D383" s="148">
        <f t="shared" ref="D383:G383" si="1171">IF(OR(AND($V1165=1,$B$24=2),$B$24=1), IF(D$7="Next Quintile",IF(D1165&gt;D$41,D$42,IF(D1165&gt;D$40,D$41,IF(D1165&gt;D$19,D$40,IF(D1165&gt;D$18,D$19,D$18)))),IF(D$7="2nd Quintile",IF(D1165&gt;D$40,D$42,IF(D1165&gt;D$19,D$41,IF(D1165&gt;D$18,D$40,D$19))),IF(D1165*(1+D$7)&gt;100,100,D1165*(1+D$7)))), D1165)</f>
        <v>61.7</v>
      </c>
      <c r="E383" s="148">
        <f t="shared" si="1171"/>
        <v>57</v>
      </c>
      <c r="F383" s="148">
        <f t="shared" si="1171"/>
        <v>15.8</v>
      </c>
      <c r="G383" s="148">
        <f t="shared" si="1171"/>
        <v>7.7</v>
      </c>
      <c r="H383" s="149">
        <f t="shared" ref="H383:M383" si="1172">IF(OR(AND($V1165=1,$B$24=2),$B$24=1), IF(H$7="2nd Quintile",IF(H1165&gt;H$41,H$40,IF(H1165&gt;H$40,H$19,IF(H1165&gt;H$19,H$18, H$17))), IF(H$7="Next Quintile",IF(H1165=H$42,H$42,IF(H1165&gt;H$41,H$41,IF(H1165&gt;H$40,H$40,IF(H1165&gt;H$19,H$19,H$18)))),H1165*(1+H$7))), H1165)</f>
        <v>11.6</v>
      </c>
      <c r="I383" s="149">
        <f t="shared" si="1172"/>
        <v>4.0999999999999996</v>
      </c>
      <c r="J383" s="149">
        <f t="shared" si="1172"/>
        <v>33.700000000000003</v>
      </c>
      <c r="K383" s="149">
        <f t="shared" si="1172"/>
        <v>45.6</v>
      </c>
      <c r="L383" s="149">
        <f t="shared" si="1172"/>
        <v>47.5</v>
      </c>
      <c r="M383" s="149">
        <f t="shared" si="1172"/>
        <v>17.100000000000001</v>
      </c>
      <c r="N383" s="148">
        <f t="shared" si="1157"/>
        <v>78.900000000000006</v>
      </c>
      <c r="O383" s="149">
        <f t="shared" ref="O383:Q383" si="1173">IF(OR(AND($V1165=1,$B$24=2),$B$24=1), IF(O$7="2nd Quintile",IF(O1165&gt;O$41,O$40,IF(O1165&gt;O$40,O$19,IF(O1165&gt;O$19,O$18, O$17))), IF(O$7="Next Quintile",IF(O1165=O$42,O$42,IF(O1165&gt;O$41,O$41,IF(O1165&gt;O$40,O$40,IF(O1165&gt;O$19,O$19,O$18)))),O1165*(1+O$7))), O1165)</f>
        <v>12.2</v>
      </c>
      <c r="P383" s="149">
        <f t="shared" si="1173"/>
        <v>34</v>
      </c>
      <c r="Q383" s="149">
        <f t="shared" si="1173"/>
        <v>34.700000000000003</v>
      </c>
      <c r="R383" s="23"/>
      <c r="S383" s="49">
        <f t="shared" si="1061"/>
        <v>-1.0478461815766127</v>
      </c>
      <c r="T383" s="49">
        <f t="shared" ref="T383:AC398" si="1174">IF((E383-T$25)/T$26&lt;3.1, (IF((E383-T$25)/T$26&gt;-3.1, (E383-T$25)/T$26, -3.1)), 3.1)</f>
        <v>-1.2242033443263547</v>
      </c>
      <c r="U383" s="49">
        <f t="shared" si="1174"/>
        <v>-1.4490232094961406</v>
      </c>
      <c r="V383" s="49">
        <f t="shared" si="1174"/>
        <v>-1.3575323827287555</v>
      </c>
      <c r="W383" s="49">
        <f t="shared" si="1072"/>
        <v>-0.83079034362465587</v>
      </c>
      <c r="X383" s="49">
        <f t="shared" si="1072"/>
        <v>0.81234476913273712</v>
      </c>
      <c r="Y383" s="49">
        <f t="shared" si="1073"/>
        <v>-0.48401686712837788</v>
      </c>
      <c r="Z383" s="49">
        <f t="shared" si="1073"/>
        <v>-0.72811786306088722</v>
      </c>
      <c r="AA383" s="49">
        <f t="shared" si="1073"/>
        <v>-0.83016221069180463</v>
      </c>
      <c r="AB383" s="49">
        <f t="shared" si="1064"/>
        <v>-0.27079705834238882</v>
      </c>
      <c r="AC383" s="49">
        <f t="shared" si="1174"/>
        <v>0.36093145275259758</v>
      </c>
      <c r="AD383" s="49">
        <f t="shared" si="1074"/>
        <v>7.8891309811793611E-3</v>
      </c>
      <c r="AE383" s="49">
        <f t="shared" si="1074"/>
        <v>-0.76124438965546981</v>
      </c>
      <c r="AF383" s="49">
        <f t="shared" si="1074"/>
        <v>-3.1</v>
      </c>
      <c r="AG383" s="129">
        <f t="shared" si="1065"/>
        <v>-0.76003123150791951</v>
      </c>
      <c r="AH383" s="129">
        <f t="shared" si="1066"/>
        <v>-0.7972953656783085</v>
      </c>
      <c r="AI383" s="129">
        <f t="shared" si="1067"/>
        <v>-0.60969237736502691</v>
      </c>
      <c r="AJ383" s="132">
        <f t="shared" si="1068"/>
        <v>-0.87310595148042325</v>
      </c>
      <c r="AK383" s="85">
        <f t="shared" si="1081"/>
        <v>0.36097157609399083</v>
      </c>
      <c r="AL383" s="122">
        <f t="shared" si="1082"/>
        <v>0.29656754859361323</v>
      </c>
      <c r="AM383" s="122">
        <f t="shared" si="1083"/>
        <v>0.48271927849331603</v>
      </c>
      <c r="AN383" s="122">
        <f t="shared" si="1084"/>
        <v>0.37743373793083779</v>
      </c>
      <c r="AO383" s="53"/>
      <c r="AP383" s="60"/>
    </row>
    <row r="384" spans="1:53" ht="15" thickBot="1">
      <c r="A384" s="23" t="s">
        <v>7</v>
      </c>
      <c r="B384" s="24">
        <v>13089023506</v>
      </c>
      <c r="C384" s="24"/>
      <c r="D384" s="148">
        <f t="shared" ref="D384:G384" si="1175">IF(OR(AND($V1166=1,$B$24=2),$B$24=1), IF(D$7="Next Quintile",IF(D1166&gt;D$41,D$42,IF(D1166&gt;D$40,D$41,IF(D1166&gt;D$19,D$40,IF(D1166&gt;D$18,D$19,D$18)))),IF(D$7="2nd Quintile",IF(D1166&gt;D$40,D$42,IF(D1166&gt;D$19,D$41,IF(D1166&gt;D$18,D$40,D$19))),IF(D1166*(1+D$7)&gt;100,100,D1166*(1+D$7)))), D1166)</f>
        <v>61.4</v>
      </c>
      <c r="E384" s="148">
        <f t="shared" si="1175"/>
        <v>57</v>
      </c>
      <c r="F384" s="148">
        <f t="shared" si="1175"/>
        <v>17.899999999999999</v>
      </c>
      <c r="G384" s="148">
        <f t="shared" si="1175"/>
        <v>7.6</v>
      </c>
      <c r="H384" s="149">
        <f t="shared" ref="H384:M384" si="1176">IF(OR(AND($V1166=1,$B$24=2),$B$24=1), IF(H$7="2nd Quintile",IF(H1166&gt;H$41,H$40,IF(H1166&gt;H$40,H$19,IF(H1166&gt;H$19,H$18, H$17))), IF(H$7="Next Quintile",IF(H1166=H$42,H$42,IF(H1166&gt;H$41,H$41,IF(H1166&gt;H$40,H$40,IF(H1166&gt;H$19,H$19,H$18)))),H1166*(1+H$7))), H1166)</f>
        <v>14.1</v>
      </c>
      <c r="I384" s="149">
        <f t="shared" si="1176"/>
        <v>2</v>
      </c>
      <c r="J384" s="149">
        <f t="shared" si="1176"/>
        <v>35.200000000000003</v>
      </c>
      <c r="K384" s="149">
        <f t="shared" si="1176"/>
        <v>34.299999999999997</v>
      </c>
      <c r="L384" s="149">
        <f t="shared" si="1176"/>
        <v>38.6</v>
      </c>
      <c r="M384" s="149">
        <f t="shared" si="1176"/>
        <v>19.100000000000001</v>
      </c>
      <c r="N384" s="148">
        <f t="shared" si="1157"/>
        <v>78.3</v>
      </c>
      <c r="O384" s="149">
        <f t="shared" ref="O384:Q384" si="1177">IF(OR(AND($V1166=1,$B$24=2),$B$24=1), IF(O$7="2nd Quintile",IF(O1166&gt;O$41,O$40,IF(O1166&gt;O$40,O$19,IF(O1166&gt;O$19,O$18, O$17))), IF(O$7="Next Quintile",IF(O1166=O$42,O$42,IF(O1166&gt;O$41,O$41,IF(O1166&gt;O$40,O$40,IF(O1166&gt;O$19,O$19,O$18)))),O1166*(1+O$7))), O1166)</f>
        <v>15.8</v>
      </c>
      <c r="P384" s="149">
        <f t="shared" si="1177"/>
        <v>23.8</v>
      </c>
      <c r="Q384" s="149">
        <f t="shared" si="1177"/>
        <v>17.8</v>
      </c>
      <c r="R384" s="23"/>
      <c r="S384" s="49">
        <f t="shared" si="1061"/>
        <v>-1.073400728190939</v>
      </c>
      <c r="T384" s="49">
        <f t="shared" si="1174"/>
        <v>-1.2242033443263547</v>
      </c>
      <c r="U384" s="49">
        <f t="shared" si="1174"/>
        <v>-1.3483890311557174</v>
      </c>
      <c r="V384" s="49">
        <f t="shared" si="1174"/>
        <v>-1.3628479266681521</v>
      </c>
      <c r="W384" s="49">
        <f t="shared" si="1072"/>
        <v>-1.723584950558481</v>
      </c>
      <c r="X384" s="49">
        <f t="shared" si="1072"/>
        <v>1.0630685060472855</v>
      </c>
      <c r="Y384" s="49">
        <f t="shared" si="1073"/>
        <v>-0.55937826835640825</v>
      </c>
      <c r="Z384" s="49">
        <f t="shared" si="1073"/>
        <v>-0.17056803940121509</v>
      </c>
      <c r="AA384" s="49">
        <f t="shared" si="1073"/>
        <v>-1.1023104567374055E-2</v>
      </c>
      <c r="AB384" s="49">
        <f t="shared" si="1064"/>
        <v>-0.43982099354697879</v>
      </c>
      <c r="AC384" s="49">
        <f t="shared" si="1174"/>
        <v>0.30456229279499941</v>
      </c>
      <c r="AD384" s="49">
        <f t="shared" si="1074"/>
        <v>-0.36238233959949312</v>
      </c>
      <c r="AE384" s="49">
        <f t="shared" si="1074"/>
        <v>-2.8737468473373762E-2</v>
      </c>
      <c r="AF384" s="49">
        <f t="shared" si="1074"/>
        <v>-0.83656540358825393</v>
      </c>
      <c r="AG384" s="129">
        <f t="shared" si="1065"/>
        <v>-0.44257916692511773</v>
      </c>
      <c r="AH384" s="129">
        <f t="shared" si="1066"/>
        <v>-0.88981939188696679</v>
      </c>
      <c r="AI384" s="129">
        <f t="shared" si="1067"/>
        <v>-0.20713737917185596</v>
      </c>
      <c r="AJ384" s="132">
        <f t="shared" si="1068"/>
        <v>-0.23078072971653035</v>
      </c>
      <c r="AK384" s="85">
        <f t="shared" si="1081"/>
        <v>0.45573372785763361</v>
      </c>
      <c r="AL384" s="122">
        <f t="shared" si="1082"/>
        <v>0.26952684462998711</v>
      </c>
      <c r="AM384" s="122">
        <f t="shared" si="1083"/>
        <v>0.5763826083254171</v>
      </c>
      <c r="AN384" s="122">
        <f t="shared" si="1084"/>
        <v>0.55694481928657469</v>
      </c>
      <c r="AO384" s="53"/>
      <c r="AP384" s="60"/>
      <c r="AU384" s="56"/>
      <c r="AV384" s="56"/>
      <c r="AW384" s="56"/>
      <c r="AX384" s="56"/>
      <c r="AY384" s="56"/>
      <c r="AZ384" s="56"/>
      <c r="BA384" s="56"/>
    </row>
    <row r="385" spans="1:46" ht="15" thickBot="1">
      <c r="A385" s="23" t="s">
        <v>7</v>
      </c>
      <c r="B385" s="24">
        <v>13089023507</v>
      </c>
      <c r="C385" s="24"/>
      <c r="D385" s="148">
        <f t="shared" ref="D385:G385" si="1178">IF(OR(AND($V1167=1,$B$24=2),$B$24=1), IF(D$7="Next Quintile",IF(D1167&gt;D$41,D$42,IF(D1167&gt;D$40,D$41,IF(D1167&gt;D$19,D$40,IF(D1167&gt;D$18,D$19,D$18)))),IF(D$7="2nd Quintile",IF(D1167&gt;D$40,D$42,IF(D1167&gt;D$19,D$41,IF(D1167&gt;D$18,D$40,D$19))),IF(D1167*(1+D$7)&gt;100,100,D1167*(1+D$7)))), D1167)</f>
        <v>56.3</v>
      </c>
      <c r="E385" s="148">
        <f t="shared" si="1178"/>
        <v>57</v>
      </c>
      <c r="F385" s="148">
        <f t="shared" si="1178"/>
        <v>19</v>
      </c>
      <c r="G385" s="148">
        <f t="shared" si="1178"/>
        <v>5.8</v>
      </c>
      <c r="H385" s="149">
        <f t="shared" ref="H385:M385" si="1179">IF(OR(AND($V1167=1,$B$24=2),$B$24=1), IF(H$7="2nd Quintile",IF(H1167&gt;H$41,H$40,IF(H1167&gt;H$40,H$19,IF(H1167&gt;H$19,H$18, H$17))), IF(H$7="Next Quintile",IF(H1167=H$42,H$42,IF(H1167&gt;H$41,H$41,IF(H1167&gt;H$40,H$40,IF(H1167&gt;H$19,H$19,H$18)))),H1167*(1+H$7))), H1167)</f>
        <v>16.399999999999999</v>
      </c>
      <c r="I385" s="149">
        <f t="shared" si="1179"/>
        <v>29.5</v>
      </c>
      <c r="J385" s="149">
        <f t="shared" si="1179"/>
        <v>17.7</v>
      </c>
      <c r="K385" s="149">
        <f t="shared" si="1179"/>
        <v>39.9</v>
      </c>
      <c r="L385" s="149">
        <f t="shared" si="1179"/>
        <v>43.7</v>
      </c>
      <c r="M385" s="149">
        <f t="shared" si="1179"/>
        <v>19.8</v>
      </c>
      <c r="N385" s="148">
        <f t="shared" si="1157"/>
        <v>65.099999999999994</v>
      </c>
      <c r="O385" s="149">
        <f t="shared" ref="O385:Q385" si="1180">IF(OR(AND($V1167=1,$B$24=2),$B$24=1), IF(O$7="2nd Quintile",IF(O1167&gt;O$41,O$40,IF(O1167&gt;O$40,O$19,IF(O1167&gt;O$19,O$18, O$17))), IF(O$7="Next Quintile",IF(O1167=O$42,O$42,IF(O1167&gt;O$41,O$41,IF(O1167&gt;O$40,O$40,IF(O1167&gt;O$19,O$19,O$18)))),O1167*(1+O$7))), O1167)</f>
        <v>15.5</v>
      </c>
      <c r="P385" s="149">
        <f t="shared" si="1180"/>
        <v>28.4</v>
      </c>
      <c r="Q385" s="149">
        <f t="shared" si="1180"/>
        <v>16.399999999999999</v>
      </c>
      <c r="R385" s="23"/>
      <c r="S385" s="49">
        <f t="shared" si="1061"/>
        <v>-1.5078280206344798</v>
      </c>
      <c r="T385" s="49">
        <f t="shared" si="1174"/>
        <v>-1.2242033443263547</v>
      </c>
      <c r="U385" s="49">
        <f t="shared" si="1174"/>
        <v>-1.2956758901202576</v>
      </c>
      <c r="V385" s="49">
        <f t="shared" si="1174"/>
        <v>-1.4585277175772926</v>
      </c>
      <c r="W385" s="49">
        <f t="shared" si="1072"/>
        <v>-2.5449559889375997</v>
      </c>
      <c r="X385" s="49">
        <f t="shared" si="1072"/>
        <v>-2.2202185249765631</v>
      </c>
      <c r="Y385" s="49">
        <f t="shared" si="1073"/>
        <v>0.3198380793039457</v>
      </c>
      <c r="Z385" s="49">
        <f t="shared" si="1073"/>
        <v>-0.44687591661308795</v>
      </c>
      <c r="AA385" s="49">
        <f t="shared" si="1073"/>
        <v>-0.48041742380721647</v>
      </c>
      <c r="AB385" s="49">
        <f t="shared" si="1064"/>
        <v>-0.49897937086858518</v>
      </c>
      <c r="AC385" s="49">
        <f t="shared" si="1174"/>
        <v>-0.93555922627214316</v>
      </c>
      <c r="AD385" s="49">
        <f t="shared" si="1074"/>
        <v>-0.33152638371777032</v>
      </c>
      <c r="AE385" s="49">
        <f t="shared" si="1074"/>
        <v>-0.35908372704569147</v>
      </c>
      <c r="AF385" s="49">
        <f t="shared" si="1074"/>
        <v>-0.62652027766148422</v>
      </c>
      <c r="AG385" s="129">
        <f t="shared" si="1065"/>
        <v>-0.81913085203155145</v>
      </c>
      <c r="AH385" s="129">
        <f t="shared" si="1066"/>
        <v>-1.4187959153240859</v>
      </c>
      <c r="AI385" s="129">
        <f t="shared" si="1067"/>
        <v>-0.4754242370962965</v>
      </c>
      <c r="AJ385" s="132">
        <f t="shared" si="1068"/>
        <v>-0.56317240367427224</v>
      </c>
      <c r="AK385" s="85">
        <f t="shared" si="1081"/>
        <v>0.3433298347602427</v>
      </c>
      <c r="AL385" s="122">
        <f t="shared" si="1082"/>
        <v>0.1149302694473055</v>
      </c>
      <c r="AM385" s="122">
        <f t="shared" si="1083"/>
        <v>0.51395973300109521</v>
      </c>
      <c r="AN385" s="122">
        <f t="shared" si="1084"/>
        <v>0.46405108445557552</v>
      </c>
      <c r="AO385" s="53"/>
      <c r="AP385" s="60"/>
    </row>
    <row r="386" spans="1:46" ht="15" thickBot="1">
      <c r="A386" s="23" t="s">
        <v>7</v>
      </c>
      <c r="B386" s="24">
        <v>13089023601</v>
      </c>
      <c r="C386" s="24"/>
      <c r="D386" s="148">
        <f t="shared" ref="D386:G386" si="1181">IF(OR(AND($V1168=1,$B$24=2),$B$24=1), IF(D$7="Next Quintile",IF(D1168&gt;D$41,D$42,IF(D1168&gt;D$40,D$41,IF(D1168&gt;D$19,D$40,IF(D1168&gt;D$18,D$19,D$18)))),IF(D$7="2nd Quintile",IF(D1168&gt;D$40,D$42,IF(D1168&gt;D$19,D$41,IF(D1168&gt;D$18,D$40,D$19))),IF(D1168*(1+D$7)&gt;100,100,D1168*(1+D$7)))), D1168)</f>
        <v>56.1</v>
      </c>
      <c r="E386" s="148">
        <f t="shared" si="1181"/>
        <v>49.8</v>
      </c>
      <c r="F386" s="148">
        <f t="shared" si="1181"/>
        <v>17.5</v>
      </c>
      <c r="G386" s="148">
        <f t="shared" si="1181"/>
        <v>5.2</v>
      </c>
      <c r="H386" s="149">
        <f t="shared" ref="H386:M386" si="1182">IF(OR(AND($V1168=1,$B$24=2),$B$24=1), IF(H$7="2nd Quintile",IF(H1168&gt;H$41,H$40,IF(H1168&gt;H$40,H$19,IF(H1168&gt;H$19,H$18, H$17))), IF(H$7="Next Quintile",IF(H1168=H$42,H$42,IF(H1168&gt;H$41,H$41,IF(H1168&gt;H$40,H$40,IF(H1168&gt;H$19,H$19,H$18)))),H1168*(1+H$7))), H1168)</f>
        <v>10.6</v>
      </c>
      <c r="I386" s="149">
        <f t="shared" si="1182"/>
        <v>6.0664999999999996</v>
      </c>
      <c r="J386" s="149">
        <f t="shared" si="1182"/>
        <v>29.7</v>
      </c>
      <c r="K386" s="149">
        <f t="shared" si="1182"/>
        <v>30.2</v>
      </c>
      <c r="L386" s="149">
        <f t="shared" si="1182"/>
        <v>34.9</v>
      </c>
      <c r="M386" s="149">
        <f t="shared" si="1182"/>
        <v>10.1</v>
      </c>
      <c r="N386" s="148">
        <f t="shared" si="1157"/>
        <v>66.2</v>
      </c>
      <c r="O386" s="149">
        <f t="shared" ref="O386:Q386" si="1183">IF(OR(AND($V1168=1,$B$24=2),$B$24=1), IF(O$7="2nd Quintile",IF(O1168&gt;O$41,O$40,IF(O1168&gt;O$40,O$19,IF(O1168&gt;O$19,O$18, O$17))), IF(O$7="Next Quintile",IF(O1168=O$42,O$42,IF(O1168&gt;O$41,O$41,IF(O1168&gt;O$40,O$40,IF(O1168&gt;O$19,O$19,O$18)))),O1168*(1+O$7))), O1168)</f>
        <v>15.1</v>
      </c>
      <c r="P386" s="149">
        <f t="shared" si="1183"/>
        <v>12.4</v>
      </c>
      <c r="Q386" s="149">
        <f t="shared" si="1183"/>
        <v>16.8</v>
      </c>
      <c r="R386" s="23"/>
      <c r="S386" s="49">
        <f t="shared" si="1061"/>
        <v>-1.52486438504403</v>
      </c>
      <c r="T386" s="49">
        <f t="shared" si="1174"/>
        <v>-1.9124643376368351</v>
      </c>
      <c r="U386" s="49">
        <f t="shared" si="1174"/>
        <v>-1.3675574460777027</v>
      </c>
      <c r="V386" s="49">
        <f t="shared" si="1174"/>
        <v>-1.4904209812136728</v>
      </c>
      <c r="W386" s="49">
        <f t="shared" si="1072"/>
        <v>-0.47367250085112589</v>
      </c>
      <c r="X386" s="49">
        <f t="shared" si="1072"/>
        <v>0.57755989835061361</v>
      </c>
      <c r="Y386" s="49">
        <f t="shared" si="1073"/>
        <v>-0.28305313052029685</v>
      </c>
      <c r="Z386" s="49">
        <f t="shared" si="1073"/>
        <v>3.1728799271763086E-2</v>
      </c>
      <c r="AA386" s="49">
        <f t="shared" si="1073"/>
        <v>0.32951787213604122</v>
      </c>
      <c r="AB386" s="49">
        <f t="shared" si="1064"/>
        <v>0.32078671487367616</v>
      </c>
      <c r="AC386" s="49">
        <f t="shared" si="1174"/>
        <v>-0.83221576634988048</v>
      </c>
      <c r="AD386" s="49">
        <f t="shared" si="1074"/>
        <v>-0.29038510920880672</v>
      </c>
      <c r="AE386" s="49">
        <f t="shared" si="1074"/>
        <v>0.78994673755367484</v>
      </c>
      <c r="AF386" s="49">
        <f t="shared" si="1074"/>
        <v>-0.68653317078341858</v>
      </c>
      <c r="AG386" s="129">
        <f t="shared" si="1065"/>
        <v>-0.31745902089123884</v>
      </c>
      <c r="AH386" s="129">
        <f t="shared" si="1066"/>
        <v>-0.92492469757043561</v>
      </c>
      <c r="AI386" s="129">
        <f t="shared" si="1067"/>
        <v>0.22734446209382683</v>
      </c>
      <c r="AJ386" s="132">
        <f t="shared" si="1068"/>
        <v>-0.25479682719710772</v>
      </c>
      <c r="AK386" s="85">
        <f t="shared" si="1081"/>
        <v>0.49308315975606426</v>
      </c>
      <c r="AL386" s="122">
        <f t="shared" si="1082"/>
        <v>0.25926710759262017</v>
      </c>
      <c r="AM386" s="122">
        <f t="shared" si="1083"/>
        <v>0.6774744248155411</v>
      </c>
      <c r="AN386" s="122">
        <f t="shared" si="1084"/>
        <v>0.55023302363756621</v>
      </c>
      <c r="AO386" s="53"/>
      <c r="AP386" s="60"/>
    </row>
    <row r="387" spans="1:46" ht="15" thickBot="1">
      <c r="A387" s="23" t="s">
        <v>7</v>
      </c>
      <c r="B387" s="24">
        <v>13089023602</v>
      </c>
      <c r="C387" s="24"/>
      <c r="D387" s="148">
        <f t="shared" ref="D387:G387" si="1184">IF(OR(AND($V1169=1,$B$24=2),$B$24=1), IF(D$7="Next Quintile",IF(D1169&gt;D$41,D$42,IF(D1169&gt;D$40,D$41,IF(D1169&gt;D$19,D$40,IF(D1169&gt;D$18,D$19,D$18)))),IF(D$7="2nd Quintile",IF(D1169&gt;D$40,D$42,IF(D1169&gt;D$19,D$41,IF(D1169&gt;D$18,D$40,D$19))),IF(D1169*(1+D$7)&gt;100,100,D1169*(1+D$7)))), D1169)</f>
        <v>52.7</v>
      </c>
      <c r="E387" s="148">
        <f t="shared" si="1184"/>
        <v>45.3</v>
      </c>
      <c r="F387" s="148">
        <f t="shared" si="1184"/>
        <v>17.899999999999999</v>
      </c>
      <c r="G387" s="148">
        <f t="shared" si="1184"/>
        <v>3.6</v>
      </c>
      <c r="H387" s="149">
        <f t="shared" ref="H387:M387" si="1185">IF(OR(AND($V1169=1,$B$24=2),$B$24=1), IF(H$7="2nd Quintile",IF(H1169&gt;H$41,H$40,IF(H1169&gt;H$40,H$19,IF(H1169&gt;H$19,H$18, H$17))), IF(H$7="Next Quintile",IF(H1169=H$42,H$42,IF(H1169&gt;H$41,H$41,IF(H1169&gt;H$40,H$40,IF(H1169&gt;H$19,H$19,H$18)))),H1169*(1+H$7))), H1169)</f>
        <v>9.8000000000000007</v>
      </c>
      <c r="I387" s="149">
        <f t="shared" si="1185"/>
        <v>2.2999999999999998</v>
      </c>
      <c r="J387" s="149">
        <f t="shared" si="1185"/>
        <v>8.3000000000000007</v>
      </c>
      <c r="K387" s="149">
        <f t="shared" si="1185"/>
        <v>46.9</v>
      </c>
      <c r="L387" s="149">
        <f t="shared" si="1185"/>
        <v>38.4</v>
      </c>
      <c r="M387" s="149">
        <f t="shared" si="1185"/>
        <v>21.5</v>
      </c>
      <c r="N387" s="148">
        <f t="shared" si="1157"/>
        <v>57.4</v>
      </c>
      <c r="O387" s="149">
        <f t="shared" ref="O387:Q387" si="1186">IF(OR(AND($V1169=1,$B$24=2),$B$24=1), IF(O$7="2nd Quintile",IF(O1169&gt;O$41,O$40,IF(O1169&gt;O$40,O$19,IF(O1169&gt;O$19,O$18, O$17))), IF(O$7="Next Quintile",IF(O1169=O$42,O$42,IF(O1169&gt;O$41,O$41,IF(O1169&gt;O$40,O$40,IF(O1169&gt;O$19,O$19,O$18)))),O1169*(1+O$7))), O1169)</f>
        <v>24.2</v>
      </c>
      <c r="P387" s="149">
        <f t="shared" si="1186"/>
        <v>28</v>
      </c>
      <c r="Q387" s="149">
        <f t="shared" si="1186"/>
        <v>20.100000000000001</v>
      </c>
      <c r="R387" s="23"/>
      <c r="S387" s="49">
        <f t="shared" si="1061"/>
        <v>-1.8144825800063904</v>
      </c>
      <c r="T387" s="49">
        <f t="shared" si="1174"/>
        <v>-2.342627458455885</v>
      </c>
      <c r="U387" s="49">
        <f t="shared" si="1174"/>
        <v>-1.3483890311557174</v>
      </c>
      <c r="V387" s="49">
        <f t="shared" si="1174"/>
        <v>-1.5754696842440199</v>
      </c>
      <c r="W387" s="49">
        <f t="shared" si="1072"/>
        <v>-0.18797822663230224</v>
      </c>
      <c r="X387" s="49">
        <f t="shared" si="1072"/>
        <v>1.0272508293452074</v>
      </c>
      <c r="Y387" s="49">
        <f t="shared" si="1073"/>
        <v>0.79210286033293564</v>
      </c>
      <c r="Z387" s="49">
        <f t="shared" si="1073"/>
        <v>-0.79226076312792892</v>
      </c>
      <c r="AA387" s="49">
        <f t="shared" si="1073"/>
        <v>7.3845157949729637E-3</v>
      </c>
      <c r="AB387" s="49">
        <f t="shared" si="1064"/>
        <v>-0.64264971579248653</v>
      </c>
      <c r="AC387" s="49">
        <f t="shared" si="1174"/>
        <v>-1.6589634457279758</v>
      </c>
      <c r="AD387" s="49">
        <f t="shared" si="1074"/>
        <v>-1.2263491042877284</v>
      </c>
      <c r="AE387" s="49">
        <f t="shared" si="1074"/>
        <v>-0.33035796543070739</v>
      </c>
      <c r="AF387" s="49">
        <f t="shared" si="1074"/>
        <v>-1.1816395390393752</v>
      </c>
      <c r="AG387" s="129">
        <f t="shared" si="1065"/>
        <v>-0.78456094286312694</v>
      </c>
      <c r="AH387" s="129">
        <f t="shared" si="1066"/>
        <v>-0.77851332725945321</v>
      </c>
      <c r="AI387" s="129">
        <f t="shared" si="1067"/>
        <v>-0.4758419877084808</v>
      </c>
      <c r="AJ387" s="132">
        <f t="shared" si="1068"/>
        <v>-1.0993275136214467</v>
      </c>
      <c r="AK387" s="85">
        <f t="shared" si="1081"/>
        <v>0.35364924781360818</v>
      </c>
      <c r="AL387" s="122">
        <f t="shared" si="1082"/>
        <v>0.30205671245222387</v>
      </c>
      <c r="AM387" s="122">
        <f t="shared" si="1083"/>
        <v>0.51386253407535298</v>
      </c>
      <c r="AN387" s="122">
        <f t="shared" si="1084"/>
        <v>0.31421143889920111</v>
      </c>
      <c r="AO387" s="53"/>
      <c r="AP387" s="60"/>
    </row>
    <row r="388" spans="1:46" ht="15" thickBot="1">
      <c r="A388" s="23" t="s">
        <v>7</v>
      </c>
      <c r="B388" s="24">
        <v>13089023603</v>
      </c>
      <c r="C388" s="24"/>
      <c r="D388" s="148">
        <f t="shared" ref="D388:G388" si="1187">IF(OR(AND($V1170=1,$B$24=2),$B$24=1), IF(D$7="Next Quintile",IF(D1170&gt;D$41,D$42,IF(D1170&gt;D$40,D$41,IF(D1170&gt;D$19,D$40,IF(D1170&gt;D$18,D$19,D$18)))),IF(D$7="2nd Quintile",IF(D1170&gt;D$40,D$42,IF(D1170&gt;D$19,D$41,IF(D1170&gt;D$18,D$40,D$19))),IF(D1170*(1+D$7)&gt;100,100,D1170*(1+D$7)))), D1170)</f>
        <v>56.3</v>
      </c>
      <c r="E388" s="148">
        <f t="shared" si="1187"/>
        <v>49.9</v>
      </c>
      <c r="F388" s="148">
        <f t="shared" si="1187"/>
        <v>16.2</v>
      </c>
      <c r="G388" s="148">
        <f t="shared" si="1187"/>
        <v>5.3</v>
      </c>
      <c r="H388" s="149">
        <f t="shared" ref="H388:M388" si="1188">IF(OR(AND($V1170=1,$B$24=2),$B$24=1), IF(H$7="2nd Quintile",IF(H1170&gt;H$41,H$40,IF(H1170&gt;H$40,H$19,IF(H1170&gt;H$19,H$18, H$17))), IF(H$7="Next Quintile",IF(H1170=H$42,H$42,IF(H1170&gt;H$41,H$41,IF(H1170&gt;H$40,H$40,IF(H1170&gt;H$19,H$19,H$18)))),H1170*(1+H$7))), H1170)</f>
        <v>12.3</v>
      </c>
      <c r="I388" s="149">
        <f t="shared" si="1188"/>
        <v>4</v>
      </c>
      <c r="J388" s="149">
        <f t="shared" si="1188"/>
        <v>30.6</v>
      </c>
      <c r="K388" s="149">
        <f t="shared" si="1188"/>
        <v>45</v>
      </c>
      <c r="L388" s="149">
        <f t="shared" si="1188"/>
        <v>45.7</v>
      </c>
      <c r="M388" s="149">
        <f t="shared" si="1188"/>
        <v>17.8</v>
      </c>
      <c r="N388" s="148">
        <f t="shared" si="1157"/>
        <v>66.5</v>
      </c>
      <c r="O388" s="149">
        <f t="shared" ref="O388:Q388" si="1189">IF(OR(AND($V1170=1,$B$24=2),$B$24=1), IF(O$7="2nd Quintile",IF(O1170&gt;O$41,O$40,IF(O1170&gt;O$40,O$19,IF(O1170&gt;O$19,O$18, O$17))), IF(O$7="Next Quintile",IF(O1170=O$42,O$42,IF(O1170&gt;O$41,O$41,IF(O1170&gt;O$40,O$40,IF(O1170&gt;O$19,O$19,O$18)))),O1170*(1+O$7))), O1170)</f>
        <v>15.3</v>
      </c>
      <c r="P388" s="149">
        <f t="shared" si="1189"/>
        <v>27.9</v>
      </c>
      <c r="Q388" s="149">
        <f t="shared" si="1189"/>
        <v>24.5</v>
      </c>
      <c r="R388" s="23"/>
      <c r="S388" s="49">
        <f t="shared" si="1061"/>
        <v>-1.5078280206344798</v>
      </c>
      <c r="T388" s="49">
        <f t="shared" si="1174"/>
        <v>-1.9029051571741893</v>
      </c>
      <c r="U388" s="49">
        <f t="shared" si="1174"/>
        <v>-1.4298547945741553</v>
      </c>
      <c r="V388" s="49">
        <f t="shared" si="1174"/>
        <v>-1.4851054372742762</v>
      </c>
      <c r="W388" s="49">
        <f t="shared" si="1072"/>
        <v>-1.0807728335661273</v>
      </c>
      <c r="X388" s="49">
        <f t="shared" si="1072"/>
        <v>0.8242839947000965</v>
      </c>
      <c r="Y388" s="49">
        <f t="shared" si="1073"/>
        <v>-0.32826997125711516</v>
      </c>
      <c r="Z388" s="49">
        <f t="shared" si="1073"/>
        <v>-0.6985134476453293</v>
      </c>
      <c r="AA388" s="49">
        <f t="shared" si="1073"/>
        <v>-0.66449362743068408</v>
      </c>
      <c r="AB388" s="49">
        <f t="shared" si="1064"/>
        <v>-0.32995543566399521</v>
      </c>
      <c r="AC388" s="49">
        <f t="shared" si="1174"/>
        <v>-0.80403118637108206</v>
      </c>
      <c r="AD388" s="49">
        <f t="shared" si="1074"/>
        <v>-0.31095574646328861</v>
      </c>
      <c r="AE388" s="49">
        <f t="shared" si="1074"/>
        <v>-0.32317652502696126</v>
      </c>
      <c r="AF388" s="49">
        <f t="shared" si="1074"/>
        <v>-1.8417813633806503</v>
      </c>
      <c r="AG388" s="129">
        <f t="shared" si="1065"/>
        <v>-0.79050483406414607</v>
      </c>
      <c r="AH388" s="129">
        <f t="shared" si="1066"/>
        <v>-0.9872074599686067</v>
      </c>
      <c r="AI388" s="129">
        <f t="shared" si="1067"/>
        <v>-0.56432083691333623</v>
      </c>
      <c r="AJ388" s="132">
        <f t="shared" si="1068"/>
        <v>-0.8199862053104956</v>
      </c>
      <c r="AK388" s="85">
        <f t="shared" si="1081"/>
        <v>0.35187494553966397</v>
      </c>
      <c r="AL388" s="122">
        <f t="shared" si="1082"/>
        <v>0.24106459513117909</v>
      </c>
      <c r="AM388" s="122">
        <f t="shared" si="1083"/>
        <v>0.49327597155983205</v>
      </c>
      <c r="AN388" s="122">
        <f t="shared" si="1084"/>
        <v>0.39227915074231079</v>
      </c>
      <c r="AO388" s="53"/>
      <c r="AP388" s="60"/>
    </row>
    <row r="389" spans="1:46" ht="15" thickBot="1">
      <c r="A389" s="23" t="s">
        <v>7</v>
      </c>
      <c r="B389" s="24">
        <v>13089023700</v>
      </c>
      <c r="C389" s="24"/>
      <c r="D389" s="148">
        <f t="shared" ref="D389:G389" si="1190">IF(OR(AND($V1171=1,$B$24=2),$B$24=1), IF(D$7="Next Quintile",IF(D1171&gt;D$41,D$42,IF(D1171&gt;D$40,D$41,IF(D1171&gt;D$19,D$40,IF(D1171&gt;D$18,D$19,D$18)))),IF(D$7="2nd Quintile",IF(D1171&gt;D$40,D$42,IF(D1171&gt;D$19,D$41,IF(D1171&gt;D$18,D$40,D$19))),IF(D1171*(1+D$7)&gt;100,100,D1171*(1+D$7)))), D1171)</f>
        <v>53.7</v>
      </c>
      <c r="E389" s="148">
        <f t="shared" si="1190"/>
        <v>45.9</v>
      </c>
      <c r="F389" s="148">
        <f t="shared" si="1190"/>
        <v>18</v>
      </c>
      <c r="G389" s="148">
        <f t="shared" si="1190"/>
        <v>4.8</v>
      </c>
      <c r="H389" s="149">
        <f t="shared" ref="H389:M389" si="1191">IF(OR(AND($V1171=1,$B$24=2),$B$24=1), IF(H$7="2nd Quintile",IF(H1171&gt;H$41,H$40,IF(H1171&gt;H$40,H$19,IF(H1171&gt;H$19,H$18, H$17))), IF(H$7="Next Quintile",IF(H1171=H$42,H$42,IF(H1171&gt;H$41,H$41,IF(H1171&gt;H$40,H$40,IF(H1171&gt;H$19,H$19,H$18)))),H1171*(1+H$7))), H1171)</f>
        <v>12.5</v>
      </c>
      <c r="I389" s="149">
        <f t="shared" si="1191"/>
        <v>24.6</v>
      </c>
      <c r="J389" s="149">
        <f t="shared" si="1191"/>
        <v>47.8</v>
      </c>
      <c r="K389" s="149">
        <f t="shared" si="1191"/>
        <v>54.5</v>
      </c>
      <c r="L389" s="149">
        <f t="shared" si="1191"/>
        <v>46.6</v>
      </c>
      <c r="M389" s="149">
        <f t="shared" si="1191"/>
        <v>16.399999999999999</v>
      </c>
      <c r="N389" s="148">
        <f t="shared" si="1157"/>
        <v>56.1</v>
      </c>
      <c r="O389" s="149">
        <f t="shared" ref="O389:Q389" si="1192">IF(OR(AND($V1171=1,$B$24=2),$B$24=1), IF(O$7="2nd Quintile",IF(O1171&gt;O$41,O$40,IF(O1171&gt;O$40,O$19,IF(O1171&gt;O$19,O$18, O$17))), IF(O$7="Next Quintile",IF(O1171=O$42,O$42,IF(O1171&gt;O$41,O$41,IF(O1171&gt;O$40,O$40,IF(O1171&gt;O$19,O$19,O$18)))),O1171*(1+O$7))), O1171)</f>
        <v>16.3</v>
      </c>
      <c r="P389" s="149">
        <f t="shared" si="1192"/>
        <v>28.9</v>
      </c>
      <c r="Q389" s="149">
        <f t="shared" si="1192"/>
        <v>18.8</v>
      </c>
      <c r="R389" s="23"/>
      <c r="S389" s="49">
        <f t="shared" si="1061"/>
        <v>-1.7293007579586372</v>
      </c>
      <c r="T389" s="49">
        <f t="shared" si="1174"/>
        <v>-2.2852723756800115</v>
      </c>
      <c r="U389" s="49">
        <f t="shared" si="1174"/>
        <v>-1.3435969274252211</v>
      </c>
      <c r="V389" s="49">
        <f t="shared" si="1174"/>
        <v>-1.5116831569712597</v>
      </c>
      <c r="W389" s="49">
        <f t="shared" si="1072"/>
        <v>-1.1521964021208331</v>
      </c>
      <c r="X389" s="49">
        <f t="shared" si="1072"/>
        <v>-1.6351964721759504</v>
      </c>
      <c r="Y389" s="49">
        <f t="shared" si="1073"/>
        <v>-1.1924140386718627</v>
      </c>
      <c r="Z389" s="49">
        <f t="shared" si="1073"/>
        <v>-1.1672500250583278</v>
      </c>
      <c r="AA389" s="49">
        <f t="shared" si="1073"/>
        <v>-0.74732791906124429</v>
      </c>
      <c r="AB389" s="49">
        <f t="shared" si="1064"/>
        <v>-0.21163868102078209</v>
      </c>
      <c r="AC389" s="49">
        <f t="shared" si="1174"/>
        <v>-1.7810966256361032</v>
      </c>
      <c r="AD389" s="49">
        <f t="shared" si="1074"/>
        <v>-0.41380893273569758</v>
      </c>
      <c r="AE389" s="49">
        <f t="shared" si="1074"/>
        <v>-0.39499092906442163</v>
      </c>
      <c r="AF389" s="49">
        <f t="shared" si="1074"/>
        <v>-0.98659763639308917</v>
      </c>
      <c r="AG389" s="129">
        <f t="shared" si="1065"/>
        <v>-1.0509379510967889</v>
      </c>
      <c r="AH389" s="129">
        <f t="shared" si="1066"/>
        <v>-1.5499514472862539</v>
      </c>
      <c r="AI389" s="129">
        <f t="shared" si="1067"/>
        <v>-0.70873887504678468</v>
      </c>
      <c r="AJ389" s="132">
        <f t="shared" si="1068"/>
        <v>-0.89412353095732788</v>
      </c>
      <c r="AK389" s="85">
        <f t="shared" si="1081"/>
        <v>0.27413343646187788</v>
      </c>
      <c r="AL389" s="122">
        <f t="shared" si="1082"/>
        <v>7.6599275236322914E-2</v>
      </c>
      <c r="AM389" s="122">
        <f t="shared" si="1083"/>
        <v>0.45967391867237251</v>
      </c>
      <c r="AN389" s="122">
        <f t="shared" si="1084"/>
        <v>0.37155994021662292</v>
      </c>
      <c r="AO389" s="53"/>
      <c r="AP389" s="60"/>
    </row>
    <row r="390" spans="1:46" ht="15" thickBot="1">
      <c r="A390" s="23" t="s">
        <v>7</v>
      </c>
      <c r="B390" s="24">
        <v>13089023801</v>
      </c>
      <c r="C390" s="24"/>
      <c r="D390" s="148">
        <f t="shared" ref="D390:G390" si="1193">IF(OR(AND($V1172=1,$B$24=2),$B$24=1), IF(D$7="Next Quintile",IF(D1172&gt;D$41,D$42,IF(D1172&gt;D$40,D$41,IF(D1172&gt;D$19,D$40,IF(D1172&gt;D$18,D$19,D$18)))),IF(D$7="2nd Quintile",IF(D1172&gt;D$40,D$42,IF(D1172&gt;D$19,D$41,IF(D1172&gt;D$18,D$40,D$19))),IF(D1172*(1+D$7)&gt;100,100,D1172*(1+D$7)))), D1172)</f>
        <v>52.4</v>
      </c>
      <c r="E390" s="148">
        <f t="shared" si="1193"/>
        <v>44.9</v>
      </c>
      <c r="F390" s="148">
        <f t="shared" si="1193"/>
        <v>14.5</v>
      </c>
      <c r="G390" s="148">
        <f t="shared" si="1193"/>
        <v>3.4</v>
      </c>
      <c r="H390" s="149">
        <f t="shared" ref="H390:M390" si="1194">IF(OR(AND($V1172=1,$B$24=2),$B$24=1), IF(H$7="2nd Quintile",IF(H1172&gt;H$41,H$40,IF(H1172&gt;H$40,H$19,IF(H1172&gt;H$19,H$18, H$17))), IF(H$7="Next Quintile",IF(H1172=H$42,H$42,IF(H1172&gt;H$41,H$41,IF(H1172&gt;H$40,H$40,IF(H1172&gt;H$19,H$19,H$18)))),H1172*(1+H$7))), H1172)</f>
        <v>9.6999999999999993</v>
      </c>
      <c r="I390" s="149">
        <f t="shared" si="1194"/>
        <v>12.4</v>
      </c>
      <c r="J390" s="149">
        <f t="shared" si="1194"/>
        <v>50.8</v>
      </c>
      <c r="K390" s="149">
        <f t="shared" si="1194"/>
        <v>24.3</v>
      </c>
      <c r="L390" s="149">
        <f t="shared" si="1194"/>
        <v>37.299999999999997</v>
      </c>
      <c r="M390" s="149">
        <f t="shared" si="1194"/>
        <v>13.4</v>
      </c>
      <c r="N390" s="148">
        <f t="shared" si="1157"/>
        <v>56.6</v>
      </c>
      <c r="O390" s="149">
        <f t="shared" ref="O390:Q390" si="1195">IF(OR(AND($V1172=1,$B$24=2),$B$24=1), IF(O$7="2nd Quintile",IF(O1172&gt;O$41,O$40,IF(O1172&gt;O$40,O$19,IF(O1172&gt;O$19,O$18, O$17))), IF(O$7="Next Quintile",IF(O1172=O$42,O$42,IF(O1172&gt;O$41,O$41,IF(O1172&gt;O$40,O$40,IF(O1172&gt;O$19,O$19,O$18)))),O1172*(1+O$7))), O1172)</f>
        <v>16.600000000000001</v>
      </c>
      <c r="P390" s="149">
        <f t="shared" si="1195"/>
        <v>21.8</v>
      </c>
      <c r="Q390" s="149">
        <f t="shared" si="1195"/>
        <v>12.6</v>
      </c>
      <c r="R390" s="23"/>
      <c r="S390" s="49">
        <f t="shared" si="1061"/>
        <v>-1.8400371266207167</v>
      </c>
      <c r="T390" s="49">
        <f t="shared" si="1174"/>
        <v>-2.380864180306467</v>
      </c>
      <c r="U390" s="49">
        <f t="shared" si="1174"/>
        <v>-1.5113205579925932</v>
      </c>
      <c r="V390" s="49">
        <f t="shared" si="1174"/>
        <v>-1.5861007721228135</v>
      </c>
      <c r="W390" s="49">
        <f t="shared" si="1072"/>
        <v>-0.15226644235494874</v>
      </c>
      <c r="X390" s="49">
        <f t="shared" si="1072"/>
        <v>-0.17861095295809731</v>
      </c>
      <c r="Y390" s="49">
        <f t="shared" si="1073"/>
        <v>-1.3431368411279232</v>
      </c>
      <c r="Z390" s="49">
        <f t="shared" si="1073"/>
        <v>0.32283888419141471</v>
      </c>
      <c r="AA390" s="49">
        <f t="shared" si="1073"/>
        <v>0.10862642778788026</v>
      </c>
      <c r="AB390" s="49">
        <f t="shared" si="1064"/>
        <v>4.1897221786102688E-2</v>
      </c>
      <c r="AC390" s="49">
        <f t="shared" si="1174"/>
        <v>-1.7341223256714386</v>
      </c>
      <c r="AD390" s="49">
        <f t="shared" si="1074"/>
        <v>-0.44466488861742037</v>
      </c>
      <c r="AE390" s="49">
        <f t="shared" si="1074"/>
        <v>0.11489133960154704</v>
      </c>
      <c r="AF390" s="49">
        <f t="shared" si="1074"/>
        <v>-5.6397793003110229E-2</v>
      </c>
      <c r="AG390" s="129">
        <f t="shared" si="1065"/>
        <v>-0.55230181967408909</v>
      </c>
      <c r="AH390" s="129">
        <f t="shared" si="1066"/>
        <v>-1.2846195533547942</v>
      </c>
      <c r="AI390" s="129">
        <f t="shared" si="1067"/>
        <v>0.15778751125513255</v>
      </c>
      <c r="AJ390" s="132">
        <f t="shared" si="1068"/>
        <v>-0.53007341692260557</v>
      </c>
      <c r="AK390" s="85">
        <f t="shared" si="1081"/>
        <v>0.42298057917242332</v>
      </c>
      <c r="AL390" s="122">
        <f t="shared" si="1082"/>
        <v>0.15414411942337181</v>
      </c>
      <c r="AM390" s="122">
        <f t="shared" si="1083"/>
        <v>0.6612904607416592</v>
      </c>
      <c r="AN390" s="122">
        <f t="shared" si="1084"/>
        <v>0.47330128155550338</v>
      </c>
      <c r="AO390" s="53"/>
      <c r="AP390" s="60"/>
    </row>
    <row r="391" spans="1:46" ht="15" thickBot="1">
      <c r="A391" s="23" t="s">
        <v>7</v>
      </c>
      <c r="B391" s="24">
        <v>13089023802</v>
      </c>
      <c r="C391" s="24"/>
      <c r="D391" s="148">
        <f t="shared" ref="D391:G391" si="1196">IF(OR(AND($V1173=1,$B$24=2),$B$24=1), IF(D$7="Next Quintile",IF(D1173&gt;D$41,D$42,IF(D1173&gt;D$40,D$41,IF(D1173&gt;D$19,D$40,IF(D1173&gt;D$18,D$19,D$18)))),IF(D$7="2nd Quintile",IF(D1173&gt;D$40,D$42,IF(D1173&gt;D$19,D$41,IF(D1173&gt;D$18,D$40,D$19))),IF(D1173*(1+D$7)&gt;100,100,D1173*(1+D$7)))), D1173)</f>
        <v>52.4</v>
      </c>
      <c r="E391" s="148">
        <f t="shared" si="1196"/>
        <v>44.9</v>
      </c>
      <c r="F391" s="148">
        <f t="shared" si="1196"/>
        <v>16.399999999999999</v>
      </c>
      <c r="G391" s="148">
        <f t="shared" si="1196"/>
        <v>3.4</v>
      </c>
      <c r="H391" s="149">
        <f t="shared" ref="H391:M391" si="1197">IF(OR(AND($V1173=1,$B$24=2),$B$24=1), IF(H$7="2nd Quintile",IF(H1173&gt;H$41,H$40,IF(H1173&gt;H$40,H$19,IF(H1173&gt;H$19,H$18, H$17))), IF(H$7="Next Quintile",IF(H1173=H$42,H$42,IF(H1173&gt;H$41,H$41,IF(H1173&gt;H$40,H$40,IF(H1173&gt;H$19,H$19,H$18)))),H1173*(1+H$7))), H1173)</f>
        <v>8.9</v>
      </c>
      <c r="I391" s="149">
        <f t="shared" si="1197"/>
        <v>20.9</v>
      </c>
      <c r="J391" s="149">
        <f t="shared" si="1197"/>
        <v>64.400000000000006</v>
      </c>
      <c r="K391" s="149">
        <f t="shared" si="1197"/>
        <v>49.6</v>
      </c>
      <c r="L391" s="149">
        <f t="shared" si="1197"/>
        <v>43.1</v>
      </c>
      <c r="M391" s="149">
        <f t="shared" si="1197"/>
        <v>26.7</v>
      </c>
      <c r="N391" s="148">
        <f t="shared" si="1157"/>
        <v>56.6</v>
      </c>
      <c r="O391" s="149">
        <f t="shared" ref="O391:Q391" si="1198">IF(OR(AND($V1173=1,$B$24=2),$B$24=1), IF(O$7="2nd Quintile",IF(O1173&gt;O$41,O$40,IF(O1173&gt;O$40,O$19,IF(O1173&gt;O$19,O$18, O$17))), IF(O$7="Next Quintile",IF(O1173=O$42,O$42,IF(O1173&gt;O$41,O$41,IF(O1173&gt;O$40,O$40,IF(O1173&gt;O$19,O$19,O$18)))),O1173*(1+O$7))), O1173)</f>
        <v>18.2</v>
      </c>
      <c r="P391" s="149">
        <f t="shared" si="1198"/>
        <v>27.8</v>
      </c>
      <c r="Q391" s="149">
        <f t="shared" si="1198"/>
        <v>16.7</v>
      </c>
      <c r="R391" s="23"/>
      <c r="S391" s="49">
        <f t="shared" si="1061"/>
        <v>-1.8400371266207167</v>
      </c>
      <c r="T391" s="49">
        <f t="shared" si="1174"/>
        <v>-2.380864180306467</v>
      </c>
      <c r="U391" s="49">
        <f t="shared" si="1174"/>
        <v>-1.4202705871131627</v>
      </c>
      <c r="V391" s="49">
        <f t="shared" si="1174"/>
        <v>-1.5861007721228135</v>
      </c>
      <c r="W391" s="49">
        <f t="shared" si="1072"/>
        <v>0.13342783186387491</v>
      </c>
      <c r="X391" s="49">
        <f t="shared" si="1072"/>
        <v>-1.1934451261836503</v>
      </c>
      <c r="Y391" s="49">
        <f t="shared" si="1073"/>
        <v>-2.0264135455953984</v>
      </c>
      <c r="Z391" s="49">
        <f t="shared" si="1073"/>
        <v>-0.92548063249793922</v>
      </c>
      <c r="AA391" s="49">
        <f t="shared" si="1073"/>
        <v>-0.42519456272017608</v>
      </c>
      <c r="AB391" s="49">
        <f t="shared" si="1064"/>
        <v>-1.0821119473244203</v>
      </c>
      <c r="AC391" s="49">
        <f t="shared" si="1174"/>
        <v>-1.7341223256714386</v>
      </c>
      <c r="AD391" s="49">
        <f t="shared" si="1074"/>
        <v>-0.60922998665327455</v>
      </c>
      <c r="AE391" s="49">
        <f t="shared" si="1074"/>
        <v>-0.31599508462321535</v>
      </c>
      <c r="AF391" s="49">
        <f t="shared" si="1074"/>
        <v>-0.67152994750293493</v>
      </c>
      <c r="AG391" s="129">
        <f t="shared" si="1065"/>
        <v>-1.0390115329269807</v>
      </c>
      <c r="AH391" s="129">
        <f t="shared" si="1066"/>
        <v>-1.4733862151540476</v>
      </c>
      <c r="AI391" s="129">
        <f t="shared" si="1067"/>
        <v>-0.81092904751417849</v>
      </c>
      <c r="AJ391" s="132">
        <f t="shared" si="1068"/>
        <v>-0.83271933611271576</v>
      </c>
      <c r="AK391" s="85">
        <f t="shared" si="1081"/>
        <v>0.27769357411632756</v>
      </c>
      <c r="AL391" s="122">
        <f t="shared" si="1082"/>
        <v>9.8975925505780799E-2</v>
      </c>
      <c r="AM391" s="122">
        <f t="shared" si="1083"/>
        <v>0.435897113335528</v>
      </c>
      <c r="AN391" s="122">
        <f t="shared" si="1084"/>
        <v>0.38872061372414152</v>
      </c>
      <c r="AO391" s="53"/>
      <c r="AP391" s="60"/>
    </row>
    <row r="392" spans="1:46" ht="15" thickBot="1">
      <c r="A392" s="57" t="s">
        <v>7</v>
      </c>
      <c r="B392" s="58">
        <v>13089023803</v>
      </c>
      <c r="C392" s="58"/>
      <c r="D392" s="19">
        <f t="shared" ref="D392:G392" si="1199">IF(OR(AND($V1174=1,$B$24=2),$B$24=1), IF(D$7="Next Quintile",IF(D1174&gt;D$41,D$42,IF(D1174&gt;D$40,D$41,IF(D1174&gt;D$19,D$40,IF(D1174&gt;D$18,D$19,D$18)))),IF(D$7="2nd Quintile",IF(D1174&gt;D$40,D$42,IF(D1174&gt;D$19,D$41,IF(D1174&gt;D$18,D$40,D$19))),IF(D1174*(1+D$7)&gt;100,100,D1174*(1+D$7)))), D1174)</f>
        <v>52.4</v>
      </c>
      <c r="E392" s="19">
        <f t="shared" si="1199"/>
        <v>44.9</v>
      </c>
      <c r="F392" s="19">
        <f t="shared" si="1199"/>
        <v>13.9</v>
      </c>
      <c r="G392" s="19">
        <f t="shared" si="1199"/>
        <v>3.4</v>
      </c>
      <c r="H392" s="94">
        <f t="shared" ref="H392:M392" si="1200">IF(OR(AND($V1174=1,$B$24=2),$B$24=1), IF(H$7="2nd Quintile",IF(H1174&gt;H$41,H$40,IF(H1174&gt;H$40,H$19,IF(H1174&gt;H$19,H$18, H$17))), IF(H$7="Next Quintile",IF(H1174=H$42,H$42,IF(H1174&gt;H$41,H$41,IF(H1174&gt;H$40,H$40,IF(H1174&gt;H$19,H$19,H$18)))),H1174*(1+H$7))), H1174)</f>
        <v>10.6</v>
      </c>
      <c r="I392" s="94">
        <f t="shared" si="1200"/>
        <v>5.9</v>
      </c>
      <c r="J392" s="94">
        <f t="shared" si="1200"/>
        <v>25.7</v>
      </c>
      <c r="K392" s="94">
        <f t="shared" si="1200"/>
        <v>45.4</v>
      </c>
      <c r="L392" s="94">
        <f t="shared" si="1200"/>
        <v>47.9</v>
      </c>
      <c r="M392" s="94">
        <f t="shared" si="1200"/>
        <v>12.6</v>
      </c>
      <c r="N392" s="19">
        <f t="shared" si="1157"/>
        <v>56.6</v>
      </c>
      <c r="O392" s="94">
        <f t="shared" ref="O392:Q392" si="1201">IF(OR(AND($V1174=1,$B$24=2),$B$24=1), IF(O$7="2nd Quintile",IF(O1174&gt;O$41,O$40,IF(O1174&gt;O$40,O$19,IF(O1174&gt;O$19,O$18, O$17))), IF(O$7="Next Quintile",IF(O1174=O$42,O$42,IF(O1174&gt;O$41,O$41,IF(O1174&gt;O$40,O$40,IF(O1174&gt;O$19,O$19,O$18)))),O1174*(1+O$7))), O1174)</f>
        <v>17.7</v>
      </c>
      <c r="P392" s="94">
        <f t="shared" si="1201"/>
        <v>25.1</v>
      </c>
      <c r="Q392" s="94">
        <f t="shared" si="1201"/>
        <v>17.899999999999999</v>
      </c>
      <c r="R392" s="57"/>
      <c r="S392" s="128">
        <f t="shared" si="1061"/>
        <v>-1.8400371266207167</v>
      </c>
      <c r="T392" s="128">
        <f t="shared" si="1174"/>
        <v>-2.380864180306467</v>
      </c>
      <c r="U392" s="128">
        <f t="shared" si="1174"/>
        <v>-1.5400731803755714</v>
      </c>
      <c r="V392" s="128">
        <f t="shared" si="1174"/>
        <v>-1.5861007721228135</v>
      </c>
      <c r="W392" s="128">
        <f t="shared" si="1072"/>
        <v>-0.47367250085112589</v>
      </c>
      <c r="X392" s="128">
        <f t="shared" si="1072"/>
        <v>0.59743870892026696</v>
      </c>
      <c r="Y392" s="128">
        <f t="shared" si="1073"/>
        <v>-8.2089393912215994E-2</v>
      </c>
      <c r="Z392" s="128">
        <f t="shared" si="1073"/>
        <v>-0.71824972458903447</v>
      </c>
      <c r="AA392" s="128">
        <f t="shared" si="1073"/>
        <v>-0.86697745141649796</v>
      </c>
      <c r="AB392" s="128">
        <f t="shared" si="1064"/>
        <v>0.10950679586793872</v>
      </c>
      <c r="AC392" s="128">
        <f t="shared" si="1174"/>
        <v>-1.7341223256714386</v>
      </c>
      <c r="AD392" s="128">
        <f t="shared" si="1074"/>
        <v>-0.55780339351706998</v>
      </c>
      <c r="AE392" s="128">
        <f t="shared" si="1074"/>
        <v>-0.12209619372207234</v>
      </c>
      <c r="AF392" s="128">
        <f t="shared" si="1074"/>
        <v>-0.85156862686873713</v>
      </c>
      <c r="AG392" s="130">
        <f t="shared" si="1065"/>
        <v>-0.78397759254937316</v>
      </c>
      <c r="AH392" s="130">
        <f t="shared" si="1066"/>
        <v>-1.0436283493240919</v>
      </c>
      <c r="AI392" s="130">
        <f t="shared" si="1067"/>
        <v>-0.4919067933791979</v>
      </c>
      <c r="AJ392" s="131">
        <f t="shared" si="1068"/>
        <v>-0.81639763494482953</v>
      </c>
      <c r="AK392" s="85">
        <f t="shared" si="1081"/>
        <v>0.35382338286305559</v>
      </c>
      <c r="AL392" s="122">
        <f t="shared" si="1082"/>
        <v>0.22457525037454756</v>
      </c>
      <c r="AM392" s="122">
        <f t="shared" si="1083"/>
        <v>0.51012470148358635</v>
      </c>
      <c r="AN392" s="122">
        <f t="shared" si="1084"/>
        <v>0.39328205102558611</v>
      </c>
      <c r="AO392" s="53"/>
      <c r="AP392" s="60"/>
      <c r="AQ392" s="56"/>
      <c r="AR392" s="56"/>
      <c r="AS392" s="56"/>
      <c r="AT392" s="56"/>
    </row>
    <row r="393" spans="1:46" ht="15" thickBot="1">
      <c r="A393" s="23" t="s">
        <v>8</v>
      </c>
      <c r="B393" s="24">
        <v>13097080102</v>
      </c>
      <c r="C393" s="24"/>
      <c r="D393" s="148">
        <f t="shared" ref="D393:F393" si="1202">IF(OR(AND($V1175=1,$B$24=2),$B$24=1), IF(D$8="Next Quintile",IF(D1175&gt;D$41,D$42,IF(D1175&gt;D$40,D$41,IF(D1175&gt;D$19,D$40,IF(D1175&gt;D$18,D$19,D$18)))),IF(D$8="2nd Quintile",IF(D1175&gt;D$40,D$42,IF(D1175&gt;D$19,D$41,IF(D1175&gt;D$18,D$40,D$19))),IF(D1175*(1+D$8)&gt;100,100,D1175*(1+D$8)))), D1175)</f>
        <v>69.8</v>
      </c>
      <c r="E393" s="148">
        <f t="shared" si="1202"/>
        <v>68.400000000000006</v>
      </c>
      <c r="F393" s="148">
        <f t="shared" si="1202"/>
        <v>31</v>
      </c>
      <c r="G393" s="148">
        <f>IF(OR(AND($V1175=1,$B$24=2),$B$24=1), IF(G$8="Next Quintile",IF(G1175&gt;G$41,G$42,IF(G1175&gt;G$40,G$41,IF(G1175&gt;G$19,G$40,IF(G1175&gt;G$18,G$19,G$18)))),IF(G$8="2nd Quintile",IF(G1175&gt;G$40,G$42,IF(G1175&gt;G$19,G$41,IF(G1175&gt;G$18,G$40,G$19))),IF(G1175*(1+G$8)&gt;100,100,G1175*(1+G$8)))), G1175)</f>
        <v>17.5</v>
      </c>
      <c r="H393" s="149">
        <f>IF(OR(AND($V1175=1,$B$24=2),$B$24=1), IF(H$8="2nd Quintile",IF(H1175&gt;H$41,H$40,IF(H1175&gt;H$40,H$19,IF(H1175&gt;H$19,H$18, H$17))), IF(H$8="Next Quintile",IF(H1175=H$42,H$42,IF(H1175&gt;H$41,H$41,IF(H1175&gt;H$40,H$40,IF(H1175&gt;H$19,H$19,H$18)))),H1175*(1+H$8))), H1175)</f>
        <v>9.6999999999999993</v>
      </c>
      <c r="I393" s="149">
        <f t="shared" ref="I393:Q393" si="1203">IF(OR(AND($V1175=1,$B$24=2),$B$24=1), IF(I$8="2nd Quintile",IF(I1175&gt;I$41,I$40,IF(I1175&gt;I$40,I$19,IF(I1175&gt;I$19,I$18, I$17))), IF(I$8="Next Quintile",IF(I1175=I$42,I$42,IF(I1175&gt;I$41,I$41,IF(I1175&gt;I$40,I$40,IF(I1175&gt;I$19,I$19,I$18)))),I1175*(1+I$8))), I1175)</f>
        <v>22</v>
      </c>
      <c r="J393" s="149">
        <f t="shared" si="1203"/>
        <v>28.3</v>
      </c>
      <c r="K393" s="149">
        <f t="shared" si="1203"/>
        <v>40.6</v>
      </c>
      <c r="L393" s="149">
        <f t="shared" si="1203"/>
        <v>42.7</v>
      </c>
      <c r="M393" s="149">
        <f t="shared" si="1203"/>
        <v>9</v>
      </c>
      <c r="N393" s="148">
        <f t="shared" ref="N393:N412" si="1204">IF(OR(AND($V1175=1,$B$24=2),$B$24=1), IF(N$8="Next Quintile",IF(N1175&gt;N$41,N$42,IF(N1175&gt;N$40,N$41,IF(N1175&gt;N$19,N$40,IF(N1175&gt;N$18,N$19,N$18)))),IF(N$8="2nd Quintile",IF(N1175&gt;N$40,N$42,IF(N1175&gt;N$19,N$41,IF(N1175&gt;N$18,N$40,N$19))),IF(N1175*(1+N$8)&gt;100,100,N1175*(1+N$8)))), N1175)</f>
        <v>66</v>
      </c>
      <c r="O393" s="149">
        <f t="shared" si="1203"/>
        <v>6.7</v>
      </c>
      <c r="P393" s="149">
        <f t="shared" si="1203"/>
        <v>22.7</v>
      </c>
      <c r="Q393" s="149">
        <f t="shared" si="1203"/>
        <v>12.3</v>
      </c>
      <c r="R393" s="23"/>
      <c r="S393" s="49">
        <f t="shared" si="1061"/>
        <v>-0.35787342298981328</v>
      </c>
      <c r="T393" s="49">
        <f t="shared" si="1174"/>
        <v>-0.13445677158476083</v>
      </c>
      <c r="U393" s="49">
        <f t="shared" si="1174"/>
        <v>-0.72062344246069554</v>
      </c>
      <c r="V393" s="49">
        <f t="shared" si="1174"/>
        <v>-0.83660907666787931</v>
      </c>
      <c r="W393" s="49">
        <f t="shared" si="1072"/>
        <v>-0.15226644235494874</v>
      </c>
      <c r="X393" s="49">
        <f t="shared" si="1072"/>
        <v>-1.3247766074246046</v>
      </c>
      <c r="Y393" s="49">
        <f t="shared" si="1073"/>
        <v>-0.21271582270746861</v>
      </c>
      <c r="Z393" s="49">
        <f t="shared" si="1073"/>
        <v>-0.48141440126457219</v>
      </c>
      <c r="AA393" s="49">
        <f t="shared" si="1073"/>
        <v>-0.3883793219954827</v>
      </c>
      <c r="AB393" s="49">
        <f t="shared" si="1064"/>
        <v>0.4137498792362006</v>
      </c>
      <c r="AC393" s="49">
        <f t="shared" si="1174"/>
        <v>-0.85100548633574657</v>
      </c>
      <c r="AD393" s="49">
        <f t="shared" si="1074"/>
        <v>0.57358165547942863</v>
      </c>
      <c r="AE393" s="49">
        <f t="shared" si="1074"/>
        <v>5.025837596783278E-2</v>
      </c>
      <c r="AF393" s="49">
        <f t="shared" si="1074"/>
        <v>-1.1388123161659804E-2</v>
      </c>
      <c r="AG393" s="129">
        <f t="shared" si="1065"/>
        <v>-0.24861393573810719</v>
      </c>
      <c r="AH393" s="129">
        <f t="shared" si="1066"/>
        <v>-0.53418879802716723</v>
      </c>
      <c r="AI393" s="129">
        <f t="shared" si="1067"/>
        <v>-0.1520146146746181</v>
      </c>
      <c r="AJ393" s="132">
        <f t="shared" si="1068"/>
        <v>-5.963839451253624E-2</v>
      </c>
      <c r="AK393" s="85">
        <f t="shared" si="1081"/>
        <v>0.51363400549094951</v>
      </c>
      <c r="AL393" s="122">
        <f t="shared" si="1082"/>
        <v>0.37346202777133075</v>
      </c>
      <c r="AM393" s="122">
        <f t="shared" si="1083"/>
        <v>0.58920813948398065</v>
      </c>
      <c r="AN393" s="122">
        <f t="shared" si="1084"/>
        <v>0.60477408803901334</v>
      </c>
      <c r="AO393" s="53"/>
      <c r="AP393" s="60"/>
    </row>
    <row r="394" spans="1:46" ht="15" thickBot="1">
      <c r="A394" s="23" t="s">
        <v>8</v>
      </c>
      <c r="B394" s="24">
        <v>13097080103</v>
      </c>
      <c r="C394" s="24"/>
      <c r="D394" s="148">
        <f t="shared" ref="D394:G394" si="1205">IF(OR(AND($V1176=1,$B$24=2),$B$24=1), IF(D$8="Next Quintile",IF(D1176&gt;D$41,D$42,IF(D1176&gt;D$40,D$41,IF(D1176&gt;D$19,D$40,IF(D1176&gt;D$18,D$19,D$18)))),IF(D$8="2nd Quintile",IF(D1176&gt;D$40,D$42,IF(D1176&gt;D$19,D$41,IF(D1176&gt;D$18,D$40,D$19))),IF(D1176*(1+D$8)&gt;100,100,D1176*(1+D$8)))), D1176)</f>
        <v>62.9</v>
      </c>
      <c r="E394" s="148">
        <f t="shared" si="1205"/>
        <v>70.900000000000006</v>
      </c>
      <c r="F394" s="148">
        <f t="shared" si="1205"/>
        <v>30.9</v>
      </c>
      <c r="G394" s="148">
        <f t="shared" si="1205"/>
        <v>23.4</v>
      </c>
      <c r="H394" s="149">
        <f t="shared" ref="H394:M394" si="1206">IF(OR(AND($V1176=1,$B$24=2),$B$24=1), IF(H$8="2nd Quintile",IF(H1176&gt;H$41,H$40,IF(H1176&gt;H$40,H$19,IF(H1176&gt;H$19,H$18, H$17))), IF(H$8="Next Quintile",IF(H1176=H$42,H$42,IF(H1176&gt;H$41,H$41,IF(H1176&gt;H$40,H$40,IF(H1176&gt;H$19,H$19,H$18)))),H1176*(1+H$8))), H1176)</f>
        <v>9.6999999999999993</v>
      </c>
      <c r="I394" s="149">
        <f t="shared" si="1206"/>
        <v>22.6</v>
      </c>
      <c r="J394" s="149">
        <f t="shared" si="1206"/>
        <v>31.2</v>
      </c>
      <c r="K394" s="149">
        <f t="shared" si="1206"/>
        <v>42</v>
      </c>
      <c r="L394" s="149">
        <f t="shared" si="1206"/>
        <v>45.5</v>
      </c>
      <c r="M394" s="149">
        <f t="shared" si="1206"/>
        <v>23</v>
      </c>
      <c r="N394" s="148">
        <f t="shared" si="1204"/>
        <v>62.7</v>
      </c>
      <c r="O394" s="149">
        <f t="shared" ref="O394:Q394" si="1207">IF(OR(AND($V1176=1,$B$24=2),$B$24=1), IF(O$8="2nd Quintile",IF(O1176&gt;O$41,O$40,IF(O1176&gt;O$40,O$19,IF(O1176&gt;O$19,O$18, O$17))), IF(O$8="Next Quintile",IF(O1176=O$42,O$42,IF(O1176&gt;O$41,O$41,IF(O1176&gt;O$40,O$40,IF(O1176&gt;O$19,O$19,O$18)))),O1176*(1+O$8))), O1176)</f>
        <v>22.8</v>
      </c>
      <c r="P394" s="149">
        <f t="shared" si="1207"/>
        <v>38.9</v>
      </c>
      <c r="Q394" s="149">
        <f t="shared" si="1207"/>
        <v>14.6</v>
      </c>
      <c r="R394" s="23"/>
      <c r="S394" s="49">
        <f t="shared" si="1061"/>
        <v>-0.94562799511930939</v>
      </c>
      <c r="T394" s="49">
        <f t="shared" si="1174"/>
        <v>0.10452273998137807</v>
      </c>
      <c r="U394" s="49">
        <f t="shared" si="1174"/>
        <v>-0.72541554619119186</v>
      </c>
      <c r="V394" s="49">
        <f t="shared" si="1174"/>
        <v>-0.52299198424347426</v>
      </c>
      <c r="W394" s="49">
        <f t="shared" si="1072"/>
        <v>-0.15226644235494874</v>
      </c>
      <c r="X394" s="49">
        <f t="shared" si="1072"/>
        <v>-1.3964119608287613</v>
      </c>
      <c r="Y394" s="49">
        <f t="shared" si="1073"/>
        <v>-0.35841453174832716</v>
      </c>
      <c r="Z394" s="49">
        <f t="shared" si="1073"/>
        <v>-0.55049137056754038</v>
      </c>
      <c r="AA394" s="49">
        <f t="shared" si="1073"/>
        <v>-0.64608600706833708</v>
      </c>
      <c r="AB394" s="49">
        <f t="shared" si="1064"/>
        <v>-0.76941766719592908</v>
      </c>
      <c r="AC394" s="49">
        <f t="shared" si="1174"/>
        <v>-1.1610358661025317</v>
      </c>
      <c r="AD394" s="49">
        <f t="shared" si="1074"/>
        <v>-1.082354643506356</v>
      </c>
      <c r="AE394" s="49">
        <f t="shared" si="1074"/>
        <v>-1.1131349694390256</v>
      </c>
      <c r="AF394" s="49">
        <f t="shared" si="1074"/>
        <v>-0.3564622586127808</v>
      </c>
      <c r="AG394" s="129">
        <f t="shared" si="1065"/>
        <v>-0.71817409679452682</v>
      </c>
      <c r="AH394" s="129">
        <f t="shared" si="1066"/>
        <v>-0.57094367435780491</v>
      </c>
      <c r="AI394" s="129">
        <f t="shared" si="1067"/>
        <v>-0.65533168161060218</v>
      </c>
      <c r="AJ394" s="132">
        <f t="shared" si="1068"/>
        <v>-0.92824693441517359</v>
      </c>
      <c r="AK394" s="85">
        <f t="shared" si="1081"/>
        <v>0.37346628819269628</v>
      </c>
      <c r="AL394" s="122">
        <f t="shared" si="1082"/>
        <v>0.36272019377639531</v>
      </c>
      <c r="AM394" s="122">
        <f t="shared" si="1083"/>
        <v>0.47210028425390127</v>
      </c>
      <c r="AN394" s="122">
        <f t="shared" si="1084"/>
        <v>0.36202344865953501</v>
      </c>
      <c r="AO394" s="53"/>
      <c r="AP394" s="60"/>
    </row>
    <row r="395" spans="1:46" ht="15" thickBot="1">
      <c r="A395" s="23" t="s">
        <v>8</v>
      </c>
      <c r="B395" s="24">
        <v>13097080201</v>
      </c>
      <c r="C395" s="24"/>
      <c r="D395" s="148">
        <f t="shared" ref="D395:G395" si="1208">IF(OR(AND($V1177=1,$B$24=2),$B$24=1), IF(D$8="Next Quintile",IF(D1177&gt;D$41,D$42,IF(D1177&gt;D$40,D$41,IF(D1177&gt;D$19,D$40,IF(D1177&gt;D$18,D$19,D$18)))),IF(D$8="2nd Quintile",IF(D1177&gt;D$40,D$42,IF(D1177&gt;D$19,D$41,IF(D1177&gt;D$18,D$40,D$19))),IF(D1177*(1+D$8)&gt;100,100,D1177*(1+D$8)))), D1177)</f>
        <v>62.9</v>
      </c>
      <c r="E395" s="148">
        <f t="shared" si="1208"/>
        <v>70.900000000000006</v>
      </c>
      <c r="F395" s="148">
        <f t="shared" si="1208"/>
        <v>38.4</v>
      </c>
      <c r="G395" s="148">
        <f t="shared" si="1208"/>
        <v>23.4</v>
      </c>
      <c r="H395" s="149">
        <f t="shared" ref="H395:M395" si="1209">IF(OR(AND($V1177=1,$B$24=2),$B$24=1), IF(H$8="2nd Quintile",IF(H1177&gt;H$41,H$40,IF(H1177&gt;H$40,H$19,IF(H1177&gt;H$19,H$18, H$17))), IF(H$8="Next Quintile",IF(H1177=H$42,H$42,IF(H1177&gt;H$41,H$41,IF(H1177&gt;H$40,H$40,IF(H1177&gt;H$19,H$19,H$18)))),H1177*(1+H$8))), H1177)</f>
        <v>10.1</v>
      </c>
      <c r="I395" s="149">
        <f t="shared" si="1209"/>
        <v>16.5</v>
      </c>
      <c r="J395" s="149">
        <f t="shared" si="1209"/>
        <v>24.4</v>
      </c>
      <c r="K395" s="149">
        <f t="shared" si="1209"/>
        <v>39.4</v>
      </c>
      <c r="L395" s="149">
        <f t="shared" si="1209"/>
        <v>30.8</v>
      </c>
      <c r="M395" s="149">
        <f t="shared" si="1209"/>
        <v>30.9</v>
      </c>
      <c r="N395" s="148">
        <f t="shared" si="1204"/>
        <v>62.7</v>
      </c>
      <c r="O395" s="149">
        <f t="shared" ref="O395:Q395" si="1210">IF(OR(AND($V1177=1,$B$24=2),$B$24=1), IF(O$8="2nd Quintile",IF(O1177&gt;O$41,O$40,IF(O1177&gt;O$40,O$19,IF(O1177&gt;O$19,O$18, O$17))), IF(O$8="Next Quintile",IF(O1177=O$42,O$42,IF(O1177&gt;O$41,O$41,IF(O1177&gt;O$40,O$40,IF(O1177&gt;O$19,O$19,O$18)))),O1177*(1+O$8))), O1177)</f>
        <v>20.100000000000001</v>
      </c>
      <c r="P395" s="149">
        <f t="shared" si="1210"/>
        <v>20</v>
      </c>
      <c r="Q395" s="149">
        <f t="shared" si="1210"/>
        <v>20.6</v>
      </c>
      <c r="R395" s="23"/>
      <c r="S395" s="49">
        <f t="shared" si="1061"/>
        <v>-0.94562799511930939</v>
      </c>
      <c r="T395" s="49">
        <f t="shared" si="1174"/>
        <v>0.10452273998137807</v>
      </c>
      <c r="U395" s="49">
        <f t="shared" si="1174"/>
        <v>-0.36600776640396565</v>
      </c>
      <c r="V395" s="49">
        <f t="shared" si="1174"/>
        <v>-0.52299198424347426</v>
      </c>
      <c r="W395" s="49">
        <f t="shared" si="1072"/>
        <v>-0.2951135794643609</v>
      </c>
      <c r="X395" s="49">
        <f t="shared" si="1072"/>
        <v>-0.6681192012198347</v>
      </c>
      <c r="Y395" s="49">
        <f t="shared" si="1073"/>
        <v>-1.6776179514589682E-2</v>
      </c>
      <c r="Z395" s="49">
        <f t="shared" si="1073"/>
        <v>-0.42220557043345647</v>
      </c>
      <c r="AA395" s="49">
        <f t="shared" si="1073"/>
        <v>0.70687408956414954</v>
      </c>
      <c r="AB395" s="49">
        <f t="shared" si="1064"/>
        <v>-1.4370622112540592</v>
      </c>
      <c r="AC395" s="49">
        <f t="shared" si="1174"/>
        <v>-1.1610358661025317</v>
      </c>
      <c r="AD395" s="49">
        <f t="shared" si="1074"/>
        <v>-0.80465104057085179</v>
      </c>
      <c r="AE395" s="49">
        <f t="shared" si="1074"/>
        <v>0.24415726686897582</v>
      </c>
      <c r="AF395" s="49">
        <f t="shared" si="1074"/>
        <v>-1.2566556554417929</v>
      </c>
      <c r="AG395" s="129">
        <f t="shared" si="1065"/>
        <v>-0.50527889750569177</v>
      </c>
      <c r="AH395" s="129">
        <f t="shared" si="1066"/>
        <v>-0.38715913799773655</v>
      </c>
      <c r="AI395" s="129">
        <f t="shared" si="1067"/>
        <v>-0.38413123070778871</v>
      </c>
      <c r="AJ395" s="132">
        <f t="shared" si="1068"/>
        <v>-0.74454632381155017</v>
      </c>
      <c r="AK395" s="85">
        <f t="shared" si="1081"/>
        <v>0.43701732293324191</v>
      </c>
      <c r="AL395" s="122">
        <f t="shared" si="1082"/>
        <v>0.41643233152532333</v>
      </c>
      <c r="AM395" s="122">
        <f t="shared" si="1083"/>
        <v>0.53520107146940488</v>
      </c>
      <c r="AN395" s="122">
        <f t="shared" si="1084"/>
        <v>0.4133623874678371</v>
      </c>
      <c r="AO395" s="53"/>
      <c r="AP395" s="60"/>
    </row>
    <row r="396" spans="1:46" ht="15" thickBot="1">
      <c r="A396" s="23" t="s">
        <v>8</v>
      </c>
      <c r="B396" s="24">
        <v>13097080202</v>
      </c>
      <c r="C396" s="24"/>
      <c r="D396" s="148">
        <f t="shared" ref="D396:G396" si="1211">IF(OR(AND($V1178=1,$B$24=2),$B$24=1), IF(D$8="Next Quintile",IF(D1178&gt;D$41,D$42,IF(D1178&gt;D$40,D$41,IF(D1178&gt;D$19,D$40,IF(D1178&gt;D$18,D$19,D$18)))),IF(D$8="2nd Quintile",IF(D1178&gt;D$40,D$42,IF(D1178&gt;D$19,D$41,IF(D1178&gt;D$18,D$40,D$19))),IF(D1178*(1+D$8)&gt;100,100,D1178*(1+D$8)))), D1178)</f>
        <v>64.400000000000006</v>
      </c>
      <c r="E396" s="148">
        <f t="shared" si="1211"/>
        <v>70.400000000000006</v>
      </c>
      <c r="F396" s="148">
        <f t="shared" si="1211"/>
        <v>31.6</v>
      </c>
      <c r="G396" s="148">
        <f t="shared" si="1211"/>
        <v>16.100000000000001</v>
      </c>
      <c r="H396" s="149">
        <f t="shared" ref="H396:M396" si="1212">IF(OR(AND($V1178=1,$B$24=2),$B$24=1), IF(H$8="2nd Quintile",IF(H1178&gt;H$41,H$40,IF(H1178&gt;H$40,H$19,IF(H1178&gt;H$19,H$18, H$17))), IF(H$8="Next Quintile",IF(H1178=H$42,H$42,IF(H1178&gt;H$41,H$41,IF(H1178&gt;H$40,H$40,IF(H1178&gt;H$19,H$19,H$18)))),H1178*(1+H$8))), H1178)</f>
        <v>10</v>
      </c>
      <c r="I396" s="149">
        <f t="shared" si="1212"/>
        <v>9</v>
      </c>
      <c r="J396" s="149">
        <f t="shared" si="1212"/>
        <v>30.8</v>
      </c>
      <c r="K396" s="149">
        <f t="shared" si="1212"/>
        <v>35.4</v>
      </c>
      <c r="L396" s="149">
        <f t="shared" si="1212"/>
        <v>42.7</v>
      </c>
      <c r="M396" s="149">
        <f t="shared" si="1212"/>
        <v>13.7</v>
      </c>
      <c r="N396" s="148">
        <f t="shared" si="1204"/>
        <v>63.2</v>
      </c>
      <c r="O396" s="149">
        <f t="shared" ref="O396:Q396" si="1213">IF(OR(AND($V1178=1,$B$24=2),$B$24=1), IF(O$8="2nd Quintile",IF(O1178&gt;O$41,O$40,IF(O1178&gt;O$40,O$19,IF(O1178&gt;O$19,O$18, O$17))), IF(O$8="Next Quintile",IF(O1178=O$42,O$42,IF(O1178&gt;O$41,O$41,IF(O1178&gt;O$40,O$40,IF(O1178&gt;O$19,O$19,O$18)))),O1178*(1+O$8))), O1178)</f>
        <v>13.7</v>
      </c>
      <c r="P396" s="149">
        <f t="shared" si="1213"/>
        <v>27.7</v>
      </c>
      <c r="Q396" s="149">
        <f t="shared" si="1213"/>
        <v>19.899999999999999</v>
      </c>
      <c r="R396" s="23"/>
      <c r="S396" s="49">
        <f t="shared" si="1061"/>
        <v>-0.81785526204767922</v>
      </c>
      <c r="T396" s="49">
        <f t="shared" si="1174"/>
        <v>5.6726837668150287E-2</v>
      </c>
      <c r="U396" s="49">
        <f t="shared" si="1174"/>
        <v>-0.69187082007771727</v>
      </c>
      <c r="V396" s="49">
        <f t="shared" si="1174"/>
        <v>-0.91102669181943297</v>
      </c>
      <c r="W396" s="49">
        <f t="shared" si="1072"/>
        <v>-0.25940179518700801</v>
      </c>
      <c r="X396" s="49">
        <f t="shared" si="1072"/>
        <v>0.22732271633212406</v>
      </c>
      <c r="Y396" s="49">
        <f t="shared" si="1073"/>
        <v>-0.33831815808751914</v>
      </c>
      <c r="Z396" s="49">
        <f t="shared" si="1073"/>
        <v>-0.22484280099640447</v>
      </c>
      <c r="AA396" s="49">
        <f t="shared" si="1073"/>
        <v>-0.3883793219954827</v>
      </c>
      <c r="AB396" s="49">
        <f t="shared" si="1064"/>
        <v>1.6543631505414286E-2</v>
      </c>
      <c r="AC396" s="49">
        <f t="shared" si="1174"/>
        <v>-1.1140615661378674</v>
      </c>
      <c r="AD396" s="49">
        <f t="shared" si="1074"/>
        <v>-0.1463906484274341</v>
      </c>
      <c r="AE396" s="49">
        <f t="shared" si="1074"/>
        <v>-0.30881364421946922</v>
      </c>
      <c r="AF396" s="49">
        <f t="shared" si="1074"/>
        <v>-1.1516330924784077</v>
      </c>
      <c r="AG396" s="129">
        <f t="shared" si="1065"/>
        <v>-0.42324981673324197</v>
      </c>
      <c r="AH396" s="129">
        <f t="shared" si="1066"/>
        <v>-0.39063188188844039</v>
      </c>
      <c r="AI396" s="129">
        <f t="shared" si="1067"/>
        <v>-0.19889283049549097</v>
      </c>
      <c r="AJ396" s="132">
        <f t="shared" si="1068"/>
        <v>-0.68022473781579462</v>
      </c>
      <c r="AK396" s="85">
        <f t="shared" si="1081"/>
        <v>0.46150370392876849</v>
      </c>
      <c r="AL396" s="122">
        <f t="shared" si="1082"/>
        <v>0.41541740120573001</v>
      </c>
      <c r="AM396" s="122">
        <f t="shared" si="1083"/>
        <v>0.57830088504650412</v>
      </c>
      <c r="AN396" s="122">
        <f t="shared" si="1084"/>
        <v>0.43133838633163135</v>
      </c>
      <c r="AO396" s="53"/>
      <c r="AP396" s="60"/>
    </row>
    <row r="397" spans="1:46" ht="15" thickBot="1">
      <c r="A397" s="23" t="s">
        <v>8</v>
      </c>
      <c r="B397" s="24">
        <v>13097080301</v>
      </c>
      <c r="C397" s="24"/>
      <c r="D397" s="148">
        <f t="shared" ref="D397:G397" si="1214">IF(OR(AND($V1179=1,$B$24=2),$B$24=1), IF(D$8="Next Quintile",IF(D1179&gt;D$41,D$42,IF(D1179&gt;D$40,D$41,IF(D1179&gt;D$19,D$40,IF(D1179&gt;D$18,D$19,D$18)))),IF(D$8="2nd Quintile",IF(D1179&gt;D$40,D$42,IF(D1179&gt;D$19,D$41,IF(D1179&gt;D$18,D$40,D$19))),IF(D1179*(1+D$8)&gt;100,100,D1179*(1+D$8)))), D1179)</f>
        <v>74</v>
      </c>
      <c r="E397" s="148">
        <f t="shared" si="1214"/>
        <v>69.099999999999994</v>
      </c>
      <c r="F397" s="148">
        <f t="shared" si="1214"/>
        <v>33</v>
      </c>
      <c r="G397" s="148">
        <f t="shared" si="1214"/>
        <v>13.7</v>
      </c>
      <c r="H397" s="149">
        <f t="shared" ref="H397:M397" si="1215">IF(OR(AND($V1179=1,$B$24=2),$B$24=1), IF(H$8="2nd Quintile",IF(H1179&gt;H$41,H$40,IF(H1179&gt;H$40,H$19,IF(H1179&gt;H$19,H$18, H$17))), IF(H$8="Next Quintile",IF(H1179=H$42,H$42,IF(H1179&gt;H$41,H$41,IF(H1179&gt;H$40,H$40,IF(H1179&gt;H$19,H$19,H$18)))),H1179*(1+H$8))), H1179)</f>
        <v>11.2</v>
      </c>
      <c r="I397" s="149">
        <f t="shared" si="1215"/>
        <v>7.9</v>
      </c>
      <c r="J397" s="149">
        <f t="shared" si="1215"/>
        <v>39.1</v>
      </c>
      <c r="K397" s="149">
        <f t="shared" si="1215"/>
        <v>51.9</v>
      </c>
      <c r="L397" s="149">
        <f t="shared" si="1215"/>
        <v>47.4</v>
      </c>
      <c r="M397" s="149">
        <f t="shared" si="1215"/>
        <v>14.3</v>
      </c>
      <c r="N397" s="148">
        <f t="shared" si="1204"/>
        <v>73.5</v>
      </c>
      <c r="O397" s="149">
        <f t="shared" ref="O397:Q397" si="1216">IF(OR(AND($V1179=1,$B$24=2),$B$24=1), IF(O$8="2nd Quintile",IF(O1179&gt;O$41,O$40,IF(O1179&gt;O$40,O$19,IF(O1179&gt;O$19,O$18, O$17))), IF(O$8="Next Quintile",IF(O1179=O$42,O$42,IF(O1179&gt;O$41,O$41,IF(O1179&gt;O$40,O$40,IF(O1179&gt;O$19,O$19,O$18)))),O1179*(1+O$8))), O1179)</f>
        <v>12.8</v>
      </c>
      <c r="P397" s="149">
        <f t="shared" si="1216"/>
        <v>28.5</v>
      </c>
      <c r="Q397" s="149">
        <f t="shared" si="1216"/>
        <v>18.3</v>
      </c>
      <c r="R397" s="23"/>
      <c r="S397" s="49">
        <f t="shared" si="1061"/>
        <v>-1.0977038925014821E-4</v>
      </c>
      <c r="T397" s="49">
        <f t="shared" si="1174"/>
        <v>-6.7542508346243021E-2</v>
      </c>
      <c r="U397" s="49">
        <f t="shared" si="1174"/>
        <v>-0.62478136785076854</v>
      </c>
      <c r="V397" s="49">
        <f t="shared" si="1174"/>
        <v>-1.0385997463649537</v>
      </c>
      <c r="W397" s="49">
        <f t="shared" si="1072"/>
        <v>-0.68794320651524377</v>
      </c>
      <c r="X397" s="49">
        <f t="shared" si="1072"/>
        <v>0.35865419757307798</v>
      </c>
      <c r="Y397" s="49">
        <f t="shared" si="1073"/>
        <v>-0.75531791154928696</v>
      </c>
      <c r="Z397" s="49">
        <f t="shared" si="1073"/>
        <v>-1.0389642249242439</v>
      </c>
      <c r="AA397" s="49">
        <f t="shared" si="1073"/>
        <v>-0.82095840051063107</v>
      </c>
      <c r="AB397" s="49">
        <f t="shared" si="1064"/>
        <v>-3.4163549055962819E-2</v>
      </c>
      <c r="AC397" s="49">
        <f t="shared" si="1174"/>
        <v>-0.14639098686577934</v>
      </c>
      <c r="AD397" s="49">
        <f t="shared" si="1074"/>
        <v>-5.3822780782266169E-2</v>
      </c>
      <c r="AE397" s="49">
        <f t="shared" si="1074"/>
        <v>-0.3662651674494376</v>
      </c>
      <c r="AF397" s="49">
        <f t="shared" si="1074"/>
        <v>-0.91158151999067161</v>
      </c>
      <c r="AG397" s="129">
        <f t="shared" si="1065"/>
        <v>-0.46770383414248706</v>
      </c>
      <c r="AH397" s="129">
        <f t="shared" si="1066"/>
        <v>-0.40223433049180979</v>
      </c>
      <c r="AI397" s="129">
        <f t="shared" si="1067"/>
        <v>-0.63136205816361268</v>
      </c>
      <c r="AJ397" s="132">
        <f t="shared" si="1068"/>
        <v>-0.36951511377203866</v>
      </c>
      <c r="AK397" s="85">
        <f t="shared" si="1081"/>
        <v>0.44823380017251263</v>
      </c>
      <c r="AL397" s="122">
        <f t="shared" si="1082"/>
        <v>0.4120265157158427</v>
      </c>
      <c r="AM397" s="122">
        <f t="shared" si="1083"/>
        <v>0.47767734765379299</v>
      </c>
      <c r="AN397" s="122">
        <f t="shared" si="1084"/>
        <v>0.5181726234281645</v>
      </c>
      <c r="AO397" s="53"/>
      <c r="AP397" s="60"/>
    </row>
    <row r="398" spans="1:46" ht="15" thickBot="1">
      <c r="A398" s="23" t="s">
        <v>8</v>
      </c>
      <c r="B398" s="24">
        <v>13097080303</v>
      </c>
      <c r="C398" s="24"/>
      <c r="D398" s="148">
        <f t="shared" ref="D398:G398" si="1217">IF(OR(AND($V1180=1,$B$24=2),$B$24=1), IF(D$8="Next Quintile",IF(D1180&gt;D$41,D$42,IF(D1180&gt;D$40,D$41,IF(D1180&gt;D$19,D$40,IF(D1180&gt;D$18,D$19,D$18)))),IF(D$8="2nd Quintile",IF(D1180&gt;D$40,D$42,IF(D1180&gt;D$19,D$41,IF(D1180&gt;D$18,D$40,D$19))),IF(D1180*(1+D$8)&gt;100,100,D1180*(1+D$8)))), D1180)</f>
        <v>65.7</v>
      </c>
      <c r="E398" s="148">
        <f t="shared" si="1217"/>
        <v>70.400000000000006</v>
      </c>
      <c r="F398" s="148">
        <f t="shared" si="1217"/>
        <v>29.8</v>
      </c>
      <c r="G398" s="148">
        <f t="shared" si="1217"/>
        <v>13.3</v>
      </c>
      <c r="H398" s="149">
        <f t="shared" ref="H398:M398" si="1218">IF(OR(AND($V1180=1,$B$24=2),$B$24=1), IF(H$8="2nd Quintile",IF(H1180&gt;H$41,H$40,IF(H1180&gt;H$40,H$19,IF(H1180&gt;H$19,H$18, H$17))), IF(H$8="Next Quintile",IF(H1180=H$42,H$42,IF(H1180&gt;H$41,H$41,IF(H1180&gt;H$40,H$40,IF(H1180&gt;H$19,H$19,H$18)))),H1180*(1+H$8))), H1180)</f>
        <v>8.6</v>
      </c>
      <c r="I398" s="149">
        <f t="shared" si="1218"/>
        <v>7.2</v>
      </c>
      <c r="J398" s="149">
        <f t="shared" si="1218"/>
        <v>29.7</v>
      </c>
      <c r="K398" s="149">
        <f t="shared" si="1218"/>
        <v>43.7</v>
      </c>
      <c r="L398" s="149">
        <f t="shared" si="1218"/>
        <v>39.6</v>
      </c>
      <c r="M398" s="149">
        <f t="shared" si="1218"/>
        <v>19.899999999999999</v>
      </c>
      <c r="N398" s="148">
        <f t="shared" si="1204"/>
        <v>64.900000000000006</v>
      </c>
      <c r="O398" s="149">
        <f t="shared" ref="O398:Q398" si="1219">IF(OR(AND($V1180=1,$B$24=2),$B$24=1), IF(O$8="2nd Quintile",IF(O1180&gt;O$41,O$40,IF(O1180&gt;O$40,O$19,IF(O1180&gt;O$19,O$18, O$17))), IF(O$8="Next Quintile",IF(O1180=O$42,O$42,IF(O1180&gt;O$41,O$41,IF(O1180&gt;O$40,O$40,IF(O1180&gt;O$19,O$19,O$18)))),O1180*(1+O$8))), O1180)</f>
        <v>22.2</v>
      </c>
      <c r="P398" s="149">
        <f t="shared" si="1219"/>
        <v>27.3</v>
      </c>
      <c r="Q398" s="149">
        <f t="shared" si="1219"/>
        <v>9.9</v>
      </c>
      <c r="R398" s="23"/>
      <c r="S398" s="49">
        <f t="shared" si="1061"/>
        <v>-0.70711889338560041</v>
      </c>
      <c r="T398" s="49">
        <f t="shared" si="1174"/>
        <v>5.6726837668150287E-2</v>
      </c>
      <c r="U398" s="49">
        <f t="shared" si="1174"/>
        <v>-0.77812868722665163</v>
      </c>
      <c r="V398" s="49">
        <f t="shared" si="1174"/>
        <v>-1.0598619221225405</v>
      </c>
      <c r="W398" s="49">
        <f t="shared" si="1072"/>
        <v>0.24056318469593416</v>
      </c>
      <c r="X398" s="49">
        <f t="shared" si="1072"/>
        <v>0.44222877654459414</v>
      </c>
      <c r="Y398" s="49">
        <f t="shared" si="1073"/>
        <v>-0.28305313052029685</v>
      </c>
      <c r="Z398" s="49">
        <f t="shared" si="1073"/>
        <v>-0.63437054757828759</v>
      </c>
      <c r="AA398" s="49">
        <f t="shared" si="1073"/>
        <v>-0.10306120637910784</v>
      </c>
      <c r="AB398" s="49">
        <f t="shared" si="1064"/>
        <v>-0.50743056762881456</v>
      </c>
      <c r="AC398" s="49">
        <f t="shared" si="1174"/>
        <v>-0.95434894625800781</v>
      </c>
      <c r="AD398" s="49">
        <f t="shared" si="1074"/>
        <v>-1.0206427317429103</v>
      </c>
      <c r="AE398" s="49">
        <f t="shared" si="1074"/>
        <v>-0.28008788260448514</v>
      </c>
      <c r="AF398" s="49">
        <f t="shared" si="1074"/>
        <v>0.34868923556994497</v>
      </c>
      <c r="AG398" s="129">
        <f t="shared" si="1065"/>
        <v>-0.39664312635839455</v>
      </c>
      <c r="AH398" s="129">
        <f t="shared" si="1066"/>
        <v>-0.2983776906209159</v>
      </c>
      <c r="AI398" s="129">
        <f t="shared" si="1067"/>
        <v>-0.41495410719540332</v>
      </c>
      <c r="AJ398" s="132">
        <f t="shared" si="1068"/>
        <v>-0.47659758125886459</v>
      </c>
      <c r="AK398" s="85">
        <f t="shared" si="1081"/>
        <v>0.46944602818028364</v>
      </c>
      <c r="AL398" s="122">
        <f t="shared" si="1082"/>
        <v>0.44237924428250075</v>
      </c>
      <c r="AM398" s="122">
        <f t="shared" si="1083"/>
        <v>0.52802944707077248</v>
      </c>
      <c r="AN398" s="122">
        <f t="shared" si="1084"/>
        <v>0.48824621094818482</v>
      </c>
      <c r="AO398" s="53"/>
      <c r="AP398" s="60"/>
    </row>
    <row r="399" spans="1:46" ht="15" thickBot="1">
      <c r="A399" s="23" t="s">
        <v>8</v>
      </c>
      <c r="B399" s="24">
        <v>13097080304</v>
      </c>
      <c r="C399" s="24"/>
      <c r="D399" s="148">
        <f t="shared" ref="D399:G399" si="1220">IF(OR(AND($V1181=1,$B$24=2),$B$24=1), IF(D$8="Next Quintile",IF(D1181&gt;D$41,D$42,IF(D1181&gt;D$40,D$41,IF(D1181&gt;D$19,D$40,IF(D1181&gt;D$18,D$19,D$18)))),IF(D$8="2nd Quintile",IF(D1181&gt;D$40,D$42,IF(D1181&gt;D$19,D$41,IF(D1181&gt;D$18,D$40,D$19))),IF(D1181*(1+D$8)&gt;100,100,D1181*(1+D$8)))), D1181)</f>
        <v>75.099999999999994</v>
      </c>
      <c r="E399" s="148">
        <f t="shared" si="1220"/>
        <v>68.900000000000006</v>
      </c>
      <c r="F399" s="148">
        <f t="shared" si="1220"/>
        <v>38.799999999999997</v>
      </c>
      <c r="G399" s="148">
        <f t="shared" si="1220"/>
        <v>13.3</v>
      </c>
      <c r="H399" s="149">
        <f t="shared" ref="H399:M399" si="1221">IF(OR(AND($V1181=1,$B$24=2),$B$24=1), IF(H$8="2nd Quintile",IF(H1181&gt;H$41,H$40,IF(H1181&gt;H$40,H$19,IF(H1181&gt;H$19,H$18, H$17))), IF(H$8="Next Quintile",IF(H1181=H$42,H$42,IF(H1181&gt;H$41,H$41,IF(H1181&gt;H$40,H$40,IF(H1181&gt;H$19,H$19,H$18)))),H1181*(1+H$8))), H1181)</f>
        <v>9.4</v>
      </c>
      <c r="I399" s="149">
        <f t="shared" si="1221"/>
        <v>3.5</v>
      </c>
      <c r="J399" s="149">
        <f t="shared" si="1221"/>
        <v>18.3</v>
      </c>
      <c r="K399" s="149">
        <f t="shared" si="1221"/>
        <v>28.8</v>
      </c>
      <c r="L399" s="149">
        <f t="shared" si="1221"/>
        <v>42.7</v>
      </c>
      <c r="M399" s="149">
        <f t="shared" si="1221"/>
        <v>13.7</v>
      </c>
      <c r="N399" s="148">
        <f t="shared" si="1204"/>
        <v>75</v>
      </c>
      <c r="O399" s="149">
        <f t="shared" ref="O399:Q399" si="1222">IF(OR(AND($V1181=1,$B$24=2),$B$24=1), IF(O$8="2nd Quintile",IF(O1181&gt;O$41,O$40,IF(O1181&gt;O$40,O$19,IF(O1181&gt;O$19,O$18, O$17))), IF(O$8="Next Quintile",IF(O1181=O$42,O$42,IF(O1181&gt;O$41,O$41,IF(O1181&gt;O$40,O$40,IF(O1181&gt;O$19,O$19,O$18)))),O1181*(1+O$8))), O1181)</f>
        <v>17.399999999999999</v>
      </c>
      <c r="P399" s="149">
        <f t="shared" si="1222"/>
        <v>20.9</v>
      </c>
      <c r="Q399" s="149">
        <f t="shared" si="1222"/>
        <v>10.1</v>
      </c>
      <c r="R399" s="23"/>
      <c r="S399" s="49">
        <f t="shared" si="1061"/>
        <v>9.359023386327775E-2</v>
      </c>
      <c r="T399" s="49">
        <f t="shared" ref="T399:AC414" si="1223">IF((E399-T$25)/T$26&lt;3.1, (IF((E399-T$25)/T$26&gt;-3.1, (E399-T$25)/T$26, -3.1)), 3.1)</f>
        <v>-8.6660869271533048E-2</v>
      </c>
      <c r="U399" s="49">
        <f t="shared" si="1223"/>
        <v>-0.34683935148198031</v>
      </c>
      <c r="V399" s="49">
        <f t="shared" si="1223"/>
        <v>-1.0598619221225405</v>
      </c>
      <c r="W399" s="49">
        <f t="shared" si="1072"/>
        <v>-4.5131089522890112E-2</v>
      </c>
      <c r="X399" s="49">
        <f t="shared" si="1072"/>
        <v>0.88398012253689384</v>
      </c>
      <c r="Y399" s="49">
        <f t="shared" si="1073"/>
        <v>0.28969351881273353</v>
      </c>
      <c r="Z399" s="49">
        <f t="shared" si="1073"/>
        <v>0.10080576857473121</v>
      </c>
      <c r="AA399" s="49">
        <f t="shared" si="1073"/>
        <v>-0.3883793219954827</v>
      </c>
      <c r="AB399" s="49">
        <f t="shared" si="1064"/>
        <v>1.6543631505414286E-2</v>
      </c>
      <c r="AC399" s="49">
        <f t="shared" si="1223"/>
        <v>-5.4680869717858875E-3</v>
      </c>
      <c r="AD399" s="49">
        <f t="shared" si="1074"/>
        <v>-0.52694743763534724</v>
      </c>
      <c r="AE399" s="49">
        <f t="shared" si="1074"/>
        <v>0.17952430323526156</v>
      </c>
      <c r="AF399" s="49">
        <f t="shared" si="1074"/>
        <v>0.31868278900897801</v>
      </c>
      <c r="AG399" s="129">
        <f t="shared" si="1065"/>
        <v>-4.5880822140804245E-2</v>
      </c>
      <c r="AH399" s="129">
        <f t="shared" si="1066"/>
        <v>-3.8747051026576954E-2</v>
      </c>
      <c r="AI399" s="129">
        <f t="shared" si="1067"/>
        <v>-9.0343307305112405E-2</v>
      </c>
      <c r="AJ399" s="132">
        <f t="shared" si="1068"/>
        <v>-8.5521080907233898E-3</v>
      </c>
      <c r="AK399" s="85">
        <f t="shared" si="1081"/>
        <v>0.57415157088612578</v>
      </c>
      <c r="AL399" s="122">
        <f t="shared" si="1082"/>
        <v>0.51825786254890338</v>
      </c>
      <c r="AM399" s="122">
        <f t="shared" si="1083"/>
        <v>0.60355733407665357</v>
      </c>
      <c r="AN399" s="122">
        <f t="shared" si="1084"/>
        <v>0.61905120842492189</v>
      </c>
      <c r="AO399" s="53"/>
      <c r="AP399" s="60"/>
    </row>
    <row r="400" spans="1:46" ht="15" thickBot="1">
      <c r="A400" s="23" t="s">
        <v>8</v>
      </c>
      <c r="B400" s="24">
        <v>13097080402</v>
      </c>
      <c r="C400" s="24"/>
      <c r="D400" s="148">
        <f t="shared" ref="D400:G400" si="1224">IF(OR(AND($V1182=1,$B$24=2),$B$24=1), IF(D$8="Next Quintile",IF(D1182&gt;D$41,D$42,IF(D1182&gt;D$40,D$41,IF(D1182&gt;D$19,D$40,IF(D1182&gt;D$18,D$19,D$18)))),IF(D$8="2nd Quintile",IF(D1182&gt;D$40,D$42,IF(D1182&gt;D$19,D$41,IF(D1182&gt;D$18,D$40,D$19))),IF(D1182*(1+D$8)&gt;100,100,D1182*(1+D$8)))), D1182)</f>
        <v>86.9</v>
      </c>
      <c r="E400" s="148">
        <f t="shared" si="1224"/>
        <v>77.099999999999994</v>
      </c>
      <c r="F400" s="148">
        <f t="shared" si="1224"/>
        <v>71.8</v>
      </c>
      <c r="G400" s="148">
        <f t="shared" si="1224"/>
        <v>39</v>
      </c>
      <c r="H400" s="149">
        <f t="shared" ref="H400:M400" si="1225">IF(OR(AND($V1182=1,$B$24=2),$B$24=1), IF(H$8="2nd Quintile",IF(H1182&gt;H$41,H$40,IF(H1182&gt;H$40,H$19,IF(H1182&gt;H$19,H$18, H$17))), IF(H$8="Next Quintile",IF(H1182=H$42,H$42,IF(H1182&gt;H$41,H$41,IF(H1182&gt;H$40,H$40,IF(H1182&gt;H$19,H$19,H$18)))),H1182*(1+H$8))), H1182)</f>
        <v>5.8</v>
      </c>
      <c r="I400" s="149">
        <f t="shared" si="1225"/>
        <v>2.1</v>
      </c>
      <c r="J400" s="149">
        <f t="shared" si="1225"/>
        <v>10.5</v>
      </c>
      <c r="K400" s="149">
        <f t="shared" si="1225"/>
        <v>11.5</v>
      </c>
      <c r="L400" s="149">
        <f t="shared" si="1225"/>
        <v>25.8</v>
      </c>
      <c r="M400" s="149">
        <f t="shared" si="1225"/>
        <v>7.8</v>
      </c>
      <c r="N400" s="148">
        <f t="shared" si="1204"/>
        <v>70.7</v>
      </c>
      <c r="O400" s="149">
        <f t="shared" ref="O400:Q400" si="1226">IF(OR(AND($V1182=1,$B$24=2),$B$24=1), IF(O$8="2nd Quintile",IF(O1182&gt;O$41,O$40,IF(O1182&gt;O$40,O$19,IF(O1182&gt;O$19,O$18, O$17))), IF(O$8="Next Quintile",IF(O1182=O$42,O$42,IF(O1182&gt;O$41,O$41,IF(O1182&gt;O$40,O$40,IF(O1182&gt;O$19,O$19,O$18)))),O1182*(1+O$8))), O1182)</f>
        <v>8.6999999999999993</v>
      </c>
      <c r="P400" s="149">
        <f t="shared" si="1226"/>
        <v>12.4</v>
      </c>
      <c r="Q400" s="149">
        <f t="shared" si="1226"/>
        <v>7.6</v>
      </c>
      <c r="R400" s="23"/>
      <c r="S400" s="49">
        <f t="shared" si="1061"/>
        <v>1.0987357340267649</v>
      </c>
      <c r="T400" s="49">
        <f t="shared" si="1223"/>
        <v>0.69719192866540147</v>
      </c>
      <c r="U400" s="49">
        <f t="shared" si="1223"/>
        <v>1.2345548795818153</v>
      </c>
      <c r="V400" s="49">
        <f t="shared" si="1223"/>
        <v>0.30623287030241036</v>
      </c>
      <c r="W400" s="49">
        <f t="shared" si="1072"/>
        <v>1.2404931444618181</v>
      </c>
      <c r="X400" s="49">
        <f t="shared" si="1072"/>
        <v>1.0511292804799262</v>
      </c>
      <c r="Y400" s="49">
        <f t="shared" si="1073"/>
        <v>0.68157280519849117</v>
      </c>
      <c r="Z400" s="49">
        <f t="shared" si="1073"/>
        <v>0.95439974638998115</v>
      </c>
      <c r="AA400" s="49">
        <f t="shared" si="1073"/>
        <v>1.1670645986228185</v>
      </c>
      <c r="AB400" s="49">
        <f t="shared" si="1064"/>
        <v>0.51516424035895458</v>
      </c>
      <c r="AC400" s="49">
        <f t="shared" si="1223"/>
        <v>-0.40944706666790015</v>
      </c>
      <c r="AD400" s="49">
        <f t="shared" si="1074"/>
        <v>0.3678752829346108</v>
      </c>
      <c r="AE400" s="49">
        <f t="shared" si="1074"/>
        <v>0.78994673755367484</v>
      </c>
      <c r="AF400" s="49">
        <f t="shared" si="1074"/>
        <v>0.69376337102106622</v>
      </c>
      <c r="AG400" s="129">
        <f t="shared" si="1065"/>
        <v>0.71360886081221875</v>
      </c>
      <c r="AH400" s="129">
        <f t="shared" si="1066"/>
        <v>0.90141580610237526</v>
      </c>
      <c r="AI400" s="129">
        <f t="shared" si="1067"/>
        <v>0.87887619512391801</v>
      </c>
      <c r="AJ400" s="132">
        <f t="shared" si="1068"/>
        <v>0.36053458121036291</v>
      </c>
      <c r="AK400" s="85">
        <f t="shared" si="1081"/>
        <v>0.80086572596179051</v>
      </c>
      <c r="AL400" s="122">
        <f t="shared" si="1082"/>
        <v>0.79302612047023724</v>
      </c>
      <c r="AM400" s="122">
        <f t="shared" si="1083"/>
        <v>0.82906770245656147</v>
      </c>
      <c r="AN400" s="122">
        <f t="shared" si="1084"/>
        <v>0.72220012499479158</v>
      </c>
      <c r="AO400" s="53"/>
      <c r="AP400" s="60"/>
    </row>
    <row r="401" spans="1:53" ht="15" thickBot="1">
      <c r="A401" s="23" t="s">
        <v>8</v>
      </c>
      <c r="B401" s="24">
        <v>13097080403</v>
      </c>
      <c r="C401" s="24"/>
      <c r="D401" s="148">
        <f t="shared" ref="D401:G401" si="1227">IF(OR(AND($V1183=1,$B$24=2),$B$24=1), IF(D$8="Next Quintile",IF(D1183&gt;D$41,D$42,IF(D1183&gt;D$40,D$41,IF(D1183&gt;D$19,D$40,IF(D1183&gt;D$18,D$19,D$18)))),IF(D$8="2nd Quintile",IF(D1183&gt;D$40,D$42,IF(D1183&gt;D$19,D$41,IF(D1183&gt;D$18,D$40,D$19))),IF(D1183*(1+D$8)&gt;100,100,D1183*(1+D$8)))), D1183)</f>
        <v>83.8</v>
      </c>
      <c r="E401" s="148">
        <f t="shared" si="1227"/>
        <v>75</v>
      </c>
      <c r="F401" s="148">
        <f t="shared" si="1227"/>
        <v>55.9</v>
      </c>
      <c r="G401" s="148">
        <f t="shared" si="1227"/>
        <v>27.1</v>
      </c>
      <c r="H401" s="149">
        <f t="shared" ref="H401:M401" si="1228">IF(OR(AND($V1183=1,$B$24=2),$B$24=1), IF(H$8="2nd Quintile",IF(H1183&gt;H$41,H$40,IF(H1183&gt;H$40,H$19,IF(H1183&gt;H$19,H$18, H$17))), IF(H$8="Next Quintile",IF(H1183=H$42,H$42,IF(H1183&gt;H$41,H$41,IF(H1183&gt;H$40,H$40,IF(H1183&gt;H$19,H$19,H$18)))),H1183*(1+H$8))), H1183)</f>
        <v>8</v>
      </c>
      <c r="I401" s="149">
        <f t="shared" si="1228"/>
        <v>2.1</v>
      </c>
      <c r="J401" s="149">
        <f t="shared" si="1228"/>
        <v>7.1</v>
      </c>
      <c r="K401" s="149">
        <f t="shared" si="1228"/>
        <v>17.399999999999999</v>
      </c>
      <c r="L401" s="149">
        <f t="shared" si="1228"/>
        <v>30.2</v>
      </c>
      <c r="M401" s="149">
        <f t="shared" si="1228"/>
        <v>6.6</v>
      </c>
      <c r="N401" s="148">
        <f t="shared" si="1204"/>
        <v>71.400000000000006</v>
      </c>
      <c r="O401" s="149">
        <f t="shared" ref="O401:Q401" si="1229">IF(OR(AND($V1183=1,$B$24=2),$B$24=1), IF(O$8="2nd Quintile",IF(O1183&gt;O$41,O$40,IF(O1183&gt;O$40,O$19,IF(O1183&gt;O$19,O$18, O$17))), IF(O$8="Next Quintile",IF(O1183=O$42,O$42,IF(O1183&gt;O$41,O$41,IF(O1183&gt;O$40,O$40,IF(O1183&gt;O$19,O$19,O$18)))),O1183*(1+O$8))), O1183)</f>
        <v>13.9</v>
      </c>
      <c r="P401" s="149">
        <f t="shared" si="1229"/>
        <v>13.2</v>
      </c>
      <c r="Q401" s="149">
        <f t="shared" si="1229"/>
        <v>7.7</v>
      </c>
      <c r="R401" s="23"/>
      <c r="S401" s="49">
        <f t="shared" si="1061"/>
        <v>0.83467208567872975</v>
      </c>
      <c r="T401" s="49">
        <f t="shared" si="1223"/>
        <v>0.49644913894984533</v>
      </c>
      <c r="U401" s="49">
        <f t="shared" si="1223"/>
        <v>0.47261038643289566</v>
      </c>
      <c r="V401" s="49">
        <f t="shared" si="1223"/>
        <v>-0.32631685848579639</v>
      </c>
      <c r="W401" s="49">
        <f t="shared" si="1072"/>
        <v>0.45483389036005206</v>
      </c>
      <c r="X401" s="49">
        <f t="shared" si="1072"/>
        <v>1.0511292804799262</v>
      </c>
      <c r="Y401" s="49">
        <f t="shared" si="1073"/>
        <v>0.85239198131535987</v>
      </c>
      <c r="Z401" s="49">
        <f t="shared" si="1073"/>
        <v>0.66328966147032953</v>
      </c>
      <c r="AA401" s="49">
        <f t="shared" si="1073"/>
        <v>0.76209695065118999</v>
      </c>
      <c r="AB401" s="49">
        <f t="shared" si="1064"/>
        <v>0.61657860148170862</v>
      </c>
      <c r="AC401" s="49">
        <f t="shared" si="1223"/>
        <v>-0.3436830467173696</v>
      </c>
      <c r="AD401" s="49">
        <f t="shared" si="1074"/>
        <v>-0.16696128568191601</v>
      </c>
      <c r="AE401" s="49">
        <f t="shared" si="1074"/>
        <v>0.73249521432370657</v>
      </c>
      <c r="AF401" s="49">
        <f t="shared" si="1074"/>
        <v>0.67876014774058258</v>
      </c>
      <c r="AG401" s="129">
        <f t="shared" si="1065"/>
        <v>0.48459165262153814</v>
      </c>
      <c r="AH401" s="129">
        <f t="shared" si="1066"/>
        <v>0.54796712924728752</v>
      </c>
      <c r="AI401" s="129">
        <f t="shared" si="1067"/>
        <v>0.68065507120107605</v>
      </c>
      <c r="AJ401" s="132">
        <f t="shared" si="1068"/>
        <v>0.22515275741625088</v>
      </c>
      <c r="AK401" s="85">
        <f t="shared" si="1081"/>
        <v>0.73250213391027186</v>
      </c>
      <c r="AL401" s="122">
        <f t="shared" si="1082"/>
        <v>0.68972861571595989</v>
      </c>
      <c r="AM401" s="122">
        <f t="shared" si="1083"/>
        <v>0.78294717086955634</v>
      </c>
      <c r="AN401" s="122">
        <f t="shared" si="1084"/>
        <v>0.68436487150987391</v>
      </c>
      <c r="AO401" s="53"/>
      <c r="AP401" s="60"/>
    </row>
    <row r="402" spans="1:53" ht="15" thickBot="1">
      <c r="A402" s="23" t="s">
        <v>8</v>
      </c>
      <c r="B402" s="24">
        <v>13097080404</v>
      </c>
      <c r="C402" s="24"/>
      <c r="D402" s="148">
        <f t="shared" ref="D402:G402" si="1230">IF(OR(AND($V1184=1,$B$24=2),$B$24=1), IF(D$8="Next Quintile",IF(D1184&gt;D$41,D$42,IF(D1184&gt;D$40,D$41,IF(D1184&gt;D$19,D$40,IF(D1184&gt;D$18,D$19,D$18)))),IF(D$8="2nd Quintile",IF(D1184&gt;D$40,D$42,IF(D1184&gt;D$19,D$41,IF(D1184&gt;D$18,D$40,D$19))),IF(D1184*(1+D$8)&gt;100,100,D1184*(1+D$8)))), D1184)</f>
        <v>75.099999999999994</v>
      </c>
      <c r="E402" s="148">
        <f t="shared" si="1230"/>
        <v>68.900000000000006</v>
      </c>
      <c r="F402" s="148">
        <f t="shared" si="1230"/>
        <v>54.6</v>
      </c>
      <c r="G402" s="148">
        <f t="shared" si="1230"/>
        <v>25.6</v>
      </c>
      <c r="H402" s="149">
        <f t="shared" ref="H402:M402" si="1231">IF(OR(AND($V1184=1,$B$24=2),$B$24=1), IF(H$8="2nd Quintile",IF(H1184&gt;H$41,H$40,IF(H1184&gt;H$40,H$19,IF(H1184&gt;H$19,H$18, H$17))), IF(H$8="Next Quintile",IF(H1184=H$42,H$42,IF(H1184&gt;H$41,H$41,IF(H1184&gt;H$40,H$40,IF(H1184&gt;H$19,H$19,H$18)))),H1184*(1+H$8))), H1184)</f>
        <v>10.1</v>
      </c>
      <c r="I402" s="149">
        <f t="shared" si="1231"/>
        <v>4.7</v>
      </c>
      <c r="J402" s="149">
        <f t="shared" si="1231"/>
        <v>12.3</v>
      </c>
      <c r="K402" s="149">
        <f t="shared" si="1231"/>
        <v>31.5</v>
      </c>
      <c r="L402" s="149">
        <f t="shared" si="1231"/>
        <v>25.7</v>
      </c>
      <c r="M402" s="149">
        <f t="shared" si="1231"/>
        <v>12.9</v>
      </c>
      <c r="N402" s="148">
        <f t="shared" si="1204"/>
        <v>75</v>
      </c>
      <c r="O402" s="149">
        <f t="shared" ref="O402:Q402" si="1232">IF(OR(AND($V1184=1,$B$24=2),$B$24=1), IF(O$8="2nd Quintile",IF(O1184&gt;O$41,O$40,IF(O1184&gt;O$40,O$19,IF(O1184&gt;O$19,O$18, O$17))), IF(O$8="Next Quintile",IF(O1184=O$42,O$42,IF(O1184&gt;O$41,O$41,IF(O1184&gt;O$40,O$40,IF(O1184&gt;O$19,O$19,O$18)))),O1184*(1+O$8))), O1184)</f>
        <v>20</v>
      </c>
      <c r="P402" s="149">
        <f t="shared" si="1232"/>
        <v>20.2</v>
      </c>
      <c r="Q402" s="149">
        <f t="shared" si="1232"/>
        <v>16.600000000000001</v>
      </c>
      <c r="R402" s="23"/>
      <c r="S402" s="49">
        <f t="shared" si="1061"/>
        <v>9.359023386327775E-2</v>
      </c>
      <c r="T402" s="49">
        <f t="shared" si="1223"/>
        <v>-8.6660869271533048E-2</v>
      </c>
      <c r="U402" s="49">
        <f t="shared" si="1223"/>
        <v>0.41031303793644325</v>
      </c>
      <c r="V402" s="49">
        <f t="shared" si="1223"/>
        <v>-0.40605001757674686</v>
      </c>
      <c r="W402" s="49">
        <f t="shared" si="1072"/>
        <v>-0.2951135794643609</v>
      </c>
      <c r="X402" s="49">
        <f t="shared" si="1072"/>
        <v>0.7407094157285804</v>
      </c>
      <c r="Y402" s="49">
        <f t="shared" si="1073"/>
        <v>0.59113912372485478</v>
      </c>
      <c r="Z402" s="49">
        <f t="shared" si="1073"/>
        <v>-3.2414100795278844E-2</v>
      </c>
      <c r="AA402" s="49">
        <f t="shared" si="1073"/>
        <v>1.1762684088039921</v>
      </c>
      <c r="AB402" s="49">
        <f t="shared" si="1064"/>
        <v>8.4153205587250174E-2</v>
      </c>
      <c r="AC402" s="49">
        <f t="shared" si="1223"/>
        <v>-5.4680869717858875E-3</v>
      </c>
      <c r="AD402" s="49">
        <f t="shared" si="1074"/>
        <v>-0.79436572194361077</v>
      </c>
      <c r="AE402" s="49">
        <f t="shared" si="1074"/>
        <v>0.22979438606148378</v>
      </c>
      <c r="AF402" s="49">
        <f t="shared" si="1074"/>
        <v>-0.65652672422245162</v>
      </c>
      <c r="AG402" s="129">
        <f t="shared" si="1065"/>
        <v>8.4132735838767903E-2</v>
      </c>
      <c r="AH402" s="129">
        <f t="shared" si="1066"/>
        <v>0.14970390642007361</v>
      </c>
      <c r="AI402" s="129">
        <f t="shared" si="1067"/>
        <v>0.40933583786532118</v>
      </c>
      <c r="AJ402" s="132">
        <f t="shared" si="1068"/>
        <v>-0.30664153676909112</v>
      </c>
      <c r="AK402" s="85">
        <f t="shared" si="1081"/>
        <v>0.61296172803152948</v>
      </c>
      <c r="AL402" s="122">
        <f t="shared" si="1082"/>
        <v>0.57333378996784989</v>
      </c>
      <c r="AM402" s="122">
        <f t="shared" si="1083"/>
        <v>0.71981874629209031</v>
      </c>
      <c r="AN402" s="122">
        <f t="shared" si="1084"/>
        <v>0.53574394620061982</v>
      </c>
      <c r="AO402" s="53"/>
      <c r="AP402" s="60"/>
    </row>
    <row r="403" spans="1:53" ht="15" thickBot="1">
      <c r="A403" s="23" t="s">
        <v>8</v>
      </c>
      <c r="B403" s="24">
        <v>13097080505</v>
      </c>
      <c r="C403" s="24"/>
      <c r="D403" s="148">
        <f t="shared" ref="D403:G403" si="1233">IF(OR(AND($V1185=1,$B$24=2),$B$24=1), IF(D$8="Next Quintile",IF(D1185&gt;D$41,D$42,IF(D1185&gt;D$40,D$41,IF(D1185&gt;D$19,D$40,IF(D1185&gt;D$18,D$19,D$18)))),IF(D$8="2nd Quintile",IF(D1185&gt;D$40,D$42,IF(D1185&gt;D$19,D$41,IF(D1185&gt;D$18,D$40,D$19))),IF(D1185*(1+D$8)&gt;100,100,D1185*(1+D$8)))), D1185)</f>
        <v>85.9</v>
      </c>
      <c r="E403" s="148">
        <f t="shared" si="1233"/>
        <v>76.400000000000006</v>
      </c>
      <c r="F403" s="148">
        <f t="shared" si="1233"/>
        <v>49.3</v>
      </c>
      <c r="G403" s="148">
        <f t="shared" si="1233"/>
        <v>22.2</v>
      </c>
      <c r="H403" s="149">
        <f t="shared" ref="H403:M403" si="1234">IF(OR(AND($V1185=1,$B$24=2),$B$24=1), IF(H$8="2nd Quintile",IF(H1185&gt;H$41,H$40,IF(H1185&gt;H$40,H$19,IF(H1185&gt;H$19,H$18, H$17))), IF(H$8="Next Quintile",IF(H1185=H$42,H$42,IF(H1185&gt;H$41,H$41,IF(H1185&gt;H$40,H$40,IF(H1185&gt;H$19,H$19,H$18)))),H1185*(1+H$8))), H1185)</f>
        <v>7.7</v>
      </c>
      <c r="I403" s="149">
        <f t="shared" si="1234"/>
        <v>9.8000000000000007</v>
      </c>
      <c r="J403" s="149">
        <f t="shared" si="1234"/>
        <v>35.9</v>
      </c>
      <c r="K403" s="149">
        <f t="shared" si="1234"/>
        <v>37.200000000000003</v>
      </c>
      <c r="L403" s="149">
        <f t="shared" si="1234"/>
        <v>37.6</v>
      </c>
      <c r="M403" s="149">
        <f t="shared" si="1234"/>
        <v>16.3</v>
      </c>
      <c r="N403" s="148">
        <f t="shared" si="1204"/>
        <v>70.599999999999994</v>
      </c>
      <c r="O403" s="149">
        <f t="shared" ref="O403:Q403" si="1235">IF(OR(AND($V1185=1,$B$24=2),$B$24=1), IF(O$8="2nd Quintile",IF(O1185&gt;O$41,O$40,IF(O1185&gt;O$40,O$19,IF(O1185&gt;O$19,O$18, O$17))), IF(O$8="Next Quintile",IF(O1185=O$42,O$42,IF(O1185&gt;O$41,O$41,IF(O1185&gt;O$40,O$40,IF(O1185&gt;O$19,O$19,O$18)))),O1185*(1+O$8))), O1185)</f>
        <v>14.9</v>
      </c>
      <c r="P403" s="149">
        <f t="shared" si="1235"/>
        <v>22.5</v>
      </c>
      <c r="Q403" s="149">
        <f t="shared" si="1235"/>
        <v>16.600000000000001</v>
      </c>
      <c r="R403" s="23"/>
      <c r="S403" s="49">
        <f t="shared" si="1061"/>
        <v>1.013553911979012</v>
      </c>
      <c r="T403" s="49">
        <f t="shared" si="1223"/>
        <v>0.63027766542688357</v>
      </c>
      <c r="U403" s="49">
        <f t="shared" si="1223"/>
        <v>0.15633154022013646</v>
      </c>
      <c r="V403" s="49">
        <f t="shared" si="1223"/>
        <v>-0.58677851151623461</v>
      </c>
      <c r="W403" s="49">
        <f t="shared" si="1072"/>
        <v>0.56196924319211095</v>
      </c>
      <c r="X403" s="49">
        <f t="shared" si="1072"/>
        <v>0.13180891179324836</v>
      </c>
      <c r="Y403" s="49">
        <f t="shared" si="1073"/>
        <v>-0.59454692226282213</v>
      </c>
      <c r="Z403" s="49">
        <f t="shared" si="1073"/>
        <v>-0.31365604724307811</v>
      </c>
      <c r="AA403" s="49">
        <f t="shared" si="1073"/>
        <v>8.1014997244359732E-2</v>
      </c>
      <c r="AB403" s="49">
        <f t="shared" si="1064"/>
        <v>-0.20318748426055278</v>
      </c>
      <c r="AC403" s="49">
        <f t="shared" si="1223"/>
        <v>-0.41884192666083386</v>
      </c>
      <c r="AD403" s="49">
        <f t="shared" si="1074"/>
        <v>-0.26981447195432501</v>
      </c>
      <c r="AE403" s="49">
        <f t="shared" si="1074"/>
        <v>6.4621256775324806E-2</v>
      </c>
      <c r="AF403" s="49">
        <f t="shared" si="1074"/>
        <v>-0.65652672422245162</v>
      </c>
      <c r="AG403" s="129">
        <f t="shared" si="1065"/>
        <v>-9.2633365399125298E-2</v>
      </c>
      <c r="AH403" s="129">
        <f t="shared" si="1066"/>
        <v>0.18751654840461923</v>
      </c>
      <c r="AI403" s="129">
        <f t="shared" si="1067"/>
        <v>-0.14527617808642371</v>
      </c>
      <c r="AJ403" s="132">
        <f t="shared" si="1068"/>
        <v>-0.32014046651557138</v>
      </c>
      <c r="AK403" s="85">
        <f t="shared" si="1081"/>
        <v>0.56019553753852813</v>
      </c>
      <c r="AL403" s="122">
        <f t="shared" si="1082"/>
        <v>0.58438476234642756</v>
      </c>
      <c r="AM403" s="122">
        <f t="shared" si="1083"/>
        <v>0.59077598589390123</v>
      </c>
      <c r="AN403" s="122">
        <f t="shared" si="1084"/>
        <v>0.53197139081305245</v>
      </c>
      <c r="AO403" s="53"/>
      <c r="AP403" s="60"/>
    </row>
    <row r="404" spans="1:53" ht="15" thickBot="1">
      <c r="A404" s="23" t="s">
        <v>8</v>
      </c>
      <c r="B404" s="24">
        <v>13097080506</v>
      </c>
      <c r="C404" s="24"/>
      <c r="D404" s="148">
        <f t="shared" ref="D404:G404" si="1236">IF(OR(AND($V1186=1,$B$24=2),$B$24=1), IF(D$8="Next Quintile",IF(D1186&gt;D$41,D$42,IF(D1186&gt;D$40,D$41,IF(D1186&gt;D$19,D$40,IF(D1186&gt;D$18,D$19,D$18)))),IF(D$8="2nd Quintile",IF(D1186&gt;D$40,D$42,IF(D1186&gt;D$19,D$41,IF(D1186&gt;D$18,D$40,D$19))),IF(D1186*(1+D$8)&gt;100,100,D1186*(1+D$8)))), D1186)</f>
        <v>87.1</v>
      </c>
      <c r="E404" s="148">
        <f t="shared" si="1236"/>
        <v>77.3</v>
      </c>
      <c r="F404" s="148">
        <f t="shared" si="1236"/>
        <v>50.3</v>
      </c>
      <c r="G404" s="148">
        <f t="shared" si="1236"/>
        <v>22.6</v>
      </c>
      <c r="H404" s="149">
        <f t="shared" ref="H404:M404" si="1237">IF(OR(AND($V1186=1,$B$24=2),$B$24=1), IF(H$8="2nd Quintile",IF(H1186&gt;H$41,H$40,IF(H1186&gt;H$40,H$19,IF(H1186&gt;H$19,H$18, H$17))), IF(H$8="Next Quintile",IF(H1186=H$42,H$42,IF(H1186&gt;H$41,H$41,IF(H1186&gt;H$40,H$40,IF(H1186&gt;H$19,H$19,H$18)))),H1186*(1+H$8))), H1186)</f>
        <v>7.9</v>
      </c>
      <c r="I404" s="149">
        <f t="shared" si="1237"/>
        <v>5.3</v>
      </c>
      <c r="J404" s="149">
        <f t="shared" si="1237"/>
        <v>21.1</v>
      </c>
      <c r="K404" s="149">
        <f t="shared" si="1237"/>
        <v>27.9</v>
      </c>
      <c r="L404" s="149">
        <f t="shared" si="1237"/>
        <v>32.700000000000003</v>
      </c>
      <c r="M404" s="149">
        <f t="shared" si="1237"/>
        <v>21.1</v>
      </c>
      <c r="N404" s="148">
        <f t="shared" si="1204"/>
        <v>70.2</v>
      </c>
      <c r="O404" s="149">
        <f t="shared" ref="O404:Q404" si="1238">IF(OR(AND($V1186=1,$B$24=2),$B$24=1), IF(O$8="2nd Quintile",IF(O1186&gt;O$41,O$40,IF(O1186&gt;O$40,O$19,IF(O1186&gt;O$19,O$18, O$17))), IF(O$8="Next Quintile",IF(O1186=O$42,O$42,IF(O1186&gt;O$41,O$41,IF(O1186&gt;O$40,O$40,IF(O1186&gt;O$19,O$19,O$18)))),O1186*(1+O$8))), O1186)</f>
        <v>10.1</v>
      </c>
      <c r="P404" s="149">
        <f t="shared" si="1238"/>
        <v>17.600000000000001</v>
      </c>
      <c r="Q404" s="149">
        <f t="shared" si="1238"/>
        <v>13.5</v>
      </c>
      <c r="R404" s="23"/>
      <c r="S404" s="49">
        <f t="shared" si="1061"/>
        <v>1.1157720984363146</v>
      </c>
      <c r="T404" s="49">
        <f t="shared" si="1223"/>
        <v>0.71631028959069276</v>
      </c>
      <c r="U404" s="49">
        <f t="shared" si="1223"/>
        <v>0.20425257752509995</v>
      </c>
      <c r="V404" s="49">
        <f t="shared" si="1223"/>
        <v>-0.56551633575864768</v>
      </c>
      <c r="W404" s="49">
        <f t="shared" si="1072"/>
        <v>0.49054567463740495</v>
      </c>
      <c r="X404" s="49">
        <f t="shared" si="1072"/>
        <v>0.66907406232442368</v>
      </c>
      <c r="Y404" s="49">
        <f t="shared" si="1073"/>
        <v>0.14901890318707689</v>
      </c>
      <c r="Z404" s="49">
        <f t="shared" si="1073"/>
        <v>0.14521239169806802</v>
      </c>
      <c r="AA404" s="49">
        <f t="shared" si="1073"/>
        <v>0.53200169612185511</v>
      </c>
      <c r="AB404" s="49">
        <f t="shared" si="1064"/>
        <v>-0.6088449287515687</v>
      </c>
      <c r="AC404" s="49">
        <f t="shared" si="1223"/>
        <v>-0.45642136663256461</v>
      </c>
      <c r="AD404" s="49">
        <f t="shared" si="1074"/>
        <v>0.22388082215323818</v>
      </c>
      <c r="AE404" s="49">
        <f t="shared" si="1074"/>
        <v>0.41651183655888069</v>
      </c>
      <c r="AF404" s="49">
        <f t="shared" si="1074"/>
        <v>-0.19142680252746205</v>
      </c>
      <c r="AG404" s="129">
        <f t="shared" si="1065"/>
        <v>0.1393303887849851</v>
      </c>
      <c r="AH404" s="129">
        <f t="shared" si="1066"/>
        <v>0.39706532427748076</v>
      </c>
      <c r="AI404" s="129">
        <f t="shared" si="1067"/>
        <v>2.2789719689451465E-2</v>
      </c>
      <c r="AJ404" s="132">
        <f t="shared" si="1068"/>
        <v>-1.8638776119769482E-3</v>
      </c>
      <c r="AK404" s="85">
        <f t="shared" si="1081"/>
        <v>0.62943869872743752</v>
      </c>
      <c r="AL404" s="122">
        <f t="shared" si="1082"/>
        <v>0.64562665427987675</v>
      </c>
      <c r="AM404" s="122">
        <f t="shared" si="1083"/>
        <v>0.62988023671072058</v>
      </c>
      <c r="AN404" s="122">
        <f t="shared" si="1084"/>
        <v>0.62092037289942148</v>
      </c>
      <c r="AO404" s="53"/>
      <c r="AP404" s="60"/>
      <c r="AU404" s="56"/>
      <c r="AV404" s="56"/>
      <c r="AW404" s="56"/>
      <c r="AX404" s="56"/>
      <c r="AY404" s="56"/>
      <c r="AZ404" s="56"/>
      <c r="BA404" s="56"/>
    </row>
    <row r="405" spans="1:53" ht="15" thickBot="1">
      <c r="A405" s="23" t="s">
        <v>8</v>
      </c>
      <c r="B405" s="24">
        <v>13097080507</v>
      </c>
      <c r="C405" s="24"/>
      <c r="D405" s="148">
        <f t="shared" ref="D405:G405" si="1239">IF(OR(AND($V1187=1,$B$24=2),$B$24=1), IF(D$8="Next Quintile",IF(D1187&gt;D$41,D$42,IF(D1187&gt;D$40,D$41,IF(D1187&gt;D$19,D$40,IF(D1187&gt;D$18,D$19,D$18)))),IF(D$8="2nd Quintile",IF(D1187&gt;D$40,D$42,IF(D1187&gt;D$19,D$41,IF(D1187&gt;D$18,D$40,D$19))),IF(D1187*(1+D$8)&gt;100,100,D1187*(1+D$8)))), D1187)</f>
        <v>84.6</v>
      </c>
      <c r="E405" s="148">
        <f t="shared" si="1239"/>
        <v>75.2</v>
      </c>
      <c r="F405" s="148">
        <f t="shared" si="1239"/>
        <v>54</v>
      </c>
      <c r="G405" s="148">
        <f t="shared" si="1239"/>
        <v>28.2</v>
      </c>
      <c r="H405" s="149">
        <f t="shared" ref="H405:M405" si="1240">IF(OR(AND($V1187=1,$B$24=2),$B$24=1), IF(H$8="2nd Quintile",IF(H1187&gt;H$41,H$40,IF(H1187&gt;H$40,H$19,IF(H1187&gt;H$19,H$18, H$17))), IF(H$8="Next Quintile",IF(H1187=H$42,H$42,IF(H1187&gt;H$41,H$41,IF(H1187&gt;H$40,H$40,IF(H1187&gt;H$19,H$19,H$18)))),H1187*(1+H$8))), H1187)</f>
        <v>8.6</v>
      </c>
      <c r="I405" s="149">
        <f t="shared" si="1240"/>
        <v>4</v>
      </c>
      <c r="J405" s="149">
        <f t="shared" si="1240"/>
        <v>18.3</v>
      </c>
      <c r="K405" s="149">
        <f t="shared" si="1240"/>
        <v>29.8</v>
      </c>
      <c r="L405" s="149">
        <f t="shared" si="1240"/>
        <v>33.9</v>
      </c>
      <c r="M405" s="149">
        <f t="shared" si="1240"/>
        <v>8.6</v>
      </c>
      <c r="N405" s="148">
        <f t="shared" si="1204"/>
        <v>75.7</v>
      </c>
      <c r="O405" s="149">
        <f t="shared" ref="O405:Q405" si="1241">IF(OR(AND($V1187=1,$B$24=2),$B$24=1), IF(O$8="2nd Quintile",IF(O1187&gt;O$41,O$40,IF(O1187&gt;O$40,O$19,IF(O1187&gt;O$19,O$18, O$17))), IF(O$8="Next Quintile",IF(O1187=O$42,O$42,IF(O1187&gt;O$41,O$41,IF(O1187&gt;O$40,O$40,IF(O1187&gt;O$19,O$19,O$18)))),O1187*(1+O$8))), O1187)</f>
        <v>9.1999999999999993</v>
      </c>
      <c r="P405" s="149">
        <f t="shared" si="1241"/>
        <v>17.899999999999999</v>
      </c>
      <c r="Q405" s="149">
        <f t="shared" si="1241"/>
        <v>15.4</v>
      </c>
      <c r="R405" s="23"/>
      <c r="S405" s="49">
        <f t="shared" si="1061"/>
        <v>0.90281754331693198</v>
      </c>
      <c r="T405" s="49">
        <f t="shared" si="1223"/>
        <v>0.51556749987513673</v>
      </c>
      <c r="U405" s="49">
        <f t="shared" si="1223"/>
        <v>0.38156041555346504</v>
      </c>
      <c r="V405" s="49">
        <f t="shared" si="1223"/>
        <v>-0.26784587515243286</v>
      </c>
      <c r="W405" s="49">
        <f t="shared" si="1072"/>
        <v>0.24056318469593416</v>
      </c>
      <c r="X405" s="49">
        <f t="shared" si="1072"/>
        <v>0.8242839947000965</v>
      </c>
      <c r="Y405" s="49">
        <f t="shared" si="1073"/>
        <v>0.28969351881273353</v>
      </c>
      <c r="Z405" s="49">
        <f t="shared" si="1073"/>
        <v>5.1465076215468218E-2</v>
      </c>
      <c r="AA405" s="49">
        <f t="shared" si="1073"/>
        <v>0.421555973947775</v>
      </c>
      <c r="AB405" s="49">
        <f t="shared" si="1064"/>
        <v>0.44755466627711865</v>
      </c>
      <c r="AC405" s="49">
        <f t="shared" si="1223"/>
        <v>6.0295932978744651E-2</v>
      </c>
      <c r="AD405" s="49">
        <f t="shared" si="1074"/>
        <v>0.31644868979840629</v>
      </c>
      <c r="AE405" s="49">
        <f t="shared" si="1074"/>
        <v>0.39496751534764274</v>
      </c>
      <c r="AF405" s="49">
        <f t="shared" si="1074"/>
        <v>-0.47648804485664914</v>
      </c>
      <c r="AG405" s="129">
        <f t="shared" si="1065"/>
        <v>0.2643472595261252</v>
      </c>
      <c r="AH405" s="129">
        <f t="shared" si="1066"/>
        <v>0.41237718311455218</v>
      </c>
      <c r="AI405" s="129">
        <f t="shared" si="1067"/>
        <v>0.3068585721467873</v>
      </c>
      <c r="AJ405" s="132">
        <f t="shared" si="1068"/>
        <v>7.3806023317036132E-2</v>
      </c>
      <c r="AK405" s="85">
        <f t="shared" si="1081"/>
        <v>0.66675730206919526</v>
      </c>
      <c r="AL405" s="122">
        <f t="shared" si="1082"/>
        <v>0.6501016372536218</v>
      </c>
      <c r="AM405" s="122">
        <f t="shared" si="1083"/>
        <v>0.69597514235630953</v>
      </c>
      <c r="AN405" s="122">
        <f t="shared" si="1084"/>
        <v>0.64206789331679925</v>
      </c>
      <c r="AO405" s="53"/>
      <c r="AP405" s="60"/>
    </row>
    <row r="406" spans="1:53" ht="15" thickBot="1">
      <c r="A406" s="23" t="s">
        <v>8</v>
      </c>
      <c r="B406" s="24">
        <v>13097080508</v>
      </c>
      <c r="C406" s="24"/>
      <c r="D406" s="148">
        <f t="shared" ref="D406:G406" si="1242">IF(OR(AND($V1188=1,$B$24=2),$B$24=1), IF(D$8="Next Quintile",IF(D1188&gt;D$41,D$42,IF(D1188&gt;D$40,D$41,IF(D1188&gt;D$19,D$40,IF(D1188&gt;D$18,D$19,D$18)))),IF(D$8="2nd Quintile",IF(D1188&gt;D$40,D$42,IF(D1188&gt;D$19,D$41,IF(D1188&gt;D$18,D$40,D$19))),IF(D1188*(1+D$8)&gt;100,100,D1188*(1+D$8)))), D1188)</f>
        <v>79.8</v>
      </c>
      <c r="E406" s="148">
        <f t="shared" si="1242"/>
        <v>71.099999999999994</v>
      </c>
      <c r="F406" s="148">
        <f t="shared" si="1242"/>
        <v>53.1</v>
      </c>
      <c r="G406" s="148">
        <f t="shared" si="1242"/>
        <v>28.2</v>
      </c>
      <c r="H406" s="149">
        <f t="shared" ref="H406:M406" si="1243">IF(OR(AND($V1188=1,$B$24=2),$B$24=1), IF(H$8="2nd Quintile",IF(H1188&gt;H$41,H$40,IF(H1188&gt;H$40,H$19,IF(H1188&gt;H$19,H$18, H$17))), IF(H$8="Next Quintile",IF(H1188=H$42,H$42,IF(H1188&gt;H$41,H$41,IF(H1188&gt;H$40,H$40,IF(H1188&gt;H$19,H$19,H$18)))),H1188*(1+H$8))), H1188)</f>
        <v>12.2</v>
      </c>
      <c r="I406" s="149">
        <f t="shared" si="1243"/>
        <v>8</v>
      </c>
      <c r="J406" s="149">
        <f t="shared" si="1243"/>
        <v>28.4</v>
      </c>
      <c r="K406" s="149">
        <f t="shared" si="1243"/>
        <v>24.8</v>
      </c>
      <c r="L406" s="149">
        <f t="shared" si="1243"/>
        <v>31.2</v>
      </c>
      <c r="M406" s="149">
        <f t="shared" si="1243"/>
        <v>13.4</v>
      </c>
      <c r="N406" s="148">
        <f t="shared" si="1204"/>
        <v>84.4</v>
      </c>
      <c r="O406" s="149">
        <f t="shared" ref="O406:Q406" si="1244">IF(OR(AND($V1188=1,$B$24=2),$B$24=1), IF(O$8="2nd Quintile",IF(O1188&gt;O$41,O$40,IF(O1188&gt;O$40,O$19,IF(O1188&gt;O$19,O$18, O$17))), IF(O$8="Next Quintile",IF(O1188=O$42,O$42,IF(O1188&gt;O$41,O$41,IF(O1188&gt;O$40,O$40,IF(O1188&gt;O$19,O$19,O$18)))),O1188*(1+O$8))), O1188)</f>
        <v>10.5</v>
      </c>
      <c r="P406" s="149">
        <f t="shared" si="1244"/>
        <v>19.600000000000001</v>
      </c>
      <c r="Q406" s="149">
        <f t="shared" si="1244"/>
        <v>7.8</v>
      </c>
      <c r="R406" s="23"/>
      <c r="S406" s="49">
        <f t="shared" si="1061"/>
        <v>0.49394479748771747</v>
      </c>
      <c r="T406" s="49">
        <f t="shared" si="1223"/>
        <v>0.12364110090666809</v>
      </c>
      <c r="U406" s="49">
        <f t="shared" si="1223"/>
        <v>0.33843148197899797</v>
      </c>
      <c r="V406" s="49">
        <f t="shared" si="1223"/>
        <v>-0.26784587515243286</v>
      </c>
      <c r="W406" s="49">
        <f t="shared" si="1072"/>
        <v>-1.0450610492887737</v>
      </c>
      <c r="X406" s="49">
        <f t="shared" si="1072"/>
        <v>0.34671497200571855</v>
      </c>
      <c r="Y406" s="49">
        <f t="shared" si="1073"/>
        <v>-0.21773991612267055</v>
      </c>
      <c r="Z406" s="49">
        <f t="shared" si="1073"/>
        <v>0.29816853801178322</v>
      </c>
      <c r="AA406" s="49">
        <f t="shared" si="1073"/>
        <v>0.67005884883945621</v>
      </c>
      <c r="AB406" s="49">
        <f t="shared" si="1064"/>
        <v>4.1897221786102688E-2</v>
      </c>
      <c r="AC406" s="49">
        <f t="shared" si="1223"/>
        <v>0.87764875236390683</v>
      </c>
      <c r="AD406" s="49">
        <f t="shared" si="1074"/>
        <v>0.18273954764427455</v>
      </c>
      <c r="AE406" s="49">
        <f t="shared" si="1074"/>
        <v>0.27288302848395984</v>
      </c>
      <c r="AF406" s="49">
        <f t="shared" si="1074"/>
        <v>0.66375692446009915</v>
      </c>
      <c r="AG406" s="129">
        <f t="shared" si="1065"/>
        <v>0.26780201783978302</v>
      </c>
      <c r="AH406" s="129">
        <f t="shared" si="1066"/>
        <v>-3.2559212597825002E-2</v>
      </c>
      <c r="AI406" s="129">
        <f t="shared" si="1067"/>
        <v>0.33670820287911402</v>
      </c>
      <c r="AJ406" s="132">
        <f t="shared" si="1068"/>
        <v>0.49925706323806007</v>
      </c>
      <c r="AK406" s="85">
        <f t="shared" si="1081"/>
        <v>0.66778857692341864</v>
      </c>
      <c r="AL406" s="122">
        <f t="shared" si="1082"/>
        <v>0.52006629560119277</v>
      </c>
      <c r="AM406" s="122">
        <f t="shared" si="1083"/>
        <v>0.7029203195897239</v>
      </c>
      <c r="AN406" s="122">
        <f t="shared" si="1084"/>
        <v>0.76096899458512091</v>
      </c>
      <c r="AO406" s="53"/>
      <c r="AP406" s="60"/>
    </row>
    <row r="407" spans="1:53" ht="15" thickBot="1">
      <c r="A407" s="23" t="s">
        <v>8</v>
      </c>
      <c r="B407" s="24">
        <v>13097080509</v>
      </c>
      <c r="C407" s="24"/>
      <c r="D407" s="148">
        <f t="shared" ref="D407:G407" si="1245">IF(OR(AND($V1189=1,$B$24=2),$B$24=1), IF(D$8="Next Quintile",IF(D1189&gt;D$41,D$42,IF(D1189&gt;D$40,D$41,IF(D1189&gt;D$19,D$40,IF(D1189&gt;D$18,D$19,D$18)))),IF(D$8="2nd Quintile",IF(D1189&gt;D$40,D$42,IF(D1189&gt;D$19,D$41,IF(D1189&gt;D$18,D$40,D$19))),IF(D1189*(1+D$8)&gt;100,100,D1189*(1+D$8)))), D1189)</f>
        <v>79.3</v>
      </c>
      <c r="E407" s="148">
        <f t="shared" si="1245"/>
        <v>70.5</v>
      </c>
      <c r="F407" s="148">
        <f t="shared" si="1245"/>
        <v>51.9</v>
      </c>
      <c r="G407" s="148">
        <f t="shared" si="1245"/>
        <v>42</v>
      </c>
      <c r="H407" s="149">
        <f t="shared" ref="H407:M407" si="1246">IF(OR(AND($V1189=1,$B$24=2),$B$24=1), IF(H$8="2nd Quintile",IF(H1189&gt;H$41,H$40,IF(H1189&gt;H$40,H$19,IF(H1189&gt;H$19,H$18, H$17))), IF(H$8="Next Quintile",IF(H1189=H$42,H$42,IF(H1189&gt;H$41,H$41,IF(H1189&gt;H$40,H$40,IF(H1189&gt;H$19,H$19,H$18)))),H1189*(1+H$8))), H1189)</f>
        <v>8</v>
      </c>
      <c r="I407" s="149">
        <f t="shared" si="1246"/>
        <v>8.1</v>
      </c>
      <c r="J407" s="149">
        <f t="shared" si="1246"/>
        <v>6.5</v>
      </c>
      <c r="K407" s="149">
        <f t="shared" si="1246"/>
        <v>8.1999999999999993</v>
      </c>
      <c r="L407" s="149">
        <f t="shared" si="1246"/>
        <v>28.8</v>
      </c>
      <c r="M407" s="149">
        <f t="shared" si="1246"/>
        <v>9.1999999999999993</v>
      </c>
      <c r="N407" s="148">
        <f t="shared" si="1204"/>
        <v>83.7</v>
      </c>
      <c r="O407" s="149">
        <f t="shared" ref="O407:Q407" si="1247">IF(OR(AND($V1189=1,$B$24=2),$B$24=1), IF(O$8="2nd Quintile",IF(O1189&gt;O$41,O$40,IF(O1189&gt;O$40,O$19,IF(O1189&gt;O$19,O$18, O$17))), IF(O$8="Next Quintile",IF(O1189=O$42,O$42,IF(O1189&gt;O$41,O$41,IF(O1189&gt;O$40,O$40,IF(O1189&gt;O$19,O$19,O$18)))),O1189*(1+O$8))), O1189)</f>
        <v>7.3</v>
      </c>
      <c r="P407" s="149">
        <f t="shared" si="1247"/>
        <v>11</v>
      </c>
      <c r="Q407" s="149">
        <f t="shared" si="1247"/>
        <v>9.6999999999999993</v>
      </c>
      <c r="R407" s="23"/>
      <c r="S407" s="49">
        <f t="shared" si="1061"/>
        <v>0.45135388646384089</v>
      </c>
      <c r="T407" s="49">
        <f t="shared" si="1223"/>
        <v>6.6286018130795293E-2</v>
      </c>
      <c r="U407" s="49">
        <f t="shared" si="1223"/>
        <v>0.28092623721304166</v>
      </c>
      <c r="V407" s="49">
        <f t="shared" si="1223"/>
        <v>0.46569918848431124</v>
      </c>
      <c r="W407" s="49">
        <f t="shared" si="1072"/>
        <v>0.45483389036005206</v>
      </c>
      <c r="X407" s="49">
        <f t="shared" si="1072"/>
        <v>0.33477574643835917</v>
      </c>
      <c r="Y407" s="49">
        <f t="shared" si="1073"/>
        <v>0.88253654180657204</v>
      </c>
      <c r="Z407" s="49">
        <f t="shared" si="1073"/>
        <v>1.117224031175549</v>
      </c>
      <c r="AA407" s="49">
        <f t="shared" si="1073"/>
        <v>0.89095029318761709</v>
      </c>
      <c r="AB407" s="49">
        <f t="shared" si="1064"/>
        <v>0.39684748571574169</v>
      </c>
      <c r="AC407" s="49">
        <f t="shared" si="1223"/>
        <v>0.81188473241337633</v>
      </c>
      <c r="AD407" s="49">
        <f t="shared" si="1074"/>
        <v>0.51186974371598326</v>
      </c>
      <c r="AE407" s="49">
        <f t="shared" si="1074"/>
        <v>0.89048690320611945</v>
      </c>
      <c r="AF407" s="49">
        <f t="shared" si="1074"/>
        <v>0.37869568213091215</v>
      </c>
      <c r="AG407" s="129">
        <f t="shared" si="1065"/>
        <v>0.62313185349113998</v>
      </c>
      <c r="AH407" s="129">
        <f t="shared" si="1066"/>
        <v>0.41948735841385315</v>
      </c>
      <c r="AI407" s="129">
        <f t="shared" si="1067"/>
        <v>0.80167393669296916</v>
      </c>
      <c r="AJ407" s="132">
        <f t="shared" si="1068"/>
        <v>0.64823426536659778</v>
      </c>
      <c r="AK407" s="85">
        <f t="shared" si="1081"/>
        <v>0.77385756676097373</v>
      </c>
      <c r="AL407" s="122">
        <f t="shared" si="1082"/>
        <v>0.65217962881188252</v>
      </c>
      <c r="AM407" s="122">
        <f t="shared" si="1083"/>
        <v>0.81110488836244565</v>
      </c>
      <c r="AN407" s="122">
        <f t="shared" si="1084"/>
        <v>0.80260375801229378</v>
      </c>
      <c r="AO407" s="53"/>
      <c r="AP407" s="60"/>
    </row>
    <row r="408" spans="1:53" ht="15" thickBot="1">
      <c r="A408" s="23" t="s">
        <v>8</v>
      </c>
      <c r="B408" s="24">
        <v>13097080510</v>
      </c>
      <c r="C408" s="24"/>
      <c r="D408" s="148">
        <f t="shared" ref="D408:G408" si="1248">IF(OR(AND($V1190=1,$B$24=2),$B$24=1), IF(D$8="Next Quintile",IF(D1190&gt;D$41,D$42,IF(D1190&gt;D$40,D$41,IF(D1190&gt;D$19,D$40,IF(D1190&gt;D$18,D$19,D$18)))),IF(D$8="2nd Quintile",IF(D1190&gt;D$40,D$42,IF(D1190&gt;D$19,D$41,IF(D1190&gt;D$18,D$40,D$19))),IF(D1190*(1+D$8)&gt;100,100,D1190*(1+D$8)))), D1190)</f>
        <v>79</v>
      </c>
      <c r="E408" s="148">
        <f t="shared" si="1248"/>
        <v>70</v>
      </c>
      <c r="F408" s="148">
        <f t="shared" si="1248"/>
        <v>52.7</v>
      </c>
      <c r="G408" s="148">
        <f t="shared" si="1248"/>
        <v>37.200000000000003</v>
      </c>
      <c r="H408" s="149">
        <f t="shared" ref="H408:M408" si="1249">IF(OR(AND($V1190=1,$B$24=2),$B$24=1), IF(H$8="2nd Quintile",IF(H1190&gt;H$41,H$40,IF(H1190&gt;H$40,H$19,IF(H1190&gt;H$19,H$18, H$17))), IF(H$8="Next Quintile",IF(H1190=H$42,H$42,IF(H1190&gt;H$41,H$41,IF(H1190&gt;H$40,H$40,IF(H1190&gt;H$19,H$19,H$18)))),H1190*(1+H$8))), H1190)</f>
        <v>8.6</v>
      </c>
      <c r="I408" s="149">
        <f t="shared" si="1249"/>
        <v>20.5</v>
      </c>
      <c r="J408" s="149">
        <f t="shared" si="1249"/>
        <v>30.1</v>
      </c>
      <c r="K408" s="149">
        <f t="shared" si="1249"/>
        <v>27.7</v>
      </c>
      <c r="L408" s="149">
        <f t="shared" si="1249"/>
        <v>41.3</v>
      </c>
      <c r="M408" s="149">
        <f t="shared" si="1249"/>
        <v>11.5</v>
      </c>
      <c r="N408" s="148">
        <f t="shared" si="1204"/>
        <v>80.2</v>
      </c>
      <c r="O408" s="149">
        <f t="shared" ref="O408:Q408" si="1250">IF(OR(AND($V1190=1,$B$24=2),$B$24=1), IF(O$8="2nd Quintile",IF(O1190&gt;O$41,O$40,IF(O1190&gt;O$40,O$19,IF(O1190&gt;O$19,O$18, O$17))), IF(O$8="Next Quintile",IF(O1190=O$42,O$42,IF(O1190&gt;O$41,O$41,IF(O1190&gt;O$40,O$40,IF(O1190&gt;O$19,O$19,O$18)))),O1190*(1+O$8))), O1190)</f>
        <v>16.399999999999999</v>
      </c>
      <c r="P408" s="149">
        <f t="shared" si="1250"/>
        <v>26.7</v>
      </c>
      <c r="Q408" s="149">
        <f t="shared" si="1250"/>
        <v>15.8</v>
      </c>
      <c r="R408" s="23"/>
      <c r="S408" s="49">
        <f t="shared" si="1061"/>
        <v>0.42579933984951523</v>
      </c>
      <c r="T408" s="49">
        <f t="shared" si="1223"/>
        <v>1.8490115817567519E-2</v>
      </c>
      <c r="U408" s="49">
        <f t="shared" si="1223"/>
        <v>0.31926306705701263</v>
      </c>
      <c r="V408" s="49">
        <f t="shared" si="1223"/>
        <v>0.21055307939326998</v>
      </c>
      <c r="W408" s="49">
        <f t="shared" si="1072"/>
        <v>0.24056318469593416</v>
      </c>
      <c r="X408" s="49">
        <f t="shared" si="1072"/>
        <v>-1.1456882239142128</v>
      </c>
      <c r="Y408" s="49">
        <f t="shared" si="1073"/>
        <v>-0.30314950418110503</v>
      </c>
      <c r="Z408" s="49">
        <f t="shared" si="1073"/>
        <v>0.1550805301699206</v>
      </c>
      <c r="AA408" s="49">
        <f t="shared" si="1073"/>
        <v>-0.25952597945905487</v>
      </c>
      <c r="AB408" s="49">
        <f t="shared" si="1064"/>
        <v>0.20246996023046318</v>
      </c>
      <c r="AC408" s="49">
        <f t="shared" si="1223"/>
        <v>0.48306463266072497</v>
      </c>
      <c r="AD408" s="49">
        <f t="shared" si="1074"/>
        <v>-0.42409425136293827</v>
      </c>
      <c r="AE408" s="49">
        <f t="shared" si="1074"/>
        <v>-0.23699924018200882</v>
      </c>
      <c r="AF408" s="49">
        <f t="shared" si="1074"/>
        <v>-0.53650093797858334</v>
      </c>
      <c r="AG408" s="129">
        <f t="shared" si="1065"/>
        <v>-5.9803439377563196E-2</v>
      </c>
      <c r="AH408" s="129">
        <f t="shared" si="1066"/>
        <v>-3.3452705897431191E-2</v>
      </c>
      <c r="AI408" s="129">
        <f t="shared" si="1067"/>
        <v>3.2674836980442969E-2</v>
      </c>
      <c r="AJ408" s="132">
        <f t="shared" si="1068"/>
        <v>-0.17863244921570137</v>
      </c>
      <c r="AK408" s="85">
        <f t="shared" si="1081"/>
        <v>0.56999555076614095</v>
      </c>
      <c r="AL408" s="122">
        <f t="shared" si="1082"/>
        <v>0.51980516680256428</v>
      </c>
      <c r="AM408" s="122">
        <f t="shared" si="1083"/>
        <v>0.63218022802969764</v>
      </c>
      <c r="AN408" s="122">
        <f t="shared" si="1084"/>
        <v>0.57151873590445124</v>
      </c>
      <c r="AO408" s="53"/>
      <c r="AP408" s="60"/>
    </row>
    <row r="409" spans="1:53" ht="15" thickBot="1">
      <c r="A409" s="23" t="s">
        <v>8</v>
      </c>
      <c r="B409" s="24">
        <v>13097080511</v>
      </c>
      <c r="C409" s="24"/>
      <c r="D409" s="148">
        <f t="shared" ref="D409:G409" si="1251">IF(OR(AND($V1191=1,$B$24=2),$B$24=1), IF(D$8="Next Quintile",IF(D1191&gt;D$41,D$42,IF(D1191&gt;D$40,D$41,IF(D1191&gt;D$19,D$40,IF(D1191&gt;D$18,D$19,D$18)))),IF(D$8="2nd Quintile",IF(D1191&gt;D$40,D$42,IF(D1191&gt;D$19,D$41,IF(D1191&gt;D$18,D$40,D$19))),IF(D1191*(1+D$8)&gt;100,100,D1191*(1+D$8)))), D1191)</f>
        <v>77.8</v>
      </c>
      <c r="E409" s="148">
        <f t="shared" si="1251"/>
        <v>68.8</v>
      </c>
      <c r="F409" s="148">
        <f t="shared" si="1251"/>
        <v>59.4</v>
      </c>
      <c r="G409" s="148">
        <f t="shared" si="1251"/>
        <v>44.6</v>
      </c>
      <c r="H409" s="149">
        <f t="shared" ref="H409:M409" si="1252">IF(OR(AND($V1191=1,$B$24=2),$B$24=1), IF(H$8="2nd Quintile",IF(H1191&gt;H$41,H$40,IF(H1191&gt;H$40,H$19,IF(H1191&gt;H$19,H$18, H$17))), IF(H$8="Next Quintile",IF(H1191=H$42,H$42,IF(H1191&gt;H$41,H$41,IF(H1191&gt;H$40,H$40,IF(H1191&gt;H$19,H$19,H$18)))),H1191*(1+H$8))), H1191)</f>
        <v>7.4</v>
      </c>
      <c r="I409" s="149">
        <f t="shared" si="1252"/>
        <v>1.5</v>
      </c>
      <c r="J409" s="149">
        <f t="shared" si="1252"/>
        <v>5.0999999999999996</v>
      </c>
      <c r="K409" s="149">
        <f t="shared" si="1252"/>
        <v>21.6</v>
      </c>
      <c r="L409" s="149">
        <f t="shared" si="1252"/>
        <v>32.9</v>
      </c>
      <c r="M409" s="149">
        <f t="shared" si="1252"/>
        <v>7</v>
      </c>
      <c r="N409" s="148">
        <f t="shared" si="1204"/>
        <v>80.599999999999994</v>
      </c>
      <c r="O409" s="149">
        <f t="shared" ref="O409:Q409" si="1253">IF(OR(AND($V1191=1,$B$24=2),$B$24=1), IF(O$8="2nd Quintile",IF(O1191&gt;O$41,O$40,IF(O1191&gt;O$40,O$19,IF(O1191&gt;O$19,O$18, O$17))), IF(O$8="Next Quintile",IF(O1191=O$42,O$42,IF(O1191&gt;O$41,O$41,IF(O1191&gt;O$40,O$40,IF(O1191&gt;O$19,O$19,O$18)))),O1191*(1+O$8))), O1191)</f>
        <v>7.7</v>
      </c>
      <c r="P409" s="149">
        <f t="shared" si="1253"/>
        <v>10</v>
      </c>
      <c r="Q409" s="149">
        <f t="shared" si="1253"/>
        <v>10.5</v>
      </c>
      <c r="R409" s="23"/>
      <c r="S409" s="49">
        <f t="shared" si="1061"/>
        <v>0.32358115339221127</v>
      </c>
      <c r="T409" s="49">
        <f t="shared" si="1223"/>
        <v>-9.6220049734179428E-2</v>
      </c>
      <c r="U409" s="49">
        <f t="shared" si="1223"/>
        <v>0.64033401700026793</v>
      </c>
      <c r="V409" s="49">
        <f t="shared" si="1223"/>
        <v>0.60390333090862536</v>
      </c>
      <c r="W409" s="49">
        <f t="shared" si="1072"/>
        <v>0.66910459602416994</v>
      </c>
      <c r="X409" s="49">
        <f t="shared" si="1072"/>
        <v>1.1227646338840829</v>
      </c>
      <c r="Y409" s="49">
        <f t="shared" si="1073"/>
        <v>0.95287384961940025</v>
      </c>
      <c r="Z409" s="49">
        <f t="shared" si="1073"/>
        <v>0.45605875356142478</v>
      </c>
      <c r="AA409" s="49">
        <f t="shared" si="1073"/>
        <v>0.51359407575950877</v>
      </c>
      <c r="AB409" s="49">
        <f t="shared" si="1064"/>
        <v>0.58277381444079057</v>
      </c>
      <c r="AC409" s="49">
        <f t="shared" si="1223"/>
        <v>0.52064407263245571</v>
      </c>
      <c r="AD409" s="49">
        <f t="shared" si="1074"/>
        <v>0.47072846920701966</v>
      </c>
      <c r="AE409" s="49">
        <f t="shared" si="1074"/>
        <v>0.96230130724357976</v>
      </c>
      <c r="AF409" s="49">
        <f t="shared" si="1074"/>
        <v>0.25866989588704381</v>
      </c>
      <c r="AG409" s="129">
        <f t="shared" si="1065"/>
        <v>0.55763199620172743</v>
      </c>
      <c r="AH409" s="129">
        <f t="shared" si="1066"/>
        <v>0.60233450444208259</v>
      </c>
      <c r="AI409" s="129">
        <f t="shared" si="1067"/>
        <v>0.51747554792057471</v>
      </c>
      <c r="AJ409" s="132">
        <f t="shared" si="1068"/>
        <v>0.55308593624252478</v>
      </c>
      <c r="AK409" s="85">
        <f t="shared" si="1081"/>
        <v>0.75430530010580676</v>
      </c>
      <c r="AL409" s="122">
        <f t="shared" si="1082"/>
        <v>0.70561780859010503</v>
      </c>
      <c r="AM409" s="122">
        <f t="shared" si="1083"/>
        <v>0.74497984322621058</v>
      </c>
      <c r="AN409" s="122">
        <f t="shared" si="1084"/>
        <v>0.77601258757164071</v>
      </c>
      <c r="AO409" s="53"/>
      <c r="AP409" s="60"/>
    </row>
    <row r="410" spans="1:53" ht="15" thickBot="1">
      <c r="A410" s="23" t="s">
        <v>8</v>
      </c>
      <c r="B410" s="24">
        <v>13097080602</v>
      </c>
      <c r="C410" s="24"/>
      <c r="D410" s="148">
        <f t="shared" ref="D410:G410" si="1254">IF(OR(AND($V1192=1,$B$24=2),$B$24=1), IF(D$8="Next Quintile",IF(D1192&gt;D$41,D$42,IF(D1192&gt;D$40,D$41,IF(D1192&gt;D$19,D$40,IF(D1192&gt;D$18,D$19,D$18)))),IF(D$8="2nd Quintile",IF(D1192&gt;D$40,D$42,IF(D1192&gt;D$19,D$41,IF(D1192&gt;D$18,D$40,D$19))),IF(D1192*(1+D$8)&gt;100,100,D1192*(1+D$8)))), D1192)</f>
        <v>70.400000000000006</v>
      </c>
      <c r="E410" s="148">
        <f t="shared" si="1254"/>
        <v>68.2</v>
      </c>
      <c r="F410" s="148">
        <f t="shared" si="1254"/>
        <v>33.700000000000003</v>
      </c>
      <c r="G410" s="148">
        <f t="shared" si="1254"/>
        <v>12.9</v>
      </c>
      <c r="H410" s="149">
        <f t="shared" ref="H410:M410" si="1255">IF(OR(AND($V1192=1,$B$24=2),$B$24=1), IF(H$8="2nd Quintile",IF(H1192&gt;H$41,H$40,IF(H1192&gt;H$40,H$19,IF(H1192&gt;H$19,H$18, H$17))), IF(H$8="Next Quintile",IF(H1192=H$42,H$42,IF(H1192&gt;H$41,H$41,IF(H1192&gt;H$40,H$40,IF(H1192&gt;H$19,H$19,H$18)))),H1192*(1+H$8))), H1192)</f>
        <v>13.8</v>
      </c>
      <c r="I410" s="149">
        <f t="shared" si="1255"/>
        <v>4.4000000000000004</v>
      </c>
      <c r="J410" s="149">
        <f t="shared" si="1255"/>
        <v>16.399999999999999</v>
      </c>
      <c r="K410" s="149">
        <f t="shared" si="1255"/>
        <v>28.3</v>
      </c>
      <c r="L410" s="149">
        <f t="shared" si="1255"/>
        <v>38</v>
      </c>
      <c r="M410" s="149">
        <f t="shared" si="1255"/>
        <v>10.7</v>
      </c>
      <c r="N410" s="148">
        <f t="shared" si="1204"/>
        <v>66.400000000000006</v>
      </c>
      <c r="O410" s="149">
        <f t="shared" ref="O410:Q410" si="1256">IF(OR(AND($V1192=1,$B$24=2),$B$24=1), IF(O$8="2nd Quintile",IF(O1192&gt;O$41,O$40,IF(O1192&gt;O$40,O$19,IF(O1192&gt;O$19,O$18, O$17))), IF(O$8="Next Quintile",IF(O1192=O$42,O$42,IF(O1192&gt;O$41,O$41,IF(O1192&gt;O$40,O$40,IF(O1192&gt;O$19,O$19,O$18)))),O1192*(1+O$8))), O1192)</f>
        <v>6.7</v>
      </c>
      <c r="P410" s="149">
        <f t="shared" si="1256"/>
        <v>19.8</v>
      </c>
      <c r="Q410" s="149">
        <f t="shared" si="1256"/>
        <v>13.8</v>
      </c>
      <c r="R410" s="23"/>
      <c r="S410" s="49">
        <f t="shared" si="1061"/>
        <v>-0.30676432976116075</v>
      </c>
      <c r="T410" s="49">
        <f t="shared" si="1223"/>
        <v>-0.15357513251005223</v>
      </c>
      <c r="U410" s="49">
        <f t="shared" si="1223"/>
        <v>-0.59123664173729396</v>
      </c>
      <c r="V410" s="49">
        <f t="shared" si="1223"/>
        <v>-1.0811240978801273</v>
      </c>
      <c r="W410" s="49">
        <f t="shared" si="1072"/>
        <v>-1.6164495977264224</v>
      </c>
      <c r="X410" s="49">
        <f t="shared" si="1072"/>
        <v>0.77652709243065876</v>
      </c>
      <c r="Y410" s="49">
        <f t="shared" si="1073"/>
        <v>0.38515129370157203</v>
      </c>
      <c r="Z410" s="49">
        <f t="shared" si="1073"/>
        <v>0.12547611475436271</v>
      </c>
      <c r="AA410" s="49">
        <f t="shared" si="1073"/>
        <v>4.4199756519666344E-2</v>
      </c>
      <c r="AB410" s="49">
        <f t="shared" si="1064"/>
        <v>0.2700795343122992</v>
      </c>
      <c r="AC410" s="49">
        <f t="shared" si="1223"/>
        <v>-0.81342604636401439</v>
      </c>
      <c r="AD410" s="49">
        <f t="shared" si="1074"/>
        <v>0.57358165547942863</v>
      </c>
      <c r="AE410" s="49">
        <f t="shared" si="1074"/>
        <v>0.25852014767646786</v>
      </c>
      <c r="AF410" s="49">
        <f t="shared" si="1074"/>
        <v>-0.23643647236891274</v>
      </c>
      <c r="AG410" s="129">
        <f t="shared" si="1065"/>
        <v>-9.2497939017834777E-2</v>
      </c>
      <c r="AH410" s="129">
        <f t="shared" si="1066"/>
        <v>-0.36963877335468942</v>
      </c>
      <c r="AI410" s="129">
        <f t="shared" si="1067"/>
        <v>0.14658513519544275</v>
      </c>
      <c r="AJ410" s="132">
        <f t="shared" si="1068"/>
        <v>-5.444017889425766E-2</v>
      </c>
      <c r="AK410" s="85">
        <f t="shared" si="1081"/>
        <v>0.56023596346964788</v>
      </c>
      <c r="AL410" s="122">
        <f t="shared" si="1082"/>
        <v>0.42155276362345745</v>
      </c>
      <c r="AM410" s="122">
        <f t="shared" si="1083"/>
        <v>0.65868398001606543</v>
      </c>
      <c r="AN410" s="122">
        <f t="shared" si="1084"/>
        <v>0.60622683701280411</v>
      </c>
      <c r="AO410" s="53"/>
      <c r="AP410" s="60"/>
    </row>
    <row r="411" spans="1:53" ht="15" thickBot="1">
      <c r="A411" s="23" t="s">
        <v>8</v>
      </c>
      <c r="B411" s="24">
        <v>13097080603</v>
      </c>
      <c r="C411" s="24"/>
      <c r="D411" s="148">
        <f t="shared" ref="D411:G411" si="1257">IF(OR(AND($V1193=1,$B$24=2),$B$24=1), IF(D$8="Next Quintile",IF(D1193&gt;D$41,D$42,IF(D1193&gt;D$40,D$41,IF(D1193&gt;D$19,D$40,IF(D1193&gt;D$18,D$19,D$18)))),IF(D$8="2nd Quintile",IF(D1193&gt;D$40,D$42,IF(D1193&gt;D$19,D$41,IF(D1193&gt;D$18,D$40,D$19))),IF(D1193*(1+D$8)&gt;100,100,D1193*(1+D$8)))), D1193)</f>
        <v>75.599999999999994</v>
      </c>
      <c r="E411" s="148">
        <f t="shared" si="1257"/>
        <v>66.3</v>
      </c>
      <c r="F411" s="148">
        <f t="shared" si="1257"/>
        <v>51.6</v>
      </c>
      <c r="G411" s="148">
        <f t="shared" si="1257"/>
        <v>19.7</v>
      </c>
      <c r="H411" s="149">
        <f t="shared" ref="H411:M411" si="1258">IF(OR(AND($V1193=1,$B$24=2),$B$24=1), IF(H$8="2nd Quintile",IF(H1193&gt;H$41,H$40,IF(H1193&gt;H$40,H$19,IF(H1193&gt;H$19,H$18, H$17))), IF(H$8="Next Quintile",IF(H1193=H$42,H$42,IF(H1193&gt;H$41,H$41,IF(H1193&gt;H$40,H$40,IF(H1193&gt;H$19,H$19,H$18)))),H1193*(1+H$8))), H1193)</f>
        <v>11.9</v>
      </c>
      <c r="I411" s="149">
        <f t="shared" si="1258"/>
        <v>20.100000000000001</v>
      </c>
      <c r="J411" s="149">
        <f t="shared" si="1258"/>
        <v>12.7</v>
      </c>
      <c r="K411" s="149">
        <f t="shared" si="1258"/>
        <v>25.2</v>
      </c>
      <c r="L411" s="149">
        <f t="shared" si="1258"/>
        <v>35.5</v>
      </c>
      <c r="M411" s="149">
        <f t="shared" si="1258"/>
        <v>9.4</v>
      </c>
      <c r="N411" s="148">
        <f t="shared" si="1204"/>
        <v>72.400000000000006</v>
      </c>
      <c r="O411" s="149">
        <f t="shared" ref="O411:Q411" si="1259">IF(OR(AND($V1193=1,$B$24=2),$B$24=1), IF(O$8="2nd Quintile",IF(O1193&gt;O$41,O$40,IF(O1193&gt;O$40,O$19,IF(O1193&gt;O$19,O$18, O$17))), IF(O$8="Next Quintile",IF(O1193=O$42,O$42,IF(O1193&gt;O$41,O$41,IF(O1193&gt;O$40,O$40,IF(O1193&gt;O$19,O$19,O$18)))),O1193*(1+O$8))), O1193)</f>
        <v>12.5</v>
      </c>
      <c r="P411" s="149">
        <f t="shared" si="1259"/>
        <v>21.5</v>
      </c>
      <c r="Q411" s="149">
        <f t="shared" si="1259"/>
        <v>3.8</v>
      </c>
      <c r="R411" s="23"/>
      <c r="S411" s="49">
        <f t="shared" si="1061"/>
        <v>0.1361811448871543</v>
      </c>
      <c r="T411" s="49">
        <f t="shared" si="1223"/>
        <v>-0.3351995613003183</v>
      </c>
      <c r="U411" s="49">
        <f t="shared" si="1223"/>
        <v>0.26654992602155275</v>
      </c>
      <c r="V411" s="49">
        <f t="shared" si="1223"/>
        <v>-0.71966711000115202</v>
      </c>
      <c r="W411" s="49">
        <f t="shared" si="1072"/>
        <v>-0.9379256964567152</v>
      </c>
      <c r="X411" s="49">
        <f t="shared" si="1072"/>
        <v>-1.097931321644775</v>
      </c>
      <c r="Y411" s="49">
        <f t="shared" si="1073"/>
        <v>0.57104275006404681</v>
      </c>
      <c r="Z411" s="49">
        <f t="shared" si="1073"/>
        <v>0.27843226106807811</v>
      </c>
      <c r="AA411" s="49">
        <f t="shared" si="1073"/>
        <v>0.27429501104900084</v>
      </c>
      <c r="AB411" s="49">
        <f t="shared" si="1064"/>
        <v>0.37994509219528261</v>
      </c>
      <c r="AC411" s="49">
        <f t="shared" si="1223"/>
        <v>-0.24973444678804066</v>
      </c>
      <c r="AD411" s="49">
        <f t="shared" si="1074"/>
        <v>-2.2966824900543404E-2</v>
      </c>
      <c r="AE411" s="49">
        <f t="shared" si="1074"/>
        <v>0.13643566081278521</v>
      </c>
      <c r="AF411" s="49">
        <f t="shared" si="1074"/>
        <v>1.2638858556794401</v>
      </c>
      <c r="AG411" s="129">
        <f t="shared" si="1065"/>
        <v>9.6791479843095662E-2</v>
      </c>
      <c r="AH411" s="129">
        <f t="shared" si="1066"/>
        <v>-0.30242140977574383</v>
      </c>
      <c r="AI411" s="129">
        <f t="shared" si="1067"/>
        <v>0.31089078810412052</v>
      </c>
      <c r="AJ411" s="132">
        <f t="shared" si="1068"/>
        <v>0.2819050612009103</v>
      </c>
      <c r="AK411" s="85">
        <f t="shared" si="1081"/>
        <v>0.61674047120036568</v>
      </c>
      <c r="AL411" s="122">
        <f t="shared" si="1082"/>
        <v>0.44119744300278607</v>
      </c>
      <c r="AM411" s="122">
        <f t="shared" si="1083"/>
        <v>0.69691332664134165</v>
      </c>
      <c r="AN411" s="122">
        <f t="shared" si="1084"/>
        <v>0.7002254777520468</v>
      </c>
      <c r="AO411" s="53"/>
      <c r="AP411" s="60"/>
    </row>
    <row r="412" spans="1:53" ht="15" thickBot="1">
      <c r="A412" s="57" t="s">
        <v>8</v>
      </c>
      <c r="B412" s="58">
        <v>13097080604</v>
      </c>
      <c r="C412" s="58"/>
      <c r="D412" s="19">
        <f t="shared" ref="D412:G412" si="1260">IF(OR(AND($V1194=1,$B$24=2),$B$24=1), IF(D$8="Next Quintile",IF(D1194&gt;D$41,D$42,IF(D1194&gt;D$40,D$41,IF(D1194&gt;D$19,D$40,IF(D1194&gt;D$18,D$19,D$18)))),IF(D$8="2nd Quintile",IF(D1194&gt;D$40,D$42,IF(D1194&gt;D$19,D$41,IF(D1194&gt;D$18,D$40,D$19))),IF(D1194*(1+D$8)&gt;100,100,D1194*(1+D$8)))), D1194)</f>
        <v>75.599999999999994</v>
      </c>
      <c r="E412" s="19">
        <f t="shared" si="1260"/>
        <v>66.3</v>
      </c>
      <c r="F412" s="19">
        <f t="shared" si="1260"/>
        <v>39.1</v>
      </c>
      <c r="G412" s="19">
        <f t="shared" si="1260"/>
        <v>13</v>
      </c>
      <c r="H412" s="94">
        <f t="shared" ref="H412:M412" si="1261">IF(OR(AND($V1194=1,$B$24=2),$B$24=1), IF(H$8="2nd Quintile",IF(H1194&gt;H$41,H$40,IF(H1194&gt;H$40,H$19,IF(H1194&gt;H$19,H$18, H$17))), IF(H$8="Next Quintile",IF(H1194=H$42,H$42,IF(H1194&gt;H$41,H$41,IF(H1194&gt;H$40,H$40,IF(H1194&gt;H$19,H$19,H$18)))),H1194*(1+H$8))), H1194)</f>
        <v>9.6999999999999993</v>
      </c>
      <c r="I412" s="94">
        <f t="shared" si="1261"/>
        <v>9</v>
      </c>
      <c r="J412" s="94">
        <f t="shared" si="1261"/>
        <v>30.9</v>
      </c>
      <c r="K412" s="94">
        <f t="shared" si="1261"/>
        <v>28.5</v>
      </c>
      <c r="L412" s="94">
        <f t="shared" si="1261"/>
        <v>36.9</v>
      </c>
      <c r="M412" s="94">
        <f t="shared" si="1261"/>
        <v>9.4</v>
      </c>
      <c r="N412" s="19">
        <f t="shared" si="1204"/>
        <v>72.400000000000006</v>
      </c>
      <c r="O412" s="94">
        <f t="shared" ref="O412:Q412" si="1262">IF(OR(AND($V1194=1,$B$24=2),$B$24=1), IF(O$8="2nd Quintile",IF(O1194&gt;O$41,O$40,IF(O1194&gt;O$40,O$19,IF(O1194&gt;O$19,O$18, O$17))), IF(O$8="Next Quintile",IF(O1194=O$42,O$42,IF(O1194&gt;O$41,O$41,IF(O1194&gt;O$40,O$40,IF(O1194&gt;O$19,O$19,O$18)))),O1194*(1+O$8))), O1194)</f>
        <v>7.2</v>
      </c>
      <c r="P412" s="94">
        <f t="shared" si="1262"/>
        <v>26.6</v>
      </c>
      <c r="Q412" s="94">
        <f t="shared" si="1262"/>
        <v>10.9</v>
      </c>
      <c r="R412" s="57"/>
      <c r="S412" s="128">
        <f t="shared" si="1061"/>
        <v>0.1361811448871543</v>
      </c>
      <c r="T412" s="128">
        <f t="shared" si="1223"/>
        <v>-0.3351995613003183</v>
      </c>
      <c r="U412" s="128">
        <f t="shared" si="1223"/>
        <v>-0.33246304029049106</v>
      </c>
      <c r="V412" s="128">
        <f t="shared" si="1223"/>
        <v>-1.0758085539407305</v>
      </c>
      <c r="W412" s="128">
        <f t="shared" si="1072"/>
        <v>-0.15226644235494874</v>
      </c>
      <c r="X412" s="128">
        <f t="shared" si="1072"/>
        <v>0.22732271633212406</v>
      </c>
      <c r="Y412" s="128">
        <f t="shared" si="1073"/>
        <v>-0.34334225150272107</v>
      </c>
      <c r="Z412" s="128">
        <f t="shared" si="1073"/>
        <v>0.11560797628251016</v>
      </c>
      <c r="AA412" s="128">
        <f t="shared" si="1073"/>
        <v>0.14544166851257365</v>
      </c>
      <c r="AB412" s="128">
        <f t="shared" si="1064"/>
        <v>0.37994509219528261</v>
      </c>
      <c r="AC412" s="128">
        <f t="shared" si="1223"/>
        <v>-0.24973444678804066</v>
      </c>
      <c r="AD412" s="128">
        <f t="shared" si="1074"/>
        <v>0.52215506234322417</v>
      </c>
      <c r="AE412" s="128">
        <f t="shared" si="1074"/>
        <v>-0.22981779977826294</v>
      </c>
      <c r="AF412" s="128">
        <f t="shared" si="1074"/>
        <v>0.19865700276510967</v>
      </c>
      <c r="AG412" s="130">
        <f t="shared" si="1065"/>
        <v>2.0134800280703032E-3</v>
      </c>
      <c r="AH412" s="130">
        <f t="shared" si="1066"/>
        <v>-0.26793942688141875</v>
      </c>
      <c r="AI412" s="130">
        <f t="shared" si="1067"/>
        <v>0.21366491233012211</v>
      </c>
      <c r="AJ412" s="131">
        <f t="shared" si="1068"/>
        <v>6.0314954635507553E-2</v>
      </c>
      <c r="AK412" s="85">
        <f t="shared" si="1081"/>
        <v>0.58844842901714878</v>
      </c>
      <c r="AL412" s="122">
        <f t="shared" si="1082"/>
        <v>0.45127501020053745</v>
      </c>
      <c r="AM412" s="122">
        <f t="shared" si="1083"/>
        <v>0.67429157480194446</v>
      </c>
      <c r="AN412" s="122">
        <f t="shared" si="1084"/>
        <v>0.63829753486658114</v>
      </c>
      <c r="AO412" s="53"/>
      <c r="AP412" s="60"/>
      <c r="AQ412" s="56"/>
      <c r="AR412" s="56"/>
      <c r="AS412" s="56"/>
      <c r="AT412" s="56"/>
    </row>
    <row r="413" spans="1:53" ht="15" thickBot="1">
      <c r="A413" s="23" t="s">
        <v>9</v>
      </c>
      <c r="B413" s="24">
        <v>13113140101</v>
      </c>
      <c r="C413" s="24"/>
      <c r="D413" s="148">
        <f t="shared" ref="D413:F413" si="1263">IF(OR(AND($V1195=1,$B$24=2),$B$24=1), IF(D$9="Next Quintile",IF(D1195&gt;D$41,D$42,IF(D1195&gt;D$40,D$41,IF(D1195&gt;D$19,D$40,IF(D1195&gt;D$18,D$19,D$18)))),IF(D$9="2nd Quintile",IF(D1195&gt;D$40,D$42,IF(D1195&gt;D$19,D$41,IF(D1195&gt;D$18,D$40,D$19))),IF(D1195*(1+D$9)&gt;100,100,D1195*(1+D$9)))), D1195)</f>
        <v>82.5</v>
      </c>
      <c r="E413" s="148">
        <f t="shared" si="1263"/>
        <v>72.900000000000006</v>
      </c>
      <c r="F413" s="148">
        <f t="shared" si="1263"/>
        <v>48.2</v>
      </c>
      <c r="G413" s="148">
        <f>IF(OR(AND($V1195=1,$B$24=2),$B$24=1), IF(G$9="Next Quintile",IF(G1195&gt;G$41,G$42,IF(G1195&gt;G$40,G$41,IF(G1195&gt;G$19,G$40,IF(G1195&gt;G$18,G$19,G$18)))),IF(G$9="2nd Quintile",IF(G1195&gt;G$40,G$42,IF(G1195&gt;G$19,G$41,IF(G1195&gt;G$18,G$40,G$19))),IF(G1195*(1+G$9)&gt;100,100,G1195*(1+G$9)))), G1195)</f>
        <v>48.4</v>
      </c>
      <c r="H413" s="149">
        <f>IF(OR(AND($V1195=1,$B$24=2),$B$24=1), IF(H$9="2nd Quintile",IF(H1195&gt;H$41,H$40,IF(H1195&gt;H$40,H$19,IF(H1195&gt;H$19,H$18, H$17))), IF(H$9="Next Quintile",IF(H1195=H$42,H$42,IF(H1195&gt;H$41,H$41,IF(H1195&gt;H$40,H$40,IF(H1195&gt;H$19,H$19,H$18)))),H1195*(1+H$9))), H1195)</f>
        <v>9.5</v>
      </c>
      <c r="I413" s="149">
        <f t="shared" ref="I413:Q413" si="1264">IF(OR(AND($V1195=1,$B$24=2),$B$24=1), IF(I$9="2nd Quintile",IF(I1195&gt;I$41,I$40,IF(I1195&gt;I$40,I$19,IF(I1195&gt;I$19,I$18, I$17))), IF(I$9="Next Quintile",IF(I1195=I$42,I$42,IF(I1195&gt;I$41,I$41,IF(I1195&gt;I$40,I$40,IF(I1195&gt;I$19,I$19,I$18)))),I1195*(1+I$9))), I1195)</f>
        <v>1.1000000000000001</v>
      </c>
      <c r="J413" s="149">
        <f t="shared" si="1264"/>
        <v>19.399999999999999</v>
      </c>
      <c r="K413" s="149">
        <f t="shared" si="1264"/>
        <v>18.600000000000001</v>
      </c>
      <c r="L413" s="149">
        <f t="shared" si="1264"/>
        <v>33.4</v>
      </c>
      <c r="M413" s="149">
        <f t="shared" si="1264"/>
        <v>12</v>
      </c>
      <c r="N413" s="148">
        <f>IF(OR(AND($V1195=1,$B$24=2),$B$24=1), IF(N$9="Next Quintile",IF(N1195&gt;N$41,N$42,IF(N1195&gt;N$40,N$41,IF(N1195&gt;N$19,N$40,IF(N1195&gt;N$18,N$19,N$18)))),IF(N$9="2nd Quintile",IF(N1195&gt;N$40,N$42,IF(N1195&gt;N$19,N$41,IF(N1195&gt;N$18,N$40,N$19))),IF(N1195*(1+N$9)&gt;100,100,N1195*(1+N$9)))), N1195)</f>
        <v>82.8</v>
      </c>
      <c r="O413" s="149">
        <f t="shared" si="1264"/>
        <v>7.2</v>
      </c>
      <c r="P413" s="149">
        <f t="shared" si="1264"/>
        <v>9.6999999999999993</v>
      </c>
      <c r="Q413" s="149">
        <f t="shared" si="1264"/>
        <v>6.4</v>
      </c>
      <c r="R413" s="23"/>
      <c r="S413" s="49">
        <f t="shared" si="1061"/>
        <v>0.72393571701665105</v>
      </c>
      <c r="T413" s="49">
        <f t="shared" si="1223"/>
        <v>0.29570634923428918</v>
      </c>
      <c r="U413" s="49">
        <f t="shared" si="1223"/>
        <v>0.10361839918467688</v>
      </c>
      <c r="V413" s="49">
        <f t="shared" si="1223"/>
        <v>0.80589400060569971</v>
      </c>
      <c r="W413" s="49">
        <f t="shared" si="1072"/>
        <v>-8.0842873800242993E-2</v>
      </c>
      <c r="X413" s="49">
        <f t="shared" si="1072"/>
        <v>1.1705215361535206</v>
      </c>
      <c r="Y413" s="49">
        <f t="shared" si="1073"/>
        <v>0.23442849124551138</v>
      </c>
      <c r="Z413" s="49">
        <f t="shared" si="1073"/>
        <v>0.60408083063921381</v>
      </c>
      <c r="AA413" s="49">
        <f t="shared" si="1073"/>
        <v>0.46757502485364189</v>
      </c>
      <c r="AB413" s="49">
        <f t="shared" si="1064"/>
        <v>0.16021397642931567</v>
      </c>
      <c r="AC413" s="49">
        <f t="shared" si="1223"/>
        <v>0.72733099247697974</v>
      </c>
      <c r="AD413" s="49">
        <f t="shared" si="1074"/>
        <v>0.52215506234322417</v>
      </c>
      <c r="AE413" s="49">
        <f t="shared" si="1074"/>
        <v>0.98384562845481793</v>
      </c>
      <c r="AF413" s="49">
        <f t="shared" si="1074"/>
        <v>0.87380205038686842</v>
      </c>
      <c r="AG413" s="129">
        <f t="shared" si="1065"/>
        <v>0.55071945689048318</v>
      </c>
      <c r="AH413" s="129">
        <f t="shared" si="1066"/>
        <v>0.46475165994858653</v>
      </c>
      <c r="AI413" s="129">
        <f t="shared" si="1067"/>
        <v>0.4106232773073904</v>
      </c>
      <c r="AJ413" s="132">
        <f t="shared" si="1068"/>
        <v>0.77678343341547262</v>
      </c>
      <c r="AK413" s="85">
        <f t="shared" si="1081"/>
        <v>0.75224184810039874</v>
      </c>
      <c r="AL413" s="122">
        <f t="shared" si="1082"/>
        <v>0.66540839357791992</v>
      </c>
      <c r="AM413" s="122">
        <f t="shared" si="1083"/>
        <v>0.72011829757239398</v>
      </c>
      <c r="AN413" s="122">
        <f t="shared" si="1084"/>
        <v>0.83852948439193786</v>
      </c>
      <c r="AO413" s="53"/>
      <c r="AP413" s="60"/>
    </row>
    <row r="414" spans="1:53" ht="15" thickBot="1">
      <c r="A414" s="23" t="s">
        <v>9</v>
      </c>
      <c r="B414" s="24">
        <v>13113140102</v>
      </c>
      <c r="C414" s="24"/>
      <c r="D414" s="148">
        <f t="shared" ref="D414:G414" si="1265">IF(OR(AND($V1196=1,$B$24=2),$B$24=1), IF(D$9="Next Quintile",IF(D1196&gt;D$41,D$42,IF(D1196&gt;D$40,D$41,IF(D1196&gt;D$19,D$40,IF(D1196&gt;D$18,D$19,D$18)))),IF(D$9="2nd Quintile",IF(D1196&gt;D$40,D$42,IF(D1196&gt;D$19,D$41,IF(D1196&gt;D$18,D$40,D$19))),IF(D1196*(1+D$9)&gt;100,100,D1196*(1+D$9)))), D1196)</f>
        <v>83.1</v>
      </c>
      <c r="E414" s="148">
        <f t="shared" si="1265"/>
        <v>72.2</v>
      </c>
      <c r="F414" s="148">
        <f t="shared" si="1265"/>
        <v>55.6</v>
      </c>
      <c r="G414" s="148">
        <f t="shared" si="1265"/>
        <v>47.4</v>
      </c>
      <c r="H414" s="149">
        <f t="shared" ref="H414:M414" si="1266">IF(OR(AND($V1196=1,$B$24=2),$B$24=1), IF(H$9="2nd Quintile",IF(H1196&gt;H$41,H$40,IF(H1196&gt;H$40,H$19,IF(H1196&gt;H$19,H$18, H$17))), IF(H$9="Next Quintile",IF(H1196=H$42,H$42,IF(H1196&gt;H$41,H$41,IF(H1196&gt;H$40,H$40,IF(H1196&gt;H$19,H$19,H$18)))),H1196*(1+H$9))), H1196)</f>
        <v>11.6</v>
      </c>
      <c r="I414" s="149">
        <f t="shared" si="1266"/>
        <v>12</v>
      </c>
      <c r="J414" s="149">
        <f t="shared" si="1266"/>
        <v>18.7</v>
      </c>
      <c r="K414" s="149">
        <f t="shared" si="1266"/>
        <v>12.4</v>
      </c>
      <c r="L414" s="149">
        <f t="shared" si="1266"/>
        <v>21.9</v>
      </c>
      <c r="M414" s="149">
        <f t="shared" si="1266"/>
        <v>6.5</v>
      </c>
      <c r="N414" s="148">
        <f t="shared" ref="N414:N432" si="1267">IF(OR(AND($V1196=1,$B$24=2),$B$24=1), IF(N$9="Next Quintile",IF(N1196&gt;N$41,N$42,IF(N1196&gt;N$40,N$41,IF(N1196&gt;N$19,N$40,IF(N1196&gt;N$18,N$19,N$18)))),IF(N$9="2nd Quintile",IF(N1196&gt;N$40,N$42,IF(N1196&gt;N$19,N$41,IF(N1196&gt;N$18,N$40,N$19))),IF(N1196*(1+N$9)&gt;100,100,N1196*(1+N$9)))), N1196)</f>
        <v>77.599999999999994</v>
      </c>
      <c r="O414" s="149">
        <f t="shared" ref="O414:Q414" si="1268">IF(OR(AND($V1196=1,$B$24=2),$B$24=1), IF(O$9="2nd Quintile",IF(O1196&gt;O$41,O$40,IF(O1196&gt;O$40,O$19,IF(O1196&gt;O$19,O$18, O$17))), IF(O$9="Next Quintile",IF(O1196=O$42,O$42,IF(O1196&gt;O$41,O$41,IF(O1196&gt;O$40,O$40,IF(O1196&gt;O$19,O$19,O$18)))),O1196*(1+O$9))), O1196)</f>
        <v>5.6</v>
      </c>
      <c r="P414" s="149">
        <f t="shared" si="1268"/>
        <v>13.2</v>
      </c>
      <c r="Q414" s="149">
        <f t="shared" si="1268"/>
        <v>15.2</v>
      </c>
      <c r="R414" s="23"/>
      <c r="S414" s="49">
        <f t="shared" si="1061"/>
        <v>0.77504481024530236</v>
      </c>
      <c r="T414" s="49">
        <f t="shared" si="1223"/>
        <v>0.22879208599577003</v>
      </c>
      <c r="U414" s="49">
        <f t="shared" si="1223"/>
        <v>0.45823407524140675</v>
      </c>
      <c r="V414" s="49">
        <f t="shared" si="1223"/>
        <v>0.75273856121173277</v>
      </c>
      <c r="W414" s="49">
        <f t="shared" si="1072"/>
        <v>-0.83079034362465587</v>
      </c>
      <c r="X414" s="49">
        <f t="shared" si="1072"/>
        <v>-0.13085405068865946</v>
      </c>
      <c r="Y414" s="49">
        <f t="shared" si="1073"/>
        <v>0.26959714515192551</v>
      </c>
      <c r="Z414" s="49">
        <f t="shared" si="1073"/>
        <v>0.90999312326664439</v>
      </c>
      <c r="AA414" s="49">
        <f t="shared" si="1073"/>
        <v>1.5260131956885805</v>
      </c>
      <c r="AB414" s="49">
        <f t="shared" si="1064"/>
        <v>0.62502979824193805</v>
      </c>
      <c r="AC414" s="49">
        <f t="shared" si="1223"/>
        <v>0.23879827284446886</v>
      </c>
      <c r="AD414" s="49">
        <f t="shared" si="1074"/>
        <v>0.68672016037907857</v>
      </c>
      <c r="AE414" s="49">
        <f t="shared" si="1074"/>
        <v>0.73249521432370657</v>
      </c>
      <c r="AF414" s="49">
        <f t="shared" si="1074"/>
        <v>-0.44648159829568196</v>
      </c>
      <c r="AG414" s="129">
        <f t="shared" si="1065"/>
        <v>0.51358861792935484</v>
      </c>
      <c r="AH414" s="129">
        <f t="shared" si="1066"/>
        <v>0.21753746907611746</v>
      </c>
      <c r="AI414" s="129">
        <f t="shared" si="1067"/>
        <v>1.0203453723990543</v>
      </c>
      <c r="AJ414" s="132">
        <f t="shared" si="1068"/>
        <v>0.302883012312893</v>
      </c>
      <c r="AK414" s="85">
        <f t="shared" si="1081"/>
        <v>0.74115797563804764</v>
      </c>
      <c r="AL414" s="122">
        <f t="shared" si="1082"/>
        <v>0.59315855723904021</v>
      </c>
      <c r="AM414" s="122">
        <f t="shared" si="1083"/>
        <v>0.86198363760000907</v>
      </c>
      <c r="AN414" s="122">
        <f t="shared" si="1084"/>
        <v>0.70608820049925358</v>
      </c>
      <c r="AO414" s="53"/>
      <c r="AP414" s="60"/>
    </row>
    <row r="415" spans="1:53" ht="15" thickBot="1">
      <c r="A415" s="23" t="s">
        <v>9</v>
      </c>
      <c r="B415" s="24">
        <v>13113140203</v>
      </c>
      <c r="C415" s="24"/>
      <c r="D415" s="148">
        <f t="shared" ref="D415:G415" si="1269">IF(OR(AND($V1197=1,$B$24=2),$B$24=1), IF(D$9="Next Quintile",IF(D1197&gt;D$41,D$42,IF(D1197&gt;D$40,D$41,IF(D1197&gt;D$19,D$40,IF(D1197&gt;D$18,D$19,D$18)))),IF(D$9="2nd Quintile",IF(D1197&gt;D$40,D$42,IF(D1197&gt;D$19,D$41,IF(D1197&gt;D$18,D$40,D$19))),IF(D1197*(1+D$9)&gt;100,100,D1197*(1+D$9)))), D1197)</f>
        <v>82.5</v>
      </c>
      <c r="E415" s="148">
        <f t="shared" si="1269"/>
        <v>72.900000000000006</v>
      </c>
      <c r="F415" s="148">
        <f t="shared" si="1269"/>
        <v>63.1</v>
      </c>
      <c r="G415" s="148">
        <f t="shared" si="1269"/>
        <v>48.4</v>
      </c>
      <c r="H415" s="149">
        <f t="shared" ref="H415:M415" si="1270">IF(OR(AND($V1197=1,$B$24=2),$B$24=1), IF(H$9="2nd Quintile",IF(H1197&gt;H$41,H$40,IF(H1197&gt;H$40,H$19,IF(H1197&gt;H$19,H$18, H$17))), IF(H$9="Next Quintile",IF(H1197=H$42,H$42,IF(H1197&gt;H$41,H$41,IF(H1197&gt;H$40,H$40,IF(H1197&gt;H$19,H$19,H$18)))),H1197*(1+H$9))), H1197)</f>
        <v>6.5</v>
      </c>
      <c r="I415" s="149">
        <f t="shared" si="1270"/>
        <v>0.5</v>
      </c>
      <c r="J415" s="149">
        <f t="shared" si="1270"/>
        <v>6.7</v>
      </c>
      <c r="K415" s="149">
        <f t="shared" si="1270"/>
        <v>18.100000000000001</v>
      </c>
      <c r="L415" s="149">
        <f t="shared" si="1270"/>
        <v>32.6</v>
      </c>
      <c r="M415" s="149">
        <f t="shared" si="1270"/>
        <v>4.3</v>
      </c>
      <c r="N415" s="148">
        <f t="shared" si="1267"/>
        <v>82.8</v>
      </c>
      <c r="O415" s="149">
        <f t="shared" ref="O415:Q415" si="1271">IF(OR(AND($V1197=1,$B$24=2),$B$24=1), IF(O$9="2nd Quintile",IF(O1197&gt;O$41,O$40,IF(O1197&gt;O$40,O$19,IF(O1197&gt;O$19,O$18, O$17))), IF(O$9="Next Quintile",IF(O1197=O$42,O$42,IF(O1197&gt;O$41,O$41,IF(O1197&gt;O$40,O$40,IF(O1197&gt;O$19,O$19,O$18)))),O1197*(1+O$9))), O1197)</f>
        <v>8.1</v>
      </c>
      <c r="P415" s="149">
        <f t="shared" si="1271"/>
        <v>10.6</v>
      </c>
      <c r="Q415" s="149">
        <f t="shared" si="1271"/>
        <v>10.9</v>
      </c>
      <c r="R415" s="23"/>
      <c r="S415" s="49">
        <f t="shared" ref="S415:S478" si="1272">IF((D415-S$25)/S$26&lt;3.1, (IF((D415-S$25)/S$26&gt;-3.1, (D415-S$25)/S$26, -3.1)), 3.1)</f>
        <v>0.72393571701665105</v>
      </c>
      <c r="T415" s="49">
        <f t="shared" ref="T415:AC430" si="1273">IF((E415-T$25)/T$26&lt;3.1, (IF((E415-T$25)/T$26&gt;-3.1, (E415-T$25)/T$26, -3.1)), 3.1)</f>
        <v>0.29570634923428918</v>
      </c>
      <c r="U415" s="49">
        <f t="shared" si="1273"/>
        <v>0.81764185502863296</v>
      </c>
      <c r="V415" s="49">
        <f t="shared" si="1273"/>
        <v>0.80589400060569971</v>
      </c>
      <c r="W415" s="49">
        <f t="shared" si="1072"/>
        <v>0.99051065452034714</v>
      </c>
      <c r="X415" s="49">
        <f t="shared" ref="X415" si="1274">IF((I415-X$25)/X$26&lt;3.1, (IF((I415-X$25)/X$26&gt;-3.1, -(I415-X$25)/X$26, 3.1)), -3.1)</f>
        <v>1.2421568895576773</v>
      </c>
      <c r="Y415" s="49">
        <f t="shared" si="1073"/>
        <v>0.87248835497616806</v>
      </c>
      <c r="Z415" s="49">
        <f t="shared" si="1073"/>
        <v>0.62875117681884529</v>
      </c>
      <c r="AA415" s="49">
        <f t="shared" si="1073"/>
        <v>0.54120550630302866</v>
      </c>
      <c r="AB415" s="49">
        <f t="shared" si="1073"/>
        <v>0.81095612696698693</v>
      </c>
      <c r="AC415" s="49">
        <f t="shared" si="1273"/>
        <v>0.72733099247697974</v>
      </c>
      <c r="AD415" s="49">
        <f t="shared" si="1074"/>
        <v>0.42958719469805612</v>
      </c>
      <c r="AE415" s="49">
        <f t="shared" si="1074"/>
        <v>0.91921266482110364</v>
      </c>
      <c r="AF415" s="49">
        <f t="shared" si="1074"/>
        <v>0.19865700276510967</v>
      </c>
      <c r="AG415" s="129">
        <f t="shared" ref="AG415:AG478" si="1275">AVERAGE(AH415:AJ415)</f>
        <v>0.68339725985614252</v>
      </c>
      <c r="AH415" s="129">
        <f t="shared" ref="AH415:AH478" si="1276">+AVERAGE(T415,S415,U415,V415,W415,X415,Y415)</f>
        <v>0.82119054584849516</v>
      </c>
      <c r="AI415" s="129">
        <f t="shared" ref="AI415:AI478" si="1277">+AVERAGE(Z415,AA415,AB415)</f>
        <v>0.66030427002962033</v>
      </c>
      <c r="AJ415" s="132">
        <f t="shared" ref="AJ415:AJ478" si="1278">+AVERAGE(AC415,AD415,AE415,AF415)</f>
        <v>0.56869696369031231</v>
      </c>
      <c r="AK415" s="85">
        <f t="shared" si="1081"/>
        <v>0.79184730512214418</v>
      </c>
      <c r="AL415" s="122">
        <f t="shared" si="1082"/>
        <v>0.76957980493660738</v>
      </c>
      <c r="AM415" s="122">
        <f t="shared" si="1083"/>
        <v>0.77821210656523776</v>
      </c>
      <c r="AN415" s="122">
        <f t="shared" si="1084"/>
        <v>0.78037541238884289</v>
      </c>
      <c r="AO415" s="53"/>
      <c r="AP415" s="60"/>
    </row>
    <row r="416" spans="1:53" ht="15" thickBot="1">
      <c r="A416" s="23" t="s">
        <v>9</v>
      </c>
      <c r="B416" s="24">
        <v>13113140204</v>
      </c>
      <c r="C416" s="24"/>
      <c r="D416" s="148">
        <f t="shared" ref="D416:G416" si="1279">IF(OR(AND($V1198=1,$B$24=2),$B$24=1), IF(D$9="Next Quintile",IF(D1198&gt;D$41,D$42,IF(D1198&gt;D$40,D$41,IF(D1198&gt;D$19,D$40,IF(D1198&gt;D$18,D$19,D$18)))),IF(D$9="2nd Quintile",IF(D1198&gt;D$40,D$42,IF(D1198&gt;D$19,D$41,IF(D1198&gt;D$18,D$40,D$19))),IF(D1198*(1+D$9)&gt;100,100,D1198*(1+D$9)))), D1198)</f>
        <v>82.5</v>
      </c>
      <c r="E416" s="148">
        <f t="shared" si="1279"/>
        <v>72.900000000000006</v>
      </c>
      <c r="F416" s="148">
        <f t="shared" si="1279"/>
        <v>50.1</v>
      </c>
      <c r="G416" s="148">
        <f t="shared" si="1279"/>
        <v>48.4</v>
      </c>
      <c r="H416" s="149">
        <f t="shared" ref="H416:M416" si="1280">IF(OR(AND($V1198=1,$B$24=2),$B$24=1), IF(H$9="2nd Quintile",IF(H1198&gt;H$41,H$40,IF(H1198&gt;H$40,H$19,IF(H1198&gt;H$19,H$18, H$17))), IF(H$9="Next Quintile",IF(H1198=H$42,H$42,IF(H1198&gt;H$41,H$41,IF(H1198&gt;H$40,H$40,IF(H1198&gt;H$19,H$19,H$18)))),H1198*(1+H$9))), H1198)</f>
        <v>6.2</v>
      </c>
      <c r="I416" s="149">
        <f t="shared" si="1280"/>
        <v>10.4</v>
      </c>
      <c r="J416" s="149">
        <f t="shared" si="1280"/>
        <v>13.8</v>
      </c>
      <c r="K416" s="149">
        <f t="shared" si="1280"/>
        <v>23.1</v>
      </c>
      <c r="L416" s="149">
        <f t="shared" si="1280"/>
        <v>32.9</v>
      </c>
      <c r="M416" s="149">
        <f t="shared" si="1280"/>
        <v>20.6</v>
      </c>
      <c r="N416" s="148">
        <f t="shared" si="1267"/>
        <v>82.8</v>
      </c>
      <c r="O416" s="149">
        <f t="shared" ref="O416:Q416" si="1281">IF(OR(AND($V1198=1,$B$24=2),$B$24=1), IF(O$9="2nd Quintile",IF(O1198&gt;O$41,O$40,IF(O1198&gt;O$40,O$19,IF(O1198&gt;O$19,O$18, O$17))), IF(O$9="Next Quintile",IF(O1198=O$42,O$42,IF(O1198&gt;O$41,O$41,IF(O1198&gt;O$40,O$40,IF(O1198&gt;O$19,O$19,O$18)))),O1198*(1+O$9))), O1198)</f>
        <v>10.8</v>
      </c>
      <c r="P416" s="149">
        <f t="shared" si="1281"/>
        <v>18.600000000000001</v>
      </c>
      <c r="Q416" s="149">
        <f t="shared" si="1281"/>
        <v>11.6</v>
      </c>
      <c r="R416" s="23"/>
      <c r="S416" s="49">
        <f t="shared" si="1272"/>
        <v>0.72393571701665105</v>
      </c>
      <c r="T416" s="49">
        <f t="shared" si="1273"/>
        <v>0.29570634923428918</v>
      </c>
      <c r="U416" s="49">
        <f t="shared" si="1273"/>
        <v>0.19466837006410748</v>
      </c>
      <c r="V416" s="49">
        <f t="shared" si="1273"/>
        <v>0.80589400060569971</v>
      </c>
      <c r="W416" s="49">
        <f t="shared" ref="W416:X479" si="1282">IF((H416-W$25)/W$26&lt;3.1, (IF((H416-W$25)/W$26&gt;-3.1, -(H416-W$25)/W$26, 3.1)), -3.1)</f>
        <v>1.0976460073524061</v>
      </c>
      <c r="X416" s="49">
        <f t="shared" si="1282"/>
        <v>6.0173558389091705E-2</v>
      </c>
      <c r="Y416" s="49">
        <f t="shared" ref="Y416:AB479" si="1283">IF((J416-Y$25)/Y$26&lt;3.1, (IF((J416-Y$25)/Y$26&gt;-3.1, -(J416-Y$25)/Y$26, 3.1)), -3.1)</f>
        <v>0.51577772249682452</v>
      </c>
      <c r="Z416" s="49">
        <f t="shared" si="1283"/>
        <v>0.38204771502253027</v>
      </c>
      <c r="AA416" s="49">
        <f t="shared" si="1283"/>
        <v>0.51359407575950877</v>
      </c>
      <c r="AB416" s="49">
        <f t="shared" si="1283"/>
        <v>-0.56658894495042122</v>
      </c>
      <c r="AC416" s="49">
        <f t="shared" si="1273"/>
        <v>0.72733099247697974</v>
      </c>
      <c r="AD416" s="49">
        <f t="shared" ref="AD416:AF479" si="1284">IF((O416-AD$25)/AD$26&lt;3.1, (IF((O416-AD$25)/AD$26&gt;-3.1, -(O416-AD$25)/AD$26, 3.1)), -3.1)</f>
        <v>0.15188359176255178</v>
      </c>
      <c r="AE416" s="49">
        <f t="shared" si="1284"/>
        <v>0.34469743252142027</v>
      </c>
      <c r="AF416" s="49">
        <f t="shared" si="1284"/>
        <v>9.3634439801725061E-2</v>
      </c>
      <c r="AG416" s="129">
        <f t="shared" si="1275"/>
        <v>0.32225228560718389</v>
      </c>
      <c r="AH416" s="129">
        <f t="shared" si="1276"/>
        <v>0.52768596073700991</v>
      </c>
      <c r="AI416" s="129">
        <f t="shared" si="1277"/>
        <v>0.10968428194387263</v>
      </c>
      <c r="AJ416" s="132">
        <f t="shared" si="1278"/>
        <v>0.32938661414066922</v>
      </c>
      <c r="AK416" s="85">
        <f t="shared" si="1081"/>
        <v>0.68404244676208703</v>
      </c>
      <c r="AL416" s="122">
        <f t="shared" si="1082"/>
        <v>0.68380132205835298</v>
      </c>
      <c r="AM416" s="122">
        <f t="shared" si="1083"/>
        <v>0.65009817980317319</v>
      </c>
      <c r="AN416" s="122">
        <f t="shared" si="1084"/>
        <v>0.71349518073717866</v>
      </c>
      <c r="AO416" s="53"/>
      <c r="AP416" s="60"/>
    </row>
    <row r="417" spans="1:53" ht="15" thickBot="1">
      <c r="A417" s="23" t="s">
        <v>9</v>
      </c>
      <c r="B417" s="24">
        <v>13113140206</v>
      </c>
      <c r="C417" s="24"/>
      <c r="D417" s="148">
        <f t="shared" ref="D417:G417" si="1285">IF(OR(AND($V1199=1,$B$24=2),$B$24=1), IF(D$9="Next Quintile",IF(D1199&gt;D$41,D$42,IF(D1199&gt;D$40,D$41,IF(D1199&gt;D$19,D$40,IF(D1199&gt;D$18,D$19,D$18)))),IF(D$9="2nd Quintile",IF(D1199&gt;D$40,D$42,IF(D1199&gt;D$19,D$41,IF(D1199&gt;D$18,D$40,D$19))),IF(D1199*(1+D$9)&gt;100,100,D1199*(1+D$9)))), D1199)</f>
        <v>91.3</v>
      </c>
      <c r="E417" s="148">
        <f t="shared" si="1285"/>
        <v>89.7</v>
      </c>
      <c r="F417" s="148">
        <f t="shared" si="1285"/>
        <v>73.3</v>
      </c>
      <c r="G417" s="148">
        <f t="shared" si="1285"/>
        <v>61.2</v>
      </c>
      <c r="H417" s="149">
        <f t="shared" ref="H417:M417" si="1286">IF(OR(AND($V1199=1,$B$24=2),$B$24=1), IF(H$9="2nd Quintile",IF(H1199&gt;H$41,H$40,IF(H1199&gt;H$40,H$19,IF(H1199&gt;H$19,H$18, H$17))), IF(H$9="Next Quintile",IF(H1199=H$42,H$42,IF(H1199&gt;H$41,H$41,IF(H1199&gt;H$40,H$40,IF(H1199&gt;H$19,H$19,H$18)))),H1199*(1+H$9))), H1199)</f>
        <v>9.6999999999999993</v>
      </c>
      <c r="I417" s="149">
        <f t="shared" si="1286"/>
        <v>6</v>
      </c>
      <c r="J417" s="149">
        <f t="shared" si="1286"/>
        <v>2.2000000000000002</v>
      </c>
      <c r="K417" s="149">
        <f t="shared" si="1286"/>
        <v>5.7</v>
      </c>
      <c r="L417" s="149">
        <f t="shared" si="1286"/>
        <v>28.8</v>
      </c>
      <c r="M417" s="149">
        <f t="shared" si="1286"/>
        <v>6.2</v>
      </c>
      <c r="N417" s="148">
        <f t="shared" si="1267"/>
        <v>88.8</v>
      </c>
      <c r="O417" s="149">
        <f t="shared" ref="O417:Q417" si="1287">IF(OR(AND($V1199=1,$B$24=2),$B$24=1), IF(O$9="2nd Quintile",IF(O1199&gt;O$41,O$40,IF(O1199&gt;O$40,O$19,IF(O1199&gt;O$19,O$18, O$17))), IF(O$9="Next Quintile",IF(O1199=O$42,O$42,IF(O1199&gt;O$41,O$41,IF(O1199&gt;O$40,O$40,IF(O1199&gt;O$19,O$19,O$18)))),O1199*(1+O$9))), O1199)</f>
        <v>3.8</v>
      </c>
      <c r="P417" s="149">
        <f t="shared" si="1287"/>
        <v>6.4</v>
      </c>
      <c r="Q417" s="149">
        <f t="shared" si="1287"/>
        <v>5.7</v>
      </c>
      <c r="R417" s="23"/>
      <c r="S417" s="49">
        <f t="shared" si="1272"/>
        <v>1.4735357510368778</v>
      </c>
      <c r="T417" s="49">
        <f t="shared" si="1273"/>
        <v>1.9016486669587422</v>
      </c>
      <c r="U417" s="49">
        <f t="shared" si="1273"/>
        <v>1.3064364355392606</v>
      </c>
      <c r="V417" s="49">
        <f t="shared" si="1273"/>
        <v>1.486283624848477</v>
      </c>
      <c r="W417" s="49">
        <f t="shared" si="1282"/>
        <v>-0.15226644235494874</v>
      </c>
      <c r="X417" s="49">
        <f t="shared" si="1282"/>
        <v>0.58549948335290758</v>
      </c>
      <c r="Y417" s="49">
        <f t="shared" si="1283"/>
        <v>1.098572558660259</v>
      </c>
      <c r="Z417" s="49">
        <f t="shared" si="1283"/>
        <v>1.2405757620737066</v>
      </c>
      <c r="AA417" s="49">
        <f t="shared" si="1283"/>
        <v>0.89095029318761709</v>
      </c>
      <c r="AB417" s="49">
        <f t="shared" si="1283"/>
        <v>0.65038338852262656</v>
      </c>
      <c r="AC417" s="49">
        <f t="shared" si="1273"/>
        <v>1.2910225920529534</v>
      </c>
      <c r="AD417" s="49">
        <f t="shared" si="1284"/>
        <v>0.87185589566941479</v>
      </c>
      <c r="AE417" s="49">
        <f t="shared" si="1284"/>
        <v>1.2208331617784371</v>
      </c>
      <c r="AF417" s="49">
        <f t="shared" si="1284"/>
        <v>0.97882461335025317</v>
      </c>
      <c r="AG417" s="129">
        <f t="shared" si="1275"/>
        <v>1.0392985987393721</v>
      </c>
      <c r="AH417" s="129">
        <f t="shared" si="1276"/>
        <v>1.0999585825773679</v>
      </c>
      <c r="AI417" s="129">
        <f t="shared" si="1277"/>
        <v>0.92730314792798341</v>
      </c>
      <c r="AJ417" s="132">
        <f t="shared" si="1278"/>
        <v>1.0906340657127647</v>
      </c>
      <c r="AK417" s="85">
        <f t="shared" si="1081"/>
        <v>0.89808689355405191</v>
      </c>
      <c r="AL417" s="122">
        <f t="shared" si="1082"/>
        <v>0.85105144278672595</v>
      </c>
      <c r="AM417" s="122">
        <f t="shared" si="1083"/>
        <v>0.84033530483042196</v>
      </c>
      <c r="AN417" s="122">
        <f t="shared" si="1084"/>
        <v>0.92624154127358105</v>
      </c>
      <c r="AO417" s="53"/>
      <c r="AP417" s="60"/>
    </row>
    <row r="418" spans="1:53" ht="15" thickBot="1">
      <c r="A418" s="23" t="s">
        <v>9</v>
      </c>
      <c r="B418" s="24">
        <v>13113140207</v>
      </c>
      <c r="C418" s="24"/>
      <c r="D418" s="148">
        <f t="shared" ref="D418:G418" si="1288">IF(OR(AND($V1200=1,$B$24=2),$B$24=1), IF(D$9="Next Quintile",IF(D1200&gt;D$41,D$42,IF(D1200&gt;D$40,D$41,IF(D1200&gt;D$19,D$40,IF(D1200&gt;D$18,D$19,D$18)))),IF(D$9="2nd Quintile",IF(D1200&gt;D$40,D$42,IF(D1200&gt;D$19,D$41,IF(D1200&gt;D$18,D$40,D$19))),IF(D1200*(1+D$9)&gt;100,100,D1200*(1+D$9)))), D1200)</f>
        <v>93</v>
      </c>
      <c r="E418" s="148">
        <f t="shared" si="1288"/>
        <v>92.9</v>
      </c>
      <c r="F418" s="148">
        <f t="shared" si="1288"/>
        <v>81.2</v>
      </c>
      <c r="G418" s="148">
        <f t="shared" si="1288"/>
        <v>64.099999999999994</v>
      </c>
      <c r="H418" s="149">
        <f t="shared" ref="H418:M418" si="1289">IF(OR(AND($V1200=1,$B$24=2),$B$24=1), IF(H$9="2nd Quintile",IF(H1200&gt;H$41,H$40,IF(H1200&gt;H$40,H$19,IF(H1200&gt;H$19,H$18, H$17))), IF(H$9="Next Quintile",IF(H1200=H$42,H$42,IF(H1200&gt;H$41,H$41,IF(H1200&gt;H$40,H$40,IF(H1200&gt;H$19,H$19,H$18)))),H1200*(1+H$9))), H1200)</f>
        <v>6</v>
      </c>
      <c r="I418" s="149">
        <f t="shared" si="1289"/>
        <v>3.7</v>
      </c>
      <c r="J418" s="149">
        <f t="shared" si="1289"/>
        <v>2.5</v>
      </c>
      <c r="K418" s="149">
        <f t="shared" si="1289"/>
        <v>3.4</v>
      </c>
      <c r="L418" s="149">
        <f t="shared" si="1289"/>
        <v>24</v>
      </c>
      <c r="M418" s="149">
        <f t="shared" si="1289"/>
        <v>2.5649000000000002</v>
      </c>
      <c r="N418" s="148">
        <f t="shared" si="1267"/>
        <v>90.2</v>
      </c>
      <c r="O418" s="149">
        <f t="shared" ref="O418:Q418" si="1290">IF(OR(AND($V1200=1,$B$24=2),$B$24=1), IF(O$9="2nd Quintile",IF(O1200&gt;O$41,O$40,IF(O1200&gt;O$40,O$19,IF(O1200&gt;O$19,O$18, O$17))), IF(O$9="Next Quintile",IF(O1200=O$42,O$42,IF(O1200&gt;O$41,O$41,IF(O1200&gt;O$40,O$40,IF(O1200&gt;O$19,O$19,O$18)))),O1200*(1+O$9))), O1200)</f>
        <v>2</v>
      </c>
      <c r="P418" s="149">
        <f t="shared" si="1290"/>
        <v>3.7</v>
      </c>
      <c r="Q418" s="149">
        <f t="shared" si="1290"/>
        <v>5.3</v>
      </c>
      <c r="R418" s="23"/>
      <c r="S418" s="49">
        <f t="shared" si="1272"/>
        <v>1.6183448485180583</v>
      </c>
      <c r="T418" s="49">
        <f t="shared" si="1273"/>
        <v>2.2075424417634002</v>
      </c>
      <c r="U418" s="49">
        <f t="shared" si="1273"/>
        <v>1.6850126302484725</v>
      </c>
      <c r="V418" s="49">
        <f t="shared" si="1273"/>
        <v>1.6404343990909807</v>
      </c>
      <c r="W418" s="49">
        <f t="shared" si="1282"/>
        <v>1.1690695759071121</v>
      </c>
      <c r="X418" s="49">
        <f t="shared" si="1282"/>
        <v>0.86010167140217486</v>
      </c>
      <c r="Y418" s="49">
        <f t="shared" si="1283"/>
        <v>1.083500278414653</v>
      </c>
      <c r="Z418" s="49">
        <f t="shared" si="1283"/>
        <v>1.3540593545000115</v>
      </c>
      <c r="AA418" s="49">
        <f t="shared" si="1283"/>
        <v>1.3327331818839394</v>
      </c>
      <c r="AB418" s="49">
        <f t="shared" si="1283"/>
        <v>0.95759284195372907</v>
      </c>
      <c r="AC418" s="49">
        <f t="shared" si="1273"/>
        <v>1.4225506319540147</v>
      </c>
      <c r="AD418" s="49">
        <f t="shared" si="1284"/>
        <v>1.0569916309597509</v>
      </c>
      <c r="AE418" s="49">
        <f t="shared" si="1284"/>
        <v>1.4147320526795804</v>
      </c>
      <c r="AF418" s="49">
        <f t="shared" si="1284"/>
        <v>1.0388375064721873</v>
      </c>
      <c r="AG418" s="129">
        <f t="shared" si="1275"/>
        <v>1.3047865436546406</v>
      </c>
      <c r="AH418" s="129">
        <f t="shared" si="1276"/>
        <v>1.4662865493349788</v>
      </c>
      <c r="AI418" s="129">
        <f t="shared" si="1277"/>
        <v>1.21479512611256</v>
      </c>
      <c r="AJ418" s="132">
        <f t="shared" si="1278"/>
        <v>1.2332779555163835</v>
      </c>
      <c r="AK418" s="85">
        <f t="shared" ref="AK418:AK481" si="1291">+(AG418-AK$26)/(AK$25-AK$26)</f>
        <v>0.97733731191419526</v>
      </c>
      <c r="AL418" s="122">
        <f t="shared" ref="AL418:AL481" si="1292">+(AH418-AL$26)/(AL$25-AL$26)</f>
        <v>0.95811299759142432</v>
      </c>
      <c r="AM418" s="122">
        <f t="shared" ref="AM418:AM481" si="1293">+(AI418-AM$26)/(AM$25-AM$26)</f>
        <v>0.90722667643839228</v>
      </c>
      <c r="AN418" s="122">
        <f t="shared" ref="AN418:AN481" si="1294">+(AJ418-AN$26)/(AN$25-AN$26)</f>
        <v>0.96610632945225317</v>
      </c>
      <c r="AO418" s="53"/>
      <c r="AP418" s="60"/>
    </row>
    <row r="419" spans="1:53" ht="15" thickBot="1">
      <c r="A419" s="23" t="s">
        <v>9</v>
      </c>
      <c r="B419" s="24">
        <v>13113140208</v>
      </c>
      <c r="C419" s="24"/>
      <c r="D419" s="148">
        <f t="shared" ref="D419:G419" si="1295">IF(OR(AND($V1201=1,$B$24=2),$B$24=1), IF(D$9="Next Quintile",IF(D1201&gt;D$41,D$42,IF(D1201&gt;D$40,D$41,IF(D1201&gt;D$19,D$40,IF(D1201&gt;D$18,D$19,D$18)))),IF(D$9="2nd Quintile",IF(D1201&gt;D$40,D$42,IF(D1201&gt;D$19,D$41,IF(D1201&gt;D$18,D$40,D$19))),IF(D1201*(1+D$9)&gt;100,100,D1201*(1+D$9)))), D1201)</f>
        <v>90.3</v>
      </c>
      <c r="E419" s="148">
        <f t="shared" si="1295"/>
        <v>87.7</v>
      </c>
      <c r="F419" s="148">
        <f t="shared" si="1295"/>
        <v>78.400000000000006</v>
      </c>
      <c r="G419" s="148">
        <f t="shared" si="1295"/>
        <v>59.5</v>
      </c>
      <c r="H419" s="149">
        <f t="shared" ref="H419:M419" si="1296">IF(OR(AND($V1201=1,$B$24=2),$B$24=1), IF(H$9="2nd Quintile",IF(H1201&gt;H$41,H$40,IF(H1201&gt;H$40,H$19,IF(H1201&gt;H$19,H$18, H$17))), IF(H$9="Next Quintile",IF(H1201=H$42,H$42,IF(H1201&gt;H$41,H$41,IF(H1201&gt;H$40,H$40,IF(H1201&gt;H$19,H$19,H$18)))),H1201*(1+H$9))), H1201)</f>
        <v>6.8</v>
      </c>
      <c r="I419" s="149">
        <f t="shared" si="1296"/>
        <v>5.5</v>
      </c>
      <c r="J419" s="149">
        <f t="shared" si="1296"/>
        <v>21.2</v>
      </c>
      <c r="K419" s="149">
        <f t="shared" si="1296"/>
        <v>21.9</v>
      </c>
      <c r="L419" s="149">
        <f t="shared" si="1296"/>
        <v>30.3</v>
      </c>
      <c r="M419" s="149">
        <f t="shared" si="1296"/>
        <v>8.9</v>
      </c>
      <c r="N419" s="148">
        <f t="shared" si="1267"/>
        <v>88</v>
      </c>
      <c r="O419" s="149">
        <f t="shared" ref="O419:Q419" si="1297">IF(OR(AND($V1201=1,$B$24=2),$B$24=1), IF(O$9="2nd Quintile",IF(O1201&gt;O$41,O$40,IF(O1201&gt;O$40,O$19,IF(O1201&gt;O$19,O$18, O$17))), IF(O$9="Next Quintile",IF(O1201=O$42,O$42,IF(O1201&gt;O$41,O$41,IF(O1201&gt;O$40,O$40,IF(O1201&gt;O$19,O$19,O$18)))),O1201*(1+O$9))), O1201)</f>
        <v>8.1999999999999993</v>
      </c>
      <c r="P419" s="149">
        <f t="shared" si="1297"/>
        <v>12</v>
      </c>
      <c r="Q419" s="149">
        <f t="shared" si="1297"/>
        <v>9.1999999999999993</v>
      </c>
      <c r="R419" s="23"/>
      <c r="S419" s="49">
        <f t="shared" si="1272"/>
        <v>1.3883539289891247</v>
      </c>
      <c r="T419" s="49">
        <f t="shared" si="1273"/>
        <v>1.7104650577058311</v>
      </c>
      <c r="U419" s="49">
        <f t="shared" si="1273"/>
        <v>1.5508337257945748</v>
      </c>
      <c r="V419" s="49">
        <f t="shared" si="1273"/>
        <v>1.3959193778787331</v>
      </c>
      <c r="W419" s="49">
        <f t="shared" si="1282"/>
        <v>0.88337530168828815</v>
      </c>
      <c r="X419" s="49">
        <f t="shared" si="1282"/>
        <v>0.64519561118970481</v>
      </c>
      <c r="Y419" s="49">
        <f t="shared" si="1283"/>
        <v>0.14399480977187495</v>
      </c>
      <c r="Z419" s="49">
        <f t="shared" si="1283"/>
        <v>0.44125654585364604</v>
      </c>
      <c r="AA419" s="49">
        <f t="shared" si="1283"/>
        <v>0.75289314047001643</v>
      </c>
      <c r="AB419" s="49">
        <f t="shared" si="1283"/>
        <v>0.42220107599643009</v>
      </c>
      <c r="AC419" s="49">
        <f t="shared" si="1273"/>
        <v>1.2158637121094906</v>
      </c>
      <c r="AD419" s="49">
        <f t="shared" si="1284"/>
        <v>0.41930187607081526</v>
      </c>
      <c r="AE419" s="49">
        <f t="shared" si="1284"/>
        <v>0.81867249916865903</v>
      </c>
      <c r="AF419" s="49">
        <f t="shared" si="1284"/>
        <v>0.45371179853332982</v>
      </c>
      <c r="AG419" s="129">
        <f t="shared" si="1275"/>
        <v>0.78942072501868399</v>
      </c>
      <c r="AH419" s="129">
        <f t="shared" si="1276"/>
        <v>1.1025911161454471</v>
      </c>
      <c r="AI419" s="129">
        <f t="shared" si="1277"/>
        <v>0.53878358744003085</v>
      </c>
      <c r="AJ419" s="132">
        <f t="shared" si="1278"/>
        <v>0.72688747147057375</v>
      </c>
      <c r="AK419" s="85">
        <f t="shared" si="1291"/>
        <v>0.82349621472821</v>
      </c>
      <c r="AL419" s="122">
        <f t="shared" si="1292"/>
        <v>0.85182081657865549</v>
      </c>
      <c r="AM419" s="122">
        <f t="shared" si="1293"/>
        <v>0.74993763021815985</v>
      </c>
      <c r="AN419" s="122">
        <f t="shared" si="1294"/>
        <v>0.82458502482452911</v>
      </c>
      <c r="AO419" s="53"/>
      <c r="AP419" s="60"/>
    </row>
    <row r="420" spans="1:53" ht="15" thickBot="1">
      <c r="A420" s="23" t="s">
        <v>9</v>
      </c>
      <c r="B420" s="24">
        <v>13113140303</v>
      </c>
      <c r="C420" s="24"/>
      <c r="D420" s="148">
        <f t="shared" ref="D420:G420" si="1298">IF(OR(AND($V1202=1,$B$24=2),$B$24=1), IF(D$9="Next Quintile",IF(D1202&gt;D$41,D$42,IF(D1202&gt;D$40,D$41,IF(D1202&gt;D$19,D$40,IF(D1202&gt;D$18,D$19,D$18)))),IF(D$9="2nd Quintile",IF(D1202&gt;D$40,D$42,IF(D1202&gt;D$19,D$41,IF(D1202&gt;D$18,D$40,D$19))),IF(D1202*(1+D$9)&gt;100,100,D1202*(1+D$9)))), D1202)</f>
        <v>93.4</v>
      </c>
      <c r="E420" s="148">
        <f t="shared" si="1298"/>
        <v>89.8</v>
      </c>
      <c r="F420" s="148">
        <f t="shared" si="1298"/>
        <v>66.400000000000006</v>
      </c>
      <c r="G420" s="148">
        <f t="shared" si="1298"/>
        <v>65.400000000000006</v>
      </c>
      <c r="H420" s="149">
        <f t="shared" ref="H420:M420" si="1299">IF(OR(AND($V1202=1,$B$24=2),$B$24=1), IF(H$9="2nd Quintile",IF(H1202&gt;H$41,H$40,IF(H1202&gt;H$40,H$19,IF(H1202&gt;H$19,H$18, H$17))), IF(H$9="Next Quintile",IF(H1202=H$42,H$42,IF(H1202&gt;H$41,H$41,IF(H1202&gt;H$40,H$40,IF(H1202&gt;H$19,H$19,H$18)))),H1202*(1+H$9))), H1202)</f>
        <v>6.1</v>
      </c>
      <c r="I420" s="149">
        <f t="shared" si="1299"/>
        <v>4.7</v>
      </c>
      <c r="J420" s="149">
        <f t="shared" si="1299"/>
        <v>11.2</v>
      </c>
      <c r="K420" s="149">
        <f t="shared" si="1299"/>
        <v>14.6</v>
      </c>
      <c r="L420" s="149">
        <f t="shared" si="1299"/>
        <v>33.299999999999997</v>
      </c>
      <c r="M420" s="149">
        <f t="shared" si="1299"/>
        <v>11.1</v>
      </c>
      <c r="N420" s="148">
        <f t="shared" si="1267"/>
        <v>90.6</v>
      </c>
      <c r="O420" s="149">
        <f t="shared" ref="O420:Q420" si="1300">IF(OR(AND($V1202=1,$B$24=2),$B$24=1), IF(O$9="2nd Quintile",IF(O1202&gt;O$41,O$40,IF(O1202&gt;O$40,O$19,IF(O1202&gt;O$19,O$18, O$17))), IF(O$9="Next Quintile",IF(O1202=O$42,O$42,IF(O1202&gt;O$41,O$41,IF(O1202&gt;O$40,O$40,IF(O1202&gt;O$19,O$19,O$18)))),O1202*(1+O$9))), O1202)</f>
        <v>4.7</v>
      </c>
      <c r="P420" s="149">
        <f t="shared" si="1300"/>
        <v>7.9</v>
      </c>
      <c r="Q420" s="149">
        <f t="shared" si="1300"/>
        <v>6.7</v>
      </c>
      <c r="R420" s="23"/>
      <c r="S420" s="49">
        <f t="shared" si="1272"/>
        <v>1.6524175773371601</v>
      </c>
      <c r="T420" s="49">
        <f t="shared" si="1273"/>
        <v>1.9112078474213872</v>
      </c>
      <c r="U420" s="49">
        <f t="shared" si="1273"/>
        <v>0.97578127813501281</v>
      </c>
      <c r="V420" s="49">
        <f t="shared" si="1273"/>
        <v>1.7095364703031384</v>
      </c>
      <c r="W420" s="49">
        <f t="shared" si="1282"/>
        <v>1.1333577916297592</v>
      </c>
      <c r="X420" s="49">
        <f t="shared" si="1282"/>
        <v>0.7407094157285804</v>
      </c>
      <c r="Y420" s="49">
        <f t="shared" si="1283"/>
        <v>0.64640415129207707</v>
      </c>
      <c r="Z420" s="49">
        <f t="shared" si="1283"/>
        <v>0.80144360007626592</v>
      </c>
      <c r="AA420" s="49">
        <f t="shared" si="1283"/>
        <v>0.47677883503481538</v>
      </c>
      <c r="AB420" s="49">
        <f t="shared" si="1283"/>
        <v>0.2362747472713812</v>
      </c>
      <c r="AC420" s="49">
        <f t="shared" si="1273"/>
        <v>1.4601300719257453</v>
      </c>
      <c r="AD420" s="49">
        <f t="shared" si="1284"/>
        <v>0.77928802802424657</v>
      </c>
      <c r="AE420" s="49">
        <f t="shared" si="1284"/>
        <v>1.1131115557222466</v>
      </c>
      <c r="AF420" s="49">
        <f t="shared" si="1284"/>
        <v>0.82879238054541793</v>
      </c>
      <c r="AG420" s="129">
        <f t="shared" si="1275"/>
        <v>0.93431213591049644</v>
      </c>
      <c r="AH420" s="129">
        <f t="shared" si="1276"/>
        <v>1.2527735045495878</v>
      </c>
      <c r="AI420" s="129">
        <f t="shared" si="1277"/>
        <v>0.50483239412748748</v>
      </c>
      <c r="AJ420" s="132">
        <f t="shared" si="1278"/>
        <v>1.0453305090544143</v>
      </c>
      <c r="AK420" s="85">
        <f t="shared" si="1291"/>
        <v>0.86674753799877247</v>
      </c>
      <c r="AL420" s="122">
        <f t="shared" si="1292"/>
        <v>0.89571252419012826</v>
      </c>
      <c r="AM420" s="122">
        <f t="shared" si="1293"/>
        <v>0.74203813367309346</v>
      </c>
      <c r="AN420" s="122">
        <f t="shared" si="1294"/>
        <v>0.91358052444059923</v>
      </c>
      <c r="AO420" s="53"/>
      <c r="AP420" s="60"/>
    </row>
    <row r="421" spans="1:53" ht="15" thickBot="1">
      <c r="A421" s="23" t="s">
        <v>9</v>
      </c>
      <c r="B421" s="24">
        <v>13113140304</v>
      </c>
      <c r="C421" s="24"/>
      <c r="D421" s="148">
        <f t="shared" ref="D421:G421" si="1301">IF(OR(AND($V1203=1,$B$24=2),$B$24=1), IF(D$9="Next Quintile",IF(D1203&gt;D$41,D$42,IF(D1203&gt;D$40,D$41,IF(D1203&gt;D$19,D$40,IF(D1203&gt;D$18,D$19,D$18)))),IF(D$9="2nd Quintile",IF(D1203&gt;D$40,D$42,IF(D1203&gt;D$19,D$41,IF(D1203&gt;D$18,D$40,D$19))),IF(D1203*(1+D$9)&gt;100,100,D1203*(1+D$9)))), D1203)</f>
        <v>93.3</v>
      </c>
      <c r="E421" s="148">
        <f t="shared" si="1301"/>
        <v>90.9</v>
      </c>
      <c r="F421" s="148">
        <f t="shared" si="1301"/>
        <v>66.7</v>
      </c>
      <c r="G421" s="148">
        <f t="shared" si="1301"/>
        <v>64.900000000000006</v>
      </c>
      <c r="H421" s="149">
        <f t="shared" ref="H421:M421" si="1302">IF(OR(AND($V1203=1,$B$24=2),$B$24=1), IF(H$9="2nd Quintile",IF(H1203&gt;H$41,H$40,IF(H1203&gt;H$40,H$19,IF(H1203&gt;H$19,H$18, H$17))), IF(H$9="Next Quintile",IF(H1203=H$42,H$42,IF(H1203&gt;H$41,H$41,IF(H1203&gt;H$40,H$40,IF(H1203&gt;H$19,H$19,H$18)))),H1203*(1+H$9))), H1203)</f>
        <v>8.1</v>
      </c>
      <c r="I421" s="149">
        <f t="shared" si="1302"/>
        <v>10.3</v>
      </c>
      <c r="J421" s="149">
        <f t="shared" si="1302"/>
        <v>2</v>
      </c>
      <c r="K421" s="149">
        <f t="shared" si="1302"/>
        <v>14.3</v>
      </c>
      <c r="L421" s="149">
        <f t="shared" si="1302"/>
        <v>34.299999999999997</v>
      </c>
      <c r="M421" s="149">
        <f t="shared" si="1302"/>
        <v>12.8</v>
      </c>
      <c r="N421" s="148">
        <f t="shared" si="1267"/>
        <v>90.5</v>
      </c>
      <c r="O421" s="149">
        <f t="shared" ref="O421:Q421" si="1303">IF(OR(AND($V1203=1,$B$24=2),$B$24=1), IF(O$9="2nd Quintile",IF(O1203&gt;O$41,O$40,IF(O1203&gt;O$40,O$19,IF(O1203&gt;O$19,O$18, O$17))), IF(O$9="Next Quintile",IF(O1203=O$42,O$42,IF(O1203&gt;O$41,O$41,IF(O1203&gt;O$40,O$40,IF(O1203&gt;O$19,O$19,O$18)))),O1203*(1+O$9))), O1203)</f>
        <v>3.9</v>
      </c>
      <c r="P421" s="149">
        <f t="shared" si="1303"/>
        <v>14.1</v>
      </c>
      <c r="Q421" s="149">
        <f t="shared" si="1303"/>
        <v>9.8000000000000007</v>
      </c>
      <c r="R421" s="23"/>
      <c r="S421" s="49">
        <f t="shared" si="1272"/>
        <v>1.6438993951323839</v>
      </c>
      <c r="T421" s="49">
        <f t="shared" si="1273"/>
        <v>2.0163588325104893</v>
      </c>
      <c r="U421" s="49">
        <f t="shared" si="1273"/>
        <v>0.99015758932650166</v>
      </c>
      <c r="V421" s="49">
        <f t="shared" si="1273"/>
        <v>1.682958750606155</v>
      </c>
      <c r="W421" s="49">
        <f t="shared" si="1282"/>
        <v>0.41912210608269918</v>
      </c>
      <c r="X421" s="49">
        <f t="shared" si="1282"/>
        <v>7.2112783956451112E-2</v>
      </c>
      <c r="Y421" s="49">
        <f t="shared" si="1283"/>
        <v>1.1086207454906631</v>
      </c>
      <c r="Z421" s="49">
        <f t="shared" si="1283"/>
        <v>0.81624580778404476</v>
      </c>
      <c r="AA421" s="49">
        <f t="shared" si="1283"/>
        <v>0.38474073322308161</v>
      </c>
      <c r="AB421" s="49">
        <f t="shared" si="1283"/>
        <v>9.2604402347479645E-2</v>
      </c>
      <c r="AC421" s="49">
        <f t="shared" si="1273"/>
        <v>1.450735211932813</v>
      </c>
      <c r="AD421" s="49">
        <f t="shared" si="1284"/>
        <v>0.86157057704217377</v>
      </c>
      <c r="AE421" s="49">
        <f t="shared" si="1284"/>
        <v>0.66786225068999217</v>
      </c>
      <c r="AF421" s="49">
        <f t="shared" si="1284"/>
        <v>0.36369245885042845</v>
      </c>
      <c r="AG421" s="129">
        <f t="shared" si="1275"/>
        <v>0.80016023539689141</v>
      </c>
      <c r="AH421" s="129">
        <f t="shared" si="1276"/>
        <v>1.1333186004436204</v>
      </c>
      <c r="AI421" s="129">
        <f t="shared" si="1277"/>
        <v>0.43119698111820198</v>
      </c>
      <c r="AJ421" s="132">
        <f t="shared" si="1278"/>
        <v>0.83596512462885197</v>
      </c>
      <c r="AK421" s="85">
        <f t="shared" si="1291"/>
        <v>0.82670205027274912</v>
      </c>
      <c r="AL421" s="122">
        <f t="shared" si="1292"/>
        <v>0.86080110894704054</v>
      </c>
      <c r="AM421" s="122">
        <f t="shared" si="1293"/>
        <v>0.72490522510912603</v>
      </c>
      <c r="AN421" s="122">
        <f t="shared" si="1294"/>
        <v>0.85506903324695716</v>
      </c>
      <c r="AO421" s="53"/>
      <c r="AP421" s="60"/>
    </row>
    <row r="422" spans="1:53" ht="15" thickBot="1">
      <c r="A422" s="23" t="s">
        <v>9</v>
      </c>
      <c r="B422" s="24">
        <v>13113140305</v>
      </c>
      <c r="C422" s="24"/>
      <c r="D422" s="148">
        <f t="shared" ref="D422:G422" si="1304">IF(OR(AND($V1204=1,$B$24=2),$B$24=1), IF(D$9="Next Quintile",IF(D1204&gt;D$41,D$42,IF(D1204&gt;D$40,D$41,IF(D1204&gt;D$19,D$40,IF(D1204&gt;D$18,D$19,D$18)))),IF(D$9="2nd Quintile",IF(D1204&gt;D$40,D$42,IF(D1204&gt;D$19,D$41,IF(D1204&gt;D$18,D$40,D$19))),IF(D1204*(1+D$9)&gt;100,100,D1204*(1+D$9)))), D1204)</f>
        <v>87.9</v>
      </c>
      <c r="E422" s="148">
        <f t="shared" si="1304"/>
        <v>77.5</v>
      </c>
      <c r="F422" s="148">
        <f t="shared" si="1304"/>
        <v>63.3</v>
      </c>
      <c r="G422" s="148">
        <f t="shared" si="1304"/>
        <v>53.2</v>
      </c>
      <c r="H422" s="149">
        <f t="shared" ref="H422:M422" si="1305">IF(OR(AND($V1204=1,$B$24=2),$B$24=1), IF(H$9="2nd Quintile",IF(H1204&gt;H$41,H$40,IF(H1204&gt;H$40,H$19,IF(H1204&gt;H$19,H$18, H$17))), IF(H$9="Next Quintile",IF(H1204=H$42,H$42,IF(H1204&gt;H$41,H$41,IF(H1204&gt;H$40,H$40,IF(H1204&gt;H$19,H$19,H$18)))),H1204*(1+H$9))), H1204)</f>
        <v>10.7</v>
      </c>
      <c r="I422" s="149">
        <f t="shared" si="1305"/>
        <v>16.7</v>
      </c>
      <c r="J422" s="149">
        <f t="shared" si="1305"/>
        <v>10.8</v>
      </c>
      <c r="K422" s="149">
        <f t="shared" si="1305"/>
        <v>16.2</v>
      </c>
      <c r="L422" s="149">
        <f t="shared" si="1305"/>
        <v>28.9</v>
      </c>
      <c r="M422" s="149">
        <f t="shared" si="1305"/>
        <v>4.7</v>
      </c>
      <c r="N422" s="148">
        <f t="shared" si="1267"/>
        <v>80.599999999999994</v>
      </c>
      <c r="O422" s="149">
        <f t="shared" ref="O422:Q422" si="1306">IF(OR(AND($V1204=1,$B$24=2),$B$24=1), IF(O$9="2nd Quintile",IF(O1204&gt;O$41,O$40,IF(O1204&gt;O$40,O$19,IF(O1204&gt;O$19,O$18, O$17))), IF(O$9="Next Quintile",IF(O1204=O$42,O$42,IF(O1204&gt;O$41,O$41,IF(O1204&gt;O$40,O$40,IF(O1204&gt;O$19,O$19,O$18)))),O1204*(1+O$9))), O1204)</f>
        <v>12.5</v>
      </c>
      <c r="P422" s="149">
        <f t="shared" si="1306"/>
        <v>14.3</v>
      </c>
      <c r="Q422" s="149">
        <f t="shared" si="1306"/>
        <v>9.1999999999999993</v>
      </c>
      <c r="R422" s="23"/>
      <c r="S422" s="49">
        <f t="shared" si="1272"/>
        <v>1.1839175560745181</v>
      </c>
      <c r="T422" s="49">
        <f t="shared" si="1273"/>
        <v>0.73542865051598416</v>
      </c>
      <c r="U422" s="49">
        <f t="shared" si="1273"/>
        <v>0.82722606248962549</v>
      </c>
      <c r="V422" s="49">
        <f t="shared" si="1273"/>
        <v>1.0610401096967412</v>
      </c>
      <c r="W422" s="49">
        <f t="shared" si="1282"/>
        <v>-0.50938428512847878</v>
      </c>
      <c r="X422" s="49">
        <f t="shared" si="1282"/>
        <v>-0.69199765235455357</v>
      </c>
      <c r="Y422" s="49">
        <f t="shared" si="1283"/>
        <v>0.66650052495288514</v>
      </c>
      <c r="Z422" s="49">
        <f t="shared" si="1283"/>
        <v>0.72249849230144514</v>
      </c>
      <c r="AA422" s="49">
        <f t="shared" si="1283"/>
        <v>0.88174648300644398</v>
      </c>
      <c r="AB422" s="49">
        <f t="shared" si="1283"/>
        <v>0.77715133992606911</v>
      </c>
      <c r="AC422" s="49">
        <f t="shared" si="1273"/>
        <v>0.52064407263245571</v>
      </c>
      <c r="AD422" s="49">
        <f t="shared" si="1284"/>
        <v>-2.2966824900543404E-2</v>
      </c>
      <c r="AE422" s="49">
        <f t="shared" si="1284"/>
        <v>0.65349936988250001</v>
      </c>
      <c r="AF422" s="49">
        <f t="shared" si="1284"/>
        <v>0.45371179853332982</v>
      </c>
      <c r="AG422" s="129">
        <f t="shared" si="1275"/>
        <v>0.5541846236532304</v>
      </c>
      <c r="AH422" s="129">
        <f t="shared" si="1276"/>
        <v>0.46753299517810304</v>
      </c>
      <c r="AI422" s="129">
        <f t="shared" si="1277"/>
        <v>0.79379877174465274</v>
      </c>
      <c r="AJ422" s="132">
        <f t="shared" si="1278"/>
        <v>0.40122210403693553</v>
      </c>
      <c r="AK422" s="85">
        <f t="shared" si="1291"/>
        <v>0.75327622996554544</v>
      </c>
      <c r="AL422" s="122">
        <f t="shared" si="1292"/>
        <v>0.66622125555168832</v>
      </c>
      <c r="AM422" s="122">
        <f t="shared" si="1293"/>
        <v>0.80927255694103228</v>
      </c>
      <c r="AN422" s="122">
        <f t="shared" si="1294"/>
        <v>0.73357109560719747</v>
      </c>
      <c r="AO422" s="53"/>
      <c r="AP422" s="60"/>
    </row>
    <row r="423" spans="1:53" ht="15" thickBot="1">
      <c r="A423" s="23" t="s">
        <v>9</v>
      </c>
      <c r="B423" s="24">
        <v>13113140306</v>
      </c>
      <c r="C423" s="24"/>
      <c r="D423" s="148">
        <f t="shared" ref="D423:G423" si="1307">IF(OR(AND($V1205=1,$B$24=2),$B$24=1), IF(D$9="Next Quintile",IF(D1205&gt;D$41,D$42,IF(D1205&gt;D$40,D$41,IF(D1205&gt;D$19,D$40,IF(D1205&gt;D$18,D$19,D$18)))),IF(D$9="2nd Quintile",IF(D1205&gt;D$40,D$42,IF(D1205&gt;D$19,D$41,IF(D1205&gt;D$18,D$40,D$19))),IF(D1205*(1+D$9)&gt;100,100,D1205*(1+D$9)))), D1205)</f>
        <v>94.1</v>
      </c>
      <c r="E423" s="148">
        <f t="shared" si="1307"/>
        <v>85.4</v>
      </c>
      <c r="F423" s="148">
        <f t="shared" si="1307"/>
        <v>76.599999999999994</v>
      </c>
      <c r="G423" s="148">
        <f t="shared" si="1307"/>
        <v>67.7</v>
      </c>
      <c r="H423" s="149">
        <f t="shared" ref="H423:M423" si="1308">IF(OR(AND($V1205=1,$B$24=2),$B$24=1), IF(H$9="2nd Quintile",IF(H1205&gt;H$41,H$40,IF(H1205&gt;H$40,H$19,IF(H1205&gt;H$19,H$18, H$17))), IF(H$9="Next Quintile",IF(H1205=H$42,H$42,IF(H1205&gt;H$41,H$41,IF(H1205&gt;H$40,H$40,IF(H1205&gt;H$19,H$19,H$18)))),H1205*(1+H$9))), H1205)</f>
        <v>8.3000000000000007</v>
      </c>
      <c r="I423" s="149">
        <f t="shared" si="1308"/>
        <v>3.3</v>
      </c>
      <c r="J423" s="149">
        <f t="shared" si="1308"/>
        <v>14.3</v>
      </c>
      <c r="K423" s="149">
        <f t="shared" si="1308"/>
        <v>10.9</v>
      </c>
      <c r="L423" s="149">
        <f t="shared" si="1308"/>
        <v>27.1</v>
      </c>
      <c r="M423" s="149">
        <f t="shared" si="1308"/>
        <v>13</v>
      </c>
      <c r="N423" s="148">
        <f t="shared" si="1267"/>
        <v>91.3</v>
      </c>
      <c r="O423" s="149">
        <f t="shared" ref="O423:Q423" si="1309">IF(OR(AND($V1205=1,$B$24=2),$B$24=1), IF(O$9="2nd Quintile",IF(O1205&gt;O$41,O$40,IF(O1205&gt;O$40,O$19,IF(O1205&gt;O$19,O$18, O$17))), IF(O$9="Next Quintile",IF(O1205=O$42,O$42,IF(O1205&gt;O$41,O$41,IF(O1205&gt;O$40,O$40,IF(O1205&gt;O$19,O$19,O$18)))),O1205*(1+O$9))), O1205)</f>
        <v>4.8</v>
      </c>
      <c r="P423" s="149">
        <f t="shared" si="1309"/>
        <v>6.8</v>
      </c>
      <c r="Q423" s="149">
        <f t="shared" si="1309"/>
        <v>5.8</v>
      </c>
      <c r="R423" s="23"/>
      <c r="S423" s="49">
        <f t="shared" si="1272"/>
        <v>1.7120448527705863</v>
      </c>
      <c r="T423" s="49">
        <f t="shared" si="1273"/>
        <v>1.4906039070649837</v>
      </c>
      <c r="U423" s="49">
        <f t="shared" si="1273"/>
        <v>1.4645758586456399</v>
      </c>
      <c r="V423" s="49">
        <f t="shared" si="1273"/>
        <v>1.8317939809092623</v>
      </c>
      <c r="W423" s="49">
        <f t="shared" si="1282"/>
        <v>0.34769853752799279</v>
      </c>
      <c r="X423" s="49">
        <f t="shared" si="1282"/>
        <v>0.90785857367161271</v>
      </c>
      <c r="Y423" s="49">
        <f t="shared" si="1283"/>
        <v>0.4906572554208144</v>
      </c>
      <c r="Z423" s="49">
        <f t="shared" si="1283"/>
        <v>0.98400416180553885</v>
      </c>
      <c r="AA423" s="49">
        <f t="shared" si="1283"/>
        <v>1.0474150662675645</v>
      </c>
      <c r="AB423" s="49">
        <f t="shared" si="1283"/>
        <v>7.5702008827020703E-2</v>
      </c>
      <c r="AC423" s="49">
        <f t="shared" si="1273"/>
        <v>1.5258940918762758</v>
      </c>
      <c r="AD423" s="49">
        <f t="shared" si="1284"/>
        <v>0.76900270939700577</v>
      </c>
      <c r="AE423" s="49">
        <f t="shared" si="1284"/>
        <v>1.1921074001634531</v>
      </c>
      <c r="AF423" s="49">
        <f t="shared" si="1284"/>
        <v>0.96382139006976975</v>
      </c>
      <c r="AG423" s="129">
        <f t="shared" si="1275"/>
        <v>0.99765685574194751</v>
      </c>
      <c r="AH423" s="129">
        <f t="shared" si="1276"/>
        <v>1.1778904237158418</v>
      </c>
      <c r="AI423" s="129">
        <f t="shared" si="1277"/>
        <v>0.70237374563337462</v>
      </c>
      <c r="AJ423" s="132">
        <f t="shared" si="1278"/>
        <v>1.1127063978766261</v>
      </c>
      <c r="AK423" s="85">
        <f t="shared" si="1291"/>
        <v>0.8856564777216317</v>
      </c>
      <c r="AL423" s="122">
        <f t="shared" si="1292"/>
        <v>0.8738274927698233</v>
      </c>
      <c r="AM423" s="122">
        <f t="shared" si="1293"/>
        <v>0.78800050116230869</v>
      </c>
      <c r="AN423" s="122">
        <f t="shared" si="1294"/>
        <v>0.93241011146283359</v>
      </c>
      <c r="AO423" s="53"/>
      <c r="AP423" s="60"/>
    </row>
    <row r="424" spans="1:53" ht="15" thickBot="1">
      <c r="A424" s="23" t="s">
        <v>9</v>
      </c>
      <c r="B424" s="24">
        <v>13113140307</v>
      </c>
      <c r="C424" s="24"/>
      <c r="D424" s="148">
        <f t="shared" ref="D424:G424" si="1310">IF(OR(AND($V1206=1,$B$24=2),$B$24=1), IF(D$9="Next Quintile",IF(D1206&gt;D$41,D$42,IF(D1206&gt;D$40,D$41,IF(D1206&gt;D$19,D$40,IF(D1206&gt;D$18,D$19,D$18)))),IF(D$9="2nd Quintile",IF(D1206&gt;D$40,D$42,IF(D1206&gt;D$19,D$41,IF(D1206&gt;D$18,D$40,D$19))),IF(D1206*(1+D$9)&gt;100,100,D1206*(1+D$9)))), D1206)</f>
        <v>94.1</v>
      </c>
      <c r="E424" s="148">
        <f t="shared" si="1310"/>
        <v>85.4</v>
      </c>
      <c r="F424" s="148">
        <f t="shared" si="1310"/>
        <v>79.7</v>
      </c>
      <c r="G424" s="148">
        <f t="shared" si="1310"/>
        <v>67.7</v>
      </c>
      <c r="H424" s="149">
        <f t="shared" ref="H424:M424" si="1311">IF(OR(AND($V1206=1,$B$24=2),$B$24=1), IF(H$9="2nd Quintile",IF(H1206&gt;H$41,H$40,IF(H1206&gt;H$40,H$19,IF(H1206&gt;H$19,H$18, H$17))), IF(H$9="Next Quintile",IF(H1206=H$42,H$42,IF(H1206&gt;H$41,H$41,IF(H1206&gt;H$40,H$40,IF(H1206&gt;H$19,H$19,H$18)))),H1206*(1+H$9))), H1206)</f>
        <v>7.3769</v>
      </c>
      <c r="I424" s="149">
        <f t="shared" si="1311"/>
        <v>0.5</v>
      </c>
      <c r="J424" s="149">
        <f t="shared" si="1311"/>
        <v>1.2</v>
      </c>
      <c r="K424" s="149">
        <f t="shared" si="1311"/>
        <v>7</v>
      </c>
      <c r="L424" s="149">
        <f t="shared" si="1311"/>
        <v>27.9</v>
      </c>
      <c r="M424" s="149">
        <f t="shared" si="1311"/>
        <v>1.0559000000000001</v>
      </c>
      <c r="N424" s="148">
        <f t="shared" si="1267"/>
        <v>91.3</v>
      </c>
      <c r="O424" s="149">
        <f t="shared" ref="O424:Q424" si="1312">IF(OR(AND($V1206=1,$B$24=2),$B$24=1), IF(O$9="2nd Quintile",IF(O1206&gt;O$41,O$40,IF(O1206&gt;O$40,O$19,IF(O1206&gt;O$19,O$18, O$17))), IF(O$9="Next Quintile",IF(O1206=O$42,O$42,IF(O1206&gt;O$41,O$41,IF(O1206&gt;O$40,O$40,IF(O1206&gt;O$19,O$19,O$18)))),O1206*(1+O$9))), O1206)</f>
        <v>1.7</v>
      </c>
      <c r="P424" s="149">
        <f t="shared" si="1312"/>
        <v>1.8</v>
      </c>
      <c r="Q424" s="149">
        <f t="shared" si="1312"/>
        <v>4.8</v>
      </c>
      <c r="R424" s="23"/>
      <c r="S424" s="49">
        <f t="shared" si="1272"/>
        <v>1.7120448527705863</v>
      </c>
      <c r="T424" s="49">
        <f t="shared" si="1273"/>
        <v>1.4906039070649837</v>
      </c>
      <c r="U424" s="49">
        <f t="shared" si="1273"/>
        <v>1.6131310742910272</v>
      </c>
      <c r="V424" s="49">
        <f t="shared" si="1273"/>
        <v>1.8317939809092623</v>
      </c>
      <c r="W424" s="49">
        <f t="shared" si="1282"/>
        <v>0.67735401819223862</v>
      </c>
      <c r="X424" s="49">
        <f t="shared" si="1282"/>
        <v>1.2421568895576773</v>
      </c>
      <c r="Y424" s="49">
        <f t="shared" si="1283"/>
        <v>1.1488134928122793</v>
      </c>
      <c r="Z424" s="49">
        <f t="shared" si="1283"/>
        <v>1.1764328620066646</v>
      </c>
      <c r="AA424" s="49">
        <f t="shared" si="1283"/>
        <v>0.97378458481817776</v>
      </c>
      <c r="AB424" s="49">
        <f t="shared" si="1283"/>
        <v>1.0851214010655921</v>
      </c>
      <c r="AC424" s="49">
        <f t="shared" si="1273"/>
        <v>1.5258940918762758</v>
      </c>
      <c r="AD424" s="49">
        <f t="shared" si="1284"/>
        <v>1.0878475868414736</v>
      </c>
      <c r="AE424" s="49">
        <f t="shared" si="1284"/>
        <v>1.551179420350755</v>
      </c>
      <c r="AF424" s="49">
        <f t="shared" si="1284"/>
        <v>1.113853622874605</v>
      </c>
      <c r="AG424" s="129">
        <f t="shared" si="1275"/>
        <v>1.2620418074956909</v>
      </c>
      <c r="AH424" s="129">
        <f t="shared" si="1276"/>
        <v>1.3879854593711507</v>
      </c>
      <c r="AI424" s="129">
        <f t="shared" si="1277"/>
        <v>1.0784462826301449</v>
      </c>
      <c r="AJ424" s="132">
        <f t="shared" si="1278"/>
        <v>1.3196936804857773</v>
      </c>
      <c r="AK424" s="85">
        <f t="shared" si="1291"/>
        <v>0.96457764320542627</v>
      </c>
      <c r="AL424" s="122">
        <f t="shared" si="1292"/>
        <v>0.9352290324150041</v>
      </c>
      <c r="AM424" s="122">
        <f t="shared" si="1293"/>
        <v>0.87550210027702324</v>
      </c>
      <c r="AN424" s="122">
        <f t="shared" si="1294"/>
        <v>0.99025699286976099</v>
      </c>
      <c r="AO424" s="53"/>
      <c r="AP424" s="60"/>
      <c r="AU424" s="56"/>
      <c r="AV424" s="56"/>
      <c r="AW424" s="56"/>
      <c r="AX424" s="56"/>
      <c r="AY424" s="56"/>
      <c r="AZ424" s="56"/>
      <c r="BA424" s="56"/>
    </row>
    <row r="425" spans="1:53" ht="15" thickBot="1">
      <c r="A425" s="23" t="s">
        <v>9</v>
      </c>
      <c r="B425" s="24">
        <v>13113140403</v>
      </c>
      <c r="C425" s="24"/>
      <c r="D425" s="148">
        <f t="shared" ref="D425:G425" si="1313">IF(OR(AND($V1207=1,$B$24=2),$B$24=1), IF(D$9="Next Quintile",IF(D1207&gt;D$41,D$42,IF(D1207&gt;D$40,D$41,IF(D1207&gt;D$19,D$40,IF(D1207&gt;D$18,D$19,D$18)))),IF(D$9="2nd Quintile",IF(D1207&gt;D$40,D$42,IF(D1207&gt;D$19,D$41,IF(D1207&gt;D$18,D$40,D$19))),IF(D1207*(1+D$9)&gt;100,100,D1207*(1+D$9)))), D1207)</f>
        <v>83.4</v>
      </c>
      <c r="E425" s="148">
        <f t="shared" si="1313"/>
        <v>71.900000000000006</v>
      </c>
      <c r="F425" s="148">
        <f t="shared" si="1313"/>
        <v>61.4</v>
      </c>
      <c r="G425" s="148">
        <f t="shared" si="1313"/>
        <v>46.9</v>
      </c>
      <c r="H425" s="149">
        <f t="shared" ref="H425:M425" si="1314">IF(OR(AND($V1207=1,$B$24=2),$B$24=1), IF(H$9="2nd Quintile",IF(H1207&gt;H$41,H$40,IF(H1207&gt;H$40,H$19,IF(H1207&gt;H$19,H$18, H$17))), IF(H$9="Next Quintile",IF(H1207=H$42,H$42,IF(H1207&gt;H$41,H$41,IF(H1207&gt;H$40,H$40,IF(H1207&gt;H$19,H$19,H$18)))),H1207*(1+H$9))), H1207)</f>
        <v>5.8</v>
      </c>
      <c r="I425" s="149">
        <f t="shared" si="1314"/>
        <v>8.9</v>
      </c>
      <c r="J425" s="149">
        <f t="shared" si="1314"/>
        <v>6.7</v>
      </c>
      <c r="K425" s="149">
        <f t="shared" si="1314"/>
        <v>11.8</v>
      </c>
      <c r="L425" s="149">
        <f t="shared" si="1314"/>
        <v>29.4</v>
      </c>
      <c r="M425" s="149">
        <f t="shared" si="1314"/>
        <v>4.2</v>
      </c>
      <c r="N425" s="148">
        <f t="shared" si="1267"/>
        <v>75.099999999999994</v>
      </c>
      <c r="O425" s="149">
        <f t="shared" ref="O425:Q425" si="1315">IF(OR(AND($V1207=1,$B$24=2),$B$24=1), IF(O$9="2nd Quintile",IF(O1207&gt;O$41,O$40,IF(O1207&gt;O$40,O$19,IF(O1207&gt;O$19,O$18, O$17))), IF(O$9="Next Quintile",IF(O1207=O$42,O$42,IF(O1207&gt;O$41,O$41,IF(O1207&gt;O$40,O$40,IF(O1207&gt;O$19,O$19,O$18)))),O1207*(1+O$9))), O1207)</f>
        <v>4.9000000000000004</v>
      </c>
      <c r="P425" s="149">
        <f t="shared" si="1315"/>
        <v>11.9</v>
      </c>
      <c r="Q425" s="149">
        <f t="shared" si="1315"/>
        <v>14.2</v>
      </c>
      <c r="R425" s="23"/>
      <c r="S425" s="49">
        <f t="shared" si="1272"/>
        <v>0.80059935685962924</v>
      </c>
      <c r="T425" s="49">
        <f t="shared" si="1273"/>
        <v>0.20011454460783362</v>
      </c>
      <c r="U425" s="49">
        <f t="shared" si="1273"/>
        <v>0.73617609161019493</v>
      </c>
      <c r="V425" s="49">
        <f t="shared" si="1273"/>
        <v>0.72616084151474924</v>
      </c>
      <c r="W425" s="49">
        <f t="shared" si="1282"/>
        <v>1.2404931444618181</v>
      </c>
      <c r="X425" s="49">
        <f t="shared" si="1282"/>
        <v>0.23926194189948347</v>
      </c>
      <c r="Y425" s="49">
        <f t="shared" si="1283"/>
        <v>0.87248835497616806</v>
      </c>
      <c r="Z425" s="49">
        <f t="shared" si="1283"/>
        <v>0.93959753868220219</v>
      </c>
      <c r="AA425" s="49">
        <f t="shared" si="1283"/>
        <v>0.83572743210057698</v>
      </c>
      <c r="AB425" s="49">
        <f t="shared" si="1283"/>
        <v>0.81940732372721659</v>
      </c>
      <c r="AC425" s="49">
        <f t="shared" si="1273"/>
        <v>3.9267730211464741E-3</v>
      </c>
      <c r="AD425" s="49">
        <f t="shared" si="1284"/>
        <v>0.75871739076976474</v>
      </c>
      <c r="AE425" s="49">
        <f t="shared" si="1284"/>
        <v>0.82585393957240505</v>
      </c>
      <c r="AF425" s="49">
        <f t="shared" si="1284"/>
        <v>-0.29644936549084666</v>
      </c>
      <c r="AG425" s="129">
        <f t="shared" si="1275"/>
        <v>0.62527404386015972</v>
      </c>
      <c r="AH425" s="129">
        <f t="shared" si="1276"/>
        <v>0.68789918227569669</v>
      </c>
      <c r="AI425" s="129">
        <f t="shared" si="1277"/>
        <v>0.86491076483666518</v>
      </c>
      <c r="AJ425" s="132">
        <f t="shared" si="1278"/>
        <v>0.32301218446811741</v>
      </c>
      <c r="AK425" s="85">
        <f t="shared" si="1291"/>
        <v>0.77449702887668703</v>
      </c>
      <c r="AL425" s="122">
        <f t="shared" si="1292"/>
        <v>0.7306246010725671</v>
      </c>
      <c r="AM425" s="122">
        <f t="shared" si="1293"/>
        <v>0.82581833601194343</v>
      </c>
      <c r="AN425" s="122">
        <f t="shared" si="1294"/>
        <v>0.71171371439462472</v>
      </c>
      <c r="AO425" s="53"/>
      <c r="AP425" s="60"/>
    </row>
    <row r="426" spans="1:53" ht="15" thickBot="1">
      <c r="A426" s="23" t="s">
        <v>9</v>
      </c>
      <c r="B426" s="24">
        <v>13113140404</v>
      </c>
      <c r="C426" s="24"/>
      <c r="D426" s="148">
        <f t="shared" ref="D426:G426" si="1316">IF(OR(AND($V1208=1,$B$24=2),$B$24=1), IF(D$9="Next Quintile",IF(D1208&gt;D$41,D$42,IF(D1208&gt;D$40,D$41,IF(D1208&gt;D$19,D$40,IF(D1208&gt;D$18,D$19,D$18)))),IF(D$9="2nd Quintile",IF(D1208&gt;D$40,D$42,IF(D1208&gt;D$19,D$41,IF(D1208&gt;D$18,D$40,D$19))),IF(D1208*(1+D$9)&gt;100,100,D1208*(1+D$9)))), D1208)</f>
        <v>89.7</v>
      </c>
      <c r="E426" s="148">
        <f t="shared" si="1316"/>
        <v>79.599999999999994</v>
      </c>
      <c r="F426" s="148">
        <f t="shared" si="1316"/>
        <v>58.7</v>
      </c>
      <c r="G426" s="148">
        <f t="shared" si="1316"/>
        <v>52.4</v>
      </c>
      <c r="H426" s="149">
        <f t="shared" ref="H426:M426" si="1317">IF(OR(AND($V1208=1,$B$24=2),$B$24=1), IF(H$9="2nd Quintile",IF(H1208&gt;H$41,H$40,IF(H1208&gt;H$40,H$19,IF(H1208&gt;H$19,H$18, H$17))), IF(H$9="Next Quintile",IF(H1208=H$42,H$42,IF(H1208&gt;H$41,H$41,IF(H1208&gt;H$40,H$40,IF(H1208&gt;H$19,H$19,H$18)))),H1208*(1+H$9))), H1208)</f>
        <v>8.8000000000000007</v>
      </c>
      <c r="I426" s="149">
        <f t="shared" si="1317"/>
        <v>0.9</v>
      </c>
      <c r="J426" s="149">
        <f t="shared" si="1317"/>
        <v>14.6</v>
      </c>
      <c r="K426" s="149">
        <f t="shared" si="1317"/>
        <v>14.7</v>
      </c>
      <c r="L426" s="149">
        <f t="shared" si="1317"/>
        <v>28.5</v>
      </c>
      <c r="M426" s="149">
        <f t="shared" si="1317"/>
        <v>3.9</v>
      </c>
      <c r="N426" s="148">
        <f t="shared" si="1267"/>
        <v>81.400000000000006</v>
      </c>
      <c r="O426" s="149">
        <f t="shared" ref="O426:Q426" si="1318">IF(OR(AND($V1208=1,$B$24=2),$B$24=1), IF(O$9="2nd Quintile",IF(O1208&gt;O$41,O$40,IF(O1208&gt;O$40,O$19,IF(O1208&gt;O$19,O$18, O$17))), IF(O$9="Next Quintile",IF(O1208=O$42,O$42,IF(O1208&gt;O$41,O$41,IF(O1208&gt;O$40,O$40,IF(O1208&gt;O$19,O$19,O$18)))),O1208*(1+O$9))), O1208)</f>
        <v>7.3</v>
      </c>
      <c r="P426" s="149">
        <f t="shared" si="1318"/>
        <v>18.899999999999999</v>
      </c>
      <c r="Q426" s="149">
        <f t="shared" si="1318"/>
        <v>8.8000000000000007</v>
      </c>
      <c r="R426" s="23"/>
      <c r="S426" s="49">
        <f t="shared" si="1272"/>
        <v>1.3372448357604734</v>
      </c>
      <c r="T426" s="49">
        <f t="shared" si="1273"/>
        <v>0.93617144023154031</v>
      </c>
      <c r="U426" s="49">
        <f t="shared" si="1273"/>
        <v>0.60678929088679368</v>
      </c>
      <c r="V426" s="49">
        <f t="shared" si="1273"/>
        <v>1.0185157581815676</v>
      </c>
      <c r="W426" s="49">
        <f t="shared" si="1282"/>
        <v>0.16913961614122777</v>
      </c>
      <c r="X426" s="49">
        <f t="shared" si="1282"/>
        <v>1.1943999872882394</v>
      </c>
      <c r="Y426" s="49">
        <f t="shared" si="1283"/>
        <v>0.47558497517520837</v>
      </c>
      <c r="Z426" s="49">
        <f t="shared" si="1283"/>
        <v>0.7965095308403396</v>
      </c>
      <c r="AA426" s="49">
        <f t="shared" si="1283"/>
        <v>0.91856172373113731</v>
      </c>
      <c r="AB426" s="49">
        <f t="shared" si="1283"/>
        <v>0.84476091400790498</v>
      </c>
      <c r="AC426" s="49">
        <f t="shared" si="1273"/>
        <v>0.59580295257591998</v>
      </c>
      <c r="AD426" s="49">
        <f t="shared" si="1284"/>
        <v>0.51186974371598326</v>
      </c>
      <c r="AE426" s="49">
        <f t="shared" si="1284"/>
        <v>0.32315311131018237</v>
      </c>
      <c r="AF426" s="49">
        <f t="shared" si="1284"/>
        <v>0.51372469165526369</v>
      </c>
      <c r="AG426" s="129">
        <f t="shared" si="1275"/>
        <v>0.719702428764316</v>
      </c>
      <c r="AH426" s="129">
        <f t="shared" si="1276"/>
        <v>0.81969227195215022</v>
      </c>
      <c r="AI426" s="129">
        <f t="shared" si="1277"/>
        <v>0.85327738952646059</v>
      </c>
      <c r="AJ426" s="132">
        <f t="shared" si="1278"/>
        <v>0.48613762481433731</v>
      </c>
      <c r="AK426" s="85">
        <f t="shared" si="1291"/>
        <v>0.80268470802390934</v>
      </c>
      <c r="AL426" s="122">
        <f t="shared" si="1292"/>
        <v>0.76914192536577985</v>
      </c>
      <c r="AM426" s="122">
        <f t="shared" si="1293"/>
        <v>0.82311157377167576</v>
      </c>
      <c r="AN426" s="122">
        <f t="shared" si="1294"/>
        <v>0.75730249590435117</v>
      </c>
      <c r="AO426" s="53"/>
      <c r="AP426" s="60"/>
    </row>
    <row r="427" spans="1:53" ht="15" thickBot="1">
      <c r="A427" s="23" t="s">
        <v>9</v>
      </c>
      <c r="B427" s="24">
        <v>13113140405</v>
      </c>
      <c r="C427" s="24"/>
      <c r="D427" s="148">
        <f t="shared" ref="D427:G427" si="1319">IF(OR(AND($V1209=1,$B$24=2),$B$24=1), IF(D$9="Next Quintile",IF(D1209&gt;D$41,D$42,IF(D1209&gt;D$40,D$41,IF(D1209&gt;D$19,D$40,IF(D1209&gt;D$18,D$19,D$18)))),IF(D$9="2nd Quintile",IF(D1209&gt;D$40,D$42,IF(D1209&gt;D$19,D$41,IF(D1209&gt;D$18,D$40,D$19))),IF(D1209*(1+D$9)&gt;100,100,D1209*(1+D$9)))), D1209)</f>
        <v>93.5</v>
      </c>
      <c r="E427" s="148">
        <f t="shared" si="1319"/>
        <v>84.3</v>
      </c>
      <c r="F427" s="148">
        <f t="shared" si="1319"/>
        <v>64.400000000000006</v>
      </c>
      <c r="G427" s="148">
        <f t="shared" si="1319"/>
        <v>56.4</v>
      </c>
      <c r="H427" s="149">
        <f t="shared" ref="H427:M427" si="1320">IF(OR(AND($V1209=1,$B$24=2),$B$24=1), IF(H$9="2nd Quintile",IF(H1209&gt;H$41,H$40,IF(H1209&gt;H$40,H$19,IF(H1209&gt;H$19,H$18, H$17))), IF(H$9="Next Quintile",IF(H1209=H$42,H$42,IF(H1209&gt;H$41,H$41,IF(H1209&gt;H$40,H$40,IF(H1209&gt;H$19,H$19,H$18)))),H1209*(1+H$9))), H1209)</f>
        <v>8.1027000000000005</v>
      </c>
      <c r="I427" s="149">
        <f t="shared" si="1320"/>
        <v>5.3</v>
      </c>
      <c r="J427" s="149">
        <f t="shared" si="1320"/>
        <v>25.5</v>
      </c>
      <c r="K427" s="149">
        <f t="shared" si="1320"/>
        <v>10.8</v>
      </c>
      <c r="L427" s="149">
        <f t="shared" si="1320"/>
        <v>26.4</v>
      </c>
      <c r="M427" s="149">
        <f t="shared" si="1320"/>
        <v>10.5</v>
      </c>
      <c r="N427" s="148">
        <f t="shared" si="1267"/>
        <v>85.4</v>
      </c>
      <c r="O427" s="149">
        <f t="shared" ref="O427:Q427" si="1321">IF(OR(AND($V1209=1,$B$24=2),$B$24=1), IF(O$9="2nd Quintile",IF(O1209&gt;O$41,O$40,IF(O1209&gt;O$40,O$19,IF(O1209&gt;O$19,O$18, O$17))), IF(O$9="Next Quintile",IF(O1209=O$42,O$42,IF(O1209&gt;O$41,O$41,IF(O1209&gt;O$40,O$40,IF(O1209&gt;O$19,O$19,O$18)))),O1209*(1+O$9))), O1209)</f>
        <v>4.2</v>
      </c>
      <c r="P427" s="149">
        <f t="shared" si="1321"/>
        <v>5.7</v>
      </c>
      <c r="Q427" s="149">
        <f t="shared" si="1321"/>
        <v>8.6</v>
      </c>
      <c r="R427" s="23"/>
      <c r="S427" s="49">
        <f t="shared" si="1272"/>
        <v>1.6609357595419347</v>
      </c>
      <c r="T427" s="49">
        <f t="shared" si="1273"/>
        <v>1.3854529219758818</v>
      </c>
      <c r="U427" s="49">
        <f t="shared" si="1273"/>
        <v>0.87993920352508581</v>
      </c>
      <c r="V427" s="49">
        <f t="shared" si="1273"/>
        <v>1.2311375157574354</v>
      </c>
      <c r="W427" s="49">
        <f t="shared" si="1282"/>
        <v>0.41815788790721037</v>
      </c>
      <c r="X427" s="49">
        <f t="shared" si="1282"/>
        <v>0.66907406232442368</v>
      </c>
      <c r="Y427" s="49">
        <f t="shared" si="1283"/>
        <v>-7.2041207081811984E-2</v>
      </c>
      <c r="Z427" s="49">
        <f t="shared" si="1283"/>
        <v>0.98893823104146517</v>
      </c>
      <c r="AA427" s="49">
        <f t="shared" si="1283"/>
        <v>1.1118417375357783</v>
      </c>
      <c r="AB427" s="49">
        <f t="shared" si="1283"/>
        <v>0.28698192783275817</v>
      </c>
      <c r="AC427" s="49">
        <f t="shared" si="1273"/>
        <v>0.97159735229323585</v>
      </c>
      <c r="AD427" s="49">
        <f t="shared" si="1284"/>
        <v>0.83071462116045103</v>
      </c>
      <c r="AE427" s="49">
        <f t="shared" si="1284"/>
        <v>1.2711032446046595</v>
      </c>
      <c r="AF427" s="49">
        <f t="shared" si="1284"/>
        <v>0.54373113821623098</v>
      </c>
      <c r="AG427" s="129">
        <f t="shared" si="1275"/>
        <v>0.86067174725654016</v>
      </c>
      <c r="AH427" s="129">
        <f t="shared" si="1276"/>
        <v>0.88180802056430874</v>
      </c>
      <c r="AI427" s="129">
        <f t="shared" si="1277"/>
        <v>0.79592063213666719</v>
      </c>
      <c r="AJ427" s="132">
        <f t="shared" si="1278"/>
        <v>0.90428658906864434</v>
      </c>
      <c r="AK427" s="85">
        <f t="shared" si="1291"/>
        <v>0.84476525322538221</v>
      </c>
      <c r="AL427" s="122">
        <f t="shared" si="1292"/>
        <v>0.78729562704227707</v>
      </c>
      <c r="AM427" s="122">
        <f t="shared" si="1293"/>
        <v>0.80976625472306685</v>
      </c>
      <c r="AN427" s="122">
        <f t="shared" si="1294"/>
        <v>0.87416288095188643</v>
      </c>
      <c r="AO427" s="53"/>
      <c r="AP427" s="60"/>
    </row>
    <row r="428" spans="1:53" ht="15" thickBot="1">
      <c r="A428" s="23" t="s">
        <v>9</v>
      </c>
      <c r="B428" s="24">
        <v>13113140406</v>
      </c>
      <c r="C428" s="24"/>
      <c r="D428" s="148">
        <f t="shared" ref="D428:G428" si="1322">IF(OR(AND($V1210=1,$B$24=2),$B$24=1), IF(D$9="Next Quintile",IF(D1210&gt;D$41,D$42,IF(D1210&gt;D$40,D$41,IF(D1210&gt;D$19,D$40,IF(D1210&gt;D$18,D$19,D$18)))),IF(D$9="2nd Quintile",IF(D1210&gt;D$40,D$42,IF(D1210&gt;D$19,D$41,IF(D1210&gt;D$18,D$40,D$19))),IF(D1210*(1+D$9)&gt;100,100,D1210*(1+D$9)))), D1210)</f>
        <v>83.4</v>
      </c>
      <c r="E428" s="148">
        <f t="shared" si="1322"/>
        <v>71.900000000000006</v>
      </c>
      <c r="F428" s="148">
        <f t="shared" si="1322"/>
        <v>55.7</v>
      </c>
      <c r="G428" s="148">
        <f t="shared" si="1322"/>
        <v>46.8</v>
      </c>
      <c r="H428" s="149">
        <f t="shared" ref="H428:M428" si="1323">IF(OR(AND($V1210=1,$B$24=2),$B$24=1), IF(H$9="2nd Quintile",IF(H1210&gt;H$41,H$40,IF(H1210&gt;H$40,H$19,IF(H1210&gt;H$19,H$18, H$17))), IF(H$9="Next Quintile",IF(H1210=H$42,H$42,IF(H1210&gt;H$41,H$41,IF(H1210&gt;H$40,H$40,IF(H1210&gt;H$19,H$19,H$18)))),H1210*(1+H$9))), H1210)</f>
        <v>10.8</v>
      </c>
      <c r="I428" s="149">
        <f t="shared" si="1323"/>
        <v>11.8</v>
      </c>
      <c r="J428" s="149">
        <f t="shared" si="1323"/>
        <v>12.5</v>
      </c>
      <c r="K428" s="149">
        <f t="shared" si="1323"/>
        <v>30.8</v>
      </c>
      <c r="L428" s="149">
        <f t="shared" si="1323"/>
        <v>35.200000000000003</v>
      </c>
      <c r="M428" s="149">
        <f t="shared" si="1323"/>
        <v>12.5</v>
      </c>
      <c r="N428" s="148">
        <f t="shared" si="1267"/>
        <v>74.900000000000006</v>
      </c>
      <c r="O428" s="149">
        <f t="shared" ref="O428:Q428" si="1324">IF(OR(AND($V1210=1,$B$24=2),$B$24=1), IF(O$9="2nd Quintile",IF(O1210&gt;O$41,O$40,IF(O1210&gt;O$40,O$19,IF(O1210&gt;O$19,O$18, O$17))), IF(O$9="Next Quintile",IF(O1210=O$42,O$42,IF(O1210&gt;O$41,O$41,IF(O1210&gt;O$40,O$40,IF(O1210&gt;O$19,O$19,O$18)))),O1210*(1+O$9))), O1210)</f>
        <v>8.1999999999999993</v>
      </c>
      <c r="P428" s="149">
        <f t="shared" si="1324"/>
        <v>11.1</v>
      </c>
      <c r="Q428" s="149">
        <f t="shared" si="1324"/>
        <v>11</v>
      </c>
      <c r="R428" s="23"/>
      <c r="S428" s="49">
        <f t="shared" si="1272"/>
        <v>0.80059935685962924</v>
      </c>
      <c r="T428" s="49">
        <f t="shared" si="1273"/>
        <v>0.20011454460783362</v>
      </c>
      <c r="U428" s="49">
        <f t="shared" si="1273"/>
        <v>0.46302617897190318</v>
      </c>
      <c r="V428" s="49">
        <f t="shared" si="1273"/>
        <v>0.72084529757535243</v>
      </c>
      <c r="W428" s="49">
        <f t="shared" si="1282"/>
        <v>-0.54509606940583233</v>
      </c>
      <c r="X428" s="49">
        <f t="shared" si="1282"/>
        <v>-0.10697559955394065</v>
      </c>
      <c r="Y428" s="49">
        <f t="shared" si="1283"/>
        <v>0.58109093689445079</v>
      </c>
      <c r="Z428" s="49">
        <f t="shared" si="1283"/>
        <v>2.1243838562052179E-3</v>
      </c>
      <c r="AA428" s="49">
        <f t="shared" si="1283"/>
        <v>0.30190644159252067</v>
      </c>
      <c r="AB428" s="49">
        <f t="shared" si="1283"/>
        <v>0.1179579926281682</v>
      </c>
      <c r="AC428" s="49">
        <f t="shared" si="1273"/>
        <v>-1.486294696471825E-2</v>
      </c>
      <c r="AD428" s="49">
        <f t="shared" si="1284"/>
        <v>0.41930187607081526</v>
      </c>
      <c r="AE428" s="49">
        <f t="shared" si="1284"/>
        <v>0.88330546280237343</v>
      </c>
      <c r="AF428" s="49">
        <f t="shared" si="1284"/>
        <v>0.18365377948462619</v>
      </c>
      <c r="AG428" s="129">
        <f t="shared" si="1275"/>
        <v>0.2701520010190509</v>
      </c>
      <c r="AH428" s="129">
        <f t="shared" si="1276"/>
        <v>0.30194352084991383</v>
      </c>
      <c r="AI428" s="129">
        <f t="shared" si="1277"/>
        <v>0.14066293935896471</v>
      </c>
      <c r="AJ428" s="132">
        <f t="shared" si="1278"/>
        <v>0.3678495428482742</v>
      </c>
      <c r="AK428" s="85">
        <f t="shared" si="1291"/>
        <v>0.66849006696717828</v>
      </c>
      <c r="AL428" s="122">
        <f t="shared" si="1292"/>
        <v>0.61782673427671575</v>
      </c>
      <c r="AM428" s="122">
        <f t="shared" si="1293"/>
        <v>0.65730605008238674</v>
      </c>
      <c r="AN428" s="122">
        <f t="shared" si="1294"/>
        <v>0.72424444246700792</v>
      </c>
      <c r="AO428" s="53"/>
      <c r="AP428" s="60"/>
    </row>
    <row r="429" spans="1:53" ht="15" thickBot="1">
      <c r="A429" s="23" t="s">
        <v>9</v>
      </c>
      <c r="B429" s="24">
        <v>13113140407</v>
      </c>
      <c r="C429" s="24"/>
      <c r="D429" s="148">
        <f t="shared" ref="D429:G429" si="1325">IF(OR(AND($V1211=1,$B$24=2),$B$24=1), IF(D$9="Next Quintile",IF(D1211&gt;D$41,D$42,IF(D1211&gt;D$40,D$41,IF(D1211&gt;D$19,D$40,IF(D1211&gt;D$18,D$19,D$18)))),IF(D$9="2nd Quintile",IF(D1211&gt;D$40,D$42,IF(D1211&gt;D$19,D$41,IF(D1211&gt;D$18,D$40,D$19))),IF(D1211*(1+D$9)&gt;100,100,D1211*(1+D$9)))), D1211)</f>
        <v>85</v>
      </c>
      <c r="E429" s="148">
        <f t="shared" si="1325"/>
        <v>73.900000000000006</v>
      </c>
      <c r="F429" s="148">
        <f t="shared" si="1325"/>
        <v>51</v>
      </c>
      <c r="G429" s="148">
        <f t="shared" si="1325"/>
        <v>48.2</v>
      </c>
      <c r="H429" s="149">
        <f t="shared" ref="H429:M429" si="1326">IF(OR(AND($V1211=1,$B$24=2),$B$24=1), IF(H$9="2nd Quintile",IF(H1211&gt;H$41,H$40,IF(H1211&gt;H$40,H$19,IF(H1211&gt;H$19,H$18, H$17))), IF(H$9="Next Quintile",IF(H1211=H$42,H$42,IF(H1211&gt;H$41,H$41,IF(H1211&gt;H$40,H$40,IF(H1211&gt;H$19,H$19,H$18)))),H1211*(1+H$9))), H1211)</f>
        <v>8.8000000000000007</v>
      </c>
      <c r="I429" s="149">
        <f t="shared" si="1326"/>
        <v>7.9</v>
      </c>
      <c r="J429" s="149">
        <f t="shared" si="1326"/>
        <v>8.8000000000000007</v>
      </c>
      <c r="K429" s="149">
        <f t="shared" si="1326"/>
        <v>21.1</v>
      </c>
      <c r="L429" s="149">
        <f t="shared" si="1326"/>
        <v>33.9</v>
      </c>
      <c r="M429" s="149">
        <f t="shared" si="1326"/>
        <v>5.0999999999999996</v>
      </c>
      <c r="N429" s="148">
        <f t="shared" si="1267"/>
        <v>76.599999999999994</v>
      </c>
      <c r="O429" s="149">
        <f t="shared" ref="O429:Q429" si="1327">IF(OR(AND($V1211=1,$B$24=2),$B$24=1), IF(O$9="2nd Quintile",IF(O1211&gt;O$41,O$40,IF(O1211&gt;O$40,O$19,IF(O1211&gt;O$19,O$18, O$17))), IF(O$9="Next Quintile",IF(O1211=O$42,O$42,IF(O1211&gt;O$41,O$41,IF(O1211&gt;O$40,O$40,IF(O1211&gt;O$19,O$19,O$18)))),O1211*(1+O$9))), O1211)</f>
        <v>4.5999999999999996</v>
      </c>
      <c r="P429" s="149">
        <f t="shared" si="1327"/>
        <v>12.7</v>
      </c>
      <c r="Q429" s="149">
        <f t="shared" si="1327"/>
        <v>10.7</v>
      </c>
      <c r="R429" s="23"/>
      <c r="S429" s="49">
        <f t="shared" si="1272"/>
        <v>0.93689027213603371</v>
      </c>
      <c r="T429" s="49">
        <f t="shared" si="1273"/>
        <v>0.39129815386074474</v>
      </c>
      <c r="U429" s="49">
        <f t="shared" si="1273"/>
        <v>0.23779730363857454</v>
      </c>
      <c r="V429" s="49">
        <f t="shared" si="1273"/>
        <v>0.79526291272690652</v>
      </c>
      <c r="W429" s="49">
        <f t="shared" si="1282"/>
        <v>0.16913961614122777</v>
      </c>
      <c r="X429" s="49">
        <f t="shared" si="1282"/>
        <v>0.35865419757307798</v>
      </c>
      <c r="Y429" s="49">
        <f t="shared" si="1283"/>
        <v>0.76698239325692552</v>
      </c>
      <c r="Z429" s="49">
        <f t="shared" si="1283"/>
        <v>0.48072909974105626</v>
      </c>
      <c r="AA429" s="49">
        <f t="shared" si="1283"/>
        <v>0.421555973947775</v>
      </c>
      <c r="AB429" s="49">
        <f t="shared" si="1283"/>
        <v>0.74334655288515106</v>
      </c>
      <c r="AC429" s="49">
        <f t="shared" si="1273"/>
        <v>0.14484967291513992</v>
      </c>
      <c r="AD429" s="49">
        <f t="shared" si="1284"/>
        <v>0.7895733466514876</v>
      </c>
      <c r="AE429" s="49">
        <f t="shared" si="1284"/>
        <v>0.76840241634243678</v>
      </c>
      <c r="AF429" s="49">
        <f t="shared" si="1284"/>
        <v>0.22866344932607688</v>
      </c>
      <c r="AG429" s="129">
        <f t="shared" si="1275"/>
        <v>0.51790178700798151</v>
      </c>
      <c r="AH429" s="129">
        <f t="shared" si="1276"/>
        <v>0.5222892641904987</v>
      </c>
      <c r="AI429" s="129">
        <f t="shared" si="1277"/>
        <v>0.54854387552466077</v>
      </c>
      <c r="AJ429" s="132">
        <f t="shared" si="1278"/>
        <v>0.48287222130878527</v>
      </c>
      <c r="AK429" s="85">
        <f t="shared" si="1291"/>
        <v>0.74244549343494159</v>
      </c>
      <c r="AL429" s="122">
        <f t="shared" si="1292"/>
        <v>0.68222410498646902</v>
      </c>
      <c r="AM429" s="122">
        <f t="shared" si="1293"/>
        <v>0.75220857725950885</v>
      </c>
      <c r="AN429" s="122">
        <f t="shared" si="1294"/>
        <v>0.75638991129069588</v>
      </c>
      <c r="AO429" s="53"/>
      <c r="AP429" s="60"/>
    </row>
    <row r="430" spans="1:53" ht="15" thickBot="1">
      <c r="A430" s="23" t="s">
        <v>9</v>
      </c>
      <c r="B430" s="24">
        <v>13113140408</v>
      </c>
      <c r="C430" s="24"/>
      <c r="D430" s="148">
        <f t="shared" ref="D430:G430" si="1328">IF(OR(AND($V1212=1,$B$24=2),$B$24=1), IF(D$9="Next Quintile",IF(D1212&gt;D$41,D$42,IF(D1212&gt;D$40,D$41,IF(D1212&gt;D$19,D$40,IF(D1212&gt;D$18,D$19,D$18)))),IF(D$9="2nd Quintile",IF(D1212&gt;D$40,D$42,IF(D1212&gt;D$19,D$41,IF(D1212&gt;D$18,D$40,D$19))),IF(D1212*(1+D$9)&gt;100,100,D1212*(1+D$9)))), D1212)</f>
        <v>93.7</v>
      </c>
      <c r="E430" s="148">
        <f t="shared" si="1328"/>
        <v>84.5</v>
      </c>
      <c r="F430" s="148">
        <f t="shared" si="1328"/>
        <v>58</v>
      </c>
      <c r="G430" s="148">
        <f t="shared" si="1328"/>
        <v>56.6</v>
      </c>
      <c r="H430" s="149">
        <f t="shared" ref="H430:M430" si="1329">IF(OR(AND($V1212=1,$B$24=2),$B$24=1), IF(H$9="2nd Quintile",IF(H1212&gt;H$41,H$40,IF(H1212&gt;H$40,H$19,IF(H1212&gt;H$19,H$18, H$17))), IF(H$9="Next Quintile",IF(H1212=H$42,H$42,IF(H1212&gt;H$41,H$41,IF(H1212&gt;H$40,H$40,IF(H1212&gt;H$19,H$19,H$18)))),H1212*(1+H$9))), H1212)</f>
        <v>8.1999999999999993</v>
      </c>
      <c r="I430" s="149">
        <f t="shared" si="1329"/>
        <v>3.6</v>
      </c>
      <c r="J430" s="149">
        <f t="shared" si="1329"/>
        <v>8.8375000000000004</v>
      </c>
      <c r="K430" s="149">
        <f t="shared" si="1329"/>
        <v>11.2</v>
      </c>
      <c r="L430" s="149">
        <f t="shared" si="1329"/>
        <v>21.9</v>
      </c>
      <c r="M430" s="149">
        <f t="shared" si="1329"/>
        <v>2.6827000000000001</v>
      </c>
      <c r="N430" s="148">
        <f t="shared" si="1267"/>
        <v>85.6</v>
      </c>
      <c r="O430" s="149">
        <f t="shared" ref="O430:Q430" si="1330">IF(OR(AND($V1212=1,$B$24=2),$B$24=1), IF(O$9="2nd Quintile",IF(O1212&gt;O$41,O$40,IF(O1212&gt;O$40,O$19,IF(O1212&gt;O$19,O$18, O$17))), IF(O$9="Next Quintile",IF(O1212=O$42,O$42,IF(O1212&gt;O$41,O$41,IF(O1212&gt;O$40,O$40,IF(O1212&gt;O$19,O$19,O$18)))),O1212*(1+O$9))), O1212)</f>
        <v>2.8</v>
      </c>
      <c r="P430" s="149">
        <f t="shared" si="1330"/>
        <v>16</v>
      </c>
      <c r="Q430" s="149">
        <f t="shared" si="1330"/>
        <v>10.9</v>
      </c>
      <c r="R430" s="23"/>
      <c r="S430" s="49">
        <f t="shared" si="1272"/>
        <v>1.6779721239514858</v>
      </c>
      <c r="T430" s="49">
        <f t="shared" si="1273"/>
        <v>1.4045712829011732</v>
      </c>
      <c r="U430" s="49">
        <f t="shared" si="1273"/>
        <v>0.57324456477331909</v>
      </c>
      <c r="V430" s="49">
        <f t="shared" si="1273"/>
        <v>1.241768603636229</v>
      </c>
      <c r="W430" s="49">
        <f t="shared" si="1282"/>
        <v>0.38341032180534629</v>
      </c>
      <c r="X430" s="49">
        <f t="shared" si="1282"/>
        <v>0.87204089696953435</v>
      </c>
      <c r="Y430" s="49">
        <f t="shared" si="1283"/>
        <v>0.76509835822622485</v>
      </c>
      <c r="Z430" s="49">
        <f t="shared" si="1283"/>
        <v>0.96920195409776011</v>
      </c>
      <c r="AA430" s="49">
        <f t="shared" si="1283"/>
        <v>1.5260131956885805</v>
      </c>
      <c r="AB430" s="49">
        <f t="shared" si="1283"/>
        <v>0.94763733217017865</v>
      </c>
      <c r="AC430" s="49">
        <f t="shared" si="1273"/>
        <v>0.9903870722791005</v>
      </c>
      <c r="AD430" s="49">
        <f t="shared" si="1284"/>
        <v>0.97470908194182382</v>
      </c>
      <c r="AE430" s="49">
        <f t="shared" si="1284"/>
        <v>0.53141488301881745</v>
      </c>
      <c r="AF430" s="49">
        <f t="shared" si="1284"/>
        <v>0.19865700276510967</v>
      </c>
      <c r="AG430" s="129">
        <f t="shared" si="1275"/>
        <v>0.93657012762715952</v>
      </c>
      <c r="AH430" s="129">
        <f t="shared" si="1276"/>
        <v>0.98830087889475904</v>
      </c>
      <c r="AI430" s="129">
        <f t="shared" si="1277"/>
        <v>1.1476174939855064</v>
      </c>
      <c r="AJ430" s="132">
        <f t="shared" si="1278"/>
        <v>0.67379201000121292</v>
      </c>
      <c r="AK430" s="85">
        <f t="shared" si="1291"/>
        <v>0.86742156780549839</v>
      </c>
      <c r="AL430" s="122">
        <f t="shared" si="1292"/>
        <v>0.81841880633259423</v>
      </c>
      <c r="AM430" s="122">
        <f t="shared" si="1293"/>
        <v>0.8915963135227728</v>
      </c>
      <c r="AN430" s="122">
        <f t="shared" si="1294"/>
        <v>0.80974639887539834</v>
      </c>
      <c r="AO430" s="53"/>
      <c r="AP430" s="60"/>
    </row>
    <row r="431" spans="1:53" ht="15" thickBot="1">
      <c r="A431" s="23" t="s">
        <v>9</v>
      </c>
      <c r="B431" s="24">
        <v>13113140501</v>
      </c>
      <c r="C431" s="24"/>
      <c r="D431" s="148">
        <f t="shared" ref="D431:G431" si="1331">IF(OR(AND($V1213=1,$B$24=2),$B$24=1), IF(D$9="Next Quintile",IF(D1213&gt;D$41,D$42,IF(D1213&gt;D$40,D$41,IF(D1213&gt;D$19,D$40,IF(D1213&gt;D$18,D$19,D$18)))),IF(D$9="2nd Quintile",IF(D1213&gt;D$40,D$42,IF(D1213&gt;D$19,D$41,IF(D1213&gt;D$18,D$40,D$19))),IF(D1213*(1+D$9)&gt;100,100,D1213*(1+D$9)))), D1213)</f>
        <v>93.8</v>
      </c>
      <c r="E431" s="148">
        <f t="shared" si="1331"/>
        <v>84.8</v>
      </c>
      <c r="F431" s="148">
        <f t="shared" si="1331"/>
        <v>67</v>
      </c>
      <c r="G431" s="148">
        <f t="shared" si="1331"/>
        <v>59.4</v>
      </c>
      <c r="H431" s="149">
        <f t="shared" ref="H431:M431" si="1332">IF(OR(AND($V1213=1,$B$24=2),$B$24=1), IF(H$9="2nd Quintile",IF(H1213&gt;H$41,H$40,IF(H1213&gt;H$40,H$19,IF(H1213&gt;H$19,H$18, H$17))), IF(H$9="Next Quintile",IF(H1213=H$42,H$42,IF(H1213&gt;H$41,H$41,IF(H1213&gt;H$40,H$40,IF(H1213&gt;H$19,H$19,H$18)))),H1213*(1+H$9))), H1213)</f>
        <v>8</v>
      </c>
      <c r="I431" s="149">
        <f t="shared" si="1332"/>
        <v>1.1000000000000001</v>
      </c>
      <c r="J431" s="149">
        <f t="shared" si="1332"/>
        <v>3.6</v>
      </c>
      <c r="K431" s="149">
        <f t="shared" si="1332"/>
        <v>12.3</v>
      </c>
      <c r="L431" s="149">
        <f t="shared" si="1332"/>
        <v>31.1</v>
      </c>
      <c r="M431" s="149">
        <f t="shared" si="1332"/>
        <v>3.1</v>
      </c>
      <c r="N431" s="148">
        <f t="shared" si="1267"/>
        <v>87.1</v>
      </c>
      <c r="O431" s="149">
        <f t="shared" ref="O431:Q431" si="1333">IF(OR(AND($V1213=1,$B$24=2),$B$24=1), IF(O$9="2nd Quintile",IF(O1213&gt;O$41,O$40,IF(O1213&gt;O$40,O$19,IF(O1213&gt;O$19,O$18, O$17))), IF(O$9="Next Quintile",IF(O1213=O$42,O$42,IF(O1213&gt;O$41,O$41,IF(O1213&gt;O$40,O$40,IF(O1213&gt;O$19,O$19,O$18)))),O1213*(1+O$9))), O1213)</f>
        <v>4.9000000000000004</v>
      </c>
      <c r="P431" s="149">
        <f t="shared" si="1333"/>
        <v>5.3</v>
      </c>
      <c r="Q431" s="149">
        <f t="shared" si="1333"/>
        <v>6.9</v>
      </c>
      <c r="R431" s="23"/>
      <c r="S431" s="49">
        <f t="shared" si="1272"/>
        <v>1.6864903061562606</v>
      </c>
      <c r="T431" s="49">
        <f t="shared" ref="T431:AC446" si="1334">IF((E431-T$25)/T$26&lt;3.1, (IF((E431-T$25)/T$26&gt;-3.1, (E431-T$25)/T$26, -3.1)), 3.1)</f>
        <v>1.4332488242891095</v>
      </c>
      <c r="U431" s="49">
        <f t="shared" si="1334"/>
        <v>1.0045339005179905</v>
      </c>
      <c r="V431" s="49">
        <f t="shared" si="1334"/>
        <v>1.3906038339393363</v>
      </c>
      <c r="W431" s="49">
        <f t="shared" si="1282"/>
        <v>0.45483389036005206</v>
      </c>
      <c r="X431" s="49">
        <f t="shared" si="1282"/>
        <v>1.1705215361535206</v>
      </c>
      <c r="Y431" s="49">
        <f t="shared" si="1283"/>
        <v>1.0282352508474306</v>
      </c>
      <c r="Z431" s="49">
        <f t="shared" si="1283"/>
        <v>0.91492719250257071</v>
      </c>
      <c r="AA431" s="49">
        <f t="shared" si="1283"/>
        <v>0.67926265902062932</v>
      </c>
      <c r="AB431" s="49">
        <f t="shared" si="1283"/>
        <v>0.91237048808974097</v>
      </c>
      <c r="AC431" s="49">
        <f t="shared" si="1334"/>
        <v>1.1313099721730939</v>
      </c>
      <c r="AD431" s="49">
        <f t="shared" si="1284"/>
        <v>0.75871739076976474</v>
      </c>
      <c r="AE431" s="49">
        <f t="shared" si="1284"/>
        <v>1.2998290062196436</v>
      </c>
      <c r="AF431" s="49">
        <f t="shared" si="1284"/>
        <v>0.79878593398445086</v>
      </c>
      <c r="AG431" s="129">
        <f t="shared" si="1275"/>
        <v>0.99986820786671737</v>
      </c>
      <c r="AH431" s="129">
        <f t="shared" si="1276"/>
        <v>1.1669239346091</v>
      </c>
      <c r="AI431" s="129">
        <f t="shared" si="1277"/>
        <v>0.83552011320431363</v>
      </c>
      <c r="AJ431" s="132">
        <f t="shared" si="1278"/>
        <v>0.99716057578673822</v>
      </c>
      <c r="AK431" s="85">
        <f t="shared" si="1291"/>
        <v>0.88631658521195678</v>
      </c>
      <c r="AL431" s="122">
        <f t="shared" si="1292"/>
        <v>0.87062247027342898</v>
      </c>
      <c r="AM431" s="122">
        <f t="shared" si="1293"/>
        <v>0.81897995042444083</v>
      </c>
      <c r="AN431" s="122">
        <f t="shared" si="1294"/>
        <v>0.90011843932121305</v>
      </c>
      <c r="AO431" s="53"/>
      <c r="AP431" s="60"/>
    </row>
    <row r="432" spans="1:53" ht="15" thickBot="1">
      <c r="A432" s="57" t="s">
        <v>9</v>
      </c>
      <c r="B432" s="58">
        <v>13113140502</v>
      </c>
      <c r="C432" s="58"/>
      <c r="D432" s="19">
        <f t="shared" ref="D432:G432" si="1335">IF(OR(AND($V1214=1,$B$24=2),$B$24=1), IF(D$9="Next Quintile",IF(D1214&gt;D$41,D$42,IF(D1214&gt;D$40,D$41,IF(D1214&gt;D$19,D$40,IF(D1214&gt;D$18,D$19,D$18)))),IF(D$9="2nd Quintile",IF(D1214&gt;D$40,D$42,IF(D1214&gt;D$19,D$41,IF(D1214&gt;D$18,D$40,D$19))),IF(D1214*(1+D$9)&gt;100,100,D1214*(1+D$9)))), D1214)</f>
        <v>93.7</v>
      </c>
      <c r="E432" s="19">
        <f t="shared" si="1335"/>
        <v>84.5</v>
      </c>
      <c r="F432" s="19">
        <f t="shared" si="1335"/>
        <v>78.5</v>
      </c>
      <c r="G432" s="19">
        <f t="shared" si="1335"/>
        <v>56.6</v>
      </c>
      <c r="H432" s="94">
        <f t="shared" ref="H432:M432" si="1336">IF(OR(AND($V1214=1,$B$24=2),$B$24=1), IF(H$9="2nd Quintile",IF(H1214&gt;H$41,H$40,IF(H1214&gt;H$40,H$19,IF(H1214&gt;H$19,H$18, H$17))), IF(H$9="Next Quintile",IF(H1214=H$42,H$42,IF(H1214&gt;H$41,H$41,IF(H1214&gt;H$40,H$40,IF(H1214&gt;H$19,H$19,H$18)))),H1214*(1+H$9))), H1214)</f>
        <v>4.8</v>
      </c>
      <c r="I432" s="94">
        <f t="shared" si="1336"/>
        <v>6.1</v>
      </c>
      <c r="J432" s="94">
        <f t="shared" si="1336"/>
        <v>11.6</v>
      </c>
      <c r="K432" s="94">
        <f t="shared" si="1336"/>
        <v>14</v>
      </c>
      <c r="L432" s="94">
        <f t="shared" si="1336"/>
        <v>32.1</v>
      </c>
      <c r="M432" s="94">
        <f t="shared" si="1336"/>
        <v>5.8</v>
      </c>
      <c r="N432" s="19">
        <f t="shared" si="1267"/>
        <v>85.6</v>
      </c>
      <c r="O432" s="94">
        <f t="shared" ref="O432:Q432" si="1337">IF(OR(AND($V1214=1,$B$24=2),$B$24=1), IF(O$9="2nd Quintile",IF(O1214&gt;O$41,O$40,IF(O1214&gt;O$40,O$19,IF(O1214&gt;O$19,O$18, O$17))), IF(O$9="Next Quintile",IF(O1214=O$42,O$42,IF(O1214&gt;O$41,O$41,IF(O1214&gt;O$40,O$40,IF(O1214&gt;O$19,O$19,O$18)))),O1214*(1+O$9))), O1214)</f>
        <v>2.4</v>
      </c>
      <c r="P432" s="94">
        <f t="shared" si="1337"/>
        <v>7.2</v>
      </c>
      <c r="Q432" s="94">
        <f t="shared" si="1337"/>
        <v>6.1</v>
      </c>
      <c r="R432" s="57"/>
      <c r="S432" s="128">
        <f t="shared" si="1272"/>
        <v>1.6779721239514858</v>
      </c>
      <c r="T432" s="128">
        <f t="shared" si="1334"/>
        <v>1.4045712829011732</v>
      </c>
      <c r="U432" s="128">
        <f t="shared" si="1334"/>
        <v>1.5556258295250709</v>
      </c>
      <c r="V432" s="128">
        <f t="shared" si="1334"/>
        <v>1.241768603636229</v>
      </c>
      <c r="W432" s="128">
        <f t="shared" si="1282"/>
        <v>1.5976109872353481</v>
      </c>
      <c r="X432" s="128">
        <f t="shared" si="1282"/>
        <v>0.57356025778554809</v>
      </c>
      <c r="Y432" s="128">
        <f t="shared" si="1283"/>
        <v>0.62630777763126899</v>
      </c>
      <c r="Z432" s="128">
        <f t="shared" si="1283"/>
        <v>0.83104801549182361</v>
      </c>
      <c r="AA432" s="128">
        <f t="shared" si="1283"/>
        <v>0.58722455720889555</v>
      </c>
      <c r="AB432" s="128">
        <f t="shared" si="1283"/>
        <v>0.6841881755635445</v>
      </c>
      <c r="AC432" s="128">
        <f t="shared" si="1334"/>
        <v>0.9903870722791005</v>
      </c>
      <c r="AD432" s="128">
        <f t="shared" si="1284"/>
        <v>1.0158503564507873</v>
      </c>
      <c r="AE432" s="128">
        <f t="shared" si="1284"/>
        <v>1.163381638548469</v>
      </c>
      <c r="AF432" s="128">
        <f t="shared" si="1284"/>
        <v>0.91881172022831914</v>
      </c>
      <c r="AG432" s="130">
        <f t="shared" si="1275"/>
        <v>0.98751964222632171</v>
      </c>
      <c r="AH432" s="130">
        <f t="shared" si="1276"/>
        <v>1.2396309803808749</v>
      </c>
      <c r="AI432" s="130">
        <f t="shared" si="1277"/>
        <v>0.70082024942142118</v>
      </c>
      <c r="AJ432" s="131">
        <f t="shared" si="1278"/>
        <v>1.0221076968766689</v>
      </c>
      <c r="AK432" s="85">
        <f t="shared" si="1291"/>
        <v>0.88263043293313537</v>
      </c>
      <c r="AL432" s="122">
        <f t="shared" si="1292"/>
        <v>0.89187154233986254</v>
      </c>
      <c r="AM432" s="122">
        <f t="shared" si="1293"/>
        <v>0.78763904588602052</v>
      </c>
      <c r="AN432" s="122">
        <f t="shared" si="1294"/>
        <v>0.90709042879294532</v>
      </c>
      <c r="AO432" s="53"/>
      <c r="AP432" s="60"/>
      <c r="AQ432" s="56"/>
      <c r="AR432" s="56"/>
      <c r="AS432" s="56"/>
      <c r="AT432" s="56"/>
    </row>
    <row r="433" spans="1:42" ht="15" thickBot="1">
      <c r="A433" s="23" t="s">
        <v>10</v>
      </c>
      <c r="B433" s="24">
        <v>13121000100</v>
      </c>
      <c r="C433" s="24"/>
      <c r="D433" s="148">
        <f>IF(OR(AND($V1215=1,$B$24=2),$B$24=1), IF(D$10="Next Quintile",IF(D1215&gt;D$21,D$22,IF(D1215&gt;D$20,D$21,IF(D1215&gt;D$19,D$20,IF(D1215&gt;D$18,D$19,D$18)))),IF(D$10="2nd Quintile",IF(D1215&gt;D$20,D$22,IF(D1215&gt;D$19,D$21,IF(D1215&gt;D$18,D$20,D$19))),IF(D1215*(1+D$10)&gt;100,100,D1215*(1+D$10)))), D1215)</f>
        <v>82.4</v>
      </c>
      <c r="E433" s="148">
        <f>IF(OR(AND($V1215=1,$B$24=2),$B$24=1), IF(E$10="Next Quintile",IF(E1215&gt;E$21,E$22,IF(E1215&gt;E$20,E$21,IF(E1215&gt;E$19,E$20,IF(E1215&gt;E$18,E$19,E$18)))),IF(E$10="2nd Quintile",IF(E1215&gt;E$20,E$22,IF(E1215&gt;E$19,E$21,IF(E1215&gt;E$18,E$20,E$19))),IF(E1215*(1+E$10)&gt;100,100,E1215*(1+E$10)))), E1215)</f>
        <v>71.099999999999994</v>
      </c>
      <c r="F433" s="148">
        <f>IF(OR(AND($V1215=1,$B$24=2),$B$24=1), IF(F$10="Next Quintile",IF(F1215&gt;F$21,F$22,IF(F1215&gt;F$20,F$21,IF(F1215&gt;F$19,F$20,IF(F1215&gt;F$18,F$19,F$18)))),IF(F$10="2nd Quintile",IF(F1215&gt;F$20,F$22,IF(F1215&gt;F$19,F$21,IF(F1215&gt;F$18,F$20,F$19))),IF(F1215*(1+F$10)&gt;100,100,F1215*(1+F$10)))), F1215)</f>
        <v>88.7</v>
      </c>
      <c r="G433" s="148">
        <f>IF(OR(AND($V1215=1,$B$24=2),$B$24=1), IF(G$10="Next Quintile",IF(G1215&gt;G$21,G$22,IF(G1215&gt;G$20,G$21,IF(G1215&gt;G$19,G$20,IF(G1215&gt;G$18,G$19,G$18)))),IF(G$10="2nd Quintile",IF(G1215&gt;G$20,G$22,IF(G1215&gt;G$19,G$21,IF(G1215&gt;G$18,G$20,G$19))),IF(G1215*(1+G$10)&gt;100,100,G1215*(1+G$10)))), G1215)</f>
        <v>58.3</v>
      </c>
      <c r="H433" s="149">
        <f t="shared" ref="H433:M433" si="1338">IF(OR(AND($V1215=1,$B$24=2),$B$24=1), IF(H$10="2nd Quintile",IF(H1215&gt;H$21,H$20,IF(H1215&gt;H$20,H$19,IF(H1215&gt;H$19,H$18, H$17))), IF(H$10="Next Quintile",IF(H1215=H$22,H$22,IF(H1215&gt;H$21,H$21,IF(H1215&gt;H$20,H$20,IF(H1215&gt;H$19,H$19,H$18)))),H1215*(1+H$10))), H1215)</f>
        <v>10.3</v>
      </c>
      <c r="I433" s="149">
        <f t="shared" si="1338"/>
        <v>6.6</v>
      </c>
      <c r="J433" s="149">
        <f t="shared" si="1338"/>
        <v>8.4</v>
      </c>
      <c r="K433" s="149">
        <f t="shared" si="1338"/>
        <v>8.6</v>
      </c>
      <c r="L433" s="149">
        <f t="shared" si="1338"/>
        <v>23.8</v>
      </c>
      <c r="M433" s="149">
        <f t="shared" si="1338"/>
        <v>0.10920000000000001</v>
      </c>
      <c r="N433" s="148">
        <f>IF(OR(AND($V1215=1,$B$24=2),$B$24=1), IF(N$10="Next Quintile",IF(N1215&gt;N$21,N$22,IF(N1215&gt;N$20,N$21,IF(N1215&gt;N$19,N$20,IF(N1215&gt;N$18,N$19,N$18)))),IF(N$10="2nd Quintile",IF(N1215&gt;N$20,N$22,IF(N1215&gt;N$19,N$21,IF(N1215&gt;N$18,N$20,N$19))),IF(N1215*(1+N$10)&gt;100,100,N1215*(1+N$10)))), N1215)</f>
        <v>80.400000000000006</v>
      </c>
      <c r="O433" s="149">
        <f>IF(OR(AND($V1215=1,$B$24=2),$B$24=1), IF(O$10="2nd Quintile",IF(O1215&gt;O$21,O$20,IF(O1215&gt;O$20,O$19,IF(O1215&gt;O$19,O$18, O$17))), IF(O$10="Next Quintile",IF(O1215=O$22,O$22,IF(O1215&gt;O$21,O$21,IF(O1215&gt;O$20,O$20,IF(O1215&gt;O$19,O$19,O$18)))),O1215*(1+O$10))), O1215)</f>
        <v>4</v>
      </c>
      <c r="P433" s="149">
        <f>IF(OR(AND($V1215=1,$B$24=2),$B$24=1), IF(P$10="2nd Quintile",IF(P1215&gt;P$21,P$20,IF(P1215&gt;P$20,P$19,IF(P1215&gt;P$19,P$18, P$17))), IF(P$10="Next Quintile",IF(P1215=P$22,P$22,IF(P1215&gt;P$21,P$21,IF(P1215&gt;P$20,P$20,IF(P1215&gt;P$19,P$19,P$18)))),P1215*(1+P$10))), P1215)</f>
        <v>6.9</v>
      </c>
      <c r="Q433" s="149">
        <f>IF(OR(AND($V1215=1,$B$24=2),$B$24=1), IF(Q$10="2nd Quintile",IF(Q1215&gt;Q$21,Q$20,IF(Q1215&gt;Q$20,Q$19,IF(Q1215&gt;Q$19,Q$18, Q$17))), IF(Q$10="Next Quintile",IF(Q1215=Q$22,Q$22,IF(Q1215&gt;Q$21,Q$21,IF(Q1215&gt;Q$20,Q$20,IF(Q1215&gt;Q$19,Q$19,Q$18)))),Q1215*(1+Q$10))), Q1215)</f>
        <v>5.0999999999999996</v>
      </c>
      <c r="R433" s="23"/>
      <c r="S433" s="49">
        <f t="shared" si="1272"/>
        <v>0.7154175348118762</v>
      </c>
      <c r="T433" s="49">
        <f t="shared" si="1334"/>
        <v>0.12364110090666809</v>
      </c>
      <c r="U433" s="49">
        <f t="shared" si="1334"/>
        <v>2.0444204100356989</v>
      </c>
      <c r="V433" s="49">
        <f t="shared" si="1334"/>
        <v>1.3321328506059724</v>
      </c>
      <c r="W433" s="49">
        <f t="shared" si="1282"/>
        <v>-0.36653714801906728</v>
      </c>
      <c r="X433" s="49">
        <f t="shared" si="1282"/>
        <v>0.51386412994875086</v>
      </c>
      <c r="Y433" s="49">
        <f t="shared" si="1283"/>
        <v>0.7870787669177336</v>
      </c>
      <c r="Z433" s="49">
        <f t="shared" si="1283"/>
        <v>1.097487754231844</v>
      </c>
      <c r="AA433" s="49">
        <f t="shared" si="1283"/>
        <v>1.3511408022462861</v>
      </c>
      <c r="AB433" s="49">
        <f t="shared" si="1283"/>
        <v>1.1651288807946849</v>
      </c>
      <c r="AC433" s="49">
        <f t="shared" si="1334"/>
        <v>0.50185435264659106</v>
      </c>
      <c r="AD433" s="49">
        <f t="shared" si="1284"/>
        <v>0.85128525841493285</v>
      </c>
      <c r="AE433" s="49">
        <f t="shared" si="1284"/>
        <v>1.1849259597597068</v>
      </c>
      <c r="AF433" s="49">
        <f t="shared" si="1284"/>
        <v>1.0688439530331544</v>
      </c>
      <c r="AG433" s="129">
        <f t="shared" si="1275"/>
        <v>0.94734333328203368</v>
      </c>
      <c r="AH433" s="129">
        <f t="shared" si="1276"/>
        <v>0.73571680645823334</v>
      </c>
      <c r="AI433" s="129">
        <f t="shared" si="1277"/>
        <v>1.2045858124242717</v>
      </c>
      <c r="AJ433" s="132">
        <f t="shared" si="1278"/>
        <v>0.90172738096359628</v>
      </c>
      <c r="AK433" s="85">
        <f t="shared" si="1291"/>
        <v>0.8706374616778213</v>
      </c>
      <c r="AL433" s="122">
        <f t="shared" si="1292"/>
        <v>0.74459958976196872</v>
      </c>
      <c r="AM433" s="122">
        <f t="shared" si="1293"/>
        <v>0.90485125365234431</v>
      </c>
      <c r="AN433" s="122">
        <f t="shared" si="1294"/>
        <v>0.8734476572633475</v>
      </c>
      <c r="AO433" s="53"/>
      <c r="AP433" s="60"/>
    </row>
    <row r="434" spans="1:42" ht="15" thickBot="1">
      <c r="A434" s="23" t="s">
        <v>10</v>
      </c>
      <c r="B434" s="24">
        <v>13121000200</v>
      </c>
      <c r="C434" s="24"/>
      <c r="D434" s="148">
        <f t="shared" ref="D434:G434" si="1339">IF(OR(AND($V1216=1,$B$24=2),$B$24=1), IF(D$10="Next Quintile",IF(D1216&gt;D$21,D$22,IF(D1216&gt;D$20,D$21,IF(D1216&gt;D$19,D$20,IF(D1216&gt;D$18,D$19,D$18)))),IF(D$10="2nd Quintile",IF(D1216&gt;D$20,D$22,IF(D1216&gt;D$19,D$21,IF(D1216&gt;D$18,D$20,D$19))),IF(D1216*(1+D$10)&gt;100,100,D1216*(1+D$10)))), D1216)</f>
        <v>82.4</v>
      </c>
      <c r="E434" s="148">
        <f t="shared" si="1339"/>
        <v>71.099999999999994</v>
      </c>
      <c r="F434" s="148">
        <f t="shared" si="1339"/>
        <v>87.2</v>
      </c>
      <c r="G434" s="148">
        <f t="shared" si="1339"/>
        <v>58.3</v>
      </c>
      <c r="H434" s="149">
        <f t="shared" ref="H434:M434" si="1340">IF(OR(AND($V1216=1,$B$24=2),$B$24=1), IF(H$10="2nd Quintile",IF(H1216&gt;H$21,H$20,IF(H1216&gt;H$20,H$19,IF(H1216&gt;H$19,H$18, H$17))), IF(H$10="Next Quintile",IF(H1216=H$22,H$22,IF(H1216&gt;H$21,H$21,IF(H1216&gt;H$20,H$20,IF(H1216&gt;H$19,H$19,H$18)))),H1216*(1+H$10))), H1216)</f>
        <v>8.8000000000000007</v>
      </c>
      <c r="I434" s="149">
        <f t="shared" si="1340"/>
        <v>9.5405999999999995</v>
      </c>
      <c r="J434" s="149">
        <f t="shared" si="1340"/>
        <v>6.5</v>
      </c>
      <c r="K434" s="149">
        <f t="shared" si="1340"/>
        <v>9.1</v>
      </c>
      <c r="L434" s="149">
        <f t="shared" si="1340"/>
        <v>29.7</v>
      </c>
      <c r="M434" s="149">
        <f t="shared" si="1340"/>
        <v>-1.0875999999999999</v>
      </c>
      <c r="N434" s="148">
        <f t="shared" ref="N434:N497" si="1341">IF(OR(AND($V1216=1,$B$24=2),$B$24=1), IF(N$10="Next Quintile",IF(N1216&gt;N$21,N$22,IF(N1216&gt;N$20,N$21,IF(N1216&gt;N$19,N$20,IF(N1216&gt;N$18,N$19,N$18)))),IF(N$10="2nd Quintile",IF(N1216&gt;N$20,N$22,IF(N1216&gt;N$19,N$21,IF(N1216&gt;N$18,N$20,N$19))),IF(N1216*(1+N$10)&gt;100,100,N1216*(1+N$10)))), N1216)</f>
        <v>80.400000000000006</v>
      </c>
      <c r="O434" s="149">
        <f t="shared" ref="O434:Q434" si="1342">IF(OR(AND($V1216=1,$B$24=2),$B$24=1), IF(O$10="2nd Quintile",IF(O1216&gt;O$21,O$20,IF(O1216&gt;O$20,O$19,IF(O1216&gt;O$19,O$18, O$17))), IF(O$10="Next Quintile",IF(O1216=O$22,O$22,IF(O1216&gt;O$21,O$21,IF(O1216&gt;O$20,O$20,IF(O1216&gt;O$19,O$19,O$18)))),O1216*(1+O$10))), O1216)</f>
        <v>1</v>
      </c>
      <c r="P434" s="149">
        <f t="shared" si="1342"/>
        <v>6.4</v>
      </c>
      <c r="Q434" s="149">
        <f t="shared" si="1342"/>
        <v>5.2</v>
      </c>
      <c r="R434" s="23"/>
      <c r="S434" s="49">
        <f t="shared" si="1272"/>
        <v>0.7154175348118762</v>
      </c>
      <c r="T434" s="49">
        <f t="shared" si="1334"/>
        <v>0.12364110090666809</v>
      </c>
      <c r="U434" s="49">
        <f t="shared" si="1334"/>
        <v>1.9725388540782536</v>
      </c>
      <c r="V434" s="49">
        <f t="shared" si="1334"/>
        <v>1.3321328506059724</v>
      </c>
      <c r="W434" s="49">
        <f t="shared" si="1282"/>
        <v>0.16913961614122777</v>
      </c>
      <c r="X434" s="49">
        <f t="shared" si="1282"/>
        <v>0.16277926291497891</v>
      </c>
      <c r="Y434" s="49">
        <f t="shared" si="1283"/>
        <v>0.88253654180657204</v>
      </c>
      <c r="Z434" s="49">
        <f t="shared" si="1283"/>
        <v>1.0728174080522124</v>
      </c>
      <c r="AA434" s="49">
        <f t="shared" si="1283"/>
        <v>0.80811600155705687</v>
      </c>
      <c r="AB434" s="49">
        <f t="shared" si="1283"/>
        <v>1.2662728036211115</v>
      </c>
      <c r="AC434" s="49">
        <f t="shared" si="1334"/>
        <v>0.50185435264659106</v>
      </c>
      <c r="AD434" s="49">
        <f t="shared" si="1284"/>
        <v>1.1598448172321598</v>
      </c>
      <c r="AE434" s="49">
        <f t="shared" si="1284"/>
        <v>1.2208331617784371</v>
      </c>
      <c r="AF434" s="49">
        <f t="shared" si="1284"/>
        <v>1.0538407297526708</v>
      </c>
      <c r="AG434" s="129">
        <f t="shared" si="1275"/>
        <v>0.93287237061604877</v>
      </c>
      <c r="AH434" s="129">
        <f t="shared" si="1276"/>
        <v>0.76545510875222145</v>
      </c>
      <c r="AI434" s="129">
        <f t="shared" si="1277"/>
        <v>1.0490687377434602</v>
      </c>
      <c r="AJ434" s="132">
        <f t="shared" si="1278"/>
        <v>0.98409326535246477</v>
      </c>
      <c r="AK434" s="85">
        <f t="shared" si="1291"/>
        <v>0.86631775576530112</v>
      </c>
      <c r="AL434" s="122">
        <f t="shared" si="1292"/>
        <v>0.75329078773144598</v>
      </c>
      <c r="AM434" s="122">
        <f t="shared" si="1293"/>
        <v>0.8686667642639837</v>
      </c>
      <c r="AN434" s="122">
        <f t="shared" si="1294"/>
        <v>0.89646650888630663</v>
      </c>
      <c r="AO434" s="53"/>
      <c r="AP434" s="60"/>
    </row>
    <row r="435" spans="1:42" ht="15" thickBot="1">
      <c r="A435" s="23" t="s">
        <v>10</v>
      </c>
      <c r="B435" s="24">
        <v>13121000400</v>
      </c>
      <c r="C435" s="24"/>
      <c r="D435" s="148">
        <f t="shared" ref="D435:G435" si="1343">IF(OR(AND($V1217=1,$B$24=2),$B$24=1), IF(D$10="Next Quintile",IF(D1217&gt;D$21,D$22,IF(D1217&gt;D$20,D$21,IF(D1217&gt;D$19,D$20,IF(D1217&gt;D$18,D$19,D$18)))),IF(D$10="2nd Quintile",IF(D1217&gt;D$20,D$22,IF(D1217&gt;D$19,D$21,IF(D1217&gt;D$18,D$20,D$19))),IF(D1217*(1+D$10)&gt;100,100,D1217*(1+D$10)))), D1217)</f>
        <v>82.4</v>
      </c>
      <c r="E435" s="148">
        <f t="shared" si="1343"/>
        <v>71.099999999999994</v>
      </c>
      <c r="F435" s="148">
        <f t="shared" si="1343"/>
        <v>89.7</v>
      </c>
      <c r="G435" s="148">
        <f t="shared" si="1343"/>
        <v>58.3</v>
      </c>
      <c r="H435" s="149">
        <f t="shared" ref="H435:M435" si="1344">IF(OR(AND($V1217=1,$B$24=2),$B$24=1), IF(H$10="2nd Quintile",IF(H1217&gt;H$21,H$20,IF(H1217&gt;H$20,H$19,IF(H1217&gt;H$19,H$18, H$17))), IF(H$10="Next Quintile",IF(H1217=H$22,H$22,IF(H1217&gt;H$21,H$21,IF(H1217&gt;H$20,H$20,IF(H1217&gt;H$19,H$19,H$18)))),H1217*(1+H$10))), H1217)</f>
        <v>8.8686000000000007</v>
      </c>
      <c r="I435" s="149">
        <f t="shared" si="1344"/>
        <v>8.3801000000000005</v>
      </c>
      <c r="J435" s="149">
        <f t="shared" si="1344"/>
        <v>5.9119000000000002</v>
      </c>
      <c r="K435" s="149">
        <f t="shared" si="1344"/>
        <v>1.9</v>
      </c>
      <c r="L435" s="149">
        <f t="shared" si="1344"/>
        <v>35.700000000000003</v>
      </c>
      <c r="M435" s="149">
        <f t="shared" si="1344"/>
        <v>-2.4056999999999999</v>
      </c>
      <c r="N435" s="148">
        <f t="shared" si="1341"/>
        <v>80.400000000000006</v>
      </c>
      <c r="O435" s="149">
        <f t="shared" ref="O435:Q435" si="1345">IF(OR(AND($V1217=1,$B$24=2),$B$24=1), IF(O$10="2nd Quintile",IF(O1217&gt;O$21,O$20,IF(O1217&gt;O$20,O$19,IF(O1217&gt;O$19,O$18, O$17))), IF(O$10="Next Quintile",IF(O1217=O$22,O$22,IF(O1217&gt;O$21,O$21,IF(O1217&gt;O$20,O$20,IF(O1217&gt;O$19,O$19,O$18)))),O1217*(1+O$10))), O1217)</f>
        <v>1</v>
      </c>
      <c r="P435" s="149">
        <f t="shared" si="1345"/>
        <v>5.6</v>
      </c>
      <c r="Q435" s="149">
        <f t="shared" si="1345"/>
        <v>1.3</v>
      </c>
      <c r="R435" s="23"/>
      <c r="S435" s="49">
        <f t="shared" si="1272"/>
        <v>0.7154175348118762</v>
      </c>
      <c r="T435" s="49">
        <f t="shared" si="1334"/>
        <v>0.12364110090666809</v>
      </c>
      <c r="U435" s="49">
        <f t="shared" si="1334"/>
        <v>2.0923414473406621</v>
      </c>
      <c r="V435" s="49">
        <f t="shared" si="1334"/>
        <v>1.3321328506059724</v>
      </c>
      <c r="W435" s="49">
        <f t="shared" si="1282"/>
        <v>0.14464133212696362</v>
      </c>
      <c r="X435" s="49">
        <f t="shared" si="1282"/>
        <v>0.30133397562418524</v>
      </c>
      <c r="Y435" s="49">
        <f t="shared" si="1283"/>
        <v>0.91208323518137524</v>
      </c>
      <c r="Z435" s="49">
        <f t="shared" si="1283"/>
        <v>1.428070393038906</v>
      </c>
      <c r="AA435" s="49">
        <f t="shared" si="1283"/>
        <v>0.25588739068665378</v>
      </c>
      <c r="AB435" s="49">
        <f t="shared" si="1283"/>
        <v>1.3776680281176963</v>
      </c>
      <c r="AC435" s="49">
        <f t="shared" si="1334"/>
        <v>0.50185435264659106</v>
      </c>
      <c r="AD435" s="49">
        <f t="shared" si="1284"/>
        <v>1.1598448172321598</v>
      </c>
      <c r="AE435" s="49">
        <f t="shared" si="1284"/>
        <v>1.2782846850084058</v>
      </c>
      <c r="AF435" s="49">
        <f t="shared" si="1284"/>
        <v>1.6389664376915285</v>
      </c>
      <c r="AG435" s="129">
        <f t="shared" si="1275"/>
        <v>0.98945466902752377</v>
      </c>
      <c r="AH435" s="129">
        <f t="shared" si="1276"/>
        <v>0.80308449665681458</v>
      </c>
      <c r="AI435" s="129">
        <f t="shared" si="1277"/>
        <v>1.0205419372810853</v>
      </c>
      <c r="AJ435" s="132">
        <f t="shared" si="1278"/>
        <v>1.1447375731446712</v>
      </c>
      <c r="AK435" s="85">
        <f t="shared" si="1291"/>
        <v>0.88320805495504029</v>
      </c>
      <c r="AL435" s="122">
        <f t="shared" si="1292"/>
        <v>0.76428820300135503</v>
      </c>
      <c r="AM435" s="122">
        <f t="shared" si="1293"/>
        <v>0.86202937277026337</v>
      </c>
      <c r="AN435" s="122">
        <f t="shared" si="1294"/>
        <v>0.94136188653663799</v>
      </c>
      <c r="AO435" s="53"/>
      <c r="AP435" s="60"/>
    </row>
    <row r="436" spans="1:42" ht="15" thickBot="1">
      <c r="A436" s="23" t="s">
        <v>10</v>
      </c>
      <c r="B436" s="24">
        <v>13121000500</v>
      </c>
      <c r="C436" s="24"/>
      <c r="D436" s="148">
        <f t="shared" ref="D436:G436" si="1346">IF(OR(AND($V1218=1,$B$24=2),$B$24=1), IF(D$10="Next Quintile",IF(D1218&gt;D$21,D$22,IF(D1218&gt;D$20,D$21,IF(D1218&gt;D$19,D$20,IF(D1218&gt;D$18,D$19,D$18)))),IF(D$10="2nd Quintile",IF(D1218&gt;D$20,D$22,IF(D1218&gt;D$19,D$21,IF(D1218&gt;D$18,D$20,D$19))),IF(D1218*(1+D$10)&gt;100,100,D1218*(1+D$10)))), D1218)</f>
        <v>82.4</v>
      </c>
      <c r="E436" s="148">
        <f t="shared" si="1346"/>
        <v>71.099999999999994</v>
      </c>
      <c r="F436" s="148">
        <f t="shared" si="1346"/>
        <v>80.599999999999994</v>
      </c>
      <c r="G436" s="148">
        <f t="shared" si="1346"/>
        <v>58.3</v>
      </c>
      <c r="H436" s="149">
        <f t="shared" ref="H436:M436" si="1347">IF(OR(AND($V1218=1,$B$24=2),$B$24=1), IF(H$10="2nd Quintile",IF(H1218&gt;H$21,H$20,IF(H1218&gt;H$20,H$19,IF(H1218&gt;H$19,H$18, H$17))), IF(H$10="Next Quintile",IF(H1218=H$22,H$22,IF(H1218&gt;H$21,H$21,IF(H1218&gt;H$20,H$20,IF(H1218&gt;H$19,H$19,H$18)))),H1218*(1+H$10))), H1218)</f>
        <v>4.2</v>
      </c>
      <c r="I436" s="149">
        <f t="shared" si="1347"/>
        <v>9.2532999999999994</v>
      </c>
      <c r="J436" s="149">
        <f t="shared" si="1347"/>
        <v>6.1</v>
      </c>
      <c r="K436" s="149">
        <f t="shared" si="1347"/>
        <v>7.3</v>
      </c>
      <c r="L436" s="149">
        <f t="shared" si="1347"/>
        <v>35.6</v>
      </c>
      <c r="M436" s="149">
        <f t="shared" si="1347"/>
        <v>0.66320000000000001</v>
      </c>
      <c r="N436" s="148">
        <f t="shared" si="1341"/>
        <v>80.400000000000006</v>
      </c>
      <c r="O436" s="149">
        <f t="shared" ref="O436:Q436" si="1348">IF(OR(AND($V1218=1,$B$24=2),$B$24=1), IF(O$10="2nd Quintile",IF(O1218&gt;O$21,O$20,IF(O1218&gt;O$20,O$19,IF(O1218&gt;O$19,O$18, O$17))), IF(O$10="Next Quintile",IF(O1218=O$22,O$22,IF(O1218&gt;O$21,O$21,IF(O1218&gt;O$20,O$20,IF(O1218&gt;O$19,O$19,O$18)))),O1218*(1+O$10))), O1218)</f>
        <v>3.4</v>
      </c>
      <c r="P436" s="149">
        <f t="shared" si="1348"/>
        <v>12.5</v>
      </c>
      <c r="Q436" s="149">
        <f t="shared" si="1348"/>
        <v>5.0999999999999996</v>
      </c>
      <c r="R436" s="23"/>
      <c r="S436" s="49">
        <f t="shared" si="1272"/>
        <v>0.7154175348118762</v>
      </c>
      <c r="T436" s="49">
        <f t="shared" si="1334"/>
        <v>0.12364110090666809</v>
      </c>
      <c r="U436" s="49">
        <f t="shared" si="1334"/>
        <v>1.6562600078654939</v>
      </c>
      <c r="V436" s="49">
        <f t="shared" si="1334"/>
        <v>1.3321328506059724</v>
      </c>
      <c r="W436" s="49">
        <f t="shared" si="1282"/>
        <v>1.8118816928994661</v>
      </c>
      <c r="X436" s="49">
        <f t="shared" si="1282"/>
        <v>0.19708065797000263</v>
      </c>
      <c r="Y436" s="49">
        <f t="shared" si="1283"/>
        <v>0.90263291546738011</v>
      </c>
      <c r="Z436" s="49">
        <f t="shared" si="1283"/>
        <v>1.1616306542988857</v>
      </c>
      <c r="AA436" s="49">
        <f t="shared" si="1283"/>
        <v>0.26509120086782728</v>
      </c>
      <c r="AB436" s="49">
        <f t="shared" si="1283"/>
        <v>1.1183092507430135</v>
      </c>
      <c r="AC436" s="49">
        <f t="shared" si="1334"/>
        <v>0.50185435264659106</v>
      </c>
      <c r="AD436" s="49">
        <f t="shared" si="1284"/>
        <v>0.91299717017837823</v>
      </c>
      <c r="AE436" s="49">
        <f t="shared" si="1284"/>
        <v>0.78276529714992882</v>
      </c>
      <c r="AF436" s="49">
        <f t="shared" si="1284"/>
        <v>1.0688439530331544</v>
      </c>
      <c r="AG436" s="129">
        <f t="shared" si="1275"/>
        <v>0.87589328700382441</v>
      </c>
      <c r="AH436" s="129">
        <f t="shared" si="1276"/>
        <v>0.96272096578955135</v>
      </c>
      <c r="AI436" s="129">
        <f t="shared" si="1277"/>
        <v>0.84834370196990871</v>
      </c>
      <c r="AJ436" s="132">
        <f t="shared" si="1278"/>
        <v>0.81661519325201304</v>
      </c>
      <c r="AK436" s="85">
        <f t="shared" si="1291"/>
        <v>0.84930901280528626</v>
      </c>
      <c r="AL436" s="122">
        <f t="shared" si="1292"/>
        <v>0.81094292265095136</v>
      </c>
      <c r="AM436" s="122">
        <f t="shared" si="1293"/>
        <v>0.82196364216736828</v>
      </c>
      <c r="AN436" s="122">
        <f t="shared" si="1294"/>
        <v>0.84966129431981841</v>
      </c>
      <c r="AO436" s="53"/>
      <c r="AP436" s="60"/>
    </row>
    <row r="437" spans="1:42" ht="15" thickBot="1">
      <c r="A437" s="23" t="s">
        <v>10</v>
      </c>
      <c r="B437" s="24">
        <v>13121000600</v>
      </c>
      <c r="C437" s="24"/>
      <c r="D437" s="148">
        <f t="shared" ref="D437:G437" si="1349">IF(OR(AND($V1219=1,$B$24=2),$B$24=1), IF(D$10="Next Quintile",IF(D1219&gt;D$21,D$22,IF(D1219&gt;D$20,D$21,IF(D1219&gt;D$19,D$20,IF(D1219&gt;D$18,D$19,D$18)))),IF(D$10="2nd Quintile",IF(D1219&gt;D$20,D$22,IF(D1219&gt;D$19,D$21,IF(D1219&gt;D$18,D$20,D$19))),IF(D1219*(1+D$10)&gt;100,100,D1219*(1+D$10)))), D1219)</f>
        <v>82.4</v>
      </c>
      <c r="E437" s="148">
        <f t="shared" si="1349"/>
        <v>71.099999999999994</v>
      </c>
      <c r="F437" s="148">
        <f t="shared" si="1349"/>
        <v>44</v>
      </c>
      <c r="G437" s="148">
        <f t="shared" si="1349"/>
        <v>58.3</v>
      </c>
      <c r="H437" s="149">
        <f t="shared" ref="H437:M437" si="1350">IF(OR(AND($V1219=1,$B$24=2),$B$24=1), IF(H$10="2nd Quintile",IF(H1219&gt;H$21,H$20,IF(H1219&gt;H$20,H$19,IF(H1219&gt;H$19,H$18, H$17))), IF(H$10="Next Quintile",IF(H1219=H$22,H$22,IF(H1219&gt;H$21,H$21,IF(H1219&gt;H$20,H$20,IF(H1219&gt;H$19,H$19,H$18)))),H1219*(1+H$10))), H1219)</f>
        <v>8.6999999999999993</v>
      </c>
      <c r="I437" s="149">
        <f t="shared" si="1350"/>
        <v>6.1</v>
      </c>
      <c r="J437" s="149">
        <f t="shared" si="1350"/>
        <v>38.5</v>
      </c>
      <c r="K437" s="149">
        <f t="shared" si="1350"/>
        <v>12</v>
      </c>
      <c r="L437" s="149">
        <f t="shared" si="1350"/>
        <v>43.6</v>
      </c>
      <c r="M437" s="149">
        <f t="shared" si="1350"/>
        <v>7.7</v>
      </c>
      <c r="N437" s="148">
        <f t="shared" si="1341"/>
        <v>80.400000000000006</v>
      </c>
      <c r="O437" s="149">
        <f t="shared" ref="O437:Q437" si="1351">IF(OR(AND($V1219=1,$B$24=2),$B$24=1), IF(O$10="2nd Quintile",IF(O1219&gt;O$21,O$20,IF(O1219&gt;O$20,O$19,IF(O1219&gt;O$19,O$18, O$17))), IF(O$10="Next Quintile",IF(O1219=O$22,O$22,IF(O1219&gt;O$21,O$21,IF(O1219&gt;O$20,O$20,IF(O1219&gt;O$19,O$19,O$18)))),O1219*(1+O$10))), O1219)</f>
        <v>5.0999999999999996</v>
      </c>
      <c r="P437" s="149">
        <f t="shared" si="1351"/>
        <v>21.5</v>
      </c>
      <c r="Q437" s="149">
        <f t="shared" si="1351"/>
        <v>11.5</v>
      </c>
      <c r="R437" s="23"/>
      <c r="S437" s="49">
        <f t="shared" si="1272"/>
        <v>0.7154175348118762</v>
      </c>
      <c r="T437" s="49">
        <f t="shared" si="1334"/>
        <v>0.12364110090666809</v>
      </c>
      <c r="U437" s="49">
        <f t="shared" si="1334"/>
        <v>-9.7649957496169962E-2</v>
      </c>
      <c r="V437" s="49">
        <f t="shared" si="1334"/>
        <v>1.3321328506059724</v>
      </c>
      <c r="W437" s="49">
        <f t="shared" si="1282"/>
        <v>0.2048514004185813</v>
      </c>
      <c r="X437" s="49">
        <f t="shared" si="1282"/>
        <v>0.57356025778554809</v>
      </c>
      <c r="Y437" s="49">
        <f t="shared" si="1283"/>
        <v>-0.72517335105807479</v>
      </c>
      <c r="Z437" s="49">
        <f t="shared" si="1283"/>
        <v>0.92972940021034967</v>
      </c>
      <c r="AA437" s="49">
        <f t="shared" si="1283"/>
        <v>-0.47121361362604297</v>
      </c>
      <c r="AB437" s="49">
        <f t="shared" si="1283"/>
        <v>0.52361543711918401</v>
      </c>
      <c r="AC437" s="49">
        <f t="shared" si="1334"/>
        <v>0.50185435264659106</v>
      </c>
      <c r="AD437" s="49">
        <f t="shared" si="1284"/>
        <v>0.73814675351528303</v>
      </c>
      <c r="AE437" s="49">
        <f t="shared" si="1284"/>
        <v>0.13643566081278521</v>
      </c>
      <c r="AF437" s="49">
        <f t="shared" si="1284"/>
        <v>0.10863766308220854</v>
      </c>
      <c r="AG437" s="129">
        <f t="shared" si="1275"/>
        <v>0.33415712431184436</v>
      </c>
      <c r="AH437" s="129">
        <f t="shared" si="1276"/>
        <v>0.30382569085348593</v>
      </c>
      <c r="AI437" s="129">
        <f t="shared" si="1277"/>
        <v>0.32737707456783022</v>
      </c>
      <c r="AJ437" s="132">
        <f t="shared" si="1278"/>
        <v>0.37126860751421698</v>
      </c>
      <c r="AK437" s="85">
        <f t="shared" si="1291"/>
        <v>0.68759614276193914</v>
      </c>
      <c r="AL437" s="122">
        <f t="shared" si="1292"/>
        <v>0.61837680979721943</v>
      </c>
      <c r="AM437" s="122">
        <f t="shared" si="1293"/>
        <v>0.70074922606797352</v>
      </c>
      <c r="AN437" s="122">
        <f t="shared" si="1294"/>
        <v>0.72519997087319932</v>
      </c>
      <c r="AO437" s="53"/>
      <c r="AP437" s="60"/>
    </row>
    <row r="438" spans="1:42" ht="15" thickBot="1">
      <c r="A438" s="23" t="s">
        <v>10</v>
      </c>
      <c r="B438" s="24">
        <v>13121000700</v>
      </c>
      <c r="C438" s="24"/>
      <c r="D438" s="148">
        <f t="shared" ref="D438:G438" si="1352">IF(OR(AND($V1220=1,$B$24=2),$B$24=1), IF(D$10="Next Quintile",IF(D1220&gt;D$21,D$22,IF(D1220&gt;D$20,D$21,IF(D1220&gt;D$19,D$20,IF(D1220&gt;D$18,D$19,D$18)))),IF(D$10="2nd Quintile",IF(D1220&gt;D$20,D$22,IF(D1220&gt;D$19,D$21,IF(D1220&gt;D$18,D$20,D$19))),IF(D1220*(1+D$10)&gt;100,100,D1220*(1+D$10)))), D1220)</f>
        <v>79.3</v>
      </c>
      <c r="E438" s="148">
        <f t="shared" si="1352"/>
        <v>68.900000000000006</v>
      </c>
      <c r="F438" s="148">
        <f t="shared" si="1352"/>
        <v>39.299999999999997</v>
      </c>
      <c r="G438" s="148">
        <f t="shared" si="1352"/>
        <v>48.7</v>
      </c>
      <c r="H438" s="149">
        <f t="shared" ref="H438:M438" si="1353">IF(OR(AND($V1220=1,$B$24=2),$B$24=1), IF(H$10="2nd Quintile",IF(H1220&gt;H$21,H$20,IF(H1220&gt;H$20,H$19,IF(H1220&gt;H$19,H$18, H$17))), IF(H$10="Next Quintile",IF(H1220=H$22,H$22,IF(H1220&gt;H$21,H$21,IF(H1220&gt;H$20,H$20,IF(H1220&gt;H$19,H$19,H$18)))),H1220*(1+H$10))), H1220)</f>
        <v>10.4</v>
      </c>
      <c r="I438" s="149">
        <f t="shared" si="1353"/>
        <v>9.3707999999999991</v>
      </c>
      <c r="J438" s="149">
        <f t="shared" si="1353"/>
        <v>10.1</v>
      </c>
      <c r="K438" s="149">
        <f t="shared" si="1353"/>
        <v>19.2</v>
      </c>
      <c r="L438" s="149">
        <f t="shared" si="1353"/>
        <v>35</v>
      </c>
      <c r="M438" s="149">
        <f t="shared" si="1353"/>
        <v>7.8</v>
      </c>
      <c r="N438" s="148">
        <f t="shared" si="1341"/>
        <v>80.400000000000006</v>
      </c>
      <c r="O438" s="149">
        <f t="shared" ref="O438:Q438" si="1354">IF(OR(AND($V1220=1,$B$24=2),$B$24=1), IF(O$10="2nd Quintile",IF(O1220&gt;O$21,O$20,IF(O1220&gt;O$20,O$19,IF(O1220&gt;O$19,O$18, O$17))), IF(O$10="Next Quintile",IF(O1220=O$22,O$22,IF(O1220&gt;O$21,O$21,IF(O1220&gt;O$20,O$20,IF(O1220&gt;O$19,O$19,O$18)))),O1220*(1+O$10))), O1220)</f>
        <v>35</v>
      </c>
      <c r="P438" s="149">
        <f t="shared" si="1354"/>
        <v>27</v>
      </c>
      <c r="Q438" s="149">
        <f t="shared" si="1354"/>
        <v>19.899999999999999</v>
      </c>
      <c r="R438" s="23"/>
      <c r="S438" s="49">
        <f t="shared" si="1272"/>
        <v>0.45135388646384089</v>
      </c>
      <c r="T438" s="49">
        <f t="shared" si="1334"/>
        <v>-8.6660869271533048E-2</v>
      </c>
      <c r="U438" s="49">
        <f t="shared" si="1334"/>
        <v>-0.32287883282949859</v>
      </c>
      <c r="V438" s="49">
        <f t="shared" si="1334"/>
        <v>0.82184063242388994</v>
      </c>
      <c r="W438" s="49">
        <f t="shared" si="1282"/>
        <v>-0.40224893229642011</v>
      </c>
      <c r="X438" s="49">
        <f t="shared" si="1282"/>
        <v>0.18305206792835532</v>
      </c>
      <c r="Y438" s="49">
        <f t="shared" si="1283"/>
        <v>0.70166917885929936</v>
      </c>
      <c r="Z438" s="49">
        <f t="shared" si="1283"/>
        <v>0.57447641522365611</v>
      </c>
      <c r="AA438" s="49">
        <f t="shared" si="1283"/>
        <v>0.32031406195486772</v>
      </c>
      <c r="AB438" s="49">
        <f t="shared" si="1283"/>
        <v>0.51516424035895458</v>
      </c>
      <c r="AC438" s="49">
        <f t="shared" si="1334"/>
        <v>0.50185435264659106</v>
      </c>
      <c r="AD438" s="49">
        <f t="shared" si="1284"/>
        <v>-2.3371635160297455</v>
      </c>
      <c r="AE438" s="49">
        <f t="shared" si="1284"/>
        <v>-0.25854356139324697</v>
      </c>
      <c r="AF438" s="49">
        <f t="shared" si="1284"/>
        <v>-1.1516330924784077</v>
      </c>
      <c r="AG438" s="129">
        <f t="shared" si="1275"/>
        <v>-4.9694224190342827E-2</v>
      </c>
      <c r="AH438" s="129">
        <f t="shared" si="1276"/>
        <v>0.19230387589684769</v>
      </c>
      <c r="AI438" s="129">
        <f t="shared" si="1277"/>
        <v>0.46998490584582608</v>
      </c>
      <c r="AJ438" s="132">
        <f t="shared" si="1278"/>
        <v>-0.81137145431370228</v>
      </c>
      <c r="AK438" s="85">
        <f t="shared" si="1291"/>
        <v>0.57301323781455149</v>
      </c>
      <c r="AL438" s="122">
        <f t="shared" si="1292"/>
        <v>0.58578388764175715</v>
      </c>
      <c r="AM438" s="122">
        <f t="shared" si="1293"/>
        <v>0.73393009426631584</v>
      </c>
      <c r="AN438" s="122">
        <f t="shared" si="1294"/>
        <v>0.39468672126055715</v>
      </c>
      <c r="AO438" s="53"/>
      <c r="AP438" s="60"/>
    </row>
    <row r="439" spans="1:42" ht="15" thickBot="1">
      <c r="A439" s="23" t="s">
        <v>10</v>
      </c>
      <c r="B439" s="24">
        <v>13121001001</v>
      </c>
      <c r="C439" s="24"/>
      <c r="D439" s="148">
        <f t="shared" ref="D439:G439" si="1355">IF(OR(AND($V1221=1,$B$24=2),$B$24=1), IF(D$10="Next Quintile",IF(D1221&gt;D$21,D$22,IF(D1221&gt;D$20,D$21,IF(D1221&gt;D$19,D$20,IF(D1221&gt;D$18,D$19,D$18)))),IF(D$10="2nd Quintile",IF(D1221&gt;D$20,D$22,IF(D1221&gt;D$19,D$21,IF(D1221&gt;D$18,D$20,D$19))),IF(D1221*(1+D$10)&gt;100,100,D1221*(1+D$10)))), D1221)</f>
        <v>82.4</v>
      </c>
      <c r="E439" s="148">
        <f t="shared" si="1355"/>
        <v>71.099999999999994</v>
      </c>
      <c r="F439" s="148">
        <f t="shared" si="1355"/>
        <v>72.900000000000006</v>
      </c>
      <c r="G439" s="148">
        <f t="shared" si="1355"/>
        <v>58.3</v>
      </c>
      <c r="H439" s="149">
        <f t="shared" ref="H439:M439" si="1356">IF(OR(AND($V1221=1,$B$24=2),$B$24=1), IF(H$10="2nd Quintile",IF(H1221&gt;H$21,H$20,IF(H1221&gt;H$20,H$19,IF(H1221&gt;H$19,H$18, H$17))), IF(H$10="Next Quintile",IF(H1221=H$22,H$22,IF(H1221&gt;H$21,H$21,IF(H1221&gt;H$20,H$20,IF(H1221&gt;H$19,H$19,H$18)))),H1221*(1+H$10))), H1221)</f>
        <v>11.3</v>
      </c>
      <c r="I439" s="149">
        <f t="shared" si="1356"/>
        <v>9.3226999999999993</v>
      </c>
      <c r="J439" s="149">
        <f t="shared" si="1356"/>
        <v>13.9575</v>
      </c>
      <c r="K439" s="149">
        <f t="shared" si="1356"/>
        <v>12.9</v>
      </c>
      <c r="L439" s="149">
        <f t="shared" si="1356"/>
        <v>41.8</v>
      </c>
      <c r="M439" s="149">
        <f t="shared" si="1356"/>
        <v>-0.57069999999999999</v>
      </c>
      <c r="N439" s="148">
        <f t="shared" si="1341"/>
        <v>80.400000000000006</v>
      </c>
      <c r="O439" s="149">
        <f t="shared" ref="O439:Q439" si="1357">IF(OR(AND($V1221=1,$B$24=2),$B$24=1), IF(O$10="2nd Quintile",IF(O1221&gt;O$21,O$20,IF(O1221&gt;O$20,O$19,IF(O1221&gt;O$19,O$18, O$17))), IF(O$10="Next Quintile",IF(O1221=O$22,O$22,IF(O1221&gt;O$21,O$21,IF(O1221&gt;O$20,O$20,IF(O1221&gt;O$19,O$19,O$18)))),O1221*(1+O$10))), O1221)</f>
        <v>2.1</v>
      </c>
      <c r="P439" s="149">
        <f t="shared" si="1357"/>
        <v>9.1</v>
      </c>
      <c r="Q439" s="149">
        <f t="shared" si="1357"/>
        <v>5.5</v>
      </c>
      <c r="R439" s="23"/>
      <c r="S439" s="49">
        <f t="shared" si="1272"/>
        <v>0.7154175348118762</v>
      </c>
      <c r="T439" s="49">
        <f t="shared" si="1334"/>
        <v>0.12364110090666809</v>
      </c>
      <c r="U439" s="49">
        <f t="shared" si="1334"/>
        <v>1.2872680206172755</v>
      </c>
      <c r="V439" s="49">
        <f t="shared" si="1334"/>
        <v>1.3321328506059724</v>
      </c>
      <c r="W439" s="49">
        <f t="shared" si="1282"/>
        <v>-0.72365499079259732</v>
      </c>
      <c r="X439" s="49">
        <f t="shared" si="1282"/>
        <v>0.18879483542625519</v>
      </c>
      <c r="Y439" s="49">
        <f t="shared" si="1283"/>
        <v>0.50786477536788133</v>
      </c>
      <c r="Z439" s="49">
        <f t="shared" si="1283"/>
        <v>0.88532277708701279</v>
      </c>
      <c r="AA439" s="49">
        <f t="shared" si="1283"/>
        <v>-0.30554503036492175</v>
      </c>
      <c r="AB439" s="49">
        <f t="shared" si="1283"/>
        <v>1.2225885675674852</v>
      </c>
      <c r="AC439" s="49">
        <f t="shared" si="1334"/>
        <v>0.50185435264659106</v>
      </c>
      <c r="AD439" s="49">
        <f t="shared" si="1284"/>
        <v>1.04670631233251</v>
      </c>
      <c r="AE439" s="49">
        <f t="shared" si="1284"/>
        <v>1.0269342708772942</v>
      </c>
      <c r="AF439" s="49">
        <f t="shared" si="1284"/>
        <v>1.0088310599112202</v>
      </c>
      <c r="AG439" s="129">
        <f t="shared" si="1275"/>
        <v>0.66235981045455572</v>
      </c>
      <c r="AH439" s="129">
        <f t="shared" si="1276"/>
        <v>0.49020916099190448</v>
      </c>
      <c r="AI439" s="129">
        <f t="shared" si="1277"/>
        <v>0.60078877142985876</v>
      </c>
      <c r="AJ439" s="132">
        <f t="shared" si="1278"/>
        <v>0.89608149894190381</v>
      </c>
      <c r="AK439" s="85">
        <f t="shared" si="1291"/>
        <v>0.78556744685272939</v>
      </c>
      <c r="AL439" s="122">
        <f t="shared" si="1292"/>
        <v>0.67284850159714549</v>
      </c>
      <c r="AM439" s="122">
        <f t="shared" si="1293"/>
        <v>0.76436450859603677</v>
      </c>
      <c r="AN439" s="122">
        <f t="shared" si="1294"/>
        <v>0.871869798645033</v>
      </c>
      <c r="AO439" s="53"/>
      <c r="AP439" s="60"/>
    </row>
    <row r="440" spans="1:42" ht="15" thickBot="1">
      <c r="A440" s="23" t="s">
        <v>10</v>
      </c>
      <c r="B440" s="24">
        <v>13121001002</v>
      </c>
      <c r="C440" s="24"/>
      <c r="D440" s="148">
        <f t="shared" ref="D440:G440" si="1358">IF(OR(AND($V1222=1,$B$24=2),$B$24=1), IF(D$10="Next Quintile",IF(D1222&gt;D$21,D$22,IF(D1222&gt;D$20,D$21,IF(D1222&gt;D$19,D$20,IF(D1222&gt;D$18,D$19,D$18)))),IF(D$10="2nd Quintile",IF(D1222&gt;D$20,D$22,IF(D1222&gt;D$19,D$21,IF(D1222&gt;D$18,D$20,D$19))),IF(D1222*(1+D$10)&gt;100,100,D1222*(1+D$10)))), D1222)</f>
        <v>82.4</v>
      </c>
      <c r="E440" s="148">
        <f t="shared" si="1358"/>
        <v>71.099999999999994</v>
      </c>
      <c r="F440" s="148">
        <f t="shared" si="1358"/>
        <v>44</v>
      </c>
      <c r="G440" s="148">
        <f t="shared" si="1358"/>
        <v>58.3</v>
      </c>
      <c r="H440" s="149">
        <f t="shared" ref="H440:M440" si="1359">IF(OR(AND($V1222=1,$B$24=2),$B$24=1), IF(H$10="2nd Quintile",IF(H1222&gt;H$21,H$20,IF(H1222&gt;H$20,H$19,IF(H1222&gt;H$19,H$18, H$17))), IF(H$10="Next Quintile",IF(H1222=H$22,H$22,IF(H1222&gt;H$21,H$21,IF(H1222&gt;H$20,H$20,IF(H1222&gt;H$19,H$19,H$18)))),H1222*(1+H$10))), H1222)</f>
        <v>10.769</v>
      </c>
      <c r="I440" s="149">
        <f t="shared" si="1359"/>
        <v>21</v>
      </c>
      <c r="J440" s="149">
        <f t="shared" si="1359"/>
        <v>61.5</v>
      </c>
      <c r="K440" s="149">
        <f t="shared" si="1359"/>
        <v>38.1</v>
      </c>
      <c r="L440" s="149">
        <f t="shared" si="1359"/>
        <v>41.3</v>
      </c>
      <c r="M440" s="149">
        <f t="shared" si="1359"/>
        <v>15.6</v>
      </c>
      <c r="N440" s="148">
        <f t="shared" si="1341"/>
        <v>80.400000000000006</v>
      </c>
      <c r="O440" s="149">
        <f t="shared" ref="O440:Q440" si="1360">IF(OR(AND($V1222=1,$B$24=2),$B$24=1), IF(O$10="2nd Quintile",IF(O1222&gt;O$21,O$20,IF(O1222&gt;O$20,O$19,IF(O1222&gt;O$19,O$18, O$17))), IF(O$10="Next Quintile",IF(O1222=O$22,O$22,IF(O1222&gt;O$21,O$21,IF(O1222&gt;O$20,O$20,IF(O1222&gt;O$19,O$19,O$18)))),O1222*(1+O$10))), O1222)</f>
        <v>11.4</v>
      </c>
      <c r="P440" s="149">
        <f t="shared" si="1360"/>
        <v>8.8000000000000007</v>
      </c>
      <c r="Q440" s="149">
        <f t="shared" si="1360"/>
        <v>19</v>
      </c>
      <c r="R440" s="23"/>
      <c r="S440" s="49">
        <f t="shared" si="1272"/>
        <v>0.7154175348118762</v>
      </c>
      <c r="T440" s="49">
        <f t="shared" si="1334"/>
        <v>0.12364110090666809</v>
      </c>
      <c r="U440" s="49">
        <f t="shared" si="1334"/>
        <v>-9.7649957496169962E-2</v>
      </c>
      <c r="V440" s="49">
        <f t="shared" si="1334"/>
        <v>1.3321328506059724</v>
      </c>
      <c r="W440" s="49">
        <f t="shared" si="1282"/>
        <v>-0.53402541627985267</v>
      </c>
      <c r="X440" s="49">
        <f t="shared" si="1282"/>
        <v>-1.2053843517510099</v>
      </c>
      <c r="Y440" s="49">
        <f t="shared" si="1283"/>
        <v>-1.8807148365545396</v>
      </c>
      <c r="Z440" s="49">
        <f t="shared" si="1283"/>
        <v>-0.3580626703664147</v>
      </c>
      <c r="AA440" s="49">
        <f t="shared" si="1283"/>
        <v>-0.25952597945905487</v>
      </c>
      <c r="AB440" s="49">
        <f t="shared" si="1283"/>
        <v>-0.14402910693894619</v>
      </c>
      <c r="AC440" s="49">
        <f t="shared" si="1334"/>
        <v>0.50185435264659106</v>
      </c>
      <c r="AD440" s="49">
        <f t="shared" si="1284"/>
        <v>9.0171679999106441E-2</v>
      </c>
      <c r="AE440" s="49">
        <f t="shared" si="1284"/>
        <v>1.0484785920885322</v>
      </c>
      <c r="AF440" s="49">
        <f t="shared" si="1284"/>
        <v>-1.0166040829540561</v>
      </c>
      <c r="AG440" s="129">
        <f t="shared" si="1275"/>
        <v>-0.10627929651232008</v>
      </c>
      <c r="AH440" s="129">
        <f t="shared" si="1276"/>
        <v>-0.22094043939386501</v>
      </c>
      <c r="AI440" s="129">
        <f t="shared" si="1277"/>
        <v>-0.25387258558813858</v>
      </c>
      <c r="AJ440" s="132">
        <f t="shared" si="1278"/>
        <v>0.15597513544504338</v>
      </c>
      <c r="AK440" s="85">
        <f t="shared" si="1291"/>
        <v>0.55612211058884309</v>
      </c>
      <c r="AL440" s="122">
        <f t="shared" si="1292"/>
        <v>0.46501074738489895</v>
      </c>
      <c r="AM440" s="122">
        <f t="shared" si="1293"/>
        <v>0.56550862819105774</v>
      </c>
      <c r="AN440" s="122">
        <f t="shared" si="1294"/>
        <v>0.6650317528576617</v>
      </c>
      <c r="AO440" s="53"/>
      <c r="AP440" s="60"/>
    </row>
    <row r="441" spans="1:42" ht="15" thickBot="1">
      <c r="A441" s="23" t="s">
        <v>10</v>
      </c>
      <c r="B441" s="24">
        <v>13121001100</v>
      </c>
      <c r="C441" s="24"/>
      <c r="D441" s="148">
        <f t="shared" ref="D441:G441" si="1361">IF(OR(AND($V1223=1,$B$24=2),$B$24=1), IF(D$10="Next Quintile",IF(D1223&gt;D$21,D$22,IF(D1223&gt;D$20,D$21,IF(D1223&gt;D$19,D$20,IF(D1223&gt;D$18,D$19,D$18)))),IF(D$10="2nd Quintile",IF(D1223&gt;D$20,D$22,IF(D1223&gt;D$19,D$21,IF(D1223&gt;D$18,D$20,D$19))),IF(D1223*(1+D$10)&gt;100,100,D1223*(1+D$10)))), D1223)</f>
        <v>82.4</v>
      </c>
      <c r="E441" s="148">
        <f t="shared" si="1361"/>
        <v>71.099999999999994</v>
      </c>
      <c r="F441" s="148">
        <f t="shared" si="1361"/>
        <v>84</v>
      </c>
      <c r="G441" s="148">
        <f t="shared" si="1361"/>
        <v>58.3</v>
      </c>
      <c r="H441" s="149">
        <f t="shared" ref="H441:M441" si="1362">IF(OR(AND($V1223=1,$B$24=2),$B$24=1), IF(H$10="2nd Quintile",IF(H1223&gt;H$21,H$20,IF(H1223&gt;H$20,H$19,IF(H1223&gt;H$19,H$18, H$17))), IF(H$10="Next Quintile",IF(H1223=H$22,H$22,IF(H1223&gt;H$21,H$21,IF(H1223&gt;H$20,H$20,IF(H1223&gt;H$19,H$19,H$18)))),H1223*(1+H$10))), H1223)</f>
        <v>7.6</v>
      </c>
      <c r="I441" s="149">
        <f t="shared" si="1362"/>
        <v>9.2081999999999997</v>
      </c>
      <c r="J441" s="149">
        <f t="shared" si="1362"/>
        <v>0.95899999999999996</v>
      </c>
      <c r="K441" s="149">
        <f t="shared" si="1362"/>
        <v>3.4</v>
      </c>
      <c r="L441" s="149">
        <f t="shared" si="1362"/>
        <v>26.1</v>
      </c>
      <c r="M441" s="149">
        <f t="shared" si="1362"/>
        <v>-0.89129999999999998</v>
      </c>
      <c r="N441" s="148">
        <f t="shared" si="1341"/>
        <v>80.400000000000006</v>
      </c>
      <c r="O441" s="149">
        <f t="shared" ref="O441:Q441" si="1363">IF(OR(AND($V1223=1,$B$24=2),$B$24=1), IF(O$10="2nd Quintile",IF(O1223&gt;O$21,O$20,IF(O1223&gt;O$20,O$19,IF(O1223&gt;O$19,O$18, O$17))), IF(O$10="Next Quintile",IF(O1223=O$22,O$22,IF(O1223&gt;O$21,O$21,IF(O1223&gt;O$20,O$20,IF(O1223&gt;O$19,O$19,O$18)))),O1223*(1+O$10))), O1223)</f>
        <v>1.2</v>
      </c>
      <c r="P441" s="149">
        <f t="shared" si="1363"/>
        <v>6.7</v>
      </c>
      <c r="Q441" s="149">
        <f t="shared" si="1363"/>
        <v>5.5</v>
      </c>
      <c r="R441" s="23"/>
      <c r="S441" s="49">
        <f t="shared" si="1272"/>
        <v>0.7154175348118762</v>
      </c>
      <c r="T441" s="49">
        <f t="shared" si="1334"/>
        <v>0.12364110090666809</v>
      </c>
      <c r="U441" s="49">
        <f t="shared" si="1334"/>
        <v>1.8191915347023702</v>
      </c>
      <c r="V441" s="49">
        <f t="shared" si="1334"/>
        <v>1.3321328506059724</v>
      </c>
      <c r="W441" s="49">
        <f t="shared" si="1282"/>
        <v>0.59768102746946417</v>
      </c>
      <c r="X441" s="49">
        <f t="shared" si="1282"/>
        <v>0.2024652487008817</v>
      </c>
      <c r="Y441" s="49">
        <f t="shared" si="1283"/>
        <v>1.1609215579429162</v>
      </c>
      <c r="Z441" s="49">
        <f t="shared" si="1283"/>
        <v>1.3540593545000115</v>
      </c>
      <c r="AA441" s="49">
        <f t="shared" si="1283"/>
        <v>1.1394531680792983</v>
      </c>
      <c r="AB441" s="49">
        <f t="shared" si="1283"/>
        <v>1.2496831043807808</v>
      </c>
      <c r="AC441" s="49">
        <f t="shared" si="1334"/>
        <v>0.50185435264659106</v>
      </c>
      <c r="AD441" s="49">
        <f t="shared" si="1284"/>
        <v>1.1392741799776782</v>
      </c>
      <c r="AE441" s="49">
        <f t="shared" si="1284"/>
        <v>1.1992888405671991</v>
      </c>
      <c r="AF441" s="49">
        <f t="shared" si="1284"/>
        <v>1.0088310599112202</v>
      </c>
      <c r="AG441" s="129">
        <f t="shared" si="1275"/>
        <v>1.0200837496496855</v>
      </c>
      <c r="AH441" s="129">
        <f t="shared" si="1276"/>
        <v>0.8502072650200212</v>
      </c>
      <c r="AI441" s="129">
        <f t="shared" si="1277"/>
        <v>1.2477318756533633</v>
      </c>
      <c r="AJ441" s="132">
        <f t="shared" si="1278"/>
        <v>0.96231210827567215</v>
      </c>
      <c r="AK441" s="85">
        <f t="shared" si="1291"/>
        <v>0.89235109703955973</v>
      </c>
      <c r="AL441" s="122">
        <f t="shared" si="1292"/>
        <v>0.77806011589220103</v>
      </c>
      <c r="AM441" s="122">
        <f t="shared" si="1293"/>
        <v>0.91489014018790249</v>
      </c>
      <c r="AN441" s="122">
        <f t="shared" si="1294"/>
        <v>0.8903793136033672</v>
      </c>
      <c r="AO441" s="53"/>
      <c r="AP441" s="60"/>
    </row>
    <row r="442" spans="1:42" ht="15" thickBot="1">
      <c r="A442" s="23" t="s">
        <v>10</v>
      </c>
      <c r="B442" s="24">
        <v>13121001201</v>
      </c>
      <c r="C442" s="24"/>
      <c r="D442" s="148">
        <f t="shared" ref="D442:G442" si="1364">IF(OR(AND($V1224=1,$B$24=2),$B$24=1), IF(D$10="Next Quintile",IF(D1224&gt;D$21,D$22,IF(D1224&gt;D$20,D$21,IF(D1224&gt;D$19,D$20,IF(D1224&gt;D$18,D$19,D$18)))),IF(D$10="2nd Quintile",IF(D1224&gt;D$20,D$22,IF(D1224&gt;D$19,D$21,IF(D1224&gt;D$18,D$20,D$19))),IF(D1224*(1+D$10)&gt;100,100,D1224*(1+D$10)))), D1224)</f>
        <v>82.4</v>
      </c>
      <c r="E442" s="148">
        <f t="shared" si="1364"/>
        <v>71.099999999999994</v>
      </c>
      <c r="F442" s="148">
        <f t="shared" si="1364"/>
        <v>79.7</v>
      </c>
      <c r="G442" s="148">
        <f t="shared" si="1364"/>
        <v>58.3</v>
      </c>
      <c r="H442" s="149">
        <f t="shared" ref="H442:M442" si="1365">IF(OR(AND($V1224=1,$B$24=2),$B$24=1), IF(H$10="2nd Quintile",IF(H1224&gt;H$21,H$20,IF(H1224&gt;H$20,H$19,IF(H1224&gt;H$19,H$18, H$17))), IF(H$10="Next Quintile",IF(H1224=H$22,H$22,IF(H1224&gt;H$21,H$21,IF(H1224&gt;H$20,H$20,IF(H1224&gt;H$19,H$19,H$18)))),H1224*(1+H$10))), H1224)</f>
        <v>11.2</v>
      </c>
      <c r="I442" s="149">
        <f t="shared" si="1365"/>
        <v>13.017899999999999</v>
      </c>
      <c r="J442" s="149">
        <f t="shared" si="1365"/>
        <v>8.7340999999999998</v>
      </c>
      <c r="K442" s="149">
        <f t="shared" si="1365"/>
        <v>3.9</v>
      </c>
      <c r="L442" s="149">
        <f t="shared" si="1365"/>
        <v>43.5</v>
      </c>
      <c r="M442" s="149">
        <f t="shared" si="1365"/>
        <v>0.53559999999999997</v>
      </c>
      <c r="N442" s="148">
        <f t="shared" si="1341"/>
        <v>80.400000000000006</v>
      </c>
      <c r="O442" s="149">
        <f t="shared" ref="O442:Q442" si="1366">IF(OR(AND($V1224=1,$B$24=2),$B$24=1), IF(O$10="2nd Quintile",IF(O1224&gt;O$21,O$20,IF(O1224&gt;O$20,O$19,IF(O1224&gt;O$19,O$18, O$17))), IF(O$10="Next Quintile",IF(O1224=O$22,O$22,IF(O1224&gt;O$21,O$21,IF(O1224&gt;O$20,O$20,IF(O1224&gt;O$19,O$19,O$18)))),O1224*(1+O$10))), O1224)</f>
        <v>3.6</v>
      </c>
      <c r="P442" s="149">
        <f t="shared" si="1366"/>
        <v>16.8</v>
      </c>
      <c r="Q442" s="149">
        <f t="shared" si="1366"/>
        <v>9</v>
      </c>
      <c r="R442" s="23"/>
      <c r="S442" s="49">
        <f t="shared" si="1272"/>
        <v>0.7154175348118762</v>
      </c>
      <c r="T442" s="49">
        <f t="shared" si="1334"/>
        <v>0.12364110090666809</v>
      </c>
      <c r="U442" s="49">
        <f t="shared" si="1334"/>
        <v>1.6131310742910272</v>
      </c>
      <c r="V442" s="49">
        <f t="shared" si="1334"/>
        <v>1.3321328506059724</v>
      </c>
      <c r="W442" s="49">
        <f t="shared" si="1282"/>
        <v>-0.68794320651524377</v>
      </c>
      <c r="X442" s="49">
        <f t="shared" si="1282"/>
        <v>-0.25238342773881117</v>
      </c>
      <c r="Y442" s="49">
        <f t="shared" si="1283"/>
        <v>0.77029327081754373</v>
      </c>
      <c r="Z442" s="49">
        <f t="shared" si="1283"/>
        <v>1.3293890083203801</v>
      </c>
      <c r="AA442" s="49">
        <f t="shared" si="1283"/>
        <v>-0.46200980344486947</v>
      </c>
      <c r="AB442" s="49">
        <f t="shared" si="1283"/>
        <v>1.1290929778090661</v>
      </c>
      <c r="AC442" s="49">
        <f t="shared" si="1334"/>
        <v>0.50185435264659106</v>
      </c>
      <c r="AD442" s="49">
        <f t="shared" si="1284"/>
        <v>0.89242653292389651</v>
      </c>
      <c r="AE442" s="49">
        <f t="shared" si="1284"/>
        <v>0.47396335978884901</v>
      </c>
      <c r="AF442" s="49">
        <f t="shared" si="1284"/>
        <v>0.48371824509429678</v>
      </c>
      <c r="AG442" s="129">
        <f t="shared" si="1275"/>
        <v>0.58993612611445567</v>
      </c>
      <c r="AH442" s="129">
        <f t="shared" si="1276"/>
        <v>0.51632702816843323</v>
      </c>
      <c r="AI442" s="129">
        <f t="shared" si="1277"/>
        <v>0.66549072756152561</v>
      </c>
      <c r="AJ442" s="132">
        <f t="shared" si="1278"/>
        <v>0.5879906226134084</v>
      </c>
      <c r="AK442" s="85">
        <f t="shared" si="1291"/>
        <v>0.76394835870555289</v>
      </c>
      <c r="AL442" s="122">
        <f t="shared" si="1292"/>
        <v>0.6804816055964148</v>
      </c>
      <c r="AM442" s="122">
        <f t="shared" si="1293"/>
        <v>0.77941885069871364</v>
      </c>
      <c r="AN442" s="122">
        <f t="shared" si="1294"/>
        <v>0.78576742481376816</v>
      </c>
      <c r="AO442" s="53"/>
      <c r="AP442" s="60"/>
    </row>
    <row r="443" spans="1:42" ht="15" thickBot="1">
      <c r="A443" s="23" t="s">
        <v>10</v>
      </c>
      <c r="B443" s="24">
        <v>13121001202</v>
      </c>
      <c r="C443" s="24"/>
      <c r="D443" s="148">
        <f t="shared" ref="D443:G443" si="1367">IF(OR(AND($V1225=1,$B$24=2),$B$24=1), IF(D$10="Next Quintile",IF(D1225&gt;D$21,D$22,IF(D1225&gt;D$20,D$21,IF(D1225&gt;D$19,D$20,IF(D1225&gt;D$18,D$19,D$18)))),IF(D$10="2nd Quintile",IF(D1225&gt;D$20,D$22,IF(D1225&gt;D$19,D$21,IF(D1225&gt;D$18,D$20,D$19))),IF(D1225*(1+D$10)&gt;100,100,D1225*(1+D$10)))), D1225)</f>
        <v>82.4</v>
      </c>
      <c r="E443" s="148">
        <f t="shared" si="1367"/>
        <v>71.099999999999994</v>
      </c>
      <c r="F443" s="148">
        <f t="shared" si="1367"/>
        <v>79.3</v>
      </c>
      <c r="G443" s="148">
        <f t="shared" si="1367"/>
        <v>58.3</v>
      </c>
      <c r="H443" s="149">
        <f t="shared" ref="H443:M443" si="1368">IF(OR(AND($V1225=1,$B$24=2),$B$24=1), IF(H$10="2nd Quintile",IF(H1225&gt;H$21,H$20,IF(H1225&gt;H$20,H$19,IF(H1225&gt;H$19,H$18, H$17))), IF(H$10="Next Quintile",IF(H1225=H$22,H$22,IF(H1225&gt;H$21,H$21,IF(H1225&gt;H$20,H$20,IF(H1225&gt;H$19,H$19,H$18)))),H1225*(1+H$10))), H1225)</f>
        <v>6.9</v>
      </c>
      <c r="I443" s="149">
        <f t="shared" si="1368"/>
        <v>7.57</v>
      </c>
      <c r="J443" s="149">
        <f t="shared" si="1368"/>
        <v>17.007400000000001</v>
      </c>
      <c r="K443" s="149">
        <f t="shared" si="1368"/>
        <v>16.399999999999999</v>
      </c>
      <c r="L443" s="149">
        <f t="shared" si="1368"/>
        <v>35.4</v>
      </c>
      <c r="M443" s="149">
        <f t="shared" si="1368"/>
        <v>-2.0156999999999998</v>
      </c>
      <c r="N443" s="148">
        <f t="shared" si="1341"/>
        <v>80.400000000000006</v>
      </c>
      <c r="O443" s="149">
        <f t="shared" ref="O443:Q443" si="1369">IF(OR(AND($V1225=1,$B$24=2),$B$24=1), IF(O$10="2nd Quintile",IF(O1225&gt;O$21,O$20,IF(O1225&gt;O$20,O$19,IF(O1225&gt;O$19,O$18, O$17))), IF(O$10="Next Quintile",IF(O1225=O$22,O$22,IF(O1225&gt;O$21,O$21,IF(O1225&gt;O$20,O$20,IF(O1225&gt;O$19,O$19,O$18)))),O1225*(1+O$10))), O1225)</f>
        <v>0.2</v>
      </c>
      <c r="P443" s="149">
        <f t="shared" si="1369"/>
        <v>6.3</v>
      </c>
      <c r="Q443" s="149">
        <f t="shared" si="1369"/>
        <v>5</v>
      </c>
      <c r="R443" s="23"/>
      <c r="S443" s="49">
        <f t="shared" si="1272"/>
        <v>0.7154175348118762</v>
      </c>
      <c r="T443" s="49">
        <f t="shared" si="1334"/>
        <v>0.12364110090666809</v>
      </c>
      <c r="U443" s="49">
        <f t="shared" si="1334"/>
        <v>1.5939626593690415</v>
      </c>
      <c r="V443" s="49">
        <f t="shared" si="1334"/>
        <v>1.3321328506059724</v>
      </c>
      <c r="W443" s="49">
        <f t="shared" si="1282"/>
        <v>0.84766351741093493</v>
      </c>
      <c r="X443" s="49">
        <f t="shared" si="1282"/>
        <v>0.39805364194536413</v>
      </c>
      <c r="Y443" s="49">
        <f t="shared" si="1283"/>
        <v>0.35463495029763487</v>
      </c>
      <c r="Z443" s="49">
        <f t="shared" si="1283"/>
        <v>0.7126303538295925</v>
      </c>
      <c r="AA443" s="49">
        <f t="shared" si="1283"/>
        <v>0.28349882123017434</v>
      </c>
      <c r="AB443" s="49">
        <f t="shared" si="1283"/>
        <v>1.3447083607528012</v>
      </c>
      <c r="AC443" s="49">
        <f t="shared" si="1334"/>
        <v>0.50185435264659106</v>
      </c>
      <c r="AD443" s="49">
        <f t="shared" si="1284"/>
        <v>1.2421273662500871</v>
      </c>
      <c r="AE443" s="49">
        <f t="shared" si="1284"/>
        <v>1.2280146021821832</v>
      </c>
      <c r="AF443" s="49">
        <f t="shared" si="1284"/>
        <v>1.0838471763136379</v>
      </c>
      <c r="AG443" s="129">
        <f t="shared" si="1275"/>
        <v>0.85358031552446134</v>
      </c>
      <c r="AH443" s="129">
        <f t="shared" si="1276"/>
        <v>0.76650089362107032</v>
      </c>
      <c r="AI443" s="129">
        <f t="shared" si="1277"/>
        <v>0.78027917860418938</v>
      </c>
      <c r="AJ443" s="132">
        <f t="shared" si="1278"/>
        <v>1.0139608743481248</v>
      </c>
      <c r="AK443" s="85">
        <f t="shared" si="1291"/>
        <v>0.84264840030492649</v>
      </c>
      <c r="AL443" s="122">
        <f t="shared" si="1292"/>
        <v>0.75359642465849042</v>
      </c>
      <c r="AM443" s="122">
        <f t="shared" si="1293"/>
        <v>0.80612692437605449</v>
      </c>
      <c r="AN443" s="122">
        <f t="shared" si="1294"/>
        <v>0.90481363057272879</v>
      </c>
      <c r="AO443" s="53"/>
      <c r="AP443" s="60"/>
    </row>
    <row r="444" spans="1:42" ht="15" thickBot="1">
      <c r="A444" s="23" t="s">
        <v>10</v>
      </c>
      <c r="B444" s="24">
        <v>13121001300</v>
      </c>
      <c r="C444" s="24"/>
      <c r="D444" s="148">
        <f t="shared" ref="D444:G444" si="1370">IF(OR(AND($V1226=1,$B$24=2),$B$24=1), IF(D$10="Next Quintile",IF(D1226&gt;D$21,D$22,IF(D1226&gt;D$20,D$21,IF(D1226&gt;D$19,D$20,IF(D1226&gt;D$18,D$19,D$18)))),IF(D$10="2nd Quintile",IF(D1226&gt;D$20,D$22,IF(D1226&gt;D$19,D$21,IF(D1226&gt;D$18,D$20,D$19))),IF(D1226*(1+D$10)&gt;100,100,D1226*(1+D$10)))), D1226)</f>
        <v>82.4</v>
      </c>
      <c r="E444" s="148">
        <f t="shared" si="1370"/>
        <v>71.099999999999994</v>
      </c>
      <c r="F444" s="148">
        <f t="shared" si="1370"/>
        <v>69.099999999999994</v>
      </c>
      <c r="G444" s="148">
        <f t="shared" si="1370"/>
        <v>58.3</v>
      </c>
      <c r="H444" s="149">
        <f t="shared" ref="H444:M444" si="1371">IF(OR(AND($V1226=1,$B$24=2),$B$24=1), IF(H$10="2nd Quintile",IF(H1226&gt;H$21,H$20,IF(H1226&gt;H$20,H$19,IF(H1226&gt;H$19,H$18, H$17))), IF(H$10="Next Quintile",IF(H1226=H$22,H$22,IF(H1226&gt;H$21,H$21,IF(H1226&gt;H$20,H$20,IF(H1226&gt;H$19,H$19,H$18)))),H1226*(1+H$10))), H1226)</f>
        <v>8.4</v>
      </c>
      <c r="I444" s="149">
        <f t="shared" si="1371"/>
        <v>11.8367</v>
      </c>
      <c r="J444" s="149">
        <f t="shared" si="1371"/>
        <v>16.755099999999999</v>
      </c>
      <c r="K444" s="149">
        <f t="shared" si="1371"/>
        <v>10.8</v>
      </c>
      <c r="L444" s="149">
        <f t="shared" si="1371"/>
        <v>45.5</v>
      </c>
      <c r="M444" s="149">
        <f t="shared" si="1371"/>
        <v>12.8</v>
      </c>
      <c r="N444" s="148">
        <f t="shared" si="1341"/>
        <v>80.400000000000006</v>
      </c>
      <c r="O444" s="149">
        <f t="shared" ref="O444:Q444" si="1372">IF(OR(AND($V1226=1,$B$24=2),$B$24=1), IF(O$10="2nd Quintile",IF(O1226&gt;O$21,O$20,IF(O1226&gt;O$20,O$19,IF(O1226&gt;O$19,O$18, O$17))), IF(O$10="Next Quintile",IF(O1226=O$22,O$22,IF(O1226&gt;O$21,O$21,IF(O1226&gt;O$20,O$20,IF(O1226&gt;O$19,O$19,O$18)))),O1226*(1+O$10))), O1226)</f>
        <v>7.3</v>
      </c>
      <c r="P444" s="149">
        <f t="shared" si="1372"/>
        <v>15.7</v>
      </c>
      <c r="Q444" s="149">
        <f t="shared" si="1372"/>
        <v>9.4</v>
      </c>
      <c r="R444" s="23"/>
      <c r="S444" s="49">
        <f t="shared" si="1272"/>
        <v>0.7154175348118762</v>
      </c>
      <c r="T444" s="49">
        <f t="shared" si="1334"/>
        <v>0.12364110090666809</v>
      </c>
      <c r="U444" s="49">
        <f t="shared" si="1334"/>
        <v>1.1051680788584137</v>
      </c>
      <c r="V444" s="49">
        <f t="shared" si="1334"/>
        <v>1.3321328506059724</v>
      </c>
      <c r="W444" s="49">
        <f t="shared" si="1282"/>
        <v>0.3119867532506399</v>
      </c>
      <c r="X444" s="49">
        <f t="shared" si="1282"/>
        <v>-0.11135729533716153</v>
      </c>
      <c r="Y444" s="49">
        <f t="shared" si="1283"/>
        <v>0.36731073798418962</v>
      </c>
      <c r="Z444" s="49">
        <f t="shared" si="1283"/>
        <v>0.98893823104146517</v>
      </c>
      <c r="AA444" s="49">
        <f t="shared" si="1283"/>
        <v>-0.64608600706833708</v>
      </c>
      <c r="AB444" s="49">
        <f t="shared" si="1283"/>
        <v>9.2604402347479645E-2</v>
      </c>
      <c r="AC444" s="49">
        <f t="shared" si="1334"/>
        <v>0.50185435264659106</v>
      </c>
      <c r="AD444" s="49">
        <f t="shared" si="1284"/>
        <v>0.51186974371598326</v>
      </c>
      <c r="AE444" s="49">
        <f t="shared" si="1284"/>
        <v>0.55295920423005562</v>
      </c>
      <c r="AF444" s="49">
        <f t="shared" si="1284"/>
        <v>0.42370535197236259</v>
      </c>
      <c r="AG444" s="129">
        <f t="shared" si="1275"/>
        <v>0.39731168402305173</v>
      </c>
      <c r="AH444" s="129">
        <f t="shared" si="1276"/>
        <v>0.54918568015437119</v>
      </c>
      <c r="AI444" s="129">
        <f t="shared" si="1277"/>
        <v>0.14515220877353591</v>
      </c>
      <c r="AJ444" s="132">
        <f t="shared" si="1278"/>
        <v>0.49759716314124808</v>
      </c>
      <c r="AK444" s="85">
        <f t="shared" si="1291"/>
        <v>0.70644831806527064</v>
      </c>
      <c r="AL444" s="122">
        <f t="shared" si="1292"/>
        <v>0.69008474455830782</v>
      </c>
      <c r="AM444" s="122">
        <f t="shared" si="1293"/>
        <v>0.65835057796992857</v>
      </c>
      <c r="AN444" s="122">
        <f t="shared" si="1294"/>
        <v>0.76050510113796188</v>
      </c>
      <c r="AO444" s="53"/>
      <c r="AP444" s="60"/>
    </row>
    <row r="445" spans="1:42" ht="15" thickBot="1">
      <c r="A445" s="23" t="s">
        <v>10</v>
      </c>
      <c r="B445" s="24">
        <v>13121001400</v>
      </c>
      <c r="C445" s="24"/>
      <c r="D445" s="148">
        <f t="shared" ref="D445:G445" si="1373">IF(OR(AND($V1227=1,$B$24=2),$B$24=1), IF(D$10="Next Quintile",IF(D1227&gt;D$21,D$22,IF(D1227&gt;D$20,D$21,IF(D1227&gt;D$19,D$20,IF(D1227&gt;D$18,D$19,D$18)))),IF(D$10="2nd Quintile",IF(D1227&gt;D$20,D$22,IF(D1227&gt;D$19,D$21,IF(D1227&gt;D$18,D$20,D$19))),IF(D1227*(1+D$10)&gt;100,100,D1227*(1+D$10)))), D1227)</f>
        <v>82.4</v>
      </c>
      <c r="E445" s="148">
        <f t="shared" si="1373"/>
        <v>71.099999999999994</v>
      </c>
      <c r="F445" s="148">
        <f t="shared" si="1373"/>
        <v>84</v>
      </c>
      <c r="G445" s="148">
        <f t="shared" si="1373"/>
        <v>58.3</v>
      </c>
      <c r="H445" s="149">
        <f t="shared" ref="H445:M445" si="1374">IF(OR(AND($V1227=1,$B$24=2),$B$24=1), IF(H$10="2nd Quintile",IF(H1227&gt;H$21,H$20,IF(H1227&gt;H$20,H$19,IF(H1227&gt;H$19,H$18, H$17))), IF(H$10="Next Quintile",IF(H1227=H$22,H$22,IF(H1227&gt;H$21,H$21,IF(H1227&gt;H$20,H$20,IF(H1227&gt;H$19,H$19,H$18)))),H1227*(1+H$10))), H1227)</f>
        <v>5.6</v>
      </c>
      <c r="I445" s="149">
        <f t="shared" si="1374"/>
        <v>15</v>
      </c>
      <c r="J445" s="149">
        <f t="shared" si="1374"/>
        <v>15</v>
      </c>
      <c r="K445" s="149">
        <f t="shared" si="1374"/>
        <v>14.1</v>
      </c>
      <c r="L445" s="149">
        <f t="shared" si="1374"/>
        <v>30.3</v>
      </c>
      <c r="M445" s="149">
        <f t="shared" si="1374"/>
        <v>2.4567999999999999</v>
      </c>
      <c r="N445" s="148">
        <f t="shared" si="1341"/>
        <v>80.400000000000006</v>
      </c>
      <c r="O445" s="149">
        <f t="shared" ref="O445:Q445" si="1375">IF(OR(AND($V1227=1,$B$24=2),$B$24=1), IF(O$10="2nd Quintile",IF(O1227&gt;O$21,O$20,IF(O1227&gt;O$20,O$19,IF(O1227&gt;O$19,O$18, O$17))), IF(O$10="Next Quintile",IF(O1227=O$22,O$22,IF(O1227&gt;O$21,O$21,IF(O1227&gt;O$20,O$20,IF(O1227&gt;O$19,O$19,O$18)))),O1227*(1+O$10))), O1227)</f>
        <v>5.2140000000000004</v>
      </c>
      <c r="P445" s="149">
        <f t="shared" si="1375"/>
        <v>12</v>
      </c>
      <c r="Q445" s="149">
        <f t="shared" si="1375"/>
        <v>3.7</v>
      </c>
      <c r="R445" s="23"/>
      <c r="S445" s="49">
        <f t="shared" si="1272"/>
        <v>0.7154175348118762</v>
      </c>
      <c r="T445" s="49">
        <f t="shared" si="1334"/>
        <v>0.12364110090666809</v>
      </c>
      <c r="U445" s="49">
        <f t="shared" si="1334"/>
        <v>1.8191915347023702</v>
      </c>
      <c r="V445" s="49">
        <f t="shared" si="1334"/>
        <v>1.3321328506059724</v>
      </c>
      <c r="W445" s="49">
        <f t="shared" si="1282"/>
        <v>1.3119167130165243</v>
      </c>
      <c r="X445" s="49">
        <f t="shared" si="1282"/>
        <v>-0.48903081770944296</v>
      </c>
      <c r="Y445" s="49">
        <f t="shared" si="1283"/>
        <v>0.45548860151440024</v>
      </c>
      <c r="Z445" s="49">
        <f t="shared" si="1283"/>
        <v>0.8261139462558974</v>
      </c>
      <c r="AA445" s="49">
        <f t="shared" si="1283"/>
        <v>0.75289314047001643</v>
      </c>
      <c r="AB445" s="49">
        <f t="shared" si="1283"/>
        <v>0.96672858565153719</v>
      </c>
      <c r="AC445" s="49">
        <f t="shared" si="1334"/>
        <v>0.50185435264659106</v>
      </c>
      <c r="AD445" s="49">
        <f t="shared" si="1284"/>
        <v>0.7264214902802284</v>
      </c>
      <c r="AE445" s="49">
        <f t="shared" si="1284"/>
        <v>0.81867249916865903</v>
      </c>
      <c r="AF445" s="49">
        <f t="shared" si="1284"/>
        <v>1.2788890789599239</v>
      </c>
      <c r="AG445" s="129">
        <f t="shared" si="1275"/>
        <v>0.81090585270997018</v>
      </c>
      <c r="AH445" s="129">
        <f t="shared" si="1276"/>
        <v>0.75267964540690979</v>
      </c>
      <c r="AI445" s="129">
        <f t="shared" si="1277"/>
        <v>0.84857855745915034</v>
      </c>
      <c r="AJ445" s="132">
        <f t="shared" si="1278"/>
        <v>0.83145935526385062</v>
      </c>
      <c r="AK445" s="85">
        <f t="shared" si="1291"/>
        <v>0.82990970878949</v>
      </c>
      <c r="AL445" s="122">
        <f t="shared" si="1292"/>
        <v>0.74955708161775347</v>
      </c>
      <c r="AM445" s="122">
        <f t="shared" si="1293"/>
        <v>0.82201828649485265</v>
      </c>
      <c r="AN445" s="122">
        <f t="shared" si="1294"/>
        <v>0.85380980271444007</v>
      </c>
      <c r="AO445" s="53"/>
      <c r="AP445" s="60"/>
    </row>
    <row r="446" spans="1:42" ht="15" thickBot="1">
      <c r="A446" s="23" t="s">
        <v>10</v>
      </c>
      <c r="B446" s="24">
        <v>13121001500</v>
      </c>
      <c r="C446" s="24"/>
      <c r="D446" s="148">
        <f t="shared" ref="D446:G446" si="1376">IF(OR(AND($V1228=1,$B$24=2),$B$24=1), IF(D$10="Next Quintile",IF(D1228&gt;D$21,D$22,IF(D1228&gt;D$20,D$21,IF(D1228&gt;D$19,D$20,IF(D1228&gt;D$18,D$19,D$18)))),IF(D$10="2nd Quintile",IF(D1228&gt;D$20,D$22,IF(D1228&gt;D$19,D$21,IF(D1228&gt;D$18,D$20,D$19))),IF(D1228*(1+D$10)&gt;100,100,D1228*(1+D$10)))), D1228)</f>
        <v>82.4</v>
      </c>
      <c r="E446" s="148">
        <f t="shared" si="1376"/>
        <v>71.099999999999994</v>
      </c>
      <c r="F446" s="148">
        <f t="shared" si="1376"/>
        <v>84</v>
      </c>
      <c r="G446" s="148">
        <f t="shared" si="1376"/>
        <v>58.3</v>
      </c>
      <c r="H446" s="149">
        <f t="shared" ref="H446:M446" si="1377">IF(OR(AND($V1228=1,$B$24=2),$B$24=1), IF(H$10="2nd Quintile",IF(H1228&gt;H$21,H$20,IF(H1228&gt;H$20,H$19,IF(H1228&gt;H$19,H$18, H$17))), IF(H$10="Next Quintile",IF(H1228=H$22,H$22,IF(H1228&gt;H$21,H$21,IF(H1228&gt;H$20,H$20,IF(H1228&gt;H$19,H$19,H$18)))),H1228*(1+H$10))), H1228)</f>
        <v>10.4</v>
      </c>
      <c r="I446" s="149">
        <f t="shared" si="1377"/>
        <v>22.7</v>
      </c>
      <c r="J446" s="149">
        <f t="shared" si="1377"/>
        <v>13.8284</v>
      </c>
      <c r="K446" s="149">
        <f t="shared" si="1377"/>
        <v>12</v>
      </c>
      <c r="L446" s="149">
        <f t="shared" si="1377"/>
        <v>37.1</v>
      </c>
      <c r="M446" s="149">
        <f t="shared" si="1377"/>
        <v>4.2</v>
      </c>
      <c r="N446" s="148">
        <f t="shared" si="1341"/>
        <v>80.400000000000006</v>
      </c>
      <c r="O446" s="149">
        <f t="shared" ref="O446:Q446" si="1378">IF(OR(AND($V1228=1,$B$24=2),$B$24=1), IF(O$10="2nd Quintile",IF(O1228&gt;O$21,O$20,IF(O1228&gt;O$20,O$19,IF(O1228&gt;O$19,O$18, O$17))), IF(O$10="Next Quintile",IF(O1228=O$22,O$22,IF(O1228&gt;O$21,O$21,IF(O1228&gt;O$20,O$20,IF(O1228&gt;O$19,O$19,O$18)))),O1228*(1+O$10))), O1228)</f>
        <v>4.5</v>
      </c>
      <c r="P446" s="149">
        <f t="shared" si="1378"/>
        <v>13.5</v>
      </c>
      <c r="Q446" s="149">
        <f t="shared" si="1378"/>
        <v>6.3</v>
      </c>
      <c r="R446" s="23"/>
      <c r="S446" s="49">
        <f t="shared" si="1272"/>
        <v>0.7154175348118762</v>
      </c>
      <c r="T446" s="49">
        <f t="shared" si="1334"/>
        <v>0.12364110090666809</v>
      </c>
      <c r="U446" s="49">
        <f t="shared" si="1334"/>
        <v>1.8191915347023702</v>
      </c>
      <c r="V446" s="49">
        <f t="shared" si="1334"/>
        <v>1.3321328506059724</v>
      </c>
      <c r="W446" s="49">
        <f t="shared" si="1282"/>
        <v>-0.40224893229642011</v>
      </c>
      <c r="X446" s="49">
        <f t="shared" si="1282"/>
        <v>-1.4083511863961204</v>
      </c>
      <c r="Y446" s="49">
        <f t="shared" si="1283"/>
        <v>0.51435087996690709</v>
      </c>
      <c r="Z446" s="49">
        <f t="shared" si="1283"/>
        <v>0.92972940021034967</v>
      </c>
      <c r="AA446" s="49">
        <f t="shared" si="1283"/>
        <v>0.12703404815022662</v>
      </c>
      <c r="AB446" s="49">
        <f t="shared" si="1283"/>
        <v>0.81940732372721659</v>
      </c>
      <c r="AC446" s="49">
        <f t="shared" si="1334"/>
        <v>0.50185435264659106</v>
      </c>
      <c r="AD446" s="49">
        <f t="shared" si="1284"/>
        <v>0.7998586652787284</v>
      </c>
      <c r="AE446" s="49">
        <f t="shared" si="1284"/>
        <v>0.7109508931124684</v>
      </c>
      <c r="AF446" s="49">
        <f t="shared" si="1284"/>
        <v>0.88880527366735207</v>
      </c>
      <c r="AG446" s="129">
        <f t="shared" si="1275"/>
        <v>0.57854460271778241</v>
      </c>
      <c r="AH446" s="129">
        <f t="shared" si="1276"/>
        <v>0.38487625461446479</v>
      </c>
      <c r="AI446" s="129">
        <f t="shared" si="1277"/>
        <v>0.62539025736259768</v>
      </c>
      <c r="AJ446" s="132">
        <f t="shared" si="1278"/>
        <v>0.72536729617628493</v>
      </c>
      <c r="AK446" s="85">
        <f t="shared" si="1291"/>
        <v>0.76054789170795034</v>
      </c>
      <c r="AL446" s="122">
        <f t="shared" si="1292"/>
        <v>0.6420643252518865</v>
      </c>
      <c r="AM446" s="122">
        <f t="shared" si="1293"/>
        <v>0.77008858878786246</v>
      </c>
      <c r="AN446" s="122">
        <f t="shared" si="1294"/>
        <v>0.82416018036617411</v>
      </c>
      <c r="AO446" s="53"/>
      <c r="AP446" s="60"/>
    </row>
    <row r="447" spans="1:42" ht="15" thickBot="1">
      <c r="A447" s="23" t="s">
        <v>10</v>
      </c>
      <c r="B447" s="24">
        <v>13121001600</v>
      </c>
      <c r="C447" s="24"/>
      <c r="D447" s="148">
        <f t="shared" ref="D447:G447" si="1379">IF(OR(AND($V1229=1,$B$24=2),$B$24=1), IF(D$10="Next Quintile",IF(D1229&gt;D$21,D$22,IF(D1229&gt;D$20,D$21,IF(D1229&gt;D$19,D$20,IF(D1229&gt;D$18,D$19,D$18)))),IF(D$10="2nd Quintile",IF(D1229&gt;D$20,D$22,IF(D1229&gt;D$19,D$21,IF(D1229&gt;D$18,D$20,D$19))),IF(D1229*(1+D$10)&gt;100,100,D1229*(1+D$10)))), D1229)</f>
        <v>82.4</v>
      </c>
      <c r="E447" s="148">
        <f t="shared" si="1379"/>
        <v>71.099999999999994</v>
      </c>
      <c r="F447" s="148">
        <f t="shared" si="1379"/>
        <v>79.5</v>
      </c>
      <c r="G447" s="148">
        <f t="shared" si="1379"/>
        <v>58.3</v>
      </c>
      <c r="H447" s="149">
        <f t="shared" ref="H447:M447" si="1380">IF(OR(AND($V1229=1,$B$24=2),$B$24=1), IF(H$10="2nd Quintile",IF(H1229&gt;H$21,H$20,IF(H1229&gt;H$20,H$19,IF(H1229&gt;H$19,H$18, H$17))), IF(H$10="Next Quintile",IF(H1229=H$22,H$22,IF(H1229&gt;H$21,H$21,IF(H1229&gt;H$20,H$20,IF(H1229&gt;H$19,H$19,H$18)))),H1229*(1+H$10))), H1229)</f>
        <v>7.2229999999999999</v>
      </c>
      <c r="I447" s="149">
        <f t="shared" si="1380"/>
        <v>9.1631999999999998</v>
      </c>
      <c r="J447" s="149">
        <f t="shared" si="1380"/>
        <v>9.0876999999999999</v>
      </c>
      <c r="K447" s="149">
        <f t="shared" si="1380"/>
        <v>14.3</v>
      </c>
      <c r="L447" s="149">
        <f t="shared" si="1380"/>
        <v>28.2</v>
      </c>
      <c r="M447" s="149">
        <f t="shared" si="1380"/>
        <v>4.8057999999999996</v>
      </c>
      <c r="N447" s="148">
        <f t="shared" si="1341"/>
        <v>80.400000000000006</v>
      </c>
      <c r="O447" s="149">
        <f t="shared" ref="O447:Q447" si="1381">IF(OR(AND($V1229=1,$B$24=2),$B$24=1), IF(O$10="2nd Quintile",IF(O1229&gt;O$21,O$20,IF(O1229&gt;O$20,O$19,IF(O1229&gt;O$19,O$18, O$17))), IF(O$10="Next Quintile",IF(O1229=O$22,O$22,IF(O1229&gt;O$21,O$21,IF(O1229&gt;O$20,O$20,IF(O1229&gt;O$19,O$19,O$18)))),O1229*(1+O$10))), O1229)</f>
        <v>6.1351000000000004</v>
      </c>
      <c r="P447" s="149">
        <f t="shared" si="1381"/>
        <v>14.5</v>
      </c>
      <c r="Q447" s="149">
        <f t="shared" si="1381"/>
        <v>4.3</v>
      </c>
      <c r="R447" s="23"/>
      <c r="S447" s="49">
        <f t="shared" si="1272"/>
        <v>0.7154175348118762</v>
      </c>
      <c r="T447" s="49">
        <f t="shared" ref="T447:AC462" si="1382">IF((E447-T$25)/T$26&lt;3.1, (IF((E447-T$25)/T$26&gt;-3.1, (E447-T$25)/T$26, -3.1)), 3.1)</f>
        <v>0.12364110090666809</v>
      </c>
      <c r="U447" s="49">
        <f t="shared" si="1382"/>
        <v>1.6035468668300343</v>
      </c>
      <c r="V447" s="49">
        <f t="shared" si="1382"/>
        <v>1.3321328506059724</v>
      </c>
      <c r="W447" s="49">
        <f t="shared" si="1282"/>
        <v>0.7323144541950849</v>
      </c>
      <c r="X447" s="49">
        <f t="shared" si="1282"/>
        <v>0.20783790020619344</v>
      </c>
      <c r="Y447" s="49">
        <f t="shared" si="1283"/>
        <v>0.75252807650138942</v>
      </c>
      <c r="Z447" s="49">
        <f t="shared" si="1283"/>
        <v>0.81624580778404476</v>
      </c>
      <c r="AA447" s="49">
        <f t="shared" si="1283"/>
        <v>0.94617315427465754</v>
      </c>
      <c r="AB447" s="49">
        <f t="shared" si="1283"/>
        <v>0.76820997375374622</v>
      </c>
      <c r="AC447" s="49">
        <f t="shared" si="1382"/>
        <v>0.50185435264659106</v>
      </c>
      <c r="AD447" s="49">
        <f t="shared" si="1284"/>
        <v>0.63168342040471248</v>
      </c>
      <c r="AE447" s="49">
        <f t="shared" si="1284"/>
        <v>0.63913648907500797</v>
      </c>
      <c r="AF447" s="49">
        <f t="shared" si="1284"/>
        <v>1.1888697392770227</v>
      </c>
      <c r="AG447" s="129">
        <f t="shared" si="1275"/>
        <v>0.78832960174962385</v>
      </c>
      <c r="AH447" s="129">
        <f t="shared" si="1276"/>
        <v>0.78105982629388837</v>
      </c>
      <c r="AI447" s="129">
        <f t="shared" si="1277"/>
        <v>0.84354297860414951</v>
      </c>
      <c r="AJ447" s="132">
        <f t="shared" si="1278"/>
        <v>0.74038600035083357</v>
      </c>
      <c r="AK447" s="85">
        <f t="shared" si="1291"/>
        <v>0.82317050511611023</v>
      </c>
      <c r="AL447" s="122">
        <f t="shared" si="1292"/>
        <v>0.7578513604255982</v>
      </c>
      <c r="AM447" s="122">
        <f t="shared" si="1293"/>
        <v>0.82084664762486359</v>
      </c>
      <c r="AN447" s="122">
        <f t="shared" si="1294"/>
        <v>0.82835746818173195</v>
      </c>
      <c r="AO447" s="53"/>
      <c r="AP447" s="60"/>
    </row>
    <row r="448" spans="1:42" ht="15" thickBot="1">
      <c r="A448" s="23" t="s">
        <v>10</v>
      </c>
      <c r="B448" s="24">
        <v>13121001700</v>
      </c>
      <c r="C448" s="24"/>
      <c r="D448" s="148">
        <f t="shared" ref="D448:G448" si="1383">IF(OR(AND($V1230=1,$B$24=2),$B$24=1), IF(D$10="Next Quintile",IF(D1230&gt;D$21,D$22,IF(D1230&gt;D$20,D$21,IF(D1230&gt;D$19,D$20,IF(D1230&gt;D$18,D$19,D$18)))),IF(D$10="2nd Quintile",IF(D1230&gt;D$20,D$22,IF(D1230&gt;D$19,D$21,IF(D1230&gt;D$18,D$20,D$19))),IF(D1230*(1+D$10)&gt;100,100,D1230*(1+D$10)))), D1230)</f>
        <v>82.4</v>
      </c>
      <c r="E448" s="148">
        <f t="shared" si="1383"/>
        <v>71.099999999999994</v>
      </c>
      <c r="F448" s="148">
        <f t="shared" si="1383"/>
        <v>31.4</v>
      </c>
      <c r="G448" s="148">
        <f t="shared" si="1383"/>
        <v>58.3</v>
      </c>
      <c r="H448" s="149">
        <f t="shared" ref="H448:M448" si="1384">IF(OR(AND($V1230=1,$B$24=2),$B$24=1), IF(H$10="2nd Quintile",IF(H1230&gt;H$21,H$20,IF(H1230&gt;H$20,H$19,IF(H1230&gt;H$19,H$18, H$17))), IF(H$10="Next Quintile",IF(H1230=H$22,H$22,IF(H1230&gt;H$21,H$21,IF(H1230&gt;H$20,H$20,IF(H1230&gt;H$19,H$19,H$18)))),H1230*(1+H$10))), H1230)</f>
        <v>11.3</v>
      </c>
      <c r="I448" s="149">
        <f t="shared" si="1384"/>
        <v>3.2</v>
      </c>
      <c r="J448" s="149">
        <f t="shared" si="1384"/>
        <v>73.900000000000006</v>
      </c>
      <c r="K448" s="149">
        <f t="shared" si="1384"/>
        <v>56</v>
      </c>
      <c r="L448" s="149">
        <f t="shared" si="1384"/>
        <v>48.1</v>
      </c>
      <c r="M448" s="149">
        <f t="shared" si="1384"/>
        <v>23.8</v>
      </c>
      <c r="N448" s="148">
        <f t="shared" si="1341"/>
        <v>80.400000000000006</v>
      </c>
      <c r="O448" s="149">
        <f t="shared" ref="O448:Q448" si="1385">IF(OR(AND($V1230=1,$B$24=2),$B$24=1), IF(O$10="2nd Quintile",IF(O1230&gt;O$21,O$20,IF(O1230&gt;O$20,O$19,IF(O1230&gt;O$19,O$18, O$17))), IF(O$10="Next Quintile",IF(O1230=O$22,O$22,IF(O1230&gt;O$21,O$21,IF(O1230&gt;O$20,O$20,IF(O1230&gt;O$19,O$19,O$18)))),O1230*(1+O$10))), O1230)</f>
        <v>5.0999999999999996</v>
      </c>
      <c r="P448" s="149">
        <f t="shared" si="1385"/>
        <v>30.8</v>
      </c>
      <c r="Q448" s="149">
        <f t="shared" si="1385"/>
        <v>14.2</v>
      </c>
      <c r="R448" s="23"/>
      <c r="S448" s="49">
        <f t="shared" si="1272"/>
        <v>0.7154175348118762</v>
      </c>
      <c r="T448" s="49">
        <f t="shared" si="1382"/>
        <v>0.12364110090666809</v>
      </c>
      <c r="U448" s="49">
        <f t="shared" si="1382"/>
        <v>-0.70145502753871014</v>
      </c>
      <c r="V448" s="49">
        <f t="shared" si="1382"/>
        <v>1.3321328506059724</v>
      </c>
      <c r="W448" s="49">
        <f t="shared" si="1282"/>
        <v>-0.72365499079259732</v>
      </c>
      <c r="X448" s="49">
        <f t="shared" si="1282"/>
        <v>0.91979779923897209</v>
      </c>
      <c r="Y448" s="49">
        <f t="shared" si="1283"/>
        <v>-2.5037024200395908</v>
      </c>
      <c r="Z448" s="49">
        <f t="shared" si="1283"/>
        <v>-1.2412610635972223</v>
      </c>
      <c r="AA448" s="49">
        <f t="shared" si="1283"/>
        <v>-0.88538507177884507</v>
      </c>
      <c r="AB448" s="49">
        <f t="shared" si="1283"/>
        <v>-0.83702724127776507</v>
      </c>
      <c r="AC448" s="49">
        <f t="shared" si="1382"/>
        <v>0.50185435264659106</v>
      </c>
      <c r="AD448" s="49">
        <f t="shared" si="1284"/>
        <v>0.73814675351528303</v>
      </c>
      <c r="AE448" s="49">
        <f t="shared" si="1284"/>
        <v>-0.53143829673559662</v>
      </c>
      <c r="AF448" s="49">
        <f t="shared" si="1284"/>
        <v>-0.29644936549084666</v>
      </c>
      <c r="AG448" s="129">
        <f t="shared" si="1275"/>
        <v>-0.3348505954656833</v>
      </c>
      <c r="AH448" s="129">
        <f t="shared" si="1276"/>
        <v>-0.11968902182962991</v>
      </c>
      <c r="AI448" s="129">
        <f t="shared" si="1277"/>
        <v>-0.98789112555127756</v>
      </c>
      <c r="AJ448" s="132">
        <f t="shared" si="1278"/>
        <v>0.1030283609838577</v>
      </c>
      <c r="AK448" s="85">
        <f t="shared" si="1291"/>
        <v>0.48789162625194893</v>
      </c>
      <c r="AL448" s="122">
        <f t="shared" si="1292"/>
        <v>0.49460208404028289</v>
      </c>
      <c r="AM448" s="122">
        <f t="shared" si="1293"/>
        <v>0.39472296928724282</v>
      </c>
      <c r="AN448" s="122">
        <f t="shared" si="1294"/>
        <v>0.65023468057125</v>
      </c>
      <c r="AO448" s="53"/>
      <c r="AP448" s="60"/>
    </row>
    <row r="449" spans="1:42" ht="15" thickBot="1">
      <c r="A449" s="23" t="s">
        <v>10</v>
      </c>
      <c r="B449" s="24">
        <v>13121001800</v>
      </c>
      <c r="C449" s="24"/>
      <c r="D449" s="148">
        <f t="shared" ref="D449:G449" si="1386">IF(OR(AND($V1231=1,$B$24=2),$B$24=1), IF(D$10="Next Quintile",IF(D1231&gt;D$21,D$22,IF(D1231&gt;D$20,D$21,IF(D1231&gt;D$19,D$20,IF(D1231&gt;D$18,D$19,D$18)))),IF(D$10="2nd Quintile",IF(D1231&gt;D$20,D$22,IF(D1231&gt;D$19,D$21,IF(D1231&gt;D$18,D$20,D$19))),IF(D1231*(1+D$10)&gt;100,100,D1231*(1+D$10)))), D1231)</f>
        <v>82.4</v>
      </c>
      <c r="E449" s="148">
        <f t="shared" si="1386"/>
        <v>71.099999999999994</v>
      </c>
      <c r="F449" s="148">
        <f t="shared" si="1386"/>
        <v>31.4</v>
      </c>
      <c r="G449" s="148">
        <f t="shared" si="1386"/>
        <v>58.3</v>
      </c>
      <c r="H449" s="149">
        <f t="shared" ref="H449:M449" si="1387">IF(OR(AND($V1231=1,$B$24=2),$B$24=1), IF(H$10="2nd Quintile",IF(H1231&gt;H$21,H$20,IF(H1231&gt;H$20,H$19,IF(H1231&gt;H$19,H$18, H$17))), IF(H$10="Next Quintile",IF(H1231=H$22,H$22,IF(H1231&gt;H$21,H$21,IF(H1231&gt;H$20,H$20,IF(H1231&gt;H$19,H$19,H$18)))),H1231*(1+H$10))), H1231)</f>
        <v>11.9</v>
      </c>
      <c r="I449" s="149">
        <f t="shared" si="1387"/>
        <v>4.0999999999999996</v>
      </c>
      <c r="J449" s="149">
        <f t="shared" si="1387"/>
        <v>83.3</v>
      </c>
      <c r="K449" s="149">
        <f t="shared" si="1387"/>
        <v>57.7</v>
      </c>
      <c r="L449" s="149">
        <f t="shared" si="1387"/>
        <v>36.799999999999997</v>
      </c>
      <c r="M449" s="149">
        <f t="shared" si="1387"/>
        <v>12.4</v>
      </c>
      <c r="N449" s="148">
        <f t="shared" si="1341"/>
        <v>80.400000000000006</v>
      </c>
      <c r="O449" s="149">
        <f t="shared" ref="O449:Q449" si="1388">IF(OR(AND($V1231=1,$B$24=2),$B$24=1), IF(O$10="2nd Quintile",IF(O1231&gt;O$21,O$20,IF(O1231&gt;O$20,O$19,IF(O1231&gt;O$19,O$18, O$17))), IF(O$10="Next Quintile",IF(O1231=O$22,O$22,IF(O1231&gt;O$21,O$21,IF(O1231&gt;O$20,O$20,IF(O1231&gt;O$19,O$19,O$18)))),O1231*(1+O$10))), O1231)</f>
        <v>8.6</v>
      </c>
      <c r="P449" s="149">
        <f t="shared" si="1388"/>
        <v>11.6</v>
      </c>
      <c r="Q449" s="149">
        <f t="shared" si="1388"/>
        <v>13.2</v>
      </c>
      <c r="R449" s="23"/>
      <c r="S449" s="49">
        <f t="shared" si="1272"/>
        <v>0.7154175348118762</v>
      </c>
      <c r="T449" s="49">
        <f t="shared" si="1382"/>
        <v>0.12364110090666809</v>
      </c>
      <c r="U449" s="49">
        <f t="shared" si="1382"/>
        <v>-0.70145502753871014</v>
      </c>
      <c r="V449" s="49">
        <f t="shared" si="1382"/>
        <v>1.3321328506059724</v>
      </c>
      <c r="W449" s="49">
        <f t="shared" si="1282"/>
        <v>-0.9379256964567152</v>
      </c>
      <c r="X449" s="49">
        <f t="shared" si="1282"/>
        <v>0.81234476913273712</v>
      </c>
      <c r="Y449" s="49">
        <f t="shared" si="1283"/>
        <v>-2.9759672010685803</v>
      </c>
      <c r="Z449" s="49">
        <f t="shared" si="1283"/>
        <v>-1.3251402406079695</v>
      </c>
      <c r="AA449" s="49">
        <f t="shared" si="1283"/>
        <v>0.15464547869374715</v>
      </c>
      <c r="AB449" s="49">
        <f t="shared" si="1283"/>
        <v>0.12640918938839765</v>
      </c>
      <c r="AC449" s="49">
        <f t="shared" si="1382"/>
        <v>0.50185435264659106</v>
      </c>
      <c r="AD449" s="49">
        <f t="shared" si="1284"/>
        <v>0.37816060156185166</v>
      </c>
      <c r="AE449" s="49">
        <f t="shared" si="1284"/>
        <v>0.84739826078364322</v>
      </c>
      <c r="AF449" s="49">
        <f t="shared" si="1284"/>
        <v>-0.14641713268601136</v>
      </c>
      <c r="AG449" s="129">
        <f t="shared" si="1275"/>
        <v>-6.1965152133240275E-2</v>
      </c>
      <c r="AH449" s="129">
        <f t="shared" si="1276"/>
        <v>-0.23311595280096453</v>
      </c>
      <c r="AI449" s="129">
        <f t="shared" si="1277"/>
        <v>-0.34802852417527491</v>
      </c>
      <c r="AJ449" s="132">
        <f t="shared" si="1278"/>
        <v>0.39524902057651867</v>
      </c>
      <c r="AK449" s="85">
        <f t="shared" si="1291"/>
        <v>0.56935026105132336</v>
      </c>
      <c r="AL449" s="122">
        <f t="shared" si="1292"/>
        <v>0.46145238025435431</v>
      </c>
      <c r="AM449" s="122">
        <f t="shared" si="1293"/>
        <v>0.54360116518321777</v>
      </c>
      <c r="AN449" s="122">
        <f t="shared" si="1294"/>
        <v>0.73190179377274189</v>
      </c>
      <c r="AO449" s="53"/>
      <c r="AP449" s="60"/>
    </row>
    <row r="450" spans="1:42" ht="15" thickBot="1">
      <c r="A450" s="23" t="s">
        <v>10</v>
      </c>
      <c r="B450" s="24">
        <v>13121001900</v>
      </c>
      <c r="C450" s="24"/>
      <c r="D450" s="148">
        <f t="shared" ref="D450:G450" si="1389">IF(OR(AND($V1232=1,$B$24=2),$B$24=1), IF(D$10="Next Quintile",IF(D1232&gt;D$21,D$22,IF(D1232&gt;D$20,D$21,IF(D1232&gt;D$19,D$20,IF(D1232&gt;D$18,D$19,D$18)))),IF(D$10="2nd Quintile",IF(D1232&gt;D$20,D$22,IF(D1232&gt;D$19,D$21,IF(D1232&gt;D$18,D$20,D$19))),IF(D1232*(1+D$10)&gt;100,100,D1232*(1+D$10)))), D1232)</f>
        <v>82.4</v>
      </c>
      <c r="E450" s="148">
        <f t="shared" si="1389"/>
        <v>71.099999999999994</v>
      </c>
      <c r="F450" s="148">
        <f t="shared" si="1389"/>
        <v>42.6</v>
      </c>
      <c r="G450" s="148">
        <f t="shared" si="1389"/>
        <v>58.3</v>
      </c>
      <c r="H450" s="149">
        <f t="shared" ref="H450:M450" si="1390">IF(OR(AND($V1232=1,$B$24=2),$B$24=1), IF(H$10="2nd Quintile",IF(H1232&gt;H$21,H$20,IF(H1232&gt;H$20,H$19,IF(H1232&gt;H$19,H$18, H$17))), IF(H$10="Next Quintile",IF(H1232=H$22,H$22,IF(H1232&gt;H$21,H$21,IF(H1232&gt;H$20,H$20,IF(H1232&gt;H$19,H$19,H$18)))),H1232*(1+H$10))), H1232)</f>
        <v>7.9</v>
      </c>
      <c r="I450" s="149">
        <f t="shared" si="1390"/>
        <v>8.1999999999999993</v>
      </c>
      <c r="J450" s="149">
        <f t="shared" si="1390"/>
        <v>22</v>
      </c>
      <c r="K450" s="149">
        <f t="shared" si="1390"/>
        <v>7.6</v>
      </c>
      <c r="L450" s="149">
        <f t="shared" si="1390"/>
        <v>36.299999999999997</v>
      </c>
      <c r="M450" s="149">
        <f t="shared" si="1390"/>
        <v>7</v>
      </c>
      <c r="N450" s="148">
        <f t="shared" si="1341"/>
        <v>80.400000000000006</v>
      </c>
      <c r="O450" s="149">
        <f t="shared" ref="O450:Q450" si="1391">IF(OR(AND($V1232=1,$B$24=2),$B$24=1), IF(O$10="2nd Quintile",IF(O1232&gt;O$21,O$20,IF(O1232&gt;O$20,O$19,IF(O1232&gt;O$19,O$18, O$17))), IF(O$10="Next Quintile",IF(O1232=O$22,O$22,IF(O1232&gt;O$21,O$21,IF(O1232&gt;O$20,O$20,IF(O1232&gt;O$19,O$19,O$18)))),O1232*(1+O$10))), O1232)</f>
        <v>12.3</v>
      </c>
      <c r="P450" s="149">
        <f t="shared" si="1391"/>
        <v>14.9</v>
      </c>
      <c r="Q450" s="149">
        <f t="shared" si="1391"/>
        <v>18.8</v>
      </c>
      <c r="R450" s="23"/>
      <c r="S450" s="49">
        <f t="shared" si="1272"/>
        <v>0.7154175348118762</v>
      </c>
      <c r="T450" s="49">
        <f t="shared" si="1382"/>
        <v>0.12364110090666809</v>
      </c>
      <c r="U450" s="49">
        <f t="shared" si="1382"/>
        <v>-0.16473940972311879</v>
      </c>
      <c r="V450" s="49">
        <f t="shared" si="1382"/>
        <v>1.3321328506059724</v>
      </c>
      <c r="W450" s="49">
        <f t="shared" si="1282"/>
        <v>0.49054567463740495</v>
      </c>
      <c r="X450" s="49">
        <f t="shared" si="1282"/>
        <v>0.32283652087099973</v>
      </c>
      <c r="Y450" s="49">
        <f t="shared" si="1283"/>
        <v>0.10380206245025876</v>
      </c>
      <c r="Z450" s="49">
        <f t="shared" si="1283"/>
        <v>1.1468284465911069</v>
      </c>
      <c r="AA450" s="49">
        <f t="shared" si="1283"/>
        <v>0.20066452959961403</v>
      </c>
      <c r="AB450" s="49">
        <f t="shared" si="1283"/>
        <v>0.58277381444079057</v>
      </c>
      <c r="AC450" s="49">
        <f t="shared" si="1382"/>
        <v>0.50185435264659106</v>
      </c>
      <c r="AD450" s="49">
        <f t="shared" si="1284"/>
        <v>-2.3961876460616817E-3</v>
      </c>
      <c r="AE450" s="49">
        <f t="shared" si="1284"/>
        <v>0.61041072746002378</v>
      </c>
      <c r="AF450" s="49">
        <f t="shared" si="1284"/>
        <v>-0.98659763639308917</v>
      </c>
      <c r="AG450" s="129">
        <f t="shared" si="1275"/>
        <v>0.36396747035642779</v>
      </c>
      <c r="AH450" s="129">
        <f t="shared" si="1276"/>
        <v>0.41766233350858023</v>
      </c>
      <c r="AI450" s="129">
        <f t="shared" si="1277"/>
        <v>0.64342226354383725</v>
      </c>
      <c r="AJ450" s="132">
        <f t="shared" si="1278"/>
        <v>3.081781401686598E-2</v>
      </c>
      <c r="AK450" s="85">
        <f t="shared" si="1291"/>
        <v>0.69649478558448952</v>
      </c>
      <c r="AL450" s="122">
        <f t="shared" si="1292"/>
        <v>0.65164625429056144</v>
      </c>
      <c r="AM450" s="122">
        <f t="shared" si="1293"/>
        <v>0.7742841341172424</v>
      </c>
      <c r="AN450" s="122">
        <f t="shared" si="1294"/>
        <v>0.63005394823796668</v>
      </c>
      <c r="AO450" s="53"/>
      <c r="AP450" s="60"/>
    </row>
    <row r="451" spans="1:42" ht="15" thickBot="1">
      <c r="A451" s="23" t="s">
        <v>10</v>
      </c>
      <c r="B451" s="24">
        <v>13121002100</v>
      </c>
      <c r="C451" s="24"/>
      <c r="D451" s="148">
        <f t="shared" ref="D451:G451" si="1392">IF(OR(AND($V1233=1,$B$24=2),$B$24=1), IF(D$10="Next Quintile",IF(D1233&gt;D$21,D$22,IF(D1233&gt;D$20,D$21,IF(D1233&gt;D$19,D$20,IF(D1233&gt;D$18,D$19,D$18)))),IF(D$10="2nd Quintile",IF(D1233&gt;D$20,D$22,IF(D1233&gt;D$19,D$21,IF(D1233&gt;D$18,D$20,D$19))),IF(D1233*(1+D$10)&gt;100,100,D1233*(1+D$10)))), D1233)</f>
        <v>82.4</v>
      </c>
      <c r="E451" s="148">
        <f t="shared" si="1392"/>
        <v>71.099999999999994</v>
      </c>
      <c r="F451" s="148">
        <f t="shared" si="1392"/>
        <v>44</v>
      </c>
      <c r="G451" s="148">
        <f t="shared" si="1392"/>
        <v>58.3</v>
      </c>
      <c r="H451" s="149">
        <f t="shared" ref="H451:M451" si="1393">IF(OR(AND($V1233=1,$B$24=2),$B$24=1), IF(H$10="2nd Quintile",IF(H1233&gt;H$21,H$20,IF(H1233&gt;H$20,H$19,IF(H1233&gt;H$19,H$18, H$17))), IF(H$10="Next Quintile",IF(H1233=H$22,H$22,IF(H1233&gt;H$21,H$21,IF(H1233&gt;H$20,H$20,IF(H1233&gt;H$19,H$19,H$18)))),H1233*(1+H$10))), H1233)</f>
        <v>11.7</v>
      </c>
      <c r="I451" s="149">
        <f t="shared" si="1393"/>
        <v>10.6</v>
      </c>
      <c r="J451" s="149">
        <f t="shared" si="1393"/>
        <v>57.1</v>
      </c>
      <c r="K451" s="149">
        <f t="shared" si="1393"/>
        <v>55.2</v>
      </c>
      <c r="L451" s="149">
        <f t="shared" si="1393"/>
        <v>54.4</v>
      </c>
      <c r="M451" s="149">
        <f t="shared" si="1393"/>
        <v>10.7</v>
      </c>
      <c r="N451" s="148">
        <f t="shared" si="1341"/>
        <v>80.400000000000006</v>
      </c>
      <c r="O451" s="149">
        <f t="shared" ref="O451:Q451" si="1394">IF(OR(AND($V1233=1,$B$24=2),$B$24=1), IF(O$10="2nd Quintile",IF(O1233&gt;O$21,O$20,IF(O1233&gt;O$20,O$19,IF(O1233&gt;O$19,O$18, O$17))), IF(O$10="Next Quintile",IF(O1233=O$22,O$22,IF(O1233&gt;O$21,O$21,IF(O1233&gt;O$20,O$20,IF(O1233&gt;O$19,O$19,O$18)))),O1233*(1+O$10))), O1233)</f>
        <v>10.1</v>
      </c>
      <c r="P451" s="149">
        <f t="shared" si="1394"/>
        <v>31.9</v>
      </c>
      <c r="Q451" s="149">
        <f t="shared" si="1394"/>
        <v>17.3</v>
      </c>
      <c r="R451" s="23"/>
      <c r="S451" s="49">
        <f t="shared" si="1272"/>
        <v>0.7154175348118762</v>
      </c>
      <c r="T451" s="49">
        <f t="shared" si="1382"/>
        <v>0.12364110090666809</v>
      </c>
      <c r="U451" s="49">
        <f t="shared" si="1382"/>
        <v>-9.7649957496169962E-2</v>
      </c>
      <c r="V451" s="49">
        <f t="shared" si="1382"/>
        <v>1.3321328506059724</v>
      </c>
      <c r="W451" s="49">
        <f t="shared" si="1282"/>
        <v>-0.86650212790200876</v>
      </c>
      <c r="X451" s="49">
        <f t="shared" si="1282"/>
        <v>3.6295107254372891E-2</v>
      </c>
      <c r="Y451" s="49">
        <f t="shared" si="1283"/>
        <v>-1.6596547262856509</v>
      </c>
      <c r="Z451" s="49">
        <f t="shared" si="1283"/>
        <v>-1.201788509709812</v>
      </c>
      <c r="AA451" s="49">
        <f t="shared" si="1283"/>
        <v>-1.4652251131927676</v>
      </c>
      <c r="AB451" s="49">
        <f t="shared" si="1283"/>
        <v>0.2700795343122992</v>
      </c>
      <c r="AC451" s="49">
        <f t="shared" si="1382"/>
        <v>0.50185435264659106</v>
      </c>
      <c r="AD451" s="49">
        <f t="shared" si="1284"/>
        <v>0.22388082215323818</v>
      </c>
      <c r="AE451" s="49">
        <f t="shared" si="1284"/>
        <v>-0.61043414117680284</v>
      </c>
      <c r="AF451" s="49">
        <f t="shared" si="1284"/>
        <v>-0.76154928718583625</v>
      </c>
      <c r="AG451" s="129">
        <f t="shared" si="1275"/>
        <v>-0.34000480326430998</v>
      </c>
      <c r="AH451" s="129">
        <f t="shared" si="1276"/>
        <v>-5.9474316872134239E-2</v>
      </c>
      <c r="AI451" s="129">
        <f t="shared" si="1277"/>
        <v>-0.79897802953009345</v>
      </c>
      <c r="AJ451" s="132">
        <f t="shared" si="1278"/>
        <v>-0.16156206339070245</v>
      </c>
      <c r="AK451" s="85">
        <f t="shared" si="1291"/>
        <v>0.48635305121613459</v>
      </c>
      <c r="AL451" s="122">
        <f t="shared" si="1292"/>
        <v>0.51220019425806274</v>
      </c>
      <c r="AM451" s="122">
        <f t="shared" si="1293"/>
        <v>0.43867778217406417</v>
      </c>
      <c r="AN451" s="122">
        <f t="shared" si="1294"/>
        <v>0.57628940863343159</v>
      </c>
      <c r="AO451" s="53"/>
      <c r="AP451" s="60"/>
    </row>
    <row r="452" spans="1:42" ht="15" thickBot="1">
      <c r="A452" s="23" t="s">
        <v>10</v>
      </c>
      <c r="B452" s="24">
        <v>13121002300</v>
      </c>
      <c r="C452" s="24"/>
      <c r="D452" s="148">
        <f t="shared" ref="D452:G452" si="1395">IF(OR(AND($V1234=1,$B$24=2),$B$24=1), IF(D$10="Next Quintile",IF(D1234&gt;D$21,D$22,IF(D1234&gt;D$20,D$21,IF(D1234&gt;D$19,D$20,IF(D1234&gt;D$18,D$19,D$18)))),IF(D$10="2nd Quintile",IF(D1234&gt;D$20,D$22,IF(D1234&gt;D$19,D$21,IF(D1234&gt;D$18,D$20,D$19))),IF(D1234*(1+D$10)&gt;100,100,D1234*(1+D$10)))), D1234)</f>
        <v>68.2</v>
      </c>
      <c r="E452" s="148">
        <f t="shared" si="1395"/>
        <v>60.9</v>
      </c>
      <c r="F452" s="148">
        <f t="shared" si="1395"/>
        <v>15</v>
      </c>
      <c r="G452" s="148">
        <f t="shared" si="1395"/>
        <v>14.4</v>
      </c>
      <c r="H452" s="149">
        <f t="shared" ref="H452:M452" si="1396">IF(OR(AND($V1234=1,$B$24=2),$B$24=1), IF(H$10="2nd Quintile",IF(H1234&gt;H$21,H$20,IF(H1234&gt;H$20,H$19,IF(H1234&gt;H$19,H$18, H$17))), IF(H$10="Next Quintile",IF(H1234=H$22,H$22,IF(H1234&gt;H$21,H$21,IF(H1234&gt;H$20,H$20,IF(H1234&gt;H$19,H$19,H$18)))),H1234*(1+H$10))), H1234)</f>
        <v>16.7</v>
      </c>
      <c r="I452" s="149">
        <f t="shared" si="1396"/>
        <v>7.3</v>
      </c>
      <c r="J452" s="149">
        <f t="shared" si="1396"/>
        <v>83.3</v>
      </c>
      <c r="K452" s="149">
        <f t="shared" si="1396"/>
        <v>84.4</v>
      </c>
      <c r="L452" s="149">
        <f t="shared" si="1396"/>
        <v>65.400000000000006</v>
      </c>
      <c r="M452" s="149">
        <f t="shared" si="1396"/>
        <v>48.6</v>
      </c>
      <c r="N452" s="148">
        <f t="shared" si="1341"/>
        <v>67.2774</v>
      </c>
      <c r="O452" s="149">
        <f t="shared" ref="O452:Q452" si="1397">IF(OR(AND($V1234=1,$B$24=2),$B$24=1), IF(O$10="2nd Quintile",IF(O1234&gt;O$21,O$20,IF(O1234&gt;O$20,O$19,IF(O1234&gt;O$19,O$18, O$17))), IF(O$10="Next Quintile",IF(O1234=O$22,O$22,IF(O1234&gt;O$21,O$21,IF(O1234&gt;O$20,O$20,IF(O1234&gt;O$19,O$19,O$18)))),O1234*(1+O$10))), O1234)</f>
        <v>30.7</v>
      </c>
      <c r="P452" s="149">
        <f t="shared" si="1397"/>
        <v>30.8</v>
      </c>
      <c r="Q452" s="149">
        <f t="shared" si="1397"/>
        <v>34.9</v>
      </c>
      <c r="R452" s="23"/>
      <c r="S452" s="49">
        <f t="shared" si="1272"/>
        <v>-0.49416433826621775</v>
      </c>
      <c r="T452" s="49">
        <f t="shared" si="1382"/>
        <v>-0.85139530628317817</v>
      </c>
      <c r="U452" s="49">
        <f t="shared" si="1382"/>
        <v>-1.4873600393401116</v>
      </c>
      <c r="V452" s="49">
        <f t="shared" si="1382"/>
        <v>-1.0013909387891768</v>
      </c>
      <c r="W452" s="49">
        <f t="shared" si="1282"/>
        <v>-2.6520913417696588</v>
      </c>
      <c r="X452" s="49">
        <f t="shared" si="1282"/>
        <v>0.4302895509772347</v>
      </c>
      <c r="Y452" s="49">
        <f t="shared" si="1283"/>
        <v>-2.9759672010685803</v>
      </c>
      <c r="Z452" s="49">
        <f t="shared" si="1283"/>
        <v>-2.6425367266002922</v>
      </c>
      <c r="AA452" s="49">
        <f t="shared" si="1283"/>
        <v>-2.4776442331218398</v>
      </c>
      <c r="AB452" s="49">
        <f t="shared" si="1283"/>
        <v>-2.9329240378146806</v>
      </c>
      <c r="AC452" s="49">
        <f t="shared" si="1382"/>
        <v>-0.73099554478602169</v>
      </c>
      <c r="AD452" s="49">
        <f t="shared" si="1284"/>
        <v>-1.8948948150583866</v>
      </c>
      <c r="AE452" s="49">
        <f t="shared" si="1284"/>
        <v>-0.53143829673559662</v>
      </c>
      <c r="AF452" s="49">
        <f t="shared" si="1284"/>
        <v>-3.1</v>
      </c>
      <c r="AG452" s="129">
        <f t="shared" si="1275"/>
        <v>-1.8463325281495522</v>
      </c>
      <c r="AH452" s="129">
        <f t="shared" si="1276"/>
        <v>-1.290297087791384</v>
      </c>
      <c r="AI452" s="129">
        <f t="shared" si="1277"/>
        <v>-2.6843683325122711</v>
      </c>
      <c r="AJ452" s="132">
        <f t="shared" si="1278"/>
        <v>-1.5643321641450014</v>
      </c>
      <c r="AK452" s="85">
        <f t="shared" si="1291"/>
        <v>3.6701363932412294E-2</v>
      </c>
      <c r="AL452" s="122">
        <f t="shared" si="1292"/>
        <v>0.15248482578652886</v>
      </c>
      <c r="AM452" s="122">
        <f t="shared" si="1293"/>
        <v>0</v>
      </c>
      <c r="AN452" s="122">
        <f t="shared" si="1294"/>
        <v>0.18425626226499886</v>
      </c>
      <c r="AO452" s="53"/>
      <c r="AP452" s="60"/>
    </row>
    <row r="453" spans="1:42" ht="15" thickBot="1">
      <c r="A453" s="23" t="s">
        <v>10</v>
      </c>
      <c r="B453" s="24">
        <v>13121002400</v>
      </c>
      <c r="C453" s="24"/>
      <c r="D453" s="148">
        <f t="shared" ref="D453:G453" si="1398">IF(OR(AND($V1235=1,$B$24=2),$B$24=1), IF(D$10="Next Quintile",IF(D1235&gt;D$21,D$22,IF(D1235&gt;D$20,D$21,IF(D1235&gt;D$19,D$20,IF(D1235&gt;D$18,D$19,D$18)))),IF(D$10="2nd Quintile",IF(D1235&gt;D$20,D$22,IF(D1235&gt;D$19,D$21,IF(D1235&gt;D$18,D$20,D$19))),IF(D1235*(1+D$10)&gt;100,100,D1235*(1+D$10)))), D1235)</f>
        <v>65.8</v>
      </c>
      <c r="E453" s="148">
        <f t="shared" si="1398"/>
        <v>59.9</v>
      </c>
      <c r="F453" s="148">
        <f t="shared" si="1398"/>
        <v>21.5</v>
      </c>
      <c r="G453" s="148">
        <f t="shared" si="1398"/>
        <v>13.5</v>
      </c>
      <c r="H453" s="149">
        <f t="shared" ref="H453:M453" si="1399">IF(OR(AND($V1235=1,$B$24=2),$B$24=1), IF(H$10="2nd Quintile",IF(H1235&gt;H$21,H$20,IF(H1235&gt;H$20,H$19,IF(H1235&gt;H$19,H$18, H$17))), IF(H$10="Next Quintile",IF(H1235=H$22,H$22,IF(H1235&gt;H$21,H$21,IF(H1235&gt;H$20,H$20,IF(H1235&gt;H$19,H$19,H$18)))),H1235*(1+H$10))), H1235)</f>
        <v>13.6</v>
      </c>
      <c r="I453" s="149">
        <f t="shared" si="1399"/>
        <v>5.3</v>
      </c>
      <c r="J453" s="149">
        <f t="shared" si="1399"/>
        <v>41.8</v>
      </c>
      <c r="K453" s="149">
        <f t="shared" si="1399"/>
        <v>36.4</v>
      </c>
      <c r="L453" s="149">
        <f t="shared" si="1399"/>
        <v>50.3</v>
      </c>
      <c r="M453" s="149">
        <f t="shared" si="1399"/>
        <v>31.6</v>
      </c>
      <c r="N453" s="148">
        <f t="shared" si="1341"/>
        <v>56.1</v>
      </c>
      <c r="O453" s="149">
        <f t="shared" ref="O453:Q453" si="1400">IF(OR(AND($V1235=1,$B$24=2),$B$24=1), IF(O$10="2nd Quintile",IF(O1235&gt;O$21,O$20,IF(O1235&gt;O$20,O$19,IF(O1235&gt;O$19,O$18, O$17))), IF(O$10="Next Quintile",IF(O1235=O$22,O$22,IF(O1235&gt;O$21,O$21,IF(O1235&gt;O$20,O$20,IF(O1235&gt;O$19,O$19,O$18)))),O1235*(1+O$10))), O1235)</f>
        <v>16.2</v>
      </c>
      <c r="P453" s="149">
        <f t="shared" si="1400"/>
        <v>29.4</v>
      </c>
      <c r="Q453" s="149">
        <f t="shared" si="1400"/>
        <v>13</v>
      </c>
      <c r="R453" s="23"/>
      <c r="S453" s="49">
        <f t="shared" si="1272"/>
        <v>-0.69860071118082556</v>
      </c>
      <c r="T453" s="49">
        <f t="shared" si="1382"/>
        <v>-0.94698711090963372</v>
      </c>
      <c r="U453" s="49">
        <f t="shared" si="1382"/>
        <v>-1.1758732968578487</v>
      </c>
      <c r="V453" s="49">
        <f t="shared" si="1382"/>
        <v>-1.0492308342437471</v>
      </c>
      <c r="W453" s="49">
        <f t="shared" si="1282"/>
        <v>-1.5450260291717159</v>
      </c>
      <c r="X453" s="49">
        <f t="shared" si="1282"/>
        <v>0.66907406232442368</v>
      </c>
      <c r="Y453" s="49">
        <f t="shared" si="1283"/>
        <v>-0.89096843375974133</v>
      </c>
      <c r="Z453" s="49">
        <f t="shared" si="1283"/>
        <v>-0.2741834933556675</v>
      </c>
      <c r="AA453" s="49">
        <f t="shared" si="1283"/>
        <v>-1.0878688957646589</v>
      </c>
      <c r="AB453" s="49">
        <f t="shared" si="1283"/>
        <v>-1.4962205885756659</v>
      </c>
      <c r="AC453" s="49">
        <f t="shared" si="1382"/>
        <v>-1.7810966256361032</v>
      </c>
      <c r="AD453" s="49">
        <f t="shared" si="1284"/>
        <v>-0.40352361410845655</v>
      </c>
      <c r="AE453" s="49">
        <f t="shared" si="1284"/>
        <v>-0.43089813108315184</v>
      </c>
      <c r="AF453" s="49">
        <f t="shared" si="1284"/>
        <v>-0.1164106861250444</v>
      </c>
      <c r="AG453" s="129">
        <f t="shared" si="1275"/>
        <v>-0.81370437229001868</v>
      </c>
      <c r="AH453" s="129">
        <f t="shared" si="1276"/>
        <v>-0.80537319339986968</v>
      </c>
      <c r="AI453" s="129">
        <f t="shared" si="1277"/>
        <v>-0.9527576592319974</v>
      </c>
      <c r="AJ453" s="132">
        <f t="shared" si="1278"/>
        <v>-0.68298226423818897</v>
      </c>
      <c r="AK453" s="85">
        <f t="shared" si="1291"/>
        <v>0.34494968529574088</v>
      </c>
      <c r="AL453" s="122">
        <f t="shared" si="1292"/>
        <v>0.29420675478644243</v>
      </c>
      <c r="AM453" s="122">
        <f t="shared" si="1293"/>
        <v>0.40289754781384862</v>
      </c>
      <c r="AN453" s="122">
        <f t="shared" si="1294"/>
        <v>0.43056773848350277</v>
      </c>
      <c r="AO453" s="53"/>
      <c r="AP453" s="60"/>
    </row>
    <row r="454" spans="1:42" ht="15" thickBot="1">
      <c r="A454" s="23" t="s">
        <v>10</v>
      </c>
      <c r="B454" s="24">
        <v>13121002500</v>
      </c>
      <c r="C454" s="24"/>
      <c r="D454" s="148">
        <f t="shared" ref="D454:G454" si="1401">IF(OR(AND($V1236=1,$B$24=2),$B$24=1), IF(D$10="Next Quintile",IF(D1236&gt;D$21,D$22,IF(D1236&gt;D$20,D$21,IF(D1236&gt;D$19,D$20,IF(D1236&gt;D$18,D$19,D$18)))),IF(D$10="2nd Quintile",IF(D1236&gt;D$20,D$22,IF(D1236&gt;D$19,D$21,IF(D1236&gt;D$18,D$20,D$19))),IF(D1236*(1+D$10)&gt;100,100,D1236*(1+D$10)))), D1236)</f>
        <v>68.2</v>
      </c>
      <c r="E454" s="148">
        <f t="shared" si="1401"/>
        <v>60.9</v>
      </c>
      <c r="F454" s="148">
        <f t="shared" si="1401"/>
        <v>15</v>
      </c>
      <c r="G454" s="148">
        <f t="shared" si="1401"/>
        <v>14.4</v>
      </c>
      <c r="H454" s="149">
        <f t="shared" ref="H454:M454" si="1402">IF(OR(AND($V1236=1,$B$24=2),$B$24=1), IF(H$10="2nd Quintile",IF(H1236&gt;H$21,H$20,IF(H1236&gt;H$20,H$19,IF(H1236&gt;H$19,H$18, H$17))), IF(H$10="Next Quintile",IF(H1236=H$22,H$22,IF(H1236&gt;H$21,H$21,IF(H1236&gt;H$20,H$20,IF(H1236&gt;H$19,H$19,H$18)))),H1236*(1+H$10))), H1236)</f>
        <v>18.5</v>
      </c>
      <c r="I454" s="149">
        <f t="shared" si="1402"/>
        <v>10.177099999999999</v>
      </c>
      <c r="J454" s="149">
        <f t="shared" si="1402"/>
        <v>55.2</v>
      </c>
      <c r="K454" s="149">
        <f t="shared" si="1402"/>
        <v>70.3</v>
      </c>
      <c r="L454" s="149">
        <f t="shared" si="1402"/>
        <v>61.1</v>
      </c>
      <c r="M454" s="149">
        <f t="shared" si="1402"/>
        <v>20.2</v>
      </c>
      <c r="N454" s="148">
        <f t="shared" si="1341"/>
        <v>68.319900000000004</v>
      </c>
      <c r="O454" s="149">
        <f t="shared" ref="O454:Q454" si="1403">IF(OR(AND($V1236=1,$B$24=2),$B$24=1), IF(O$10="2nd Quintile",IF(O1236&gt;O$21,O$20,IF(O1236&gt;O$20,O$19,IF(O1236&gt;O$19,O$18, O$17))), IF(O$10="Next Quintile",IF(O1236=O$22,O$22,IF(O1236&gt;O$21,O$21,IF(O1236&gt;O$20,O$20,IF(O1236&gt;O$19,O$19,O$18)))),O1236*(1+O$10))), O1236)</f>
        <v>22</v>
      </c>
      <c r="P454" s="149">
        <f t="shared" si="1403"/>
        <v>32.799999999999997</v>
      </c>
      <c r="Q454" s="149">
        <f t="shared" si="1403"/>
        <v>22.4</v>
      </c>
      <c r="R454" s="23"/>
      <c r="S454" s="49">
        <f t="shared" si="1272"/>
        <v>-0.49416433826621775</v>
      </c>
      <c r="T454" s="49">
        <f t="shared" si="1382"/>
        <v>-0.85139530628317817</v>
      </c>
      <c r="U454" s="49">
        <f t="shared" si="1382"/>
        <v>-1.4873600393401116</v>
      </c>
      <c r="V454" s="49">
        <f t="shared" si="1382"/>
        <v>-1.0013909387891768</v>
      </c>
      <c r="W454" s="49">
        <f t="shared" si="1282"/>
        <v>-3.1</v>
      </c>
      <c r="X454" s="49">
        <f t="shared" si="1282"/>
        <v>8.6786092178736035E-2</v>
      </c>
      <c r="Y454" s="49">
        <f t="shared" si="1283"/>
        <v>-1.5641969513968126</v>
      </c>
      <c r="Z454" s="49">
        <f t="shared" si="1283"/>
        <v>-1.9468329643346833</v>
      </c>
      <c r="AA454" s="49">
        <f t="shared" si="1283"/>
        <v>-2.081880395331384</v>
      </c>
      <c r="AB454" s="49">
        <f t="shared" si="1283"/>
        <v>-0.53278415790950306</v>
      </c>
      <c r="AC454" s="49">
        <f t="shared" si="1382"/>
        <v>-0.63305412935969585</v>
      </c>
      <c r="AD454" s="49">
        <f t="shared" si="1284"/>
        <v>-1.0000720944884287</v>
      </c>
      <c r="AE454" s="49">
        <f t="shared" si="1284"/>
        <v>-0.67506710481051713</v>
      </c>
      <c r="AF454" s="49">
        <f t="shared" si="1284"/>
        <v>-1.5267136744904959</v>
      </c>
      <c r="AG454" s="129">
        <f t="shared" si="1275"/>
        <v>-1.2269668069087658</v>
      </c>
      <c r="AH454" s="129">
        <f t="shared" si="1276"/>
        <v>-1.2016744974138229</v>
      </c>
      <c r="AI454" s="129">
        <f t="shared" si="1277"/>
        <v>-1.52049917252519</v>
      </c>
      <c r="AJ454" s="132">
        <f t="shared" si="1278"/>
        <v>-0.95872675078728442</v>
      </c>
      <c r="AK454" s="85">
        <f t="shared" si="1291"/>
        <v>0.22158732002329967</v>
      </c>
      <c r="AL454" s="122">
        <f t="shared" si="1292"/>
        <v>0.17838531162882212</v>
      </c>
      <c r="AM454" s="122">
        <f t="shared" si="1293"/>
        <v>0.27079991927207347</v>
      </c>
      <c r="AN454" s="122">
        <f t="shared" si="1294"/>
        <v>0.35350523294716318</v>
      </c>
      <c r="AO454" s="53"/>
      <c r="AP454" s="60"/>
    </row>
    <row r="455" spans="1:42" ht="15" thickBot="1">
      <c r="A455" s="23" t="s">
        <v>10</v>
      </c>
      <c r="B455" s="24">
        <v>13121002600</v>
      </c>
      <c r="C455" s="24"/>
      <c r="D455" s="148">
        <f t="shared" ref="D455:G455" si="1404">IF(OR(AND($V1237=1,$B$24=2),$B$24=1), IF(D$10="Next Quintile",IF(D1237&gt;D$21,D$22,IF(D1237&gt;D$20,D$21,IF(D1237&gt;D$19,D$20,IF(D1237&gt;D$18,D$19,D$18)))),IF(D$10="2nd Quintile",IF(D1237&gt;D$20,D$22,IF(D1237&gt;D$19,D$21,IF(D1237&gt;D$18,D$20,D$19))),IF(D1237*(1+D$10)&gt;100,100,D1237*(1+D$10)))), D1237)</f>
        <v>68.2</v>
      </c>
      <c r="E455" s="148">
        <f t="shared" si="1404"/>
        <v>60.9</v>
      </c>
      <c r="F455" s="148">
        <f t="shared" si="1404"/>
        <v>15</v>
      </c>
      <c r="G455" s="148">
        <f t="shared" si="1404"/>
        <v>14.4</v>
      </c>
      <c r="H455" s="149">
        <f t="shared" ref="H455:M455" si="1405">IF(OR(AND($V1237=1,$B$24=2),$B$24=1), IF(H$10="2nd Quintile",IF(H1237&gt;H$21,H$20,IF(H1237&gt;H$20,H$19,IF(H1237&gt;H$19,H$18, H$17))), IF(H$10="Next Quintile",IF(H1237=H$22,H$22,IF(H1237&gt;H$21,H$21,IF(H1237&gt;H$20,H$20,IF(H1237&gt;H$19,H$19,H$18)))),H1237*(1+H$10))), H1237)</f>
        <v>13.8</v>
      </c>
      <c r="I455" s="149">
        <f t="shared" si="1405"/>
        <v>6.5</v>
      </c>
      <c r="J455" s="149">
        <f t="shared" si="1405"/>
        <v>69</v>
      </c>
      <c r="K455" s="149">
        <f t="shared" si="1405"/>
        <v>80.3</v>
      </c>
      <c r="L455" s="149">
        <f t="shared" si="1405"/>
        <v>64</v>
      </c>
      <c r="M455" s="149">
        <f t="shared" si="1405"/>
        <v>21.3</v>
      </c>
      <c r="N455" s="148">
        <f t="shared" si="1341"/>
        <v>69.501599999999996</v>
      </c>
      <c r="O455" s="149">
        <f t="shared" ref="O455:Q455" si="1406">IF(OR(AND($V1237=1,$B$24=2),$B$24=1), IF(O$10="2nd Quintile",IF(O1237&gt;O$21,O$20,IF(O1237&gt;O$20,O$19,IF(O1237&gt;O$19,O$18, O$17))), IF(O$10="Next Quintile",IF(O1237=O$22,O$22,IF(O1237&gt;O$21,O$21,IF(O1237&gt;O$20,O$20,IF(O1237&gt;O$19,O$19,O$18)))),O1237*(1+O$10))), O1237)</f>
        <v>18.5</v>
      </c>
      <c r="P455" s="149">
        <f t="shared" si="1406"/>
        <v>22.1</v>
      </c>
      <c r="Q455" s="149">
        <f t="shared" si="1406"/>
        <v>23.4</v>
      </c>
      <c r="R455" s="23"/>
      <c r="S455" s="49">
        <f t="shared" si="1272"/>
        <v>-0.49416433826621775</v>
      </c>
      <c r="T455" s="49">
        <f t="shared" si="1382"/>
        <v>-0.85139530628317817</v>
      </c>
      <c r="U455" s="49">
        <f t="shared" si="1382"/>
        <v>-1.4873600393401116</v>
      </c>
      <c r="V455" s="49">
        <f t="shared" si="1382"/>
        <v>-1.0013909387891768</v>
      </c>
      <c r="W455" s="49">
        <f t="shared" si="1282"/>
        <v>-1.6164495977264224</v>
      </c>
      <c r="X455" s="49">
        <f t="shared" si="1282"/>
        <v>0.52580335551611035</v>
      </c>
      <c r="Y455" s="49">
        <f t="shared" si="1283"/>
        <v>-2.2575218426946915</v>
      </c>
      <c r="Z455" s="49">
        <f t="shared" si="1283"/>
        <v>-2.4402398879273131</v>
      </c>
      <c r="AA455" s="49">
        <f t="shared" si="1283"/>
        <v>-2.3487908905854122</v>
      </c>
      <c r="AB455" s="49">
        <f t="shared" si="1283"/>
        <v>-0.62574732227202767</v>
      </c>
      <c r="AC455" s="49">
        <f t="shared" si="1382"/>
        <v>-0.5220350688232086</v>
      </c>
      <c r="AD455" s="49">
        <f t="shared" si="1284"/>
        <v>-0.64008594253499729</v>
      </c>
      <c r="AE455" s="49">
        <f t="shared" si="1284"/>
        <v>9.3347018390308872E-2</v>
      </c>
      <c r="AF455" s="49">
        <f t="shared" si="1284"/>
        <v>-1.6767459072953312</v>
      </c>
      <c r="AG455" s="129">
        <f t="shared" si="1275"/>
        <v>-1.1724581318194647</v>
      </c>
      <c r="AH455" s="129">
        <f t="shared" si="1276"/>
        <v>-1.0260683867976697</v>
      </c>
      <c r="AI455" s="129">
        <f t="shared" si="1277"/>
        <v>-1.8049260335949173</v>
      </c>
      <c r="AJ455" s="132">
        <f t="shared" si="1278"/>
        <v>-0.68637997506580706</v>
      </c>
      <c r="AK455" s="85">
        <f t="shared" si="1291"/>
        <v>0.23785862494625176</v>
      </c>
      <c r="AL455" s="122">
        <f t="shared" si="1292"/>
        <v>0.22970725519260982</v>
      </c>
      <c r="AM455" s="122">
        <f t="shared" si="1293"/>
        <v>0.20462171499922688</v>
      </c>
      <c r="AN455" s="122">
        <f t="shared" si="1294"/>
        <v>0.42961817784952228</v>
      </c>
      <c r="AO455" s="53"/>
      <c r="AP455" s="60"/>
    </row>
    <row r="456" spans="1:42" ht="15" thickBot="1">
      <c r="A456" s="23" t="s">
        <v>10</v>
      </c>
      <c r="B456" s="24">
        <v>13121002800</v>
      </c>
      <c r="C456" s="24"/>
      <c r="D456" s="148">
        <f t="shared" ref="D456:G456" si="1407">IF(OR(AND($V1238=1,$B$24=2),$B$24=1), IF(D$10="Next Quintile",IF(D1238&gt;D$21,D$22,IF(D1238&gt;D$20,D$21,IF(D1238&gt;D$19,D$20,IF(D1238&gt;D$18,D$19,D$18)))),IF(D$10="2nd Quintile",IF(D1238&gt;D$20,D$22,IF(D1238&gt;D$19,D$21,IF(D1238&gt;D$18,D$20,D$19))),IF(D1238*(1+D$10)&gt;100,100,D1238*(1+D$10)))), D1238)</f>
        <v>82.4</v>
      </c>
      <c r="E456" s="148">
        <f t="shared" si="1407"/>
        <v>71.099999999999994</v>
      </c>
      <c r="F456" s="148">
        <f t="shared" si="1407"/>
        <v>42.5</v>
      </c>
      <c r="G456" s="148">
        <f t="shared" si="1407"/>
        <v>58.3</v>
      </c>
      <c r="H456" s="149">
        <f t="shared" ref="H456:M456" si="1408">IF(OR(AND($V1238=1,$B$24=2),$B$24=1), IF(H$10="2nd Quintile",IF(H1238&gt;H$21,H$20,IF(H1238&gt;H$20,H$19,IF(H1238&gt;H$19,H$18, H$17))), IF(H$10="Next Quintile",IF(H1238=H$22,H$22,IF(H1238&gt;H$21,H$21,IF(H1238&gt;H$20,H$20,IF(H1238&gt;H$19,H$19,H$18)))),H1238*(1+H$10))), H1238)</f>
        <v>16.3</v>
      </c>
      <c r="I456" s="149">
        <f t="shared" si="1408"/>
        <v>51.7</v>
      </c>
      <c r="J456" s="149">
        <f t="shared" si="1408"/>
        <v>87.4</v>
      </c>
      <c r="K456" s="149">
        <f t="shared" si="1408"/>
        <v>39.6</v>
      </c>
      <c r="L456" s="149">
        <f t="shared" si="1408"/>
        <v>46.6</v>
      </c>
      <c r="M456" s="149">
        <f t="shared" si="1408"/>
        <v>14.1</v>
      </c>
      <c r="N456" s="148">
        <f t="shared" si="1341"/>
        <v>80.400000000000006</v>
      </c>
      <c r="O456" s="149">
        <f t="shared" ref="O456:Q456" si="1409">IF(OR(AND($V1238=1,$B$24=2),$B$24=1), IF(O$10="2nd Quintile",IF(O1238&gt;O$21,O$20,IF(O1238&gt;O$20,O$19,IF(O1238&gt;O$19,O$18, O$17))), IF(O$10="Next Quintile",IF(O1238=O$22,O$22,IF(O1238&gt;O$21,O$21,IF(O1238&gt;O$20,O$20,IF(O1238&gt;O$19,O$19,O$18)))),O1238*(1+O$10))), O1238)</f>
        <v>18.2</v>
      </c>
      <c r="P456" s="149">
        <f t="shared" si="1409"/>
        <v>11.1</v>
      </c>
      <c r="Q456" s="149">
        <f t="shared" si="1409"/>
        <v>11.2</v>
      </c>
      <c r="R456" s="23"/>
      <c r="S456" s="49">
        <f t="shared" si="1272"/>
        <v>0.7154175348118762</v>
      </c>
      <c r="T456" s="49">
        <f t="shared" si="1382"/>
        <v>0.12364110090666809</v>
      </c>
      <c r="U456" s="49">
        <f t="shared" si="1382"/>
        <v>-0.16953151345361522</v>
      </c>
      <c r="V456" s="49">
        <f t="shared" si="1382"/>
        <v>1.3321328506059724</v>
      </c>
      <c r="W456" s="49">
        <f t="shared" si="1282"/>
        <v>-2.5092442046602472</v>
      </c>
      <c r="X456" s="49">
        <f t="shared" si="1282"/>
        <v>-3.1</v>
      </c>
      <c r="Y456" s="49">
        <f t="shared" si="1283"/>
        <v>-3.1</v>
      </c>
      <c r="Z456" s="49">
        <f t="shared" si="1283"/>
        <v>-0.43207370890530922</v>
      </c>
      <c r="AA456" s="49">
        <f t="shared" si="1283"/>
        <v>-0.74732791906124429</v>
      </c>
      <c r="AB456" s="49">
        <f t="shared" si="1283"/>
        <v>-1.7261155535503735E-2</v>
      </c>
      <c r="AC456" s="49">
        <f t="shared" si="1382"/>
        <v>0.50185435264659106</v>
      </c>
      <c r="AD456" s="49">
        <f t="shared" si="1284"/>
        <v>-0.60922998665327455</v>
      </c>
      <c r="AE456" s="49">
        <f t="shared" si="1284"/>
        <v>0.88330546280237343</v>
      </c>
      <c r="AF456" s="49">
        <f t="shared" si="1284"/>
        <v>0.15364733292365923</v>
      </c>
      <c r="AG456" s="129">
        <f t="shared" si="1275"/>
        <v>-0.37490654096596598</v>
      </c>
      <c r="AH456" s="129">
        <f t="shared" si="1276"/>
        <v>-0.95822631882704934</v>
      </c>
      <c r="AI456" s="129">
        <f t="shared" si="1277"/>
        <v>-0.39888759450068578</v>
      </c>
      <c r="AJ456" s="132">
        <f t="shared" si="1278"/>
        <v>0.23239429042983728</v>
      </c>
      <c r="AK456" s="85">
        <f t="shared" si="1291"/>
        <v>0.47593458451236392</v>
      </c>
      <c r="AL456" s="122">
        <f t="shared" si="1292"/>
        <v>0.24953450819321552</v>
      </c>
      <c r="AM456" s="122">
        <f t="shared" si="1293"/>
        <v>0.53176767683945336</v>
      </c>
      <c r="AN456" s="122">
        <f t="shared" si="1294"/>
        <v>0.68638866783282138</v>
      </c>
      <c r="AO456" s="53"/>
      <c r="AP456" s="60"/>
    </row>
    <row r="457" spans="1:42" ht="15" thickBot="1">
      <c r="A457" s="23" t="s">
        <v>10</v>
      </c>
      <c r="B457" s="24">
        <v>13121002900</v>
      </c>
      <c r="C457" s="24"/>
      <c r="D457" s="148">
        <f t="shared" ref="D457:G457" si="1410">IF(OR(AND($V1239=1,$B$24=2),$B$24=1), IF(D$10="Next Quintile",IF(D1239&gt;D$21,D$22,IF(D1239&gt;D$20,D$21,IF(D1239&gt;D$19,D$20,IF(D1239&gt;D$18,D$19,D$18)))),IF(D$10="2nd Quintile",IF(D1239&gt;D$20,D$22,IF(D1239&gt;D$19,D$21,IF(D1239&gt;D$18,D$20,D$19))),IF(D1239*(1+D$10)&gt;100,100,D1239*(1+D$10)))), D1239)</f>
        <v>82.4</v>
      </c>
      <c r="E457" s="148">
        <f t="shared" si="1410"/>
        <v>71.099999999999994</v>
      </c>
      <c r="F457" s="148">
        <f t="shared" si="1410"/>
        <v>31.4</v>
      </c>
      <c r="G457" s="148">
        <f t="shared" si="1410"/>
        <v>58.3</v>
      </c>
      <c r="H457" s="149">
        <f t="shared" ref="H457:M457" si="1411">IF(OR(AND($V1239=1,$B$24=2),$B$24=1), IF(H$10="2nd Quintile",IF(H1239&gt;H$21,H$20,IF(H1239&gt;H$20,H$19,IF(H1239&gt;H$19,H$18, H$17))), IF(H$10="Next Quintile",IF(H1239=H$22,H$22,IF(H1239&gt;H$21,H$21,IF(H1239&gt;H$20,H$20,IF(H1239&gt;H$19,H$19,H$18)))),H1239*(1+H$10))), H1239)</f>
        <v>5</v>
      </c>
      <c r="I457" s="149">
        <f t="shared" si="1411"/>
        <v>12.388500000000001</v>
      </c>
      <c r="J457" s="149">
        <f t="shared" si="1411"/>
        <v>26.8</v>
      </c>
      <c r="K457" s="149">
        <f t="shared" si="1411"/>
        <v>5</v>
      </c>
      <c r="L457" s="149">
        <f t="shared" si="1411"/>
        <v>36.700000000000003</v>
      </c>
      <c r="M457" s="149">
        <f t="shared" si="1411"/>
        <v>5</v>
      </c>
      <c r="N457" s="148">
        <f t="shared" si="1341"/>
        <v>80.400000000000006</v>
      </c>
      <c r="O457" s="149">
        <f t="shared" ref="O457:Q457" si="1412">IF(OR(AND($V1239=1,$B$24=2),$B$24=1), IF(O$10="2nd Quintile",IF(O1239&gt;O$21,O$20,IF(O1239&gt;O$20,O$19,IF(O1239&gt;O$19,O$18, O$17))), IF(O$10="Next Quintile",IF(O1239=O$22,O$22,IF(O1239&gt;O$21,O$21,IF(O1239&gt;O$20,O$20,IF(O1239&gt;O$19,O$19,O$18)))),O1239*(1+O$10))), O1239)</f>
        <v>6.3</v>
      </c>
      <c r="P457" s="149">
        <f t="shared" si="1412"/>
        <v>21.5</v>
      </c>
      <c r="Q457" s="149">
        <f t="shared" si="1412"/>
        <v>2.6</v>
      </c>
      <c r="R457" s="23"/>
      <c r="S457" s="49">
        <f t="shared" si="1272"/>
        <v>0.7154175348118762</v>
      </c>
      <c r="T457" s="49">
        <f t="shared" si="1382"/>
        <v>0.12364110090666809</v>
      </c>
      <c r="U457" s="49">
        <f t="shared" si="1382"/>
        <v>-0.70145502753871014</v>
      </c>
      <c r="V457" s="49">
        <f t="shared" si="1382"/>
        <v>1.3321328506059724</v>
      </c>
      <c r="W457" s="49">
        <f t="shared" si="1282"/>
        <v>1.5261874186806421</v>
      </c>
      <c r="X457" s="49">
        <f t="shared" si="1282"/>
        <v>-0.17723794201785098</v>
      </c>
      <c r="Y457" s="49">
        <f t="shared" si="1283"/>
        <v>-0.1373544214794383</v>
      </c>
      <c r="Z457" s="49">
        <f t="shared" si="1283"/>
        <v>1.2751142467251906</v>
      </c>
      <c r="AA457" s="49">
        <f t="shared" si="1283"/>
        <v>0.16384928887492001</v>
      </c>
      <c r="AB457" s="49">
        <f t="shared" si="1283"/>
        <v>0.75179774964538049</v>
      </c>
      <c r="AC457" s="49">
        <f t="shared" si="1382"/>
        <v>0.50185435264659106</v>
      </c>
      <c r="AD457" s="49">
        <f t="shared" si="1284"/>
        <v>0.61472292998839229</v>
      </c>
      <c r="AE457" s="49">
        <f t="shared" si="1284"/>
        <v>0.13643566081278521</v>
      </c>
      <c r="AF457" s="49">
        <f t="shared" si="1284"/>
        <v>1.4439245350452428</v>
      </c>
      <c r="AG457" s="129">
        <f t="shared" si="1275"/>
        <v>0.59584516350340044</v>
      </c>
      <c r="AH457" s="129">
        <f t="shared" si="1276"/>
        <v>0.38304735913845134</v>
      </c>
      <c r="AI457" s="129">
        <f t="shared" si="1277"/>
        <v>0.7302537617484971</v>
      </c>
      <c r="AJ457" s="132">
        <f t="shared" si="1278"/>
        <v>0.67423436962325289</v>
      </c>
      <c r="AK457" s="85">
        <f t="shared" si="1291"/>
        <v>0.76571225681900235</v>
      </c>
      <c r="AL457" s="122">
        <f t="shared" si="1292"/>
        <v>0.64152981953295285</v>
      </c>
      <c r="AM457" s="122">
        <f t="shared" si="1293"/>
        <v>0.79448740396276019</v>
      </c>
      <c r="AN457" s="122">
        <f t="shared" si="1294"/>
        <v>0.80987002543000008</v>
      </c>
      <c r="AO457" s="53"/>
      <c r="AP457" s="60"/>
    </row>
    <row r="458" spans="1:42" ht="15" thickBot="1">
      <c r="A458" s="23" t="s">
        <v>10</v>
      </c>
      <c r="B458" s="24">
        <v>13121003000</v>
      </c>
      <c r="C458" s="24"/>
      <c r="D458" s="148">
        <f t="shared" ref="D458:G458" si="1413">IF(OR(AND($V1240=1,$B$24=2),$B$24=1), IF(D$10="Next Quintile",IF(D1240&gt;D$21,D$22,IF(D1240&gt;D$20,D$21,IF(D1240&gt;D$19,D$20,IF(D1240&gt;D$18,D$19,D$18)))),IF(D$10="2nd Quintile",IF(D1240&gt;D$20,D$22,IF(D1240&gt;D$19,D$21,IF(D1240&gt;D$18,D$20,D$19))),IF(D1240*(1+D$10)&gt;100,100,D1240*(1+D$10)))), D1240)</f>
        <v>82.4</v>
      </c>
      <c r="E458" s="148">
        <f t="shared" si="1413"/>
        <v>71.099999999999994</v>
      </c>
      <c r="F458" s="148">
        <f t="shared" si="1413"/>
        <v>78.599999999999994</v>
      </c>
      <c r="G458" s="148">
        <f t="shared" si="1413"/>
        <v>58.3</v>
      </c>
      <c r="H458" s="149">
        <f t="shared" ref="H458:M458" si="1414">IF(OR(AND($V1240=1,$B$24=2),$B$24=1), IF(H$10="2nd Quintile",IF(H1240&gt;H$21,H$20,IF(H1240&gt;H$20,H$19,IF(H1240&gt;H$19,H$18, H$17))), IF(H$10="Next Quintile",IF(H1240=H$22,H$22,IF(H1240&gt;H$21,H$21,IF(H1240&gt;H$20,H$20,IF(H1240&gt;H$19,H$19,H$18)))),H1240*(1+H$10))), H1240)</f>
        <v>13.7</v>
      </c>
      <c r="I458" s="149">
        <f t="shared" si="1414"/>
        <v>9.7346000000000004</v>
      </c>
      <c r="J458" s="149">
        <f t="shared" si="1414"/>
        <v>8.7561999999999998</v>
      </c>
      <c r="K458" s="149">
        <f t="shared" si="1414"/>
        <v>9</v>
      </c>
      <c r="L458" s="149">
        <f t="shared" si="1414"/>
        <v>35.700000000000003</v>
      </c>
      <c r="M458" s="149">
        <f t="shared" si="1414"/>
        <v>-1.9224000000000001</v>
      </c>
      <c r="N458" s="148">
        <f t="shared" si="1341"/>
        <v>80.400000000000006</v>
      </c>
      <c r="O458" s="149">
        <f t="shared" ref="O458:Q458" si="1415">IF(OR(AND($V1240=1,$B$24=2),$B$24=1), IF(O$10="2nd Quintile",IF(O1240&gt;O$21,O$20,IF(O1240&gt;O$20,O$19,IF(O1240&gt;O$19,O$18, O$17))), IF(O$10="Next Quintile",IF(O1240=O$22,O$22,IF(O1240&gt;O$21,O$21,IF(O1240&gt;O$20,O$20,IF(O1240&gt;O$19,O$19,O$18)))),O1240*(1+O$10))), O1240)</f>
        <v>0.9</v>
      </c>
      <c r="P458" s="149">
        <f t="shared" si="1415"/>
        <v>10.4</v>
      </c>
      <c r="Q458" s="149">
        <f t="shared" si="1415"/>
        <v>3.7</v>
      </c>
      <c r="R458" s="23"/>
      <c r="S458" s="49">
        <f t="shared" si="1272"/>
        <v>0.7154175348118762</v>
      </c>
      <c r="T458" s="49">
        <f t="shared" si="1382"/>
        <v>0.12364110090666809</v>
      </c>
      <c r="U458" s="49">
        <f t="shared" si="1382"/>
        <v>1.560417933255567</v>
      </c>
      <c r="V458" s="49">
        <f t="shared" si="1382"/>
        <v>1.3321328506059724</v>
      </c>
      <c r="W458" s="49">
        <f t="shared" si="1282"/>
        <v>-1.5807378134490688</v>
      </c>
      <c r="X458" s="49">
        <f t="shared" si="1282"/>
        <v>0.13961716531430149</v>
      </c>
      <c r="Y458" s="49">
        <f t="shared" si="1283"/>
        <v>0.76918294617278404</v>
      </c>
      <c r="Z458" s="49">
        <f t="shared" si="1283"/>
        <v>1.0777514772881387</v>
      </c>
      <c r="AA458" s="49">
        <f t="shared" si="1283"/>
        <v>0.25588739068665378</v>
      </c>
      <c r="AB458" s="49">
        <f t="shared" si="1283"/>
        <v>1.3368233941755072</v>
      </c>
      <c r="AC458" s="49">
        <f t="shared" si="1382"/>
        <v>0.50185435264659106</v>
      </c>
      <c r="AD458" s="49">
        <f t="shared" si="1284"/>
        <v>1.1701301358594007</v>
      </c>
      <c r="AE458" s="49">
        <f t="shared" si="1284"/>
        <v>0.93357554562859568</v>
      </c>
      <c r="AF458" s="49">
        <f t="shared" si="1284"/>
        <v>1.2788890789599239</v>
      </c>
      <c r="AG458" s="129">
        <f t="shared" si="1275"/>
        <v>0.76612077510559662</v>
      </c>
      <c r="AH458" s="129">
        <f t="shared" si="1276"/>
        <v>0.43709595965972869</v>
      </c>
      <c r="AI458" s="129">
        <f t="shared" si="1277"/>
        <v>0.89015408738343327</v>
      </c>
      <c r="AJ458" s="132">
        <f t="shared" si="1278"/>
        <v>0.97111227827362778</v>
      </c>
      <c r="AK458" s="85">
        <f t="shared" si="1291"/>
        <v>0.81654098073831294</v>
      </c>
      <c r="AL458" s="122">
        <f t="shared" si="1292"/>
        <v>0.65732584858867271</v>
      </c>
      <c r="AM458" s="122">
        <f t="shared" si="1293"/>
        <v>0.83169175369739834</v>
      </c>
      <c r="AN458" s="122">
        <f t="shared" si="1294"/>
        <v>0.89283870330023951</v>
      </c>
      <c r="AO458" s="53"/>
      <c r="AP458" s="60"/>
    </row>
    <row r="459" spans="1:42" ht="15" thickBot="1">
      <c r="A459" s="23" t="s">
        <v>10</v>
      </c>
      <c r="B459" s="24">
        <v>13121003100</v>
      </c>
      <c r="C459" s="24"/>
      <c r="D459" s="148">
        <f t="shared" ref="D459:G459" si="1416">IF(OR(AND($V1241=1,$B$24=2),$B$24=1), IF(D$10="Next Quintile",IF(D1241&gt;D$21,D$22,IF(D1241&gt;D$20,D$21,IF(D1241&gt;D$19,D$20,IF(D1241&gt;D$18,D$19,D$18)))),IF(D$10="2nd Quintile",IF(D1241&gt;D$20,D$22,IF(D1241&gt;D$19,D$21,IF(D1241&gt;D$18,D$20,D$19))),IF(D1241*(1+D$10)&gt;100,100,D1241*(1+D$10)))), D1241)</f>
        <v>68.5</v>
      </c>
      <c r="E459" s="148">
        <f t="shared" si="1416"/>
        <v>57</v>
      </c>
      <c r="F459" s="148">
        <f t="shared" si="1416"/>
        <v>31.6</v>
      </c>
      <c r="G459" s="148">
        <f t="shared" si="1416"/>
        <v>22.1</v>
      </c>
      <c r="H459" s="149">
        <f t="shared" ref="H459:M459" si="1417">IF(OR(AND($V1241=1,$B$24=2),$B$24=1), IF(H$10="2nd Quintile",IF(H1241&gt;H$21,H$20,IF(H1241&gt;H$20,H$19,IF(H1241&gt;H$19,H$18, H$17))), IF(H$10="Next Quintile",IF(H1241=H$22,H$22,IF(H1241&gt;H$21,H$21,IF(H1241&gt;H$20,H$20,IF(H1241&gt;H$19,H$19,H$18)))),H1241*(1+H$10))), H1241)</f>
        <v>14.4</v>
      </c>
      <c r="I459" s="149">
        <f t="shared" si="1417"/>
        <v>15.8</v>
      </c>
      <c r="J459" s="149">
        <f t="shared" si="1417"/>
        <v>21.6</v>
      </c>
      <c r="K459" s="149">
        <f t="shared" si="1417"/>
        <v>43.5</v>
      </c>
      <c r="L459" s="149">
        <f t="shared" si="1417"/>
        <v>43.4</v>
      </c>
      <c r="M459" s="149">
        <f t="shared" si="1417"/>
        <v>5.8</v>
      </c>
      <c r="N459" s="148">
        <f t="shared" si="1341"/>
        <v>50.8</v>
      </c>
      <c r="O459" s="149">
        <f t="shared" ref="O459:Q459" si="1418">IF(OR(AND($V1241=1,$B$24=2),$B$24=1), IF(O$10="2nd Quintile",IF(O1241&gt;O$21,O$20,IF(O1241&gt;O$20,O$19,IF(O1241&gt;O$19,O$18, O$17))), IF(O$10="Next Quintile",IF(O1241=O$22,O$22,IF(O1241&gt;O$21,O$21,IF(O1241&gt;O$20,O$20,IF(O1241&gt;O$19,O$19,O$18)))),O1241*(1+O$10))), O1241)</f>
        <v>14.4</v>
      </c>
      <c r="P459" s="149">
        <f t="shared" si="1418"/>
        <v>25.4</v>
      </c>
      <c r="Q459" s="149">
        <f t="shared" si="1418"/>
        <v>9.8000000000000007</v>
      </c>
      <c r="R459" s="23"/>
      <c r="S459" s="49">
        <f t="shared" si="1272"/>
        <v>-0.46860979165189204</v>
      </c>
      <c r="T459" s="49">
        <f t="shared" si="1382"/>
        <v>-1.2242033443263547</v>
      </c>
      <c r="U459" s="49">
        <f t="shared" si="1382"/>
        <v>-0.69187082007771727</v>
      </c>
      <c r="V459" s="49">
        <f t="shared" si="1382"/>
        <v>-0.59209405545563121</v>
      </c>
      <c r="W459" s="49">
        <f t="shared" si="1282"/>
        <v>-1.8307203033905401</v>
      </c>
      <c r="X459" s="49">
        <f t="shared" si="1282"/>
        <v>-0.5845446222483186</v>
      </c>
      <c r="Y459" s="49">
        <f t="shared" si="1283"/>
        <v>0.12389843611106678</v>
      </c>
      <c r="Z459" s="49">
        <f t="shared" si="1283"/>
        <v>-0.62450240910643484</v>
      </c>
      <c r="AA459" s="49">
        <f t="shared" si="1283"/>
        <v>-0.45280599326369597</v>
      </c>
      <c r="AB459" s="49">
        <f t="shared" si="1283"/>
        <v>0.6841881755635445</v>
      </c>
      <c r="AC459" s="49">
        <f t="shared" si="1382"/>
        <v>-2.279024205261547</v>
      </c>
      <c r="AD459" s="49">
        <f t="shared" si="1284"/>
        <v>-0.2183878788181205</v>
      </c>
      <c r="AE459" s="49">
        <f t="shared" si="1284"/>
        <v>-0.14364051493331026</v>
      </c>
      <c r="AF459" s="49">
        <f t="shared" si="1284"/>
        <v>0.36369245885042845</v>
      </c>
      <c r="AG459" s="129">
        <f t="shared" si="1275"/>
        <v>-0.48432406073996265</v>
      </c>
      <c r="AH459" s="129">
        <f t="shared" si="1276"/>
        <v>-0.75259207157705532</v>
      </c>
      <c r="AI459" s="129">
        <f t="shared" si="1277"/>
        <v>-0.13104007560219547</v>
      </c>
      <c r="AJ459" s="132">
        <f t="shared" si="1278"/>
        <v>-0.56934003504063724</v>
      </c>
      <c r="AK459" s="85">
        <f t="shared" si="1291"/>
        <v>0.44327252062548578</v>
      </c>
      <c r="AL459" s="122">
        <f t="shared" si="1292"/>
        <v>0.30963235555807472</v>
      </c>
      <c r="AM459" s="122">
        <f t="shared" si="1293"/>
        <v>0.59408833021576701</v>
      </c>
      <c r="AN459" s="122">
        <f t="shared" si="1294"/>
        <v>0.46232741218105489</v>
      </c>
      <c r="AO459" s="53"/>
      <c r="AP459" s="60"/>
    </row>
    <row r="460" spans="1:42" ht="15" thickBot="1">
      <c r="A460" s="23" t="s">
        <v>10</v>
      </c>
      <c r="B460" s="24">
        <v>13121003200</v>
      </c>
      <c r="C460" s="24"/>
      <c r="D460" s="148">
        <f t="shared" ref="D460:G460" si="1419">IF(OR(AND($V1242=1,$B$24=2),$B$24=1), IF(D$10="Next Quintile",IF(D1242&gt;D$21,D$22,IF(D1242&gt;D$20,D$21,IF(D1242&gt;D$19,D$20,IF(D1242&gt;D$18,D$19,D$18)))),IF(D$10="2nd Quintile",IF(D1242&gt;D$20,D$22,IF(D1242&gt;D$19,D$21,IF(D1242&gt;D$18,D$20,D$19))),IF(D1242*(1+D$10)&gt;100,100,D1242*(1+D$10)))), D1242)</f>
        <v>68.5</v>
      </c>
      <c r="E460" s="148">
        <f t="shared" si="1419"/>
        <v>57</v>
      </c>
      <c r="F460" s="148">
        <f t="shared" si="1419"/>
        <v>28.4</v>
      </c>
      <c r="G460" s="148">
        <f t="shared" si="1419"/>
        <v>16.5</v>
      </c>
      <c r="H460" s="149">
        <f t="shared" ref="H460:M460" si="1420">IF(OR(AND($V1242=1,$B$24=2),$B$24=1), IF(H$10="2nd Quintile",IF(H1242&gt;H$21,H$20,IF(H1242&gt;H$20,H$19,IF(H1242&gt;H$19,H$18, H$17))), IF(H$10="Next Quintile",IF(H1242=H$22,H$22,IF(H1242&gt;H$21,H$21,IF(H1242&gt;H$20,H$20,IF(H1242&gt;H$19,H$19,H$18)))),H1242*(1+H$10))), H1242)</f>
        <v>7.1</v>
      </c>
      <c r="I460" s="149">
        <f t="shared" si="1420"/>
        <v>11.1264</v>
      </c>
      <c r="J460" s="149">
        <f t="shared" si="1420"/>
        <v>17.4421</v>
      </c>
      <c r="K460" s="149">
        <f t="shared" si="1420"/>
        <v>12.9</v>
      </c>
      <c r="L460" s="149">
        <f t="shared" si="1420"/>
        <v>41.7</v>
      </c>
      <c r="M460" s="149">
        <f t="shared" si="1420"/>
        <v>8.1730999999999998</v>
      </c>
      <c r="N460" s="148">
        <f t="shared" si="1341"/>
        <v>50.8</v>
      </c>
      <c r="O460" s="149">
        <f t="shared" ref="O460:Q460" si="1421">IF(OR(AND($V1242=1,$B$24=2),$B$24=1), IF(O$10="2nd Quintile",IF(O1242&gt;O$21,O$20,IF(O1242&gt;O$20,O$19,IF(O1242&gt;O$19,O$18, O$17))), IF(O$10="Next Quintile",IF(O1242=O$22,O$22,IF(O1242&gt;O$21,O$21,IF(O1242&gt;O$20,O$20,IF(O1242&gt;O$19,O$19,O$18)))),O1242*(1+O$10))), O1242)</f>
        <v>3.3</v>
      </c>
      <c r="P460" s="149">
        <f t="shared" si="1421"/>
        <v>19.600000000000001</v>
      </c>
      <c r="Q460" s="149">
        <f t="shared" si="1421"/>
        <v>3.3</v>
      </c>
      <c r="R460" s="23"/>
      <c r="S460" s="49">
        <f t="shared" si="1272"/>
        <v>-0.46860979165189204</v>
      </c>
      <c r="T460" s="49">
        <f t="shared" si="1382"/>
        <v>-1.2242033443263547</v>
      </c>
      <c r="U460" s="49">
        <f t="shared" si="1382"/>
        <v>-0.84521813945360069</v>
      </c>
      <c r="V460" s="49">
        <f t="shared" si="1382"/>
        <v>-0.88976451606184626</v>
      </c>
      <c r="W460" s="49">
        <f t="shared" si="1282"/>
        <v>0.77623994885622916</v>
      </c>
      <c r="X460" s="49">
        <f t="shared" si="1282"/>
        <v>-2.6552976132207334E-2</v>
      </c>
      <c r="Y460" s="49">
        <f t="shared" si="1283"/>
        <v>0.33279521622175168</v>
      </c>
      <c r="Z460" s="49">
        <f t="shared" si="1283"/>
        <v>0.88532277708701279</v>
      </c>
      <c r="AA460" s="49">
        <f t="shared" si="1283"/>
        <v>-0.29634122018374892</v>
      </c>
      <c r="AB460" s="49">
        <f t="shared" si="1283"/>
        <v>0.48363282524653833</v>
      </c>
      <c r="AC460" s="49">
        <f t="shared" si="1382"/>
        <v>-2.279024205261547</v>
      </c>
      <c r="AD460" s="49">
        <f t="shared" si="1284"/>
        <v>0.92328248880561925</v>
      </c>
      <c r="AE460" s="49">
        <f t="shared" si="1284"/>
        <v>0.27288302848395984</v>
      </c>
      <c r="AF460" s="49">
        <f t="shared" si="1284"/>
        <v>1.3389019720818578</v>
      </c>
      <c r="AG460" s="129">
        <f t="shared" si="1275"/>
        <v>2.8834716015583756E-2</v>
      </c>
      <c r="AH460" s="129">
        <f t="shared" si="1276"/>
        <v>-0.33504480036398859</v>
      </c>
      <c r="AI460" s="129">
        <f t="shared" si="1277"/>
        <v>0.3575381273832674</v>
      </c>
      <c r="AJ460" s="132">
        <f t="shared" si="1278"/>
        <v>6.4010821027472464E-2</v>
      </c>
      <c r="AK460" s="85">
        <f t="shared" si="1291"/>
        <v>0.59645479696588921</v>
      </c>
      <c r="AL460" s="122">
        <f t="shared" si="1292"/>
        <v>0.43166306060142967</v>
      </c>
      <c r="AM460" s="122">
        <f t="shared" si="1293"/>
        <v>0.70776686254153698</v>
      </c>
      <c r="AN460" s="122">
        <f t="shared" si="1294"/>
        <v>0.63933042124576778</v>
      </c>
      <c r="AO460" s="53"/>
      <c r="AP460" s="60"/>
    </row>
    <row r="461" spans="1:42" ht="15" thickBot="1">
      <c r="A461" s="23" t="s">
        <v>10</v>
      </c>
      <c r="B461" s="24">
        <v>13121003500</v>
      </c>
      <c r="C461" s="24"/>
      <c r="D461" s="148">
        <f t="shared" ref="D461:G461" si="1422">IF(OR(AND($V1243=1,$B$24=2),$B$24=1), IF(D$10="Next Quintile",IF(D1243&gt;D$21,D$22,IF(D1243&gt;D$20,D$21,IF(D1243&gt;D$19,D$20,IF(D1243&gt;D$18,D$19,D$18)))),IF(D$10="2nd Quintile",IF(D1243&gt;D$20,D$22,IF(D1243&gt;D$19,D$21,IF(D1243&gt;D$18,D$20,D$19))),IF(D1243*(1+D$10)&gt;100,100,D1243*(1+D$10)))), D1243)</f>
        <v>81.5</v>
      </c>
      <c r="E461" s="148">
        <f t="shared" si="1422"/>
        <v>70.2</v>
      </c>
      <c r="F461" s="148">
        <f t="shared" si="1422"/>
        <v>40.4</v>
      </c>
      <c r="G461" s="148">
        <f t="shared" si="1422"/>
        <v>54</v>
      </c>
      <c r="H461" s="149">
        <f t="shared" ref="H461:M461" si="1423">IF(OR(AND($V1243=1,$B$24=2),$B$24=1), IF(H$10="2nd Quintile",IF(H1243&gt;H$21,H$20,IF(H1243&gt;H$20,H$19,IF(H1243&gt;H$19,H$18, H$17))), IF(H$10="Next Quintile",IF(H1243=H$22,H$22,IF(H1243&gt;H$21,H$21,IF(H1243&gt;H$20,H$20,IF(H1243&gt;H$19,H$19,H$18)))),H1243*(1+H$10))), H1243)</f>
        <v>7.7</v>
      </c>
      <c r="I461" s="149">
        <f t="shared" si="1423"/>
        <v>16.726800000000001</v>
      </c>
      <c r="J461" s="149">
        <f t="shared" si="1423"/>
        <v>14.3894</v>
      </c>
      <c r="K461" s="149">
        <f t="shared" si="1423"/>
        <v>5.7</v>
      </c>
      <c r="L461" s="149">
        <f t="shared" si="1423"/>
        <v>38.1</v>
      </c>
      <c r="M461" s="149">
        <f t="shared" si="1423"/>
        <v>15.4</v>
      </c>
      <c r="N461" s="148">
        <f t="shared" si="1341"/>
        <v>78.900000000000006</v>
      </c>
      <c r="O461" s="149">
        <f t="shared" ref="O461:Q461" si="1424">IF(OR(AND($V1243=1,$B$24=2),$B$24=1), IF(O$10="2nd Quintile",IF(O1243&gt;O$21,O$20,IF(O1243&gt;O$20,O$19,IF(O1243&gt;O$19,O$18, O$17))), IF(O$10="Next Quintile",IF(O1243=O$22,O$22,IF(O1243&gt;O$21,O$21,IF(O1243&gt;O$20,O$20,IF(O1243&gt;O$19,O$19,O$18)))),O1243*(1+O$10))), O1243)</f>
        <v>17.5</v>
      </c>
      <c r="P461" s="149">
        <f t="shared" si="1424"/>
        <v>45</v>
      </c>
      <c r="Q461" s="149">
        <f t="shared" si="1424"/>
        <v>22.9</v>
      </c>
      <c r="R461" s="23"/>
      <c r="S461" s="49">
        <f t="shared" si="1272"/>
        <v>0.6387538949688979</v>
      </c>
      <c r="T461" s="49">
        <f t="shared" si="1382"/>
        <v>3.7608476742858901E-2</v>
      </c>
      <c r="U461" s="49">
        <f t="shared" si="1382"/>
        <v>-0.27016569179403865</v>
      </c>
      <c r="V461" s="49">
        <f t="shared" si="1382"/>
        <v>1.1035644612119146</v>
      </c>
      <c r="W461" s="49">
        <f t="shared" si="1282"/>
        <v>0.56196924319211095</v>
      </c>
      <c r="X461" s="49">
        <f t="shared" si="1282"/>
        <v>-0.69519736480660599</v>
      </c>
      <c r="Y461" s="49">
        <f t="shared" si="1283"/>
        <v>0.48616571590762381</v>
      </c>
      <c r="Z461" s="49">
        <f t="shared" si="1283"/>
        <v>1.2405757620737066</v>
      </c>
      <c r="AA461" s="49">
        <f t="shared" si="1283"/>
        <v>3.4995946338492838E-2</v>
      </c>
      <c r="AB461" s="49">
        <f t="shared" si="1283"/>
        <v>-0.12712671341848727</v>
      </c>
      <c r="AC461" s="49">
        <f t="shared" si="1382"/>
        <v>0.36093145275259758</v>
      </c>
      <c r="AD461" s="49">
        <f t="shared" si="1284"/>
        <v>-0.53723275626258826</v>
      </c>
      <c r="AE461" s="49">
        <f t="shared" si="1284"/>
        <v>-1.5512028340675341</v>
      </c>
      <c r="AF461" s="49">
        <f t="shared" si="1284"/>
        <v>-1.6017297908929136</v>
      </c>
      <c r="AG461" s="129">
        <f t="shared" si="1275"/>
        <v>-6.1131221480087837E-2</v>
      </c>
      <c r="AH461" s="129">
        <f t="shared" si="1276"/>
        <v>0.26609981934610877</v>
      </c>
      <c r="AI461" s="129">
        <f t="shared" si="1277"/>
        <v>0.38281499833123739</v>
      </c>
      <c r="AJ461" s="132">
        <f t="shared" si="1278"/>
        <v>-0.83230848211760966</v>
      </c>
      <c r="AK461" s="85">
        <f t="shared" si="1291"/>
        <v>0.56959919647159929</v>
      </c>
      <c r="AL461" s="122">
        <f t="shared" si="1292"/>
        <v>0.60735119661324266</v>
      </c>
      <c r="AM461" s="122">
        <f t="shared" si="1293"/>
        <v>0.71364808600503771</v>
      </c>
      <c r="AN461" s="122">
        <f t="shared" si="1294"/>
        <v>0.38883543537903204</v>
      </c>
      <c r="AO461" s="53"/>
      <c r="AP461" s="60"/>
    </row>
    <row r="462" spans="1:42" ht="15" thickBot="1">
      <c r="A462" s="23" t="s">
        <v>10</v>
      </c>
      <c r="B462" s="24">
        <v>13121003600</v>
      </c>
      <c r="C462" s="24"/>
      <c r="D462" s="148">
        <f t="shared" ref="D462:G462" si="1425">IF(OR(AND($V1244=1,$B$24=2),$B$24=1), IF(D$10="Next Quintile",IF(D1244&gt;D$21,D$22,IF(D1244&gt;D$20,D$21,IF(D1244&gt;D$19,D$20,IF(D1244&gt;D$18,D$19,D$18)))),IF(D$10="2nd Quintile",IF(D1244&gt;D$20,D$22,IF(D1244&gt;D$19,D$21,IF(D1244&gt;D$18,D$20,D$19))),IF(D1244*(1+D$10)&gt;100,100,D1244*(1+D$10)))), D1244)</f>
        <v>72.5</v>
      </c>
      <c r="E462" s="148">
        <f t="shared" si="1425"/>
        <v>64</v>
      </c>
      <c r="F462" s="148">
        <f t="shared" si="1425"/>
        <v>26.1</v>
      </c>
      <c r="G462" s="148">
        <f t="shared" si="1425"/>
        <v>27.6</v>
      </c>
      <c r="H462" s="149">
        <f t="shared" ref="H462:M462" si="1426">IF(OR(AND($V1244=1,$B$24=2),$B$24=1), IF(H$10="2nd Quintile",IF(H1244&gt;H$21,H$20,IF(H1244&gt;H$20,H$19,IF(H1244&gt;H$19,H$18, H$17))), IF(H$10="Next Quintile",IF(H1244=H$22,H$22,IF(H1244&gt;H$21,H$21,IF(H1244&gt;H$20,H$20,IF(H1244&gt;H$19,H$19,H$18)))),H1244*(1+H$10))), H1244)</f>
        <v>10.7471</v>
      </c>
      <c r="I462" s="149">
        <f t="shared" si="1426"/>
        <v>41.8</v>
      </c>
      <c r="J462" s="149">
        <f t="shared" si="1426"/>
        <v>12.7</v>
      </c>
      <c r="K462" s="149">
        <f t="shared" si="1426"/>
        <v>55</v>
      </c>
      <c r="L462" s="149">
        <f t="shared" si="1426"/>
        <v>42.5</v>
      </c>
      <c r="M462" s="149">
        <f t="shared" si="1426"/>
        <v>12.2334</v>
      </c>
      <c r="N462" s="148">
        <f t="shared" si="1341"/>
        <v>80.400000000000006</v>
      </c>
      <c r="O462" s="149">
        <f t="shared" ref="O462:Q462" si="1427">IF(OR(AND($V1244=1,$B$24=2),$B$24=1), IF(O$10="2nd Quintile",IF(O1244&gt;O$21,O$20,IF(O1244&gt;O$20,O$19,IF(O1244&gt;O$19,O$18, O$17))), IF(O$10="Next Quintile",IF(O1244=O$22,O$22,IF(O1244&gt;O$21,O$21,IF(O1244&gt;O$20,O$20,IF(O1244&gt;O$19,O$19,O$18)))),O1244*(1+O$10))), O1244)</f>
        <v>9</v>
      </c>
      <c r="P462" s="149">
        <f t="shared" si="1427"/>
        <v>17.399999999999999</v>
      </c>
      <c r="Q462" s="149">
        <f t="shared" si="1427"/>
        <v>9.5</v>
      </c>
      <c r="R462" s="23"/>
      <c r="S462" s="49">
        <f t="shared" si="1272"/>
        <v>-0.12788250346087976</v>
      </c>
      <c r="T462" s="49">
        <f t="shared" si="1382"/>
        <v>-0.5550607119411658</v>
      </c>
      <c r="U462" s="49">
        <f t="shared" si="1382"/>
        <v>-0.95543652525501654</v>
      </c>
      <c r="V462" s="49">
        <f t="shared" si="1382"/>
        <v>-0.29973913878881292</v>
      </c>
      <c r="W462" s="49">
        <f t="shared" si="1282"/>
        <v>-0.52620453552311219</v>
      </c>
      <c r="X462" s="49">
        <f t="shared" si="1282"/>
        <v>-3.1</v>
      </c>
      <c r="Y462" s="49">
        <f t="shared" si="1283"/>
        <v>0.57104275006404681</v>
      </c>
      <c r="Z462" s="49">
        <f t="shared" si="1283"/>
        <v>-1.1919203712379594</v>
      </c>
      <c r="AA462" s="49">
        <f t="shared" si="1283"/>
        <v>-0.3699717016331357</v>
      </c>
      <c r="AB462" s="49">
        <f t="shared" si="1283"/>
        <v>0.14048888319094008</v>
      </c>
      <c r="AC462" s="49">
        <f t="shared" si="1382"/>
        <v>0.50185435264659106</v>
      </c>
      <c r="AD462" s="49">
        <f t="shared" si="1284"/>
        <v>0.33701932705288801</v>
      </c>
      <c r="AE462" s="49">
        <f t="shared" si="1284"/>
        <v>0.43087471736637295</v>
      </c>
      <c r="AF462" s="49">
        <f t="shared" si="1284"/>
        <v>0.40870212869187911</v>
      </c>
      <c r="AG462" s="129">
        <f t="shared" si="1275"/>
        <v>-0.25583808035313993</v>
      </c>
      <c r="AH462" s="129">
        <f t="shared" si="1276"/>
        <v>-0.71332580927213429</v>
      </c>
      <c r="AI462" s="129">
        <f t="shared" si="1277"/>
        <v>-0.47380106322671828</v>
      </c>
      <c r="AJ462" s="132">
        <f t="shared" si="1278"/>
        <v>0.41961263143943278</v>
      </c>
      <c r="AK462" s="85">
        <f t="shared" si="1291"/>
        <v>0.51147753664179607</v>
      </c>
      <c r="AL462" s="122">
        <f t="shared" si="1292"/>
        <v>0.321108157230939</v>
      </c>
      <c r="AM462" s="122">
        <f t="shared" si="1293"/>
        <v>0.51433740032656261</v>
      </c>
      <c r="AN462" s="122">
        <f t="shared" si="1294"/>
        <v>0.73871070923105431</v>
      </c>
      <c r="AO462" s="53"/>
      <c r="AP462" s="60"/>
    </row>
    <row r="463" spans="1:42" ht="15" thickBot="1">
      <c r="A463" s="23" t="s">
        <v>10</v>
      </c>
      <c r="B463" s="24">
        <v>13121003800</v>
      </c>
      <c r="C463" s="24"/>
      <c r="D463" s="148">
        <f t="shared" ref="D463:G463" si="1428">IF(OR(AND($V1245=1,$B$24=2),$B$24=1), IF(D$10="Next Quintile",IF(D1245&gt;D$21,D$22,IF(D1245&gt;D$20,D$21,IF(D1245&gt;D$19,D$20,IF(D1245&gt;D$18,D$19,D$18)))),IF(D$10="2nd Quintile",IF(D1245&gt;D$20,D$22,IF(D1245&gt;D$19,D$21,IF(D1245&gt;D$18,D$20,D$19))),IF(D1245*(1+D$10)&gt;100,100,D1245*(1+D$10)))), D1245)</f>
        <v>68.2</v>
      </c>
      <c r="E463" s="148">
        <f t="shared" si="1428"/>
        <v>60.9</v>
      </c>
      <c r="F463" s="148">
        <f t="shared" si="1428"/>
        <v>27.5</v>
      </c>
      <c r="G463" s="148">
        <f t="shared" si="1428"/>
        <v>14.4</v>
      </c>
      <c r="H463" s="149">
        <f t="shared" ref="H463:M463" si="1429">IF(OR(AND($V1245=1,$B$24=2),$B$24=1), IF(H$10="2nd Quintile",IF(H1245&gt;H$21,H$20,IF(H1245&gt;H$20,H$19,IF(H1245&gt;H$19,H$18, H$17))), IF(H$10="Next Quintile",IF(H1245=H$22,H$22,IF(H1245&gt;H$21,H$21,IF(H1245&gt;H$20,H$20,IF(H1245&gt;H$19,H$19,H$18)))),H1245*(1+H$10))), H1245)</f>
        <v>7.2</v>
      </c>
      <c r="I463" s="149">
        <f t="shared" si="1429"/>
        <v>6.9459</v>
      </c>
      <c r="J463" s="149">
        <f t="shared" si="1429"/>
        <v>12.829000000000001</v>
      </c>
      <c r="K463" s="149">
        <f t="shared" si="1429"/>
        <v>6.9</v>
      </c>
      <c r="L463" s="149">
        <f t="shared" si="1429"/>
        <v>53.6</v>
      </c>
      <c r="M463" s="149">
        <f t="shared" si="1429"/>
        <v>15.7</v>
      </c>
      <c r="N463" s="148">
        <f t="shared" si="1341"/>
        <v>67.250600000000006</v>
      </c>
      <c r="O463" s="149">
        <f t="shared" ref="O463:Q463" si="1430">IF(OR(AND($V1245=1,$B$24=2),$B$24=1), IF(O$10="2nd Quintile",IF(O1245&gt;O$21,O$20,IF(O1245&gt;O$20,O$19,IF(O1245&gt;O$19,O$18, O$17))), IF(O$10="Next Quintile",IF(O1245=O$22,O$22,IF(O1245&gt;O$21,O$21,IF(O1245&gt;O$20,O$20,IF(O1245&gt;O$19,O$19,O$18)))),O1245*(1+O$10))), O1245)</f>
        <v>8.1999999999999993</v>
      </c>
      <c r="P463" s="149">
        <f t="shared" si="1430"/>
        <v>13.1</v>
      </c>
      <c r="Q463" s="149">
        <f t="shared" si="1430"/>
        <v>17.100000000000001</v>
      </c>
      <c r="R463" s="23"/>
      <c r="S463" s="49">
        <f t="shared" si="1272"/>
        <v>-0.49416433826621775</v>
      </c>
      <c r="T463" s="49">
        <f t="shared" ref="T463:AC478" si="1431">IF((E463-T$25)/T$26&lt;3.1, (IF((E463-T$25)/T$26&gt;-3.1, (E463-T$25)/T$26, -3.1)), 3.1)</f>
        <v>-0.85139530628317817</v>
      </c>
      <c r="U463" s="49">
        <f t="shared" si="1431"/>
        <v>-0.88834707302806781</v>
      </c>
      <c r="V463" s="49">
        <f t="shared" si="1431"/>
        <v>-1.0013909387891768</v>
      </c>
      <c r="W463" s="49">
        <f t="shared" si="1282"/>
        <v>0.74052816457887605</v>
      </c>
      <c r="X463" s="49">
        <f t="shared" si="1282"/>
        <v>0.47256634871125452</v>
      </c>
      <c r="Y463" s="49">
        <f t="shared" si="1283"/>
        <v>0.56456166955843612</v>
      </c>
      <c r="Z463" s="49">
        <f t="shared" si="1283"/>
        <v>1.181366931242591</v>
      </c>
      <c r="AA463" s="49">
        <f t="shared" si="1283"/>
        <v>-1.3915946317433809</v>
      </c>
      <c r="AB463" s="49">
        <f t="shared" si="1283"/>
        <v>-0.15248030369917567</v>
      </c>
      <c r="AC463" s="49">
        <f t="shared" si="1431"/>
        <v>-0.73351336726412719</v>
      </c>
      <c r="AD463" s="49">
        <f t="shared" si="1284"/>
        <v>0.41930187607081526</v>
      </c>
      <c r="AE463" s="49">
        <f t="shared" si="1284"/>
        <v>0.73967665472745259</v>
      </c>
      <c r="AF463" s="49">
        <f t="shared" si="1284"/>
        <v>-0.73154284062486929</v>
      </c>
      <c r="AG463" s="129">
        <f t="shared" si="1275"/>
        <v>-0.13521886118540169</v>
      </c>
      <c r="AH463" s="129">
        <f t="shared" si="1276"/>
        <v>-0.20823449621686763</v>
      </c>
      <c r="AI463" s="129">
        <f t="shared" si="1277"/>
        <v>-0.12090266806665521</v>
      </c>
      <c r="AJ463" s="132">
        <f t="shared" si="1278"/>
        <v>-7.651941927268216E-2</v>
      </c>
      <c r="AK463" s="85">
        <f t="shared" si="1291"/>
        <v>0.54748340344063673</v>
      </c>
      <c r="AL463" s="122">
        <f t="shared" si="1292"/>
        <v>0.4687241358106578</v>
      </c>
      <c r="AM463" s="122">
        <f t="shared" si="1293"/>
        <v>0.59644702244392345</v>
      </c>
      <c r="AN463" s="122">
        <f t="shared" si="1294"/>
        <v>0.60005633617997034</v>
      </c>
      <c r="AO463" s="53"/>
      <c r="AP463" s="60"/>
    </row>
    <row r="464" spans="1:42" ht="15" thickBot="1">
      <c r="A464" s="23" t="s">
        <v>10</v>
      </c>
      <c r="B464" s="24">
        <v>13121003900</v>
      </c>
      <c r="C464" s="24"/>
      <c r="D464" s="148">
        <f t="shared" ref="D464:G464" si="1432">IF(OR(AND($V1246=1,$B$24=2),$B$24=1), IF(D$10="Next Quintile",IF(D1246&gt;D$21,D$22,IF(D1246&gt;D$20,D$21,IF(D1246&gt;D$19,D$20,IF(D1246&gt;D$18,D$19,D$18)))),IF(D$10="2nd Quintile",IF(D1246&gt;D$20,D$22,IF(D1246&gt;D$19,D$21,IF(D1246&gt;D$18,D$20,D$19))),IF(D1246*(1+D$10)&gt;100,100,D1246*(1+D$10)))), D1246)</f>
        <v>68.2</v>
      </c>
      <c r="E464" s="148">
        <f t="shared" si="1432"/>
        <v>60.9</v>
      </c>
      <c r="F464" s="148">
        <f t="shared" si="1432"/>
        <v>31.6</v>
      </c>
      <c r="G464" s="148">
        <f t="shared" si="1432"/>
        <v>14.4</v>
      </c>
      <c r="H464" s="149">
        <f t="shared" ref="H464:M464" si="1433">IF(OR(AND($V1246=1,$B$24=2),$B$24=1), IF(H$10="2nd Quintile",IF(H1246&gt;H$21,H$20,IF(H1246&gt;H$20,H$19,IF(H1246&gt;H$19,H$18, H$17))), IF(H$10="Next Quintile",IF(H1246=H$22,H$22,IF(H1246&gt;H$21,H$21,IF(H1246&gt;H$20,H$20,IF(H1246&gt;H$19,H$19,H$18)))),H1246*(1+H$10))), H1246)</f>
        <v>11.3</v>
      </c>
      <c r="I464" s="149">
        <f t="shared" si="1433"/>
        <v>15.8</v>
      </c>
      <c r="J464" s="149">
        <f t="shared" si="1433"/>
        <v>58.6</v>
      </c>
      <c r="K464" s="149">
        <f t="shared" si="1433"/>
        <v>64.2</v>
      </c>
      <c r="L464" s="149">
        <f t="shared" si="1433"/>
        <v>63.8</v>
      </c>
      <c r="M464" s="149">
        <f t="shared" si="1433"/>
        <v>23.3</v>
      </c>
      <c r="N464" s="148">
        <f t="shared" si="1341"/>
        <v>69.242400000000004</v>
      </c>
      <c r="O464" s="149">
        <f t="shared" ref="O464:Q464" si="1434">IF(OR(AND($V1246=1,$B$24=2),$B$24=1), IF(O$10="2nd Quintile",IF(O1246&gt;O$21,O$20,IF(O1246&gt;O$20,O$19,IF(O1246&gt;O$19,O$18, O$17))), IF(O$10="Next Quintile",IF(O1246=O$22,O$22,IF(O1246&gt;O$21,O$21,IF(O1246&gt;O$20,O$20,IF(O1246&gt;O$19,O$19,O$18)))),O1246*(1+O$10))), O1246)</f>
        <v>25.7</v>
      </c>
      <c r="P464" s="149">
        <f t="shared" si="1434"/>
        <v>34.4</v>
      </c>
      <c r="Q464" s="149">
        <f t="shared" si="1434"/>
        <v>25.7</v>
      </c>
      <c r="R464" s="23"/>
      <c r="S464" s="49">
        <f t="shared" si="1272"/>
        <v>-0.49416433826621775</v>
      </c>
      <c r="T464" s="49">
        <f t="shared" si="1431"/>
        <v>-0.85139530628317817</v>
      </c>
      <c r="U464" s="49">
        <f t="shared" si="1431"/>
        <v>-0.69187082007771727</v>
      </c>
      <c r="V464" s="49">
        <f t="shared" si="1431"/>
        <v>-1.0013909387891768</v>
      </c>
      <c r="W464" s="49">
        <f t="shared" si="1282"/>
        <v>-0.72365499079259732</v>
      </c>
      <c r="X464" s="49">
        <f t="shared" si="1282"/>
        <v>-0.5845446222483186</v>
      </c>
      <c r="Y464" s="49">
        <f t="shared" si="1283"/>
        <v>-1.7350161275136811</v>
      </c>
      <c r="Z464" s="49">
        <f t="shared" si="1283"/>
        <v>-1.6458547409431792</v>
      </c>
      <c r="AA464" s="49">
        <f t="shared" si="1283"/>
        <v>-2.3303832702230651</v>
      </c>
      <c r="AB464" s="49">
        <f t="shared" si="1283"/>
        <v>-0.79477125747661759</v>
      </c>
      <c r="AC464" s="49">
        <f t="shared" si="1431"/>
        <v>-0.54638654592489</v>
      </c>
      <c r="AD464" s="49">
        <f t="shared" si="1284"/>
        <v>-1.3806288836963418</v>
      </c>
      <c r="AE464" s="49">
        <f t="shared" si="1284"/>
        <v>-0.78997015127045389</v>
      </c>
      <c r="AF464" s="49">
        <f t="shared" si="1284"/>
        <v>-2.0218200427464526</v>
      </c>
      <c r="AG464" s="129">
        <f t="shared" si="1275"/>
        <v>-1.2146334259763956</v>
      </c>
      <c r="AH464" s="129">
        <f t="shared" si="1276"/>
        <v>-0.86886244913869815</v>
      </c>
      <c r="AI464" s="129">
        <f t="shared" si="1277"/>
        <v>-1.590336422880954</v>
      </c>
      <c r="AJ464" s="132">
        <f t="shared" si="1278"/>
        <v>-1.1847014059095344</v>
      </c>
      <c r="AK464" s="85">
        <f t="shared" si="1291"/>
        <v>0.22526893953712471</v>
      </c>
      <c r="AL464" s="122">
        <f t="shared" si="1292"/>
        <v>0.27565163737906834</v>
      </c>
      <c r="AM464" s="122">
        <f t="shared" si="1293"/>
        <v>0.2545507373118483</v>
      </c>
      <c r="AN464" s="122">
        <f t="shared" si="1294"/>
        <v>0.29035193719366753</v>
      </c>
      <c r="AO464" s="53"/>
      <c r="AP464" s="60"/>
    </row>
    <row r="465" spans="1:42" ht="15" thickBot="1">
      <c r="A465" s="23" t="s">
        <v>10</v>
      </c>
      <c r="B465" s="24">
        <v>13121004000</v>
      </c>
      <c r="C465" s="24"/>
      <c r="D465" s="148">
        <f t="shared" ref="D465:G465" si="1435">IF(OR(AND($V1247=1,$B$24=2),$B$24=1), IF(D$10="Next Quintile",IF(D1247&gt;D$21,D$22,IF(D1247&gt;D$20,D$21,IF(D1247&gt;D$19,D$20,IF(D1247&gt;D$18,D$19,D$18)))),IF(D$10="2nd Quintile",IF(D1247&gt;D$20,D$22,IF(D1247&gt;D$19,D$21,IF(D1247&gt;D$18,D$20,D$19))),IF(D1247*(1+D$10)&gt;100,100,D1247*(1+D$10)))), D1247)</f>
        <v>53.7</v>
      </c>
      <c r="E465" s="148">
        <f t="shared" si="1435"/>
        <v>54.5</v>
      </c>
      <c r="F465" s="148">
        <f t="shared" si="1435"/>
        <v>13.2</v>
      </c>
      <c r="G465" s="148">
        <f t="shared" si="1435"/>
        <v>10.1</v>
      </c>
      <c r="H465" s="149">
        <f t="shared" ref="H465:M465" si="1436">IF(OR(AND($V1247=1,$B$24=2),$B$24=1), IF(H$10="2nd Quintile",IF(H1247&gt;H$21,H$20,IF(H1247&gt;H$20,H$19,IF(H1247&gt;H$19,H$18, H$17))), IF(H$10="Next Quintile",IF(H1247=H$22,H$22,IF(H1247&gt;H$21,H$21,IF(H1247&gt;H$20,H$20,IF(H1247&gt;H$19,H$19,H$18)))),H1247*(1+H$10))), H1247)</f>
        <v>14.4</v>
      </c>
      <c r="I465" s="149">
        <f t="shared" si="1436"/>
        <v>9</v>
      </c>
      <c r="J465" s="149">
        <f t="shared" si="1436"/>
        <v>39.799999999999997</v>
      </c>
      <c r="K465" s="149">
        <f t="shared" si="1436"/>
        <v>54.2</v>
      </c>
      <c r="L465" s="149">
        <f t="shared" si="1436"/>
        <v>50.5</v>
      </c>
      <c r="M465" s="149">
        <f t="shared" si="1436"/>
        <v>29.3</v>
      </c>
      <c r="N465" s="148">
        <f t="shared" si="1341"/>
        <v>56.1</v>
      </c>
      <c r="O465" s="149">
        <f t="shared" ref="O465:Q465" si="1437">IF(OR(AND($V1247=1,$B$24=2),$B$24=1), IF(O$10="2nd Quintile",IF(O1247&gt;O$21,O$20,IF(O1247&gt;O$20,O$19,IF(O1247&gt;O$19,O$18, O$17))), IF(O$10="Next Quintile",IF(O1247=O$22,O$22,IF(O1247&gt;O$21,O$21,IF(O1247&gt;O$20,O$20,IF(O1247&gt;O$19,O$19,O$18)))),O1247*(1+O$10))), O1247)</f>
        <v>17.5</v>
      </c>
      <c r="P465" s="149">
        <f t="shared" si="1437"/>
        <v>33.4</v>
      </c>
      <c r="Q465" s="149">
        <f t="shared" si="1437"/>
        <v>16.2</v>
      </c>
      <c r="R465" s="23"/>
      <c r="S465" s="49">
        <f t="shared" si="1272"/>
        <v>-1.7293007579586372</v>
      </c>
      <c r="T465" s="49">
        <f t="shared" si="1431"/>
        <v>-1.4631828558924935</v>
      </c>
      <c r="U465" s="49">
        <f t="shared" si="1431"/>
        <v>-1.5736179064890461</v>
      </c>
      <c r="V465" s="49">
        <f t="shared" si="1431"/>
        <v>-1.2299593281832346</v>
      </c>
      <c r="W465" s="49">
        <f t="shared" si="1282"/>
        <v>-1.8307203033905401</v>
      </c>
      <c r="X465" s="49">
        <f t="shared" si="1282"/>
        <v>0.22732271633212406</v>
      </c>
      <c r="Y465" s="49">
        <f t="shared" si="1283"/>
        <v>-0.79048656545570095</v>
      </c>
      <c r="Z465" s="49">
        <f t="shared" si="1283"/>
        <v>-1.152447817350549</v>
      </c>
      <c r="AA465" s="49">
        <f t="shared" si="1283"/>
        <v>-1.1062765161270061</v>
      </c>
      <c r="AB465" s="49">
        <f t="shared" si="1283"/>
        <v>-1.3018430630903874</v>
      </c>
      <c r="AC465" s="49">
        <f t="shared" si="1431"/>
        <v>-1.7810966256361032</v>
      </c>
      <c r="AD465" s="49">
        <f t="shared" si="1284"/>
        <v>-0.53723275626258826</v>
      </c>
      <c r="AE465" s="49">
        <f t="shared" si="1284"/>
        <v>-0.71815574723299347</v>
      </c>
      <c r="AF465" s="49">
        <f t="shared" si="1284"/>
        <v>-0.59651383110051726</v>
      </c>
      <c r="AG465" s="129">
        <f t="shared" si="1275"/>
        <v>-1.0978897034969404</v>
      </c>
      <c r="AH465" s="129">
        <f t="shared" si="1276"/>
        <v>-1.1985635715767897</v>
      </c>
      <c r="AI465" s="129">
        <f t="shared" si="1277"/>
        <v>-1.1868557988559807</v>
      </c>
      <c r="AJ465" s="132">
        <f t="shared" si="1278"/>
        <v>-0.90824974005805059</v>
      </c>
      <c r="AK465" s="85">
        <f t="shared" si="1291"/>
        <v>0.26011793748454604</v>
      </c>
      <c r="AL465" s="122">
        <f t="shared" si="1292"/>
        <v>0.17929449844287515</v>
      </c>
      <c r="AM465" s="122">
        <f t="shared" si="1293"/>
        <v>0.34842943448002606</v>
      </c>
      <c r="AN465" s="122">
        <f t="shared" si="1294"/>
        <v>0.36761207862687501</v>
      </c>
      <c r="AO465" s="53"/>
      <c r="AP465" s="60"/>
    </row>
    <row r="466" spans="1:42" ht="15" thickBot="1">
      <c r="A466" s="23" t="s">
        <v>10</v>
      </c>
      <c r="B466" s="24">
        <v>13121004100</v>
      </c>
      <c r="C466" s="24"/>
      <c r="D466" s="148">
        <f t="shared" ref="D466:G466" si="1438">IF(OR(AND($V1248=1,$B$24=2),$B$24=1), IF(D$10="Next Quintile",IF(D1248&gt;D$21,D$22,IF(D1248&gt;D$20,D$21,IF(D1248&gt;D$19,D$20,IF(D1248&gt;D$18,D$19,D$18)))),IF(D$10="2nd Quintile",IF(D1248&gt;D$20,D$22,IF(D1248&gt;D$19,D$21,IF(D1248&gt;D$18,D$20,D$19))),IF(D1248*(1+D$10)&gt;100,100,D1248*(1+D$10)))), D1248)</f>
        <v>68.2</v>
      </c>
      <c r="E466" s="148">
        <f t="shared" si="1438"/>
        <v>60.9</v>
      </c>
      <c r="F466" s="148">
        <f t="shared" si="1438"/>
        <v>31.6</v>
      </c>
      <c r="G466" s="148">
        <f t="shared" si="1438"/>
        <v>14.4</v>
      </c>
      <c r="H466" s="149">
        <f t="shared" ref="H466:M466" si="1439">IF(OR(AND($V1248=1,$B$24=2),$B$24=1), IF(H$10="2nd Quintile",IF(H1248&gt;H$21,H$20,IF(H1248&gt;H$20,H$19,IF(H1248&gt;H$19,H$18, H$17))), IF(H$10="Next Quintile",IF(H1248=H$22,H$22,IF(H1248&gt;H$21,H$21,IF(H1248&gt;H$20,H$20,IF(H1248&gt;H$19,H$19,H$18)))),H1248*(1+H$10))), H1248)</f>
        <v>12.3</v>
      </c>
      <c r="I466" s="149">
        <f t="shared" si="1439"/>
        <v>7.3</v>
      </c>
      <c r="J466" s="149">
        <f t="shared" si="1439"/>
        <v>29.1</v>
      </c>
      <c r="K466" s="149">
        <f t="shared" si="1439"/>
        <v>71</v>
      </c>
      <c r="L466" s="149">
        <f t="shared" si="1439"/>
        <v>60.1</v>
      </c>
      <c r="M466" s="149">
        <f t="shared" si="1439"/>
        <v>21.4</v>
      </c>
      <c r="N466" s="148">
        <f t="shared" si="1341"/>
        <v>72.529600000000002</v>
      </c>
      <c r="O466" s="149">
        <f t="shared" ref="O466:Q466" si="1440">IF(OR(AND($V1248=1,$B$24=2),$B$24=1), IF(O$10="2nd Quintile",IF(O1248&gt;O$21,O$20,IF(O1248&gt;O$20,O$19,IF(O1248&gt;O$19,O$18, O$17))), IF(O$10="Next Quintile",IF(O1248=O$22,O$22,IF(O1248&gt;O$21,O$21,IF(O1248&gt;O$20,O$20,IF(O1248&gt;O$19,O$19,O$18)))),O1248*(1+O$10))), O1248)</f>
        <v>23.4</v>
      </c>
      <c r="P466" s="149">
        <f t="shared" si="1440"/>
        <v>40.5</v>
      </c>
      <c r="Q466" s="149">
        <f t="shared" si="1440"/>
        <v>31.2</v>
      </c>
      <c r="R466" s="23"/>
      <c r="S466" s="49">
        <f t="shared" si="1272"/>
        <v>-0.49416433826621775</v>
      </c>
      <c r="T466" s="49">
        <f t="shared" si="1431"/>
        <v>-0.85139530628317817</v>
      </c>
      <c r="U466" s="49">
        <f t="shared" si="1431"/>
        <v>-0.69187082007771727</v>
      </c>
      <c r="V466" s="49">
        <f t="shared" si="1431"/>
        <v>-1.0013909387891768</v>
      </c>
      <c r="W466" s="49">
        <f t="shared" si="1282"/>
        <v>-1.0807728335661273</v>
      </c>
      <c r="X466" s="49">
        <f t="shared" si="1282"/>
        <v>0.4302895509772347</v>
      </c>
      <c r="Y466" s="49">
        <f t="shared" si="1283"/>
        <v>-0.25290857002908484</v>
      </c>
      <c r="Z466" s="49">
        <f t="shared" si="1283"/>
        <v>-1.9813714489861676</v>
      </c>
      <c r="AA466" s="49">
        <f t="shared" si="1283"/>
        <v>-1.9898422935196505</v>
      </c>
      <c r="AB466" s="49">
        <f t="shared" si="1283"/>
        <v>-0.63419851903225699</v>
      </c>
      <c r="AC466" s="49">
        <f t="shared" si="1431"/>
        <v>-0.23755870823719996</v>
      </c>
      <c r="AD466" s="49">
        <f t="shared" si="1284"/>
        <v>-1.1440665552698011</v>
      </c>
      <c r="AE466" s="49">
        <f t="shared" si="1284"/>
        <v>-1.2280380158989623</v>
      </c>
      <c r="AF466" s="49">
        <f t="shared" si="1284"/>
        <v>-2.8469973231730465</v>
      </c>
      <c r="AG466" s="129">
        <f t="shared" si="1275"/>
        <v>-1.1541586311493512</v>
      </c>
      <c r="AH466" s="129">
        <f t="shared" si="1276"/>
        <v>-0.56317332229060957</v>
      </c>
      <c r="AI466" s="129">
        <f t="shared" si="1277"/>
        <v>-1.5351374205126918</v>
      </c>
      <c r="AJ466" s="132">
        <f t="shared" si="1278"/>
        <v>-1.3641651506447525</v>
      </c>
      <c r="AK466" s="85">
        <f t="shared" si="1291"/>
        <v>0.243321182142026</v>
      </c>
      <c r="AL466" s="122">
        <f t="shared" si="1292"/>
        <v>0.3649911259715457</v>
      </c>
      <c r="AM466" s="122">
        <f t="shared" si="1293"/>
        <v>0.26739400689843168</v>
      </c>
      <c r="AN466" s="122">
        <f t="shared" si="1294"/>
        <v>0.24019707826861841</v>
      </c>
      <c r="AO466" s="53"/>
      <c r="AP466" s="60"/>
    </row>
    <row r="467" spans="1:42" ht="15" thickBot="1">
      <c r="A467" s="23" t="s">
        <v>10</v>
      </c>
      <c r="B467" s="24">
        <v>13121004200</v>
      </c>
      <c r="C467" s="24"/>
      <c r="D467" s="148">
        <f t="shared" ref="D467:G467" si="1441">IF(OR(AND($V1249=1,$B$24=2),$B$24=1), IF(D$10="Next Quintile",IF(D1249&gt;D$21,D$22,IF(D1249&gt;D$20,D$21,IF(D1249&gt;D$19,D$20,IF(D1249&gt;D$18,D$19,D$18)))),IF(D$10="2nd Quintile",IF(D1249&gt;D$20,D$22,IF(D1249&gt;D$19,D$21,IF(D1249&gt;D$18,D$20,D$19))),IF(D1249*(1+D$10)&gt;100,100,D1249*(1+D$10)))), D1249)</f>
        <v>68.2</v>
      </c>
      <c r="E467" s="148">
        <f t="shared" si="1441"/>
        <v>60.9</v>
      </c>
      <c r="F467" s="148">
        <f t="shared" si="1441"/>
        <v>31.6</v>
      </c>
      <c r="G467" s="148">
        <f t="shared" si="1441"/>
        <v>14.4</v>
      </c>
      <c r="H467" s="149">
        <f t="shared" ref="H467:M467" si="1442">IF(OR(AND($V1249=1,$B$24=2),$B$24=1), IF(H$10="2nd Quintile",IF(H1249&gt;H$21,H$20,IF(H1249&gt;H$20,H$19,IF(H1249&gt;H$19,H$18, H$17))), IF(H$10="Next Quintile",IF(H1249=H$22,H$22,IF(H1249&gt;H$21,H$21,IF(H1249&gt;H$20,H$20,IF(H1249&gt;H$19,H$19,H$18)))),H1249*(1+H$10))), H1249)</f>
        <v>16.399999999999999</v>
      </c>
      <c r="I467" s="149">
        <f t="shared" si="1442"/>
        <v>3.5</v>
      </c>
      <c r="J467" s="149">
        <f t="shared" si="1442"/>
        <v>17.399999999999999</v>
      </c>
      <c r="K467" s="149">
        <f t="shared" si="1442"/>
        <v>51.2</v>
      </c>
      <c r="L467" s="149">
        <f t="shared" si="1442"/>
        <v>52.7</v>
      </c>
      <c r="M467" s="149">
        <f t="shared" si="1442"/>
        <v>13.8</v>
      </c>
      <c r="N467" s="148">
        <f t="shared" si="1341"/>
        <v>67.488100000000003</v>
      </c>
      <c r="O467" s="149">
        <f t="shared" ref="O467:Q467" si="1443">IF(OR(AND($V1249=1,$B$24=2),$B$24=1), IF(O$10="2nd Quintile",IF(O1249&gt;O$21,O$20,IF(O1249&gt;O$20,O$19,IF(O1249&gt;O$19,O$18, O$17))), IF(O$10="Next Quintile",IF(O1249=O$22,O$22,IF(O1249&gt;O$21,O$21,IF(O1249&gt;O$20,O$20,IF(O1249&gt;O$19,O$19,O$18)))),O1249*(1+O$10))), O1249)</f>
        <v>19.600000000000001</v>
      </c>
      <c r="P467" s="149">
        <f t="shared" si="1443"/>
        <v>17.399999999999999</v>
      </c>
      <c r="Q467" s="149">
        <f t="shared" si="1443"/>
        <v>10.4</v>
      </c>
      <c r="R467" s="23"/>
      <c r="S467" s="49">
        <f t="shared" si="1272"/>
        <v>-0.49416433826621775</v>
      </c>
      <c r="T467" s="49">
        <f t="shared" si="1431"/>
        <v>-0.85139530628317817</v>
      </c>
      <c r="U467" s="49">
        <f t="shared" si="1431"/>
        <v>-0.69187082007771727</v>
      </c>
      <c r="V467" s="49">
        <f t="shared" si="1431"/>
        <v>-1.0013909387891768</v>
      </c>
      <c r="W467" s="49">
        <f t="shared" si="1282"/>
        <v>-2.5449559889375997</v>
      </c>
      <c r="X467" s="49">
        <f t="shared" si="1282"/>
        <v>0.88398012253689384</v>
      </c>
      <c r="Y467" s="49">
        <f t="shared" si="1283"/>
        <v>0.33491035954955184</v>
      </c>
      <c r="Z467" s="49">
        <f t="shared" si="1283"/>
        <v>-1.0044257402727601</v>
      </c>
      <c r="AA467" s="49">
        <f t="shared" si="1283"/>
        <v>-1.3087603401128205</v>
      </c>
      <c r="AB467" s="49">
        <f t="shared" si="1283"/>
        <v>8.0924347451846682E-3</v>
      </c>
      <c r="AC467" s="49">
        <f t="shared" si="1431"/>
        <v>-0.71120057478091181</v>
      </c>
      <c r="AD467" s="49">
        <f t="shared" si="1284"/>
        <v>-0.75322444743464734</v>
      </c>
      <c r="AE467" s="49">
        <f t="shared" si="1284"/>
        <v>0.43087471736637295</v>
      </c>
      <c r="AF467" s="49">
        <f t="shared" si="1284"/>
        <v>0.27367311916752729</v>
      </c>
      <c r="AG467" s="129">
        <f t="shared" si="1275"/>
        <v>-0.52729637262085416</v>
      </c>
      <c r="AH467" s="129">
        <f t="shared" si="1276"/>
        <v>-0.62355527289534918</v>
      </c>
      <c r="AI467" s="129">
        <f t="shared" si="1277"/>
        <v>-0.7683645485467987</v>
      </c>
      <c r="AJ467" s="132">
        <f t="shared" si="1278"/>
        <v>-0.18996929642041471</v>
      </c>
      <c r="AK467" s="85">
        <f t="shared" si="1291"/>
        <v>0.4304449186206184</v>
      </c>
      <c r="AL467" s="122">
        <f t="shared" si="1292"/>
        <v>0.34734413720598045</v>
      </c>
      <c r="AM467" s="122">
        <f t="shared" si="1293"/>
        <v>0.44580068607419449</v>
      </c>
      <c r="AN467" s="122">
        <f t="shared" si="1294"/>
        <v>0.56835041924502716</v>
      </c>
      <c r="AO467" s="53"/>
      <c r="AP467" s="60"/>
    </row>
    <row r="468" spans="1:42" ht="15" thickBot="1">
      <c r="A468" s="23" t="s">
        <v>10</v>
      </c>
      <c r="B468" s="24">
        <v>13121004300</v>
      </c>
      <c r="C468" s="24"/>
      <c r="D468" s="148">
        <f t="shared" ref="D468:G468" si="1444">IF(OR(AND($V1250=1,$B$24=2),$B$24=1), IF(D$10="Next Quintile",IF(D1250&gt;D$21,D$22,IF(D1250&gt;D$20,D$21,IF(D1250&gt;D$19,D$20,IF(D1250&gt;D$18,D$19,D$18)))),IF(D$10="2nd Quintile",IF(D1250&gt;D$20,D$22,IF(D1250&gt;D$19,D$21,IF(D1250&gt;D$18,D$20,D$19))),IF(D1250*(1+D$10)&gt;100,100,D1250*(1+D$10)))), D1250)</f>
        <v>68.2</v>
      </c>
      <c r="E468" s="148">
        <f t="shared" si="1444"/>
        <v>60.9</v>
      </c>
      <c r="F468" s="148">
        <f t="shared" si="1444"/>
        <v>31.6</v>
      </c>
      <c r="G468" s="148">
        <f t="shared" si="1444"/>
        <v>14.4</v>
      </c>
      <c r="H468" s="149">
        <f t="shared" ref="H468:M468" si="1445">IF(OR(AND($V1250=1,$B$24=2),$B$24=1), IF(H$10="2nd Quintile",IF(H1250&gt;H$21,H$20,IF(H1250&gt;H$20,H$19,IF(H1250&gt;H$19,H$18, H$17))), IF(H$10="Next Quintile",IF(H1250=H$22,H$22,IF(H1250&gt;H$21,H$21,IF(H1250&gt;H$20,H$20,IF(H1250&gt;H$19,H$19,H$18)))),H1250*(1+H$10))), H1250)</f>
        <v>16.2</v>
      </c>
      <c r="I468" s="149">
        <f t="shared" si="1445"/>
        <v>6.4611999999999998</v>
      </c>
      <c r="J468" s="149">
        <f t="shared" si="1445"/>
        <v>21.1</v>
      </c>
      <c r="K468" s="149">
        <f t="shared" si="1445"/>
        <v>85.6</v>
      </c>
      <c r="L468" s="149">
        <f t="shared" si="1445"/>
        <v>61</v>
      </c>
      <c r="M468" s="149">
        <f t="shared" si="1445"/>
        <v>15.7</v>
      </c>
      <c r="N468" s="148">
        <f t="shared" si="1341"/>
        <v>75.547899999999998</v>
      </c>
      <c r="O468" s="149">
        <f t="shared" ref="O468:Q468" si="1446">IF(OR(AND($V1250=1,$B$24=2),$B$24=1), IF(O$10="2nd Quintile",IF(O1250&gt;O$21,O$20,IF(O1250&gt;O$20,O$19,IF(O1250&gt;O$19,O$18, O$17))), IF(O$10="Next Quintile",IF(O1250=O$22,O$22,IF(O1250&gt;O$21,O$21,IF(O1250&gt;O$20,O$20,IF(O1250&gt;O$19,O$19,O$18)))),O1250*(1+O$10))), O1250)</f>
        <v>3.5</v>
      </c>
      <c r="P468" s="149">
        <f t="shared" si="1446"/>
        <v>15.1</v>
      </c>
      <c r="Q468" s="149">
        <f t="shared" si="1446"/>
        <v>12.4</v>
      </c>
      <c r="R468" s="23"/>
      <c r="S468" s="49">
        <f t="shared" si="1272"/>
        <v>-0.49416433826621775</v>
      </c>
      <c r="T468" s="49">
        <f t="shared" si="1431"/>
        <v>-0.85139530628317817</v>
      </c>
      <c r="U468" s="49">
        <f t="shared" si="1431"/>
        <v>-0.69187082007771727</v>
      </c>
      <c r="V468" s="49">
        <f t="shared" si="1431"/>
        <v>-1.0013909387891768</v>
      </c>
      <c r="W468" s="49">
        <f t="shared" si="1282"/>
        <v>-2.4735324203828939</v>
      </c>
      <c r="X468" s="49">
        <f t="shared" si="1282"/>
        <v>0.53043577503624584</v>
      </c>
      <c r="Y468" s="49">
        <f t="shared" si="1283"/>
        <v>0.14901890318707689</v>
      </c>
      <c r="Z468" s="49">
        <f t="shared" si="1283"/>
        <v>-2.7017455574314071</v>
      </c>
      <c r="AA468" s="49">
        <f t="shared" si="1283"/>
        <v>-2.0726765851502109</v>
      </c>
      <c r="AB468" s="49">
        <f t="shared" si="1283"/>
        <v>-0.15248030369917567</v>
      </c>
      <c r="AC468" s="49">
        <f t="shared" si="1431"/>
        <v>4.600635092949331E-2</v>
      </c>
      <c r="AD468" s="49">
        <f t="shared" si="1284"/>
        <v>0.90271185155113742</v>
      </c>
      <c r="AE468" s="49">
        <f t="shared" si="1284"/>
        <v>0.59604784665253174</v>
      </c>
      <c r="AF468" s="49">
        <f t="shared" si="1284"/>
        <v>-2.639134644214328E-2</v>
      </c>
      <c r="AG468" s="129">
        <f t="shared" si="1275"/>
        <v>-0.65104043446929027</v>
      </c>
      <c r="AH468" s="129">
        <f t="shared" si="1276"/>
        <v>-0.69041416365369457</v>
      </c>
      <c r="AI468" s="129">
        <f t="shared" si="1277"/>
        <v>-1.6423008154269312</v>
      </c>
      <c r="AJ468" s="132">
        <f t="shared" si="1278"/>
        <v>0.37959367567275482</v>
      </c>
      <c r="AK468" s="85">
        <f t="shared" si="1291"/>
        <v>0.39350625960089569</v>
      </c>
      <c r="AL468" s="122">
        <f t="shared" si="1292"/>
        <v>0.32780422366767781</v>
      </c>
      <c r="AM468" s="122">
        <f t="shared" si="1293"/>
        <v>0.24246007129005154</v>
      </c>
      <c r="AN468" s="122">
        <f t="shared" si="1294"/>
        <v>0.72752658352495769</v>
      </c>
      <c r="AO468" s="53"/>
      <c r="AP468" s="60"/>
    </row>
    <row r="469" spans="1:42" ht="15" thickBot="1">
      <c r="A469" s="23" t="s">
        <v>10</v>
      </c>
      <c r="B469" s="24">
        <v>13121004400</v>
      </c>
      <c r="C469" s="24"/>
      <c r="D469" s="148">
        <f t="shared" ref="D469:G469" si="1447">IF(OR(AND($V1251=1,$B$24=2),$B$24=1), IF(D$10="Next Quintile",IF(D1251&gt;D$21,D$22,IF(D1251&gt;D$20,D$21,IF(D1251&gt;D$19,D$20,IF(D1251&gt;D$18,D$19,D$18)))),IF(D$10="2nd Quintile",IF(D1251&gt;D$20,D$22,IF(D1251&gt;D$19,D$21,IF(D1251&gt;D$18,D$20,D$19))),IF(D1251*(1+D$10)&gt;100,100,D1251*(1+D$10)))), D1251)</f>
        <v>68.5</v>
      </c>
      <c r="E469" s="148">
        <f t="shared" si="1447"/>
        <v>57</v>
      </c>
      <c r="F469" s="148">
        <f t="shared" si="1447"/>
        <v>19.7</v>
      </c>
      <c r="G469" s="148">
        <f t="shared" si="1447"/>
        <v>12.6</v>
      </c>
      <c r="H469" s="149">
        <f t="shared" ref="H469:M469" si="1448">IF(OR(AND($V1251=1,$B$24=2),$B$24=1), IF(H$10="2nd Quintile",IF(H1251&gt;H$21,H$20,IF(H1251&gt;H$20,H$19,IF(H1251&gt;H$19,H$18, H$17))), IF(H$10="Next Quintile",IF(H1251=H$22,H$22,IF(H1251&gt;H$21,H$21,IF(H1251&gt;H$20,H$20,IF(H1251&gt;H$19,H$19,H$18)))),H1251*(1+H$10))), H1251)</f>
        <v>15.8</v>
      </c>
      <c r="I469" s="149">
        <f t="shared" si="1448"/>
        <v>6.5</v>
      </c>
      <c r="J469" s="149">
        <f t="shared" si="1448"/>
        <v>36.6</v>
      </c>
      <c r="K469" s="149">
        <f t="shared" si="1448"/>
        <v>87.9</v>
      </c>
      <c r="L469" s="149">
        <f t="shared" si="1448"/>
        <v>38.200000000000003</v>
      </c>
      <c r="M469" s="149">
        <f t="shared" si="1448"/>
        <v>16.5</v>
      </c>
      <c r="N469" s="148">
        <f t="shared" si="1341"/>
        <v>50.8</v>
      </c>
      <c r="O469" s="149">
        <f t="shared" ref="O469:Q469" si="1449">IF(OR(AND($V1251=1,$B$24=2),$B$24=1), IF(O$10="2nd Quintile",IF(O1251&gt;O$21,O$20,IF(O1251&gt;O$20,O$19,IF(O1251&gt;O$19,O$18, O$17))), IF(O$10="Next Quintile",IF(O1251=O$22,O$22,IF(O1251&gt;O$21,O$21,IF(O1251&gt;O$20,O$20,IF(O1251&gt;O$19,O$19,O$18)))),O1251*(1+O$10))), O1251)</f>
        <v>16</v>
      </c>
      <c r="P469" s="149">
        <f t="shared" si="1449"/>
        <v>34.9</v>
      </c>
      <c r="Q469" s="149">
        <f t="shared" si="1449"/>
        <v>9.5</v>
      </c>
      <c r="R469" s="23"/>
      <c r="S469" s="49">
        <f t="shared" si="1272"/>
        <v>-0.46860979165189204</v>
      </c>
      <c r="T469" s="49">
        <f t="shared" si="1431"/>
        <v>-1.2242033443263547</v>
      </c>
      <c r="U469" s="49">
        <f t="shared" si="1431"/>
        <v>-1.2621311640067832</v>
      </c>
      <c r="V469" s="49">
        <f t="shared" si="1431"/>
        <v>-1.0970707296983173</v>
      </c>
      <c r="W469" s="49">
        <f t="shared" si="1282"/>
        <v>-2.3306852832734823</v>
      </c>
      <c r="X469" s="49">
        <f t="shared" si="1282"/>
        <v>0.52580335551611035</v>
      </c>
      <c r="Y469" s="49">
        <f t="shared" si="1283"/>
        <v>-0.62971557616923646</v>
      </c>
      <c r="Z469" s="49">
        <f t="shared" si="1283"/>
        <v>-2.8152291498577124</v>
      </c>
      <c r="AA469" s="49">
        <f t="shared" si="1283"/>
        <v>2.5792136157319328E-2</v>
      </c>
      <c r="AB469" s="49">
        <f t="shared" si="1283"/>
        <v>-0.22008987778101172</v>
      </c>
      <c r="AC469" s="49">
        <f t="shared" si="1431"/>
        <v>-2.279024205261547</v>
      </c>
      <c r="AD469" s="49">
        <f t="shared" si="1284"/>
        <v>-0.38295297685397484</v>
      </c>
      <c r="AE469" s="49">
        <f t="shared" si="1284"/>
        <v>-0.8258773532891841</v>
      </c>
      <c r="AF469" s="49">
        <f t="shared" si="1284"/>
        <v>0.40870212869187911</v>
      </c>
      <c r="AG469" s="129">
        <f t="shared" si="1275"/>
        <v>-0.89987422184828636</v>
      </c>
      <c r="AH469" s="129">
        <f t="shared" si="1276"/>
        <v>-0.92665893337285088</v>
      </c>
      <c r="AI469" s="129">
        <f t="shared" si="1277"/>
        <v>-1.0031756304938015</v>
      </c>
      <c r="AJ469" s="132">
        <f t="shared" si="1278"/>
        <v>-0.76978810167820666</v>
      </c>
      <c r="AK469" s="85">
        <f t="shared" si="1291"/>
        <v>0.31922724946272091</v>
      </c>
      <c r="AL469" s="122">
        <f t="shared" si="1292"/>
        <v>0.25876026673346347</v>
      </c>
      <c r="AM469" s="122">
        <f t="shared" si="1293"/>
        <v>0.39116669092980699</v>
      </c>
      <c r="AN469" s="122">
        <f t="shared" si="1294"/>
        <v>0.4063080500595353</v>
      </c>
      <c r="AO469" s="53"/>
      <c r="AP469" s="60"/>
    </row>
    <row r="470" spans="1:42" ht="15" thickBot="1">
      <c r="A470" s="23" t="s">
        <v>10</v>
      </c>
      <c r="B470" s="24">
        <v>13121004800</v>
      </c>
      <c r="C470" s="24"/>
      <c r="D470" s="148">
        <f t="shared" ref="D470:G470" si="1450">IF(OR(AND($V1252=1,$B$24=2),$B$24=1), IF(D$10="Next Quintile",IF(D1252&gt;D$21,D$22,IF(D1252&gt;D$20,D$21,IF(D1252&gt;D$19,D$20,IF(D1252&gt;D$18,D$19,D$18)))),IF(D$10="2nd Quintile",IF(D1252&gt;D$20,D$22,IF(D1252&gt;D$19,D$21,IF(D1252&gt;D$18,D$20,D$19))),IF(D1252*(1+D$10)&gt;100,100,D1252*(1+D$10)))), D1252)</f>
        <v>81.900000000000006</v>
      </c>
      <c r="E470" s="148">
        <f t="shared" si="1450"/>
        <v>70.599999999999994</v>
      </c>
      <c r="F470" s="148">
        <f t="shared" si="1450"/>
        <v>30.9</v>
      </c>
      <c r="G470" s="148">
        <f t="shared" si="1450"/>
        <v>55.6</v>
      </c>
      <c r="H470" s="149">
        <f t="shared" ref="H470:M470" si="1451">IF(OR(AND($V1252=1,$B$24=2),$B$24=1), IF(H$10="2nd Quintile",IF(H1252&gt;H$21,H$20,IF(H1252&gt;H$20,H$19,IF(H1252&gt;H$19,H$18, H$17))), IF(H$10="Next Quintile",IF(H1252=H$22,H$22,IF(H1252&gt;H$21,H$21,IF(H1252&gt;H$20,H$20,IF(H1252&gt;H$19,H$19,H$18)))),H1252*(1+H$10))), H1252)</f>
        <v>12.827400000000001</v>
      </c>
      <c r="I470" s="149">
        <f t="shared" si="1451"/>
        <v>2.4</v>
      </c>
      <c r="J470" s="149">
        <f t="shared" si="1451"/>
        <v>79.599999999999994</v>
      </c>
      <c r="K470" s="149">
        <f t="shared" si="1451"/>
        <v>100</v>
      </c>
      <c r="L470" s="149">
        <f t="shared" si="1451"/>
        <v>57.4</v>
      </c>
      <c r="M470" s="149">
        <f t="shared" si="1451"/>
        <v>14.7</v>
      </c>
      <c r="N470" s="148">
        <f t="shared" si="1341"/>
        <v>79.5</v>
      </c>
      <c r="O470" s="149">
        <f t="shared" ref="O470:Q470" si="1452">IF(OR(AND($V1252=1,$B$24=2),$B$24=1), IF(O$10="2nd Quintile",IF(O1252&gt;O$21,O$20,IF(O1252&gt;O$20,O$19,IF(O1252&gt;O$19,O$18, O$17))), IF(O$10="Next Quintile",IF(O1252=O$22,O$22,IF(O1252&gt;O$21,O$21,IF(O1252&gt;O$20,O$20,IF(O1252&gt;O$19,O$19,O$18)))),O1252*(1+O$10))), O1252)</f>
        <v>14.3</v>
      </c>
      <c r="P470" s="149">
        <f t="shared" si="1452"/>
        <v>33.4</v>
      </c>
      <c r="Q470" s="149">
        <f t="shared" si="1452"/>
        <v>30.5</v>
      </c>
      <c r="R470" s="23"/>
      <c r="S470" s="49">
        <f t="shared" si="1272"/>
        <v>0.67282662378799962</v>
      </c>
      <c r="T470" s="49">
        <f t="shared" si="1431"/>
        <v>7.5845198593440313E-2</v>
      </c>
      <c r="U470" s="49">
        <f t="shared" si="1431"/>
        <v>-0.72541554619119186</v>
      </c>
      <c r="V470" s="49">
        <f t="shared" si="1431"/>
        <v>1.1886131642422619</v>
      </c>
      <c r="W470" s="49">
        <f t="shared" si="1282"/>
        <v>-1.2691167838448871</v>
      </c>
      <c r="X470" s="49">
        <f t="shared" si="1282"/>
        <v>1.0153116037778478</v>
      </c>
      <c r="Y470" s="49">
        <f t="shared" si="1283"/>
        <v>-2.7900757447061051</v>
      </c>
      <c r="Z470" s="49">
        <f t="shared" si="1283"/>
        <v>-3.1</v>
      </c>
      <c r="AA470" s="49">
        <f t="shared" si="1283"/>
        <v>-1.7413394186279689</v>
      </c>
      <c r="AB470" s="49">
        <f t="shared" si="1283"/>
        <v>-6.7968336096880688E-2</v>
      </c>
      <c r="AC470" s="49">
        <f t="shared" si="1431"/>
        <v>0.41730061271019442</v>
      </c>
      <c r="AD470" s="49">
        <f t="shared" si="1284"/>
        <v>-0.20810256019087964</v>
      </c>
      <c r="AE470" s="49">
        <f t="shared" si="1284"/>
        <v>-0.71815574723299347</v>
      </c>
      <c r="AF470" s="49">
        <f t="shared" si="1284"/>
        <v>-2.7419747602096618</v>
      </c>
      <c r="AG470" s="129">
        <f t="shared" si="1275"/>
        <v>-0.9036283194356094</v>
      </c>
      <c r="AH470" s="129">
        <f t="shared" si="1276"/>
        <v>-0.26171592633437635</v>
      </c>
      <c r="AI470" s="129">
        <f t="shared" si="1277"/>
        <v>-1.6364359182416166</v>
      </c>
      <c r="AJ470" s="132">
        <f t="shared" si="1278"/>
        <v>-0.81273311373083512</v>
      </c>
      <c r="AK470" s="85">
        <f t="shared" si="1291"/>
        <v>0.31810661927947437</v>
      </c>
      <c r="AL470" s="122">
        <f t="shared" si="1292"/>
        <v>0.45309386572170252</v>
      </c>
      <c r="AM470" s="122">
        <f t="shared" si="1293"/>
        <v>0.24382466942438119</v>
      </c>
      <c r="AN470" s="122">
        <f t="shared" si="1294"/>
        <v>0.394306177345846</v>
      </c>
      <c r="AO470" s="53"/>
      <c r="AP470" s="60"/>
    </row>
    <row r="471" spans="1:42" ht="15" thickBot="1">
      <c r="A471" s="23" t="s">
        <v>10</v>
      </c>
      <c r="B471" s="24">
        <v>13121004900</v>
      </c>
      <c r="C471" s="24"/>
      <c r="D471" s="148">
        <f t="shared" ref="D471:G471" si="1453">IF(OR(AND($V1253=1,$B$24=2),$B$24=1), IF(D$10="Next Quintile",IF(D1253&gt;D$21,D$22,IF(D1253&gt;D$20,D$21,IF(D1253&gt;D$19,D$20,IF(D1253&gt;D$18,D$19,D$18)))),IF(D$10="2nd Quintile",IF(D1253&gt;D$20,D$22,IF(D1253&gt;D$19,D$21,IF(D1253&gt;D$18,D$20,D$19))),IF(D1253*(1+D$10)&gt;100,100,D1253*(1+D$10)))), D1253)</f>
        <v>68.5</v>
      </c>
      <c r="E471" s="148">
        <f t="shared" si="1453"/>
        <v>57</v>
      </c>
      <c r="F471" s="148">
        <f t="shared" si="1453"/>
        <v>25.8</v>
      </c>
      <c r="G471" s="148">
        <f t="shared" si="1453"/>
        <v>12.6</v>
      </c>
      <c r="H471" s="149">
        <f t="shared" ref="H471:M471" si="1454">IF(OR(AND($V1253=1,$B$24=2),$B$24=1), IF(H$10="2nd Quintile",IF(H1253&gt;H$21,H$20,IF(H1253&gt;H$20,H$19,IF(H1253&gt;H$19,H$18, H$17))), IF(H$10="Next Quintile",IF(H1253=H$22,H$22,IF(H1253&gt;H$21,H$21,IF(H1253&gt;H$20,H$20,IF(H1253&gt;H$19,H$19,H$18)))),H1253*(1+H$10))), H1253)</f>
        <v>10.5</v>
      </c>
      <c r="I471" s="149">
        <f t="shared" si="1454"/>
        <v>4.9000000000000004</v>
      </c>
      <c r="J471" s="149">
        <f t="shared" si="1454"/>
        <v>47</v>
      </c>
      <c r="K471" s="149">
        <f t="shared" si="1454"/>
        <v>26.3</v>
      </c>
      <c r="L471" s="149">
        <f t="shared" si="1454"/>
        <v>33.6</v>
      </c>
      <c r="M471" s="149">
        <f t="shared" si="1454"/>
        <v>7.9</v>
      </c>
      <c r="N471" s="148">
        <f t="shared" si="1341"/>
        <v>50.8</v>
      </c>
      <c r="O471" s="149">
        <f t="shared" ref="O471:Q471" si="1455">IF(OR(AND($V1253=1,$B$24=2),$B$24=1), IF(O$10="2nd Quintile",IF(O1253&gt;O$21,O$20,IF(O1253&gt;O$20,O$19,IF(O1253&gt;O$19,O$18, O$17))), IF(O$10="Next Quintile",IF(O1253=O$22,O$22,IF(O1253&gt;O$21,O$21,IF(O1253&gt;O$20,O$20,IF(O1253&gt;O$19,O$19,O$18)))),O1253*(1+O$10))), O1253)</f>
        <v>12.8</v>
      </c>
      <c r="P471" s="149">
        <f t="shared" si="1455"/>
        <v>28.3</v>
      </c>
      <c r="Q471" s="149">
        <f t="shared" si="1455"/>
        <v>12.5</v>
      </c>
      <c r="R471" s="23"/>
      <c r="S471" s="49">
        <f t="shared" si="1272"/>
        <v>-0.46860979165189204</v>
      </c>
      <c r="T471" s="49">
        <f t="shared" si="1431"/>
        <v>-1.2242033443263547</v>
      </c>
      <c r="U471" s="49">
        <f t="shared" si="1431"/>
        <v>-0.96981283644650573</v>
      </c>
      <c r="V471" s="49">
        <f t="shared" si="1431"/>
        <v>-1.0970707296983173</v>
      </c>
      <c r="W471" s="49">
        <f t="shared" si="1282"/>
        <v>-0.437960716573773</v>
      </c>
      <c r="X471" s="49">
        <f t="shared" si="1282"/>
        <v>0.71683096459386142</v>
      </c>
      <c r="Y471" s="49">
        <f t="shared" si="1283"/>
        <v>-1.1522212913502465</v>
      </c>
      <c r="Z471" s="49">
        <f t="shared" si="1283"/>
        <v>0.22415749947288871</v>
      </c>
      <c r="AA471" s="49">
        <f t="shared" si="1283"/>
        <v>0.44916740449129489</v>
      </c>
      <c r="AB471" s="49">
        <f t="shared" si="1283"/>
        <v>0.50671304359872504</v>
      </c>
      <c r="AC471" s="49">
        <f t="shared" si="1431"/>
        <v>-2.279024205261547</v>
      </c>
      <c r="AD471" s="49">
        <f t="shared" si="1284"/>
        <v>-5.3822780782266169E-2</v>
      </c>
      <c r="AE471" s="49">
        <f t="shared" si="1284"/>
        <v>-0.35190228664194556</v>
      </c>
      <c r="AF471" s="49">
        <f t="shared" si="1284"/>
        <v>-4.1394569722626756E-2</v>
      </c>
      <c r="AG471" s="129">
        <f t="shared" si="1275"/>
        <v>-0.31668464723910078</v>
      </c>
      <c r="AH471" s="129">
        <f t="shared" si="1276"/>
        <v>-0.66186396363617539</v>
      </c>
      <c r="AI471" s="129">
        <f t="shared" si="1277"/>
        <v>0.39334598252096953</v>
      </c>
      <c r="AJ471" s="132">
        <f t="shared" si="1278"/>
        <v>-0.68153596060209642</v>
      </c>
      <c r="AK471" s="85">
        <f t="shared" si="1291"/>
        <v>0.4933143169030248</v>
      </c>
      <c r="AL471" s="122">
        <f t="shared" si="1292"/>
        <v>0.33614819159050696</v>
      </c>
      <c r="AM471" s="122">
        <f t="shared" si="1293"/>
        <v>0.71609835255258214</v>
      </c>
      <c r="AN471" s="122">
        <f t="shared" si="1294"/>
        <v>0.43097193797760136</v>
      </c>
      <c r="AO471" s="53"/>
      <c r="AP471" s="60"/>
    </row>
    <row r="472" spans="1:42" ht="15" thickBot="1">
      <c r="A472" s="23" t="s">
        <v>10</v>
      </c>
      <c r="B472" s="24">
        <v>13121005000</v>
      </c>
      <c r="C472" s="24"/>
      <c r="D472" s="148">
        <f t="shared" ref="D472:G472" si="1456">IF(OR(AND($V1254=1,$B$24=2),$B$24=1), IF(D$10="Next Quintile",IF(D1254&gt;D$21,D$22,IF(D1254&gt;D$20,D$21,IF(D1254&gt;D$19,D$20,IF(D1254&gt;D$18,D$19,D$18)))),IF(D$10="2nd Quintile",IF(D1254&gt;D$20,D$22,IF(D1254&gt;D$19,D$21,IF(D1254&gt;D$18,D$20,D$19))),IF(D1254*(1+D$10)&gt;100,100,D1254*(1+D$10)))), D1254)</f>
        <v>68.5</v>
      </c>
      <c r="E472" s="148">
        <f t="shared" si="1456"/>
        <v>57</v>
      </c>
      <c r="F472" s="148">
        <f t="shared" si="1456"/>
        <v>25.9</v>
      </c>
      <c r="G472" s="148">
        <f t="shared" si="1456"/>
        <v>12.7</v>
      </c>
      <c r="H472" s="149">
        <f t="shared" ref="H472:M472" si="1457">IF(OR(AND($V1254=1,$B$24=2),$B$24=1), IF(H$10="2nd Quintile",IF(H1254&gt;H$21,H$20,IF(H1254&gt;H$20,H$19,IF(H1254&gt;H$19,H$18, H$17))), IF(H$10="Next Quintile",IF(H1254=H$22,H$22,IF(H1254&gt;H$21,H$21,IF(H1254&gt;H$20,H$20,IF(H1254&gt;H$19,H$19,H$18)))),H1254*(1+H$10))), H1254)</f>
        <v>5</v>
      </c>
      <c r="I472" s="149">
        <f t="shared" si="1457"/>
        <v>3.4</v>
      </c>
      <c r="J472" s="149">
        <f t="shared" si="1457"/>
        <v>14.9</v>
      </c>
      <c r="K472" s="149">
        <f t="shared" si="1457"/>
        <v>17</v>
      </c>
      <c r="L472" s="149">
        <f t="shared" si="1457"/>
        <v>43.7</v>
      </c>
      <c r="M472" s="149">
        <f t="shared" si="1457"/>
        <v>7.5</v>
      </c>
      <c r="N472" s="148">
        <f t="shared" si="1341"/>
        <v>50.8</v>
      </c>
      <c r="O472" s="149">
        <f t="shared" ref="O472:Q472" si="1458">IF(OR(AND($V1254=1,$B$24=2),$B$24=1), IF(O$10="2nd Quintile",IF(O1254&gt;O$21,O$20,IF(O1254&gt;O$20,O$19,IF(O1254&gt;O$19,O$18, O$17))), IF(O$10="Next Quintile",IF(O1254=O$22,O$22,IF(O1254&gt;O$21,O$21,IF(O1254&gt;O$20,O$20,IF(O1254&gt;O$19,O$19,O$18)))),O1254*(1+O$10))), O1254)</f>
        <v>13.8</v>
      </c>
      <c r="P472" s="149">
        <f t="shared" si="1458"/>
        <v>30.9</v>
      </c>
      <c r="Q472" s="149">
        <f t="shared" si="1458"/>
        <v>9.5</v>
      </c>
      <c r="R472" s="23"/>
      <c r="S472" s="49">
        <f t="shared" si="1272"/>
        <v>-0.46860979165189204</v>
      </c>
      <c r="T472" s="49">
        <f t="shared" si="1431"/>
        <v>-1.2242033443263547</v>
      </c>
      <c r="U472" s="49">
        <f t="shared" si="1431"/>
        <v>-0.96502073271600941</v>
      </c>
      <c r="V472" s="49">
        <f t="shared" si="1431"/>
        <v>-1.0917551857589207</v>
      </c>
      <c r="W472" s="49">
        <f t="shared" si="1282"/>
        <v>1.5261874186806421</v>
      </c>
      <c r="X472" s="49">
        <f t="shared" si="1282"/>
        <v>0.89591934810425322</v>
      </c>
      <c r="Y472" s="49">
        <f t="shared" si="1283"/>
        <v>0.46051269492960228</v>
      </c>
      <c r="Z472" s="49">
        <f t="shared" si="1283"/>
        <v>0.68302593841403469</v>
      </c>
      <c r="AA472" s="49">
        <f t="shared" si="1283"/>
        <v>-0.48041742380721647</v>
      </c>
      <c r="AB472" s="49">
        <f t="shared" si="1283"/>
        <v>0.54051783063964309</v>
      </c>
      <c r="AC472" s="49">
        <f t="shared" si="1431"/>
        <v>-2.279024205261547</v>
      </c>
      <c r="AD472" s="49">
        <f t="shared" si="1284"/>
        <v>-0.15667596705467515</v>
      </c>
      <c r="AE472" s="49">
        <f t="shared" si="1284"/>
        <v>-0.53861973713934241</v>
      </c>
      <c r="AF472" s="49">
        <f t="shared" si="1284"/>
        <v>0.40870212869187911</v>
      </c>
      <c r="AG472" s="129">
        <f t="shared" si="1275"/>
        <v>-0.17251615413492313</v>
      </c>
      <c r="AH472" s="129">
        <f t="shared" si="1276"/>
        <v>-0.12385279896266851</v>
      </c>
      <c r="AI472" s="129">
        <f t="shared" si="1277"/>
        <v>0.24770878174882047</v>
      </c>
      <c r="AJ472" s="132">
        <f t="shared" si="1278"/>
        <v>-0.64140444519092132</v>
      </c>
      <c r="AK472" s="85">
        <f t="shared" si="1291"/>
        <v>0.53634984304152411</v>
      </c>
      <c r="AL472" s="122">
        <f t="shared" si="1292"/>
        <v>0.49338519509328543</v>
      </c>
      <c r="AM472" s="122">
        <f t="shared" si="1293"/>
        <v>0.68221263449425118</v>
      </c>
      <c r="AN472" s="122">
        <f t="shared" si="1294"/>
        <v>0.44218752080668811</v>
      </c>
      <c r="AO472" s="53"/>
      <c r="AP472" s="60"/>
    </row>
    <row r="473" spans="1:42" ht="15" thickBot="1">
      <c r="A473" s="23" t="s">
        <v>10</v>
      </c>
      <c r="B473" s="24">
        <v>13121005200</v>
      </c>
      <c r="C473" s="24"/>
      <c r="D473" s="148">
        <f t="shared" ref="D473:G473" si="1459">IF(OR(AND($V1255=1,$B$24=2),$B$24=1), IF(D$10="Next Quintile",IF(D1255&gt;D$21,D$22,IF(D1255&gt;D$20,D$21,IF(D1255&gt;D$19,D$20,IF(D1255&gt;D$18,D$19,D$18)))),IF(D$10="2nd Quintile",IF(D1255&gt;D$20,D$22,IF(D1255&gt;D$19,D$21,IF(D1255&gt;D$18,D$20,D$19))),IF(D1255*(1+D$10)&gt;100,100,D1255*(1+D$10)))), D1255)</f>
        <v>68.5</v>
      </c>
      <c r="E473" s="148">
        <f t="shared" si="1459"/>
        <v>57</v>
      </c>
      <c r="F473" s="148">
        <f t="shared" si="1459"/>
        <v>25.8</v>
      </c>
      <c r="G473" s="148">
        <f t="shared" si="1459"/>
        <v>12.6</v>
      </c>
      <c r="H473" s="149">
        <f t="shared" ref="H473:M473" si="1460">IF(OR(AND($V1255=1,$B$24=2),$B$24=1), IF(H$10="2nd Quintile",IF(H1255&gt;H$21,H$20,IF(H1255&gt;H$20,H$19,IF(H1255&gt;H$19,H$18, H$17))), IF(H$10="Next Quintile",IF(H1255=H$22,H$22,IF(H1255&gt;H$21,H$21,IF(H1255&gt;H$20,H$20,IF(H1255&gt;H$19,H$19,H$18)))),H1255*(1+H$10))), H1255)</f>
        <v>9.1999999999999993</v>
      </c>
      <c r="I473" s="149">
        <f t="shared" si="1460"/>
        <v>5.1849999999999996</v>
      </c>
      <c r="J473" s="149">
        <f t="shared" si="1460"/>
        <v>30.1</v>
      </c>
      <c r="K473" s="149">
        <f t="shared" si="1460"/>
        <v>24.7</v>
      </c>
      <c r="L473" s="149">
        <f t="shared" si="1460"/>
        <v>29.1</v>
      </c>
      <c r="M473" s="149">
        <f t="shared" si="1460"/>
        <v>10.1</v>
      </c>
      <c r="N473" s="148">
        <f t="shared" si="1341"/>
        <v>50.8</v>
      </c>
      <c r="O473" s="149">
        <f t="shared" ref="O473:Q473" si="1461">IF(OR(AND($V1255=1,$B$24=2),$B$24=1), IF(O$10="2nd Quintile",IF(O1255&gt;O$21,O$20,IF(O1255&gt;O$20,O$19,IF(O1255&gt;O$19,O$18, O$17))), IF(O$10="Next Quintile",IF(O1255=O$22,O$22,IF(O1255&gt;O$21,O$21,IF(O1255&gt;O$20,O$20,IF(O1255&gt;O$19,O$19,O$18)))),O1255*(1+O$10))), O1255)</f>
        <v>7.3</v>
      </c>
      <c r="P473" s="149">
        <f t="shared" si="1461"/>
        <v>14.6</v>
      </c>
      <c r="Q473" s="149">
        <f t="shared" si="1461"/>
        <v>8.1</v>
      </c>
      <c r="R473" s="23"/>
      <c r="S473" s="49">
        <f t="shared" si="1272"/>
        <v>-0.46860979165189204</v>
      </c>
      <c r="T473" s="49">
        <f t="shared" si="1431"/>
        <v>-1.2242033443263547</v>
      </c>
      <c r="U473" s="49">
        <f t="shared" si="1431"/>
        <v>-0.96981283644650573</v>
      </c>
      <c r="V473" s="49">
        <f t="shared" si="1431"/>
        <v>-1.0970707296983173</v>
      </c>
      <c r="W473" s="49">
        <f t="shared" si="1282"/>
        <v>2.6292479031816276E-2</v>
      </c>
      <c r="X473" s="49">
        <f t="shared" si="1282"/>
        <v>0.68280417172688712</v>
      </c>
      <c r="Y473" s="49">
        <f t="shared" si="1283"/>
        <v>-0.30314950418110503</v>
      </c>
      <c r="Z473" s="49">
        <f t="shared" si="1283"/>
        <v>0.3031026072477096</v>
      </c>
      <c r="AA473" s="49">
        <f t="shared" si="1283"/>
        <v>0.86333886264409687</v>
      </c>
      <c r="AB473" s="49">
        <f t="shared" si="1283"/>
        <v>0.32078671487367616</v>
      </c>
      <c r="AC473" s="49">
        <f t="shared" si="1431"/>
        <v>-2.279024205261547</v>
      </c>
      <c r="AD473" s="49">
        <f t="shared" si="1284"/>
        <v>0.51186974371598326</v>
      </c>
      <c r="AE473" s="49">
        <f t="shared" si="1284"/>
        <v>0.63195504867126195</v>
      </c>
      <c r="AF473" s="49">
        <f t="shared" si="1284"/>
        <v>0.61874725461864855</v>
      </c>
      <c r="AG473" s="129">
        <f t="shared" si="1275"/>
        <v>-3.7492463557463752E-2</v>
      </c>
      <c r="AH473" s="129">
        <f t="shared" si="1276"/>
        <v>-0.47910707936363878</v>
      </c>
      <c r="AI473" s="129">
        <f t="shared" si="1277"/>
        <v>0.4957427282551608</v>
      </c>
      <c r="AJ473" s="132">
        <f t="shared" si="1278"/>
        <v>-0.12911303956391329</v>
      </c>
      <c r="AK473" s="85">
        <f t="shared" si="1291"/>
        <v>0.57665556754517111</v>
      </c>
      <c r="AL473" s="122">
        <f t="shared" si="1292"/>
        <v>0.38955999182695061</v>
      </c>
      <c r="AM473" s="122">
        <f t="shared" si="1293"/>
        <v>0.73992322173190628</v>
      </c>
      <c r="AN473" s="122">
        <f t="shared" si="1294"/>
        <v>0.58535796013774433</v>
      </c>
      <c r="AO473" s="53"/>
      <c r="AP473" s="60"/>
    </row>
    <row r="474" spans="1:42" ht="15" thickBot="1">
      <c r="A474" s="23" t="s">
        <v>10</v>
      </c>
      <c r="B474" s="24">
        <v>13121005300</v>
      </c>
      <c r="C474" s="24"/>
      <c r="D474" s="148">
        <f t="shared" ref="D474:G474" si="1462">IF(OR(AND($V1256=1,$B$24=2),$B$24=1), IF(D$10="Next Quintile",IF(D1256&gt;D$21,D$22,IF(D1256&gt;D$20,D$21,IF(D1256&gt;D$19,D$20,IF(D1256&gt;D$18,D$19,D$18)))),IF(D$10="2nd Quintile",IF(D1256&gt;D$20,D$22,IF(D1256&gt;D$19,D$21,IF(D1256&gt;D$18,D$20,D$19))),IF(D1256*(1+D$10)&gt;100,100,D1256*(1+D$10)))), D1256)</f>
        <v>68.5</v>
      </c>
      <c r="E474" s="148">
        <f t="shared" si="1462"/>
        <v>57</v>
      </c>
      <c r="F474" s="148">
        <f t="shared" si="1462"/>
        <v>25.7</v>
      </c>
      <c r="G474" s="148">
        <f t="shared" si="1462"/>
        <v>12.6</v>
      </c>
      <c r="H474" s="149">
        <f t="shared" ref="H474:M474" si="1463">IF(OR(AND($V1256=1,$B$24=2),$B$24=1), IF(H$10="2nd Quintile",IF(H1256&gt;H$21,H$20,IF(H1256&gt;H$20,H$19,IF(H1256&gt;H$19,H$18, H$17))), IF(H$10="Next Quintile",IF(H1256=H$22,H$22,IF(H1256&gt;H$21,H$21,IF(H1256&gt;H$20,H$20,IF(H1256&gt;H$19,H$19,H$18)))),H1256*(1+H$10))), H1256)</f>
        <v>7.8</v>
      </c>
      <c r="I474" s="149">
        <f t="shared" si="1463"/>
        <v>7</v>
      </c>
      <c r="J474" s="149">
        <f t="shared" si="1463"/>
        <v>21.1</v>
      </c>
      <c r="K474" s="149">
        <f t="shared" si="1463"/>
        <v>16.600000000000001</v>
      </c>
      <c r="L474" s="149">
        <f t="shared" si="1463"/>
        <v>34.1</v>
      </c>
      <c r="M474" s="149">
        <f t="shared" si="1463"/>
        <v>6.3</v>
      </c>
      <c r="N474" s="148">
        <f t="shared" si="1341"/>
        <v>50.8</v>
      </c>
      <c r="O474" s="149">
        <f t="shared" ref="O474:Q474" si="1464">IF(OR(AND($V1256=1,$B$24=2),$B$24=1), IF(O$10="2nd Quintile",IF(O1256&gt;O$21,O$20,IF(O1256&gt;O$20,O$19,IF(O1256&gt;O$19,O$18, O$17))), IF(O$10="Next Quintile",IF(O1256=O$22,O$22,IF(O1256&gt;O$21,O$21,IF(O1256&gt;O$20,O$20,IF(O1256&gt;O$19,O$19,O$18)))),O1256*(1+O$10))), O1256)</f>
        <v>5.5</v>
      </c>
      <c r="P474" s="149">
        <f t="shared" si="1464"/>
        <v>13.6</v>
      </c>
      <c r="Q474" s="149">
        <f t="shared" si="1464"/>
        <v>9.4</v>
      </c>
      <c r="R474" s="23"/>
      <c r="S474" s="49">
        <f t="shared" si="1272"/>
        <v>-0.46860979165189204</v>
      </c>
      <c r="T474" s="49">
        <f t="shared" si="1431"/>
        <v>-1.2242033443263547</v>
      </c>
      <c r="U474" s="49">
        <f t="shared" si="1431"/>
        <v>-0.97460494017700205</v>
      </c>
      <c r="V474" s="49">
        <f t="shared" si="1431"/>
        <v>-1.0970707296983173</v>
      </c>
      <c r="W474" s="49">
        <f t="shared" si="1282"/>
        <v>0.52625745891475817</v>
      </c>
      <c r="X474" s="49">
        <f t="shared" si="1282"/>
        <v>0.46610722767931306</v>
      </c>
      <c r="Y474" s="49">
        <f t="shared" si="1283"/>
        <v>0.14901890318707689</v>
      </c>
      <c r="Z474" s="49">
        <f t="shared" si="1283"/>
        <v>0.70276221535773975</v>
      </c>
      <c r="AA474" s="49">
        <f t="shared" si="1283"/>
        <v>0.403148353585428</v>
      </c>
      <c r="AB474" s="49">
        <f t="shared" si="1283"/>
        <v>0.64193219176239702</v>
      </c>
      <c r="AC474" s="49">
        <f t="shared" si="1431"/>
        <v>-2.279024205261547</v>
      </c>
      <c r="AD474" s="49">
        <f t="shared" si="1284"/>
        <v>0.69700547900631948</v>
      </c>
      <c r="AE474" s="49">
        <f t="shared" si="1284"/>
        <v>0.70376945270872238</v>
      </c>
      <c r="AF474" s="49">
        <f t="shared" si="1284"/>
        <v>0.42370535197236259</v>
      </c>
      <c r="AG474" s="129">
        <f t="shared" si="1275"/>
        <v>3.1416318864403971E-2</v>
      </c>
      <c r="AH474" s="129">
        <f t="shared" si="1276"/>
        <v>-0.374729316581774</v>
      </c>
      <c r="AI474" s="129">
        <f t="shared" si="1277"/>
        <v>0.58261425356852159</v>
      </c>
      <c r="AJ474" s="132">
        <f t="shared" si="1278"/>
        <v>-0.11363598039353567</v>
      </c>
      <c r="AK474" s="85">
        <f t="shared" si="1291"/>
        <v>0.59722542745863727</v>
      </c>
      <c r="AL474" s="122">
        <f t="shared" si="1292"/>
        <v>0.42006502170324311</v>
      </c>
      <c r="AM474" s="122">
        <f t="shared" si="1293"/>
        <v>0.76013580477015874</v>
      </c>
      <c r="AN474" s="122">
        <f t="shared" si="1294"/>
        <v>0.58968334474626349</v>
      </c>
      <c r="AO474" s="53"/>
      <c r="AP474" s="60"/>
    </row>
    <row r="475" spans="1:42" ht="15" thickBot="1">
      <c r="A475" s="23" t="s">
        <v>10</v>
      </c>
      <c r="B475" s="24">
        <v>13121005501</v>
      </c>
      <c r="C475" s="24"/>
      <c r="D475" s="148">
        <f t="shared" ref="D475:G475" si="1465">IF(OR(AND($V1257=1,$B$24=2),$B$24=1), IF(D$10="Next Quintile",IF(D1257&gt;D$21,D$22,IF(D1257&gt;D$20,D$21,IF(D1257&gt;D$19,D$20,IF(D1257&gt;D$18,D$19,D$18)))),IF(D$10="2nd Quintile",IF(D1257&gt;D$20,D$22,IF(D1257&gt;D$19,D$21,IF(D1257&gt;D$18,D$20,D$19))),IF(D1257*(1+D$10)&gt;100,100,D1257*(1+D$10)))), D1257)</f>
        <v>68.5</v>
      </c>
      <c r="E475" s="148">
        <f t="shared" si="1465"/>
        <v>57</v>
      </c>
      <c r="F475" s="148">
        <f t="shared" si="1465"/>
        <v>20.2</v>
      </c>
      <c r="G475" s="148">
        <f t="shared" si="1465"/>
        <v>12.6</v>
      </c>
      <c r="H475" s="149">
        <f t="shared" ref="H475:M475" si="1466">IF(OR(AND($V1257=1,$B$24=2),$B$24=1), IF(H$10="2nd Quintile",IF(H1257&gt;H$21,H$20,IF(H1257&gt;H$20,H$19,IF(H1257&gt;H$19,H$18, H$17))), IF(H$10="Next Quintile",IF(H1257=H$22,H$22,IF(H1257&gt;H$21,H$21,IF(H1257&gt;H$20,H$20,IF(H1257&gt;H$19,H$19,H$18)))),H1257*(1+H$10))), H1257)</f>
        <v>11.5</v>
      </c>
      <c r="I475" s="149">
        <f t="shared" si="1466"/>
        <v>6.6</v>
      </c>
      <c r="J475" s="149">
        <f t="shared" si="1466"/>
        <v>43.5</v>
      </c>
      <c r="K475" s="149">
        <f t="shared" si="1466"/>
        <v>52.7</v>
      </c>
      <c r="L475" s="149">
        <f t="shared" si="1466"/>
        <v>51.8</v>
      </c>
      <c r="M475" s="149">
        <f t="shared" si="1466"/>
        <v>19.7</v>
      </c>
      <c r="N475" s="148">
        <f t="shared" si="1341"/>
        <v>50.8</v>
      </c>
      <c r="O475" s="149">
        <f t="shared" ref="O475:Q475" si="1467">IF(OR(AND($V1257=1,$B$24=2),$B$24=1), IF(O$10="2nd Quintile",IF(O1257&gt;O$21,O$20,IF(O1257&gt;O$20,O$19,IF(O1257&gt;O$19,O$18, O$17))), IF(O$10="Next Quintile",IF(O1257=O$22,O$22,IF(O1257&gt;O$21,O$21,IF(O1257&gt;O$20,O$20,IF(O1257&gt;O$19,O$19,O$18)))),O1257*(1+O$10))), O1257)</f>
        <v>24.3</v>
      </c>
      <c r="P475" s="149">
        <f t="shared" si="1467"/>
        <v>40.799999999999997</v>
      </c>
      <c r="Q475" s="149">
        <f t="shared" si="1467"/>
        <v>24.7</v>
      </c>
      <c r="R475" s="23"/>
      <c r="S475" s="49">
        <f t="shared" si="1272"/>
        <v>-0.46860979165189204</v>
      </c>
      <c r="T475" s="49">
        <f t="shared" si="1431"/>
        <v>-1.2242033443263547</v>
      </c>
      <c r="U475" s="49">
        <f t="shared" si="1431"/>
        <v>-1.2381706453543013</v>
      </c>
      <c r="V475" s="49">
        <f t="shared" si="1431"/>
        <v>-1.0970707296983173</v>
      </c>
      <c r="W475" s="49">
        <f t="shared" si="1282"/>
        <v>-0.79507855934730309</v>
      </c>
      <c r="X475" s="49">
        <f t="shared" si="1282"/>
        <v>0.51386412994875086</v>
      </c>
      <c r="Y475" s="49">
        <f t="shared" si="1283"/>
        <v>-0.97637802181817579</v>
      </c>
      <c r="Z475" s="49">
        <f t="shared" si="1283"/>
        <v>-1.0784367788116547</v>
      </c>
      <c r="AA475" s="49">
        <f t="shared" si="1283"/>
        <v>-1.2259260484822596</v>
      </c>
      <c r="AB475" s="49">
        <f t="shared" si="1283"/>
        <v>-0.49052817410835559</v>
      </c>
      <c r="AC475" s="49">
        <f t="shared" si="1431"/>
        <v>-2.279024205261547</v>
      </c>
      <c r="AD475" s="49">
        <f t="shared" si="1284"/>
        <v>-1.2366344229149695</v>
      </c>
      <c r="AE475" s="49">
        <f t="shared" si="1284"/>
        <v>-1.2495823371102004</v>
      </c>
      <c r="AF475" s="49">
        <f t="shared" si="1284"/>
        <v>-1.8717878099416172</v>
      </c>
      <c r="AG475" s="129">
        <f t="shared" si="1275"/>
        <v>-1.1153266502620227</v>
      </c>
      <c r="AH475" s="129">
        <f t="shared" si="1276"/>
        <v>-0.75509242317822767</v>
      </c>
      <c r="AI475" s="129">
        <f t="shared" si="1277"/>
        <v>-0.93163033380075666</v>
      </c>
      <c r="AJ475" s="132">
        <f t="shared" si="1278"/>
        <v>-1.6592571938070835</v>
      </c>
      <c r="AK475" s="85">
        <f t="shared" si="1291"/>
        <v>0.25491285999412605</v>
      </c>
      <c r="AL475" s="122">
        <f t="shared" si="1292"/>
        <v>0.30890161274215139</v>
      </c>
      <c r="AM475" s="122">
        <f t="shared" si="1293"/>
        <v>0.40781328767354075</v>
      </c>
      <c r="AN475" s="122">
        <f t="shared" si="1294"/>
        <v>0.15772749748199399</v>
      </c>
      <c r="AO475" s="53"/>
      <c r="AP475" s="60"/>
    </row>
    <row r="476" spans="1:42" ht="15" thickBot="1">
      <c r="A476" s="23" t="s">
        <v>10</v>
      </c>
      <c r="B476" s="24">
        <v>13121005502</v>
      </c>
      <c r="C476" s="24"/>
      <c r="D476" s="148">
        <f t="shared" ref="D476:G476" si="1468">IF(OR(AND($V1258=1,$B$24=2),$B$24=1), IF(D$10="Next Quintile",IF(D1258&gt;D$21,D$22,IF(D1258&gt;D$20,D$21,IF(D1258&gt;D$19,D$20,IF(D1258&gt;D$18,D$19,D$18)))),IF(D$10="2nd Quintile",IF(D1258&gt;D$20,D$22,IF(D1258&gt;D$19,D$21,IF(D1258&gt;D$18,D$20,D$19))),IF(D1258*(1+D$10)&gt;100,100,D1258*(1+D$10)))), D1258)</f>
        <v>74.8</v>
      </c>
      <c r="E476" s="148">
        <f t="shared" si="1468"/>
        <v>71.7</v>
      </c>
      <c r="F476" s="148">
        <f t="shared" si="1468"/>
        <v>13.6</v>
      </c>
      <c r="G476" s="148">
        <f t="shared" si="1468"/>
        <v>11.8</v>
      </c>
      <c r="H476" s="149">
        <f t="shared" ref="H476:M476" si="1469">IF(OR(AND($V1258=1,$B$24=2),$B$24=1), IF(H$10="2nd Quintile",IF(H1258&gt;H$21,H$20,IF(H1258&gt;H$20,H$19,IF(H1258&gt;H$19,H$18, H$17))), IF(H$10="Next Quintile",IF(H1258=H$22,H$22,IF(H1258&gt;H$21,H$21,IF(H1258&gt;H$20,H$20,IF(H1258&gt;H$19,H$19,H$18)))),H1258*(1+H$10))), H1258)</f>
        <v>11.4</v>
      </c>
      <c r="I476" s="149">
        <f t="shared" si="1469"/>
        <v>1.1000000000000001</v>
      </c>
      <c r="J476" s="149">
        <f t="shared" si="1469"/>
        <v>54</v>
      </c>
      <c r="K476" s="149">
        <f t="shared" si="1469"/>
        <v>72.400000000000006</v>
      </c>
      <c r="L476" s="149">
        <f t="shared" si="1469"/>
        <v>59.4</v>
      </c>
      <c r="M476" s="149">
        <f t="shared" si="1469"/>
        <v>15.9</v>
      </c>
      <c r="N476" s="148">
        <f t="shared" si="1341"/>
        <v>74.5</v>
      </c>
      <c r="O476" s="149">
        <f t="shared" ref="O476:Q476" si="1470">IF(OR(AND($V1258=1,$B$24=2),$B$24=1), IF(O$10="2nd Quintile",IF(O1258&gt;O$21,O$20,IF(O1258&gt;O$20,O$19,IF(O1258&gt;O$19,O$18, O$17))), IF(O$10="Next Quintile",IF(O1258=O$22,O$22,IF(O1258&gt;O$21,O$21,IF(O1258&gt;O$20,O$20,IF(O1258&gt;O$19,O$19,O$18)))),O1258*(1+O$10))), O1258)</f>
        <v>17.7</v>
      </c>
      <c r="P476" s="149">
        <f t="shared" si="1470"/>
        <v>27.6</v>
      </c>
      <c r="Q476" s="149">
        <f t="shared" si="1470"/>
        <v>19.899999999999999</v>
      </c>
      <c r="R476" s="23"/>
      <c r="S476" s="49">
        <f t="shared" si="1272"/>
        <v>6.8035687248952065E-2</v>
      </c>
      <c r="T476" s="49">
        <f t="shared" si="1431"/>
        <v>0.18099618368254225</v>
      </c>
      <c r="U476" s="49">
        <f t="shared" si="1431"/>
        <v>-1.5544494915670604</v>
      </c>
      <c r="V476" s="49">
        <f t="shared" si="1431"/>
        <v>-1.139595081213491</v>
      </c>
      <c r="W476" s="49">
        <f t="shared" si="1282"/>
        <v>-0.75936677506995021</v>
      </c>
      <c r="X476" s="49">
        <f t="shared" si="1282"/>
        <v>1.1705215361535206</v>
      </c>
      <c r="Y476" s="49">
        <f t="shared" si="1283"/>
        <v>-1.503907830414388</v>
      </c>
      <c r="Z476" s="49">
        <f t="shared" si="1283"/>
        <v>-2.050448418289136</v>
      </c>
      <c r="AA476" s="49">
        <f t="shared" si="1283"/>
        <v>-1.9254156222514365</v>
      </c>
      <c r="AB476" s="49">
        <f t="shared" si="1283"/>
        <v>-0.16938269721963475</v>
      </c>
      <c r="AC476" s="49">
        <f t="shared" si="1431"/>
        <v>-5.2442386936450369E-2</v>
      </c>
      <c r="AD476" s="49">
        <f t="shared" si="1284"/>
        <v>-0.55780339351706998</v>
      </c>
      <c r="AE476" s="49">
        <f t="shared" si="1284"/>
        <v>-0.30163220381572331</v>
      </c>
      <c r="AF476" s="49">
        <f t="shared" si="1284"/>
        <v>-1.1516330924784077</v>
      </c>
      <c r="AG476" s="129">
        <f t="shared" si="1275"/>
        <v>-0.80100726398073407</v>
      </c>
      <c r="AH476" s="129">
        <f t="shared" si="1276"/>
        <v>-0.50539511016855354</v>
      </c>
      <c r="AI476" s="129">
        <f t="shared" si="1277"/>
        <v>-1.3817489125867357</v>
      </c>
      <c r="AJ476" s="132">
        <f t="shared" si="1278"/>
        <v>-0.51587776918691286</v>
      </c>
      <c r="AK476" s="85">
        <f t="shared" si="1291"/>
        <v>0.34873988053717087</v>
      </c>
      <c r="AL476" s="122">
        <f t="shared" si="1292"/>
        <v>0.381877156482331</v>
      </c>
      <c r="AM476" s="122">
        <f t="shared" si="1293"/>
        <v>0.30308323812101495</v>
      </c>
      <c r="AN476" s="122">
        <f t="shared" si="1294"/>
        <v>0.47726854920938977</v>
      </c>
      <c r="AO476" s="53"/>
      <c r="AP476" s="60"/>
    </row>
    <row r="477" spans="1:42" ht="15" thickBot="1">
      <c r="A477" s="23" t="s">
        <v>10</v>
      </c>
      <c r="B477" s="24">
        <v>13121005700</v>
      </c>
      <c r="C477" s="24"/>
      <c r="D477" s="148">
        <f t="shared" ref="D477:G477" si="1471">IF(OR(AND($V1259=1,$B$24=2),$B$24=1), IF(D$10="Next Quintile",IF(D1259&gt;D$21,D$22,IF(D1259&gt;D$20,D$21,IF(D1259&gt;D$19,D$20,IF(D1259&gt;D$18,D$19,D$18)))),IF(D$10="2nd Quintile",IF(D1259&gt;D$20,D$22,IF(D1259&gt;D$19,D$21,IF(D1259&gt;D$18,D$20,D$19))),IF(D1259*(1+D$10)&gt;100,100,D1259*(1+D$10)))), D1259)</f>
        <v>74.8</v>
      </c>
      <c r="E477" s="148">
        <f t="shared" si="1471"/>
        <v>71.900000000000006</v>
      </c>
      <c r="F477" s="148">
        <f t="shared" si="1471"/>
        <v>11.3</v>
      </c>
      <c r="G477" s="148">
        <f t="shared" si="1471"/>
        <v>7.3</v>
      </c>
      <c r="H477" s="149">
        <f t="shared" ref="H477:M477" si="1472">IF(OR(AND($V1259=1,$B$24=2),$B$24=1), IF(H$10="2nd Quintile",IF(H1259&gt;H$21,H$20,IF(H1259&gt;H$20,H$19,IF(H1259&gt;H$19,H$18, H$17))), IF(H$10="Next Quintile",IF(H1259=H$22,H$22,IF(H1259&gt;H$21,H$21,IF(H1259&gt;H$20,H$20,IF(H1259&gt;H$19,H$19,H$18)))),H1259*(1+H$10))), H1259)</f>
        <v>14.9</v>
      </c>
      <c r="I477" s="149">
        <f t="shared" si="1472"/>
        <v>16.5</v>
      </c>
      <c r="J477" s="149">
        <f t="shared" si="1472"/>
        <v>87</v>
      </c>
      <c r="K477" s="149">
        <f t="shared" si="1472"/>
        <v>80.2</v>
      </c>
      <c r="L477" s="149">
        <f t="shared" si="1472"/>
        <v>50.8</v>
      </c>
      <c r="M477" s="149">
        <f t="shared" si="1472"/>
        <v>23</v>
      </c>
      <c r="N477" s="148">
        <f t="shared" si="1341"/>
        <v>74.7</v>
      </c>
      <c r="O477" s="149">
        <f t="shared" ref="O477:Q477" si="1473">IF(OR(AND($V1259=1,$B$24=2),$B$24=1), IF(O$10="2nd Quintile",IF(O1259&gt;O$21,O$20,IF(O1259&gt;O$20,O$19,IF(O1259&gt;O$19,O$18, O$17))), IF(O$10="Next Quintile",IF(O1259=O$22,O$22,IF(O1259&gt;O$21,O$21,IF(O1259&gt;O$20,O$20,IF(O1259&gt;O$19,O$19,O$18)))),O1259*(1+O$10))), O1259)</f>
        <v>25.8</v>
      </c>
      <c r="P477" s="149">
        <f t="shared" si="1473"/>
        <v>39.200000000000003</v>
      </c>
      <c r="Q477" s="149">
        <f t="shared" si="1473"/>
        <v>23.5</v>
      </c>
      <c r="R477" s="23"/>
      <c r="S477" s="49">
        <f t="shared" si="1272"/>
        <v>6.8035687248952065E-2</v>
      </c>
      <c r="T477" s="49">
        <f t="shared" si="1431"/>
        <v>0.20011454460783362</v>
      </c>
      <c r="U477" s="49">
        <f t="shared" si="1431"/>
        <v>-1.6646678773684762</v>
      </c>
      <c r="V477" s="49">
        <f t="shared" si="1431"/>
        <v>-1.3787945584863421</v>
      </c>
      <c r="W477" s="49">
        <f t="shared" si="1282"/>
        <v>-2.0092792247773055</v>
      </c>
      <c r="X477" s="49">
        <f t="shared" si="1282"/>
        <v>-0.6681192012198347</v>
      </c>
      <c r="Y477" s="49">
        <f t="shared" si="1283"/>
        <v>-3.1</v>
      </c>
      <c r="Z477" s="49">
        <f t="shared" si="1283"/>
        <v>-2.4353058186913872</v>
      </c>
      <c r="AA477" s="49">
        <f t="shared" si="1283"/>
        <v>-1.1338879466705258</v>
      </c>
      <c r="AB477" s="49">
        <f t="shared" si="1283"/>
        <v>-0.76941766719592908</v>
      </c>
      <c r="AC477" s="49">
        <f t="shared" si="1431"/>
        <v>-3.365266695058431E-2</v>
      </c>
      <c r="AD477" s="49">
        <f t="shared" si="1284"/>
        <v>-1.390914202323583</v>
      </c>
      <c r="AE477" s="49">
        <f t="shared" si="1284"/>
        <v>-1.1346792906502641</v>
      </c>
      <c r="AF477" s="49">
        <f t="shared" si="1284"/>
        <v>-1.691749130575815</v>
      </c>
      <c r="AG477" s="129">
        <f t="shared" si="1275"/>
        <v>-1.2435894792542335</v>
      </c>
      <c r="AH477" s="129">
        <f t="shared" si="1276"/>
        <v>-1.2218158042850245</v>
      </c>
      <c r="AI477" s="129">
        <f t="shared" si="1277"/>
        <v>-1.4462038108526141</v>
      </c>
      <c r="AJ477" s="132">
        <f t="shared" si="1278"/>
        <v>-1.0627488226250617</v>
      </c>
      <c r="AK477" s="85">
        <f t="shared" si="1291"/>
        <v>0.21662531039961475</v>
      </c>
      <c r="AL477" s="122">
        <f t="shared" si="1292"/>
        <v>0.17249889337767016</v>
      </c>
      <c r="AM477" s="122">
        <f t="shared" si="1293"/>
        <v>0.28808637949879379</v>
      </c>
      <c r="AN477" s="122">
        <f t="shared" si="1294"/>
        <v>0.32443411139103745</v>
      </c>
      <c r="AO477" s="53"/>
      <c r="AP477" s="60"/>
    </row>
    <row r="478" spans="1:42" ht="15" thickBot="1">
      <c r="A478" s="23" t="s">
        <v>10</v>
      </c>
      <c r="B478" s="24">
        <v>13121005800</v>
      </c>
      <c r="C478" s="24"/>
      <c r="D478" s="148">
        <f t="shared" ref="D478:G478" si="1474">IF(OR(AND($V1260=1,$B$24=2),$B$24=1), IF(D$10="Next Quintile",IF(D1260&gt;D$21,D$22,IF(D1260&gt;D$20,D$21,IF(D1260&gt;D$19,D$20,IF(D1260&gt;D$18,D$19,D$18)))),IF(D$10="2nd Quintile",IF(D1260&gt;D$20,D$22,IF(D1260&gt;D$19,D$21,IF(D1260&gt;D$18,D$20,D$19))),IF(D1260*(1+D$10)&gt;100,100,D1260*(1+D$10)))), D1260)</f>
        <v>74.8</v>
      </c>
      <c r="E478" s="148">
        <f t="shared" si="1474"/>
        <v>71.900000000000006</v>
      </c>
      <c r="F478" s="148">
        <f t="shared" si="1474"/>
        <v>11.3</v>
      </c>
      <c r="G478" s="148">
        <f t="shared" si="1474"/>
        <v>7.3</v>
      </c>
      <c r="H478" s="149">
        <f t="shared" ref="H478:M478" si="1475">IF(OR(AND($V1260=1,$B$24=2),$B$24=1), IF(H$10="2nd Quintile",IF(H1260&gt;H$21,H$20,IF(H1260&gt;H$20,H$19,IF(H1260&gt;H$19,H$18, H$17))), IF(H$10="Next Quintile",IF(H1260=H$22,H$22,IF(H1260&gt;H$21,H$21,IF(H1260&gt;H$20,H$20,IF(H1260&gt;H$19,H$19,H$18)))),H1260*(1+H$10))), H1260)</f>
        <v>14.6</v>
      </c>
      <c r="I478" s="149">
        <f t="shared" si="1475"/>
        <v>9.9</v>
      </c>
      <c r="J478" s="149">
        <f t="shared" si="1475"/>
        <v>62</v>
      </c>
      <c r="K478" s="149">
        <f t="shared" si="1475"/>
        <v>75.900000000000006</v>
      </c>
      <c r="L478" s="149">
        <f t="shared" si="1475"/>
        <v>61.6</v>
      </c>
      <c r="M478" s="149">
        <f t="shared" si="1475"/>
        <v>28.5</v>
      </c>
      <c r="N478" s="148">
        <f t="shared" si="1341"/>
        <v>74.7</v>
      </c>
      <c r="O478" s="149">
        <f t="shared" ref="O478:Q478" si="1476">IF(OR(AND($V1260=1,$B$24=2),$B$24=1), IF(O$10="2nd Quintile",IF(O1260&gt;O$21,O$20,IF(O1260&gt;O$20,O$19,IF(O1260&gt;O$19,O$18, O$17))), IF(O$10="Next Quintile",IF(O1260=O$22,O$22,IF(O1260&gt;O$21,O$21,IF(O1260&gt;O$20,O$20,IF(O1260&gt;O$19,O$19,O$18)))),O1260*(1+O$10))), O1260)</f>
        <v>30.8</v>
      </c>
      <c r="P478" s="149">
        <f t="shared" si="1476"/>
        <v>37.799999999999997</v>
      </c>
      <c r="Q478" s="149">
        <f t="shared" si="1476"/>
        <v>23.3</v>
      </c>
      <c r="R478" s="23"/>
      <c r="S478" s="49">
        <f t="shared" si="1272"/>
        <v>6.8035687248952065E-2</v>
      </c>
      <c r="T478" s="49">
        <f t="shared" si="1431"/>
        <v>0.20011454460783362</v>
      </c>
      <c r="U478" s="49">
        <f t="shared" si="1431"/>
        <v>-1.6646678773684762</v>
      </c>
      <c r="V478" s="49">
        <f t="shared" si="1431"/>
        <v>-1.3787945584863421</v>
      </c>
      <c r="W478" s="49">
        <f t="shared" si="1282"/>
        <v>-1.9021438719452459</v>
      </c>
      <c r="X478" s="49">
        <f t="shared" si="1282"/>
        <v>0.11986968622588895</v>
      </c>
      <c r="Y478" s="49">
        <f t="shared" si="1283"/>
        <v>-1.9058353036305498</v>
      </c>
      <c r="Z478" s="49">
        <f t="shared" si="1283"/>
        <v>-2.2231408415465563</v>
      </c>
      <c r="AA478" s="49">
        <f t="shared" si="1283"/>
        <v>-2.1278994462372509</v>
      </c>
      <c r="AB478" s="49">
        <f t="shared" si="1283"/>
        <v>-1.2342334890085513</v>
      </c>
      <c r="AC478" s="49">
        <f t="shared" si="1431"/>
        <v>-3.365266695058431E-2</v>
      </c>
      <c r="AD478" s="49">
        <f t="shared" si="1284"/>
        <v>-1.9051801336856276</v>
      </c>
      <c r="AE478" s="49">
        <f t="shared" si="1284"/>
        <v>-1.0341391249978191</v>
      </c>
      <c r="AF478" s="49">
        <f t="shared" si="1284"/>
        <v>-1.6617426840148479</v>
      </c>
      <c r="AG478" s="129">
        <f t="shared" si="1275"/>
        <v>-1.3145941780674117</v>
      </c>
      <c r="AH478" s="129">
        <f t="shared" si="1276"/>
        <v>-0.92334595619256277</v>
      </c>
      <c r="AI478" s="129">
        <f t="shared" si="1277"/>
        <v>-1.8617579255974528</v>
      </c>
      <c r="AJ478" s="132">
        <f t="shared" si="1278"/>
        <v>-1.1586786524122197</v>
      </c>
      <c r="AK478" s="85">
        <f t="shared" si="1291"/>
        <v>0.19542980154788034</v>
      </c>
      <c r="AL478" s="122">
        <f t="shared" si="1292"/>
        <v>0.25972850426960775</v>
      </c>
      <c r="AM478" s="122">
        <f t="shared" si="1293"/>
        <v>0.19139851749948678</v>
      </c>
      <c r="AN478" s="122">
        <f t="shared" si="1294"/>
        <v>0.29762453441058623</v>
      </c>
      <c r="AO478" s="53"/>
      <c r="AP478" s="60"/>
    </row>
    <row r="479" spans="1:42" ht="15" thickBot="1">
      <c r="A479" s="23" t="s">
        <v>10</v>
      </c>
      <c r="B479" s="24">
        <v>13121006000</v>
      </c>
      <c r="C479" s="24"/>
      <c r="D479" s="148">
        <f t="shared" ref="D479:G479" si="1477">IF(OR(AND($V1261=1,$B$24=2),$B$24=1), IF(D$10="Next Quintile",IF(D1261&gt;D$21,D$22,IF(D1261&gt;D$20,D$21,IF(D1261&gt;D$19,D$20,IF(D1261&gt;D$18,D$19,D$18)))),IF(D$10="2nd Quintile",IF(D1261&gt;D$20,D$22,IF(D1261&gt;D$19,D$21,IF(D1261&gt;D$18,D$20,D$19))),IF(D1261*(1+D$10)&gt;100,100,D1261*(1+D$10)))), D1261)</f>
        <v>68.2</v>
      </c>
      <c r="E479" s="148">
        <f t="shared" si="1477"/>
        <v>60.9</v>
      </c>
      <c r="F479" s="148">
        <f t="shared" si="1477"/>
        <v>14.8</v>
      </c>
      <c r="G479" s="148">
        <f t="shared" si="1477"/>
        <v>14.4</v>
      </c>
      <c r="H479" s="149">
        <f t="shared" ref="H479:M479" si="1478">IF(OR(AND($V1261=1,$B$24=2),$B$24=1), IF(H$10="2nd Quintile",IF(H1261&gt;H$21,H$20,IF(H1261&gt;H$20,H$19,IF(H1261&gt;H$19,H$18, H$17))), IF(H$10="Next Quintile",IF(H1261=H$22,H$22,IF(H1261&gt;H$21,H$21,IF(H1261&gt;H$20,H$20,IF(H1261&gt;H$19,H$19,H$18)))),H1261*(1+H$10))), H1261)</f>
        <v>14.6</v>
      </c>
      <c r="I479" s="149">
        <f t="shared" si="1478"/>
        <v>4</v>
      </c>
      <c r="J479" s="149">
        <f t="shared" si="1478"/>
        <v>61.1</v>
      </c>
      <c r="K479" s="149">
        <f t="shared" si="1478"/>
        <v>58.4</v>
      </c>
      <c r="L479" s="149">
        <f t="shared" si="1478"/>
        <v>58</v>
      </c>
      <c r="M479" s="149">
        <f t="shared" si="1478"/>
        <v>25.2</v>
      </c>
      <c r="N479" s="148">
        <f t="shared" si="1341"/>
        <v>66.741600000000005</v>
      </c>
      <c r="O479" s="149">
        <f t="shared" ref="O479:Q479" si="1479">IF(OR(AND($V1261=1,$B$24=2),$B$24=1), IF(O$10="2nd Quintile",IF(O1261&gt;O$21,O$20,IF(O1261&gt;O$20,O$19,IF(O1261&gt;O$19,O$18, O$17))), IF(O$10="Next Quintile",IF(O1261=O$22,O$22,IF(O1261&gt;O$21,O$21,IF(O1261&gt;O$20,O$20,IF(O1261&gt;O$19,O$19,O$18)))),O1261*(1+O$10))), O1261)</f>
        <v>23.8</v>
      </c>
      <c r="P479" s="149">
        <f t="shared" si="1479"/>
        <v>37.200000000000003</v>
      </c>
      <c r="Q479" s="149">
        <f t="shared" si="1479"/>
        <v>16.100000000000001</v>
      </c>
      <c r="R479" s="23"/>
      <c r="S479" s="49">
        <f t="shared" ref="S479:S542" si="1480">IF((D479-S$25)/S$26&lt;3.1, (IF((D479-S$25)/S$26&gt;-3.1, (D479-S$25)/S$26, -3.1)), 3.1)</f>
        <v>-0.49416433826621775</v>
      </c>
      <c r="T479" s="49">
        <f t="shared" ref="T479:AC494" si="1481">IF((E479-T$25)/T$26&lt;3.1, (IF((E479-T$25)/T$26&gt;-3.1, (E479-T$25)/T$26, -3.1)), 3.1)</f>
        <v>-0.85139530628317817</v>
      </c>
      <c r="U479" s="49">
        <f t="shared" si="1481"/>
        <v>-1.4969442468011043</v>
      </c>
      <c r="V479" s="49">
        <f t="shared" si="1481"/>
        <v>-1.0013909387891768</v>
      </c>
      <c r="W479" s="49">
        <f t="shared" si="1282"/>
        <v>-1.9021438719452459</v>
      </c>
      <c r="X479" s="49">
        <f t="shared" ref="X479" si="1482">IF((I479-X$25)/X$26&lt;3.1, (IF((I479-X$25)/X$26&gt;-3.1, -(I479-X$25)/X$26, 3.1)), -3.1)</f>
        <v>0.8242839947000965</v>
      </c>
      <c r="Y479" s="49">
        <f t="shared" si="1283"/>
        <v>-1.8606184628937317</v>
      </c>
      <c r="Z479" s="49">
        <f t="shared" si="1283"/>
        <v>-1.3596787252594535</v>
      </c>
      <c r="AA479" s="49">
        <f t="shared" si="1283"/>
        <v>-1.7965622797150094</v>
      </c>
      <c r="AB479" s="49">
        <f t="shared" ref="AB479:AB542" si="1483">IF((M479-AB$25)/AB$26&lt;3.1, (IF((M479-AB$25)/AB$26&gt;-3.1, -(M479-AB$25)/AB$26, 3.1)), -3.1)</f>
        <v>-0.95534399592097796</v>
      </c>
      <c r="AC479" s="49">
        <f t="shared" si="1481"/>
        <v>-0.7813332046281557</v>
      </c>
      <c r="AD479" s="49">
        <f t="shared" si="1284"/>
        <v>-1.1852078297787649</v>
      </c>
      <c r="AE479" s="49">
        <f t="shared" si="1284"/>
        <v>-0.99105048257534323</v>
      </c>
      <c r="AF479" s="49">
        <f t="shared" si="1284"/>
        <v>-0.58151060782003405</v>
      </c>
      <c r="AG479" s="129">
        <f t="shared" ref="AG479:AG542" si="1484">AVERAGE(AH479:AJ479)</f>
        <v>-1.0747381059097749</v>
      </c>
      <c r="AH479" s="129">
        <f t="shared" ref="AH479:AH542" si="1485">+AVERAGE(T479,S479,U479,V479,W479,X479,Y479)</f>
        <v>-0.96891045289693678</v>
      </c>
      <c r="AI479" s="129">
        <f t="shared" ref="AI479:AI542" si="1486">+AVERAGE(Z479,AA479,AB479)</f>
        <v>-1.3705283336318137</v>
      </c>
      <c r="AJ479" s="132">
        <f t="shared" ref="AJ479:AJ542" si="1487">+AVERAGE(AC479,AD479,AE479,AF479)</f>
        <v>-0.88477553120057451</v>
      </c>
      <c r="AK479" s="85">
        <f t="shared" si="1291"/>
        <v>0.26702888703848576</v>
      </c>
      <c r="AL479" s="122">
        <f t="shared" si="1292"/>
        <v>0.24641200565706364</v>
      </c>
      <c r="AM479" s="122">
        <f t="shared" si="1293"/>
        <v>0.30569395415305806</v>
      </c>
      <c r="AN479" s="122">
        <f t="shared" si="1294"/>
        <v>0.37417243228137448</v>
      </c>
      <c r="AO479" s="53"/>
      <c r="AP479" s="60"/>
    </row>
    <row r="480" spans="1:42" ht="15" thickBot="1">
      <c r="A480" s="23" t="s">
        <v>10</v>
      </c>
      <c r="B480" s="24">
        <v>13121006100</v>
      </c>
      <c r="C480" s="24"/>
      <c r="D480" s="148">
        <f t="shared" ref="D480:G480" si="1488">IF(OR(AND($V1262=1,$B$24=2),$B$24=1), IF(D$10="Next Quintile",IF(D1262&gt;D$21,D$22,IF(D1262&gt;D$20,D$21,IF(D1262&gt;D$19,D$20,IF(D1262&gt;D$18,D$19,D$18)))),IF(D$10="2nd Quintile",IF(D1262&gt;D$20,D$22,IF(D1262&gt;D$19,D$21,IF(D1262&gt;D$18,D$20,D$19))),IF(D1262*(1+D$10)&gt;100,100,D1262*(1+D$10)))), D1262)</f>
        <v>71.400000000000006</v>
      </c>
      <c r="E480" s="148">
        <f t="shared" si="1488"/>
        <v>66.2</v>
      </c>
      <c r="F480" s="148">
        <f t="shared" si="1488"/>
        <v>13.5</v>
      </c>
      <c r="G480" s="148">
        <f t="shared" si="1488"/>
        <v>11.3</v>
      </c>
      <c r="H480" s="149">
        <f t="shared" ref="H480:M480" si="1489">IF(OR(AND($V1262=1,$B$24=2),$B$24=1), IF(H$10="2nd Quintile",IF(H1262&gt;H$21,H$20,IF(H1262&gt;H$20,H$19,IF(H1262&gt;H$19,H$18, H$17))), IF(H$10="Next Quintile",IF(H1262=H$22,H$22,IF(H1262&gt;H$21,H$21,IF(H1262&gt;H$20,H$20,IF(H1262&gt;H$19,H$19,H$18)))),H1262*(1+H$10))), H1262)</f>
        <v>14</v>
      </c>
      <c r="I480" s="149">
        <f t="shared" si="1489"/>
        <v>15.471399999999999</v>
      </c>
      <c r="J480" s="149">
        <f t="shared" si="1489"/>
        <v>61.8</v>
      </c>
      <c r="K480" s="149">
        <f t="shared" si="1489"/>
        <v>50.1</v>
      </c>
      <c r="L480" s="149">
        <f t="shared" si="1489"/>
        <v>56.6</v>
      </c>
      <c r="M480" s="149">
        <f t="shared" si="1489"/>
        <v>28.9</v>
      </c>
      <c r="N480" s="148">
        <f t="shared" si="1341"/>
        <v>74.7</v>
      </c>
      <c r="O480" s="149">
        <f t="shared" ref="O480:Q480" si="1490">IF(OR(AND($V1262=1,$B$24=2),$B$24=1), IF(O$10="2nd Quintile",IF(O1262&gt;O$21,O$20,IF(O1262&gt;O$20,O$19,IF(O1262&gt;O$19,O$18, O$17))), IF(O$10="Next Quintile",IF(O1262=O$22,O$22,IF(O1262&gt;O$21,O$21,IF(O1262&gt;O$20,O$20,IF(O1262&gt;O$19,O$19,O$18)))),O1262*(1+O$10))), O1262)</f>
        <v>27.2</v>
      </c>
      <c r="P480" s="149">
        <f t="shared" si="1490"/>
        <v>26.5</v>
      </c>
      <c r="Q480" s="149">
        <f t="shared" si="1490"/>
        <v>15.5</v>
      </c>
      <c r="R480" s="23"/>
      <c r="S480" s="49">
        <f t="shared" si="1480"/>
        <v>-0.22158250771340765</v>
      </c>
      <c r="T480" s="49">
        <f t="shared" si="1481"/>
        <v>-0.34475874176296334</v>
      </c>
      <c r="U480" s="49">
        <f t="shared" si="1481"/>
        <v>-1.5592415952975569</v>
      </c>
      <c r="V480" s="49">
        <f t="shared" si="1481"/>
        <v>-1.1661728009104744</v>
      </c>
      <c r="W480" s="49">
        <f t="shared" ref="W480:X543" si="1491">IF((H480-W$25)/W$26&lt;3.1, (IF((H480-W$25)/W$26&gt;-3.1, -(H480-W$25)/W$26, 3.1)), -3.1)</f>
        <v>-1.6878731662811282</v>
      </c>
      <c r="X480" s="49">
        <f t="shared" si="1491"/>
        <v>-0.54531232703397525</v>
      </c>
      <c r="Y480" s="49">
        <f t="shared" ref="Y480:AB543" si="1492">IF((J480-Y$25)/Y$26&lt;3.1, (IF((J480-Y$25)/Y$26&gt;-3.1, -(J480-Y$25)/Y$26, 3.1)), -3.1)</f>
        <v>-1.8957871168001457</v>
      </c>
      <c r="Z480" s="49">
        <f t="shared" si="1492"/>
        <v>-0.9501509786775707</v>
      </c>
      <c r="AA480" s="49">
        <f t="shared" si="1492"/>
        <v>-1.6677089371785823</v>
      </c>
      <c r="AB480" s="49">
        <f t="shared" si="1483"/>
        <v>-1.2680382760494693</v>
      </c>
      <c r="AC480" s="49">
        <f t="shared" si="1481"/>
        <v>-3.365266695058431E-2</v>
      </c>
      <c r="AD480" s="49">
        <f t="shared" ref="AD480:AF543" si="1493">IF((O480-AD$25)/AD$26&lt;3.1, (IF((O480-AD$25)/AD$26&gt;-3.1, -(O480-AD$25)/AD$26, 3.1)), -3.1)</f>
        <v>-1.5349086631049553</v>
      </c>
      <c r="AE480" s="49">
        <f t="shared" si="1493"/>
        <v>-0.22263635937451678</v>
      </c>
      <c r="AF480" s="49">
        <f t="shared" si="1493"/>
        <v>-0.49149126813713262</v>
      </c>
      <c r="AG480" s="129">
        <f t="shared" si="1484"/>
        <v>-0.97535855774549296</v>
      </c>
      <c r="AH480" s="129">
        <f t="shared" si="1485"/>
        <v>-1.0601040365428074</v>
      </c>
      <c r="AI480" s="129">
        <f t="shared" si="1486"/>
        <v>-1.295299397301874</v>
      </c>
      <c r="AJ480" s="132">
        <f t="shared" si="1487"/>
        <v>-0.57067223939179734</v>
      </c>
      <c r="AK480" s="85">
        <f t="shared" si="1291"/>
        <v>0.29669453069313451</v>
      </c>
      <c r="AL480" s="122">
        <f t="shared" si="1292"/>
        <v>0.21976013154612706</v>
      </c>
      <c r="AM480" s="122">
        <f t="shared" si="1293"/>
        <v>0.32319763118604838</v>
      </c>
      <c r="AN480" s="122">
        <f t="shared" si="1294"/>
        <v>0.46195510009434143</v>
      </c>
      <c r="AO480" s="53"/>
      <c r="AP480" s="60"/>
    </row>
    <row r="481" spans="1:42" ht="15" thickBot="1">
      <c r="A481" s="23" t="s">
        <v>10</v>
      </c>
      <c r="B481" s="24">
        <v>13121006200</v>
      </c>
      <c r="C481" s="24"/>
      <c r="D481" s="148">
        <f t="shared" ref="D481:G481" si="1494">IF(OR(AND($V1263=1,$B$24=2),$B$24=1), IF(D$10="Next Quintile",IF(D1263&gt;D$21,D$22,IF(D1263&gt;D$20,D$21,IF(D1263&gt;D$19,D$20,IF(D1263&gt;D$18,D$19,D$18)))),IF(D$10="2nd Quintile",IF(D1263&gt;D$20,D$22,IF(D1263&gt;D$19,D$21,IF(D1263&gt;D$18,D$20,D$19))),IF(D1263*(1+D$10)&gt;100,100,D1263*(1+D$10)))), D1263)</f>
        <v>73.5</v>
      </c>
      <c r="E481" s="148">
        <f t="shared" si="1494"/>
        <v>69.7</v>
      </c>
      <c r="F481" s="148">
        <f t="shared" si="1494"/>
        <v>17.2</v>
      </c>
      <c r="G481" s="148">
        <f t="shared" si="1494"/>
        <v>8.9</v>
      </c>
      <c r="H481" s="149">
        <f t="shared" ref="H481:M481" si="1495">IF(OR(AND($V1263=1,$B$24=2),$B$24=1), IF(H$10="2nd Quintile",IF(H1263&gt;H$21,H$20,IF(H1263&gt;H$20,H$19,IF(H1263&gt;H$19,H$18, H$17))), IF(H$10="Next Quintile",IF(H1263=H$22,H$22,IF(H1263&gt;H$21,H$21,IF(H1263&gt;H$20,H$20,IF(H1263&gt;H$19,H$19,H$18)))),H1263*(1+H$10))), H1263)</f>
        <v>12.9</v>
      </c>
      <c r="I481" s="149">
        <f t="shared" si="1495"/>
        <v>1.4</v>
      </c>
      <c r="J481" s="149">
        <f t="shared" si="1495"/>
        <v>75.900000000000006</v>
      </c>
      <c r="K481" s="149">
        <f t="shared" si="1495"/>
        <v>76.5</v>
      </c>
      <c r="L481" s="149">
        <f t="shared" si="1495"/>
        <v>75.8</v>
      </c>
      <c r="M481" s="149">
        <f t="shared" si="1495"/>
        <v>25.2</v>
      </c>
      <c r="N481" s="148">
        <f t="shared" si="1341"/>
        <v>74.7</v>
      </c>
      <c r="O481" s="149">
        <f t="shared" ref="O481:Q481" si="1496">IF(OR(AND($V1263=1,$B$24=2),$B$24=1), IF(O$10="2nd Quintile",IF(O1263&gt;O$21,O$20,IF(O1263&gt;O$20,O$19,IF(O1263&gt;O$19,O$18, O$17))), IF(O$10="Next Quintile",IF(O1263=O$22,O$22,IF(O1263&gt;O$21,O$21,IF(O1263&gt;O$20,O$20,IF(O1263&gt;O$19,O$19,O$18)))),O1263*(1+O$10))), O1263)</f>
        <v>36.1</v>
      </c>
      <c r="P481" s="149">
        <f t="shared" si="1496"/>
        <v>35.299999999999997</v>
      </c>
      <c r="Q481" s="149">
        <f t="shared" si="1496"/>
        <v>29</v>
      </c>
      <c r="R481" s="23"/>
      <c r="S481" s="49">
        <f t="shared" si="1480"/>
        <v>-4.2700681413126683E-2</v>
      </c>
      <c r="T481" s="49">
        <f t="shared" si="1481"/>
        <v>-1.0187425570368877E-2</v>
      </c>
      <c r="U481" s="49">
        <f t="shared" si="1481"/>
        <v>-1.3819337572691919</v>
      </c>
      <c r="V481" s="49">
        <f t="shared" si="1481"/>
        <v>-1.2937458554559953</v>
      </c>
      <c r="W481" s="49">
        <f t="shared" si="1491"/>
        <v>-1.2950435392302453</v>
      </c>
      <c r="X481" s="49">
        <f t="shared" si="1491"/>
        <v>1.1347038594514423</v>
      </c>
      <c r="Y481" s="49">
        <f t="shared" si="1492"/>
        <v>-2.6041842883436312</v>
      </c>
      <c r="Z481" s="49">
        <f t="shared" si="1492"/>
        <v>-2.2527452569621138</v>
      </c>
      <c r="AA481" s="49">
        <f t="shared" si="1492"/>
        <v>-3.1</v>
      </c>
      <c r="AB481" s="49">
        <f t="shared" si="1483"/>
        <v>-0.95534399592097796</v>
      </c>
      <c r="AC481" s="49">
        <f t="shared" si="1481"/>
        <v>-3.365266695058431E-2</v>
      </c>
      <c r="AD481" s="49">
        <f t="shared" si="1493"/>
        <v>-2.4503020209293958</v>
      </c>
      <c r="AE481" s="49">
        <f t="shared" si="1493"/>
        <v>-0.85460311490416807</v>
      </c>
      <c r="AF481" s="49">
        <f t="shared" si="1493"/>
        <v>-2.5169264110024092</v>
      </c>
      <c r="AG481" s="129">
        <f t="shared" si="1484"/>
        <v>-1.4504316183500701</v>
      </c>
      <c r="AH481" s="129">
        <f t="shared" si="1485"/>
        <v>-0.78472738397587372</v>
      </c>
      <c r="AI481" s="129">
        <f t="shared" si="1486"/>
        <v>-2.1026964176276972</v>
      </c>
      <c r="AJ481" s="132">
        <f t="shared" si="1487"/>
        <v>-1.4638710534466393</v>
      </c>
      <c r="AK481" s="85">
        <f t="shared" si="1291"/>
        <v>0.15488116580923159</v>
      </c>
      <c r="AL481" s="122">
        <f t="shared" si="1292"/>
        <v>0.30024061694744153</v>
      </c>
      <c r="AM481" s="122">
        <f t="shared" si="1293"/>
        <v>0.13533884478503017</v>
      </c>
      <c r="AN481" s="122">
        <f t="shared" si="1294"/>
        <v>0.21233219950772214</v>
      </c>
      <c r="AO481" s="53"/>
      <c r="AP481" s="60"/>
    </row>
    <row r="482" spans="1:42" ht="15" thickBot="1">
      <c r="A482" s="23" t="s">
        <v>10</v>
      </c>
      <c r="B482" s="24">
        <v>13121006300</v>
      </c>
      <c r="C482" s="24"/>
      <c r="D482" s="148">
        <f t="shared" ref="D482:G482" si="1497">IF(OR(AND($V1264=1,$B$24=2),$B$24=1), IF(D$10="Next Quintile",IF(D1264&gt;D$21,D$22,IF(D1264&gt;D$20,D$21,IF(D1264&gt;D$19,D$20,IF(D1264&gt;D$18,D$19,D$18)))),IF(D$10="2nd Quintile",IF(D1264&gt;D$20,D$22,IF(D1264&gt;D$19,D$21,IF(D1264&gt;D$18,D$20,D$19))),IF(D1264*(1+D$10)&gt;100,100,D1264*(1+D$10)))), D1264)</f>
        <v>74.8</v>
      </c>
      <c r="E482" s="148">
        <f t="shared" si="1497"/>
        <v>71.900000000000006</v>
      </c>
      <c r="F482" s="148">
        <f t="shared" si="1497"/>
        <v>11.3</v>
      </c>
      <c r="G482" s="148">
        <f t="shared" si="1497"/>
        <v>7.3</v>
      </c>
      <c r="H482" s="149">
        <f t="shared" ref="H482:M482" si="1498">IF(OR(AND($V1264=1,$B$24=2),$B$24=1), IF(H$10="2nd Quintile",IF(H1264&gt;H$21,H$20,IF(H1264&gt;H$20,H$19,IF(H1264&gt;H$19,H$18, H$17))), IF(H$10="Next Quintile",IF(H1264=H$22,H$22,IF(H1264&gt;H$21,H$21,IF(H1264&gt;H$20,H$20,IF(H1264&gt;H$19,H$19,H$18)))),H1264*(1+H$10))), H1264)</f>
        <v>14.4</v>
      </c>
      <c r="I482" s="149">
        <f t="shared" si="1498"/>
        <v>5</v>
      </c>
      <c r="J482" s="149">
        <f t="shared" si="1498"/>
        <v>76.3</v>
      </c>
      <c r="K482" s="149">
        <f t="shared" si="1498"/>
        <v>73.900000000000006</v>
      </c>
      <c r="L482" s="149">
        <f t="shared" si="1498"/>
        <v>56.3</v>
      </c>
      <c r="M482" s="149">
        <f t="shared" si="1498"/>
        <v>36.1</v>
      </c>
      <c r="N482" s="148">
        <f t="shared" si="1341"/>
        <v>74.7</v>
      </c>
      <c r="O482" s="149">
        <f t="shared" ref="O482:Q482" si="1499">IF(OR(AND($V1264=1,$B$24=2),$B$24=1), IF(O$10="2nd Quintile",IF(O1264&gt;O$21,O$20,IF(O1264&gt;O$20,O$19,IF(O1264&gt;O$19,O$18, O$17))), IF(O$10="Next Quintile",IF(O1264=O$22,O$22,IF(O1264&gt;O$21,O$21,IF(O1264&gt;O$20,O$20,IF(O1264&gt;O$19,O$19,O$18)))),O1264*(1+O$10))), O1264)</f>
        <v>18.899999999999999</v>
      </c>
      <c r="P482" s="149">
        <f t="shared" si="1499"/>
        <v>27.1</v>
      </c>
      <c r="Q482" s="149">
        <f t="shared" si="1499"/>
        <v>34.200000000000003</v>
      </c>
      <c r="R482" s="23"/>
      <c r="S482" s="49">
        <f t="shared" si="1480"/>
        <v>6.8035687248952065E-2</v>
      </c>
      <c r="T482" s="49">
        <f t="shared" si="1481"/>
        <v>0.20011454460783362</v>
      </c>
      <c r="U482" s="49">
        <f t="shared" si="1481"/>
        <v>-1.6646678773684762</v>
      </c>
      <c r="V482" s="49">
        <f t="shared" si="1481"/>
        <v>-1.3787945584863421</v>
      </c>
      <c r="W482" s="49">
        <f t="shared" si="1491"/>
        <v>-1.8307203033905401</v>
      </c>
      <c r="X482" s="49">
        <f t="shared" si="1491"/>
        <v>0.70489173902650204</v>
      </c>
      <c r="Y482" s="49">
        <f t="shared" si="1492"/>
        <v>-2.6242806620044385</v>
      </c>
      <c r="Z482" s="49">
        <f t="shared" si="1492"/>
        <v>-2.1244594568280304</v>
      </c>
      <c r="AA482" s="49">
        <f t="shared" si="1492"/>
        <v>-1.6400975066350616</v>
      </c>
      <c r="AB482" s="49">
        <f t="shared" si="1483"/>
        <v>-1.8765244427859933</v>
      </c>
      <c r="AC482" s="49">
        <f t="shared" si="1481"/>
        <v>-3.365266695058431E-2</v>
      </c>
      <c r="AD482" s="49">
        <f t="shared" si="1493"/>
        <v>-0.68122721704396072</v>
      </c>
      <c r="AE482" s="49">
        <f t="shared" si="1493"/>
        <v>-0.26572500179699315</v>
      </c>
      <c r="AF482" s="49">
        <f t="shared" si="1493"/>
        <v>-3.1</v>
      </c>
      <c r="AG482" s="129">
        <f t="shared" si="1484"/>
        <v>-1.2775715838928365</v>
      </c>
      <c r="AH482" s="129">
        <f t="shared" si="1485"/>
        <v>-0.93220306148092991</v>
      </c>
      <c r="AI482" s="129">
        <f t="shared" si="1486"/>
        <v>-1.8803604687496953</v>
      </c>
      <c r="AJ482" s="132">
        <f t="shared" si="1487"/>
        <v>-1.0201512214478845</v>
      </c>
      <c r="AK482" s="85">
        <f t="shared" ref="AK482:AK545" si="1500">+(AG482-AK$26)/(AK$25-AK$26)</f>
        <v>0.20648136201722408</v>
      </c>
      <c r="AL482" s="122">
        <f t="shared" ref="AL482:AL545" si="1501">+(AH482-AL$26)/(AL$25-AL$26)</f>
        <v>0.25713996189968019</v>
      </c>
      <c r="AM482" s="122">
        <f t="shared" ref="AM482:AM545" si="1502">+(AI482-AM$26)/(AM$25-AM$26)</f>
        <v>0.18707022411645868</v>
      </c>
      <c r="AN482" s="122">
        <f t="shared" ref="AN482:AN545" si="1503">+(AJ482-AN$26)/(AN$25-AN$26)</f>
        <v>0.3363388929430941</v>
      </c>
      <c r="AO482" s="53"/>
      <c r="AP482" s="60"/>
    </row>
    <row r="483" spans="1:42" ht="15" thickBot="1">
      <c r="A483" s="23" t="s">
        <v>10</v>
      </c>
      <c r="B483" s="26">
        <v>13121006400</v>
      </c>
      <c r="C483" s="26"/>
      <c r="D483" s="148">
        <f t="shared" ref="D483:G483" si="1504">IF(OR(AND($V1265=1,$B$24=2),$B$24=1), IF(D$10="Next Quintile",IF(D1265&gt;D$21,D$22,IF(D1265&gt;D$20,D$21,IF(D1265&gt;D$19,D$20,IF(D1265&gt;D$18,D$19,D$18)))),IF(D$10="2nd Quintile",IF(D1265&gt;D$20,D$22,IF(D1265&gt;D$19,D$21,IF(D1265&gt;D$18,D$20,D$19))),IF(D1265*(1+D$10)&gt;100,100,D1265*(1+D$10)))), D1265)</f>
        <v>68.5</v>
      </c>
      <c r="E483" s="148">
        <f t="shared" si="1504"/>
        <v>57</v>
      </c>
      <c r="F483" s="148">
        <f t="shared" si="1504"/>
        <v>3.2</v>
      </c>
      <c r="G483" s="148">
        <f t="shared" si="1504"/>
        <v>12.6</v>
      </c>
      <c r="H483" s="149">
        <f t="shared" ref="H483:M483" si="1505">IF(OR(AND($V1265=1,$B$24=2),$B$24=1), IF(H$10="2nd Quintile",IF(H1265&gt;H$21,H$20,IF(H1265&gt;H$20,H$19,IF(H1265&gt;H$19,H$18, H$17))), IF(H$10="Next Quintile",IF(H1265=H$22,H$22,IF(H1265&gt;H$21,H$21,IF(H1265&gt;H$20,H$20,IF(H1265&gt;H$19,H$19,H$18)))),H1265*(1+H$10))), H1265)</f>
        <v>13.3</v>
      </c>
      <c r="I483" s="149">
        <f t="shared" si="1505"/>
        <v>10.1</v>
      </c>
      <c r="J483" s="149">
        <f t="shared" si="1505"/>
        <v>68.5</v>
      </c>
      <c r="K483" s="149">
        <f t="shared" si="1505"/>
        <v>60.2</v>
      </c>
      <c r="L483" s="149">
        <f t="shared" si="1505"/>
        <v>47.6</v>
      </c>
      <c r="M483" s="149">
        <f t="shared" si="1505"/>
        <v>42.7</v>
      </c>
      <c r="N483" s="148">
        <f t="shared" si="1341"/>
        <v>50.8</v>
      </c>
      <c r="O483" s="149">
        <f t="shared" ref="O483:Q483" si="1506">IF(OR(AND($V1265=1,$B$24=2),$B$24=1), IF(O$10="2nd Quintile",IF(O1265&gt;O$21,O$20,IF(O1265&gt;O$20,O$19,IF(O1265&gt;O$19,O$18, O$17))), IF(O$10="Next Quintile",IF(O1265=O$22,O$22,IF(O1265&gt;O$21,O$21,IF(O1265&gt;O$20,O$20,IF(O1265&gt;O$19,O$19,O$18)))),O1265*(1+O$10))), O1265)</f>
        <v>31.3</v>
      </c>
      <c r="P483" s="149">
        <f t="shared" si="1506"/>
        <v>47.7</v>
      </c>
      <c r="Q483" s="149">
        <f t="shared" si="1506"/>
        <v>14.5</v>
      </c>
      <c r="R483" s="23"/>
      <c r="S483" s="49">
        <f t="shared" si="1480"/>
        <v>-0.46860979165189204</v>
      </c>
      <c r="T483" s="49">
        <f t="shared" si="1481"/>
        <v>-1.2242033443263547</v>
      </c>
      <c r="U483" s="49">
        <f t="shared" si="1481"/>
        <v>-2.0528282795386805</v>
      </c>
      <c r="V483" s="49">
        <f t="shared" si="1481"/>
        <v>-1.0970707296983173</v>
      </c>
      <c r="W483" s="49">
        <f t="shared" si="1491"/>
        <v>-1.4378906763396573</v>
      </c>
      <c r="X483" s="49">
        <f t="shared" si="1491"/>
        <v>9.5991235091170135E-2</v>
      </c>
      <c r="Y483" s="49">
        <f t="shared" si="1492"/>
        <v>-2.2324013756186813</v>
      </c>
      <c r="Z483" s="49">
        <f t="shared" si="1492"/>
        <v>-1.4484919715061271</v>
      </c>
      <c r="AA483" s="49">
        <f t="shared" si="1492"/>
        <v>-0.83936602087297818</v>
      </c>
      <c r="AB483" s="49">
        <f t="shared" si="1483"/>
        <v>-2.4343034289611403</v>
      </c>
      <c r="AC483" s="49">
        <f t="shared" si="1481"/>
        <v>-2.279024205261547</v>
      </c>
      <c r="AD483" s="49">
        <f t="shared" si="1493"/>
        <v>-1.9566067268218321</v>
      </c>
      <c r="AE483" s="49">
        <f t="shared" si="1493"/>
        <v>-1.7451017249686775</v>
      </c>
      <c r="AF483" s="49">
        <f t="shared" si="1493"/>
        <v>-0.34145903533229732</v>
      </c>
      <c r="AG483" s="129">
        <f t="shared" si="1484"/>
        <v>-1.4523440511213781</v>
      </c>
      <c r="AH483" s="129">
        <f t="shared" si="1485"/>
        <v>-1.2024304231546306</v>
      </c>
      <c r="AI483" s="129">
        <f t="shared" si="1486"/>
        <v>-1.5740538071134154</v>
      </c>
      <c r="AJ483" s="132">
        <f t="shared" si="1487"/>
        <v>-1.5805479230960886</v>
      </c>
      <c r="AK483" s="85">
        <f t="shared" si="1500"/>
        <v>0.15431028829816351</v>
      </c>
      <c r="AL483" s="122">
        <f t="shared" si="1501"/>
        <v>0.17816438777786944</v>
      </c>
      <c r="AM483" s="122">
        <f t="shared" si="1502"/>
        <v>0.25833924824329751</v>
      </c>
      <c r="AN483" s="122">
        <f t="shared" si="1503"/>
        <v>0.17972443270937286</v>
      </c>
      <c r="AO483" s="53"/>
      <c r="AP483" s="60"/>
    </row>
    <row r="484" spans="1:42" ht="15" thickBot="1">
      <c r="A484" s="23" t="s">
        <v>10</v>
      </c>
      <c r="B484" s="24">
        <v>13121006500</v>
      </c>
      <c r="C484" s="24"/>
      <c r="D484" s="148">
        <f t="shared" ref="D484:G484" si="1507">IF(OR(AND($V1266=1,$B$24=2),$B$24=1), IF(D$10="Next Quintile",IF(D1266&gt;D$21,D$22,IF(D1266&gt;D$20,D$21,IF(D1266&gt;D$19,D$20,IF(D1266&gt;D$18,D$19,D$18)))),IF(D$10="2nd Quintile",IF(D1266&gt;D$20,D$22,IF(D1266&gt;D$19,D$21,IF(D1266&gt;D$18,D$20,D$19))),IF(D1266*(1+D$10)&gt;100,100,D1266*(1+D$10)))), D1266)</f>
        <v>74.8</v>
      </c>
      <c r="E484" s="148">
        <f t="shared" si="1507"/>
        <v>71.900000000000006</v>
      </c>
      <c r="F484" s="148">
        <f t="shared" si="1507"/>
        <v>14.8</v>
      </c>
      <c r="G484" s="148">
        <f t="shared" si="1507"/>
        <v>7.3</v>
      </c>
      <c r="H484" s="149">
        <f t="shared" ref="H484:M484" si="1508">IF(OR(AND($V1266=1,$B$24=2),$B$24=1), IF(H$10="2nd Quintile",IF(H1266&gt;H$21,H$20,IF(H1266&gt;H$20,H$19,IF(H1266&gt;H$19,H$18, H$17))), IF(H$10="Next Quintile",IF(H1266=H$22,H$22,IF(H1266&gt;H$21,H$21,IF(H1266&gt;H$20,H$20,IF(H1266&gt;H$19,H$19,H$18)))),H1266*(1+H$10))), H1266)</f>
        <v>15</v>
      </c>
      <c r="I484" s="149">
        <f t="shared" si="1508"/>
        <v>5.2</v>
      </c>
      <c r="J484" s="149">
        <f t="shared" si="1508"/>
        <v>28.5</v>
      </c>
      <c r="K484" s="149">
        <f t="shared" si="1508"/>
        <v>46.8</v>
      </c>
      <c r="L484" s="149">
        <f t="shared" si="1508"/>
        <v>40.200000000000003</v>
      </c>
      <c r="M484" s="149">
        <f t="shared" si="1508"/>
        <v>22</v>
      </c>
      <c r="N484" s="148">
        <f t="shared" si="1341"/>
        <v>74.7</v>
      </c>
      <c r="O484" s="149">
        <f t="shared" ref="O484:Q484" si="1509">IF(OR(AND($V1266=1,$B$24=2),$B$24=1), IF(O$10="2nd Quintile",IF(O1266&gt;O$21,O$20,IF(O1266&gt;O$20,O$19,IF(O1266&gt;O$19,O$18, O$17))), IF(O$10="Next Quintile",IF(O1266=O$22,O$22,IF(O1266&gt;O$21,O$21,IF(O1266&gt;O$20,O$20,IF(O1266&gt;O$19,O$19,O$18)))),O1266*(1+O$10))), O1266)</f>
        <v>30.6</v>
      </c>
      <c r="P484" s="149">
        <f t="shared" si="1509"/>
        <v>31.4</v>
      </c>
      <c r="Q484" s="149">
        <f t="shared" si="1509"/>
        <v>20.100000000000001</v>
      </c>
      <c r="R484" s="23"/>
      <c r="S484" s="49">
        <f t="shared" si="1480"/>
        <v>6.8035687248952065E-2</v>
      </c>
      <c r="T484" s="49">
        <f t="shared" si="1481"/>
        <v>0.20011454460783362</v>
      </c>
      <c r="U484" s="49">
        <f t="shared" si="1481"/>
        <v>-1.4969442468011043</v>
      </c>
      <c r="V484" s="49">
        <f t="shared" si="1481"/>
        <v>-1.3787945584863421</v>
      </c>
      <c r="W484" s="49">
        <f t="shared" si="1491"/>
        <v>-2.0449910090546584</v>
      </c>
      <c r="X484" s="49">
        <f t="shared" si="1491"/>
        <v>0.68101328789178317</v>
      </c>
      <c r="Y484" s="49">
        <f t="shared" si="1492"/>
        <v>-0.22276400953787262</v>
      </c>
      <c r="Z484" s="49">
        <f t="shared" si="1492"/>
        <v>-0.7873266938920026</v>
      </c>
      <c r="AA484" s="49">
        <f t="shared" si="1492"/>
        <v>-0.15828406746614823</v>
      </c>
      <c r="AB484" s="49">
        <f t="shared" si="1483"/>
        <v>-0.68490569959363412</v>
      </c>
      <c r="AC484" s="49">
        <f t="shared" si="1481"/>
        <v>-3.365266695058431E-2</v>
      </c>
      <c r="AD484" s="49">
        <f t="shared" si="1493"/>
        <v>-1.8846094964311462</v>
      </c>
      <c r="AE484" s="49">
        <f t="shared" si="1493"/>
        <v>-0.57452693915807262</v>
      </c>
      <c r="AF484" s="49">
        <f t="shared" si="1493"/>
        <v>-1.1816395390393752</v>
      </c>
      <c r="AG484" s="129">
        <f t="shared" si="1484"/>
        <v>-0.68710089694202237</v>
      </c>
      <c r="AH484" s="129">
        <f t="shared" si="1485"/>
        <v>-0.59919004344734417</v>
      </c>
      <c r="AI484" s="129">
        <f t="shared" si="1486"/>
        <v>-0.54350548698392831</v>
      </c>
      <c r="AJ484" s="132">
        <f t="shared" si="1487"/>
        <v>-0.91860716039479451</v>
      </c>
      <c r="AK484" s="85">
        <f t="shared" si="1500"/>
        <v>0.38274190365947486</v>
      </c>
      <c r="AL484" s="122">
        <f t="shared" si="1501"/>
        <v>0.35446502227234683</v>
      </c>
      <c r="AM484" s="122">
        <f t="shared" si="1502"/>
        <v>0.49811912341426062</v>
      </c>
      <c r="AN484" s="122">
        <f t="shared" si="1503"/>
        <v>0.36471748308289331</v>
      </c>
      <c r="AO484" s="53"/>
      <c r="AP484" s="60"/>
    </row>
    <row r="485" spans="1:42" ht="15" thickBot="1">
      <c r="A485" s="23" t="s">
        <v>10</v>
      </c>
      <c r="B485" s="24">
        <v>13121006601</v>
      </c>
      <c r="C485" s="24"/>
      <c r="D485" s="148">
        <f t="shared" ref="D485:G485" si="1510">IF(OR(AND($V1267=1,$B$24=2),$B$24=1), IF(D$10="Next Quintile",IF(D1267&gt;D$21,D$22,IF(D1267&gt;D$20,D$21,IF(D1267&gt;D$19,D$20,IF(D1267&gt;D$18,D$19,D$18)))),IF(D$10="2nd Quintile",IF(D1267&gt;D$20,D$22,IF(D1267&gt;D$19,D$21,IF(D1267&gt;D$18,D$20,D$19))),IF(D1267*(1+D$10)&gt;100,100,D1267*(1+D$10)))), D1267)</f>
        <v>74.8</v>
      </c>
      <c r="E485" s="148">
        <f t="shared" si="1510"/>
        <v>71.900000000000006</v>
      </c>
      <c r="F485" s="148">
        <f t="shared" si="1510"/>
        <v>14.8</v>
      </c>
      <c r="G485" s="148">
        <f t="shared" si="1510"/>
        <v>7.3</v>
      </c>
      <c r="H485" s="149">
        <f t="shared" ref="H485:M485" si="1511">IF(OR(AND($V1267=1,$B$24=2),$B$24=1), IF(H$10="2nd Quintile",IF(H1267&gt;H$21,H$20,IF(H1267&gt;H$20,H$19,IF(H1267&gt;H$19,H$18, H$17))), IF(H$10="Next Quintile",IF(H1267=H$22,H$22,IF(H1267&gt;H$21,H$21,IF(H1267&gt;H$20,H$20,IF(H1267&gt;H$19,H$19,H$18)))),H1267*(1+H$10))), H1267)</f>
        <v>10.5</v>
      </c>
      <c r="I485" s="149">
        <f t="shared" si="1511"/>
        <v>2.6</v>
      </c>
      <c r="J485" s="149">
        <f t="shared" si="1511"/>
        <v>34.4</v>
      </c>
      <c r="K485" s="149">
        <f t="shared" si="1511"/>
        <v>48.3</v>
      </c>
      <c r="L485" s="149">
        <f t="shared" si="1511"/>
        <v>43.8</v>
      </c>
      <c r="M485" s="149">
        <f t="shared" si="1511"/>
        <v>29.2</v>
      </c>
      <c r="N485" s="148">
        <f t="shared" si="1341"/>
        <v>74.7</v>
      </c>
      <c r="O485" s="149">
        <f t="shared" ref="O485:Q485" si="1512">IF(OR(AND($V1267=1,$B$24=2),$B$24=1), IF(O$10="2nd Quintile",IF(O1267&gt;O$21,O$20,IF(O1267&gt;O$20,O$19,IF(O1267&gt;O$19,O$18, O$17))), IF(O$10="Next Quintile",IF(O1267=O$22,O$22,IF(O1267&gt;O$21,O$21,IF(O1267&gt;O$20,O$20,IF(O1267&gt;O$19,O$19,O$18)))),O1267*(1+O$10))), O1267)</f>
        <v>20</v>
      </c>
      <c r="P485" s="149">
        <f t="shared" si="1512"/>
        <v>41.2</v>
      </c>
      <c r="Q485" s="149">
        <f t="shared" si="1512"/>
        <v>17.399999999999999</v>
      </c>
      <c r="R485" s="23"/>
      <c r="S485" s="49">
        <f t="shared" si="1480"/>
        <v>6.8035687248952065E-2</v>
      </c>
      <c r="T485" s="49">
        <f t="shared" si="1481"/>
        <v>0.20011454460783362</v>
      </c>
      <c r="U485" s="49">
        <f t="shared" si="1481"/>
        <v>-1.4969442468011043</v>
      </c>
      <c r="V485" s="49">
        <f t="shared" si="1481"/>
        <v>-1.3787945584863421</v>
      </c>
      <c r="W485" s="49">
        <f t="shared" si="1491"/>
        <v>-0.437960716573773</v>
      </c>
      <c r="X485" s="49">
        <f t="shared" si="1491"/>
        <v>0.99143315264312892</v>
      </c>
      <c r="Y485" s="49">
        <f t="shared" si="1492"/>
        <v>-0.51918552103479176</v>
      </c>
      <c r="Z485" s="49">
        <f t="shared" si="1492"/>
        <v>-0.86133773243089706</v>
      </c>
      <c r="AA485" s="49">
        <f t="shared" si="1492"/>
        <v>-0.48962123398838936</v>
      </c>
      <c r="AB485" s="49">
        <f t="shared" si="1483"/>
        <v>-1.2933918663301578</v>
      </c>
      <c r="AC485" s="49">
        <f t="shared" si="1481"/>
        <v>-3.365266695058431E-2</v>
      </c>
      <c r="AD485" s="49">
        <f t="shared" si="1493"/>
        <v>-0.79436572194361077</v>
      </c>
      <c r="AE485" s="49">
        <f t="shared" si="1493"/>
        <v>-1.2783080987251849</v>
      </c>
      <c r="AF485" s="49">
        <f t="shared" si="1493"/>
        <v>-0.77655251046631946</v>
      </c>
      <c r="AG485" s="129">
        <f t="shared" si="1484"/>
        <v>-0.65659484991086225</v>
      </c>
      <c r="AH485" s="129">
        <f t="shared" si="1485"/>
        <v>-0.36761452262801381</v>
      </c>
      <c r="AI485" s="129">
        <f t="shared" si="1486"/>
        <v>-0.88145027758314809</v>
      </c>
      <c r="AJ485" s="132">
        <f t="shared" si="1487"/>
        <v>-0.72071974952142492</v>
      </c>
      <c r="AK485" s="85">
        <f t="shared" si="1500"/>
        <v>0.39184821916658857</v>
      </c>
      <c r="AL485" s="122">
        <f t="shared" si="1501"/>
        <v>0.42214436309108921</v>
      </c>
      <c r="AM485" s="122">
        <f t="shared" si="1502"/>
        <v>0.41948878835692283</v>
      </c>
      <c r="AN485" s="122">
        <f t="shared" si="1503"/>
        <v>0.42002121693755301</v>
      </c>
      <c r="AO485" s="53"/>
      <c r="AP485" s="60"/>
    </row>
    <row r="486" spans="1:42" ht="15" thickBot="1">
      <c r="A486" s="23" t="s">
        <v>10</v>
      </c>
      <c r="B486" s="24">
        <v>13121006602</v>
      </c>
      <c r="C486" s="24"/>
      <c r="D486" s="148">
        <f t="shared" ref="D486:G486" si="1513">IF(OR(AND($V1268=1,$B$24=2),$B$24=1), IF(D$10="Next Quintile",IF(D1268&gt;D$21,D$22,IF(D1268&gt;D$20,D$21,IF(D1268&gt;D$19,D$20,IF(D1268&gt;D$18,D$19,D$18)))),IF(D$10="2nd Quintile",IF(D1268&gt;D$20,D$22,IF(D1268&gt;D$19,D$21,IF(D1268&gt;D$18,D$20,D$19))),IF(D1268*(1+D$10)&gt;100,100,D1268*(1+D$10)))), D1268)</f>
        <v>74.8</v>
      </c>
      <c r="E486" s="148">
        <f t="shared" si="1513"/>
        <v>71.900000000000006</v>
      </c>
      <c r="F486" s="148">
        <f t="shared" si="1513"/>
        <v>12</v>
      </c>
      <c r="G486" s="148">
        <f t="shared" si="1513"/>
        <v>7.3</v>
      </c>
      <c r="H486" s="149">
        <f t="shared" ref="H486:M486" si="1514">IF(OR(AND($V1268=1,$B$24=2),$B$24=1), IF(H$10="2nd Quintile",IF(H1268&gt;H$21,H$20,IF(H1268&gt;H$20,H$19,IF(H1268&gt;H$19,H$18, H$17))), IF(H$10="Next Quintile",IF(H1268=H$22,H$22,IF(H1268&gt;H$21,H$21,IF(H1268&gt;H$20,H$20,IF(H1268&gt;H$19,H$19,H$18)))),H1268*(1+H$10))), H1268)</f>
        <v>13.8</v>
      </c>
      <c r="I486" s="149">
        <f t="shared" si="1514"/>
        <v>13.3</v>
      </c>
      <c r="J486" s="149">
        <f t="shared" si="1514"/>
        <v>66.099999999999994</v>
      </c>
      <c r="K486" s="149">
        <f t="shared" si="1514"/>
        <v>86.8</v>
      </c>
      <c r="L486" s="149">
        <f t="shared" si="1514"/>
        <v>65.7</v>
      </c>
      <c r="M486" s="149">
        <f t="shared" si="1514"/>
        <v>36.200000000000003</v>
      </c>
      <c r="N486" s="148">
        <f t="shared" si="1341"/>
        <v>74.7</v>
      </c>
      <c r="O486" s="149">
        <f t="shared" ref="O486:Q486" si="1515">IF(OR(AND($V1268=1,$B$24=2),$B$24=1), IF(O$10="2nd Quintile",IF(O1268&gt;O$21,O$20,IF(O1268&gt;O$20,O$19,IF(O1268&gt;O$19,O$18, O$17))), IF(O$10="Next Quintile",IF(O1268=O$22,O$22,IF(O1268&gt;O$21,O$21,IF(O1268&gt;O$20,O$20,IF(O1268&gt;O$19,O$19,O$18)))),O1268*(1+O$10))), O1268)</f>
        <v>29.7</v>
      </c>
      <c r="P486" s="149">
        <f t="shared" si="1515"/>
        <v>31.3</v>
      </c>
      <c r="Q486" s="149">
        <f t="shared" si="1515"/>
        <v>33.5</v>
      </c>
      <c r="R486" s="23"/>
      <c r="S486" s="49">
        <f t="shared" si="1480"/>
        <v>6.8035687248952065E-2</v>
      </c>
      <c r="T486" s="49">
        <f t="shared" si="1481"/>
        <v>0.20011454460783362</v>
      </c>
      <c r="U486" s="49">
        <f t="shared" si="1481"/>
        <v>-1.631123151255002</v>
      </c>
      <c r="V486" s="49">
        <f t="shared" si="1481"/>
        <v>-1.3787945584863421</v>
      </c>
      <c r="W486" s="49">
        <f t="shared" si="1491"/>
        <v>-1.6164495977264224</v>
      </c>
      <c r="X486" s="49">
        <f t="shared" si="1491"/>
        <v>-0.28606398306433239</v>
      </c>
      <c r="Y486" s="49">
        <f t="shared" si="1492"/>
        <v>-2.1118231336538322</v>
      </c>
      <c r="Z486" s="49">
        <f t="shared" si="1492"/>
        <v>-2.7609543882625229</v>
      </c>
      <c r="AA486" s="49">
        <f t="shared" si="1492"/>
        <v>-2.5052556636653596</v>
      </c>
      <c r="AB486" s="49">
        <f t="shared" si="1483"/>
        <v>-1.8849756395462229</v>
      </c>
      <c r="AC486" s="49">
        <f t="shared" si="1481"/>
        <v>-3.365266695058431E-2</v>
      </c>
      <c r="AD486" s="49">
        <f t="shared" si="1493"/>
        <v>-1.7920416287859775</v>
      </c>
      <c r="AE486" s="49">
        <f t="shared" si="1493"/>
        <v>-0.56734549875432672</v>
      </c>
      <c r="AF486" s="49">
        <f t="shared" si="1493"/>
        <v>-3.1</v>
      </c>
      <c r="AG486" s="129">
        <f t="shared" si="1484"/>
        <v>-1.5740487514029102</v>
      </c>
      <c r="AH486" s="129">
        <f t="shared" si="1485"/>
        <v>-0.96515774176130642</v>
      </c>
      <c r="AI486" s="129">
        <f t="shared" si="1486"/>
        <v>-2.3837285638247017</v>
      </c>
      <c r="AJ486" s="132">
        <f t="shared" si="1487"/>
        <v>-1.3732599486227222</v>
      </c>
      <c r="AK486" s="85">
        <f t="shared" si="1500"/>
        <v>0.11798039611874432</v>
      </c>
      <c r="AL486" s="122">
        <f t="shared" si="1501"/>
        <v>0.24750875809032608</v>
      </c>
      <c r="AM486" s="122">
        <f t="shared" si="1502"/>
        <v>6.9950496060461248E-2</v>
      </c>
      <c r="AN486" s="122">
        <f t="shared" si="1503"/>
        <v>0.23765534868301386</v>
      </c>
      <c r="AO486" s="53"/>
      <c r="AP486" s="60"/>
    </row>
    <row r="487" spans="1:42" ht="15" thickBot="1">
      <c r="A487" s="23" t="s">
        <v>10</v>
      </c>
      <c r="B487" s="24">
        <v>13121006700</v>
      </c>
      <c r="C487" s="24"/>
      <c r="D487" s="148">
        <f t="shared" ref="D487:G487" si="1516">IF(OR(AND($V1269=1,$B$24=2),$B$24=1), IF(D$10="Next Quintile",IF(D1269&gt;D$21,D$22,IF(D1269&gt;D$20,D$21,IF(D1269&gt;D$19,D$20,IF(D1269&gt;D$18,D$19,D$18)))),IF(D$10="2nd Quintile",IF(D1269&gt;D$20,D$22,IF(D1269&gt;D$19,D$21,IF(D1269&gt;D$18,D$20,D$19))),IF(D1269*(1+D$10)&gt;100,100,D1269*(1+D$10)))), D1269)</f>
        <v>74.8</v>
      </c>
      <c r="E487" s="148">
        <f t="shared" si="1516"/>
        <v>71.900000000000006</v>
      </c>
      <c r="F487" s="148">
        <f t="shared" si="1516"/>
        <v>13.7</v>
      </c>
      <c r="G487" s="148">
        <f t="shared" si="1516"/>
        <v>11.8</v>
      </c>
      <c r="H487" s="149">
        <f t="shared" ref="H487:M487" si="1517">IF(OR(AND($V1269=1,$B$24=2),$B$24=1), IF(H$10="2nd Quintile",IF(H1269&gt;H$21,H$20,IF(H1269&gt;H$20,H$19,IF(H1269&gt;H$19,H$18, H$17))), IF(H$10="Next Quintile",IF(H1269=H$22,H$22,IF(H1269&gt;H$21,H$21,IF(H1269&gt;H$20,H$20,IF(H1269&gt;H$19,H$19,H$18)))),H1269*(1+H$10))), H1269)</f>
        <v>14.6</v>
      </c>
      <c r="I487" s="149">
        <f t="shared" si="1517"/>
        <v>6.8</v>
      </c>
      <c r="J487" s="149">
        <f t="shared" si="1517"/>
        <v>50.3</v>
      </c>
      <c r="K487" s="149">
        <f t="shared" si="1517"/>
        <v>72.3</v>
      </c>
      <c r="L487" s="149">
        <f t="shared" si="1517"/>
        <v>46.4</v>
      </c>
      <c r="M487" s="149">
        <f t="shared" si="1517"/>
        <v>23.7</v>
      </c>
      <c r="N487" s="148">
        <f t="shared" si="1341"/>
        <v>74.7</v>
      </c>
      <c r="O487" s="149">
        <f t="shared" ref="O487:Q487" si="1518">IF(OR(AND($V1269=1,$B$24=2),$B$24=1), IF(O$10="2nd Quintile",IF(O1269&gt;O$21,O$20,IF(O1269&gt;O$20,O$19,IF(O1269&gt;O$19,O$18, O$17))), IF(O$10="Next Quintile",IF(O1269=O$22,O$22,IF(O1269&gt;O$21,O$21,IF(O1269&gt;O$20,O$20,IF(O1269&gt;O$19,O$19,O$18)))),O1269*(1+O$10))), O1269)</f>
        <v>25.4</v>
      </c>
      <c r="P487" s="149">
        <f t="shared" si="1518"/>
        <v>27.9</v>
      </c>
      <c r="Q487" s="149">
        <f t="shared" si="1518"/>
        <v>14.2</v>
      </c>
      <c r="R487" s="23"/>
      <c r="S487" s="49">
        <f t="shared" si="1480"/>
        <v>6.8035687248952065E-2</v>
      </c>
      <c r="T487" s="49">
        <f t="shared" si="1481"/>
        <v>0.20011454460783362</v>
      </c>
      <c r="U487" s="49">
        <f t="shared" si="1481"/>
        <v>-1.5496573878365643</v>
      </c>
      <c r="V487" s="49">
        <f t="shared" si="1481"/>
        <v>-1.139595081213491</v>
      </c>
      <c r="W487" s="49">
        <f t="shared" si="1491"/>
        <v>-1.9021438719452459</v>
      </c>
      <c r="X487" s="49">
        <f t="shared" si="1491"/>
        <v>0.48998567881403199</v>
      </c>
      <c r="Y487" s="49">
        <f t="shared" si="1492"/>
        <v>-1.3180163740519131</v>
      </c>
      <c r="Z487" s="49">
        <f t="shared" si="1492"/>
        <v>-2.0455143490532093</v>
      </c>
      <c r="AA487" s="49">
        <f t="shared" si="1492"/>
        <v>-0.7289202986988973</v>
      </c>
      <c r="AB487" s="49">
        <f t="shared" si="1483"/>
        <v>-0.82857604451753541</v>
      </c>
      <c r="AC487" s="49">
        <f t="shared" si="1481"/>
        <v>-3.365266695058431E-2</v>
      </c>
      <c r="AD487" s="49">
        <f t="shared" si="1493"/>
        <v>-1.3497729278146191</v>
      </c>
      <c r="AE487" s="49">
        <f t="shared" si="1493"/>
        <v>-0.32317652502696126</v>
      </c>
      <c r="AF487" s="49">
        <f t="shared" si="1493"/>
        <v>-0.29644936549084666</v>
      </c>
      <c r="AG487" s="129">
        <f t="shared" si="1484"/>
        <v>-0.81255437391670637</v>
      </c>
      <c r="AH487" s="129">
        <f t="shared" si="1485"/>
        <v>-0.73589668633948535</v>
      </c>
      <c r="AI487" s="129">
        <f t="shared" si="1486"/>
        <v>-1.2010035640898806</v>
      </c>
      <c r="AJ487" s="132">
        <f t="shared" si="1487"/>
        <v>-0.50076287132075281</v>
      </c>
      <c r="AK487" s="85">
        <f t="shared" si="1500"/>
        <v>0.34529296962915035</v>
      </c>
      <c r="AL487" s="122">
        <f t="shared" si="1501"/>
        <v>0.31451168245582245</v>
      </c>
      <c r="AM487" s="122">
        <f t="shared" si="1502"/>
        <v>0.34513764377456319</v>
      </c>
      <c r="AN487" s="122">
        <f t="shared" si="1503"/>
        <v>0.48149272034357776</v>
      </c>
      <c r="AO487" s="53"/>
      <c r="AP487" s="60"/>
    </row>
    <row r="488" spans="1:42" ht="15" thickBot="1">
      <c r="A488" s="23" t="s">
        <v>10</v>
      </c>
      <c r="B488" s="24">
        <v>13121006801</v>
      </c>
      <c r="C488" s="24"/>
      <c r="D488" s="148">
        <f t="shared" ref="D488:G488" si="1519">IF(OR(AND($V1270=1,$B$24=2),$B$24=1), IF(D$10="Next Quintile",IF(D1270&gt;D$21,D$22,IF(D1270&gt;D$20,D$21,IF(D1270&gt;D$19,D$20,IF(D1270&gt;D$18,D$19,D$18)))),IF(D$10="2nd Quintile",IF(D1270&gt;D$20,D$22,IF(D1270&gt;D$19,D$21,IF(D1270&gt;D$18,D$20,D$19))),IF(D1270*(1+D$10)&gt;100,100,D1270*(1+D$10)))), D1270)</f>
        <v>74.8</v>
      </c>
      <c r="E488" s="148">
        <f t="shared" si="1519"/>
        <v>71.900000000000006</v>
      </c>
      <c r="F488" s="148">
        <f t="shared" si="1519"/>
        <v>3.2</v>
      </c>
      <c r="G488" s="148">
        <f t="shared" si="1519"/>
        <v>11.8</v>
      </c>
      <c r="H488" s="149">
        <f t="shared" ref="H488:M488" si="1520">IF(OR(AND($V1270=1,$B$24=2),$B$24=1), IF(H$10="2nd Quintile",IF(H1270&gt;H$21,H$20,IF(H1270&gt;H$20,H$19,IF(H1270&gt;H$19,H$18, H$17))), IF(H$10="Next Quintile",IF(H1270=H$22,H$22,IF(H1270&gt;H$21,H$21,IF(H1270&gt;H$20,H$20,IF(H1270&gt;H$19,H$19,H$18)))),H1270*(1+H$10))), H1270)</f>
        <v>10.631500000000001</v>
      </c>
      <c r="I488" s="149">
        <f t="shared" si="1520"/>
        <v>17.171199999999999</v>
      </c>
      <c r="J488" s="149">
        <f t="shared" si="1520"/>
        <v>49.597000000000001</v>
      </c>
      <c r="K488" s="149">
        <f t="shared" si="1520"/>
        <v>59.304000000000002</v>
      </c>
      <c r="L488" s="149">
        <f t="shared" si="1520"/>
        <v>53.055599999999998</v>
      </c>
      <c r="M488" s="149">
        <f t="shared" si="1520"/>
        <v>30.429600000000001</v>
      </c>
      <c r="N488" s="148">
        <f t="shared" si="1341"/>
        <v>74.7</v>
      </c>
      <c r="O488" s="149">
        <f t="shared" ref="O488:Q488" si="1521">IF(OR(AND($V1270=1,$B$24=2),$B$24=1), IF(O$10="2nd Quintile",IF(O1270&gt;O$21,O$20,IF(O1270&gt;O$20,O$19,IF(O1270&gt;O$19,O$18, O$17))), IF(O$10="Next Quintile",IF(O1270=O$22,O$22,IF(O1270&gt;O$21,O$21,IF(O1270&gt;O$20,O$20,IF(O1270&gt;O$19,O$19,O$18)))),O1270*(1+O$10))), O1270)</f>
        <v>24.1</v>
      </c>
      <c r="P488" s="149">
        <f t="shared" si="1521"/>
        <v>43.596600000000002</v>
      </c>
      <c r="Q488" s="149">
        <f t="shared" si="1521"/>
        <v>16.816199999999998</v>
      </c>
      <c r="R488" s="23"/>
      <c r="S488" s="49">
        <f t="shared" si="1480"/>
        <v>6.8035687248952065E-2</v>
      </c>
      <c r="T488" s="49">
        <f t="shared" si="1481"/>
        <v>0.20011454460783362</v>
      </c>
      <c r="U488" s="49">
        <f t="shared" si="1481"/>
        <v>-2.0528282795386805</v>
      </c>
      <c r="V488" s="49">
        <f t="shared" si="1481"/>
        <v>-1.139595081213491</v>
      </c>
      <c r="W488" s="49">
        <f t="shared" si="1491"/>
        <v>-0.48492171289849251</v>
      </c>
      <c r="X488" s="49">
        <f t="shared" si="1491"/>
        <v>-0.74825528322795121</v>
      </c>
      <c r="Y488" s="49">
        <f t="shared" si="1492"/>
        <v>-1.2826969973430431</v>
      </c>
      <c r="Z488" s="49">
        <f t="shared" si="1492"/>
        <v>-1.4042827111522274</v>
      </c>
      <c r="AA488" s="49">
        <f t="shared" si="1492"/>
        <v>-1.3414890891170728</v>
      </c>
      <c r="AB488" s="49">
        <f t="shared" si="1483"/>
        <v>-1.3973077816939399</v>
      </c>
      <c r="AC488" s="49">
        <f t="shared" si="1481"/>
        <v>-3.365266695058431E-2</v>
      </c>
      <c r="AD488" s="49">
        <f t="shared" si="1493"/>
        <v>-1.2160637856604877</v>
      </c>
      <c r="AE488" s="49">
        <f t="shared" si="1493"/>
        <v>-1.4504184994413625</v>
      </c>
      <c r="AF488" s="49">
        <f t="shared" si="1493"/>
        <v>-0.6889636929548566</v>
      </c>
      <c r="AG488" s="129">
        <f t="shared" si="1484"/>
        <v>-1.001821687732152</v>
      </c>
      <c r="AH488" s="129">
        <f t="shared" si="1485"/>
        <v>-0.7771638746235533</v>
      </c>
      <c r="AI488" s="129">
        <f t="shared" si="1486"/>
        <v>-1.3810265273210802</v>
      </c>
      <c r="AJ488" s="132">
        <f t="shared" si="1487"/>
        <v>-0.84727466125182271</v>
      </c>
      <c r="AK488" s="85">
        <f t="shared" si="1500"/>
        <v>0.28879506044324832</v>
      </c>
      <c r="AL488" s="122">
        <f t="shared" si="1501"/>
        <v>0.30245109811328469</v>
      </c>
      <c r="AM488" s="122">
        <f t="shared" si="1502"/>
        <v>0.30325131704117897</v>
      </c>
      <c r="AN488" s="122">
        <f t="shared" si="1503"/>
        <v>0.38465282677342788</v>
      </c>
      <c r="AO488" s="53"/>
      <c r="AP488" s="60"/>
    </row>
    <row r="489" spans="1:42" ht="15" thickBot="1">
      <c r="A489" s="23" t="s">
        <v>10</v>
      </c>
      <c r="B489" s="24">
        <v>13121006802</v>
      </c>
      <c r="C489" s="24"/>
      <c r="D489" s="148">
        <f t="shared" ref="D489:G489" si="1522">IF(OR(AND($V1271=1,$B$24=2),$B$24=1), IF(D$10="Next Quintile",IF(D1271&gt;D$21,D$22,IF(D1271&gt;D$20,D$21,IF(D1271&gt;D$19,D$20,IF(D1271&gt;D$18,D$19,D$18)))),IF(D$10="2nd Quintile",IF(D1271&gt;D$20,D$22,IF(D1271&gt;D$19,D$21,IF(D1271&gt;D$18,D$20,D$19))),IF(D1271*(1+D$10)&gt;100,100,D1271*(1+D$10)))), D1271)</f>
        <v>73.2</v>
      </c>
      <c r="E489" s="148">
        <f t="shared" si="1522"/>
        <v>71.2</v>
      </c>
      <c r="F489" s="148">
        <f t="shared" si="1522"/>
        <v>8.8000000000000007</v>
      </c>
      <c r="G489" s="148">
        <f t="shared" si="1522"/>
        <v>10.4</v>
      </c>
      <c r="H489" s="149">
        <f t="shared" ref="H489:M489" si="1523">IF(OR(AND($V1271=1,$B$24=2),$B$24=1), IF(H$10="2nd Quintile",IF(H1271&gt;H$21,H$20,IF(H1271&gt;H$20,H$19,IF(H1271&gt;H$19,H$18, H$17))), IF(H$10="Next Quintile",IF(H1271=H$22,H$22,IF(H1271&gt;H$21,H$21,IF(H1271&gt;H$20,H$20,IF(H1271&gt;H$19,H$19,H$18)))),H1271*(1+H$10))), H1271)</f>
        <v>16.2</v>
      </c>
      <c r="I489" s="149">
        <f t="shared" si="1523"/>
        <v>6.5</v>
      </c>
      <c r="J489" s="149">
        <f t="shared" si="1523"/>
        <v>93.4</v>
      </c>
      <c r="K489" s="149">
        <f t="shared" si="1523"/>
        <v>95.2</v>
      </c>
      <c r="L489" s="149">
        <f t="shared" si="1523"/>
        <v>42.1</v>
      </c>
      <c r="M489" s="149">
        <f t="shared" si="1523"/>
        <v>48.3</v>
      </c>
      <c r="N489" s="148">
        <f t="shared" si="1341"/>
        <v>70.2</v>
      </c>
      <c r="O489" s="149">
        <f t="shared" ref="O489:Q489" si="1524">IF(OR(AND($V1271=1,$B$24=2),$B$24=1), IF(O$10="2nd Quintile",IF(O1271&gt;O$21,O$20,IF(O1271&gt;O$20,O$19,IF(O1271&gt;O$19,O$18, O$17))), IF(O$10="Next Quintile",IF(O1271=O$22,O$22,IF(O1271&gt;O$21,O$21,IF(O1271&gt;O$20,O$20,IF(O1271&gt;O$19,O$19,O$18)))),O1271*(1+O$10))), O1271)</f>
        <v>28.6</v>
      </c>
      <c r="P489" s="149">
        <f t="shared" si="1524"/>
        <v>42.7</v>
      </c>
      <c r="Q489" s="149">
        <f t="shared" si="1524"/>
        <v>48.8</v>
      </c>
      <c r="R489" s="23"/>
      <c r="S489" s="49">
        <f t="shared" si="1480"/>
        <v>-6.8255228027452361E-2</v>
      </c>
      <c r="T489" s="49">
        <f t="shared" si="1481"/>
        <v>0.13320028136931447</v>
      </c>
      <c r="U489" s="49">
        <f t="shared" si="1481"/>
        <v>-1.7844704706308852</v>
      </c>
      <c r="V489" s="49">
        <f t="shared" si="1481"/>
        <v>-1.2140126963650448</v>
      </c>
      <c r="W489" s="49">
        <f t="shared" si="1491"/>
        <v>-2.4735324203828939</v>
      </c>
      <c r="X489" s="49">
        <f t="shared" si="1491"/>
        <v>0.52580335551611035</v>
      </c>
      <c r="Y489" s="49">
        <f t="shared" si="1492"/>
        <v>-3.1</v>
      </c>
      <c r="Z489" s="49">
        <f t="shared" si="1492"/>
        <v>-3.1</v>
      </c>
      <c r="AA489" s="49">
        <f t="shared" si="1492"/>
        <v>-0.33315646090844231</v>
      </c>
      <c r="AB489" s="49">
        <f t="shared" si="1483"/>
        <v>-2.9075704475339919</v>
      </c>
      <c r="AC489" s="49">
        <f t="shared" si="1481"/>
        <v>-0.45642136663256461</v>
      </c>
      <c r="AD489" s="49">
        <f t="shared" si="1493"/>
        <v>-1.6789031238863283</v>
      </c>
      <c r="AE489" s="49">
        <f t="shared" si="1493"/>
        <v>-1.3860297047813754</v>
      </c>
      <c r="AF489" s="49">
        <f t="shared" si="1493"/>
        <v>-3.1</v>
      </c>
      <c r="AG489" s="129">
        <f t="shared" si="1484"/>
        <v>-1.636365070158508</v>
      </c>
      <c r="AH489" s="129">
        <f t="shared" si="1485"/>
        <v>-1.1401810255029787</v>
      </c>
      <c r="AI489" s="129">
        <f t="shared" si="1486"/>
        <v>-2.1135756361474782</v>
      </c>
      <c r="AJ489" s="132">
        <f t="shared" si="1487"/>
        <v>-1.6553385488250671</v>
      </c>
      <c r="AK489" s="85">
        <f t="shared" si="1500"/>
        <v>9.9378442897774755E-2</v>
      </c>
      <c r="AL489" s="122">
        <f t="shared" si="1501"/>
        <v>0.19635714919117289</v>
      </c>
      <c r="AM489" s="122">
        <f t="shared" si="1502"/>
        <v>0.13280755381334342</v>
      </c>
      <c r="AN489" s="122">
        <f t="shared" si="1503"/>
        <v>0.15882264395038156</v>
      </c>
      <c r="AO489" s="53"/>
      <c r="AP489" s="60"/>
    </row>
    <row r="490" spans="1:42" ht="15" thickBot="1">
      <c r="A490" s="23" t="s">
        <v>10</v>
      </c>
      <c r="B490" s="24">
        <v>13121006900</v>
      </c>
      <c r="C490" s="24"/>
      <c r="D490" s="148">
        <f t="shared" ref="D490:G490" si="1525">IF(OR(AND($V1272=1,$B$24=2),$B$24=1), IF(D$10="Next Quintile",IF(D1272&gt;D$21,D$22,IF(D1272&gt;D$20,D$21,IF(D1272&gt;D$19,D$20,IF(D1272&gt;D$18,D$19,D$18)))),IF(D$10="2nd Quintile",IF(D1272&gt;D$20,D$22,IF(D1272&gt;D$19,D$21,IF(D1272&gt;D$18,D$20,D$19))),IF(D1272*(1+D$10)&gt;100,100,D1272*(1+D$10)))), D1272)</f>
        <v>68.5</v>
      </c>
      <c r="E490" s="148">
        <f t="shared" si="1525"/>
        <v>57</v>
      </c>
      <c r="F490" s="148">
        <f t="shared" si="1525"/>
        <v>12.7</v>
      </c>
      <c r="G490" s="148">
        <f t="shared" si="1525"/>
        <v>12.6</v>
      </c>
      <c r="H490" s="149">
        <f t="shared" ref="H490:M490" si="1526">IF(OR(AND($V1272=1,$B$24=2),$B$24=1), IF(H$10="2nd Quintile",IF(H1272&gt;H$21,H$20,IF(H1272&gt;H$20,H$19,IF(H1272&gt;H$19,H$18, H$17))), IF(H$10="Next Quintile",IF(H1272=H$22,H$22,IF(H1272&gt;H$21,H$21,IF(H1272&gt;H$20,H$20,IF(H1272&gt;H$19,H$19,H$18)))),H1272*(1+H$10))), H1272)</f>
        <v>6.7</v>
      </c>
      <c r="I490" s="149">
        <f t="shared" si="1526"/>
        <v>33.1</v>
      </c>
      <c r="J490" s="149">
        <f t="shared" si="1526"/>
        <v>41.2</v>
      </c>
      <c r="K490" s="149">
        <f t="shared" si="1526"/>
        <v>46.2</v>
      </c>
      <c r="L490" s="149">
        <f t="shared" si="1526"/>
        <v>42.2</v>
      </c>
      <c r="M490" s="149">
        <f t="shared" si="1526"/>
        <v>25.2</v>
      </c>
      <c r="N490" s="148">
        <f t="shared" si="1341"/>
        <v>50.8</v>
      </c>
      <c r="O490" s="149">
        <f t="shared" ref="O490:Q490" si="1527">IF(OR(AND($V1272=1,$B$24=2),$B$24=1), IF(O$10="2nd Quintile",IF(O1272&gt;O$21,O$20,IF(O1272&gt;O$20,O$19,IF(O1272&gt;O$19,O$18, O$17))), IF(O$10="Next Quintile",IF(O1272=O$22,O$22,IF(O1272&gt;O$21,O$21,IF(O1272&gt;O$20,O$20,IF(O1272&gt;O$19,O$19,O$18)))),O1272*(1+O$10))), O1272)</f>
        <v>20.8</v>
      </c>
      <c r="P490" s="149">
        <f t="shared" si="1527"/>
        <v>40.200000000000003</v>
      </c>
      <c r="Q490" s="149">
        <f t="shared" si="1527"/>
        <v>18.7</v>
      </c>
      <c r="R490" s="23"/>
      <c r="S490" s="49">
        <f t="shared" si="1480"/>
        <v>-0.46860979165189204</v>
      </c>
      <c r="T490" s="49">
        <f t="shared" si="1481"/>
        <v>-1.2242033443263547</v>
      </c>
      <c r="U490" s="49">
        <f t="shared" si="1481"/>
        <v>-1.5975784251415277</v>
      </c>
      <c r="V490" s="49">
        <f t="shared" si="1481"/>
        <v>-1.0970707296983173</v>
      </c>
      <c r="W490" s="49">
        <f t="shared" si="1491"/>
        <v>0.91908708596564104</v>
      </c>
      <c r="X490" s="49">
        <f t="shared" si="1491"/>
        <v>-2.6500306454015035</v>
      </c>
      <c r="Y490" s="49">
        <f t="shared" si="1492"/>
        <v>-0.86082387326852949</v>
      </c>
      <c r="Z490" s="49">
        <f t="shared" si="1492"/>
        <v>-0.75772227847644513</v>
      </c>
      <c r="AA490" s="49">
        <f t="shared" si="1492"/>
        <v>-0.34236027108961581</v>
      </c>
      <c r="AB490" s="49">
        <f t="shared" si="1483"/>
        <v>-0.95534399592097796</v>
      </c>
      <c r="AC490" s="49">
        <f t="shared" si="1481"/>
        <v>-2.279024205261547</v>
      </c>
      <c r="AD490" s="49">
        <f t="shared" si="1493"/>
        <v>-0.87664827096153797</v>
      </c>
      <c r="AE490" s="49">
        <f t="shared" si="1493"/>
        <v>-1.2064936946877245</v>
      </c>
      <c r="AF490" s="49">
        <f t="shared" si="1493"/>
        <v>-0.97159441311260542</v>
      </c>
      <c r="AG490" s="129">
        <f t="shared" si="1484"/>
        <v>-1.0052050484936452</v>
      </c>
      <c r="AH490" s="129">
        <f t="shared" si="1485"/>
        <v>-0.99703281764606899</v>
      </c>
      <c r="AI490" s="129">
        <f t="shared" si="1486"/>
        <v>-0.68514218182901299</v>
      </c>
      <c r="AJ490" s="132">
        <f t="shared" si="1487"/>
        <v>-1.3334401460058536</v>
      </c>
      <c r="AK490" s="85">
        <f t="shared" si="1500"/>
        <v>0.28778509836795629</v>
      </c>
      <c r="AL490" s="122">
        <f t="shared" si="1501"/>
        <v>0.23819307516842009</v>
      </c>
      <c r="AM490" s="122">
        <f t="shared" si="1502"/>
        <v>0.46516421160060106</v>
      </c>
      <c r="AN490" s="122">
        <f t="shared" si="1503"/>
        <v>0.24878381691830539</v>
      </c>
      <c r="AO490" s="53"/>
      <c r="AP490" s="60"/>
    </row>
    <row r="491" spans="1:42" ht="15" thickBot="1">
      <c r="A491" s="23" t="s">
        <v>10</v>
      </c>
      <c r="B491" s="24">
        <v>13121007001</v>
      </c>
      <c r="C491" s="24"/>
      <c r="D491" s="148">
        <f t="shared" ref="D491:G491" si="1528">IF(OR(AND($V1273=1,$B$24=2),$B$24=1), IF(D$10="Next Quintile",IF(D1273&gt;D$21,D$22,IF(D1273&gt;D$20,D$21,IF(D1273&gt;D$19,D$20,IF(D1273&gt;D$18,D$19,D$18)))),IF(D$10="2nd Quintile",IF(D1273&gt;D$20,D$22,IF(D1273&gt;D$19,D$21,IF(D1273&gt;D$18,D$20,D$19))),IF(D1273*(1+D$10)&gt;100,100,D1273*(1+D$10)))), D1273)</f>
        <v>72.099999999999994</v>
      </c>
      <c r="E491" s="148">
        <f t="shared" si="1528"/>
        <v>70.7</v>
      </c>
      <c r="F491" s="148">
        <f t="shared" si="1528"/>
        <v>15.7</v>
      </c>
      <c r="G491" s="148">
        <f t="shared" si="1528"/>
        <v>9.6999999999999993</v>
      </c>
      <c r="H491" s="149">
        <f t="shared" ref="H491:M491" si="1529">IF(OR(AND($V1273=1,$B$24=2),$B$24=1), IF(H$10="2nd Quintile",IF(H1273&gt;H$21,H$20,IF(H1273&gt;H$20,H$19,IF(H1273&gt;H$19,H$18, H$17))), IF(H$10="Next Quintile",IF(H1273=H$22,H$22,IF(H1273&gt;H$21,H$21,IF(H1273&gt;H$20,H$20,IF(H1273&gt;H$19,H$19,H$18)))),H1273*(1+H$10))), H1273)</f>
        <v>13.4</v>
      </c>
      <c r="I491" s="149">
        <f t="shared" si="1529"/>
        <v>11</v>
      </c>
      <c r="J491" s="149">
        <f t="shared" si="1529"/>
        <v>63.4</v>
      </c>
      <c r="K491" s="149">
        <f t="shared" si="1529"/>
        <v>54.9</v>
      </c>
      <c r="L491" s="149">
        <f t="shared" si="1529"/>
        <v>46.8</v>
      </c>
      <c r="M491" s="149">
        <f t="shared" si="1529"/>
        <v>27.9</v>
      </c>
      <c r="N491" s="148">
        <f t="shared" si="1341"/>
        <v>67.5</v>
      </c>
      <c r="O491" s="149">
        <f t="shared" ref="O491:Q491" si="1530">IF(OR(AND($V1273=1,$B$24=2),$B$24=1), IF(O$10="2nd Quintile",IF(O1273&gt;O$21,O$20,IF(O1273&gt;O$20,O$19,IF(O1273&gt;O$19,O$18, O$17))), IF(O$10="Next Quintile",IF(O1273=O$22,O$22,IF(O1273&gt;O$21,O$21,IF(O1273&gt;O$20,O$20,IF(O1273&gt;O$19,O$19,O$18)))),O1273*(1+O$10))), O1273)</f>
        <v>30.9</v>
      </c>
      <c r="P491" s="149">
        <f t="shared" si="1530"/>
        <v>27.5</v>
      </c>
      <c r="Q491" s="149">
        <f t="shared" si="1530"/>
        <v>15</v>
      </c>
      <c r="R491" s="23"/>
      <c r="S491" s="49">
        <f t="shared" si="1480"/>
        <v>-0.16195523227998149</v>
      </c>
      <c r="T491" s="49">
        <f t="shared" si="1481"/>
        <v>8.5404379056086679E-2</v>
      </c>
      <c r="U491" s="49">
        <f t="shared" si="1481"/>
        <v>-1.4538153132266372</v>
      </c>
      <c r="V491" s="49">
        <f t="shared" si="1481"/>
        <v>-1.2512215039408217</v>
      </c>
      <c r="W491" s="49">
        <f t="shared" si="1491"/>
        <v>-1.4736024606170102</v>
      </c>
      <c r="X491" s="49">
        <f t="shared" si="1491"/>
        <v>-1.1461795015064955E-2</v>
      </c>
      <c r="Y491" s="49">
        <f t="shared" si="1492"/>
        <v>-1.976172611443378</v>
      </c>
      <c r="Z491" s="49">
        <f t="shared" si="1492"/>
        <v>-1.186986302002033</v>
      </c>
      <c r="AA491" s="49">
        <f t="shared" si="1492"/>
        <v>-0.76573553942359074</v>
      </c>
      <c r="AB491" s="49">
        <f t="shared" si="1483"/>
        <v>-1.1835263084471743</v>
      </c>
      <c r="AC491" s="49">
        <f t="shared" si="1481"/>
        <v>-0.71008258644175304</v>
      </c>
      <c r="AD491" s="49">
        <f t="shared" si="1493"/>
        <v>-1.9154654523128687</v>
      </c>
      <c r="AE491" s="49">
        <f t="shared" si="1493"/>
        <v>-0.29445076341197718</v>
      </c>
      <c r="AF491" s="49">
        <f t="shared" si="1493"/>
        <v>-0.416475151734715</v>
      </c>
      <c r="AG491" s="129">
        <f t="shared" si="1484"/>
        <v>-0.92378887173796675</v>
      </c>
      <c r="AH491" s="129">
        <f t="shared" si="1485"/>
        <v>-0.89183207678097243</v>
      </c>
      <c r="AI491" s="129">
        <f t="shared" si="1486"/>
        <v>-1.0454160499575993</v>
      </c>
      <c r="AJ491" s="132">
        <f t="shared" si="1487"/>
        <v>-0.83411848847532855</v>
      </c>
      <c r="AK491" s="85">
        <f t="shared" si="1500"/>
        <v>0.31208852228134781</v>
      </c>
      <c r="AL491" s="122">
        <f t="shared" si="1501"/>
        <v>0.26893862534661817</v>
      </c>
      <c r="AM491" s="122">
        <f t="shared" si="1502"/>
        <v>0.38133852246030142</v>
      </c>
      <c r="AN491" s="122">
        <f t="shared" si="1503"/>
        <v>0.38832959162959524</v>
      </c>
      <c r="AO491" s="53"/>
      <c r="AP491" s="60"/>
    </row>
    <row r="492" spans="1:42" ht="15" thickBot="1">
      <c r="A492" s="23" t="s">
        <v>10</v>
      </c>
      <c r="B492" s="24">
        <v>13121007002</v>
      </c>
      <c r="C492" s="24"/>
      <c r="D492" s="148">
        <f t="shared" ref="D492:G492" si="1531">IF(OR(AND($V1274=1,$B$24=2),$B$24=1), IF(D$10="Next Quintile",IF(D1274&gt;D$21,D$22,IF(D1274&gt;D$20,D$21,IF(D1274&gt;D$19,D$20,IF(D1274&gt;D$18,D$19,D$18)))),IF(D$10="2nd Quintile",IF(D1274&gt;D$20,D$22,IF(D1274&gt;D$19,D$21,IF(D1274&gt;D$18,D$20,D$19))),IF(D1274*(1+D$10)&gt;100,100,D1274*(1+D$10)))), D1274)</f>
        <v>70.3</v>
      </c>
      <c r="E492" s="148">
        <f t="shared" si="1531"/>
        <v>69.900000000000006</v>
      </c>
      <c r="F492" s="148">
        <f t="shared" si="1531"/>
        <v>19.8</v>
      </c>
      <c r="G492" s="148">
        <f t="shared" si="1531"/>
        <v>8.6999999999999993</v>
      </c>
      <c r="H492" s="149">
        <f t="shared" ref="H492:M492" si="1532">IF(OR(AND($V1274=1,$B$24=2),$B$24=1), IF(H$10="2nd Quintile",IF(H1274&gt;H$21,H$20,IF(H1274&gt;H$20,H$19,IF(H1274&gt;H$19,H$18, H$17))), IF(H$10="Next Quintile",IF(H1274=H$22,H$22,IF(H1274&gt;H$21,H$21,IF(H1274&gt;H$20,H$20,IF(H1274&gt;H$19,H$19,H$18)))),H1274*(1+H$10))), H1274)</f>
        <v>10.8</v>
      </c>
      <c r="I492" s="149">
        <f t="shared" si="1532"/>
        <v>11.6</v>
      </c>
      <c r="J492" s="149">
        <f t="shared" si="1532"/>
        <v>41.5</v>
      </c>
      <c r="K492" s="149">
        <f t="shared" si="1532"/>
        <v>67.2</v>
      </c>
      <c r="L492" s="149">
        <f t="shared" si="1532"/>
        <v>70.8</v>
      </c>
      <c r="M492" s="149">
        <f t="shared" si="1532"/>
        <v>34.700000000000003</v>
      </c>
      <c r="N492" s="148">
        <f t="shared" si="1341"/>
        <v>63.9</v>
      </c>
      <c r="O492" s="149">
        <f t="shared" ref="O492:Q492" si="1533">IF(OR(AND($V1274=1,$B$24=2),$B$24=1), IF(O$10="2nd Quintile",IF(O1274&gt;O$21,O$20,IF(O1274&gt;O$20,O$19,IF(O1274&gt;O$19,O$18, O$17))), IF(O$10="Next Quintile",IF(O1274=O$22,O$22,IF(O1274&gt;O$21,O$21,IF(O1274&gt;O$20,O$20,IF(O1274&gt;O$19,O$19,O$18)))),O1274*(1+O$10))), O1274)</f>
        <v>24.8</v>
      </c>
      <c r="P492" s="149">
        <f t="shared" si="1533"/>
        <v>40.4</v>
      </c>
      <c r="Q492" s="149">
        <f t="shared" si="1533"/>
        <v>35.200000000000003</v>
      </c>
      <c r="R492" s="23"/>
      <c r="S492" s="49">
        <f t="shared" si="1480"/>
        <v>-0.31528251196593676</v>
      </c>
      <c r="T492" s="49">
        <f t="shared" si="1481"/>
        <v>8.9309353549225055E-3</v>
      </c>
      <c r="U492" s="49">
        <f t="shared" si="1481"/>
        <v>-1.2573390602762866</v>
      </c>
      <c r="V492" s="49">
        <f t="shared" si="1481"/>
        <v>-1.3043769433347885</v>
      </c>
      <c r="W492" s="49">
        <f t="shared" si="1491"/>
        <v>-0.54509606940583233</v>
      </c>
      <c r="X492" s="49">
        <f t="shared" si="1491"/>
        <v>-8.3097148419221611E-2</v>
      </c>
      <c r="Y492" s="49">
        <f t="shared" si="1492"/>
        <v>-0.87589615351413541</v>
      </c>
      <c r="Z492" s="49">
        <f t="shared" si="1492"/>
        <v>-1.7938768180209683</v>
      </c>
      <c r="AA492" s="49">
        <f t="shared" si="1492"/>
        <v>-2.9746499829052016</v>
      </c>
      <c r="AB492" s="49">
        <f t="shared" si="1483"/>
        <v>-1.7582076881427806</v>
      </c>
      <c r="AC492" s="49">
        <f t="shared" si="1481"/>
        <v>-1.0482975461873374</v>
      </c>
      <c r="AD492" s="49">
        <f t="shared" si="1493"/>
        <v>-1.2880610160511738</v>
      </c>
      <c r="AE492" s="49">
        <f t="shared" si="1493"/>
        <v>-1.2208565754952163</v>
      </c>
      <c r="AF492" s="49">
        <f t="shared" si="1493"/>
        <v>-3.1</v>
      </c>
      <c r="AG492" s="129">
        <f t="shared" si="1484"/>
        <v>-1.488158599226485</v>
      </c>
      <c r="AH492" s="129">
        <f t="shared" si="1485"/>
        <v>-0.62459385022303981</v>
      </c>
      <c r="AI492" s="129">
        <f t="shared" si="1486"/>
        <v>-2.1755781630229833</v>
      </c>
      <c r="AJ492" s="132">
        <f t="shared" si="1487"/>
        <v>-1.6643037844334319</v>
      </c>
      <c r="AK492" s="85">
        <f t="shared" si="1500"/>
        <v>0.14361933989515763</v>
      </c>
      <c r="AL492" s="122">
        <f t="shared" si="1501"/>
        <v>0.3470406067262532</v>
      </c>
      <c r="AM492" s="122">
        <f t="shared" si="1502"/>
        <v>0.11838129367192191</v>
      </c>
      <c r="AN492" s="122">
        <f t="shared" si="1503"/>
        <v>0.15631712325130789</v>
      </c>
      <c r="AO492" s="53"/>
      <c r="AP492" s="60"/>
    </row>
    <row r="493" spans="1:42" ht="15" thickBot="1">
      <c r="A493" s="23" t="s">
        <v>10</v>
      </c>
      <c r="B493" s="24">
        <v>13121007100</v>
      </c>
      <c r="C493" s="24"/>
      <c r="D493" s="148">
        <f t="shared" ref="D493:G493" si="1534">IF(OR(AND($V1275=1,$B$24=2),$B$24=1), IF(D$10="Next Quintile",IF(D1275&gt;D$21,D$22,IF(D1275&gt;D$20,D$21,IF(D1275&gt;D$19,D$20,IF(D1275&gt;D$18,D$19,D$18)))),IF(D$10="2nd Quintile",IF(D1275&gt;D$20,D$22,IF(D1275&gt;D$19,D$21,IF(D1275&gt;D$18,D$20,D$19))),IF(D1275*(1+D$10)&gt;100,100,D1275*(1+D$10)))), D1275)</f>
        <v>72.599999999999994</v>
      </c>
      <c r="E493" s="148">
        <f t="shared" si="1534"/>
        <v>70.400000000000006</v>
      </c>
      <c r="F493" s="148">
        <f t="shared" si="1534"/>
        <v>10.199999999999999</v>
      </c>
      <c r="G493" s="148">
        <f t="shared" si="1534"/>
        <v>10.3</v>
      </c>
      <c r="H493" s="149">
        <f t="shared" ref="H493:M493" si="1535">IF(OR(AND($V1275=1,$B$24=2),$B$24=1), IF(H$10="2nd Quintile",IF(H1275&gt;H$21,H$20,IF(H1275&gt;H$20,H$19,IF(H1275&gt;H$19,H$18, H$17))), IF(H$10="Next Quintile",IF(H1275=H$22,H$22,IF(H1275&gt;H$21,H$21,IF(H1275&gt;H$20,H$20,IF(H1275&gt;H$19,H$19,H$18)))),H1275*(1+H$10))), H1275)</f>
        <v>13.8</v>
      </c>
      <c r="I493" s="149">
        <f t="shared" si="1535"/>
        <v>24.4</v>
      </c>
      <c r="J493" s="149">
        <f t="shared" si="1535"/>
        <v>58.5</v>
      </c>
      <c r="K493" s="149">
        <f t="shared" si="1535"/>
        <v>68.599999999999994</v>
      </c>
      <c r="L493" s="149">
        <f t="shared" si="1535"/>
        <v>55.5</v>
      </c>
      <c r="M493" s="149">
        <f t="shared" si="1535"/>
        <v>32.6</v>
      </c>
      <c r="N493" s="148">
        <f t="shared" si="1341"/>
        <v>68.3</v>
      </c>
      <c r="O493" s="149">
        <f t="shared" ref="O493:Q493" si="1536">IF(OR(AND($V1275=1,$B$24=2),$B$24=1), IF(O$10="2nd Quintile",IF(O1275&gt;O$21,O$20,IF(O1275&gt;O$20,O$19,IF(O1275&gt;O$19,O$18, O$17))), IF(O$10="Next Quintile",IF(O1275=O$22,O$22,IF(O1275&gt;O$21,O$21,IF(O1275&gt;O$20,O$20,IF(O1275&gt;O$19,O$19,O$18)))),O1275*(1+O$10))), O1275)</f>
        <v>28.2</v>
      </c>
      <c r="P493" s="149">
        <f t="shared" si="1536"/>
        <v>41</v>
      </c>
      <c r="Q493" s="149">
        <f t="shared" si="1536"/>
        <v>9.6</v>
      </c>
      <c r="R493" s="23"/>
      <c r="S493" s="49">
        <f t="shared" si="1480"/>
        <v>-0.11936432125610494</v>
      </c>
      <c r="T493" s="49">
        <f t="shared" si="1481"/>
        <v>5.6726837668150287E-2</v>
      </c>
      <c r="U493" s="49">
        <f t="shared" si="1481"/>
        <v>-1.7173810184039366</v>
      </c>
      <c r="V493" s="49">
        <f t="shared" si="1481"/>
        <v>-1.2193282403044414</v>
      </c>
      <c r="W493" s="49">
        <f t="shared" si="1491"/>
        <v>-1.6164495977264224</v>
      </c>
      <c r="X493" s="49">
        <f t="shared" si="1491"/>
        <v>-1.611318021041231</v>
      </c>
      <c r="Y493" s="49">
        <f t="shared" si="1492"/>
        <v>-1.7299920340984791</v>
      </c>
      <c r="Z493" s="49">
        <f t="shared" si="1492"/>
        <v>-1.8629537873239361</v>
      </c>
      <c r="AA493" s="49">
        <f t="shared" si="1492"/>
        <v>-1.5664670251856749</v>
      </c>
      <c r="AB493" s="49">
        <f t="shared" si="1483"/>
        <v>-1.5807325561779608</v>
      </c>
      <c r="AC493" s="49">
        <f t="shared" si="1481"/>
        <v>-0.63492370649829022</v>
      </c>
      <c r="AD493" s="49">
        <f t="shared" si="1493"/>
        <v>-1.6377618493773642</v>
      </c>
      <c r="AE493" s="49">
        <f t="shared" si="1493"/>
        <v>-1.2639452179176927</v>
      </c>
      <c r="AF493" s="49">
        <f t="shared" si="1493"/>
        <v>0.39369890541139563</v>
      </c>
      <c r="AG493" s="129">
        <f t="shared" si="1484"/>
        <v>-1.1975045250048515</v>
      </c>
      <c r="AH493" s="129">
        <f t="shared" si="1485"/>
        <v>-1.1367294850232093</v>
      </c>
      <c r="AI493" s="129">
        <f t="shared" si="1486"/>
        <v>-1.6700511228958572</v>
      </c>
      <c r="AJ493" s="132">
        <f t="shared" si="1487"/>
        <v>-0.7857329670954879</v>
      </c>
      <c r="AK493" s="85">
        <f t="shared" si="1500"/>
        <v>0.23038206272800096</v>
      </c>
      <c r="AL493" s="122">
        <f t="shared" si="1501"/>
        <v>0.19736588268620517</v>
      </c>
      <c r="AM493" s="122">
        <f t="shared" si="1502"/>
        <v>0.23600334807689946</v>
      </c>
      <c r="AN493" s="122">
        <f t="shared" si="1503"/>
        <v>0.40185192731027169</v>
      </c>
      <c r="AO493" s="53"/>
      <c r="AP493" s="60"/>
    </row>
    <row r="494" spans="1:42" ht="15" thickBot="1">
      <c r="A494" s="23" t="s">
        <v>10</v>
      </c>
      <c r="B494" s="24">
        <v>13121007200</v>
      </c>
      <c r="C494" s="24"/>
      <c r="D494" s="148">
        <f t="shared" ref="D494:G494" si="1537">IF(OR(AND($V1276=1,$B$24=2),$B$24=1), IF(D$10="Next Quintile",IF(D1276&gt;D$21,D$22,IF(D1276&gt;D$20,D$21,IF(D1276&gt;D$19,D$20,IF(D1276&gt;D$18,D$19,D$18)))),IF(D$10="2nd Quintile",IF(D1276&gt;D$20,D$22,IF(D1276&gt;D$19,D$21,IF(D1276&gt;D$18,D$20,D$19))),IF(D1276*(1+D$10)&gt;100,100,D1276*(1+D$10)))), D1276)</f>
        <v>70.3</v>
      </c>
      <c r="E494" s="148">
        <f t="shared" si="1537"/>
        <v>69.900000000000006</v>
      </c>
      <c r="F494" s="148">
        <f t="shared" si="1537"/>
        <v>24.9</v>
      </c>
      <c r="G494" s="148">
        <f t="shared" si="1537"/>
        <v>8.6999999999999993</v>
      </c>
      <c r="H494" s="149">
        <f t="shared" ref="H494:M494" si="1538">IF(OR(AND($V1276=1,$B$24=2),$B$24=1), IF(H$10="2nd Quintile",IF(H1276&gt;H$21,H$20,IF(H1276&gt;H$20,H$19,IF(H1276&gt;H$19,H$18, H$17))), IF(H$10="Next Quintile",IF(H1276=H$22,H$22,IF(H1276&gt;H$21,H$21,IF(H1276&gt;H$20,H$20,IF(H1276&gt;H$19,H$19,H$18)))),H1276*(1+H$10))), H1276)</f>
        <v>15.1</v>
      </c>
      <c r="I494" s="149">
        <f t="shared" si="1538"/>
        <v>15.3</v>
      </c>
      <c r="J494" s="149">
        <f t="shared" si="1538"/>
        <v>59.5</v>
      </c>
      <c r="K494" s="149">
        <f t="shared" si="1538"/>
        <v>64.2</v>
      </c>
      <c r="L494" s="149">
        <f t="shared" si="1538"/>
        <v>68</v>
      </c>
      <c r="M494" s="149">
        <f t="shared" si="1538"/>
        <v>26.5</v>
      </c>
      <c r="N494" s="148">
        <f t="shared" si="1341"/>
        <v>63.9</v>
      </c>
      <c r="O494" s="149">
        <f t="shared" ref="O494:Q494" si="1539">IF(OR(AND($V1276=1,$B$24=2),$B$24=1), IF(O$10="2nd Quintile",IF(O1276&gt;O$21,O$20,IF(O1276&gt;O$20,O$19,IF(O1276&gt;O$19,O$18, O$17))), IF(O$10="Next Quintile",IF(O1276=O$22,O$22,IF(O1276&gt;O$21,O$21,IF(O1276&gt;O$20,O$20,IF(O1276&gt;O$19,O$19,O$18)))),O1276*(1+O$10))), O1276)</f>
        <v>17.899999999999999</v>
      </c>
      <c r="P494" s="149">
        <f t="shared" si="1539"/>
        <v>25</v>
      </c>
      <c r="Q494" s="149">
        <f t="shared" si="1539"/>
        <v>21.3</v>
      </c>
      <c r="R494" s="23"/>
      <c r="S494" s="49">
        <f t="shared" si="1480"/>
        <v>-0.31528251196593676</v>
      </c>
      <c r="T494" s="49">
        <f t="shared" si="1481"/>
        <v>8.9309353549225055E-3</v>
      </c>
      <c r="U494" s="49">
        <f t="shared" si="1481"/>
        <v>-1.0129417700209729</v>
      </c>
      <c r="V494" s="49">
        <f t="shared" si="1481"/>
        <v>-1.3043769433347885</v>
      </c>
      <c r="W494" s="49">
        <f t="shared" si="1491"/>
        <v>-2.0807027933320108</v>
      </c>
      <c r="X494" s="49">
        <f t="shared" si="1491"/>
        <v>-0.52484849441152137</v>
      </c>
      <c r="Y494" s="49">
        <f t="shared" si="1492"/>
        <v>-1.7802329682504991</v>
      </c>
      <c r="Z494" s="49">
        <f t="shared" si="1492"/>
        <v>-1.6458547409431792</v>
      </c>
      <c r="AA494" s="49">
        <f t="shared" si="1492"/>
        <v>-2.7169432978323473</v>
      </c>
      <c r="AB494" s="49">
        <f t="shared" si="1483"/>
        <v>-1.0652095538039614</v>
      </c>
      <c r="AC494" s="49">
        <f t="shared" si="1481"/>
        <v>-1.0482975461873374</v>
      </c>
      <c r="AD494" s="49">
        <f t="shared" si="1493"/>
        <v>-0.57837403077155169</v>
      </c>
      <c r="AE494" s="49">
        <f t="shared" si="1493"/>
        <v>-0.11491475331832619</v>
      </c>
      <c r="AF494" s="49">
        <f t="shared" si="1493"/>
        <v>-1.3616782184051774</v>
      </c>
      <c r="AG494" s="129">
        <f t="shared" si="1484"/>
        <v>-1.1955008835955778</v>
      </c>
      <c r="AH494" s="129">
        <f t="shared" si="1485"/>
        <v>-1.0013506494229725</v>
      </c>
      <c r="AI494" s="129">
        <f t="shared" si="1486"/>
        <v>-1.8093358641931625</v>
      </c>
      <c r="AJ494" s="132">
        <f t="shared" si="1487"/>
        <v>-0.77581613717059816</v>
      </c>
      <c r="AK494" s="85">
        <f t="shared" si="1500"/>
        <v>0.2309801667962641</v>
      </c>
      <c r="AL494" s="122">
        <f t="shared" si="1501"/>
        <v>0.23693116282382889</v>
      </c>
      <c r="AM494" s="122">
        <f t="shared" si="1502"/>
        <v>0.20359567031047376</v>
      </c>
      <c r="AN494" s="122">
        <f t="shared" si="1503"/>
        <v>0.4046233907420661</v>
      </c>
      <c r="AO494" s="53"/>
      <c r="AP494" s="60"/>
    </row>
    <row r="495" spans="1:42" ht="15" thickBot="1">
      <c r="A495" s="23" t="s">
        <v>10</v>
      </c>
      <c r="B495" s="24">
        <v>13121007300</v>
      </c>
      <c r="C495" s="24"/>
      <c r="D495" s="148">
        <f t="shared" ref="D495:G495" si="1540">IF(OR(AND($V1277=1,$B$24=2),$B$24=1), IF(D$10="Next Quintile",IF(D1277&gt;D$21,D$22,IF(D1277&gt;D$20,D$21,IF(D1277&gt;D$19,D$20,IF(D1277&gt;D$18,D$19,D$18)))),IF(D$10="2nd Quintile",IF(D1277&gt;D$20,D$22,IF(D1277&gt;D$19,D$21,IF(D1277&gt;D$18,D$20,D$19))),IF(D1277*(1+D$10)&gt;100,100,D1277*(1+D$10)))), D1277)</f>
        <v>70.3</v>
      </c>
      <c r="E495" s="148">
        <f t="shared" si="1540"/>
        <v>69.900000000000006</v>
      </c>
      <c r="F495" s="148">
        <f t="shared" si="1540"/>
        <v>22.7</v>
      </c>
      <c r="G495" s="148">
        <f t="shared" si="1540"/>
        <v>8.6999999999999993</v>
      </c>
      <c r="H495" s="149">
        <f t="shared" ref="H495:M495" si="1541">IF(OR(AND($V1277=1,$B$24=2),$B$24=1), IF(H$10="2nd Quintile",IF(H1277&gt;H$21,H$20,IF(H1277&gt;H$20,H$19,IF(H1277&gt;H$19,H$18, H$17))), IF(H$10="Next Quintile",IF(H1277=H$22,H$22,IF(H1277&gt;H$21,H$21,IF(H1277&gt;H$20,H$20,IF(H1277&gt;H$19,H$19,H$18)))),H1277*(1+H$10))), H1277)</f>
        <v>14.1</v>
      </c>
      <c r="I495" s="149">
        <f t="shared" si="1541"/>
        <v>10.6</v>
      </c>
      <c r="J495" s="149">
        <f t="shared" si="1541"/>
        <v>65.900000000000006</v>
      </c>
      <c r="K495" s="149">
        <f t="shared" si="1541"/>
        <v>71.7</v>
      </c>
      <c r="L495" s="149">
        <f t="shared" si="1541"/>
        <v>51.8</v>
      </c>
      <c r="M495" s="149">
        <f t="shared" si="1541"/>
        <v>28.7</v>
      </c>
      <c r="N495" s="148">
        <f t="shared" si="1341"/>
        <v>63.9</v>
      </c>
      <c r="O495" s="149">
        <f t="shared" ref="O495:Q495" si="1542">IF(OR(AND($V1277=1,$B$24=2),$B$24=1), IF(O$10="2nd Quintile",IF(O1277&gt;O$21,O$20,IF(O1277&gt;O$20,O$19,IF(O1277&gt;O$19,O$18, O$17))), IF(O$10="Next Quintile",IF(O1277=O$22,O$22,IF(O1277&gt;O$21,O$21,IF(O1277&gt;O$20,O$20,IF(O1277&gt;O$19,O$19,O$18)))),O1277*(1+O$10))), O1277)</f>
        <v>21.9</v>
      </c>
      <c r="P495" s="149">
        <f t="shared" si="1542"/>
        <v>42.6</v>
      </c>
      <c r="Q495" s="149">
        <f t="shared" si="1542"/>
        <v>29.2</v>
      </c>
      <c r="R495" s="23"/>
      <c r="S495" s="49">
        <f t="shared" si="1480"/>
        <v>-0.31528251196593676</v>
      </c>
      <c r="T495" s="49">
        <f t="shared" ref="T495:AC510" si="1543">IF((E495-T$25)/T$26&lt;3.1, (IF((E495-T$25)/T$26&gt;-3.1, (E495-T$25)/T$26, -3.1)), 3.1)</f>
        <v>8.9309353549225055E-3</v>
      </c>
      <c r="U495" s="49">
        <f t="shared" si="1543"/>
        <v>-1.1183680520918926</v>
      </c>
      <c r="V495" s="49">
        <f t="shared" si="1543"/>
        <v>-1.3043769433347885</v>
      </c>
      <c r="W495" s="49">
        <f t="shared" si="1491"/>
        <v>-1.723584950558481</v>
      </c>
      <c r="X495" s="49">
        <f t="shared" si="1491"/>
        <v>3.6295107254372891E-2</v>
      </c>
      <c r="Y495" s="49">
        <f t="shared" si="1492"/>
        <v>-2.1017749468234288</v>
      </c>
      <c r="Z495" s="49">
        <f t="shared" si="1492"/>
        <v>-2.0159099336376518</v>
      </c>
      <c r="AA495" s="49">
        <f t="shared" si="1492"/>
        <v>-1.2259260484822596</v>
      </c>
      <c r="AB495" s="49">
        <f t="shared" si="1483"/>
        <v>-1.2511358825290104</v>
      </c>
      <c r="AC495" s="49">
        <f t="shared" si="1543"/>
        <v>-1.0482975461873374</v>
      </c>
      <c r="AD495" s="49">
        <f t="shared" si="1493"/>
        <v>-0.98978677586118768</v>
      </c>
      <c r="AE495" s="49">
        <f t="shared" si="1493"/>
        <v>-1.3788482643776294</v>
      </c>
      <c r="AF495" s="49">
        <f t="shared" si="1493"/>
        <v>-2.5469328575633758</v>
      </c>
      <c r="AG495" s="129">
        <f t="shared" si="1484"/>
        <v>-1.3065965193648124</v>
      </c>
      <c r="AH495" s="129">
        <f t="shared" si="1485"/>
        <v>-0.93116590888074746</v>
      </c>
      <c r="AI495" s="129">
        <f t="shared" si="1486"/>
        <v>-1.4976572882163073</v>
      </c>
      <c r="AJ495" s="132">
        <f t="shared" si="1487"/>
        <v>-1.4909663609973827</v>
      </c>
      <c r="AK495" s="85">
        <f t="shared" si="1500"/>
        <v>0.19781717095663043</v>
      </c>
      <c r="AL495" s="122">
        <f t="shared" si="1501"/>
        <v>0.25744307599421157</v>
      </c>
      <c r="AM495" s="122">
        <f t="shared" si="1502"/>
        <v>0.27611458920192722</v>
      </c>
      <c r="AN495" s="122">
        <f t="shared" si="1503"/>
        <v>0.20475985485536147</v>
      </c>
      <c r="AO495" s="53"/>
      <c r="AP495" s="60"/>
    </row>
    <row r="496" spans="1:42" ht="15" thickBot="1">
      <c r="A496" s="23" t="s">
        <v>10</v>
      </c>
      <c r="B496" s="24">
        <v>13121007400</v>
      </c>
      <c r="C496" s="24"/>
      <c r="D496" s="148">
        <f t="shared" ref="D496:G496" si="1544">IF(OR(AND($V1278=1,$B$24=2),$B$24=1), IF(D$10="Next Quintile",IF(D1278&gt;D$21,D$22,IF(D1278&gt;D$20,D$21,IF(D1278&gt;D$19,D$20,IF(D1278&gt;D$18,D$19,D$18)))),IF(D$10="2nd Quintile",IF(D1278&gt;D$20,D$22,IF(D1278&gt;D$19,D$21,IF(D1278&gt;D$18,D$20,D$19))),IF(D1278*(1+D$10)&gt;100,100,D1278*(1+D$10)))), D1278)</f>
        <v>70.3</v>
      </c>
      <c r="E496" s="148">
        <f t="shared" si="1544"/>
        <v>69.900000000000006</v>
      </c>
      <c r="F496" s="148">
        <f t="shared" si="1544"/>
        <v>24.4</v>
      </c>
      <c r="G496" s="148">
        <f t="shared" si="1544"/>
        <v>8.6999999999999993</v>
      </c>
      <c r="H496" s="149">
        <f t="shared" ref="H496:M496" si="1545">IF(OR(AND($V1278=1,$B$24=2),$B$24=1), IF(H$10="2nd Quintile",IF(H1278&gt;H$21,H$20,IF(H1278&gt;H$20,H$19,IF(H1278&gt;H$19,H$18, H$17))), IF(H$10="Next Quintile",IF(H1278=H$22,H$22,IF(H1278&gt;H$21,H$21,IF(H1278&gt;H$20,H$20,IF(H1278&gt;H$19,H$19,H$18)))),H1278*(1+H$10))), H1278)</f>
        <v>14.8</v>
      </c>
      <c r="I496" s="149">
        <f t="shared" si="1545"/>
        <v>11.7</v>
      </c>
      <c r="J496" s="149">
        <f t="shared" si="1545"/>
        <v>53.5</v>
      </c>
      <c r="K496" s="149">
        <f t="shared" si="1545"/>
        <v>87.8</v>
      </c>
      <c r="L496" s="149">
        <f t="shared" si="1545"/>
        <v>49.1</v>
      </c>
      <c r="M496" s="149">
        <f t="shared" si="1545"/>
        <v>38.6</v>
      </c>
      <c r="N496" s="148">
        <f t="shared" si="1341"/>
        <v>63.9</v>
      </c>
      <c r="O496" s="149">
        <f t="shared" ref="O496:Q496" si="1546">IF(OR(AND($V1278=1,$B$24=2),$B$24=1), IF(O$10="2nd Quintile",IF(O1278&gt;O$21,O$20,IF(O1278&gt;O$20,O$19,IF(O1278&gt;O$19,O$18, O$17))), IF(O$10="Next Quintile",IF(O1278=O$22,O$22,IF(O1278&gt;O$21,O$21,IF(O1278&gt;O$20,O$20,IF(O1278&gt;O$19,O$19,O$18)))),O1278*(1+O$10))), O1278)</f>
        <v>43.2</v>
      </c>
      <c r="P496" s="149">
        <f t="shared" si="1546"/>
        <v>51.1</v>
      </c>
      <c r="Q496" s="149">
        <f t="shared" si="1546"/>
        <v>30.6</v>
      </c>
      <c r="R496" s="23"/>
      <c r="S496" s="49">
        <f t="shared" si="1480"/>
        <v>-0.31528251196593676</v>
      </c>
      <c r="T496" s="49">
        <f t="shared" si="1543"/>
        <v>8.9309353549225055E-3</v>
      </c>
      <c r="U496" s="49">
        <f t="shared" si="1543"/>
        <v>-1.0369022886734547</v>
      </c>
      <c r="V496" s="49">
        <f t="shared" si="1543"/>
        <v>-1.3043769433347885</v>
      </c>
      <c r="W496" s="49">
        <f t="shared" si="1491"/>
        <v>-1.9735674404999524</v>
      </c>
      <c r="X496" s="49">
        <f t="shared" si="1491"/>
        <v>-9.5036373986581019E-2</v>
      </c>
      <c r="Y496" s="49">
        <f t="shared" si="1492"/>
        <v>-1.4787873633383779</v>
      </c>
      <c r="Z496" s="49">
        <f t="shared" si="1492"/>
        <v>-2.8102950806217857</v>
      </c>
      <c r="AA496" s="49">
        <f t="shared" si="1492"/>
        <v>-0.97742317359057884</v>
      </c>
      <c r="AB496" s="49">
        <f t="shared" si="1483"/>
        <v>-2.0878043617917306</v>
      </c>
      <c r="AC496" s="49">
        <f t="shared" si="1543"/>
        <v>-1.0482975461873374</v>
      </c>
      <c r="AD496" s="49">
        <f t="shared" si="1493"/>
        <v>-3.1</v>
      </c>
      <c r="AE496" s="49">
        <f t="shared" si="1493"/>
        <v>-1.9892706986960427</v>
      </c>
      <c r="AF496" s="49">
        <f t="shared" si="1493"/>
        <v>-2.7569779834901458</v>
      </c>
      <c r="AG496" s="129">
        <f t="shared" si="1484"/>
        <v>-1.6890490788940031</v>
      </c>
      <c r="AH496" s="129">
        <f t="shared" si="1485"/>
        <v>-0.8850031409205954</v>
      </c>
      <c r="AI496" s="129">
        <f t="shared" si="1486"/>
        <v>-1.9585075386680317</v>
      </c>
      <c r="AJ496" s="132">
        <f t="shared" si="1487"/>
        <v>-2.2236365570933816</v>
      </c>
      <c r="AK496" s="85">
        <f t="shared" si="1500"/>
        <v>8.3651816460894618E-2</v>
      </c>
      <c r="AL496" s="122">
        <f t="shared" si="1501"/>
        <v>0.2709344229848511</v>
      </c>
      <c r="AM496" s="122">
        <f t="shared" si="1502"/>
        <v>0.16888757871886995</v>
      </c>
      <c r="AN496" s="122">
        <f t="shared" si="1503"/>
        <v>0</v>
      </c>
      <c r="AO496" s="53"/>
      <c r="AP496" s="60"/>
    </row>
    <row r="497" spans="1:42" ht="15" thickBot="1">
      <c r="A497" s="23" t="s">
        <v>10</v>
      </c>
      <c r="B497" s="24">
        <v>13121007500</v>
      </c>
      <c r="C497" s="24"/>
      <c r="D497" s="148">
        <f t="shared" ref="D497:G497" si="1547">IF(OR(AND($V1279=1,$B$24=2),$B$24=1), IF(D$10="Next Quintile",IF(D1279&gt;D$21,D$22,IF(D1279&gt;D$20,D$21,IF(D1279&gt;D$19,D$20,IF(D1279&gt;D$18,D$19,D$18)))),IF(D$10="2nd Quintile",IF(D1279&gt;D$20,D$22,IF(D1279&gt;D$19,D$21,IF(D1279&gt;D$18,D$20,D$19))),IF(D1279*(1+D$10)&gt;100,100,D1279*(1+D$10)))), D1279)</f>
        <v>73.400000000000006</v>
      </c>
      <c r="E497" s="148">
        <f t="shared" si="1547"/>
        <v>71.2</v>
      </c>
      <c r="F497" s="148">
        <f t="shared" si="1547"/>
        <v>18.600000000000001</v>
      </c>
      <c r="G497" s="148">
        <f t="shared" si="1547"/>
        <v>7.9</v>
      </c>
      <c r="H497" s="149">
        <f t="shared" ref="H497:M497" si="1548">IF(OR(AND($V1279=1,$B$24=2),$B$24=1), IF(H$10="2nd Quintile",IF(H1279&gt;H$21,H$20,IF(H1279&gt;H$20,H$19,IF(H1279&gt;H$19,H$18, H$17))), IF(H$10="Next Quintile",IF(H1279=H$22,H$22,IF(H1279&gt;H$21,H$21,IF(H1279&gt;H$20,H$20,IF(H1279&gt;H$19,H$19,H$18)))),H1279*(1+H$10))), H1279)</f>
        <v>13.2</v>
      </c>
      <c r="I497" s="149">
        <f t="shared" si="1548"/>
        <v>16.3</v>
      </c>
      <c r="J497" s="149">
        <f t="shared" si="1548"/>
        <v>48.3</v>
      </c>
      <c r="K497" s="149">
        <f t="shared" si="1548"/>
        <v>62.3</v>
      </c>
      <c r="L497" s="149">
        <f t="shared" si="1548"/>
        <v>53.5</v>
      </c>
      <c r="M497" s="149">
        <f t="shared" si="1548"/>
        <v>31</v>
      </c>
      <c r="N497" s="148">
        <f t="shared" si="1341"/>
        <v>70.599999999999994</v>
      </c>
      <c r="O497" s="149">
        <f t="shared" ref="O497:Q497" si="1549">IF(OR(AND($V1279=1,$B$24=2),$B$24=1), IF(O$10="2nd Quintile",IF(O1279&gt;O$21,O$20,IF(O1279&gt;O$20,O$19,IF(O1279&gt;O$19,O$18, O$17))), IF(O$10="Next Quintile",IF(O1279=O$22,O$22,IF(O1279&gt;O$21,O$21,IF(O1279&gt;O$20,O$20,IF(O1279&gt;O$19,O$19,O$18)))),O1279*(1+O$10))), O1279)</f>
        <v>18.399999999999999</v>
      </c>
      <c r="P497" s="149">
        <f t="shared" si="1549"/>
        <v>31.7</v>
      </c>
      <c r="Q497" s="149">
        <f t="shared" si="1549"/>
        <v>23.1</v>
      </c>
      <c r="R497" s="23"/>
      <c r="S497" s="49">
        <f t="shared" si="1480"/>
        <v>-5.1218863617901511E-2</v>
      </c>
      <c r="T497" s="49">
        <f t="shared" si="1543"/>
        <v>0.13320028136931447</v>
      </c>
      <c r="U497" s="49">
        <f t="shared" si="1543"/>
        <v>-1.3148443050422429</v>
      </c>
      <c r="V497" s="49">
        <f t="shared" si="1543"/>
        <v>-1.3469012948499621</v>
      </c>
      <c r="W497" s="49">
        <f t="shared" si="1491"/>
        <v>-1.4021788920623039</v>
      </c>
      <c r="X497" s="49">
        <f t="shared" si="1491"/>
        <v>-0.64424075008511594</v>
      </c>
      <c r="Y497" s="49">
        <f t="shared" si="1492"/>
        <v>-1.2175345057478728</v>
      </c>
      <c r="Z497" s="49">
        <f t="shared" si="1492"/>
        <v>-1.5521074254605791</v>
      </c>
      <c r="AA497" s="49">
        <f t="shared" si="1492"/>
        <v>-1.3823908215622074</v>
      </c>
      <c r="AB497" s="49">
        <f t="shared" si="1483"/>
        <v>-1.4455134080142888</v>
      </c>
      <c r="AC497" s="49">
        <f t="shared" si="1543"/>
        <v>-0.41884192666083386</v>
      </c>
      <c r="AD497" s="49">
        <f t="shared" si="1493"/>
        <v>-0.62980062390775626</v>
      </c>
      <c r="AE497" s="49">
        <f t="shared" si="1493"/>
        <v>-0.5960712603693108</v>
      </c>
      <c r="AF497" s="49">
        <f t="shared" si="1493"/>
        <v>-1.6317362374538811</v>
      </c>
      <c r="AG497" s="129">
        <f t="shared" si="1484"/>
        <v>-1.0379777671337245</v>
      </c>
      <c r="AH497" s="129">
        <f t="shared" si="1485"/>
        <v>-0.83481690429086919</v>
      </c>
      <c r="AI497" s="129">
        <f t="shared" si="1486"/>
        <v>-1.4600038850123587</v>
      </c>
      <c r="AJ497" s="132">
        <f t="shared" si="1487"/>
        <v>-0.81911251209794544</v>
      </c>
      <c r="AK497" s="85">
        <f t="shared" si="1500"/>
        <v>0.27800216203216721</v>
      </c>
      <c r="AL497" s="122">
        <f t="shared" si="1501"/>
        <v>0.28560165292891421</v>
      </c>
      <c r="AM497" s="122">
        <f t="shared" si="1502"/>
        <v>0.28487548681696606</v>
      </c>
      <c r="AN497" s="122">
        <f t="shared" si="1503"/>
        <v>0.39252332239873022</v>
      </c>
      <c r="AO497" s="53"/>
      <c r="AP497" s="60"/>
    </row>
    <row r="498" spans="1:42" ht="15" thickBot="1">
      <c r="A498" s="23" t="s">
        <v>10</v>
      </c>
      <c r="B498" s="24">
        <v>13121007602</v>
      </c>
      <c r="C498" s="24"/>
      <c r="D498" s="148">
        <f t="shared" ref="D498:G498" si="1550">IF(OR(AND($V1280=1,$B$24=2),$B$24=1), IF(D$10="Next Quintile",IF(D1280&gt;D$21,D$22,IF(D1280&gt;D$20,D$21,IF(D1280&gt;D$19,D$20,IF(D1280&gt;D$18,D$19,D$18)))),IF(D$10="2nd Quintile",IF(D1280&gt;D$20,D$22,IF(D1280&gt;D$19,D$21,IF(D1280&gt;D$18,D$20,D$19))),IF(D1280*(1+D$10)&gt;100,100,D1280*(1+D$10)))), D1280)</f>
        <v>66</v>
      </c>
      <c r="E498" s="148">
        <f t="shared" si="1550"/>
        <v>59.2</v>
      </c>
      <c r="F498" s="148">
        <f t="shared" si="1550"/>
        <v>26.9</v>
      </c>
      <c r="G498" s="148">
        <f t="shared" si="1550"/>
        <v>13.2</v>
      </c>
      <c r="H498" s="149">
        <f t="shared" ref="H498:M498" si="1551">IF(OR(AND($V1280=1,$B$24=2),$B$24=1), IF(H$10="2nd Quintile",IF(H1280&gt;H$21,H$20,IF(H1280&gt;H$20,H$19,IF(H1280&gt;H$19,H$18, H$17))), IF(H$10="Next Quintile",IF(H1280=H$22,H$22,IF(H1280&gt;H$21,H$21,IF(H1280&gt;H$20,H$20,IF(H1280&gt;H$19,H$19,H$18)))),H1280*(1+H$10))), H1280)</f>
        <v>13.4</v>
      </c>
      <c r="I498" s="149">
        <f t="shared" si="1551"/>
        <v>22.4</v>
      </c>
      <c r="J498" s="149">
        <f t="shared" si="1551"/>
        <v>54.4</v>
      </c>
      <c r="K498" s="149">
        <f t="shared" si="1551"/>
        <v>51.9</v>
      </c>
      <c r="L498" s="149">
        <f t="shared" si="1551"/>
        <v>52.3</v>
      </c>
      <c r="M498" s="149">
        <f t="shared" si="1551"/>
        <v>22.2</v>
      </c>
      <c r="N498" s="148">
        <f t="shared" ref="N498:N561" si="1552">IF(OR(AND($V1280=1,$B$24=2),$B$24=1), IF(N$10="Next Quintile",IF(N1280&gt;N$21,N$22,IF(N1280&gt;N$20,N$21,IF(N1280&gt;N$19,N$20,IF(N1280&gt;N$18,N$19,N$18)))),IF(N$10="2nd Quintile",IF(N1280&gt;N$20,N$22,IF(N1280&gt;N$19,N$21,IF(N1280&gt;N$18,N$20,N$19))),IF(N1280*(1+N$10)&gt;100,100,N1280*(1+N$10)))), N1280)</f>
        <v>72.7</v>
      </c>
      <c r="O498" s="149">
        <f t="shared" ref="O498:Q498" si="1553">IF(OR(AND($V1280=1,$B$24=2),$B$24=1), IF(O$10="2nd Quintile",IF(O1280&gt;O$21,O$20,IF(O1280&gt;O$20,O$19,IF(O1280&gt;O$19,O$18, O$17))), IF(O$10="Next Quintile",IF(O1280=O$22,O$22,IF(O1280&gt;O$21,O$21,IF(O1280&gt;O$20,O$20,IF(O1280&gt;O$19,O$19,O$18)))),O1280*(1+O$10))), O1280)</f>
        <v>19</v>
      </c>
      <c r="P498" s="149">
        <f t="shared" si="1553"/>
        <v>29.4</v>
      </c>
      <c r="Q498" s="149">
        <f t="shared" si="1553"/>
        <v>20.3</v>
      </c>
      <c r="R498" s="23"/>
      <c r="S498" s="49">
        <f t="shared" si="1480"/>
        <v>-0.68156434677127475</v>
      </c>
      <c r="T498" s="49">
        <f t="shared" si="1543"/>
        <v>-1.0139013741481522</v>
      </c>
      <c r="U498" s="49">
        <f t="shared" si="1543"/>
        <v>-0.91709969541104597</v>
      </c>
      <c r="V498" s="49">
        <f t="shared" si="1543"/>
        <v>-1.0651774660619373</v>
      </c>
      <c r="W498" s="49">
        <f t="shared" si="1491"/>
        <v>-1.4736024606170102</v>
      </c>
      <c r="X498" s="49">
        <f t="shared" si="1491"/>
        <v>-1.3725335096940421</v>
      </c>
      <c r="Y498" s="49">
        <f t="shared" si="1492"/>
        <v>-1.524004204075196</v>
      </c>
      <c r="Z498" s="49">
        <f t="shared" si="1492"/>
        <v>-1.0389642249242439</v>
      </c>
      <c r="AA498" s="49">
        <f t="shared" si="1492"/>
        <v>-1.2719450993881265</v>
      </c>
      <c r="AB498" s="49">
        <f t="shared" si="1483"/>
        <v>-0.70180809311409298</v>
      </c>
      <c r="AC498" s="49">
        <f t="shared" si="1543"/>
        <v>-0.22154986680924224</v>
      </c>
      <c r="AD498" s="49">
        <f t="shared" si="1493"/>
        <v>-0.69151253567120174</v>
      </c>
      <c r="AE498" s="49">
        <f t="shared" si="1493"/>
        <v>-0.43089813108315184</v>
      </c>
      <c r="AF498" s="49">
        <f t="shared" si="1493"/>
        <v>-1.2116459856003421</v>
      </c>
      <c r="AG498" s="129">
        <f t="shared" si="1484"/>
        <v>-0.930946116157649</v>
      </c>
      <c r="AH498" s="129">
        <f t="shared" si="1485"/>
        <v>-1.1496975795398083</v>
      </c>
      <c r="AI498" s="129">
        <f t="shared" si="1486"/>
        <v>-1.0042391391421546</v>
      </c>
      <c r="AJ498" s="132">
        <f t="shared" si="1487"/>
        <v>-0.63890162979098442</v>
      </c>
      <c r="AK498" s="85">
        <f t="shared" si="1500"/>
        <v>0.30995202371171732</v>
      </c>
      <c r="AL498" s="122">
        <f t="shared" si="1501"/>
        <v>0.19357587895241973</v>
      </c>
      <c r="AM498" s="122">
        <f t="shared" si="1502"/>
        <v>0.39091924210478413</v>
      </c>
      <c r="AN498" s="122">
        <f t="shared" si="1503"/>
        <v>0.44288698438627899</v>
      </c>
      <c r="AO498" s="53"/>
      <c r="AP498" s="60"/>
    </row>
    <row r="499" spans="1:42" ht="15" thickBot="1">
      <c r="A499" s="23" t="s">
        <v>10</v>
      </c>
      <c r="B499" s="24">
        <v>13121007603</v>
      </c>
      <c r="C499" s="24"/>
      <c r="D499" s="148">
        <f t="shared" ref="D499:G499" si="1554">IF(OR(AND($V1281=1,$B$24=2),$B$24=1), IF(D$10="Next Quintile",IF(D1281&gt;D$21,D$22,IF(D1281&gt;D$20,D$21,IF(D1281&gt;D$19,D$20,IF(D1281&gt;D$18,D$19,D$18)))),IF(D$10="2nd Quintile",IF(D1281&gt;D$20,D$22,IF(D1281&gt;D$19,D$21,IF(D1281&gt;D$18,D$20,D$19))),IF(D1281*(1+D$10)&gt;100,100,D1281*(1+D$10)))), D1281)</f>
        <v>67.400000000000006</v>
      </c>
      <c r="E499" s="148">
        <f t="shared" si="1554"/>
        <v>60.7</v>
      </c>
      <c r="F499" s="148">
        <f t="shared" si="1554"/>
        <v>26.7</v>
      </c>
      <c r="G499" s="148">
        <f t="shared" si="1554"/>
        <v>13</v>
      </c>
      <c r="H499" s="149">
        <f t="shared" ref="H499:M499" si="1555">IF(OR(AND($V1281=1,$B$24=2),$B$24=1), IF(H$10="2nd Quintile",IF(H1281&gt;H$21,H$20,IF(H1281&gt;H$20,H$19,IF(H1281&gt;H$19,H$18, H$17))), IF(H$10="Next Quintile",IF(H1281=H$22,H$22,IF(H1281&gt;H$21,H$21,IF(H1281&gt;H$20,H$20,IF(H1281&gt;H$19,H$19,H$18)))),H1281*(1+H$10))), H1281)</f>
        <v>14.9</v>
      </c>
      <c r="I499" s="149">
        <f t="shared" si="1555"/>
        <v>12.7064</v>
      </c>
      <c r="J499" s="149">
        <f t="shared" si="1555"/>
        <v>72.400000000000006</v>
      </c>
      <c r="K499" s="149">
        <f t="shared" si="1555"/>
        <v>80.900000000000006</v>
      </c>
      <c r="L499" s="149">
        <f t="shared" si="1555"/>
        <v>60.4</v>
      </c>
      <c r="M499" s="149">
        <f t="shared" si="1555"/>
        <v>30.2</v>
      </c>
      <c r="N499" s="148">
        <f t="shared" si="1552"/>
        <v>73.5</v>
      </c>
      <c r="O499" s="149">
        <f t="shared" ref="O499:Q499" si="1556">IF(OR(AND($V1281=1,$B$24=2),$B$24=1), IF(O$10="2nd Quintile",IF(O1281&gt;O$21,O$20,IF(O1281&gt;O$20,O$19,IF(O1281&gt;O$19,O$18, O$17))), IF(O$10="Next Quintile",IF(O1281=O$22,O$22,IF(O1281&gt;O$21,O$21,IF(O1281&gt;O$20,O$20,IF(O1281&gt;O$19,O$19,O$18)))),O1281*(1+O$10))), O1281)</f>
        <v>24.6</v>
      </c>
      <c r="P499" s="149">
        <f t="shared" si="1556"/>
        <v>35</v>
      </c>
      <c r="Q499" s="149">
        <f t="shared" si="1556"/>
        <v>27.3</v>
      </c>
      <c r="R499" s="23"/>
      <c r="S499" s="49">
        <f t="shared" si="1480"/>
        <v>-0.56230979590441998</v>
      </c>
      <c r="T499" s="49">
        <f t="shared" si="1543"/>
        <v>-0.8705136672084689</v>
      </c>
      <c r="U499" s="49">
        <f t="shared" si="1543"/>
        <v>-0.92668390287203861</v>
      </c>
      <c r="V499" s="49">
        <f t="shared" si="1543"/>
        <v>-1.0758085539407305</v>
      </c>
      <c r="W499" s="49">
        <f t="shared" si="1491"/>
        <v>-2.0092792247773055</v>
      </c>
      <c r="X499" s="49">
        <f t="shared" si="1491"/>
        <v>-0.21519274009648665</v>
      </c>
      <c r="Y499" s="49">
        <f t="shared" si="1492"/>
        <v>-2.4283410188115604</v>
      </c>
      <c r="Z499" s="49">
        <f t="shared" si="1492"/>
        <v>-2.4698443033428714</v>
      </c>
      <c r="AA499" s="49">
        <f t="shared" si="1492"/>
        <v>-2.0174537240631705</v>
      </c>
      <c r="AB499" s="49">
        <f t="shared" si="1483"/>
        <v>-1.3779038339324527</v>
      </c>
      <c r="AC499" s="49">
        <f t="shared" si="1543"/>
        <v>-0.14639098686577934</v>
      </c>
      <c r="AD499" s="49">
        <f t="shared" si="1493"/>
        <v>-1.2674903787966922</v>
      </c>
      <c r="AE499" s="49">
        <f t="shared" si="1493"/>
        <v>-0.83305879369293023</v>
      </c>
      <c r="AF499" s="49">
        <f t="shared" si="1493"/>
        <v>-2.2618716152341891</v>
      </c>
      <c r="AG499" s="129">
        <f t="shared" si="1484"/>
        <v>-1.4125724056634581</v>
      </c>
      <c r="AH499" s="129">
        <f t="shared" si="1485"/>
        <v>-1.1554469862301444</v>
      </c>
      <c r="AI499" s="129">
        <f t="shared" si="1486"/>
        <v>-1.9550672871128316</v>
      </c>
      <c r="AJ499" s="132">
        <f t="shared" si="1487"/>
        <v>-1.1272029436473976</v>
      </c>
      <c r="AK499" s="85">
        <f t="shared" si="1500"/>
        <v>0.16618246404767786</v>
      </c>
      <c r="AL499" s="122">
        <f t="shared" si="1501"/>
        <v>0.19189558021650802</v>
      </c>
      <c r="AM499" s="122">
        <f t="shared" si="1502"/>
        <v>0.16968802938416133</v>
      </c>
      <c r="AN499" s="122">
        <f t="shared" si="1503"/>
        <v>0.30642107287017728</v>
      </c>
      <c r="AO499" s="53"/>
      <c r="AP499" s="60"/>
    </row>
    <row r="500" spans="1:42" ht="15" thickBot="1">
      <c r="A500" s="23" t="s">
        <v>10</v>
      </c>
      <c r="B500" s="24">
        <v>13121007604</v>
      </c>
      <c r="C500" s="24"/>
      <c r="D500" s="148">
        <f t="shared" ref="D500:G500" si="1557">IF(OR(AND($V1282=1,$B$24=2),$B$24=1), IF(D$10="Next Quintile",IF(D1282&gt;D$21,D$22,IF(D1282&gt;D$20,D$21,IF(D1282&gt;D$19,D$20,IF(D1282&gt;D$18,D$19,D$18)))),IF(D$10="2nd Quintile",IF(D1282&gt;D$20,D$22,IF(D1282&gt;D$19,D$21,IF(D1282&gt;D$18,D$20,D$19))),IF(D1282*(1+D$10)&gt;100,100,D1282*(1+D$10)))), D1282)</f>
        <v>62.6</v>
      </c>
      <c r="E500" s="148">
        <f t="shared" si="1557"/>
        <v>55.2</v>
      </c>
      <c r="F500" s="148">
        <f t="shared" si="1557"/>
        <v>26</v>
      </c>
      <c r="G500" s="148">
        <f t="shared" si="1557"/>
        <v>13.3</v>
      </c>
      <c r="H500" s="149">
        <f t="shared" ref="H500:M500" si="1558">IF(OR(AND($V1282=1,$B$24=2),$B$24=1), IF(H$10="2nd Quintile",IF(H1282&gt;H$21,H$20,IF(H1282&gt;H$20,H$19,IF(H1282&gt;H$19,H$18, H$17))), IF(H$10="Next Quintile",IF(H1282=H$22,H$22,IF(H1282&gt;H$21,H$21,IF(H1282&gt;H$20,H$20,IF(H1282&gt;H$19,H$19,H$18)))),H1282*(1+H$10))), H1282)</f>
        <v>17.7</v>
      </c>
      <c r="I500" s="149">
        <f t="shared" si="1558"/>
        <v>28.9</v>
      </c>
      <c r="J500" s="149">
        <f t="shared" si="1558"/>
        <v>73.5</v>
      </c>
      <c r="K500" s="149">
        <f t="shared" si="1558"/>
        <v>70.099999999999994</v>
      </c>
      <c r="L500" s="149">
        <f t="shared" si="1558"/>
        <v>69</v>
      </c>
      <c r="M500" s="149">
        <f t="shared" si="1558"/>
        <v>29.9</v>
      </c>
      <c r="N500" s="148">
        <f t="shared" si="1552"/>
        <v>72.5</v>
      </c>
      <c r="O500" s="149">
        <f t="shared" ref="O500:Q500" si="1559">IF(OR(AND($V1282=1,$B$24=2),$B$24=1), IF(O$10="2nd Quintile",IF(O1282&gt;O$21,O$20,IF(O1282&gt;O$20,O$19,IF(O1282&gt;O$19,O$18, O$17))), IF(O$10="Next Quintile",IF(O1282=O$22,O$22,IF(O1282&gt;O$21,O$21,IF(O1282&gt;O$20,O$20,IF(O1282&gt;O$19,O$19,O$18)))),O1282*(1+O$10))), O1282)</f>
        <v>15.6</v>
      </c>
      <c r="P500" s="149">
        <f t="shared" si="1559"/>
        <v>29.8</v>
      </c>
      <c r="Q500" s="149">
        <f t="shared" si="1559"/>
        <v>19.899999999999999</v>
      </c>
      <c r="R500" s="23"/>
      <c r="S500" s="49">
        <f t="shared" si="1480"/>
        <v>-0.97118254173363505</v>
      </c>
      <c r="T500" s="49">
        <f t="shared" si="1543"/>
        <v>-1.3962685926539744</v>
      </c>
      <c r="U500" s="49">
        <f t="shared" si="1543"/>
        <v>-0.96022862898551298</v>
      </c>
      <c r="V500" s="49">
        <f t="shared" si="1543"/>
        <v>-1.0598619221225405</v>
      </c>
      <c r="W500" s="49">
        <f t="shared" si="1491"/>
        <v>-3.009209184543189</v>
      </c>
      <c r="X500" s="49">
        <f t="shared" si="1491"/>
        <v>-2.148583171572406</v>
      </c>
      <c r="Y500" s="49">
        <f t="shared" si="1492"/>
        <v>-2.4836060463787821</v>
      </c>
      <c r="Z500" s="49">
        <f t="shared" si="1492"/>
        <v>-1.9369648258628305</v>
      </c>
      <c r="AA500" s="49">
        <f t="shared" si="1492"/>
        <v>-2.8089813996440811</v>
      </c>
      <c r="AB500" s="49">
        <f t="shared" si="1483"/>
        <v>-1.3525502436517642</v>
      </c>
      <c r="AC500" s="49">
        <f t="shared" si="1543"/>
        <v>-0.24033958679510828</v>
      </c>
      <c r="AD500" s="49">
        <f t="shared" si="1493"/>
        <v>-0.34181170234501118</v>
      </c>
      <c r="AE500" s="49">
        <f t="shared" si="1493"/>
        <v>-0.45962389269813614</v>
      </c>
      <c r="AF500" s="49">
        <f t="shared" si="1493"/>
        <v>-1.1516330924784077</v>
      </c>
      <c r="AG500" s="129">
        <f t="shared" si="1484"/>
        <v>-1.4332014125117987</v>
      </c>
      <c r="AH500" s="129">
        <f t="shared" si="1485"/>
        <v>-1.7184200125700055</v>
      </c>
      <c r="AI500" s="129">
        <f t="shared" si="1486"/>
        <v>-2.0328321563862253</v>
      </c>
      <c r="AJ500" s="132">
        <f t="shared" si="1487"/>
        <v>-0.54835206857916585</v>
      </c>
      <c r="AK500" s="85">
        <f t="shared" si="1500"/>
        <v>0.16002452936779241</v>
      </c>
      <c r="AL500" s="122">
        <f t="shared" si="1501"/>
        <v>2.7363322287828749E-2</v>
      </c>
      <c r="AM500" s="122">
        <f t="shared" si="1502"/>
        <v>0.1515943114256306</v>
      </c>
      <c r="AN500" s="122">
        <f t="shared" si="1503"/>
        <v>0.4681929339250252</v>
      </c>
      <c r="AO500" s="53"/>
      <c r="AP500" s="60"/>
    </row>
    <row r="501" spans="1:42" ht="15" thickBot="1">
      <c r="A501" s="23" t="s">
        <v>10</v>
      </c>
      <c r="B501" s="24">
        <v>13121007703</v>
      </c>
      <c r="C501" s="24"/>
      <c r="D501" s="148">
        <f t="shared" ref="D501:G501" si="1560">IF(OR(AND($V1283=1,$B$24=2),$B$24=1), IF(D$10="Next Quintile",IF(D1283&gt;D$21,D$22,IF(D1283&gt;D$20,D$21,IF(D1283&gt;D$19,D$20,IF(D1283&gt;D$18,D$19,D$18)))),IF(D$10="2nd Quintile",IF(D1283&gt;D$20,D$22,IF(D1283&gt;D$19,D$21,IF(D1283&gt;D$18,D$20,D$19))),IF(D1283*(1+D$10)&gt;100,100,D1283*(1+D$10)))), D1283)</f>
        <v>64.099999999999994</v>
      </c>
      <c r="E501" s="148">
        <f t="shared" si="1560"/>
        <v>61.3</v>
      </c>
      <c r="F501" s="148">
        <f t="shared" si="1560"/>
        <v>13.3</v>
      </c>
      <c r="G501" s="148">
        <f t="shared" si="1560"/>
        <v>12.3</v>
      </c>
      <c r="H501" s="149">
        <f t="shared" ref="H501:M501" si="1561">IF(OR(AND($V1283=1,$B$24=2),$B$24=1), IF(H$10="2nd Quintile",IF(H1283&gt;H$21,H$20,IF(H1283&gt;H$20,H$19,IF(H1283&gt;H$19,H$18, H$17))), IF(H$10="Next Quintile",IF(H1283=H$22,H$22,IF(H1283&gt;H$21,H$21,IF(H1283&gt;H$20,H$20,IF(H1283&gt;H$19,H$19,H$18)))),H1283*(1+H$10))), H1283)</f>
        <v>18</v>
      </c>
      <c r="I501" s="149">
        <f t="shared" si="1561"/>
        <v>17</v>
      </c>
      <c r="J501" s="149">
        <f t="shared" si="1561"/>
        <v>29.3</v>
      </c>
      <c r="K501" s="149">
        <f t="shared" si="1561"/>
        <v>46.1</v>
      </c>
      <c r="L501" s="149">
        <f t="shared" si="1561"/>
        <v>49.4</v>
      </c>
      <c r="M501" s="149">
        <f t="shared" si="1561"/>
        <v>15</v>
      </c>
      <c r="N501" s="148">
        <f t="shared" si="1552"/>
        <v>62.2</v>
      </c>
      <c r="O501" s="149">
        <f t="shared" ref="O501:Q501" si="1562">IF(OR(AND($V1283=1,$B$24=2),$B$24=1), IF(O$10="2nd Quintile",IF(O1283&gt;O$21,O$20,IF(O1283&gt;O$20,O$19,IF(O1283&gt;O$19,O$18, O$17))), IF(O$10="Next Quintile",IF(O1283=O$22,O$22,IF(O1283&gt;O$21,O$21,IF(O1283&gt;O$20,O$20,IF(O1283&gt;O$19,O$19,O$18)))),O1283*(1+O$10))), O1283)</f>
        <v>10.8</v>
      </c>
      <c r="P501" s="149">
        <f t="shared" si="1562"/>
        <v>26</v>
      </c>
      <c r="Q501" s="149">
        <f t="shared" si="1562"/>
        <v>16.7</v>
      </c>
      <c r="R501" s="23"/>
      <c r="S501" s="49">
        <f t="shared" si="1480"/>
        <v>-0.8434098086620061</v>
      </c>
      <c r="T501" s="49">
        <f t="shared" si="1543"/>
        <v>-0.81315858443259614</v>
      </c>
      <c r="U501" s="49">
        <f t="shared" si="1543"/>
        <v>-1.5688258027585493</v>
      </c>
      <c r="V501" s="49">
        <f t="shared" si="1543"/>
        <v>-1.1130173615165073</v>
      </c>
      <c r="W501" s="49">
        <f t="shared" si="1491"/>
        <v>-3.1</v>
      </c>
      <c r="X501" s="49">
        <f t="shared" si="1491"/>
        <v>-0.72781532905663193</v>
      </c>
      <c r="Y501" s="49">
        <f t="shared" si="1492"/>
        <v>-0.26295675685948883</v>
      </c>
      <c r="Z501" s="49">
        <f t="shared" si="1492"/>
        <v>-0.7527882092405187</v>
      </c>
      <c r="AA501" s="49">
        <f t="shared" si="1492"/>
        <v>-1.0050346041340987</v>
      </c>
      <c r="AB501" s="49">
        <f t="shared" si="1483"/>
        <v>-9.3321926377569239E-2</v>
      </c>
      <c r="AC501" s="49">
        <f t="shared" si="1543"/>
        <v>-1.2080101660671962</v>
      </c>
      <c r="AD501" s="49">
        <f t="shared" si="1493"/>
        <v>0.15188359176255178</v>
      </c>
      <c r="AE501" s="49">
        <f t="shared" si="1493"/>
        <v>-0.1867291573557866</v>
      </c>
      <c r="AF501" s="49">
        <f t="shared" si="1493"/>
        <v>-0.67152994750293493</v>
      </c>
      <c r="AG501" s="129">
        <f t="shared" si="1484"/>
        <v>-0.7666045860909575</v>
      </c>
      <c r="AH501" s="129">
        <f t="shared" si="1485"/>
        <v>-1.2041690918979684</v>
      </c>
      <c r="AI501" s="129">
        <f t="shared" si="1486"/>
        <v>-0.61704824658406221</v>
      </c>
      <c r="AJ501" s="132">
        <f t="shared" si="1487"/>
        <v>-0.47859641979084144</v>
      </c>
      <c r="AK501" s="85">
        <f t="shared" si="1500"/>
        <v>0.35900937362599711</v>
      </c>
      <c r="AL501" s="122">
        <f t="shared" si="1501"/>
        <v>0.177656251365027</v>
      </c>
      <c r="AM501" s="122">
        <f t="shared" si="1502"/>
        <v>0.4810077727165733</v>
      </c>
      <c r="AN501" s="122">
        <f t="shared" si="1503"/>
        <v>0.48768759413823715</v>
      </c>
      <c r="AO501" s="53"/>
      <c r="AP501" s="60"/>
    </row>
    <row r="502" spans="1:42" ht="15" thickBot="1">
      <c r="A502" s="23" t="s">
        <v>10</v>
      </c>
      <c r="B502" s="24">
        <v>13121007704</v>
      </c>
      <c r="C502" s="24"/>
      <c r="D502" s="148">
        <f t="shared" ref="D502:G502" si="1563">IF(OR(AND($V1284=1,$B$24=2),$B$24=1), IF(D$10="Next Quintile",IF(D1284&gt;D$21,D$22,IF(D1284&gt;D$20,D$21,IF(D1284&gt;D$19,D$20,IF(D1284&gt;D$18,D$19,D$18)))),IF(D$10="2nd Quintile",IF(D1284&gt;D$20,D$22,IF(D1284&gt;D$19,D$21,IF(D1284&gt;D$18,D$20,D$19))),IF(D1284*(1+D$10)&gt;100,100,D1284*(1+D$10)))), D1284)</f>
        <v>63.9</v>
      </c>
      <c r="E502" s="148">
        <f t="shared" si="1563"/>
        <v>61.6</v>
      </c>
      <c r="F502" s="148">
        <f t="shared" si="1563"/>
        <v>30.4</v>
      </c>
      <c r="G502" s="148">
        <f t="shared" si="1563"/>
        <v>12.6</v>
      </c>
      <c r="H502" s="149">
        <f t="shared" ref="H502:M502" si="1564">IF(OR(AND($V1284=1,$B$24=2),$B$24=1), IF(H$10="2nd Quintile",IF(H1284&gt;H$21,H$20,IF(H1284&gt;H$20,H$19,IF(H1284&gt;H$19,H$18, H$17))), IF(H$10="Next Quintile",IF(H1284=H$22,H$22,IF(H1284&gt;H$21,H$21,IF(H1284&gt;H$20,H$20,IF(H1284&gt;H$19,H$19,H$18)))),H1284*(1+H$10))), H1284)</f>
        <v>9.5</v>
      </c>
      <c r="I502" s="149">
        <f t="shared" si="1564"/>
        <v>9.4</v>
      </c>
      <c r="J502" s="149">
        <f t="shared" si="1564"/>
        <v>41.5</v>
      </c>
      <c r="K502" s="149">
        <f t="shared" si="1564"/>
        <v>47</v>
      </c>
      <c r="L502" s="149">
        <f t="shared" si="1564"/>
        <v>54.3</v>
      </c>
      <c r="M502" s="149">
        <f t="shared" si="1564"/>
        <v>20.100000000000001</v>
      </c>
      <c r="N502" s="148">
        <f t="shared" si="1552"/>
        <v>61.6</v>
      </c>
      <c r="O502" s="149">
        <f t="shared" ref="O502:Q502" si="1565">IF(OR(AND($V1284=1,$B$24=2),$B$24=1), IF(O$10="2nd Quintile",IF(O1284&gt;O$21,O$20,IF(O1284&gt;O$20,O$19,IF(O1284&gt;O$19,O$18, O$17))), IF(O$10="Next Quintile",IF(O1284=O$22,O$22,IF(O1284&gt;O$21,O$21,IF(O1284&gt;O$20,O$20,IF(O1284&gt;O$19,O$19,O$18)))),O1284*(1+O$10))), O1284)</f>
        <v>19.2</v>
      </c>
      <c r="P502" s="149">
        <f t="shared" si="1565"/>
        <v>33</v>
      </c>
      <c r="Q502" s="149">
        <f t="shared" si="1565"/>
        <v>13.6</v>
      </c>
      <c r="R502" s="23"/>
      <c r="S502" s="49">
        <f t="shared" si="1480"/>
        <v>-0.86044617307155635</v>
      </c>
      <c r="T502" s="49">
        <f t="shared" si="1543"/>
        <v>-0.78448104304465904</v>
      </c>
      <c r="U502" s="49">
        <f t="shared" si="1543"/>
        <v>-0.74937606484367369</v>
      </c>
      <c r="V502" s="49">
        <f t="shared" si="1543"/>
        <v>-1.0970707296983173</v>
      </c>
      <c r="W502" s="49">
        <f t="shared" si="1491"/>
        <v>-8.0842873800242993E-2</v>
      </c>
      <c r="X502" s="49">
        <f t="shared" si="1491"/>
        <v>0.17956581406268621</v>
      </c>
      <c r="Y502" s="49">
        <f t="shared" si="1492"/>
        <v>-0.87589615351413541</v>
      </c>
      <c r="Z502" s="49">
        <f t="shared" si="1492"/>
        <v>-0.79719483236385535</v>
      </c>
      <c r="AA502" s="49">
        <f t="shared" si="1492"/>
        <v>-1.456021303011594</v>
      </c>
      <c r="AB502" s="49">
        <f t="shared" si="1483"/>
        <v>-0.52433296114927375</v>
      </c>
      <c r="AC502" s="49">
        <f t="shared" si="1543"/>
        <v>-1.2643793260247937</v>
      </c>
      <c r="AD502" s="49">
        <f t="shared" si="1493"/>
        <v>-0.71208317292568346</v>
      </c>
      <c r="AE502" s="49">
        <f t="shared" si="1493"/>
        <v>-0.68942998561800939</v>
      </c>
      <c r="AF502" s="49">
        <f t="shared" si="1493"/>
        <v>-0.20643002580794553</v>
      </c>
      <c r="AG502" s="129">
        <f t="shared" si="1484"/>
        <v>-0.75124092899807982</v>
      </c>
      <c r="AH502" s="129">
        <f t="shared" si="1485"/>
        <v>-0.60979246055855696</v>
      </c>
      <c r="AI502" s="129">
        <f t="shared" si="1486"/>
        <v>-0.92584969884157442</v>
      </c>
      <c r="AJ502" s="132">
        <f t="shared" si="1487"/>
        <v>-0.71808062759410807</v>
      </c>
      <c r="AK502" s="85">
        <f t="shared" si="1500"/>
        <v>0.36359555644699465</v>
      </c>
      <c r="AL502" s="122">
        <f t="shared" si="1501"/>
        <v>0.35136640200957708</v>
      </c>
      <c r="AM502" s="122">
        <f t="shared" si="1502"/>
        <v>0.40915828033603663</v>
      </c>
      <c r="AN502" s="122">
        <f t="shared" si="1503"/>
        <v>0.42075877419819008</v>
      </c>
      <c r="AO502" s="53"/>
      <c r="AP502" s="60"/>
    </row>
    <row r="503" spans="1:42" ht="15" thickBot="1">
      <c r="A503" s="23" t="s">
        <v>10</v>
      </c>
      <c r="B503" s="24">
        <v>13121007705</v>
      </c>
      <c r="C503" s="24"/>
      <c r="D503" s="148">
        <f t="shared" ref="D503:G503" si="1566">IF(OR(AND($V1285=1,$B$24=2),$B$24=1), IF(D$10="Next Quintile",IF(D1285&gt;D$21,D$22,IF(D1285&gt;D$20,D$21,IF(D1285&gt;D$19,D$20,IF(D1285&gt;D$18,D$19,D$18)))),IF(D$10="2nd Quintile",IF(D1285&gt;D$20,D$22,IF(D1285&gt;D$19,D$21,IF(D1285&gt;D$18,D$20,D$19))),IF(D1285*(1+D$10)&gt;100,100,D1285*(1+D$10)))), D1285)</f>
        <v>63.9</v>
      </c>
      <c r="E503" s="148">
        <f t="shared" si="1566"/>
        <v>61.6</v>
      </c>
      <c r="F503" s="148">
        <f t="shared" si="1566"/>
        <v>18.600000000000001</v>
      </c>
      <c r="G503" s="148">
        <f t="shared" si="1566"/>
        <v>12.6</v>
      </c>
      <c r="H503" s="149">
        <f t="shared" ref="H503:M503" si="1567">IF(OR(AND($V1285=1,$B$24=2),$B$24=1), IF(H$10="2nd Quintile",IF(H1285&gt;H$21,H$20,IF(H1285&gt;H$20,H$19,IF(H1285&gt;H$19,H$18, H$17))), IF(H$10="Next Quintile",IF(H1285=H$22,H$22,IF(H1285&gt;H$21,H$21,IF(H1285&gt;H$20,H$20,IF(H1285&gt;H$19,H$19,H$18)))),H1285*(1+H$10))), H1285)</f>
        <v>13.9</v>
      </c>
      <c r="I503" s="149">
        <f t="shared" si="1567"/>
        <v>12.5402</v>
      </c>
      <c r="J503" s="149">
        <f t="shared" si="1567"/>
        <v>75.7</v>
      </c>
      <c r="K503" s="149">
        <f t="shared" si="1567"/>
        <v>52.8</v>
      </c>
      <c r="L503" s="149">
        <f t="shared" si="1567"/>
        <v>57.8</v>
      </c>
      <c r="M503" s="149">
        <f t="shared" si="1567"/>
        <v>16.100000000000001</v>
      </c>
      <c r="N503" s="148">
        <f t="shared" si="1552"/>
        <v>61.6</v>
      </c>
      <c r="O503" s="149">
        <f t="shared" ref="O503:Q503" si="1568">IF(OR(AND($V1285=1,$B$24=2),$B$24=1), IF(O$10="2nd Quintile",IF(O1285&gt;O$21,O$20,IF(O1285&gt;O$20,O$19,IF(O1285&gt;O$19,O$18, O$17))), IF(O$10="Next Quintile",IF(O1285=O$22,O$22,IF(O1285&gt;O$21,O$21,IF(O1285&gt;O$20,O$20,IF(O1285&gt;O$19,O$19,O$18)))),O1285*(1+O$10))), O1285)</f>
        <v>13.8</v>
      </c>
      <c r="P503" s="149">
        <f t="shared" si="1568"/>
        <v>30.3</v>
      </c>
      <c r="Q503" s="149">
        <f t="shared" si="1568"/>
        <v>20.100000000000001</v>
      </c>
      <c r="R503" s="23"/>
      <c r="S503" s="49">
        <f t="shared" si="1480"/>
        <v>-0.86044617307155635</v>
      </c>
      <c r="T503" s="49">
        <f t="shared" si="1543"/>
        <v>-0.78448104304465904</v>
      </c>
      <c r="U503" s="49">
        <f t="shared" si="1543"/>
        <v>-1.3148443050422429</v>
      </c>
      <c r="V503" s="49">
        <f t="shared" si="1543"/>
        <v>-1.0970707296983173</v>
      </c>
      <c r="W503" s="49">
        <f t="shared" si="1491"/>
        <v>-1.6521613820037753</v>
      </c>
      <c r="X503" s="49">
        <f t="shared" si="1491"/>
        <v>-0.19534974720353526</v>
      </c>
      <c r="Y503" s="49">
        <f t="shared" si="1492"/>
        <v>-2.5941361015132269</v>
      </c>
      <c r="Z503" s="49">
        <f t="shared" si="1492"/>
        <v>-1.0833708480475805</v>
      </c>
      <c r="AA503" s="49">
        <f t="shared" si="1492"/>
        <v>-1.7781546593526623</v>
      </c>
      <c r="AB503" s="49">
        <f t="shared" si="1483"/>
        <v>-0.18628509074009383</v>
      </c>
      <c r="AC503" s="49">
        <f t="shared" si="1543"/>
        <v>-1.2643793260247937</v>
      </c>
      <c r="AD503" s="49">
        <f t="shared" si="1493"/>
        <v>-0.15667596705467515</v>
      </c>
      <c r="AE503" s="49">
        <f t="shared" si="1493"/>
        <v>-0.49553109471686635</v>
      </c>
      <c r="AF503" s="49">
        <f t="shared" si="1493"/>
        <v>-1.1816395390393752</v>
      </c>
      <c r="AG503" s="129">
        <f t="shared" si="1484"/>
        <v>-1.0015210912317742</v>
      </c>
      <c r="AH503" s="129">
        <f t="shared" si="1485"/>
        <v>-1.2140699259396162</v>
      </c>
      <c r="AI503" s="129">
        <f t="shared" si="1486"/>
        <v>-1.0159368660467789</v>
      </c>
      <c r="AJ503" s="132">
        <f t="shared" si="1487"/>
        <v>-0.77455648170892766</v>
      </c>
      <c r="AK503" s="85">
        <f t="shared" si="1500"/>
        <v>0.28888479106517967</v>
      </c>
      <c r="AL503" s="122">
        <f t="shared" si="1501"/>
        <v>0.17476267298021458</v>
      </c>
      <c r="AM503" s="122">
        <f t="shared" si="1502"/>
        <v>0.38819750704182032</v>
      </c>
      <c r="AN503" s="122">
        <f t="shared" si="1503"/>
        <v>0.40497542753962357</v>
      </c>
      <c r="AO503" s="53"/>
      <c r="AP503" s="60"/>
    </row>
    <row r="504" spans="1:42" ht="15" thickBot="1">
      <c r="A504" s="23" t="s">
        <v>10</v>
      </c>
      <c r="B504" s="24">
        <v>13121007706</v>
      </c>
      <c r="C504" s="24"/>
      <c r="D504" s="148">
        <f t="shared" ref="D504:G504" si="1569">IF(OR(AND($V1286=1,$B$24=2),$B$24=1), IF(D$10="Next Quintile",IF(D1286&gt;D$21,D$22,IF(D1286&gt;D$20,D$21,IF(D1286&gt;D$19,D$20,IF(D1286&gt;D$18,D$19,D$18)))),IF(D$10="2nd Quintile",IF(D1286&gt;D$20,D$22,IF(D1286&gt;D$19,D$21,IF(D1286&gt;D$18,D$20,D$19))),IF(D1286*(1+D$10)&gt;100,100,D1286*(1+D$10)))), D1286)</f>
        <v>65.900000000000006</v>
      </c>
      <c r="E504" s="148">
        <f t="shared" si="1569"/>
        <v>62</v>
      </c>
      <c r="F504" s="148">
        <f t="shared" si="1569"/>
        <v>34.9</v>
      </c>
      <c r="G504" s="148">
        <f t="shared" si="1569"/>
        <v>12.9</v>
      </c>
      <c r="H504" s="149">
        <f t="shared" ref="H504:M504" si="1570">IF(OR(AND($V1286=1,$B$24=2),$B$24=1), IF(H$10="2nd Quintile",IF(H1286&gt;H$21,H$20,IF(H1286&gt;H$20,H$19,IF(H1286&gt;H$19,H$18, H$17))), IF(H$10="Next Quintile",IF(H1286=H$22,H$22,IF(H1286&gt;H$21,H$21,IF(H1286&gt;H$20,H$20,IF(H1286&gt;H$19,H$19,H$18)))),H1286*(1+H$10))), H1286)</f>
        <v>12.3</v>
      </c>
      <c r="I504" s="149">
        <f t="shared" si="1570"/>
        <v>6.4</v>
      </c>
      <c r="J504" s="149">
        <f t="shared" si="1570"/>
        <v>24.9</v>
      </c>
      <c r="K504" s="149">
        <f t="shared" si="1570"/>
        <v>38.299999999999997</v>
      </c>
      <c r="L504" s="149">
        <f t="shared" si="1570"/>
        <v>49.2</v>
      </c>
      <c r="M504" s="149">
        <f t="shared" si="1570"/>
        <v>12.4</v>
      </c>
      <c r="N504" s="148">
        <f t="shared" si="1552"/>
        <v>64.900000000000006</v>
      </c>
      <c r="O504" s="149">
        <f t="shared" ref="O504:Q504" si="1571">IF(OR(AND($V1286=1,$B$24=2),$B$24=1), IF(O$10="2nd Quintile",IF(O1286&gt;O$21,O$20,IF(O1286&gt;O$20,O$19,IF(O1286&gt;O$19,O$18, O$17))), IF(O$10="Next Quintile",IF(O1286=O$22,O$22,IF(O1286&gt;O$21,O$21,IF(O1286&gt;O$20,O$20,IF(O1286&gt;O$19,O$19,O$18)))),O1286*(1+O$10))), O1286)</f>
        <v>4.3</v>
      </c>
      <c r="P504" s="149">
        <f t="shared" si="1571"/>
        <v>20.6</v>
      </c>
      <c r="Q504" s="149">
        <f t="shared" si="1571"/>
        <v>13.4</v>
      </c>
      <c r="R504" s="23"/>
      <c r="S504" s="49">
        <f t="shared" si="1480"/>
        <v>-0.6900825289760496</v>
      </c>
      <c r="T504" s="49">
        <f t="shared" si="1543"/>
        <v>-0.74624432119407691</v>
      </c>
      <c r="U504" s="49">
        <f t="shared" si="1543"/>
        <v>-0.53373139697133787</v>
      </c>
      <c r="V504" s="49">
        <f t="shared" si="1543"/>
        <v>-1.0811240978801273</v>
      </c>
      <c r="W504" s="49">
        <f t="shared" si="1491"/>
        <v>-1.0807728335661273</v>
      </c>
      <c r="X504" s="49">
        <f t="shared" si="1491"/>
        <v>0.53774258108346973</v>
      </c>
      <c r="Y504" s="49">
        <f t="shared" si="1492"/>
        <v>-4.1896646590599787E-2</v>
      </c>
      <c r="Z504" s="49">
        <f t="shared" si="1492"/>
        <v>-0.36793080883826712</v>
      </c>
      <c r="AA504" s="49">
        <f t="shared" si="1492"/>
        <v>-0.98662698377175229</v>
      </c>
      <c r="AB504" s="49">
        <f t="shared" si="1483"/>
        <v>0.12640918938839765</v>
      </c>
      <c r="AC504" s="49">
        <f t="shared" si="1543"/>
        <v>-0.95434894625800781</v>
      </c>
      <c r="AD504" s="49">
        <f t="shared" si="1493"/>
        <v>0.82042930253321023</v>
      </c>
      <c r="AE504" s="49">
        <f t="shared" si="1493"/>
        <v>0.20106862444649948</v>
      </c>
      <c r="AF504" s="49">
        <f t="shared" si="1493"/>
        <v>-0.17642357924697857</v>
      </c>
      <c r="AG504" s="129">
        <f t="shared" si="1484"/>
        <v>-0.3187152316998984</v>
      </c>
      <c r="AH504" s="129">
        <f t="shared" si="1485"/>
        <v>-0.51944417772783547</v>
      </c>
      <c r="AI504" s="129">
        <f t="shared" si="1486"/>
        <v>-0.40938286774054061</v>
      </c>
      <c r="AJ504" s="132">
        <f t="shared" si="1487"/>
        <v>-2.7318649631319171E-2</v>
      </c>
      <c r="AK504" s="85">
        <f t="shared" si="1500"/>
        <v>0.49270817010383516</v>
      </c>
      <c r="AL504" s="122">
        <f t="shared" si="1501"/>
        <v>0.37777123186574779</v>
      </c>
      <c r="AM504" s="122">
        <f t="shared" si="1502"/>
        <v>0.52932571923476646</v>
      </c>
      <c r="AN504" s="122">
        <f t="shared" si="1503"/>
        <v>0.61380650986550889</v>
      </c>
      <c r="AO504" s="53"/>
      <c r="AP504" s="60"/>
    </row>
    <row r="505" spans="1:42" ht="15" thickBot="1">
      <c r="A505" s="23" t="s">
        <v>10</v>
      </c>
      <c r="B505" s="24">
        <v>13121007802</v>
      </c>
      <c r="C505" s="24"/>
      <c r="D505" s="148">
        <f t="shared" ref="D505:G505" si="1572">IF(OR(AND($V1287=1,$B$24=2),$B$24=1), IF(D$10="Next Quintile",IF(D1287&gt;D$21,D$22,IF(D1287&gt;D$20,D$21,IF(D1287&gt;D$19,D$20,IF(D1287&gt;D$18,D$19,D$18)))),IF(D$10="2nd Quintile",IF(D1287&gt;D$20,D$22,IF(D1287&gt;D$19,D$21,IF(D1287&gt;D$18,D$20,D$19))),IF(D1287*(1+D$10)&gt;100,100,D1287*(1+D$10)))), D1287)</f>
        <v>68.099999999999994</v>
      </c>
      <c r="E505" s="148">
        <f t="shared" si="1572"/>
        <v>61.9</v>
      </c>
      <c r="F505" s="148">
        <f t="shared" si="1572"/>
        <v>26.4</v>
      </c>
      <c r="G505" s="148">
        <f t="shared" si="1572"/>
        <v>12.9</v>
      </c>
      <c r="H505" s="149">
        <f t="shared" ref="H505:M505" si="1573">IF(OR(AND($V1287=1,$B$24=2),$B$24=1), IF(H$10="2nd Quintile",IF(H1287&gt;H$21,H$20,IF(H1287&gt;H$20,H$19,IF(H1287&gt;H$19,H$18, H$17))), IF(H$10="Next Quintile",IF(H1287=H$22,H$22,IF(H1287&gt;H$21,H$21,IF(H1287&gt;H$20,H$20,IF(H1287&gt;H$19,H$19,H$18)))),H1287*(1+H$10))), H1287)</f>
        <v>12.1</v>
      </c>
      <c r="I505" s="149">
        <f t="shared" si="1573"/>
        <v>5.5</v>
      </c>
      <c r="J505" s="149">
        <f t="shared" si="1573"/>
        <v>31.2</v>
      </c>
      <c r="K505" s="149">
        <f t="shared" si="1573"/>
        <v>39.9</v>
      </c>
      <c r="L505" s="149">
        <f t="shared" si="1573"/>
        <v>42.3</v>
      </c>
      <c r="M505" s="149">
        <f t="shared" si="1573"/>
        <v>12.8</v>
      </c>
      <c r="N505" s="148">
        <f t="shared" si="1552"/>
        <v>68.5</v>
      </c>
      <c r="O505" s="149">
        <f t="shared" ref="O505:Q505" si="1574">IF(OR(AND($V1287=1,$B$24=2),$B$24=1), IF(O$10="2nd Quintile",IF(O1287&gt;O$21,O$20,IF(O1287&gt;O$20,O$19,IF(O1287&gt;O$19,O$18, O$17))), IF(O$10="Next Quintile",IF(O1287=O$22,O$22,IF(O1287&gt;O$21,O$21,IF(O1287&gt;O$20,O$20,IF(O1287&gt;O$19,O$19,O$18)))),O1287*(1+O$10))), O1287)</f>
        <v>8.3000000000000007</v>
      </c>
      <c r="P505" s="149">
        <f t="shared" si="1574"/>
        <v>23.2</v>
      </c>
      <c r="Q505" s="149">
        <f t="shared" si="1574"/>
        <v>19.2</v>
      </c>
      <c r="R505" s="23"/>
      <c r="S505" s="49">
        <f t="shared" si="1480"/>
        <v>-0.50268252047099382</v>
      </c>
      <c r="T505" s="49">
        <f t="shared" si="1543"/>
        <v>-0.75580350165672261</v>
      </c>
      <c r="U505" s="49">
        <f t="shared" si="1543"/>
        <v>-0.94106021406352769</v>
      </c>
      <c r="V505" s="49">
        <f t="shared" si="1543"/>
        <v>-1.0811240978801273</v>
      </c>
      <c r="W505" s="49">
        <f t="shared" si="1491"/>
        <v>-1.0093492650114209</v>
      </c>
      <c r="X505" s="49">
        <f t="shared" si="1491"/>
        <v>0.64519561118970481</v>
      </c>
      <c r="Y505" s="49">
        <f t="shared" si="1492"/>
        <v>-0.35841453174832716</v>
      </c>
      <c r="Z505" s="49">
        <f t="shared" si="1492"/>
        <v>-0.44687591661308795</v>
      </c>
      <c r="AA505" s="49">
        <f t="shared" si="1492"/>
        <v>-0.3515640812707887</v>
      </c>
      <c r="AB505" s="49">
        <f t="shared" si="1483"/>
        <v>9.2604402347479645E-2</v>
      </c>
      <c r="AC505" s="49">
        <f t="shared" si="1543"/>
        <v>-0.61613398651242413</v>
      </c>
      <c r="AD505" s="49">
        <f t="shared" si="1493"/>
        <v>0.40901655744357424</v>
      </c>
      <c r="AE505" s="49">
        <f t="shared" si="1493"/>
        <v>1.4351173949102581E-2</v>
      </c>
      <c r="AF505" s="49">
        <f t="shared" si="1493"/>
        <v>-1.0466105295150232</v>
      </c>
      <c r="AG505" s="129">
        <f t="shared" si="1484"/>
        <v>-0.37233798169859633</v>
      </c>
      <c r="AH505" s="129">
        <f t="shared" si="1485"/>
        <v>-0.57189121709163071</v>
      </c>
      <c r="AI505" s="129">
        <f t="shared" si="1486"/>
        <v>-0.23527853184546565</v>
      </c>
      <c r="AJ505" s="132">
        <f t="shared" si="1487"/>
        <v>-0.30984419615869263</v>
      </c>
      <c r="AK505" s="85">
        <f t="shared" si="1500"/>
        <v>0.47670132138467969</v>
      </c>
      <c r="AL505" s="122">
        <f t="shared" si="1501"/>
        <v>0.36244326870505783</v>
      </c>
      <c r="AM505" s="122">
        <f t="shared" si="1502"/>
        <v>0.5698349463250586</v>
      </c>
      <c r="AN505" s="122">
        <f t="shared" si="1503"/>
        <v>0.53484889672916558</v>
      </c>
      <c r="AO505" s="53"/>
      <c r="AP505" s="60"/>
    </row>
    <row r="506" spans="1:42" ht="15" thickBot="1">
      <c r="A506" s="23" t="s">
        <v>10</v>
      </c>
      <c r="B506" s="24">
        <v>13121007805</v>
      </c>
      <c r="C506" s="24"/>
      <c r="D506" s="148">
        <f t="shared" ref="D506:G506" si="1575">IF(OR(AND($V1288=1,$B$24=2),$B$24=1), IF(D$10="Next Quintile",IF(D1288&gt;D$21,D$22,IF(D1288&gt;D$20,D$21,IF(D1288&gt;D$19,D$20,IF(D1288&gt;D$18,D$19,D$18)))),IF(D$10="2nd Quintile",IF(D1288&gt;D$20,D$22,IF(D1288&gt;D$19,D$21,IF(D1288&gt;D$18,D$20,D$19))),IF(D1288*(1+D$10)&gt;100,100,D1288*(1+D$10)))), D1288)</f>
        <v>72.599999999999994</v>
      </c>
      <c r="E506" s="148">
        <f t="shared" si="1575"/>
        <v>60.9</v>
      </c>
      <c r="F506" s="148">
        <f t="shared" si="1575"/>
        <v>29.6</v>
      </c>
      <c r="G506" s="148">
        <f t="shared" si="1575"/>
        <v>14.5</v>
      </c>
      <c r="H506" s="149">
        <f t="shared" ref="H506:M506" si="1576">IF(OR(AND($V1288=1,$B$24=2),$B$24=1), IF(H$10="2nd Quintile",IF(H1288&gt;H$21,H$20,IF(H1288&gt;H$20,H$19,IF(H1288&gt;H$19,H$18, H$17))), IF(H$10="Next Quintile",IF(H1288=H$22,H$22,IF(H1288&gt;H$21,H$21,IF(H1288&gt;H$20,H$20,IF(H1288&gt;H$19,H$19,H$18)))),H1288*(1+H$10))), H1288)</f>
        <v>11.5</v>
      </c>
      <c r="I506" s="149">
        <f t="shared" si="1576"/>
        <v>15</v>
      </c>
      <c r="J506" s="149">
        <f t="shared" si="1576"/>
        <v>44.7</v>
      </c>
      <c r="K506" s="149">
        <f t="shared" si="1576"/>
        <v>41.2</v>
      </c>
      <c r="L506" s="149">
        <f t="shared" si="1576"/>
        <v>53.5</v>
      </c>
      <c r="M506" s="149">
        <f t="shared" si="1576"/>
        <v>32</v>
      </c>
      <c r="N506" s="148">
        <f t="shared" si="1552"/>
        <v>78.5</v>
      </c>
      <c r="O506" s="149">
        <f t="shared" ref="O506:Q506" si="1577">IF(OR(AND($V1288=1,$B$24=2),$B$24=1), IF(O$10="2nd Quintile",IF(O1288&gt;O$21,O$20,IF(O1288&gt;O$20,O$19,IF(O1288&gt;O$19,O$18, O$17))), IF(O$10="Next Quintile",IF(O1288=O$22,O$22,IF(O1288&gt;O$21,O$21,IF(O1288&gt;O$20,O$20,IF(O1288&gt;O$19,O$19,O$18)))),O1288*(1+O$10))), O1288)</f>
        <v>9.6</v>
      </c>
      <c r="P506" s="149">
        <f t="shared" si="1577"/>
        <v>28.6</v>
      </c>
      <c r="Q506" s="149">
        <f t="shared" si="1577"/>
        <v>14.7</v>
      </c>
      <c r="R506" s="23"/>
      <c r="S506" s="49">
        <f t="shared" si="1480"/>
        <v>-0.11936432125610494</v>
      </c>
      <c r="T506" s="49">
        <f t="shared" si="1543"/>
        <v>-0.85139530628317817</v>
      </c>
      <c r="U506" s="49">
        <f t="shared" si="1543"/>
        <v>-0.78771289468764438</v>
      </c>
      <c r="V506" s="49">
        <f t="shared" si="1543"/>
        <v>-0.99607539484978014</v>
      </c>
      <c r="W506" s="49">
        <f t="shared" si="1491"/>
        <v>-0.79507855934730309</v>
      </c>
      <c r="X506" s="49">
        <f t="shared" si="1491"/>
        <v>-0.48903081770944296</v>
      </c>
      <c r="Y506" s="49">
        <f t="shared" si="1492"/>
        <v>-1.0366671428006002</v>
      </c>
      <c r="Z506" s="49">
        <f t="shared" si="1492"/>
        <v>-0.51101881668013005</v>
      </c>
      <c r="AA506" s="49">
        <f t="shared" si="1492"/>
        <v>-1.3823908215622074</v>
      </c>
      <c r="AB506" s="49">
        <f t="shared" si="1483"/>
        <v>-1.5300253756165838</v>
      </c>
      <c r="AC506" s="49">
        <f t="shared" si="1543"/>
        <v>0.32335201278086545</v>
      </c>
      <c r="AD506" s="49">
        <f t="shared" si="1493"/>
        <v>0.27530741528944269</v>
      </c>
      <c r="AE506" s="49">
        <f t="shared" si="1493"/>
        <v>-0.37344660785318373</v>
      </c>
      <c r="AF506" s="49">
        <f t="shared" si="1493"/>
        <v>-0.37146548189326428</v>
      </c>
      <c r="AG506" s="129">
        <f t="shared" si="1484"/>
        <v>-0.63425150605737057</v>
      </c>
      <c r="AH506" s="129">
        <f t="shared" si="1485"/>
        <v>-0.72504634813343627</v>
      </c>
      <c r="AI506" s="129">
        <f t="shared" si="1486"/>
        <v>-1.1411450046196403</v>
      </c>
      <c r="AJ506" s="132">
        <f t="shared" si="1487"/>
        <v>-3.6563165419034968E-2</v>
      </c>
      <c r="AK506" s="85">
        <f t="shared" si="1500"/>
        <v>0.39851789807995275</v>
      </c>
      <c r="AL506" s="122">
        <f t="shared" si="1501"/>
        <v>0.31768275915187238</v>
      </c>
      <c r="AM506" s="122">
        <f t="shared" si="1502"/>
        <v>0.35906506244803643</v>
      </c>
      <c r="AN506" s="122">
        <f t="shared" si="1503"/>
        <v>0.61122293853834553</v>
      </c>
      <c r="AO506" s="53"/>
      <c r="AP506" s="60"/>
    </row>
    <row r="507" spans="1:42" ht="15" thickBot="1">
      <c r="A507" s="23" t="s">
        <v>10</v>
      </c>
      <c r="B507" s="24">
        <v>13121007806</v>
      </c>
      <c r="C507" s="24"/>
      <c r="D507" s="148">
        <f t="shared" ref="D507:G507" si="1578">IF(OR(AND($V1289=1,$B$24=2),$B$24=1), IF(D$10="Next Quintile",IF(D1289&gt;D$21,D$22,IF(D1289&gt;D$20,D$21,IF(D1289&gt;D$19,D$20,IF(D1289&gt;D$18,D$19,D$18)))),IF(D$10="2nd Quintile",IF(D1289&gt;D$20,D$22,IF(D1289&gt;D$19,D$21,IF(D1289&gt;D$18,D$20,D$19))),IF(D1289*(1+D$10)&gt;100,100,D1289*(1+D$10)))), D1289)</f>
        <v>62.5</v>
      </c>
      <c r="E507" s="148">
        <f t="shared" si="1578"/>
        <v>54.7</v>
      </c>
      <c r="F507" s="148">
        <f t="shared" si="1578"/>
        <v>18.5</v>
      </c>
      <c r="G507" s="148">
        <f t="shared" si="1578"/>
        <v>13.4</v>
      </c>
      <c r="H507" s="149">
        <f t="shared" ref="H507:M507" si="1579">IF(OR(AND($V1289=1,$B$24=2),$B$24=1), IF(H$10="2nd Quintile",IF(H1289&gt;H$21,H$20,IF(H1289&gt;H$20,H$19,IF(H1289&gt;H$19,H$18, H$17))), IF(H$10="Next Quintile",IF(H1289=H$22,H$22,IF(H1289&gt;H$21,H$21,IF(H1289&gt;H$20,H$20,IF(H1289&gt;H$19,H$19,H$18)))),H1289*(1+H$10))), H1289)</f>
        <v>14.1</v>
      </c>
      <c r="I507" s="149">
        <f t="shared" si="1579"/>
        <v>12.5</v>
      </c>
      <c r="J507" s="149">
        <f t="shared" si="1579"/>
        <v>42.5</v>
      </c>
      <c r="K507" s="149">
        <f t="shared" si="1579"/>
        <v>48.6</v>
      </c>
      <c r="L507" s="149">
        <f t="shared" si="1579"/>
        <v>59.7</v>
      </c>
      <c r="M507" s="149">
        <f t="shared" si="1579"/>
        <v>19.600000000000001</v>
      </c>
      <c r="N507" s="148">
        <f t="shared" si="1552"/>
        <v>73</v>
      </c>
      <c r="O507" s="149">
        <f t="shared" ref="O507:Q507" si="1580">IF(OR(AND($V1289=1,$B$24=2),$B$24=1), IF(O$10="2nd Quintile",IF(O1289&gt;O$21,O$20,IF(O1289&gt;O$20,O$19,IF(O1289&gt;O$19,O$18, O$17))), IF(O$10="Next Quintile",IF(O1289=O$22,O$22,IF(O1289&gt;O$21,O$21,IF(O1289&gt;O$20,O$20,IF(O1289&gt;O$19,O$19,O$18)))),O1289*(1+O$10))), O1289)</f>
        <v>23.1</v>
      </c>
      <c r="P507" s="149">
        <f t="shared" si="1580"/>
        <v>27</v>
      </c>
      <c r="Q507" s="149">
        <f t="shared" si="1580"/>
        <v>27</v>
      </c>
      <c r="R507" s="23"/>
      <c r="S507" s="49">
        <f t="shared" si="1480"/>
        <v>-0.97970072393841057</v>
      </c>
      <c r="T507" s="49">
        <f t="shared" si="1543"/>
        <v>-1.4440644949672021</v>
      </c>
      <c r="U507" s="49">
        <f t="shared" si="1543"/>
        <v>-1.3196364087727392</v>
      </c>
      <c r="V507" s="49">
        <f t="shared" si="1543"/>
        <v>-1.0545463781831439</v>
      </c>
      <c r="W507" s="49">
        <f t="shared" si="1491"/>
        <v>-1.723584950558481</v>
      </c>
      <c r="X507" s="49">
        <f t="shared" si="1491"/>
        <v>-0.19055017852545672</v>
      </c>
      <c r="Y507" s="49">
        <f t="shared" si="1492"/>
        <v>-0.92613708766615566</v>
      </c>
      <c r="Z507" s="49">
        <f t="shared" si="1492"/>
        <v>-0.87613994013867624</v>
      </c>
      <c r="AA507" s="49">
        <f t="shared" si="1492"/>
        <v>-1.9530270527949571</v>
      </c>
      <c r="AB507" s="49">
        <f t="shared" si="1483"/>
        <v>-0.48207697734812627</v>
      </c>
      <c r="AC507" s="49">
        <f t="shared" si="1543"/>
        <v>-0.19336528683044379</v>
      </c>
      <c r="AD507" s="49">
        <f t="shared" si="1493"/>
        <v>-1.1132105993880788</v>
      </c>
      <c r="AE507" s="49">
        <f t="shared" si="1493"/>
        <v>-0.25854356139324697</v>
      </c>
      <c r="AF507" s="49">
        <f t="shared" si="1493"/>
        <v>-2.2168619453927385</v>
      </c>
      <c r="AG507" s="129">
        <f t="shared" si="1484"/>
        <v>-1.0468058852869959</v>
      </c>
      <c r="AH507" s="129">
        <f t="shared" si="1485"/>
        <v>-1.0911743175159414</v>
      </c>
      <c r="AI507" s="129">
        <f t="shared" si="1486"/>
        <v>-1.1037479900939198</v>
      </c>
      <c r="AJ507" s="132">
        <f t="shared" si="1487"/>
        <v>-0.94549534825112702</v>
      </c>
      <c r="AK507" s="85">
        <f t="shared" si="1500"/>
        <v>0.2753668933867196</v>
      </c>
      <c r="AL507" s="122">
        <f t="shared" si="1501"/>
        <v>0.21067965478470205</v>
      </c>
      <c r="AM507" s="122">
        <f t="shared" si="1502"/>
        <v>0.36776630556259243</v>
      </c>
      <c r="AN507" s="122">
        <f t="shared" si="1503"/>
        <v>0.35720302231715889</v>
      </c>
      <c r="AO507" s="53"/>
      <c r="AP507" s="60"/>
    </row>
    <row r="508" spans="1:42" ht="15" thickBot="1">
      <c r="A508" s="23" t="s">
        <v>10</v>
      </c>
      <c r="B508" s="24">
        <v>13121007807</v>
      </c>
      <c r="C508" s="24"/>
      <c r="D508" s="148">
        <f t="shared" ref="D508:G508" si="1581">IF(OR(AND($V1290=1,$B$24=2),$B$24=1), IF(D$10="Next Quintile",IF(D1290&gt;D$21,D$22,IF(D1290&gt;D$20,D$21,IF(D1290&gt;D$19,D$20,IF(D1290&gt;D$18,D$19,D$18)))),IF(D$10="2nd Quintile",IF(D1290&gt;D$20,D$22,IF(D1290&gt;D$19,D$21,IF(D1290&gt;D$18,D$20,D$19))),IF(D1290*(1+D$10)&gt;100,100,D1290*(1+D$10)))), D1290)</f>
        <v>42.5</v>
      </c>
      <c r="E508" s="148">
        <f t="shared" si="1581"/>
        <v>49.6</v>
      </c>
      <c r="F508" s="148">
        <f t="shared" si="1581"/>
        <v>14.1</v>
      </c>
      <c r="G508" s="148">
        <f t="shared" si="1581"/>
        <v>8</v>
      </c>
      <c r="H508" s="149">
        <f t="shared" ref="H508:M508" si="1582">IF(OR(AND($V1290=1,$B$24=2),$B$24=1), IF(H$10="2nd Quintile",IF(H1290&gt;H$21,H$20,IF(H1290&gt;H$20,H$19,IF(H1290&gt;H$19,H$18, H$17))), IF(H$10="Next Quintile",IF(H1290=H$22,H$22,IF(H1290&gt;H$21,H$21,IF(H1290&gt;H$20,H$20,IF(H1290&gt;H$19,H$19,H$18)))),H1290*(1+H$10))), H1290)</f>
        <v>11.7</v>
      </c>
      <c r="I508" s="149">
        <f t="shared" si="1582"/>
        <v>15.8</v>
      </c>
      <c r="J508" s="149">
        <f t="shared" si="1582"/>
        <v>71.5</v>
      </c>
      <c r="K508" s="149">
        <f t="shared" si="1582"/>
        <v>63.8</v>
      </c>
      <c r="L508" s="149">
        <f t="shared" si="1582"/>
        <v>44</v>
      </c>
      <c r="M508" s="149">
        <f t="shared" si="1582"/>
        <v>31.5</v>
      </c>
      <c r="N508" s="148">
        <f t="shared" si="1552"/>
        <v>56.1</v>
      </c>
      <c r="O508" s="149">
        <f t="shared" ref="O508:Q508" si="1583">IF(OR(AND($V1290=1,$B$24=2),$B$24=1), IF(O$10="2nd Quintile",IF(O1290&gt;O$21,O$20,IF(O1290&gt;O$20,O$19,IF(O1290&gt;O$19,O$18, O$17))), IF(O$10="Next Quintile",IF(O1290=O$22,O$22,IF(O1290&gt;O$21,O$21,IF(O1290&gt;O$20,O$20,IF(O1290&gt;O$19,O$19,O$18)))),O1290*(1+O$10))), O1290)</f>
        <v>25.5</v>
      </c>
      <c r="P508" s="149">
        <f t="shared" si="1583"/>
        <v>34.700000000000003</v>
      </c>
      <c r="Q508" s="149">
        <f t="shared" si="1583"/>
        <v>23.6</v>
      </c>
      <c r="R508" s="23"/>
      <c r="S508" s="49">
        <f t="shared" si="1480"/>
        <v>-2.6833371648934721</v>
      </c>
      <c r="T508" s="49">
        <f t="shared" si="1543"/>
        <v>-1.9315826985621256</v>
      </c>
      <c r="U508" s="49">
        <f t="shared" si="1543"/>
        <v>-1.5304889729145785</v>
      </c>
      <c r="V508" s="49">
        <f t="shared" si="1543"/>
        <v>-1.3415857509105653</v>
      </c>
      <c r="W508" s="49">
        <f t="shared" si="1491"/>
        <v>-0.86650212790200876</v>
      </c>
      <c r="X508" s="49">
        <f t="shared" si="1491"/>
        <v>-0.5845446222483186</v>
      </c>
      <c r="Y508" s="49">
        <f t="shared" si="1492"/>
        <v>-2.3831241780747416</v>
      </c>
      <c r="Z508" s="49">
        <f t="shared" si="1492"/>
        <v>-1.6261184639994737</v>
      </c>
      <c r="AA508" s="49">
        <f t="shared" si="1492"/>
        <v>-0.50802885435073641</v>
      </c>
      <c r="AB508" s="49">
        <f t="shared" si="1483"/>
        <v>-1.4877693918154364</v>
      </c>
      <c r="AC508" s="49">
        <f t="shared" si="1543"/>
        <v>-1.7810966256361032</v>
      </c>
      <c r="AD508" s="49">
        <f t="shared" si="1493"/>
        <v>-1.36005824644186</v>
      </c>
      <c r="AE508" s="49">
        <f t="shared" si="1493"/>
        <v>-0.81151447248169228</v>
      </c>
      <c r="AF508" s="49">
        <f t="shared" si="1493"/>
        <v>-1.7067523538562988</v>
      </c>
      <c r="AG508" s="129">
        <f t="shared" si="1484"/>
        <v>-1.4131567846723925</v>
      </c>
      <c r="AH508" s="129">
        <f t="shared" si="1485"/>
        <v>-1.6173093593579728</v>
      </c>
      <c r="AI508" s="129">
        <f t="shared" si="1486"/>
        <v>-1.2073055700552155</v>
      </c>
      <c r="AJ508" s="132">
        <f t="shared" si="1487"/>
        <v>-1.4148554246039886</v>
      </c>
      <c r="AK508" s="85">
        <f t="shared" si="1500"/>
        <v>0.16600802192393579</v>
      </c>
      <c r="AL508" s="122">
        <f t="shared" si="1501"/>
        <v>5.6913519713409223E-2</v>
      </c>
      <c r="AM508" s="122">
        <f t="shared" si="1502"/>
        <v>0.34367134260830173</v>
      </c>
      <c r="AN508" s="122">
        <f t="shared" si="1503"/>
        <v>0.22603063176406901</v>
      </c>
      <c r="AO508" s="53"/>
      <c r="AP508" s="60"/>
    </row>
    <row r="509" spans="1:42" ht="15" thickBot="1">
      <c r="A509" s="23" t="s">
        <v>10</v>
      </c>
      <c r="B509" s="24">
        <v>13121007808</v>
      </c>
      <c r="C509" s="24"/>
      <c r="D509" s="148">
        <f t="shared" ref="D509:G509" si="1584">IF(OR(AND($V1291=1,$B$24=2),$B$24=1), IF(D$10="Next Quintile",IF(D1291&gt;D$21,D$22,IF(D1291&gt;D$20,D$21,IF(D1291&gt;D$19,D$20,IF(D1291&gt;D$18,D$19,D$18)))),IF(D$10="2nd Quintile",IF(D1291&gt;D$20,D$22,IF(D1291&gt;D$19,D$21,IF(D1291&gt;D$18,D$20,D$19))),IF(D1291*(1+D$10)&gt;100,100,D1291*(1+D$10)))), D1291)</f>
        <v>54.9</v>
      </c>
      <c r="E509" s="148">
        <f t="shared" si="1584"/>
        <v>52.8</v>
      </c>
      <c r="F509" s="148">
        <f t="shared" si="1584"/>
        <v>16.100000000000001</v>
      </c>
      <c r="G509" s="148">
        <f t="shared" si="1584"/>
        <v>11.2</v>
      </c>
      <c r="H509" s="149">
        <f t="shared" ref="H509:M509" si="1585">IF(OR(AND($V1291=1,$B$24=2),$B$24=1), IF(H$10="2nd Quintile",IF(H1291&gt;H$21,H$20,IF(H1291&gt;H$20,H$19,IF(H1291&gt;H$19,H$18, H$17))), IF(H$10="Next Quintile",IF(H1291=H$22,H$22,IF(H1291&gt;H$21,H$21,IF(H1291&gt;H$20,H$20,IF(H1291&gt;H$19,H$19,H$18)))),H1291*(1+H$10))), H1291)</f>
        <v>12.9</v>
      </c>
      <c r="I509" s="149">
        <f t="shared" si="1585"/>
        <v>1.4</v>
      </c>
      <c r="J509" s="149">
        <f t="shared" si="1585"/>
        <v>83.1</v>
      </c>
      <c r="K509" s="149">
        <f t="shared" si="1585"/>
        <v>89.6</v>
      </c>
      <c r="L509" s="149">
        <f t="shared" si="1585"/>
        <v>52.8</v>
      </c>
      <c r="M509" s="149">
        <f t="shared" si="1585"/>
        <v>36.700000000000003</v>
      </c>
      <c r="N509" s="148">
        <f t="shared" si="1552"/>
        <v>65.5</v>
      </c>
      <c r="O509" s="149">
        <f t="shared" ref="O509:Q509" si="1586">IF(OR(AND($V1291=1,$B$24=2),$B$24=1), IF(O$10="2nd Quintile",IF(O1291&gt;O$21,O$20,IF(O1291&gt;O$20,O$19,IF(O1291&gt;O$19,O$18, O$17))), IF(O$10="Next Quintile",IF(O1291=O$22,O$22,IF(O1291&gt;O$21,O$21,IF(O1291&gt;O$20,O$20,IF(O1291&gt;O$19,O$19,O$18)))),O1291*(1+O$10))), O1291)</f>
        <v>24.4</v>
      </c>
      <c r="P509" s="149">
        <f t="shared" si="1586"/>
        <v>47.1</v>
      </c>
      <c r="Q509" s="149">
        <f t="shared" si="1586"/>
        <v>37.1</v>
      </c>
      <c r="R509" s="23"/>
      <c r="S509" s="49">
        <f t="shared" si="1480"/>
        <v>-1.627082571501334</v>
      </c>
      <c r="T509" s="49">
        <f t="shared" si="1543"/>
        <v>-1.6256889237574683</v>
      </c>
      <c r="U509" s="49">
        <f t="shared" si="1543"/>
        <v>-1.4346468983046516</v>
      </c>
      <c r="V509" s="49">
        <f t="shared" si="1543"/>
        <v>-1.1714883448498712</v>
      </c>
      <c r="W509" s="49">
        <f t="shared" si="1491"/>
        <v>-1.2950435392302453</v>
      </c>
      <c r="X509" s="49">
        <f t="shared" si="1491"/>
        <v>1.1347038594514423</v>
      </c>
      <c r="Y509" s="49">
        <f t="shared" si="1492"/>
        <v>-2.9659190142381759</v>
      </c>
      <c r="Z509" s="49">
        <f t="shared" si="1492"/>
        <v>-2.899108326868459</v>
      </c>
      <c r="AA509" s="49">
        <f t="shared" si="1492"/>
        <v>-1.3179641502939934</v>
      </c>
      <c r="AB509" s="49">
        <f t="shared" si="1483"/>
        <v>-1.9272316233473705</v>
      </c>
      <c r="AC509" s="49">
        <f t="shared" si="1543"/>
        <v>-0.89797978630041098</v>
      </c>
      <c r="AD509" s="49">
        <f t="shared" si="1493"/>
        <v>-1.2469197415422102</v>
      </c>
      <c r="AE509" s="49">
        <f t="shared" si="1493"/>
        <v>-1.7020130825462012</v>
      </c>
      <c r="AF509" s="49">
        <f t="shared" si="1493"/>
        <v>-3.1</v>
      </c>
      <c r="AG509" s="129">
        <f t="shared" si="1484"/>
        <v>-1.6894748604031904</v>
      </c>
      <c r="AH509" s="129">
        <f t="shared" si="1485"/>
        <v>-1.2835950617757577</v>
      </c>
      <c r="AI509" s="129">
        <f t="shared" si="1486"/>
        <v>-2.0481013668366077</v>
      </c>
      <c r="AJ509" s="132">
        <f t="shared" si="1487"/>
        <v>-1.7367281525972058</v>
      </c>
      <c r="AK509" s="85">
        <f t="shared" si="1500"/>
        <v>8.3524717044972469E-2</v>
      </c>
      <c r="AL509" s="122">
        <f t="shared" si="1501"/>
        <v>0.15444353325821161</v>
      </c>
      <c r="AM509" s="122">
        <f t="shared" si="1502"/>
        <v>0.14804159167029507</v>
      </c>
      <c r="AN509" s="122">
        <f t="shared" si="1503"/>
        <v>0.13607663415781876</v>
      </c>
      <c r="AO509" s="53"/>
      <c r="AP509" s="60"/>
    </row>
    <row r="510" spans="1:42" ht="15" thickBot="1">
      <c r="A510" s="23" t="s">
        <v>10</v>
      </c>
      <c r="B510" s="24">
        <v>13121007900</v>
      </c>
      <c r="C510" s="24"/>
      <c r="D510" s="148">
        <f t="shared" ref="D510:G510" si="1587">IF(OR(AND($V1292=1,$B$24=2),$B$24=1), IF(D$10="Next Quintile",IF(D1292&gt;D$21,D$22,IF(D1292&gt;D$20,D$21,IF(D1292&gt;D$19,D$20,IF(D1292&gt;D$18,D$19,D$18)))),IF(D$10="2nd Quintile",IF(D1292&gt;D$20,D$22,IF(D1292&gt;D$19,D$21,IF(D1292&gt;D$18,D$20,D$19))),IF(D1292*(1+D$10)&gt;100,100,D1292*(1+D$10)))), D1292)</f>
        <v>62.8</v>
      </c>
      <c r="E510" s="148">
        <f t="shared" si="1587"/>
        <v>54.9</v>
      </c>
      <c r="F510" s="148">
        <f t="shared" si="1587"/>
        <v>37.200000000000003</v>
      </c>
      <c r="G510" s="148">
        <f t="shared" si="1587"/>
        <v>13.2</v>
      </c>
      <c r="H510" s="149">
        <f t="shared" ref="H510:M510" si="1588">IF(OR(AND($V1292=1,$B$24=2),$B$24=1), IF(H$10="2nd Quintile",IF(H1292&gt;H$21,H$20,IF(H1292&gt;H$20,H$19,IF(H1292&gt;H$19,H$18, H$17))), IF(H$10="Next Quintile",IF(H1292=H$22,H$22,IF(H1292&gt;H$21,H$21,IF(H1292&gt;H$20,H$20,IF(H1292&gt;H$19,H$19,H$18)))),H1292*(1+H$10))), H1292)</f>
        <v>12.7</v>
      </c>
      <c r="I510" s="149">
        <f t="shared" si="1588"/>
        <v>9.1805000000000003</v>
      </c>
      <c r="J510" s="149">
        <f t="shared" si="1588"/>
        <v>16.2</v>
      </c>
      <c r="K510" s="149">
        <f t="shared" si="1588"/>
        <v>22.7</v>
      </c>
      <c r="L510" s="149">
        <f t="shared" si="1588"/>
        <v>33.799999999999997</v>
      </c>
      <c r="M510" s="149">
        <f t="shared" si="1588"/>
        <v>10.4</v>
      </c>
      <c r="N510" s="148">
        <f t="shared" si="1552"/>
        <v>72.7</v>
      </c>
      <c r="O510" s="149">
        <f t="shared" ref="O510:Q510" si="1589">IF(OR(AND($V1292=1,$B$24=2),$B$24=1), IF(O$10="2nd Quintile",IF(O1292&gt;O$21,O$20,IF(O1292&gt;O$20,O$19,IF(O1292&gt;O$19,O$18, O$17))), IF(O$10="Next Quintile",IF(O1292=O$22,O$22,IF(O1292&gt;O$21,O$21,IF(O1292&gt;O$20,O$20,IF(O1292&gt;O$19,O$19,O$18)))),O1292*(1+O$10))), O1292)</f>
        <v>7.2</v>
      </c>
      <c r="P510" s="149">
        <f t="shared" si="1589"/>
        <v>19.5</v>
      </c>
      <c r="Q510" s="149">
        <f t="shared" si="1589"/>
        <v>23.7</v>
      </c>
      <c r="R510" s="23"/>
      <c r="S510" s="49">
        <f t="shared" si="1480"/>
        <v>-0.9541461773240848</v>
      </c>
      <c r="T510" s="49">
        <f t="shared" si="1543"/>
        <v>-1.4249461340419116</v>
      </c>
      <c r="U510" s="49">
        <f t="shared" si="1543"/>
        <v>-0.42351301116992163</v>
      </c>
      <c r="V510" s="49">
        <f t="shared" si="1543"/>
        <v>-1.0651774660619373</v>
      </c>
      <c r="W510" s="49">
        <f t="shared" si="1491"/>
        <v>-1.2236199706755388</v>
      </c>
      <c r="X510" s="49">
        <f t="shared" si="1491"/>
        <v>0.20577241418304021</v>
      </c>
      <c r="Y510" s="49">
        <f t="shared" si="1492"/>
        <v>0.39519948053197601</v>
      </c>
      <c r="Z510" s="49">
        <f t="shared" si="1492"/>
        <v>0.4017839919662356</v>
      </c>
      <c r="AA510" s="49">
        <f t="shared" si="1492"/>
        <v>0.4307597841289485</v>
      </c>
      <c r="AB510" s="49">
        <f t="shared" si="1483"/>
        <v>0.29543312459298759</v>
      </c>
      <c r="AC510" s="49">
        <f t="shared" si="1543"/>
        <v>-0.22154986680924224</v>
      </c>
      <c r="AD510" s="49">
        <f t="shared" si="1493"/>
        <v>0.52215506234322417</v>
      </c>
      <c r="AE510" s="49">
        <f t="shared" si="1493"/>
        <v>0.28006446888770603</v>
      </c>
      <c r="AF510" s="49">
        <f t="shared" si="1493"/>
        <v>-1.7217555771367818</v>
      </c>
      <c r="AG510" s="129">
        <f t="shared" si="1484"/>
        <v>-0.18358976715257422</v>
      </c>
      <c r="AH510" s="129">
        <f t="shared" si="1485"/>
        <v>-0.64149012350833978</v>
      </c>
      <c r="AI510" s="129">
        <f t="shared" si="1486"/>
        <v>0.37599230022939056</v>
      </c>
      <c r="AJ510" s="132">
        <f t="shared" si="1487"/>
        <v>-0.28527147817877346</v>
      </c>
      <c r="AK510" s="85">
        <f t="shared" si="1500"/>
        <v>0.53304427500645857</v>
      </c>
      <c r="AL510" s="122">
        <f t="shared" si="1501"/>
        <v>0.34210256908653824</v>
      </c>
      <c r="AM510" s="122">
        <f t="shared" si="1502"/>
        <v>0.71206063428905764</v>
      </c>
      <c r="AN510" s="122">
        <f t="shared" si="1503"/>
        <v>0.54171625150049396</v>
      </c>
      <c r="AO510" s="53"/>
      <c r="AP510" s="60"/>
    </row>
    <row r="511" spans="1:42" ht="15" thickBot="1">
      <c r="A511" s="23" t="s">
        <v>10</v>
      </c>
      <c r="B511" s="24">
        <v>13121008000</v>
      </c>
      <c r="C511" s="24"/>
      <c r="D511" s="148">
        <f t="shared" ref="D511:G511" si="1590">IF(OR(AND($V1293=1,$B$24=2),$B$24=1), IF(D$10="Next Quintile",IF(D1293&gt;D$21,D$22,IF(D1293&gt;D$20,D$21,IF(D1293&gt;D$19,D$20,IF(D1293&gt;D$18,D$19,D$18)))),IF(D$10="2nd Quintile",IF(D1293&gt;D$20,D$22,IF(D1293&gt;D$19,D$21,IF(D1293&gt;D$18,D$20,D$19))),IF(D1293*(1+D$10)&gt;100,100,D1293*(1+D$10)))), D1293)</f>
        <v>69.599999999999994</v>
      </c>
      <c r="E511" s="148">
        <f t="shared" si="1590"/>
        <v>64.2</v>
      </c>
      <c r="F511" s="148">
        <f t="shared" si="1590"/>
        <v>20.5</v>
      </c>
      <c r="G511" s="148">
        <f t="shared" si="1590"/>
        <v>11.2</v>
      </c>
      <c r="H511" s="149">
        <f t="shared" ref="H511:M511" si="1591">IF(OR(AND($V1293=1,$B$24=2),$B$24=1), IF(H$10="2nd Quintile",IF(H1293&gt;H$21,H$20,IF(H1293&gt;H$20,H$19,IF(H1293&gt;H$19,H$18, H$17))), IF(H$10="Next Quintile",IF(H1293=H$22,H$22,IF(H1293&gt;H$21,H$21,IF(H1293&gt;H$20,H$20,IF(H1293&gt;H$19,H$19,H$18)))),H1293*(1+H$10))), H1293)</f>
        <v>13.6</v>
      </c>
      <c r="I511" s="149">
        <f t="shared" si="1591"/>
        <v>8</v>
      </c>
      <c r="J511" s="149">
        <f t="shared" si="1591"/>
        <v>50.7</v>
      </c>
      <c r="K511" s="149">
        <f t="shared" si="1591"/>
        <v>32.700000000000003</v>
      </c>
      <c r="L511" s="149">
        <f t="shared" si="1591"/>
        <v>41.3</v>
      </c>
      <c r="M511" s="149">
        <f t="shared" si="1591"/>
        <v>29.9</v>
      </c>
      <c r="N511" s="148">
        <f t="shared" si="1552"/>
        <v>73.900000000000006</v>
      </c>
      <c r="O511" s="149">
        <f t="shared" ref="O511:Q511" si="1592">IF(OR(AND($V1293=1,$B$24=2),$B$24=1), IF(O$10="2nd Quintile",IF(O1293&gt;O$21,O$20,IF(O1293&gt;O$20,O$19,IF(O1293&gt;O$19,O$18, O$17))), IF(O$10="Next Quintile",IF(O1293=O$22,O$22,IF(O1293&gt;O$21,O$21,IF(O1293&gt;O$20,O$20,IF(O1293&gt;O$19,O$19,O$18)))),O1293*(1+O$10))), O1293)</f>
        <v>13.4</v>
      </c>
      <c r="P511" s="149">
        <f t="shared" si="1592"/>
        <v>28.8</v>
      </c>
      <c r="Q511" s="149">
        <f t="shared" si="1592"/>
        <v>18.5</v>
      </c>
      <c r="R511" s="23"/>
      <c r="S511" s="49">
        <f t="shared" si="1480"/>
        <v>-0.37490978739936415</v>
      </c>
      <c r="T511" s="49">
        <f t="shared" ref="T511:AC526" si="1593">IF((E511-T$25)/T$26&lt;3.1, (IF((E511-T$25)/T$26&gt;-3.1, (E511-T$25)/T$26, -3.1)), 3.1)</f>
        <v>-0.5359423510158744</v>
      </c>
      <c r="U511" s="49">
        <f t="shared" si="1593"/>
        <v>-1.2237943341628124</v>
      </c>
      <c r="V511" s="49">
        <f t="shared" si="1593"/>
        <v>-1.1714883448498712</v>
      </c>
      <c r="W511" s="49">
        <f t="shared" si="1491"/>
        <v>-1.5450260291717159</v>
      </c>
      <c r="X511" s="49">
        <f t="shared" si="1491"/>
        <v>0.34671497200571855</v>
      </c>
      <c r="Y511" s="49">
        <f t="shared" si="1492"/>
        <v>-1.3381127477127215</v>
      </c>
      <c r="Z511" s="49">
        <f t="shared" si="1492"/>
        <v>-9.1622931626394594E-2</v>
      </c>
      <c r="AA511" s="49">
        <f t="shared" si="1492"/>
        <v>-0.25952597945905487</v>
      </c>
      <c r="AB511" s="49">
        <f t="shared" si="1483"/>
        <v>-1.3525502436517642</v>
      </c>
      <c r="AC511" s="49">
        <f t="shared" si="1593"/>
        <v>-0.10881154689404721</v>
      </c>
      <c r="AD511" s="49">
        <f t="shared" si="1493"/>
        <v>-0.11553469254571153</v>
      </c>
      <c r="AE511" s="49">
        <f t="shared" si="1493"/>
        <v>-0.38780948866067577</v>
      </c>
      <c r="AF511" s="49">
        <f t="shared" si="1493"/>
        <v>-0.94158796655163846</v>
      </c>
      <c r="AG511" s="129">
        <f t="shared" si="1484"/>
        <v>-0.59699562455561594</v>
      </c>
      <c r="AH511" s="129">
        <f t="shared" si="1485"/>
        <v>-0.83465123175809164</v>
      </c>
      <c r="AI511" s="129">
        <f t="shared" si="1486"/>
        <v>-0.56789971824573782</v>
      </c>
      <c r="AJ511" s="132">
        <f t="shared" si="1487"/>
        <v>-0.38843592366301827</v>
      </c>
      <c r="AK511" s="85">
        <f t="shared" si="1500"/>
        <v>0.40963909680832555</v>
      </c>
      <c r="AL511" s="122">
        <f t="shared" si="1501"/>
        <v>0.28565007172452134</v>
      </c>
      <c r="AM511" s="122">
        <f t="shared" si="1502"/>
        <v>0.49244326560866708</v>
      </c>
      <c r="AN511" s="122">
        <f t="shared" si="1503"/>
        <v>0.51288481138440112</v>
      </c>
      <c r="AO511" s="53"/>
      <c r="AP511" s="60"/>
    </row>
    <row r="512" spans="1:42" ht="15" thickBot="1">
      <c r="A512" s="23" t="s">
        <v>10</v>
      </c>
      <c r="B512" s="24">
        <v>13121008101</v>
      </c>
      <c r="C512" s="24"/>
      <c r="D512" s="148">
        <f t="shared" ref="D512:G512" si="1594">IF(OR(AND($V1294=1,$B$24=2),$B$24=1), IF(D$10="Next Quintile",IF(D1294&gt;D$21,D$22,IF(D1294&gt;D$20,D$21,IF(D1294&gt;D$19,D$20,IF(D1294&gt;D$18,D$19,D$18)))),IF(D$10="2nd Quintile",IF(D1294&gt;D$20,D$22,IF(D1294&gt;D$19,D$21,IF(D1294&gt;D$18,D$20,D$19))),IF(D1294*(1+D$10)&gt;100,100,D1294*(1+D$10)))), D1294)</f>
        <v>62.5</v>
      </c>
      <c r="E512" s="148">
        <f t="shared" si="1594"/>
        <v>54.7</v>
      </c>
      <c r="F512" s="148">
        <f t="shared" si="1594"/>
        <v>22.8</v>
      </c>
      <c r="G512" s="148">
        <f t="shared" si="1594"/>
        <v>13.4</v>
      </c>
      <c r="H512" s="149">
        <f t="shared" ref="H512:M512" si="1595">IF(OR(AND($V1294=1,$B$24=2),$B$24=1), IF(H$10="2nd Quintile",IF(H1294&gt;H$21,H$20,IF(H1294&gt;H$20,H$19,IF(H1294&gt;H$19,H$18, H$17))), IF(H$10="Next Quintile",IF(H1294=H$22,H$22,IF(H1294&gt;H$21,H$21,IF(H1294&gt;H$20,H$20,IF(H1294&gt;H$19,H$19,H$18)))),H1294*(1+H$10))), H1294)</f>
        <v>18.600000000000001</v>
      </c>
      <c r="I512" s="149">
        <f t="shared" si="1595"/>
        <v>18.600000000000001</v>
      </c>
      <c r="J512" s="149">
        <f t="shared" si="1595"/>
        <v>55.2</v>
      </c>
      <c r="K512" s="149">
        <f t="shared" si="1595"/>
        <v>54</v>
      </c>
      <c r="L512" s="149">
        <f t="shared" si="1595"/>
        <v>39.1</v>
      </c>
      <c r="M512" s="149">
        <f t="shared" si="1595"/>
        <v>17.100000000000001</v>
      </c>
      <c r="N512" s="148">
        <f t="shared" si="1552"/>
        <v>73</v>
      </c>
      <c r="O512" s="149">
        <f t="shared" ref="O512:Q512" si="1596">IF(OR(AND($V1294=1,$B$24=2),$B$24=1), IF(O$10="2nd Quintile",IF(O1294&gt;O$21,O$20,IF(O1294&gt;O$20,O$19,IF(O1294&gt;O$19,O$18, O$17))), IF(O$10="Next Quintile",IF(O1294=O$22,O$22,IF(O1294&gt;O$21,O$21,IF(O1294&gt;O$20,O$20,IF(O1294&gt;O$19,O$19,O$18)))),O1294*(1+O$10))), O1294)</f>
        <v>19.899999999999999</v>
      </c>
      <c r="P512" s="149">
        <f t="shared" si="1596"/>
        <v>33.4</v>
      </c>
      <c r="Q512" s="149">
        <f t="shared" si="1596"/>
        <v>26.7</v>
      </c>
      <c r="R512" s="23"/>
      <c r="S512" s="49">
        <f t="shared" si="1480"/>
        <v>-0.97970072393841057</v>
      </c>
      <c r="T512" s="49">
        <f t="shared" si="1593"/>
        <v>-1.4440644949672021</v>
      </c>
      <c r="U512" s="49">
        <f t="shared" si="1593"/>
        <v>-1.1135759483613963</v>
      </c>
      <c r="V512" s="49">
        <f t="shared" si="1593"/>
        <v>-1.0545463781831439</v>
      </c>
      <c r="W512" s="49">
        <f t="shared" si="1491"/>
        <v>-3.1</v>
      </c>
      <c r="X512" s="49">
        <f t="shared" si="1491"/>
        <v>-0.91884293813438334</v>
      </c>
      <c r="Y512" s="49">
        <f t="shared" si="1492"/>
        <v>-1.5641969513968126</v>
      </c>
      <c r="Z512" s="49">
        <f t="shared" si="1492"/>
        <v>-1.1425796788786964</v>
      </c>
      <c r="AA512" s="49">
        <f t="shared" si="1492"/>
        <v>-5.7042155473240951E-2</v>
      </c>
      <c r="AB512" s="49">
        <f t="shared" si="1483"/>
        <v>-0.27079705834238882</v>
      </c>
      <c r="AC512" s="49">
        <f t="shared" si="1593"/>
        <v>-0.19336528683044379</v>
      </c>
      <c r="AD512" s="49">
        <f t="shared" si="1493"/>
        <v>-0.78408040331636975</v>
      </c>
      <c r="AE512" s="49">
        <f t="shared" si="1493"/>
        <v>-0.71815574723299347</v>
      </c>
      <c r="AF512" s="49">
        <f t="shared" si="1493"/>
        <v>-2.1718522755512879</v>
      </c>
      <c r="AG512" s="129">
        <f t="shared" si="1484"/>
        <v>-0.97018804042369167</v>
      </c>
      <c r="AH512" s="129">
        <f t="shared" si="1485"/>
        <v>-1.4535610621401927</v>
      </c>
      <c r="AI512" s="129">
        <f t="shared" si="1486"/>
        <v>-0.49013963089810875</v>
      </c>
      <c r="AJ512" s="132">
        <f t="shared" si="1487"/>
        <v>-0.96686342823277371</v>
      </c>
      <c r="AK512" s="85">
        <f t="shared" si="1500"/>
        <v>0.29823797426087123</v>
      </c>
      <c r="AL512" s="122">
        <f t="shared" si="1501"/>
        <v>0.1047699458878194</v>
      </c>
      <c r="AM512" s="122">
        <f t="shared" si="1502"/>
        <v>0.51053587094633324</v>
      </c>
      <c r="AN512" s="122">
        <f t="shared" si="1503"/>
        <v>0.35123126998044113</v>
      </c>
      <c r="AO512" s="53"/>
      <c r="AP512" s="60"/>
    </row>
    <row r="513" spans="1:42" ht="15" thickBot="1">
      <c r="A513" s="23" t="s">
        <v>10</v>
      </c>
      <c r="B513" s="24">
        <v>13121008102</v>
      </c>
      <c r="C513" s="24"/>
      <c r="D513" s="148">
        <f t="shared" ref="D513:G513" si="1597">IF(OR(AND($V1295=1,$B$24=2),$B$24=1), IF(D$10="Next Quintile",IF(D1295&gt;D$21,D$22,IF(D1295&gt;D$20,D$21,IF(D1295&gt;D$19,D$20,IF(D1295&gt;D$18,D$19,D$18)))),IF(D$10="2nd Quintile",IF(D1295&gt;D$20,D$22,IF(D1295&gt;D$19,D$21,IF(D1295&gt;D$18,D$20,D$19))),IF(D1295*(1+D$10)&gt;100,100,D1295*(1+D$10)))), D1295)</f>
        <v>62.5</v>
      </c>
      <c r="E513" s="148">
        <f t="shared" si="1597"/>
        <v>54.7</v>
      </c>
      <c r="F513" s="148">
        <f t="shared" si="1597"/>
        <v>19</v>
      </c>
      <c r="G513" s="148">
        <f t="shared" si="1597"/>
        <v>13.4</v>
      </c>
      <c r="H513" s="149">
        <f t="shared" ref="H513:M513" si="1598">IF(OR(AND($V1295=1,$B$24=2),$B$24=1), IF(H$10="2nd Quintile",IF(H1295&gt;H$21,H$20,IF(H1295&gt;H$20,H$19,IF(H1295&gt;H$19,H$18, H$17))), IF(H$10="Next Quintile",IF(H1295=H$22,H$22,IF(H1295&gt;H$21,H$21,IF(H1295&gt;H$20,H$20,IF(H1295&gt;H$19,H$19,H$18)))),H1295*(1+H$10))), H1295)</f>
        <v>12.7</v>
      </c>
      <c r="I513" s="149">
        <f t="shared" si="1598"/>
        <v>20.100000000000001</v>
      </c>
      <c r="J513" s="149">
        <f t="shared" si="1598"/>
        <v>49.1</v>
      </c>
      <c r="K513" s="149">
        <f t="shared" si="1598"/>
        <v>67.2</v>
      </c>
      <c r="L513" s="149">
        <f t="shared" si="1598"/>
        <v>59.7</v>
      </c>
      <c r="M513" s="149">
        <f t="shared" si="1598"/>
        <v>29</v>
      </c>
      <c r="N513" s="148">
        <f t="shared" si="1552"/>
        <v>73</v>
      </c>
      <c r="O513" s="149">
        <f t="shared" ref="O513:Q513" si="1599">IF(OR(AND($V1295=1,$B$24=2),$B$24=1), IF(O$10="2nd Quintile",IF(O1295&gt;O$21,O$20,IF(O1295&gt;O$20,O$19,IF(O1295&gt;O$19,O$18, O$17))), IF(O$10="Next Quintile",IF(O1295=O$22,O$22,IF(O1295&gt;O$21,O$21,IF(O1295&gt;O$20,O$20,IF(O1295&gt;O$19,O$19,O$18)))),O1295*(1+O$10))), O1295)</f>
        <v>24.2</v>
      </c>
      <c r="P513" s="149">
        <f t="shared" si="1599"/>
        <v>41.3</v>
      </c>
      <c r="Q513" s="149">
        <f t="shared" si="1599"/>
        <v>22.8</v>
      </c>
      <c r="R513" s="23"/>
      <c r="S513" s="49">
        <f t="shared" si="1480"/>
        <v>-0.97970072393841057</v>
      </c>
      <c r="T513" s="49">
        <f t="shared" si="1593"/>
        <v>-1.4440644949672021</v>
      </c>
      <c r="U513" s="49">
        <f t="shared" si="1593"/>
        <v>-1.2956758901202576</v>
      </c>
      <c r="V513" s="49">
        <f t="shared" si="1593"/>
        <v>-1.0545463781831439</v>
      </c>
      <c r="W513" s="49">
        <f t="shared" si="1491"/>
        <v>-1.2236199706755388</v>
      </c>
      <c r="X513" s="49">
        <f t="shared" si="1491"/>
        <v>-1.097931321644775</v>
      </c>
      <c r="Y513" s="49">
        <f t="shared" si="1492"/>
        <v>-1.2577272530694892</v>
      </c>
      <c r="Z513" s="49">
        <f t="shared" si="1492"/>
        <v>-1.7938768180209683</v>
      </c>
      <c r="AA513" s="49">
        <f t="shared" si="1492"/>
        <v>-1.9530270527949571</v>
      </c>
      <c r="AB513" s="49">
        <f t="shared" si="1483"/>
        <v>-1.2764894728096989</v>
      </c>
      <c r="AC513" s="49">
        <f t="shared" si="1593"/>
        <v>-0.19336528683044379</v>
      </c>
      <c r="AD513" s="49">
        <f t="shared" si="1493"/>
        <v>-1.2263491042877284</v>
      </c>
      <c r="AE513" s="49">
        <f t="shared" si="1493"/>
        <v>-1.2854895391289305</v>
      </c>
      <c r="AF513" s="49">
        <f t="shared" si="1493"/>
        <v>-1.5867265676124305</v>
      </c>
      <c r="AG513" s="129">
        <f t="shared" si="1484"/>
        <v>-1.3135902637609265</v>
      </c>
      <c r="AH513" s="129">
        <f t="shared" si="1485"/>
        <v>-1.1933237189426882</v>
      </c>
      <c r="AI513" s="129">
        <f t="shared" si="1486"/>
        <v>-1.6744644478752082</v>
      </c>
      <c r="AJ513" s="132">
        <f t="shared" si="1487"/>
        <v>-1.0729826244648832</v>
      </c>
      <c r="AK513" s="85">
        <f t="shared" si="1500"/>
        <v>0.19572947854003936</v>
      </c>
      <c r="AL513" s="122">
        <f t="shared" si="1501"/>
        <v>0.18082587693663235</v>
      </c>
      <c r="AM513" s="122">
        <f t="shared" si="1502"/>
        <v>0.23497649034304308</v>
      </c>
      <c r="AN513" s="122">
        <f t="shared" si="1503"/>
        <v>0.32157406359530888</v>
      </c>
      <c r="AO513" s="53"/>
      <c r="AP513" s="60"/>
    </row>
    <row r="514" spans="1:42" ht="15" thickBot="1">
      <c r="A514" s="23" t="s">
        <v>10</v>
      </c>
      <c r="B514" s="24">
        <v>13121008201</v>
      </c>
      <c r="C514" s="24"/>
      <c r="D514" s="148">
        <f t="shared" ref="D514:G514" si="1600">IF(OR(AND($V1296=1,$B$24=2),$B$24=1), IF(D$10="Next Quintile",IF(D1296&gt;D$21,D$22,IF(D1296&gt;D$20,D$21,IF(D1296&gt;D$19,D$20,IF(D1296&gt;D$18,D$19,D$18)))),IF(D$10="2nd Quintile",IF(D1296&gt;D$20,D$22,IF(D1296&gt;D$19,D$21,IF(D1296&gt;D$18,D$20,D$19))),IF(D1296*(1+D$10)&gt;100,100,D1296*(1+D$10)))), D1296)</f>
        <v>46.1</v>
      </c>
      <c r="E514" s="148">
        <f t="shared" si="1600"/>
        <v>50.5</v>
      </c>
      <c r="F514" s="148">
        <f t="shared" si="1600"/>
        <v>10.9</v>
      </c>
      <c r="G514" s="148">
        <f t="shared" si="1600"/>
        <v>8.8000000000000007</v>
      </c>
      <c r="H514" s="149">
        <f t="shared" ref="H514:M514" si="1601">IF(OR(AND($V1296=1,$B$24=2),$B$24=1), IF(H$10="2nd Quintile",IF(H1296&gt;H$21,H$20,IF(H1296&gt;H$20,H$19,IF(H1296&gt;H$19,H$18, H$17))), IF(H$10="Next Quintile",IF(H1296=H$22,H$22,IF(H1296&gt;H$21,H$21,IF(H1296&gt;H$20,H$20,IF(H1296&gt;H$19,H$19,H$18)))),H1296*(1+H$10))), H1296)</f>
        <v>16.7</v>
      </c>
      <c r="I514" s="149">
        <f t="shared" si="1601"/>
        <v>4.9000000000000004</v>
      </c>
      <c r="J514" s="149">
        <f t="shared" si="1601"/>
        <v>46.8</v>
      </c>
      <c r="K514" s="149">
        <f t="shared" si="1601"/>
        <v>49.9</v>
      </c>
      <c r="L514" s="149">
        <f t="shared" si="1601"/>
        <v>44.9</v>
      </c>
      <c r="M514" s="149">
        <f t="shared" si="1601"/>
        <v>21.4</v>
      </c>
      <c r="N514" s="148">
        <f t="shared" si="1552"/>
        <v>58.5</v>
      </c>
      <c r="O514" s="149">
        <f t="shared" ref="O514:Q514" si="1602">IF(OR(AND($V1296=1,$B$24=2),$B$24=1), IF(O$10="2nd Quintile",IF(O1296&gt;O$21,O$20,IF(O1296&gt;O$20,O$19,IF(O1296&gt;O$19,O$18, O$17))), IF(O$10="Next Quintile",IF(O1296=O$22,O$22,IF(O1296&gt;O$21,O$21,IF(O1296&gt;O$20,O$20,IF(O1296&gt;O$19,O$19,O$18)))),O1296*(1+O$10))), O1296)</f>
        <v>15.2</v>
      </c>
      <c r="P514" s="149">
        <f t="shared" si="1602"/>
        <v>27.5</v>
      </c>
      <c r="Q514" s="149">
        <f t="shared" si="1602"/>
        <v>23.6</v>
      </c>
      <c r="R514" s="23"/>
      <c r="S514" s="49">
        <f t="shared" si="1480"/>
        <v>-2.3766826055215606</v>
      </c>
      <c r="T514" s="49">
        <f t="shared" si="1593"/>
        <v>-1.8455500743983158</v>
      </c>
      <c r="U514" s="49">
        <f t="shared" si="1593"/>
        <v>-1.6838362922904619</v>
      </c>
      <c r="V514" s="49">
        <f t="shared" si="1593"/>
        <v>-1.2990613993953917</v>
      </c>
      <c r="W514" s="49">
        <f t="shared" si="1491"/>
        <v>-2.6520913417696588</v>
      </c>
      <c r="X514" s="49">
        <f t="shared" si="1491"/>
        <v>0.71683096459386142</v>
      </c>
      <c r="Y514" s="49">
        <f t="shared" si="1492"/>
        <v>-1.1421731045198424</v>
      </c>
      <c r="Z514" s="49">
        <f t="shared" si="1492"/>
        <v>-0.94028284020571795</v>
      </c>
      <c r="AA514" s="49">
        <f t="shared" si="1492"/>
        <v>-0.59086314598129663</v>
      </c>
      <c r="AB514" s="49">
        <f t="shared" si="1483"/>
        <v>-0.63419851903225699</v>
      </c>
      <c r="AC514" s="49">
        <f t="shared" si="1593"/>
        <v>-1.5556199858057138</v>
      </c>
      <c r="AD514" s="49">
        <f t="shared" si="1493"/>
        <v>-0.30067042783604758</v>
      </c>
      <c r="AE514" s="49">
        <f t="shared" si="1493"/>
        <v>-0.29445076341197718</v>
      </c>
      <c r="AF514" s="49">
        <f t="shared" si="1493"/>
        <v>-1.7067523538562988</v>
      </c>
      <c r="AG514" s="129">
        <f t="shared" si="1484"/>
        <v>-1.0516975259320114</v>
      </c>
      <c r="AH514" s="129">
        <f t="shared" si="1485"/>
        <v>-1.4689376933287672</v>
      </c>
      <c r="AI514" s="129">
        <f t="shared" si="1486"/>
        <v>-0.7217815017397573</v>
      </c>
      <c r="AJ514" s="132">
        <f t="shared" si="1487"/>
        <v>-0.96437338272750928</v>
      </c>
      <c r="AK514" s="85">
        <f t="shared" si="1500"/>
        <v>0.27390669688812269</v>
      </c>
      <c r="AL514" s="122">
        <f t="shared" si="1501"/>
        <v>0.1002760328042014</v>
      </c>
      <c r="AM514" s="122">
        <f t="shared" si="1502"/>
        <v>0.45663926290780871</v>
      </c>
      <c r="AN514" s="122">
        <f t="shared" si="1503"/>
        <v>0.35192716474858915</v>
      </c>
      <c r="AO514" s="53"/>
      <c r="AP514" s="60"/>
    </row>
    <row r="515" spans="1:42" ht="15" thickBot="1">
      <c r="A515" s="23" t="s">
        <v>10</v>
      </c>
      <c r="B515" s="24">
        <v>13121008202</v>
      </c>
      <c r="C515" s="24"/>
      <c r="D515" s="148">
        <f t="shared" ref="D515:G515" si="1603">IF(OR(AND($V1297=1,$B$24=2),$B$24=1), IF(D$10="Next Quintile",IF(D1297&gt;D$21,D$22,IF(D1297&gt;D$20,D$21,IF(D1297&gt;D$19,D$20,IF(D1297&gt;D$18,D$19,D$18)))),IF(D$10="2nd Quintile",IF(D1297&gt;D$20,D$22,IF(D1297&gt;D$19,D$21,IF(D1297&gt;D$18,D$20,D$19))),IF(D1297*(1+D$10)&gt;100,100,D1297*(1+D$10)))), D1297)</f>
        <v>42.5</v>
      </c>
      <c r="E515" s="148">
        <f t="shared" si="1603"/>
        <v>49.6</v>
      </c>
      <c r="F515" s="148">
        <f t="shared" si="1603"/>
        <v>11.8</v>
      </c>
      <c r="G515" s="148">
        <f t="shared" si="1603"/>
        <v>8</v>
      </c>
      <c r="H515" s="149">
        <f t="shared" ref="H515:M515" si="1604">IF(OR(AND($V1297=1,$B$24=2),$B$24=1), IF(H$10="2nd Quintile",IF(H1297&gt;H$21,H$20,IF(H1297&gt;H$20,H$19,IF(H1297&gt;H$19,H$18, H$17))), IF(H$10="Next Quintile",IF(H1297=H$22,H$22,IF(H1297&gt;H$21,H$21,IF(H1297&gt;H$20,H$20,IF(H1297&gt;H$19,H$19,H$18)))),H1297*(1+H$10))), H1297)</f>
        <v>11.9</v>
      </c>
      <c r="I515" s="149">
        <f t="shared" si="1604"/>
        <v>7.2</v>
      </c>
      <c r="J515" s="149">
        <f t="shared" si="1604"/>
        <v>28.7</v>
      </c>
      <c r="K515" s="149">
        <f t="shared" si="1604"/>
        <v>67.099999999999994</v>
      </c>
      <c r="L515" s="149">
        <f t="shared" si="1604"/>
        <v>55.6</v>
      </c>
      <c r="M515" s="149">
        <f t="shared" si="1604"/>
        <v>32.1</v>
      </c>
      <c r="N515" s="148">
        <f t="shared" si="1552"/>
        <v>56.1</v>
      </c>
      <c r="O515" s="149">
        <f t="shared" ref="O515:Q515" si="1605">IF(OR(AND($V1297=1,$B$24=2),$B$24=1), IF(O$10="2nd Quintile",IF(O1297&gt;O$21,O$20,IF(O1297&gt;O$20,O$19,IF(O1297&gt;O$19,O$18, O$17))), IF(O$10="Next Quintile",IF(O1297=O$22,O$22,IF(O1297&gt;O$21,O$21,IF(O1297&gt;O$20,O$20,IF(O1297&gt;O$19,O$19,O$18)))),O1297*(1+O$10))), O1297)</f>
        <v>31</v>
      </c>
      <c r="P515" s="149">
        <f t="shared" si="1605"/>
        <v>30.2</v>
      </c>
      <c r="Q515" s="149">
        <f t="shared" si="1605"/>
        <v>26</v>
      </c>
      <c r="R515" s="23"/>
      <c r="S515" s="49">
        <f t="shared" si="1480"/>
        <v>-2.6833371648934721</v>
      </c>
      <c r="T515" s="49">
        <f t="shared" si="1593"/>
        <v>-1.9315826985621256</v>
      </c>
      <c r="U515" s="49">
        <f t="shared" si="1593"/>
        <v>-1.6407073587159946</v>
      </c>
      <c r="V515" s="49">
        <f t="shared" si="1593"/>
        <v>-1.3415857509105653</v>
      </c>
      <c r="W515" s="49">
        <f t="shared" si="1491"/>
        <v>-0.9379256964567152</v>
      </c>
      <c r="X515" s="49">
        <f t="shared" si="1491"/>
        <v>0.44222877654459414</v>
      </c>
      <c r="Y515" s="49">
        <f t="shared" si="1492"/>
        <v>-0.23281219636827663</v>
      </c>
      <c r="Z515" s="49">
        <f t="shared" si="1492"/>
        <v>-1.7889427487850416</v>
      </c>
      <c r="AA515" s="49">
        <f t="shared" si="1492"/>
        <v>-1.5756708353668485</v>
      </c>
      <c r="AB515" s="49">
        <f t="shared" si="1483"/>
        <v>-1.5384765723768135</v>
      </c>
      <c r="AC515" s="49">
        <f t="shared" si="1593"/>
        <v>-1.7810966256361032</v>
      </c>
      <c r="AD515" s="49">
        <f t="shared" si="1493"/>
        <v>-1.9257507709401096</v>
      </c>
      <c r="AE515" s="49">
        <f t="shared" si="1493"/>
        <v>-0.48834965431312022</v>
      </c>
      <c r="AF515" s="49">
        <f t="shared" si="1493"/>
        <v>-2.0668297125879032</v>
      </c>
      <c r="AG515" s="129">
        <f t="shared" si="1484"/>
        <v>-1.463086315429271</v>
      </c>
      <c r="AH515" s="129">
        <f t="shared" si="1485"/>
        <v>-1.1893888699089366</v>
      </c>
      <c r="AI515" s="129">
        <f t="shared" si="1486"/>
        <v>-1.6343633855095678</v>
      </c>
      <c r="AJ515" s="132">
        <f t="shared" si="1487"/>
        <v>-1.5655066908693089</v>
      </c>
      <c r="AK515" s="85">
        <f t="shared" si="1500"/>
        <v>0.15110363068209939</v>
      </c>
      <c r="AL515" s="122">
        <f t="shared" si="1501"/>
        <v>0.18197586026770016</v>
      </c>
      <c r="AM515" s="122">
        <f t="shared" si="1502"/>
        <v>0.24430689003458603</v>
      </c>
      <c r="AN515" s="122">
        <f t="shared" si="1503"/>
        <v>0.18392801645552767</v>
      </c>
      <c r="AO515" s="53"/>
      <c r="AP515" s="60"/>
    </row>
    <row r="516" spans="1:42" ht="15" thickBot="1">
      <c r="A516" s="23" t="s">
        <v>10</v>
      </c>
      <c r="B516" s="24">
        <v>13121008301</v>
      </c>
      <c r="C516" s="24"/>
      <c r="D516" s="148">
        <f t="shared" ref="D516:G516" si="1606">IF(OR(AND($V1298=1,$B$24=2),$B$24=1), IF(D$10="Next Quintile",IF(D1298&gt;D$21,D$22,IF(D1298&gt;D$20,D$21,IF(D1298&gt;D$19,D$20,IF(D1298&gt;D$18,D$19,D$18)))),IF(D$10="2nd Quintile",IF(D1298&gt;D$20,D$22,IF(D1298&gt;D$19,D$21,IF(D1298&gt;D$18,D$20,D$19))),IF(D1298*(1+D$10)&gt;100,100,D1298*(1+D$10)))), D1298)</f>
        <v>42.5</v>
      </c>
      <c r="E516" s="148">
        <f t="shared" si="1606"/>
        <v>49.6</v>
      </c>
      <c r="F516" s="148">
        <f t="shared" si="1606"/>
        <v>14.7</v>
      </c>
      <c r="G516" s="148">
        <f t="shared" si="1606"/>
        <v>8</v>
      </c>
      <c r="H516" s="149">
        <f t="shared" ref="H516:M516" si="1607">IF(OR(AND($V1298=1,$B$24=2),$B$24=1), IF(H$10="2nd Quintile",IF(H1298&gt;H$21,H$20,IF(H1298&gt;H$20,H$19,IF(H1298&gt;H$19,H$18, H$17))), IF(H$10="Next Quintile",IF(H1298=H$22,H$22,IF(H1298&gt;H$21,H$21,IF(H1298&gt;H$20,H$20,IF(H1298&gt;H$19,H$19,H$18)))),H1298*(1+H$10))), H1298)</f>
        <v>19.2</v>
      </c>
      <c r="I516" s="149">
        <f t="shared" si="1607"/>
        <v>4.0999999999999996</v>
      </c>
      <c r="J516" s="149">
        <f t="shared" si="1607"/>
        <v>64</v>
      </c>
      <c r="K516" s="149">
        <f t="shared" si="1607"/>
        <v>59.6</v>
      </c>
      <c r="L516" s="149">
        <f t="shared" si="1607"/>
        <v>57.5</v>
      </c>
      <c r="M516" s="149">
        <f t="shared" si="1607"/>
        <v>37.9</v>
      </c>
      <c r="N516" s="148">
        <f t="shared" si="1552"/>
        <v>56.1</v>
      </c>
      <c r="O516" s="149">
        <f t="shared" ref="O516:Q516" si="1608">IF(OR(AND($V1298=1,$B$24=2),$B$24=1), IF(O$10="2nd Quintile",IF(O1298&gt;O$21,O$20,IF(O1298&gt;O$20,O$19,IF(O1298&gt;O$19,O$18, O$17))), IF(O$10="Next Quintile",IF(O1298=O$22,O$22,IF(O1298&gt;O$21,O$21,IF(O1298&gt;O$20,O$20,IF(O1298&gt;O$19,O$19,O$18)))),O1298*(1+O$10))), O1298)</f>
        <v>24.1</v>
      </c>
      <c r="P516" s="149">
        <f t="shared" si="1608"/>
        <v>28.8</v>
      </c>
      <c r="Q516" s="149">
        <f t="shared" si="1608"/>
        <v>27</v>
      </c>
      <c r="R516" s="23"/>
      <c r="S516" s="49">
        <f t="shared" si="1480"/>
        <v>-2.6833371648934721</v>
      </c>
      <c r="T516" s="49">
        <f t="shared" si="1593"/>
        <v>-1.9315826985621256</v>
      </c>
      <c r="U516" s="49">
        <f t="shared" si="1593"/>
        <v>-1.5017363505316006</v>
      </c>
      <c r="V516" s="49">
        <f t="shared" si="1593"/>
        <v>-1.3415857509105653</v>
      </c>
      <c r="W516" s="49">
        <f t="shared" si="1491"/>
        <v>-3.1</v>
      </c>
      <c r="X516" s="49">
        <f t="shared" si="1491"/>
        <v>0.81234476913273712</v>
      </c>
      <c r="Y516" s="49">
        <f t="shared" si="1492"/>
        <v>-2.0063171719345902</v>
      </c>
      <c r="Z516" s="49">
        <f t="shared" si="1492"/>
        <v>-1.4188875560905692</v>
      </c>
      <c r="AA516" s="49">
        <f t="shared" si="1492"/>
        <v>-1.7505432288091425</v>
      </c>
      <c r="AB516" s="49">
        <f t="shared" si="1483"/>
        <v>-2.0286459844701241</v>
      </c>
      <c r="AC516" s="49">
        <f t="shared" si="1593"/>
        <v>-1.7810966256361032</v>
      </c>
      <c r="AD516" s="49">
        <f t="shared" si="1493"/>
        <v>-1.2160637856604877</v>
      </c>
      <c r="AE516" s="49">
        <f t="shared" si="1493"/>
        <v>-0.38780948866067577</v>
      </c>
      <c r="AF516" s="49">
        <f t="shared" si="1493"/>
        <v>-2.2168619453927385</v>
      </c>
      <c r="AG516" s="129">
        <f t="shared" si="1484"/>
        <v>-1.6040126615361148</v>
      </c>
      <c r="AH516" s="129">
        <f t="shared" si="1485"/>
        <v>-1.6788877668142308</v>
      </c>
      <c r="AI516" s="129">
        <f t="shared" si="1486"/>
        <v>-1.7326922564566118</v>
      </c>
      <c r="AJ516" s="132">
        <f t="shared" si="1487"/>
        <v>-1.4004579613375012</v>
      </c>
      <c r="AK516" s="85">
        <f t="shared" si="1500"/>
        <v>0.10903591310457177</v>
      </c>
      <c r="AL516" s="122">
        <f t="shared" si="1501"/>
        <v>3.8916859226315159E-2</v>
      </c>
      <c r="AM516" s="122">
        <f t="shared" si="1502"/>
        <v>0.22142850195626523</v>
      </c>
      <c r="AN516" s="122">
        <f t="shared" si="1503"/>
        <v>0.23005430094624643</v>
      </c>
      <c r="AO516" s="53"/>
      <c r="AP516" s="60"/>
    </row>
    <row r="517" spans="1:42" ht="15" thickBot="1">
      <c r="A517" s="23" t="s">
        <v>10</v>
      </c>
      <c r="B517" s="24">
        <v>13121008302</v>
      </c>
      <c r="C517" s="24"/>
      <c r="D517" s="148">
        <f t="shared" ref="D517:G517" si="1609">IF(OR(AND($V1299=1,$B$24=2),$B$24=1), IF(D$10="Next Quintile",IF(D1299&gt;D$21,D$22,IF(D1299&gt;D$20,D$21,IF(D1299&gt;D$19,D$20,IF(D1299&gt;D$18,D$19,D$18)))),IF(D$10="2nd Quintile",IF(D1299&gt;D$20,D$22,IF(D1299&gt;D$19,D$21,IF(D1299&gt;D$18,D$20,D$19))),IF(D1299*(1+D$10)&gt;100,100,D1299*(1+D$10)))), D1299)</f>
        <v>42.5</v>
      </c>
      <c r="E517" s="148">
        <f t="shared" si="1609"/>
        <v>49.6</v>
      </c>
      <c r="F517" s="148">
        <f t="shared" si="1609"/>
        <v>15.6</v>
      </c>
      <c r="G517" s="148">
        <f t="shared" si="1609"/>
        <v>8</v>
      </c>
      <c r="H517" s="149">
        <f t="shared" ref="H517:M517" si="1610">IF(OR(AND($V1299=1,$B$24=2),$B$24=1), IF(H$10="2nd Quintile",IF(H1299&gt;H$21,H$20,IF(H1299&gt;H$20,H$19,IF(H1299&gt;H$19,H$18, H$17))), IF(H$10="Next Quintile",IF(H1299=H$22,H$22,IF(H1299&gt;H$21,H$21,IF(H1299&gt;H$20,H$20,IF(H1299&gt;H$19,H$19,H$18)))),H1299*(1+H$10))), H1299)</f>
        <v>15.8</v>
      </c>
      <c r="I517" s="149">
        <f t="shared" si="1610"/>
        <v>11.7</v>
      </c>
      <c r="J517" s="149">
        <f t="shared" si="1610"/>
        <v>56.9</v>
      </c>
      <c r="K517" s="149">
        <f t="shared" si="1610"/>
        <v>45</v>
      </c>
      <c r="L517" s="149">
        <f t="shared" si="1610"/>
        <v>49.2</v>
      </c>
      <c r="M517" s="149">
        <f t="shared" si="1610"/>
        <v>25.6</v>
      </c>
      <c r="N517" s="148">
        <f t="shared" si="1552"/>
        <v>56.1</v>
      </c>
      <c r="O517" s="149">
        <f t="shared" ref="O517:Q517" si="1611">IF(OR(AND($V1299=1,$B$24=2),$B$24=1), IF(O$10="2nd Quintile",IF(O1299&gt;O$21,O$20,IF(O1299&gt;O$20,O$19,IF(O1299&gt;O$19,O$18, O$17))), IF(O$10="Next Quintile",IF(O1299=O$22,O$22,IF(O1299&gt;O$21,O$21,IF(O1299&gt;O$20,O$20,IF(O1299&gt;O$19,O$19,O$18)))),O1299*(1+O$10))), O1299)</f>
        <v>25.2</v>
      </c>
      <c r="P517" s="149">
        <f t="shared" si="1611"/>
        <v>36.6</v>
      </c>
      <c r="Q517" s="149">
        <f t="shared" si="1611"/>
        <v>26.4</v>
      </c>
      <c r="R517" s="23"/>
      <c r="S517" s="49">
        <f t="shared" si="1480"/>
        <v>-2.6833371648934721</v>
      </c>
      <c r="T517" s="49">
        <f t="shared" si="1593"/>
        <v>-1.9315826985621256</v>
      </c>
      <c r="U517" s="49">
        <f t="shared" si="1593"/>
        <v>-1.4586074169571335</v>
      </c>
      <c r="V517" s="49">
        <f t="shared" si="1593"/>
        <v>-1.3415857509105653</v>
      </c>
      <c r="W517" s="49">
        <f t="shared" si="1491"/>
        <v>-2.3306852832734823</v>
      </c>
      <c r="X517" s="49">
        <f t="shared" si="1491"/>
        <v>-9.5036373986581019E-2</v>
      </c>
      <c r="Y517" s="49">
        <f t="shared" si="1492"/>
        <v>-1.6496065394552466</v>
      </c>
      <c r="Z517" s="49">
        <f t="shared" si="1492"/>
        <v>-0.6985134476453293</v>
      </c>
      <c r="AA517" s="49">
        <f t="shared" si="1492"/>
        <v>-0.98662698377175229</v>
      </c>
      <c r="AB517" s="49">
        <f t="shared" si="1483"/>
        <v>-0.98914878296189612</v>
      </c>
      <c r="AC517" s="49">
        <f t="shared" si="1593"/>
        <v>-1.7810966256361032</v>
      </c>
      <c r="AD517" s="49">
        <f t="shared" si="1493"/>
        <v>-1.3292022905601373</v>
      </c>
      <c r="AE517" s="49">
        <f t="shared" si="1493"/>
        <v>-0.94796184015286689</v>
      </c>
      <c r="AF517" s="49">
        <f t="shared" si="1493"/>
        <v>-2.1268426057098373</v>
      </c>
      <c r="AG517" s="129">
        <f t="shared" si="1484"/>
        <v>-1.3597323942155259</v>
      </c>
      <c r="AH517" s="129">
        <f t="shared" si="1485"/>
        <v>-1.641491604005515</v>
      </c>
      <c r="AI517" s="129">
        <f t="shared" si="1486"/>
        <v>-0.89142973812632587</v>
      </c>
      <c r="AJ517" s="132">
        <f t="shared" si="1487"/>
        <v>-1.5462758405147361</v>
      </c>
      <c r="AK517" s="85">
        <f t="shared" si="1500"/>
        <v>0.18195565862621088</v>
      </c>
      <c r="AL517" s="122">
        <f t="shared" si="1501"/>
        <v>4.9846113057158713E-2</v>
      </c>
      <c r="AM517" s="122">
        <f t="shared" si="1502"/>
        <v>0.41716684599228332</v>
      </c>
      <c r="AN517" s="122">
        <f t="shared" si="1503"/>
        <v>0.18930247572564593</v>
      </c>
      <c r="AO517" s="53"/>
      <c r="AP517" s="60"/>
    </row>
    <row r="518" spans="1:42" ht="15" thickBot="1">
      <c r="A518" s="23" t="s">
        <v>10</v>
      </c>
      <c r="B518" s="24">
        <v>13121008400</v>
      </c>
      <c r="C518" s="24"/>
      <c r="D518" s="148">
        <f t="shared" ref="D518:G518" si="1612">IF(OR(AND($V1300=1,$B$24=2),$B$24=1), IF(D$10="Next Quintile",IF(D1300&gt;D$21,D$22,IF(D1300&gt;D$20,D$21,IF(D1300&gt;D$19,D$20,IF(D1300&gt;D$18,D$19,D$18)))),IF(D$10="2nd Quintile",IF(D1300&gt;D$20,D$22,IF(D1300&gt;D$19,D$21,IF(D1300&gt;D$18,D$20,D$19))),IF(D1300*(1+D$10)&gt;100,100,D1300*(1+D$10)))), D1300)</f>
        <v>48.6</v>
      </c>
      <c r="E518" s="148">
        <f t="shared" si="1612"/>
        <v>52.3</v>
      </c>
      <c r="F518" s="148">
        <f t="shared" si="1612"/>
        <v>14</v>
      </c>
      <c r="G518" s="148">
        <f t="shared" si="1612"/>
        <v>9</v>
      </c>
      <c r="H518" s="149">
        <f t="shared" ref="H518:M518" si="1613">IF(OR(AND($V1300=1,$B$24=2),$B$24=1), IF(H$10="2nd Quintile",IF(H1300&gt;H$21,H$20,IF(H1300&gt;H$20,H$19,IF(H1300&gt;H$19,H$18, H$17))), IF(H$10="Next Quintile",IF(H1300=H$22,H$22,IF(H1300&gt;H$21,H$21,IF(H1300&gt;H$20,H$20,IF(H1300&gt;H$19,H$19,H$18)))),H1300*(1+H$10))), H1300)</f>
        <v>12.1</v>
      </c>
      <c r="I518" s="149">
        <f t="shared" si="1613"/>
        <v>17.600000000000001</v>
      </c>
      <c r="J518" s="149">
        <f t="shared" si="1613"/>
        <v>74.2</v>
      </c>
      <c r="K518" s="149">
        <f t="shared" si="1613"/>
        <v>73.099999999999994</v>
      </c>
      <c r="L518" s="149">
        <f t="shared" si="1613"/>
        <v>49.9</v>
      </c>
      <c r="M518" s="149">
        <f t="shared" si="1613"/>
        <v>27.5</v>
      </c>
      <c r="N518" s="148">
        <f t="shared" si="1552"/>
        <v>56.1</v>
      </c>
      <c r="O518" s="149">
        <f t="shared" ref="O518:Q518" si="1614">IF(OR(AND($V1300=1,$B$24=2),$B$24=1), IF(O$10="2nd Quintile",IF(O1300&gt;O$21,O$20,IF(O1300&gt;O$20,O$19,IF(O1300&gt;O$19,O$18, O$17))), IF(O$10="Next Quintile",IF(O1300=O$22,O$22,IF(O1300&gt;O$21,O$21,IF(O1300&gt;O$20,O$20,IF(O1300&gt;O$19,O$19,O$18)))),O1300*(1+O$10))), O1300)</f>
        <v>32</v>
      </c>
      <c r="P518" s="149">
        <f t="shared" si="1614"/>
        <v>40</v>
      </c>
      <c r="Q518" s="149">
        <f t="shared" si="1614"/>
        <v>27.2</v>
      </c>
      <c r="R518" s="23"/>
      <c r="S518" s="49">
        <f t="shared" si="1480"/>
        <v>-2.1637280504021783</v>
      </c>
      <c r="T518" s="49">
        <f t="shared" si="1593"/>
        <v>-1.673484826070696</v>
      </c>
      <c r="U518" s="49">
        <f t="shared" si="1593"/>
        <v>-1.5352810766450751</v>
      </c>
      <c r="V518" s="49">
        <f t="shared" si="1593"/>
        <v>-1.2884303115165985</v>
      </c>
      <c r="W518" s="49">
        <f t="shared" si="1491"/>
        <v>-1.0093492650114209</v>
      </c>
      <c r="X518" s="49">
        <f t="shared" si="1491"/>
        <v>-0.79945068246078888</v>
      </c>
      <c r="Y518" s="49">
        <f t="shared" si="1492"/>
        <v>-2.5187747002851966</v>
      </c>
      <c r="Z518" s="49">
        <f t="shared" si="1492"/>
        <v>-2.0849869029406194</v>
      </c>
      <c r="AA518" s="49">
        <f t="shared" si="1492"/>
        <v>-1.0510536550399656</v>
      </c>
      <c r="AB518" s="49">
        <f t="shared" si="1483"/>
        <v>-1.1497215214062564</v>
      </c>
      <c r="AC518" s="49">
        <f t="shared" si="1593"/>
        <v>-1.7810966256361032</v>
      </c>
      <c r="AD518" s="49">
        <f t="shared" si="1493"/>
        <v>-2.0286039572125185</v>
      </c>
      <c r="AE518" s="49">
        <f t="shared" si="1493"/>
        <v>-1.1921308138802322</v>
      </c>
      <c r="AF518" s="49">
        <f t="shared" si="1493"/>
        <v>-2.2468683919537056</v>
      </c>
      <c r="AG518" s="129">
        <f t="shared" si="1484"/>
        <v>-1.6035159552931297</v>
      </c>
      <c r="AH518" s="129">
        <f t="shared" si="1485"/>
        <v>-1.5697855589131362</v>
      </c>
      <c r="AI518" s="129">
        <f t="shared" si="1486"/>
        <v>-1.4285873597956138</v>
      </c>
      <c r="AJ518" s="132">
        <f t="shared" si="1487"/>
        <v>-1.8121749471706399</v>
      </c>
      <c r="AK518" s="85">
        <f t="shared" si="1500"/>
        <v>0.10918418415910579</v>
      </c>
      <c r="AL518" s="122">
        <f t="shared" si="1501"/>
        <v>7.0802636645666245E-2</v>
      </c>
      <c r="AM518" s="122">
        <f t="shared" si="1502"/>
        <v>0.29218523673129321</v>
      </c>
      <c r="AN518" s="122">
        <f t="shared" si="1503"/>
        <v>0.11499146543050441</v>
      </c>
      <c r="AO518" s="53"/>
      <c r="AP518" s="60"/>
    </row>
    <row r="519" spans="1:42" ht="15" thickBot="1">
      <c r="A519" s="23" t="s">
        <v>10</v>
      </c>
      <c r="B519" s="24">
        <v>13121008500</v>
      </c>
      <c r="C519" s="24"/>
      <c r="D519" s="148">
        <f t="shared" ref="D519:G519" si="1615">IF(OR(AND($V1301=1,$B$24=2),$B$24=1), IF(D$10="Next Quintile",IF(D1301&gt;D$21,D$22,IF(D1301&gt;D$20,D$21,IF(D1301&gt;D$19,D$20,IF(D1301&gt;D$18,D$19,D$18)))),IF(D$10="2nd Quintile",IF(D1301&gt;D$20,D$22,IF(D1301&gt;D$19,D$21,IF(D1301&gt;D$18,D$20,D$19))),IF(D1301*(1+D$10)&gt;100,100,D1301*(1+D$10)))), D1301)</f>
        <v>42.5</v>
      </c>
      <c r="E519" s="148">
        <f t="shared" si="1615"/>
        <v>49.6</v>
      </c>
      <c r="F519" s="148">
        <f t="shared" si="1615"/>
        <v>16.7</v>
      </c>
      <c r="G519" s="148">
        <f t="shared" si="1615"/>
        <v>8</v>
      </c>
      <c r="H519" s="149">
        <f t="shared" ref="H519:M519" si="1616">IF(OR(AND($V1301=1,$B$24=2),$B$24=1), IF(H$10="2nd Quintile",IF(H1301&gt;H$21,H$20,IF(H1301&gt;H$20,H$19,IF(H1301&gt;H$19,H$18, H$17))), IF(H$10="Next Quintile",IF(H1301=H$22,H$22,IF(H1301&gt;H$21,H$21,IF(H1301&gt;H$20,H$20,IF(H1301&gt;H$19,H$19,H$18)))),H1301*(1+H$10))), H1301)</f>
        <v>13.2</v>
      </c>
      <c r="I519" s="149">
        <f t="shared" si="1616"/>
        <v>2.2999999999999998</v>
      </c>
      <c r="J519" s="149">
        <f t="shared" si="1616"/>
        <v>54.7</v>
      </c>
      <c r="K519" s="149">
        <f t="shared" si="1616"/>
        <v>59.5</v>
      </c>
      <c r="L519" s="149">
        <f t="shared" si="1616"/>
        <v>54.6</v>
      </c>
      <c r="M519" s="149">
        <f t="shared" si="1616"/>
        <v>41.8</v>
      </c>
      <c r="N519" s="148">
        <f t="shared" si="1552"/>
        <v>56.1</v>
      </c>
      <c r="O519" s="149">
        <f t="shared" ref="O519:Q519" si="1617">IF(OR(AND($V1301=1,$B$24=2),$B$24=1), IF(O$10="2nd Quintile",IF(O1301&gt;O$21,O$20,IF(O1301&gt;O$20,O$19,IF(O1301&gt;O$19,O$18, O$17))), IF(O$10="Next Quintile",IF(O1301=O$22,O$22,IF(O1301&gt;O$21,O$21,IF(O1301&gt;O$20,O$20,IF(O1301&gt;O$19,O$19,O$18)))),O1301*(1+O$10))), O1301)</f>
        <v>21.6</v>
      </c>
      <c r="P519" s="149">
        <f t="shared" si="1617"/>
        <v>48.1</v>
      </c>
      <c r="Q519" s="149">
        <f t="shared" si="1617"/>
        <v>33.700000000000003</v>
      </c>
      <c r="R519" s="23"/>
      <c r="S519" s="49">
        <f t="shared" si="1480"/>
        <v>-2.6833371648934721</v>
      </c>
      <c r="T519" s="49">
        <f t="shared" si="1593"/>
        <v>-1.9315826985621256</v>
      </c>
      <c r="U519" s="49">
        <f t="shared" si="1593"/>
        <v>-1.4058942759216737</v>
      </c>
      <c r="V519" s="49">
        <f t="shared" si="1593"/>
        <v>-1.3415857509105653</v>
      </c>
      <c r="W519" s="49">
        <f t="shared" si="1491"/>
        <v>-1.4021788920623039</v>
      </c>
      <c r="X519" s="49">
        <f t="shared" si="1491"/>
        <v>1.0272508293452074</v>
      </c>
      <c r="Y519" s="49">
        <f t="shared" si="1492"/>
        <v>-1.5390764843208025</v>
      </c>
      <c r="Z519" s="49">
        <f t="shared" si="1492"/>
        <v>-1.4139534868546428</v>
      </c>
      <c r="AA519" s="49">
        <f t="shared" si="1492"/>
        <v>-1.4836327335551147</v>
      </c>
      <c r="AB519" s="49">
        <f t="shared" si="1483"/>
        <v>-2.3582426581190745</v>
      </c>
      <c r="AC519" s="49">
        <f t="shared" si="1593"/>
        <v>-1.7810966256361032</v>
      </c>
      <c r="AD519" s="49">
        <f t="shared" si="1493"/>
        <v>-0.95893081997946528</v>
      </c>
      <c r="AE519" s="49">
        <f t="shared" si="1493"/>
        <v>-1.7738274865836616</v>
      </c>
      <c r="AF519" s="49">
        <f t="shared" si="1493"/>
        <v>-3.1</v>
      </c>
      <c r="AG519" s="129">
        <f t="shared" si="1484"/>
        <v>-1.6602024421543649</v>
      </c>
      <c r="AH519" s="129">
        <f t="shared" si="1485"/>
        <v>-1.3252006339036766</v>
      </c>
      <c r="AI519" s="129">
        <f t="shared" si="1486"/>
        <v>-1.7519429595096108</v>
      </c>
      <c r="AJ519" s="132">
        <f t="shared" si="1487"/>
        <v>-1.9034637330498074</v>
      </c>
      <c r="AK519" s="85">
        <f t="shared" si="1500"/>
        <v>9.2262783827526035E-2</v>
      </c>
      <c r="AL519" s="122">
        <f t="shared" si="1501"/>
        <v>0.1422840541991057</v>
      </c>
      <c r="AM519" s="122">
        <f t="shared" si="1502"/>
        <v>0.21694939982700132</v>
      </c>
      <c r="AN519" s="122">
        <f t="shared" si="1503"/>
        <v>8.9478924254213207E-2</v>
      </c>
      <c r="AO519" s="53"/>
      <c r="AP519" s="60"/>
    </row>
    <row r="520" spans="1:42" ht="15" thickBot="1">
      <c r="A520" s="23" t="s">
        <v>10</v>
      </c>
      <c r="B520" s="24">
        <v>13121008601</v>
      </c>
      <c r="C520" s="24"/>
      <c r="D520" s="148">
        <f t="shared" ref="D520:G520" si="1618">IF(OR(AND($V1302=1,$B$24=2),$B$24=1), IF(D$10="Next Quintile",IF(D1302&gt;D$21,D$22,IF(D1302&gt;D$20,D$21,IF(D1302&gt;D$19,D$20,IF(D1302&gt;D$18,D$19,D$18)))),IF(D$10="2nd Quintile",IF(D1302&gt;D$20,D$22,IF(D1302&gt;D$19,D$21,IF(D1302&gt;D$18,D$20,D$19))),IF(D1302*(1+D$10)&gt;100,100,D1302*(1+D$10)))), D1302)</f>
        <v>42.5</v>
      </c>
      <c r="E520" s="148">
        <f t="shared" si="1618"/>
        <v>49.6</v>
      </c>
      <c r="F520" s="148">
        <f t="shared" si="1618"/>
        <v>13.8</v>
      </c>
      <c r="G520" s="148">
        <f t="shared" si="1618"/>
        <v>8</v>
      </c>
      <c r="H520" s="149">
        <f t="shared" ref="H520:M520" si="1619">IF(OR(AND($V1302=1,$B$24=2),$B$24=1), IF(H$10="2nd Quintile",IF(H1302&gt;H$21,H$20,IF(H1302&gt;H$20,H$19,IF(H1302&gt;H$19,H$18, H$17))), IF(H$10="Next Quintile",IF(H1302=H$22,H$22,IF(H1302&gt;H$21,H$21,IF(H1302&gt;H$20,H$20,IF(H1302&gt;H$19,H$19,H$18)))),H1302*(1+H$10))), H1302)</f>
        <v>15.7</v>
      </c>
      <c r="I520" s="149">
        <f t="shared" si="1619"/>
        <v>1.5</v>
      </c>
      <c r="J520" s="149">
        <f t="shared" si="1619"/>
        <v>64.099999999999994</v>
      </c>
      <c r="K520" s="149">
        <f t="shared" si="1619"/>
        <v>78.7</v>
      </c>
      <c r="L520" s="149">
        <f t="shared" si="1619"/>
        <v>52.2</v>
      </c>
      <c r="M520" s="149">
        <f t="shared" si="1619"/>
        <v>43.3</v>
      </c>
      <c r="N520" s="148">
        <f t="shared" si="1552"/>
        <v>56.1</v>
      </c>
      <c r="O520" s="149">
        <f t="shared" ref="O520:Q520" si="1620">IF(OR(AND($V1302=1,$B$24=2),$B$24=1), IF(O$10="2nd Quintile",IF(O1302&gt;O$21,O$20,IF(O1302&gt;O$20,O$19,IF(O1302&gt;O$19,O$18, O$17))), IF(O$10="Next Quintile",IF(O1302=O$22,O$22,IF(O1302&gt;O$21,O$21,IF(O1302&gt;O$20,O$20,IF(O1302&gt;O$19,O$19,O$18)))),O1302*(1+O$10))), O1302)</f>
        <v>24</v>
      </c>
      <c r="P520" s="149">
        <f t="shared" si="1620"/>
        <v>23.2</v>
      </c>
      <c r="Q520" s="149">
        <f t="shared" si="1620"/>
        <v>29.8</v>
      </c>
      <c r="R520" s="23"/>
      <c r="S520" s="49">
        <f t="shared" si="1480"/>
        <v>-2.6833371648934721</v>
      </c>
      <c r="T520" s="49">
        <f t="shared" si="1593"/>
        <v>-1.9315826985621256</v>
      </c>
      <c r="U520" s="49">
        <f t="shared" si="1593"/>
        <v>-1.5448652841060675</v>
      </c>
      <c r="V520" s="49">
        <f t="shared" si="1593"/>
        <v>-1.3415857509105653</v>
      </c>
      <c r="W520" s="49">
        <f t="shared" si="1491"/>
        <v>-2.294973498996129</v>
      </c>
      <c r="X520" s="49">
        <f t="shared" si="1491"/>
        <v>1.1227646338840829</v>
      </c>
      <c r="Y520" s="49">
        <f t="shared" si="1492"/>
        <v>-2.0113412653497917</v>
      </c>
      <c r="Z520" s="49">
        <f t="shared" si="1492"/>
        <v>-2.3612947801524928</v>
      </c>
      <c r="AA520" s="49">
        <f t="shared" si="1492"/>
        <v>-1.2627412892069536</v>
      </c>
      <c r="AB520" s="49">
        <f t="shared" si="1483"/>
        <v>-2.4850106095225168</v>
      </c>
      <c r="AC520" s="49">
        <f t="shared" si="1593"/>
        <v>-1.7810966256361032</v>
      </c>
      <c r="AD520" s="49">
        <f t="shared" si="1493"/>
        <v>-1.2057784670332465</v>
      </c>
      <c r="AE520" s="49">
        <f t="shared" si="1493"/>
        <v>1.4351173949102581E-2</v>
      </c>
      <c r="AF520" s="49">
        <f t="shared" si="1493"/>
        <v>-2.6369521972462775</v>
      </c>
      <c r="AG520" s="129">
        <f t="shared" si="1484"/>
        <v>-1.6550450706000028</v>
      </c>
      <c r="AH520" s="129">
        <f t="shared" si="1485"/>
        <v>-1.5264172898477237</v>
      </c>
      <c r="AI520" s="129">
        <f t="shared" si="1486"/>
        <v>-2.0363488929606546</v>
      </c>
      <c r="AJ520" s="132">
        <f t="shared" si="1487"/>
        <v>-1.4023690289916311</v>
      </c>
      <c r="AK520" s="85">
        <f t="shared" si="1500"/>
        <v>9.380230327144029E-2</v>
      </c>
      <c r="AL520" s="122">
        <f t="shared" si="1501"/>
        <v>8.3477274502086724E-2</v>
      </c>
      <c r="AM520" s="122">
        <f t="shared" si="1502"/>
        <v>0.15077606482781958</v>
      </c>
      <c r="AN520" s="122">
        <f t="shared" si="1503"/>
        <v>0.22952021352524379</v>
      </c>
      <c r="AO520" s="53"/>
      <c r="AP520" s="60"/>
    </row>
    <row r="521" spans="1:42" ht="15" thickBot="1">
      <c r="A521" s="23" t="s">
        <v>10</v>
      </c>
      <c r="B521" s="24">
        <v>13121008602</v>
      </c>
      <c r="C521" s="24"/>
      <c r="D521" s="148">
        <f t="shared" ref="D521:G521" si="1621">IF(OR(AND($V1303=1,$B$24=2),$B$24=1), IF(D$10="Next Quintile",IF(D1303&gt;D$21,D$22,IF(D1303&gt;D$20,D$21,IF(D1303&gt;D$19,D$20,IF(D1303&gt;D$18,D$19,D$18)))),IF(D$10="2nd Quintile",IF(D1303&gt;D$20,D$22,IF(D1303&gt;D$19,D$21,IF(D1303&gt;D$18,D$20,D$19))),IF(D1303*(1+D$10)&gt;100,100,D1303*(1+D$10)))), D1303)</f>
        <v>42.5</v>
      </c>
      <c r="E521" s="148">
        <f t="shared" si="1621"/>
        <v>49.6</v>
      </c>
      <c r="F521" s="148">
        <f t="shared" si="1621"/>
        <v>15.2</v>
      </c>
      <c r="G521" s="148">
        <f t="shared" si="1621"/>
        <v>8</v>
      </c>
      <c r="H521" s="149">
        <f t="shared" ref="H521:M521" si="1622">IF(OR(AND($V1303=1,$B$24=2),$B$24=1), IF(H$10="2nd Quintile",IF(H1303&gt;H$21,H$20,IF(H1303&gt;H$20,H$19,IF(H1303&gt;H$19,H$18, H$17))), IF(H$10="Next Quintile",IF(H1303=H$22,H$22,IF(H1303&gt;H$21,H$21,IF(H1303&gt;H$20,H$20,IF(H1303&gt;H$19,H$19,H$18)))),H1303*(1+H$10))), H1303)</f>
        <v>13.6</v>
      </c>
      <c r="I521" s="149">
        <f t="shared" si="1622"/>
        <v>22.7</v>
      </c>
      <c r="J521" s="149">
        <f t="shared" si="1622"/>
        <v>52.5</v>
      </c>
      <c r="K521" s="149">
        <f t="shared" si="1622"/>
        <v>63.5</v>
      </c>
      <c r="L521" s="149">
        <f t="shared" si="1622"/>
        <v>42.8</v>
      </c>
      <c r="M521" s="149">
        <f t="shared" si="1622"/>
        <v>22.7</v>
      </c>
      <c r="N521" s="148">
        <f t="shared" si="1552"/>
        <v>56.1</v>
      </c>
      <c r="O521" s="149">
        <f t="shared" ref="O521:Q521" si="1623">IF(OR(AND($V1303=1,$B$24=2),$B$24=1), IF(O$10="2nd Quintile",IF(O1303&gt;O$21,O$20,IF(O1303&gt;O$20,O$19,IF(O1303&gt;O$19,O$18, O$17))), IF(O$10="Next Quintile",IF(O1303=O$22,O$22,IF(O1303&gt;O$21,O$21,IF(O1303&gt;O$20,O$20,IF(O1303&gt;O$19,O$19,O$18)))),O1303*(1+O$10))), O1303)</f>
        <v>17.2</v>
      </c>
      <c r="P521" s="149">
        <f t="shared" si="1623"/>
        <v>32.799999999999997</v>
      </c>
      <c r="Q521" s="149">
        <f t="shared" si="1623"/>
        <v>21.4</v>
      </c>
      <c r="R521" s="23"/>
      <c r="S521" s="49">
        <f t="shared" si="1480"/>
        <v>-2.6833371648934721</v>
      </c>
      <c r="T521" s="49">
        <f t="shared" si="1593"/>
        <v>-1.9315826985621256</v>
      </c>
      <c r="U521" s="49">
        <f t="shared" si="1593"/>
        <v>-1.477775831879119</v>
      </c>
      <c r="V521" s="49">
        <f t="shared" si="1593"/>
        <v>-1.3415857509105653</v>
      </c>
      <c r="W521" s="49">
        <f t="shared" si="1491"/>
        <v>-1.5450260291717159</v>
      </c>
      <c r="X521" s="49">
        <f t="shared" si="1491"/>
        <v>-1.4083511863961204</v>
      </c>
      <c r="Y521" s="49">
        <f t="shared" si="1492"/>
        <v>-1.4285464291863577</v>
      </c>
      <c r="Z521" s="49">
        <f t="shared" si="1492"/>
        <v>-1.6113162562916949</v>
      </c>
      <c r="AA521" s="49">
        <f t="shared" si="1492"/>
        <v>-0.39758313217665558</v>
      </c>
      <c r="AB521" s="49">
        <f t="shared" si="1483"/>
        <v>-0.74406407691524046</v>
      </c>
      <c r="AC521" s="49">
        <f t="shared" si="1593"/>
        <v>-1.7810966256361032</v>
      </c>
      <c r="AD521" s="49">
        <f t="shared" si="1493"/>
        <v>-0.50637680038086552</v>
      </c>
      <c r="AE521" s="49">
        <f t="shared" si="1493"/>
        <v>-0.67506710481051713</v>
      </c>
      <c r="AF521" s="49">
        <f t="shared" si="1493"/>
        <v>-1.3766814416856605</v>
      </c>
      <c r="AG521" s="129">
        <f t="shared" si="1484"/>
        <v>-1.2301630934345646</v>
      </c>
      <c r="AH521" s="129">
        <f t="shared" si="1485"/>
        <v>-1.6880292987142107</v>
      </c>
      <c r="AI521" s="129">
        <f t="shared" si="1486"/>
        <v>-0.9176544884611969</v>
      </c>
      <c r="AJ521" s="132">
        <f t="shared" si="1487"/>
        <v>-1.0848054931282864</v>
      </c>
      <c r="AK521" s="85">
        <f t="shared" si="1500"/>
        <v>0.22063320120464941</v>
      </c>
      <c r="AL521" s="122">
        <f t="shared" si="1501"/>
        <v>3.6245191465944085E-2</v>
      </c>
      <c r="AM521" s="122">
        <f t="shared" si="1502"/>
        <v>0.41106507741058795</v>
      </c>
      <c r="AN521" s="122">
        <f t="shared" si="1503"/>
        <v>0.31826991817709499</v>
      </c>
      <c r="AO521" s="53"/>
      <c r="AP521" s="60"/>
    </row>
    <row r="522" spans="1:42" ht="15" thickBot="1">
      <c r="A522" s="23" t="s">
        <v>10</v>
      </c>
      <c r="B522" s="24">
        <v>13121008700</v>
      </c>
      <c r="C522" s="24"/>
      <c r="D522" s="148">
        <f t="shared" ref="D522:G522" si="1624">IF(OR(AND($V1304=1,$B$24=2),$B$24=1), IF(D$10="Next Quintile",IF(D1304&gt;D$21,D$22,IF(D1304&gt;D$20,D$21,IF(D1304&gt;D$19,D$20,IF(D1304&gt;D$18,D$19,D$18)))),IF(D$10="2nd Quintile",IF(D1304&gt;D$20,D$22,IF(D1304&gt;D$19,D$21,IF(D1304&gt;D$18,D$20,D$19))),IF(D1304*(1+D$10)&gt;100,100,D1304*(1+D$10)))), D1304)</f>
        <v>42.5</v>
      </c>
      <c r="E522" s="148">
        <f t="shared" si="1624"/>
        <v>49.6</v>
      </c>
      <c r="F522" s="148">
        <f t="shared" si="1624"/>
        <v>15.2</v>
      </c>
      <c r="G522" s="148">
        <f t="shared" si="1624"/>
        <v>8</v>
      </c>
      <c r="H522" s="149">
        <f t="shared" ref="H522:M522" si="1625">IF(OR(AND($V1304=1,$B$24=2),$B$24=1), IF(H$10="2nd Quintile",IF(H1304&gt;H$21,H$20,IF(H1304&gt;H$20,H$19,IF(H1304&gt;H$19,H$18, H$17))), IF(H$10="Next Quintile",IF(H1304=H$22,H$22,IF(H1304&gt;H$21,H$21,IF(H1304&gt;H$20,H$20,IF(H1304&gt;H$19,H$19,H$18)))),H1304*(1+H$10))), H1304)</f>
        <v>15.7</v>
      </c>
      <c r="I522" s="149">
        <f t="shared" si="1625"/>
        <v>15.4</v>
      </c>
      <c r="J522" s="149">
        <f t="shared" si="1625"/>
        <v>72.2</v>
      </c>
      <c r="K522" s="149">
        <f t="shared" si="1625"/>
        <v>65.099999999999994</v>
      </c>
      <c r="L522" s="149">
        <f t="shared" si="1625"/>
        <v>55.5</v>
      </c>
      <c r="M522" s="149">
        <f t="shared" si="1625"/>
        <v>21.3</v>
      </c>
      <c r="N522" s="148">
        <f t="shared" si="1552"/>
        <v>56.1</v>
      </c>
      <c r="O522" s="149">
        <f t="shared" ref="O522:Q522" si="1626">IF(OR(AND($V1304=1,$B$24=2),$B$24=1), IF(O$10="2nd Quintile",IF(O1304&gt;O$21,O$20,IF(O1304&gt;O$20,O$19,IF(O1304&gt;O$19,O$18, O$17))), IF(O$10="Next Quintile",IF(O1304=O$22,O$22,IF(O1304&gt;O$21,O$21,IF(O1304&gt;O$20,O$20,IF(O1304&gt;O$19,O$19,O$18)))),O1304*(1+O$10))), O1304)</f>
        <v>15.9</v>
      </c>
      <c r="P522" s="149">
        <f t="shared" si="1626"/>
        <v>34.200000000000003</v>
      </c>
      <c r="Q522" s="149">
        <f t="shared" si="1626"/>
        <v>25</v>
      </c>
      <c r="R522" s="23"/>
      <c r="S522" s="49">
        <f t="shared" si="1480"/>
        <v>-2.6833371648934721</v>
      </c>
      <c r="T522" s="49">
        <f t="shared" si="1593"/>
        <v>-1.9315826985621256</v>
      </c>
      <c r="U522" s="49">
        <f t="shared" si="1593"/>
        <v>-1.477775831879119</v>
      </c>
      <c r="V522" s="49">
        <f t="shared" si="1593"/>
        <v>-1.3415857509105653</v>
      </c>
      <c r="W522" s="49">
        <f t="shared" si="1491"/>
        <v>-2.294973498996129</v>
      </c>
      <c r="X522" s="49">
        <f t="shared" si="1491"/>
        <v>-0.53678771997888075</v>
      </c>
      <c r="Y522" s="49">
        <f t="shared" si="1492"/>
        <v>-2.4182928319811561</v>
      </c>
      <c r="Z522" s="49">
        <f t="shared" si="1492"/>
        <v>-1.6902613640665156</v>
      </c>
      <c r="AA522" s="49">
        <f t="shared" si="1492"/>
        <v>-1.5664670251856749</v>
      </c>
      <c r="AB522" s="49">
        <f t="shared" si="1483"/>
        <v>-0.62574732227202767</v>
      </c>
      <c r="AC522" s="49">
        <f t="shared" si="1593"/>
        <v>-1.7810966256361032</v>
      </c>
      <c r="AD522" s="49">
        <f t="shared" si="1493"/>
        <v>-0.37266765822673398</v>
      </c>
      <c r="AE522" s="49">
        <f t="shared" si="1493"/>
        <v>-0.77560727046296207</v>
      </c>
      <c r="AF522" s="49">
        <f t="shared" si="1493"/>
        <v>-1.9167974797830678</v>
      </c>
      <c r="AG522" s="129">
        <f t="shared" si="1484"/>
        <v>-1.4392495857356415</v>
      </c>
      <c r="AH522" s="129">
        <f t="shared" si="1485"/>
        <v>-1.8120479281716351</v>
      </c>
      <c r="AI522" s="129">
        <f t="shared" si="1486"/>
        <v>-1.2941585705080727</v>
      </c>
      <c r="AJ522" s="132">
        <f t="shared" si="1487"/>
        <v>-1.2115422585272166</v>
      </c>
      <c r="AK522" s="85">
        <f t="shared" si="1500"/>
        <v>0.15821909801964912</v>
      </c>
      <c r="AL522" s="122">
        <f t="shared" si="1501"/>
        <v>0</v>
      </c>
      <c r="AM522" s="122">
        <f t="shared" si="1502"/>
        <v>0.32346306978884481</v>
      </c>
      <c r="AN522" s="122">
        <f t="shared" si="1503"/>
        <v>0.28285070524036088</v>
      </c>
      <c r="AO522" s="53"/>
      <c r="AP522" s="60"/>
    </row>
    <row r="523" spans="1:42" ht="15" thickBot="1">
      <c r="A523" s="23" t="s">
        <v>10</v>
      </c>
      <c r="B523" s="24">
        <v>13121008800</v>
      </c>
      <c r="C523" s="24"/>
      <c r="D523" s="148">
        <f t="shared" ref="D523:G523" si="1627">IF(OR(AND($V1305=1,$B$24=2),$B$24=1), IF(D$10="Next Quintile",IF(D1305&gt;D$21,D$22,IF(D1305&gt;D$20,D$21,IF(D1305&gt;D$19,D$20,IF(D1305&gt;D$18,D$19,D$18)))),IF(D$10="2nd Quintile",IF(D1305&gt;D$20,D$22,IF(D1305&gt;D$19,D$21,IF(D1305&gt;D$18,D$20,D$19))),IF(D1305*(1+D$10)&gt;100,100,D1305*(1+D$10)))), D1305)</f>
        <v>73.5</v>
      </c>
      <c r="E523" s="148">
        <f t="shared" si="1627"/>
        <v>72.900000000000006</v>
      </c>
      <c r="F523" s="148">
        <f t="shared" si="1627"/>
        <v>47.4</v>
      </c>
      <c r="G523" s="148">
        <f t="shared" si="1627"/>
        <v>44.9</v>
      </c>
      <c r="H523" s="149">
        <f t="shared" ref="H523:M523" si="1628">IF(OR(AND($V1305=1,$B$24=2),$B$24=1), IF(H$10="2nd Quintile",IF(H1305&gt;H$21,H$20,IF(H1305&gt;H$20,H$19,IF(H1305&gt;H$19,H$18, H$17))), IF(H$10="Next Quintile",IF(H1305=H$22,H$22,IF(H1305&gt;H$21,H$21,IF(H1305&gt;H$20,H$20,IF(H1305&gt;H$19,H$19,H$18)))),H1305*(1+H$10))), H1305)</f>
        <v>6.8</v>
      </c>
      <c r="I523" s="149">
        <f t="shared" si="1628"/>
        <v>0.7</v>
      </c>
      <c r="J523" s="149">
        <f t="shared" si="1628"/>
        <v>19.5</v>
      </c>
      <c r="K523" s="149">
        <f t="shared" si="1628"/>
        <v>13</v>
      </c>
      <c r="L523" s="149">
        <f t="shared" si="1628"/>
        <v>27.7</v>
      </c>
      <c r="M523" s="149">
        <f t="shared" si="1628"/>
        <v>10.199999999999999</v>
      </c>
      <c r="N523" s="148">
        <f t="shared" si="1552"/>
        <v>75.2</v>
      </c>
      <c r="O523" s="149">
        <f t="shared" ref="O523:Q523" si="1629">IF(OR(AND($V1305=1,$B$24=2),$B$24=1), IF(O$10="2nd Quintile",IF(O1305&gt;O$21,O$20,IF(O1305&gt;O$20,O$19,IF(O1305&gt;O$19,O$18, O$17))), IF(O$10="Next Quintile",IF(O1305=O$22,O$22,IF(O1305&gt;O$21,O$21,IF(O1305&gt;O$20,O$20,IF(O1305&gt;O$19,O$19,O$18)))),O1305*(1+O$10))), O1305)</f>
        <v>10.8</v>
      </c>
      <c r="P523" s="149">
        <f t="shared" si="1629"/>
        <v>13.3</v>
      </c>
      <c r="Q523" s="149">
        <f t="shared" si="1629"/>
        <v>10.8</v>
      </c>
      <c r="R523" s="23"/>
      <c r="S523" s="49">
        <f t="shared" si="1480"/>
        <v>-4.2700681413126683E-2</v>
      </c>
      <c r="T523" s="49">
        <f t="shared" si="1593"/>
        <v>0.29570634923428918</v>
      </c>
      <c r="U523" s="49">
        <f t="shared" si="1593"/>
        <v>6.5281569340705878E-2</v>
      </c>
      <c r="V523" s="49">
        <f t="shared" si="1593"/>
        <v>0.61984996272681536</v>
      </c>
      <c r="W523" s="49">
        <f t="shared" si="1491"/>
        <v>0.88337530168828815</v>
      </c>
      <c r="X523" s="49">
        <f t="shared" si="1491"/>
        <v>1.2182784384229586</v>
      </c>
      <c r="Y523" s="49">
        <f t="shared" si="1492"/>
        <v>0.2294043978303093</v>
      </c>
      <c r="Z523" s="49">
        <f t="shared" si="1492"/>
        <v>0.88038870785108669</v>
      </c>
      <c r="AA523" s="49">
        <f t="shared" si="1492"/>
        <v>0.99219220518052442</v>
      </c>
      <c r="AB523" s="49">
        <f t="shared" si="1483"/>
        <v>0.31233551811344668</v>
      </c>
      <c r="AC523" s="49">
        <f t="shared" si="1593"/>
        <v>1.332163301408017E-2</v>
      </c>
      <c r="AD523" s="49">
        <f t="shared" si="1493"/>
        <v>0.15188359176255178</v>
      </c>
      <c r="AE523" s="49">
        <f t="shared" si="1493"/>
        <v>0.72531377391996044</v>
      </c>
      <c r="AF523" s="49">
        <f t="shared" si="1493"/>
        <v>0.21366022604559312</v>
      </c>
      <c r="AG523" s="129">
        <f t="shared" si="1484"/>
        <v>0.49045939621273965</v>
      </c>
      <c r="AH523" s="129">
        <f t="shared" si="1485"/>
        <v>0.46702790540431993</v>
      </c>
      <c r="AI523" s="129">
        <f t="shared" si="1486"/>
        <v>0.72830547704835258</v>
      </c>
      <c r="AJ523" s="132">
        <f t="shared" si="1487"/>
        <v>0.27604480618554639</v>
      </c>
      <c r="AK523" s="85">
        <f t="shared" si="1500"/>
        <v>0.734253705472518</v>
      </c>
      <c r="AL523" s="122">
        <f t="shared" si="1501"/>
        <v>0.6660736400229702</v>
      </c>
      <c r="AM523" s="122">
        <f t="shared" si="1502"/>
        <v>0.79403409240708323</v>
      </c>
      <c r="AN523" s="122">
        <f t="shared" si="1503"/>
        <v>0.69858770816246185</v>
      </c>
      <c r="AO523" s="53"/>
      <c r="AP523" s="60"/>
    </row>
    <row r="524" spans="1:42" ht="15" thickBot="1">
      <c r="A524" s="23" t="s">
        <v>10</v>
      </c>
      <c r="B524" s="24">
        <v>13121008902</v>
      </c>
      <c r="C524" s="24"/>
      <c r="D524" s="148">
        <f t="shared" ref="D524:G524" si="1630">IF(OR(AND($V1306=1,$B$24=2),$B$24=1), IF(D$10="Next Quintile",IF(D1306&gt;D$21,D$22,IF(D1306&gt;D$20,D$21,IF(D1306&gt;D$19,D$20,IF(D1306&gt;D$18,D$19,D$18)))),IF(D$10="2nd Quintile",IF(D1306&gt;D$20,D$22,IF(D1306&gt;D$19,D$21,IF(D1306&gt;D$18,D$20,D$19))),IF(D1306*(1+D$10)&gt;100,100,D1306*(1+D$10)))), D1306)</f>
        <v>73.5</v>
      </c>
      <c r="E524" s="148">
        <f t="shared" si="1630"/>
        <v>72.900000000000006</v>
      </c>
      <c r="F524" s="148">
        <f t="shared" si="1630"/>
        <v>69</v>
      </c>
      <c r="G524" s="148">
        <f t="shared" si="1630"/>
        <v>44.9</v>
      </c>
      <c r="H524" s="149">
        <f t="shared" ref="H524:M524" si="1631">IF(OR(AND($V1306=1,$B$24=2),$B$24=1), IF(H$10="2nd Quintile",IF(H1306&gt;H$21,H$20,IF(H1306&gt;H$20,H$19,IF(H1306&gt;H$19,H$18, H$17))), IF(H$10="Next Quintile",IF(H1306=H$22,H$22,IF(H1306&gt;H$21,H$21,IF(H1306&gt;H$20,H$20,IF(H1306&gt;H$19,H$19,H$18)))),H1306*(1+H$10))), H1306)</f>
        <v>6.7</v>
      </c>
      <c r="I524" s="149">
        <f t="shared" si="1631"/>
        <v>1.3</v>
      </c>
      <c r="J524" s="149">
        <f t="shared" si="1631"/>
        <v>5.7</v>
      </c>
      <c r="K524" s="149">
        <f t="shared" si="1631"/>
        <v>22.4</v>
      </c>
      <c r="L524" s="149">
        <f t="shared" si="1631"/>
        <v>34.5</v>
      </c>
      <c r="M524" s="149">
        <f t="shared" si="1631"/>
        <v>1.8</v>
      </c>
      <c r="N524" s="148">
        <f t="shared" si="1552"/>
        <v>75.2</v>
      </c>
      <c r="O524" s="149">
        <f t="shared" ref="O524:Q524" si="1632">IF(OR(AND($V1306=1,$B$24=2),$B$24=1), IF(O$10="2nd Quintile",IF(O1306&gt;O$21,O$20,IF(O1306&gt;O$20,O$19,IF(O1306&gt;O$19,O$18, O$17))), IF(O$10="Next Quintile",IF(O1306=O$22,O$22,IF(O1306&gt;O$21,O$21,IF(O1306&gt;O$20,O$20,IF(O1306&gt;O$19,O$19,O$18)))),O1306*(1+O$10))), O1306)</f>
        <v>7.4</v>
      </c>
      <c r="P524" s="149">
        <f t="shared" si="1632"/>
        <v>19.7</v>
      </c>
      <c r="Q524" s="149">
        <f t="shared" si="1632"/>
        <v>9.4</v>
      </c>
      <c r="R524" s="23"/>
      <c r="S524" s="49">
        <f t="shared" si="1480"/>
        <v>-4.2700681413126683E-2</v>
      </c>
      <c r="T524" s="49">
        <f t="shared" si="1593"/>
        <v>0.29570634923428918</v>
      </c>
      <c r="U524" s="49">
        <f t="shared" si="1593"/>
        <v>1.1003759751279176</v>
      </c>
      <c r="V524" s="49">
        <f t="shared" si="1593"/>
        <v>0.61984996272681536</v>
      </c>
      <c r="W524" s="49">
        <f t="shared" si="1491"/>
        <v>0.91908708596564104</v>
      </c>
      <c r="X524" s="49">
        <f t="shared" si="1491"/>
        <v>1.1466430850188016</v>
      </c>
      <c r="Y524" s="49">
        <f t="shared" si="1492"/>
        <v>0.9227292891281883</v>
      </c>
      <c r="Z524" s="49">
        <f t="shared" si="1492"/>
        <v>0.4165861996740145</v>
      </c>
      <c r="AA524" s="49">
        <f t="shared" si="1492"/>
        <v>0.36633311286073461</v>
      </c>
      <c r="AB524" s="49">
        <f t="shared" si="1483"/>
        <v>1.0222360459727244</v>
      </c>
      <c r="AC524" s="49">
        <f t="shared" si="1593"/>
        <v>1.332163301408017E-2</v>
      </c>
      <c r="AD524" s="49">
        <f t="shared" si="1493"/>
        <v>0.50158442508874235</v>
      </c>
      <c r="AE524" s="49">
        <f t="shared" si="1493"/>
        <v>0.26570158808021399</v>
      </c>
      <c r="AF524" s="49">
        <f t="shared" si="1493"/>
        <v>0.42370535197236259</v>
      </c>
      <c r="AG524" s="129">
        <f t="shared" si="1484"/>
        <v>0.53720323725767838</v>
      </c>
      <c r="AH524" s="129">
        <f t="shared" si="1485"/>
        <v>0.708813009398361</v>
      </c>
      <c r="AI524" s="129">
        <f t="shared" si="1486"/>
        <v>0.60171845283582448</v>
      </c>
      <c r="AJ524" s="132">
        <f t="shared" si="1487"/>
        <v>0.30107824953884976</v>
      </c>
      <c r="AK524" s="85">
        <f t="shared" si="1500"/>
        <v>0.74820714113511932</v>
      </c>
      <c r="AL524" s="122">
        <f t="shared" si="1501"/>
        <v>0.73673679302036521</v>
      </c>
      <c r="AM524" s="122">
        <f t="shared" si="1502"/>
        <v>0.76458081955120216</v>
      </c>
      <c r="AN524" s="122">
        <f t="shared" si="1503"/>
        <v>0.70558382217783344</v>
      </c>
      <c r="AO524" s="53"/>
      <c r="AP524" s="60"/>
    </row>
    <row r="525" spans="1:42" ht="15" thickBot="1">
      <c r="A525" s="23" t="s">
        <v>10</v>
      </c>
      <c r="B525" s="24">
        <v>13121008903</v>
      </c>
      <c r="C525" s="24"/>
      <c r="D525" s="148">
        <f t="shared" ref="D525:G525" si="1633">IF(OR(AND($V1307=1,$B$24=2),$B$24=1), IF(D$10="Next Quintile",IF(D1307&gt;D$21,D$22,IF(D1307&gt;D$20,D$21,IF(D1307&gt;D$19,D$20,IF(D1307&gt;D$18,D$19,D$18)))),IF(D$10="2nd Quintile",IF(D1307&gt;D$20,D$22,IF(D1307&gt;D$19,D$21,IF(D1307&gt;D$18,D$20,D$19))),IF(D1307*(1+D$10)&gt;100,100,D1307*(1+D$10)))), D1307)</f>
        <v>73.5</v>
      </c>
      <c r="E525" s="148">
        <f t="shared" si="1633"/>
        <v>72.900000000000006</v>
      </c>
      <c r="F525" s="148">
        <f t="shared" si="1633"/>
        <v>52.5</v>
      </c>
      <c r="G525" s="148">
        <f t="shared" si="1633"/>
        <v>44.9</v>
      </c>
      <c r="H525" s="149">
        <f t="shared" ref="H525:M525" si="1634">IF(OR(AND($V1307=1,$B$24=2),$B$24=1), IF(H$10="2nd Quintile",IF(H1307&gt;H$21,H$20,IF(H1307&gt;H$20,H$19,IF(H1307&gt;H$19,H$18, H$17))), IF(H$10="Next Quintile",IF(H1307=H$22,H$22,IF(H1307&gt;H$21,H$21,IF(H1307&gt;H$20,H$20,IF(H1307&gt;H$19,H$19,H$18)))),H1307*(1+H$10))), H1307)</f>
        <v>9.1999999999999993</v>
      </c>
      <c r="I525" s="149">
        <f t="shared" si="1634"/>
        <v>10.6</v>
      </c>
      <c r="J525" s="149">
        <f t="shared" si="1634"/>
        <v>52.8</v>
      </c>
      <c r="K525" s="149">
        <f t="shared" si="1634"/>
        <v>41.5</v>
      </c>
      <c r="L525" s="149">
        <f t="shared" si="1634"/>
        <v>38.700000000000003</v>
      </c>
      <c r="M525" s="149">
        <f t="shared" si="1634"/>
        <v>44.7</v>
      </c>
      <c r="N525" s="148">
        <f t="shared" si="1552"/>
        <v>75.2</v>
      </c>
      <c r="O525" s="149">
        <f t="shared" ref="O525:Q525" si="1635">IF(OR(AND($V1307=1,$B$24=2),$B$24=1), IF(O$10="2nd Quintile",IF(O1307&gt;O$21,O$20,IF(O1307&gt;O$20,O$19,IF(O1307&gt;O$19,O$18, O$17))), IF(O$10="Next Quintile",IF(O1307=O$22,O$22,IF(O1307&gt;O$21,O$21,IF(O1307&gt;O$20,O$20,IF(O1307&gt;O$19,O$19,O$18)))),O1307*(1+O$10))), O1307)</f>
        <v>13.2</v>
      </c>
      <c r="P525" s="149">
        <f t="shared" si="1635"/>
        <v>30.8</v>
      </c>
      <c r="Q525" s="149">
        <f t="shared" si="1635"/>
        <v>3.4</v>
      </c>
      <c r="R525" s="23"/>
      <c r="S525" s="49">
        <f t="shared" si="1480"/>
        <v>-4.2700681413126683E-2</v>
      </c>
      <c r="T525" s="49">
        <f t="shared" si="1593"/>
        <v>0.29570634923428918</v>
      </c>
      <c r="U525" s="49">
        <f t="shared" si="1593"/>
        <v>0.30967885959601982</v>
      </c>
      <c r="V525" s="49">
        <f t="shared" si="1593"/>
        <v>0.61984996272681536</v>
      </c>
      <c r="W525" s="49">
        <f t="shared" si="1491"/>
        <v>2.6292479031816276E-2</v>
      </c>
      <c r="X525" s="49">
        <f t="shared" si="1491"/>
        <v>3.6295107254372891E-2</v>
      </c>
      <c r="Y525" s="49">
        <f t="shared" si="1492"/>
        <v>-1.4436187094319637</v>
      </c>
      <c r="Z525" s="49">
        <f t="shared" si="1492"/>
        <v>-0.5258210243879089</v>
      </c>
      <c r="AA525" s="49">
        <f t="shared" si="1492"/>
        <v>-2.0226914748547563E-2</v>
      </c>
      <c r="AB525" s="49">
        <f t="shared" si="1483"/>
        <v>-2.6033273641657302</v>
      </c>
      <c r="AC525" s="49">
        <f t="shared" si="1593"/>
        <v>1.332163301408017E-2</v>
      </c>
      <c r="AD525" s="49">
        <f t="shared" si="1493"/>
        <v>-9.4964055291229615E-2</v>
      </c>
      <c r="AE525" s="49">
        <f t="shared" si="1493"/>
        <v>-0.53143829673559662</v>
      </c>
      <c r="AF525" s="49">
        <f t="shared" si="1493"/>
        <v>1.3238987488013743</v>
      </c>
      <c r="AG525" s="129">
        <f t="shared" si="1484"/>
        <v>-0.30014797405921173</v>
      </c>
      <c r="AH525" s="129">
        <f t="shared" si="1485"/>
        <v>-2.8356661857396683E-2</v>
      </c>
      <c r="AI525" s="129">
        <f t="shared" si="1486"/>
        <v>-1.0497917677673956</v>
      </c>
      <c r="AJ525" s="132">
        <f t="shared" si="1487"/>
        <v>0.17770450744715705</v>
      </c>
      <c r="AK525" s="85">
        <f t="shared" si="1500"/>
        <v>0.49825065504150196</v>
      </c>
      <c r="AL525" s="122">
        <f t="shared" si="1501"/>
        <v>0.52129451636849666</v>
      </c>
      <c r="AM525" s="122">
        <f t="shared" si="1502"/>
        <v>0.38032041486677831</v>
      </c>
      <c r="AN525" s="122">
        <f t="shared" si="1503"/>
        <v>0.67110447572936971</v>
      </c>
      <c r="AO525" s="53"/>
      <c r="AP525" s="60"/>
    </row>
    <row r="526" spans="1:42" ht="15" thickBot="1">
      <c r="A526" s="23" t="s">
        <v>10</v>
      </c>
      <c r="B526" s="24">
        <v>13121008904</v>
      </c>
      <c r="C526" s="24"/>
      <c r="D526" s="148">
        <f t="shared" ref="D526:G526" si="1636">IF(OR(AND($V1308=1,$B$24=2),$B$24=1), IF(D$10="Next Quintile",IF(D1308&gt;D$21,D$22,IF(D1308&gt;D$20,D$21,IF(D1308&gt;D$19,D$20,IF(D1308&gt;D$18,D$19,D$18)))),IF(D$10="2nd Quintile",IF(D1308&gt;D$20,D$22,IF(D1308&gt;D$19,D$21,IF(D1308&gt;D$18,D$20,D$19))),IF(D1308*(1+D$10)&gt;100,100,D1308*(1+D$10)))), D1308)</f>
        <v>73.5</v>
      </c>
      <c r="E526" s="148">
        <f t="shared" si="1636"/>
        <v>72.900000000000006</v>
      </c>
      <c r="F526" s="148">
        <f t="shared" si="1636"/>
        <v>83.5</v>
      </c>
      <c r="G526" s="148">
        <f t="shared" si="1636"/>
        <v>44.9</v>
      </c>
      <c r="H526" s="149">
        <f t="shared" ref="H526:M526" si="1637">IF(OR(AND($V1308=1,$B$24=2),$B$24=1), IF(H$10="2nd Quintile",IF(H1308&gt;H$21,H$20,IF(H1308&gt;H$20,H$19,IF(H1308&gt;H$19,H$18, H$17))), IF(H$10="Next Quintile",IF(H1308=H$22,H$22,IF(H1308&gt;H$21,H$21,IF(H1308&gt;H$20,H$20,IF(H1308&gt;H$19,H$19,H$18)))),H1308*(1+H$10))), H1308)</f>
        <v>8.6999999999999993</v>
      </c>
      <c r="I526" s="149">
        <f t="shared" si="1637"/>
        <v>2.9</v>
      </c>
      <c r="J526" s="149">
        <f t="shared" si="1637"/>
        <v>6.6</v>
      </c>
      <c r="K526" s="149">
        <f t="shared" si="1637"/>
        <v>14.8</v>
      </c>
      <c r="L526" s="149">
        <f t="shared" si="1637"/>
        <v>38.200000000000003</v>
      </c>
      <c r="M526" s="149">
        <f t="shared" si="1637"/>
        <v>5.9</v>
      </c>
      <c r="N526" s="148">
        <f t="shared" si="1552"/>
        <v>75.2</v>
      </c>
      <c r="O526" s="149">
        <f t="shared" ref="O526:Q526" si="1638">IF(OR(AND($V1308=1,$B$24=2),$B$24=1), IF(O$10="2nd Quintile",IF(O1308&gt;O$21,O$20,IF(O1308&gt;O$20,O$19,IF(O1308&gt;O$19,O$18, O$17))), IF(O$10="Next Quintile",IF(O1308=O$22,O$22,IF(O1308&gt;O$21,O$21,IF(O1308&gt;O$20,O$20,IF(O1308&gt;O$19,O$19,O$18)))),O1308*(1+O$10))), O1308)</f>
        <v>2.2000000000000002</v>
      </c>
      <c r="P526" s="149">
        <f t="shared" si="1638"/>
        <v>9.1999999999999993</v>
      </c>
      <c r="Q526" s="149">
        <f t="shared" si="1638"/>
        <v>8.3000000000000007</v>
      </c>
      <c r="R526" s="23"/>
      <c r="S526" s="49">
        <f t="shared" si="1480"/>
        <v>-4.2700681413126683E-2</v>
      </c>
      <c r="T526" s="49">
        <f t="shared" si="1593"/>
        <v>0.29570634923428918</v>
      </c>
      <c r="U526" s="49">
        <f t="shared" si="1593"/>
        <v>1.7952310160498883</v>
      </c>
      <c r="V526" s="49">
        <f t="shared" si="1593"/>
        <v>0.61984996272681536</v>
      </c>
      <c r="W526" s="49">
        <f t="shared" si="1491"/>
        <v>0.2048514004185813</v>
      </c>
      <c r="X526" s="49">
        <f t="shared" si="1491"/>
        <v>0.95561547594105045</v>
      </c>
      <c r="Y526" s="49">
        <f t="shared" si="1492"/>
        <v>0.87751244839136999</v>
      </c>
      <c r="Z526" s="49">
        <f t="shared" si="1492"/>
        <v>0.79157546160441317</v>
      </c>
      <c r="AA526" s="49">
        <f t="shared" si="1492"/>
        <v>2.5792136157319328E-2</v>
      </c>
      <c r="AB526" s="49">
        <f t="shared" si="1483"/>
        <v>0.67573697880331496</v>
      </c>
      <c r="AC526" s="49">
        <f t="shared" si="1593"/>
        <v>1.332163301408017E-2</v>
      </c>
      <c r="AD526" s="49">
        <f t="shared" si="1493"/>
        <v>1.0364209937052689</v>
      </c>
      <c r="AE526" s="49">
        <f t="shared" si="1493"/>
        <v>1.0197528304735481</v>
      </c>
      <c r="AF526" s="49">
        <f t="shared" si="1493"/>
        <v>0.58874080805768136</v>
      </c>
      <c r="AG526" s="129">
        <f t="shared" si="1484"/>
        <v>0.6115185768661503</v>
      </c>
      <c r="AH526" s="129">
        <f t="shared" si="1485"/>
        <v>0.67229513876412395</v>
      </c>
      <c r="AI526" s="129">
        <f t="shared" si="1486"/>
        <v>0.49770152552168251</v>
      </c>
      <c r="AJ526" s="132">
        <f t="shared" si="1487"/>
        <v>0.66455906631264461</v>
      </c>
      <c r="AK526" s="85">
        <f t="shared" si="1500"/>
        <v>0.77039090453133374</v>
      </c>
      <c r="AL526" s="122">
        <f t="shared" si="1501"/>
        <v>0.72606422536777004</v>
      </c>
      <c r="AM526" s="122">
        <f t="shared" si="1502"/>
        <v>0.7403789792688189</v>
      </c>
      <c r="AN526" s="122">
        <f t="shared" si="1503"/>
        <v>0.80716606161092019</v>
      </c>
      <c r="AO526" s="53"/>
      <c r="AP526" s="60"/>
    </row>
    <row r="527" spans="1:42" ht="15" thickBot="1">
      <c r="A527" s="23" t="s">
        <v>10</v>
      </c>
      <c r="B527" s="24">
        <v>13121009000</v>
      </c>
      <c r="C527" s="24"/>
      <c r="D527" s="148">
        <f t="shared" ref="D527:G527" si="1639">IF(OR(AND($V1309=1,$B$24=2),$B$24=1), IF(D$10="Next Quintile",IF(D1309&gt;D$21,D$22,IF(D1309&gt;D$20,D$21,IF(D1309&gt;D$19,D$20,IF(D1309&gt;D$18,D$19,D$18)))),IF(D$10="2nd Quintile",IF(D1309&gt;D$20,D$22,IF(D1309&gt;D$19,D$21,IF(D1309&gt;D$18,D$20,D$19))),IF(D1309*(1+D$10)&gt;100,100,D1309*(1+D$10)))), D1309)</f>
        <v>73.5</v>
      </c>
      <c r="E527" s="148">
        <f t="shared" si="1639"/>
        <v>72.900000000000006</v>
      </c>
      <c r="F527" s="148">
        <f t="shared" si="1639"/>
        <v>82.5</v>
      </c>
      <c r="G527" s="148">
        <f t="shared" si="1639"/>
        <v>44.9</v>
      </c>
      <c r="H527" s="149">
        <f t="shared" ref="H527:M527" si="1640">IF(OR(AND($V1309=1,$B$24=2),$B$24=1), IF(H$10="2nd Quintile",IF(H1309&gt;H$21,H$20,IF(H1309&gt;H$20,H$19,IF(H1309&gt;H$19,H$18, H$17))), IF(H$10="Next Quintile",IF(H1309=H$22,H$22,IF(H1309&gt;H$21,H$21,IF(H1309&gt;H$20,H$20,IF(H1309&gt;H$19,H$19,H$18)))),H1309*(1+H$10))), H1309)</f>
        <v>6.3</v>
      </c>
      <c r="I527" s="149">
        <f t="shared" si="1640"/>
        <v>5.0818000000000003</v>
      </c>
      <c r="J527" s="149">
        <f t="shared" si="1640"/>
        <v>1.9</v>
      </c>
      <c r="K527" s="149">
        <f t="shared" si="1640"/>
        <v>8.5</v>
      </c>
      <c r="L527" s="149">
        <f t="shared" si="1640"/>
        <v>30.7</v>
      </c>
      <c r="M527" s="149">
        <f t="shared" si="1640"/>
        <v>1.6652</v>
      </c>
      <c r="N527" s="148">
        <f t="shared" si="1552"/>
        <v>75.2</v>
      </c>
      <c r="O527" s="149">
        <f t="shared" ref="O527:Q527" si="1641">IF(OR(AND($V1309=1,$B$24=2),$B$24=1), IF(O$10="2nd Quintile",IF(O1309&gt;O$21,O$20,IF(O1309&gt;O$20,O$19,IF(O1309&gt;O$19,O$18, O$17))), IF(O$10="Next Quintile",IF(O1309=O$22,O$22,IF(O1309&gt;O$21,O$21,IF(O1309&gt;O$20,O$20,IF(O1309&gt;O$19,O$19,O$18)))),O1309*(1+O$10))), O1309)</f>
        <v>0.4</v>
      </c>
      <c r="P527" s="149">
        <f t="shared" si="1641"/>
        <v>4.3</v>
      </c>
      <c r="Q527" s="149">
        <f t="shared" si="1641"/>
        <v>5.4</v>
      </c>
      <c r="R527" s="23"/>
      <c r="S527" s="49">
        <f t="shared" si="1480"/>
        <v>-4.2700681413126683E-2</v>
      </c>
      <c r="T527" s="49">
        <f t="shared" ref="T527:AC542" si="1642">IF((E527-T$25)/T$26&lt;3.1, (IF((E527-T$25)/T$26&gt;-3.1, (E527-T$25)/T$26, -3.1)), 3.1)</f>
        <v>0.29570634923428918</v>
      </c>
      <c r="U527" s="49">
        <f t="shared" si="1642"/>
        <v>1.7473099787449249</v>
      </c>
      <c r="V527" s="49">
        <f t="shared" si="1642"/>
        <v>0.61984996272681536</v>
      </c>
      <c r="W527" s="49">
        <f t="shared" si="1491"/>
        <v>1.0619342230750533</v>
      </c>
      <c r="X527" s="49">
        <f t="shared" si="1491"/>
        <v>0.69512545251240199</v>
      </c>
      <c r="Y527" s="49">
        <f t="shared" si="1492"/>
        <v>1.1136448389058651</v>
      </c>
      <c r="Z527" s="49">
        <f t="shared" si="1492"/>
        <v>1.1024218234677701</v>
      </c>
      <c r="AA527" s="49">
        <f t="shared" si="1492"/>
        <v>0.7160778997453231</v>
      </c>
      <c r="AB527" s="49">
        <f t="shared" si="1483"/>
        <v>1.0336282592055137</v>
      </c>
      <c r="AC527" s="49">
        <f t="shared" si="1642"/>
        <v>1.332163301408017E-2</v>
      </c>
      <c r="AD527" s="49">
        <f t="shared" si="1493"/>
        <v>1.2215567289956051</v>
      </c>
      <c r="AE527" s="49">
        <f t="shared" si="1493"/>
        <v>1.371643410257104</v>
      </c>
      <c r="AF527" s="49">
        <f t="shared" si="1493"/>
        <v>1.0238342831917038</v>
      </c>
      <c r="AG527" s="129">
        <f t="shared" si="1484"/>
        <v>0.88090278634041275</v>
      </c>
      <c r="AH527" s="129">
        <f t="shared" si="1485"/>
        <v>0.78441001768374619</v>
      </c>
      <c r="AI527" s="129">
        <f t="shared" si="1486"/>
        <v>0.95070932747286896</v>
      </c>
      <c r="AJ527" s="132">
        <f t="shared" si="1487"/>
        <v>0.90758901386462321</v>
      </c>
      <c r="AK527" s="85">
        <f t="shared" si="1500"/>
        <v>0.85080439112962492</v>
      </c>
      <c r="AL527" s="122">
        <f t="shared" si="1501"/>
        <v>0.75883047403864312</v>
      </c>
      <c r="AM527" s="122">
        <f t="shared" si="1502"/>
        <v>0.84578127053613161</v>
      </c>
      <c r="AN527" s="122">
        <f t="shared" si="1503"/>
        <v>0.87508581193160762</v>
      </c>
      <c r="AO527" s="53"/>
      <c r="AP527" s="60"/>
    </row>
    <row r="528" spans="1:42" ht="15" thickBot="1">
      <c r="A528" s="23" t="s">
        <v>10</v>
      </c>
      <c r="B528" s="24">
        <v>13121009101</v>
      </c>
      <c r="C528" s="24"/>
      <c r="D528" s="148">
        <f t="shared" ref="D528:G528" si="1643">IF(OR(AND($V1310=1,$B$24=2),$B$24=1), IF(D$10="Next Quintile",IF(D1310&gt;D$21,D$22,IF(D1310&gt;D$20,D$21,IF(D1310&gt;D$19,D$20,IF(D1310&gt;D$18,D$19,D$18)))),IF(D$10="2nd Quintile",IF(D1310&gt;D$20,D$22,IF(D1310&gt;D$19,D$21,IF(D1310&gt;D$18,D$20,D$19))),IF(D1310*(1+D$10)&gt;100,100,D1310*(1+D$10)))), D1310)</f>
        <v>73.5</v>
      </c>
      <c r="E528" s="148">
        <f t="shared" si="1643"/>
        <v>72.900000000000006</v>
      </c>
      <c r="F528" s="148">
        <f t="shared" si="1643"/>
        <v>68.7</v>
      </c>
      <c r="G528" s="148">
        <f t="shared" si="1643"/>
        <v>44.9</v>
      </c>
      <c r="H528" s="149">
        <f t="shared" ref="H528:M528" si="1644">IF(OR(AND($V1310=1,$B$24=2),$B$24=1), IF(H$10="2nd Quintile",IF(H1310&gt;H$21,H$20,IF(H1310&gt;H$20,H$19,IF(H1310&gt;H$19,H$18, H$17))), IF(H$10="Next Quintile",IF(H1310=H$22,H$22,IF(H1310&gt;H$21,H$21,IF(H1310&gt;H$20,H$20,IF(H1310&gt;H$19,H$19,H$18)))),H1310*(1+H$10))), H1310)</f>
        <v>10.199999999999999</v>
      </c>
      <c r="I528" s="149">
        <f t="shared" si="1644"/>
        <v>8.5189000000000004</v>
      </c>
      <c r="J528" s="149">
        <f t="shared" si="1644"/>
        <v>14.285399999999999</v>
      </c>
      <c r="K528" s="149">
        <f t="shared" si="1644"/>
        <v>15.1</v>
      </c>
      <c r="L528" s="149">
        <f t="shared" si="1644"/>
        <v>32.5</v>
      </c>
      <c r="M528" s="149">
        <f t="shared" si="1644"/>
        <v>3.9638</v>
      </c>
      <c r="N528" s="148">
        <f t="shared" si="1552"/>
        <v>75.2</v>
      </c>
      <c r="O528" s="149">
        <f t="shared" ref="O528:Q528" si="1645">IF(OR(AND($V1310=1,$B$24=2),$B$24=1), IF(O$10="2nd Quintile",IF(O1310&gt;O$21,O$20,IF(O1310&gt;O$20,O$19,IF(O1310&gt;O$19,O$18, O$17))), IF(O$10="Next Quintile",IF(O1310=O$22,O$22,IF(O1310&gt;O$21,O$21,IF(O1310&gt;O$20,O$20,IF(O1310&gt;O$19,O$19,O$18)))),O1310*(1+O$10))), O1310)</f>
        <v>4.4000000000000004</v>
      </c>
      <c r="P528" s="149">
        <f t="shared" si="1645"/>
        <v>6.4</v>
      </c>
      <c r="Q528" s="149">
        <f t="shared" si="1645"/>
        <v>4.0999999999999996</v>
      </c>
      <c r="R528" s="23"/>
      <c r="S528" s="49">
        <f t="shared" si="1480"/>
        <v>-4.2700681413126683E-2</v>
      </c>
      <c r="T528" s="49">
        <f t="shared" si="1642"/>
        <v>0.29570634923428918</v>
      </c>
      <c r="U528" s="49">
        <f t="shared" si="1642"/>
        <v>1.0859996639364287</v>
      </c>
      <c r="V528" s="49">
        <f t="shared" si="1642"/>
        <v>0.61984996272681536</v>
      </c>
      <c r="W528" s="49">
        <f t="shared" si="1491"/>
        <v>-0.33082536374171373</v>
      </c>
      <c r="X528" s="49">
        <f t="shared" si="1491"/>
        <v>0.28476233053669031</v>
      </c>
      <c r="Y528" s="49">
        <f t="shared" si="1492"/>
        <v>0.49139077305943396</v>
      </c>
      <c r="Z528" s="49">
        <f t="shared" si="1492"/>
        <v>0.77677325389663432</v>
      </c>
      <c r="AA528" s="49">
        <f t="shared" si="1492"/>
        <v>0.55040931648420222</v>
      </c>
      <c r="AB528" s="49">
        <f t="shared" si="1483"/>
        <v>0.83936905047487864</v>
      </c>
      <c r="AC528" s="49">
        <f t="shared" si="1642"/>
        <v>1.332163301408017E-2</v>
      </c>
      <c r="AD528" s="49">
        <f t="shared" si="1493"/>
        <v>0.81014398390596931</v>
      </c>
      <c r="AE528" s="49">
        <f t="shared" si="1493"/>
        <v>1.2208331617784371</v>
      </c>
      <c r="AF528" s="49">
        <f t="shared" si="1493"/>
        <v>1.2188761858379897</v>
      </c>
      <c r="AG528" s="129">
        <f t="shared" si="1484"/>
        <v>0.62714411131464998</v>
      </c>
      <c r="AH528" s="129">
        <f t="shared" si="1485"/>
        <v>0.34345471919125953</v>
      </c>
      <c r="AI528" s="129">
        <f t="shared" si="1486"/>
        <v>0.72218387361857161</v>
      </c>
      <c r="AJ528" s="132">
        <f t="shared" si="1487"/>
        <v>0.81579374113411907</v>
      </c>
      <c r="AK528" s="85">
        <f t="shared" si="1500"/>
        <v>0.7750552599789593</v>
      </c>
      <c r="AL528" s="122">
        <f t="shared" si="1501"/>
        <v>0.62995863202824987</v>
      </c>
      <c r="AM528" s="122">
        <f t="shared" si="1502"/>
        <v>0.79260976588345688</v>
      </c>
      <c r="AN528" s="122">
        <f t="shared" si="1503"/>
        <v>0.84943172251885413</v>
      </c>
      <c r="AO528" s="53"/>
      <c r="AP528" s="60"/>
    </row>
    <row r="529" spans="1:42" ht="15" thickBot="1">
      <c r="A529" s="23" t="s">
        <v>10</v>
      </c>
      <c r="B529" s="24">
        <v>13121009102</v>
      </c>
      <c r="C529" s="24"/>
      <c r="D529" s="148">
        <f t="shared" ref="D529:G529" si="1646">IF(OR(AND($V1311=1,$B$24=2),$B$24=1), IF(D$10="Next Quintile",IF(D1311&gt;D$21,D$22,IF(D1311&gt;D$20,D$21,IF(D1311&gt;D$19,D$20,IF(D1311&gt;D$18,D$19,D$18)))),IF(D$10="2nd Quintile",IF(D1311&gt;D$20,D$22,IF(D1311&gt;D$19,D$21,IF(D1311&gt;D$18,D$20,D$19))),IF(D1311*(1+D$10)&gt;100,100,D1311*(1+D$10)))), D1311)</f>
        <v>73.5</v>
      </c>
      <c r="E529" s="148">
        <f t="shared" si="1646"/>
        <v>72.900000000000006</v>
      </c>
      <c r="F529" s="148">
        <f t="shared" si="1646"/>
        <v>68.7</v>
      </c>
      <c r="G529" s="148">
        <f t="shared" si="1646"/>
        <v>44.9</v>
      </c>
      <c r="H529" s="149">
        <f t="shared" ref="H529:M529" si="1647">IF(OR(AND($V1311=1,$B$24=2),$B$24=1), IF(H$10="2nd Quintile",IF(H1311&gt;H$21,H$20,IF(H1311&gt;H$20,H$19,IF(H1311&gt;H$19,H$18, H$17))), IF(H$10="Next Quintile",IF(H1311=H$22,H$22,IF(H1311&gt;H$21,H$21,IF(H1311&gt;H$20,H$20,IF(H1311&gt;H$19,H$19,H$18)))),H1311*(1+H$10))), H1311)</f>
        <v>7.6</v>
      </c>
      <c r="I529" s="149">
        <f t="shared" si="1647"/>
        <v>15.4664</v>
      </c>
      <c r="J529" s="149">
        <f t="shared" si="1647"/>
        <v>1.9</v>
      </c>
      <c r="K529" s="149">
        <f t="shared" si="1647"/>
        <v>5.4</v>
      </c>
      <c r="L529" s="149">
        <f t="shared" si="1647"/>
        <v>29.5</v>
      </c>
      <c r="M529" s="149">
        <f t="shared" si="1647"/>
        <v>5.7815000000000003</v>
      </c>
      <c r="N529" s="148">
        <f t="shared" si="1552"/>
        <v>75.2</v>
      </c>
      <c r="O529" s="149">
        <f t="shared" ref="O529:Q529" si="1648">IF(OR(AND($V1311=1,$B$24=2),$B$24=1), IF(O$10="2nd Quintile",IF(O1311&gt;O$21,O$20,IF(O1311&gt;O$20,O$19,IF(O1311&gt;O$19,O$18, O$17))), IF(O$10="Next Quintile",IF(O1311=O$22,O$22,IF(O1311&gt;O$21,O$21,IF(O1311&gt;O$20,O$20,IF(O1311&gt;O$19,O$19,O$18)))),O1311*(1+O$10))), O1311)</f>
        <v>2.5</v>
      </c>
      <c r="P529" s="149">
        <f t="shared" si="1648"/>
        <v>26.5</v>
      </c>
      <c r="Q529" s="149">
        <f t="shared" si="1648"/>
        <v>5.0999999999999996</v>
      </c>
      <c r="R529" s="23"/>
      <c r="S529" s="49">
        <f t="shared" si="1480"/>
        <v>-4.2700681413126683E-2</v>
      </c>
      <c r="T529" s="49">
        <f t="shared" si="1642"/>
        <v>0.29570634923428918</v>
      </c>
      <c r="U529" s="49">
        <f t="shared" si="1642"/>
        <v>1.0859996639364287</v>
      </c>
      <c r="V529" s="49">
        <f t="shared" si="1642"/>
        <v>0.61984996272681536</v>
      </c>
      <c r="W529" s="49">
        <f t="shared" si="1491"/>
        <v>0.59768102746946417</v>
      </c>
      <c r="X529" s="49">
        <f t="shared" si="1491"/>
        <v>-0.54471536575560742</v>
      </c>
      <c r="Y529" s="49">
        <f t="shared" si="1492"/>
        <v>1.1136448389058651</v>
      </c>
      <c r="Z529" s="49">
        <f t="shared" si="1492"/>
        <v>1.2553779697814853</v>
      </c>
      <c r="AA529" s="49">
        <f t="shared" si="1492"/>
        <v>0.82652362191940354</v>
      </c>
      <c r="AB529" s="49">
        <f t="shared" si="1483"/>
        <v>0.68575164696418689</v>
      </c>
      <c r="AC529" s="49">
        <f t="shared" si="1642"/>
        <v>1.332163301408017E-2</v>
      </c>
      <c r="AD529" s="49">
        <f t="shared" si="1493"/>
        <v>1.0055650378235463</v>
      </c>
      <c r="AE529" s="49">
        <f t="shared" si="1493"/>
        <v>-0.22263635937451678</v>
      </c>
      <c r="AF529" s="49">
        <f t="shared" si="1493"/>
        <v>1.0688439530331544</v>
      </c>
      <c r="AG529" s="129">
        <f t="shared" si="1484"/>
        <v>0.61177325308846509</v>
      </c>
      <c r="AH529" s="129">
        <f t="shared" si="1485"/>
        <v>0.446495113586304</v>
      </c>
      <c r="AI529" s="129">
        <f t="shared" si="1486"/>
        <v>0.92255107955502524</v>
      </c>
      <c r="AJ529" s="132">
        <f t="shared" si="1487"/>
        <v>0.46627356612406601</v>
      </c>
      <c r="AK529" s="85">
        <f t="shared" si="1500"/>
        <v>0.77046692755818447</v>
      </c>
      <c r="AL529" s="122">
        <f t="shared" si="1501"/>
        <v>0.66007280793806267</v>
      </c>
      <c r="AM529" s="122">
        <f t="shared" si="1502"/>
        <v>0.8392296309488434</v>
      </c>
      <c r="AN529" s="122">
        <f t="shared" si="1503"/>
        <v>0.75175107345543601</v>
      </c>
      <c r="AO529" s="53"/>
      <c r="AP529" s="60"/>
    </row>
    <row r="530" spans="1:42" ht="15" thickBot="1">
      <c r="A530" s="23" t="s">
        <v>10</v>
      </c>
      <c r="B530" s="24">
        <v>13121009200</v>
      </c>
      <c r="C530" s="24"/>
      <c r="D530" s="148">
        <f t="shared" ref="D530:G530" si="1649">IF(OR(AND($V1312=1,$B$24=2),$B$24=1), IF(D$10="Next Quintile",IF(D1312&gt;D$21,D$22,IF(D1312&gt;D$20,D$21,IF(D1312&gt;D$19,D$20,IF(D1312&gt;D$18,D$19,D$18)))),IF(D$10="2nd Quintile",IF(D1312&gt;D$20,D$22,IF(D1312&gt;D$19,D$21,IF(D1312&gt;D$18,D$20,D$19))),IF(D1312*(1+D$10)&gt;100,100,D1312*(1+D$10)))), D1312)</f>
        <v>77.400000000000006</v>
      </c>
      <c r="E530" s="148">
        <f t="shared" si="1649"/>
        <v>72.099999999999994</v>
      </c>
      <c r="F530" s="148">
        <f t="shared" si="1649"/>
        <v>60.4</v>
      </c>
      <c r="G530" s="148">
        <f t="shared" si="1649"/>
        <v>49.9</v>
      </c>
      <c r="H530" s="149">
        <f t="shared" ref="H530:M530" si="1650">IF(OR(AND($V1312=1,$B$24=2),$B$24=1), IF(H$10="2nd Quintile",IF(H1312&gt;H$21,H$20,IF(H1312&gt;H$20,H$19,IF(H1312&gt;H$19,H$18, H$17))), IF(H$10="Next Quintile",IF(H1312=H$22,H$22,IF(H1312&gt;H$21,H$21,IF(H1312&gt;H$20,H$20,IF(H1312&gt;H$19,H$19,H$18)))),H1312*(1+H$10))), H1312)</f>
        <v>8.9</v>
      </c>
      <c r="I530" s="149">
        <f t="shared" si="1650"/>
        <v>12.3</v>
      </c>
      <c r="J530" s="149">
        <f t="shared" si="1650"/>
        <v>18.3</v>
      </c>
      <c r="K530" s="149">
        <f t="shared" si="1650"/>
        <v>21.6</v>
      </c>
      <c r="L530" s="149">
        <f t="shared" si="1650"/>
        <v>33.5</v>
      </c>
      <c r="M530" s="149">
        <f t="shared" si="1650"/>
        <v>25.1</v>
      </c>
      <c r="N530" s="148">
        <f t="shared" si="1552"/>
        <v>78.099999999999994</v>
      </c>
      <c r="O530" s="149">
        <f t="shared" ref="O530:Q530" si="1651">IF(OR(AND($V1312=1,$B$24=2),$B$24=1), IF(O$10="2nd Quintile",IF(O1312&gt;O$21,O$20,IF(O1312&gt;O$20,O$19,IF(O1312&gt;O$19,O$18, O$17))), IF(O$10="Next Quintile",IF(O1312=O$22,O$22,IF(O1312&gt;O$21,O$21,IF(O1312&gt;O$20,O$20,IF(O1312&gt;O$19,O$19,O$18)))),O1312*(1+O$10))), O1312)</f>
        <v>10.199999999999999</v>
      </c>
      <c r="P530" s="149">
        <f t="shared" si="1651"/>
        <v>22.3</v>
      </c>
      <c r="Q530" s="149">
        <f t="shared" si="1651"/>
        <v>7.6</v>
      </c>
      <c r="R530" s="23"/>
      <c r="S530" s="49">
        <f t="shared" si="1480"/>
        <v>0.28950842457311077</v>
      </c>
      <c r="T530" s="49">
        <f t="shared" si="1642"/>
        <v>0.21923290553312363</v>
      </c>
      <c r="U530" s="49">
        <f t="shared" si="1642"/>
        <v>0.68825505430523137</v>
      </c>
      <c r="V530" s="49">
        <f t="shared" si="1642"/>
        <v>0.88562715969665007</v>
      </c>
      <c r="W530" s="49">
        <f t="shared" si="1491"/>
        <v>0.13342783186387491</v>
      </c>
      <c r="X530" s="49">
        <f t="shared" si="1491"/>
        <v>-0.16667172739073788</v>
      </c>
      <c r="Y530" s="49">
        <f t="shared" si="1492"/>
        <v>0.28969351881273353</v>
      </c>
      <c r="Z530" s="49">
        <f t="shared" si="1492"/>
        <v>0.45605875356142478</v>
      </c>
      <c r="AA530" s="49">
        <f t="shared" si="1492"/>
        <v>0.45837121467246839</v>
      </c>
      <c r="AB530" s="49">
        <f t="shared" si="1483"/>
        <v>-0.94689279916074864</v>
      </c>
      <c r="AC530" s="49">
        <f t="shared" si="1642"/>
        <v>0.28577257280913337</v>
      </c>
      <c r="AD530" s="49">
        <f t="shared" si="1493"/>
        <v>0.21359550352599732</v>
      </c>
      <c r="AE530" s="49">
        <f t="shared" si="1493"/>
        <v>7.8984137582816832E-2</v>
      </c>
      <c r="AF530" s="49">
        <f t="shared" si="1493"/>
        <v>0.69376337102106622</v>
      </c>
      <c r="AG530" s="129">
        <f t="shared" si="1484"/>
        <v>0.21378708740672689</v>
      </c>
      <c r="AH530" s="129">
        <f t="shared" si="1485"/>
        <v>0.33415330962771234</v>
      </c>
      <c r="AI530" s="129">
        <f t="shared" si="1486"/>
        <v>-1.0820943642285141E-2</v>
      </c>
      <c r="AJ530" s="132">
        <f t="shared" si="1487"/>
        <v>0.31802889623475344</v>
      </c>
      <c r="AK530" s="85">
        <f t="shared" si="1500"/>
        <v>0.65166465899607184</v>
      </c>
      <c r="AL530" s="122">
        <f t="shared" si="1501"/>
        <v>0.62724023905770288</v>
      </c>
      <c r="AM530" s="122">
        <f t="shared" si="1502"/>
        <v>0.62205997200242968</v>
      </c>
      <c r="AN530" s="122">
        <f t="shared" si="1503"/>
        <v>0.71032103132821489</v>
      </c>
      <c r="AO530" s="53"/>
      <c r="AP530" s="60"/>
    </row>
    <row r="531" spans="1:42" ht="15" thickBot="1">
      <c r="A531" s="23" t="s">
        <v>10</v>
      </c>
      <c r="B531" s="24">
        <v>13121009300</v>
      </c>
      <c r="C531" s="24"/>
      <c r="D531" s="148">
        <f t="shared" ref="D531:G531" si="1652">IF(OR(AND($V1313=1,$B$24=2),$B$24=1), IF(D$10="Next Quintile",IF(D1313&gt;D$21,D$22,IF(D1313&gt;D$20,D$21,IF(D1313&gt;D$19,D$20,IF(D1313&gt;D$18,D$19,D$18)))),IF(D$10="2nd Quintile",IF(D1313&gt;D$20,D$22,IF(D1313&gt;D$19,D$21,IF(D1313&gt;D$18,D$20,D$19))),IF(D1313*(1+D$10)&gt;100,100,D1313*(1+D$10)))), D1313)</f>
        <v>73.5</v>
      </c>
      <c r="E531" s="148">
        <f t="shared" si="1652"/>
        <v>72.900000000000006</v>
      </c>
      <c r="F531" s="148">
        <f t="shared" si="1652"/>
        <v>55.1</v>
      </c>
      <c r="G531" s="148">
        <f t="shared" si="1652"/>
        <v>44.9</v>
      </c>
      <c r="H531" s="149">
        <f t="shared" ref="H531:M531" si="1653">IF(OR(AND($V1313=1,$B$24=2),$B$24=1), IF(H$10="2nd Quintile",IF(H1313&gt;H$21,H$20,IF(H1313&gt;H$20,H$19,IF(H1313&gt;H$19,H$18, H$17))), IF(H$10="Next Quintile",IF(H1313=H$22,H$22,IF(H1313&gt;H$21,H$21,IF(H1313&gt;H$20,H$20,IF(H1313&gt;H$19,H$19,H$18)))),H1313*(1+H$10))), H1313)</f>
        <v>11.8</v>
      </c>
      <c r="I531" s="149">
        <f t="shared" si="1653"/>
        <v>7.2</v>
      </c>
      <c r="J531" s="149">
        <f t="shared" si="1653"/>
        <v>4.5</v>
      </c>
      <c r="K531" s="149">
        <f t="shared" si="1653"/>
        <v>4.5</v>
      </c>
      <c r="L531" s="149">
        <f t="shared" si="1653"/>
        <v>35.299999999999997</v>
      </c>
      <c r="M531" s="149">
        <f t="shared" si="1653"/>
        <v>-0.52329999999999999</v>
      </c>
      <c r="N531" s="148">
        <f t="shared" si="1552"/>
        <v>75.2</v>
      </c>
      <c r="O531" s="149">
        <f t="shared" ref="O531:Q531" si="1654">IF(OR(AND($V1313=1,$B$24=2),$B$24=1), IF(O$10="2nd Quintile",IF(O1313&gt;O$21,O$20,IF(O1313&gt;O$20,O$19,IF(O1313&gt;O$19,O$18, O$17))), IF(O$10="Next Quintile",IF(O1313=O$22,O$22,IF(O1313&gt;O$21,O$21,IF(O1313&gt;O$20,O$20,IF(O1313&gt;O$19,O$19,O$18)))),O1313*(1+O$10))), O1313)</f>
        <v>0.4</v>
      </c>
      <c r="P531" s="149">
        <f t="shared" si="1654"/>
        <v>4.9000000000000004</v>
      </c>
      <c r="Q531" s="149">
        <f t="shared" si="1654"/>
        <v>3.5</v>
      </c>
      <c r="R531" s="23"/>
      <c r="S531" s="49">
        <f t="shared" si="1480"/>
        <v>-4.2700681413126683E-2</v>
      </c>
      <c r="T531" s="49">
        <f t="shared" si="1642"/>
        <v>0.29570634923428918</v>
      </c>
      <c r="U531" s="49">
        <f t="shared" si="1642"/>
        <v>0.43427355658892497</v>
      </c>
      <c r="V531" s="49">
        <f t="shared" si="1642"/>
        <v>0.61984996272681536</v>
      </c>
      <c r="W531" s="49">
        <f t="shared" si="1491"/>
        <v>-0.90221391217936231</v>
      </c>
      <c r="X531" s="49">
        <f t="shared" si="1491"/>
        <v>0.44222877654459414</v>
      </c>
      <c r="Y531" s="49">
        <f t="shared" si="1492"/>
        <v>0.98301841011061253</v>
      </c>
      <c r="Z531" s="49">
        <f t="shared" si="1492"/>
        <v>1.2997845929048222</v>
      </c>
      <c r="AA531" s="49">
        <f t="shared" si="1492"/>
        <v>0.29270263141134784</v>
      </c>
      <c r="AB531" s="49">
        <f t="shared" si="1483"/>
        <v>1.2185827003031364</v>
      </c>
      <c r="AC531" s="49">
        <f t="shared" si="1642"/>
        <v>1.332163301408017E-2</v>
      </c>
      <c r="AD531" s="49">
        <f t="shared" si="1493"/>
        <v>1.2215567289956051</v>
      </c>
      <c r="AE531" s="49">
        <f t="shared" si="1493"/>
        <v>1.3285547678346277</v>
      </c>
      <c r="AF531" s="49">
        <f t="shared" si="1493"/>
        <v>1.3088955255208909</v>
      </c>
      <c r="AG531" s="129">
        <f t="shared" si="1484"/>
        <v>0.72218575075937619</v>
      </c>
      <c r="AH531" s="129">
        <f t="shared" si="1485"/>
        <v>0.26145178023039245</v>
      </c>
      <c r="AI531" s="129">
        <f t="shared" si="1486"/>
        <v>0.93702330820643542</v>
      </c>
      <c r="AJ531" s="132">
        <f t="shared" si="1487"/>
        <v>0.96808216384130097</v>
      </c>
      <c r="AK531" s="85">
        <f t="shared" si="1500"/>
        <v>0.80342600084266347</v>
      </c>
      <c r="AL531" s="122">
        <f t="shared" si="1501"/>
        <v>0.60599277918493077</v>
      </c>
      <c r="AM531" s="122">
        <f t="shared" si="1502"/>
        <v>0.84259691524953961</v>
      </c>
      <c r="AN531" s="122">
        <f t="shared" si="1503"/>
        <v>0.89199187508931399</v>
      </c>
      <c r="AO531" s="53"/>
      <c r="AP531" s="60"/>
    </row>
    <row r="532" spans="1:42" ht="15" thickBot="1">
      <c r="A532" s="23" t="s">
        <v>10</v>
      </c>
      <c r="B532" s="24">
        <v>13121009402</v>
      </c>
      <c r="C532" s="24"/>
      <c r="D532" s="148">
        <f t="shared" ref="D532:G532" si="1655">IF(OR(AND($V1314=1,$B$24=2),$B$24=1), IF(D$10="Next Quintile",IF(D1314&gt;D$21,D$22,IF(D1314&gt;D$20,D$21,IF(D1314&gt;D$19,D$20,IF(D1314&gt;D$18,D$19,D$18)))),IF(D$10="2nd Quintile",IF(D1314&gt;D$20,D$22,IF(D1314&gt;D$19,D$21,IF(D1314&gt;D$18,D$20,D$19))),IF(D1314*(1+D$10)&gt;100,100,D1314*(1+D$10)))), D1314)</f>
        <v>73.5</v>
      </c>
      <c r="E532" s="148">
        <f t="shared" si="1655"/>
        <v>72.900000000000006</v>
      </c>
      <c r="F532" s="148">
        <f t="shared" si="1655"/>
        <v>57.3</v>
      </c>
      <c r="G532" s="148">
        <f t="shared" si="1655"/>
        <v>44.9</v>
      </c>
      <c r="H532" s="149">
        <f t="shared" ref="H532:M532" si="1656">IF(OR(AND($V1314=1,$B$24=2),$B$24=1), IF(H$10="2nd Quintile",IF(H1314&gt;H$21,H$20,IF(H1314&gt;H$20,H$19,IF(H1314&gt;H$19,H$18, H$17))), IF(H$10="Next Quintile",IF(H1314=H$22,H$22,IF(H1314&gt;H$21,H$21,IF(H1314&gt;H$20,H$20,IF(H1314&gt;H$19,H$19,H$18)))),H1314*(1+H$10))), H1314)</f>
        <v>9.1</v>
      </c>
      <c r="I532" s="149">
        <f t="shared" si="1656"/>
        <v>10.4</v>
      </c>
      <c r="J532" s="149">
        <f t="shared" si="1656"/>
        <v>21.3</v>
      </c>
      <c r="K532" s="149">
        <f t="shared" si="1656"/>
        <v>29.9</v>
      </c>
      <c r="L532" s="149">
        <f t="shared" si="1656"/>
        <v>37.9</v>
      </c>
      <c r="M532" s="149">
        <f t="shared" si="1656"/>
        <v>36.799999999999997</v>
      </c>
      <c r="N532" s="148">
        <f t="shared" si="1552"/>
        <v>75.2</v>
      </c>
      <c r="O532" s="149">
        <f t="shared" ref="O532:Q532" si="1657">IF(OR(AND($V1314=1,$B$24=2),$B$24=1), IF(O$10="2nd Quintile",IF(O1314&gt;O$21,O$20,IF(O1314&gt;O$20,O$19,IF(O1314&gt;O$19,O$18, O$17))), IF(O$10="Next Quintile",IF(O1314=O$22,O$22,IF(O1314&gt;O$21,O$21,IF(O1314&gt;O$20,O$20,IF(O1314&gt;O$19,O$19,O$18)))),O1314*(1+O$10))), O1314)</f>
        <v>9.1999999999999993</v>
      </c>
      <c r="P532" s="149">
        <f t="shared" si="1657"/>
        <v>29</v>
      </c>
      <c r="Q532" s="149">
        <f t="shared" si="1657"/>
        <v>10.4</v>
      </c>
      <c r="R532" s="23"/>
      <c r="S532" s="49">
        <f t="shared" si="1480"/>
        <v>-4.2700681413126683E-2</v>
      </c>
      <c r="T532" s="49">
        <f t="shared" si="1642"/>
        <v>0.29570634923428918</v>
      </c>
      <c r="U532" s="49">
        <f t="shared" si="1642"/>
        <v>0.5396998386598445</v>
      </c>
      <c r="V532" s="49">
        <f t="shared" si="1642"/>
        <v>0.61984996272681536</v>
      </c>
      <c r="W532" s="49">
        <f t="shared" si="1491"/>
        <v>6.2004263309169153E-2</v>
      </c>
      <c r="X532" s="49">
        <f t="shared" si="1491"/>
        <v>6.0173558389091705E-2</v>
      </c>
      <c r="Y532" s="49">
        <f t="shared" si="1492"/>
        <v>0.13897071635667288</v>
      </c>
      <c r="Z532" s="49">
        <f t="shared" si="1492"/>
        <v>4.6531006979542024E-2</v>
      </c>
      <c r="AA532" s="49">
        <f t="shared" si="1492"/>
        <v>5.3403566700839858E-2</v>
      </c>
      <c r="AB532" s="49">
        <f t="shared" si="1483"/>
        <v>-1.9356828201075995</v>
      </c>
      <c r="AC532" s="49">
        <f t="shared" si="1642"/>
        <v>1.332163301408017E-2</v>
      </c>
      <c r="AD532" s="49">
        <f t="shared" si="1493"/>
        <v>0.31644868979840629</v>
      </c>
      <c r="AE532" s="49">
        <f t="shared" si="1493"/>
        <v>-0.40217236946816781</v>
      </c>
      <c r="AF532" s="49">
        <f t="shared" si="1493"/>
        <v>0.27367311916752729</v>
      </c>
      <c r="AG532" s="129">
        <f t="shared" si="1484"/>
        <v>-0.10749924718277881</v>
      </c>
      <c r="AH532" s="129">
        <f t="shared" si="1485"/>
        <v>0.239100572466108</v>
      </c>
      <c r="AI532" s="129">
        <f t="shared" si="1486"/>
        <v>-0.61191608214240589</v>
      </c>
      <c r="AJ532" s="132">
        <f t="shared" si="1487"/>
        <v>5.0317768127961487E-2</v>
      </c>
      <c r="AK532" s="85">
        <f t="shared" si="1500"/>
        <v>0.55575794489746499</v>
      </c>
      <c r="AL532" s="122">
        <f t="shared" si="1501"/>
        <v>0.59946050408677953</v>
      </c>
      <c r="AM532" s="122">
        <f t="shared" si="1502"/>
        <v>0.48220188436096723</v>
      </c>
      <c r="AN532" s="122">
        <f t="shared" si="1503"/>
        <v>0.6355036141241317</v>
      </c>
      <c r="AO532" s="53"/>
      <c r="AP532" s="60"/>
    </row>
    <row r="533" spans="1:42" ht="15" thickBot="1">
      <c r="A533" s="23" t="s">
        <v>10</v>
      </c>
      <c r="B533" s="24">
        <v>13121009403</v>
      </c>
      <c r="C533" s="24"/>
      <c r="D533" s="148">
        <f t="shared" ref="D533:G533" si="1658">IF(OR(AND($V1315=1,$B$24=2),$B$24=1), IF(D$10="Next Quintile",IF(D1315&gt;D$21,D$22,IF(D1315&gt;D$20,D$21,IF(D1315&gt;D$19,D$20,IF(D1315&gt;D$18,D$19,D$18)))),IF(D$10="2nd Quintile",IF(D1315&gt;D$20,D$22,IF(D1315&gt;D$19,D$21,IF(D1315&gt;D$18,D$20,D$19))),IF(D1315*(1+D$10)&gt;100,100,D1315*(1+D$10)))), D1315)</f>
        <v>73.5</v>
      </c>
      <c r="E533" s="148">
        <f t="shared" si="1658"/>
        <v>72.900000000000006</v>
      </c>
      <c r="F533" s="148">
        <f t="shared" si="1658"/>
        <v>69.599999999999994</v>
      </c>
      <c r="G533" s="148">
        <f t="shared" si="1658"/>
        <v>44.9</v>
      </c>
      <c r="H533" s="149">
        <f t="shared" ref="H533:M533" si="1659">IF(OR(AND($V1315=1,$B$24=2),$B$24=1), IF(H$10="2nd Quintile",IF(H1315&gt;H$21,H$20,IF(H1315&gt;H$20,H$19,IF(H1315&gt;H$19,H$18, H$17))), IF(H$10="Next Quintile",IF(H1315=H$22,H$22,IF(H1315&gt;H$21,H$21,IF(H1315&gt;H$20,H$20,IF(H1315&gt;H$19,H$19,H$18)))),H1315*(1+H$10))), H1315)</f>
        <v>9.6999999999999993</v>
      </c>
      <c r="I533" s="149">
        <f t="shared" si="1659"/>
        <v>24.4</v>
      </c>
      <c r="J533" s="149">
        <f t="shared" si="1659"/>
        <v>15.6</v>
      </c>
      <c r="K533" s="149">
        <f t="shared" si="1659"/>
        <v>26.3</v>
      </c>
      <c r="L533" s="149">
        <f t="shared" si="1659"/>
        <v>36.200000000000003</v>
      </c>
      <c r="M533" s="149">
        <f t="shared" si="1659"/>
        <v>8.5</v>
      </c>
      <c r="N533" s="148">
        <f t="shared" si="1552"/>
        <v>75.2</v>
      </c>
      <c r="O533" s="149">
        <f t="shared" ref="O533:Q533" si="1660">IF(OR(AND($V1315=1,$B$24=2),$B$24=1), IF(O$10="2nd Quintile",IF(O1315&gt;O$21,O$20,IF(O1315&gt;O$20,O$19,IF(O1315&gt;O$19,O$18, O$17))), IF(O$10="Next Quintile",IF(O1315=O$22,O$22,IF(O1315&gt;O$21,O$21,IF(O1315&gt;O$20,O$20,IF(O1315&gt;O$19,O$19,O$18)))),O1315*(1+O$10))), O1315)</f>
        <v>6</v>
      </c>
      <c r="P533" s="149">
        <f t="shared" si="1660"/>
        <v>29.7</v>
      </c>
      <c r="Q533" s="149">
        <f t="shared" si="1660"/>
        <v>8.1999999999999993</v>
      </c>
      <c r="R533" s="23"/>
      <c r="S533" s="49">
        <f t="shared" si="1480"/>
        <v>-4.2700681413126683E-2</v>
      </c>
      <c r="T533" s="49">
        <f t="shared" si="1642"/>
        <v>0.29570634923428918</v>
      </c>
      <c r="U533" s="49">
        <f t="shared" si="1642"/>
        <v>1.1291285975108953</v>
      </c>
      <c r="V533" s="49">
        <f t="shared" si="1642"/>
        <v>0.61984996272681536</v>
      </c>
      <c r="W533" s="49">
        <f t="shared" si="1491"/>
        <v>-0.15226644235494874</v>
      </c>
      <c r="X533" s="49">
        <f t="shared" si="1491"/>
        <v>-1.611318021041231</v>
      </c>
      <c r="Y533" s="49">
        <f t="shared" si="1492"/>
        <v>0.42534404102318812</v>
      </c>
      <c r="Z533" s="49">
        <f t="shared" si="1492"/>
        <v>0.22415749947288871</v>
      </c>
      <c r="AA533" s="49">
        <f t="shared" si="1492"/>
        <v>0.20986833978078689</v>
      </c>
      <c r="AB533" s="49">
        <f t="shared" si="1483"/>
        <v>0.45600586303734808</v>
      </c>
      <c r="AC533" s="49">
        <f t="shared" si="1642"/>
        <v>1.332163301408017E-2</v>
      </c>
      <c r="AD533" s="49">
        <f t="shared" si="1493"/>
        <v>0.64557888587011492</v>
      </c>
      <c r="AE533" s="49">
        <f t="shared" si="1493"/>
        <v>-0.45244245229439001</v>
      </c>
      <c r="AF533" s="49">
        <f t="shared" si="1493"/>
        <v>0.60374403133816512</v>
      </c>
      <c r="AG533" s="129">
        <f t="shared" si="1484"/>
        <v>0.19801610074947074</v>
      </c>
      <c r="AH533" s="129">
        <f t="shared" si="1485"/>
        <v>9.4820543669411686E-2</v>
      </c>
      <c r="AI533" s="129">
        <f t="shared" si="1486"/>
        <v>0.29667723409700791</v>
      </c>
      <c r="AJ533" s="132">
        <f t="shared" si="1487"/>
        <v>0.20255052448199257</v>
      </c>
      <c r="AK533" s="85">
        <f t="shared" si="1500"/>
        <v>0.64695688482222502</v>
      </c>
      <c r="AL533" s="122">
        <f t="shared" si="1501"/>
        <v>0.55729379662253142</v>
      </c>
      <c r="AM533" s="122">
        <f t="shared" si="1502"/>
        <v>0.69360622872172839</v>
      </c>
      <c r="AN533" s="122">
        <f t="shared" si="1503"/>
        <v>0.67804820957973666</v>
      </c>
      <c r="AO533" s="53"/>
      <c r="AP533" s="60"/>
    </row>
    <row r="534" spans="1:42" ht="15" thickBot="1">
      <c r="A534" s="23" t="s">
        <v>10</v>
      </c>
      <c r="B534" s="24">
        <v>13121009404</v>
      </c>
      <c r="C534" s="24"/>
      <c r="D534" s="148">
        <f t="shared" ref="D534:G534" si="1661">IF(OR(AND($V1316=1,$B$24=2),$B$24=1), IF(D$10="Next Quintile",IF(D1316&gt;D$21,D$22,IF(D1316&gt;D$20,D$21,IF(D1316&gt;D$19,D$20,IF(D1316&gt;D$18,D$19,D$18)))),IF(D$10="2nd Quintile",IF(D1316&gt;D$20,D$22,IF(D1316&gt;D$19,D$21,IF(D1316&gt;D$18,D$20,D$19))),IF(D1316*(1+D$10)&gt;100,100,D1316*(1+D$10)))), D1316)</f>
        <v>73.5</v>
      </c>
      <c r="E534" s="148">
        <f t="shared" si="1661"/>
        <v>72.900000000000006</v>
      </c>
      <c r="F534" s="148">
        <f t="shared" si="1661"/>
        <v>72.2</v>
      </c>
      <c r="G534" s="148">
        <f t="shared" si="1661"/>
        <v>44.9</v>
      </c>
      <c r="H534" s="149">
        <f t="shared" ref="H534:M534" si="1662">IF(OR(AND($V1316=1,$B$24=2),$B$24=1), IF(H$10="2nd Quintile",IF(H1316&gt;H$21,H$20,IF(H1316&gt;H$20,H$19,IF(H1316&gt;H$19,H$18, H$17))), IF(H$10="Next Quintile",IF(H1316=H$22,H$22,IF(H1316&gt;H$21,H$21,IF(H1316&gt;H$20,H$20,IF(H1316&gt;H$19,H$19,H$18)))),H1316*(1+H$10))), H1316)</f>
        <v>4.7</v>
      </c>
      <c r="I534" s="149">
        <f t="shared" si="1662"/>
        <v>2.2000000000000002</v>
      </c>
      <c r="J534" s="149">
        <f t="shared" si="1662"/>
        <v>3.0449999999999999</v>
      </c>
      <c r="K534" s="149">
        <f t="shared" si="1662"/>
        <v>9.9</v>
      </c>
      <c r="L534" s="149">
        <f t="shared" si="1662"/>
        <v>23.9</v>
      </c>
      <c r="M534" s="149">
        <f t="shared" si="1662"/>
        <v>3.3706</v>
      </c>
      <c r="N534" s="148">
        <f t="shared" si="1552"/>
        <v>75.2</v>
      </c>
      <c r="O534" s="149">
        <f t="shared" ref="O534:Q534" si="1663">IF(OR(AND($V1316=1,$B$24=2),$B$24=1), IF(O$10="2nd Quintile",IF(O1316&gt;O$21,O$20,IF(O1316&gt;O$20,O$19,IF(O1316&gt;O$19,O$18, O$17))), IF(O$10="Next Quintile",IF(O1316=O$22,O$22,IF(O1316&gt;O$21,O$21,IF(O1316&gt;O$20,O$20,IF(O1316&gt;O$19,O$19,O$18)))),O1316*(1+O$10))), O1316)</f>
        <v>2.1</v>
      </c>
      <c r="P534" s="149">
        <f t="shared" si="1663"/>
        <v>7.8</v>
      </c>
      <c r="Q534" s="149">
        <f t="shared" si="1663"/>
        <v>3.9</v>
      </c>
      <c r="R534" s="23"/>
      <c r="S534" s="49">
        <f t="shared" si="1480"/>
        <v>-4.2700681413126683E-2</v>
      </c>
      <c r="T534" s="49">
        <f t="shared" si="1642"/>
        <v>0.29570634923428918</v>
      </c>
      <c r="U534" s="49">
        <f t="shared" si="1642"/>
        <v>1.253723294503801</v>
      </c>
      <c r="V534" s="49">
        <f t="shared" si="1642"/>
        <v>0.61984996272681536</v>
      </c>
      <c r="W534" s="49">
        <f t="shared" si="1491"/>
        <v>1.633322771512701</v>
      </c>
      <c r="X534" s="49">
        <f t="shared" si="1491"/>
        <v>1.0391900549125666</v>
      </c>
      <c r="Y534" s="49">
        <f t="shared" si="1492"/>
        <v>1.0561189693018018</v>
      </c>
      <c r="Z534" s="49">
        <f t="shared" si="1492"/>
        <v>1.0333448541648018</v>
      </c>
      <c r="AA534" s="49">
        <f t="shared" si="1492"/>
        <v>1.341936992065113</v>
      </c>
      <c r="AB534" s="49">
        <f t="shared" si="1483"/>
        <v>0.88950154965656003</v>
      </c>
      <c r="AC534" s="49">
        <f t="shared" si="1642"/>
        <v>1.332163301408017E-2</v>
      </c>
      <c r="AD534" s="49">
        <f t="shared" si="1493"/>
        <v>1.04670631233251</v>
      </c>
      <c r="AE534" s="49">
        <f t="shared" si="1493"/>
        <v>1.1202929961259926</v>
      </c>
      <c r="AF534" s="49">
        <f t="shared" si="1493"/>
        <v>1.2488826323989568</v>
      </c>
      <c r="AG534" s="129">
        <f t="shared" si="1484"/>
        <v>0.92734023327567383</v>
      </c>
      <c r="AH534" s="129">
        <f t="shared" si="1485"/>
        <v>0.83645867439697841</v>
      </c>
      <c r="AI534" s="129">
        <f t="shared" si="1486"/>
        <v>1.0882611319621582</v>
      </c>
      <c r="AJ534" s="132">
        <f t="shared" si="1487"/>
        <v>0.85730089346788485</v>
      </c>
      <c r="AK534" s="85">
        <f t="shared" si="1500"/>
        <v>0.86466636553441745</v>
      </c>
      <c r="AL534" s="122">
        <f t="shared" si="1501"/>
        <v>0.77404200747010987</v>
      </c>
      <c r="AM534" s="122">
        <f t="shared" si="1502"/>
        <v>0.8777857422001466</v>
      </c>
      <c r="AN534" s="122">
        <f t="shared" si="1503"/>
        <v>0.86103175556593015</v>
      </c>
      <c r="AO534" s="53"/>
      <c r="AP534" s="60"/>
    </row>
    <row r="535" spans="1:42" ht="15" thickBot="1">
      <c r="A535" s="23" t="s">
        <v>10</v>
      </c>
      <c r="B535" s="24">
        <v>13121009501</v>
      </c>
      <c r="C535" s="24"/>
      <c r="D535" s="148">
        <f t="shared" ref="D535:G535" si="1664">IF(OR(AND($V1317=1,$B$24=2),$B$24=1), IF(D$10="Next Quintile",IF(D1317&gt;D$21,D$22,IF(D1317&gt;D$20,D$21,IF(D1317&gt;D$19,D$20,IF(D1317&gt;D$18,D$19,D$18)))),IF(D$10="2nd Quintile",IF(D1317&gt;D$20,D$22,IF(D1317&gt;D$19,D$21,IF(D1317&gt;D$18,D$20,D$19))),IF(D1317*(1+D$10)&gt;100,100,D1317*(1+D$10)))), D1317)</f>
        <v>73.5</v>
      </c>
      <c r="E535" s="148">
        <f t="shared" si="1664"/>
        <v>72.900000000000006</v>
      </c>
      <c r="F535" s="148">
        <f t="shared" si="1664"/>
        <v>75.2</v>
      </c>
      <c r="G535" s="148">
        <f t="shared" si="1664"/>
        <v>44.9</v>
      </c>
      <c r="H535" s="149">
        <f t="shared" ref="H535:M535" si="1665">IF(OR(AND($V1317=1,$B$24=2),$B$24=1), IF(H$10="2nd Quintile",IF(H1317&gt;H$21,H$20,IF(H1317&gt;H$20,H$19,IF(H1317&gt;H$19,H$18, H$17))), IF(H$10="Next Quintile",IF(H1317=H$22,H$22,IF(H1317&gt;H$21,H$21,IF(H1317&gt;H$20,H$20,IF(H1317&gt;H$19,H$19,H$18)))),H1317*(1+H$10))), H1317)</f>
        <v>10.6</v>
      </c>
      <c r="I535" s="149">
        <f t="shared" si="1665"/>
        <v>7</v>
      </c>
      <c r="J535" s="149">
        <f t="shared" si="1665"/>
        <v>2</v>
      </c>
      <c r="K535" s="149">
        <f t="shared" si="1665"/>
        <v>2.8</v>
      </c>
      <c r="L535" s="149">
        <f t="shared" si="1665"/>
        <v>35.5</v>
      </c>
      <c r="M535" s="149">
        <f t="shared" si="1665"/>
        <v>1.5042</v>
      </c>
      <c r="N535" s="148">
        <f t="shared" si="1552"/>
        <v>75.2</v>
      </c>
      <c r="O535" s="149">
        <f t="shared" ref="O535:Q535" si="1666">IF(OR(AND($V1317=1,$B$24=2),$B$24=1), IF(O$10="2nd Quintile",IF(O1317&gt;O$21,O$20,IF(O1317&gt;O$20,O$19,IF(O1317&gt;O$19,O$18, O$17))), IF(O$10="Next Quintile",IF(O1317=O$22,O$22,IF(O1317&gt;O$21,O$21,IF(O1317&gt;O$20,O$20,IF(O1317&gt;O$19,O$19,O$18)))),O1317*(1+O$10))), O1317)</f>
        <v>1.6</v>
      </c>
      <c r="P535" s="149">
        <f t="shared" si="1666"/>
        <v>7.5118999999999998</v>
      </c>
      <c r="Q535" s="149">
        <f t="shared" si="1666"/>
        <v>4.0999999999999996</v>
      </c>
      <c r="R535" s="23"/>
      <c r="S535" s="49">
        <f t="shared" si="1480"/>
        <v>-4.2700681413126683E-2</v>
      </c>
      <c r="T535" s="49">
        <f t="shared" si="1642"/>
        <v>0.29570634923428918</v>
      </c>
      <c r="U535" s="49">
        <f t="shared" si="1642"/>
        <v>1.3974864064186914</v>
      </c>
      <c r="V535" s="49">
        <f t="shared" si="1642"/>
        <v>0.61984996272681536</v>
      </c>
      <c r="W535" s="49">
        <f t="shared" si="1491"/>
        <v>-0.47367250085112589</v>
      </c>
      <c r="X535" s="49">
        <f t="shared" si="1491"/>
        <v>0.46610722767931306</v>
      </c>
      <c r="Y535" s="49">
        <f t="shared" si="1492"/>
        <v>1.1086207454906631</v>
      </c>
      <c r="Z535" s="49">
        <f t="shared" si="1492"/>
        <v>1.3836637699155692</v>
      </c>
      <c r="AA535" s="49">
        <f t="shared" si="1492"/>
        <v>0.27429501104900084</v>
      </c>
      <c r="AB535" s="49">
        <f t="shared" si="1483"/>
        <v>1.0472346859894832</v>
      </c>
      <c r="AC535" s="49">
        <f t="shared" si="1642"/>
        <v>1.332163301408017E-2</v>
      </c>
      <c r="AD535" s="49">
        <f t="shared" si="1493"/>
        <v>1.0981329054687146</v>
      </c>
      <c r="AE535" s="49">
        <f t="shared" si="1493"/>
        <v>1.1409827259291849</v>
      </c>
      <c r="AF535" s="49">
        <f t="shared" si="1493"/>
        <v>1.2188761858379897</v>
      </c>
      <c r="AG535" s="129">
        <f t="shared" si="1484"/>
        <v>0.75039591127535354</v>
      </c>
      <c r="AH535" s="129">
        <f t="shared" si="1485"/>
        <v>0.48162821561221708</v>
      </c>
      <c r="AI535" s="129">
        <f t="shared" si="1486"/>
        <v>0.90173115565135109</v>
      </c>
      <c r="AJ535" s="132">
        <f t="shared" si="1487"/>
        <v>0.86782836256249241</v>
      </c>
      <c r="AK535" s="85">
        <f t="shared" si="1500"/>
        <v>0.81184697462213784</v>
      </c>
      <c r="AL535" s="122">
        <f t="shared" si="1501"/>
        <v>0.67034066862393593</v>
      </c>
      <c r="AM535" s="122">
        <f t="shared" si="1502"/>
        <v>0.83438541485806894</v>
      </c>
      <c r="AN535" s="122">
        <f t="shared" si="1503"/>
        <v>0.86397387475583598</v>
      </c>
      <c r="AO535" s="53"/>
      <c r="AP535" s="60"/>
    </row>
    <row r="536" spans="1:42" ht="15" thickBot="1">
      <c r="A536" s="23" t="s">
        <v>10</v>
      </c>
      <c r="B536" s="24">
        <v>13121009502</v>
      </c>
      <c r="C536" s="24"/>
      <c r="D536" s="148">
        <f t="shared" ref="D536:G536" si="1667">IF(OR(AND($V1318=1,$B$24=2),$B$24=1), IF(D$10="Next Quintile",IF(D1318&gt;D$21,D$22,IF(D1318&gt;D$20,D$21,IF(D1318&gt;D$19,D$20,IF(D1318&gt;D$18,D$19,D$18)))),IF(D$10="2nd Quintile",IF(D1318&gt;D$20,D$22,IF(D1318&gt;D$19,D$21,IF(D1318&gt;D$18,D$20,D$19))),IF(D1318*(1+D$10)&gt;100,100,D1318*(1+D$10)))), D1318)</f>
        <v>73.5</v>
      </c>
      <c r="E536" s="148">
        <f t="shared" si="1667"/>
        <v>72.900000000000006</v>
      </c>
      <c r="F536" s="148">
        <f t="shared" si="1667"/>
        <v>85.3</v>
      </c>
      <c r="G536" s="148">
        <f t="shared" si="1667"/>
        <v>44.9</v>
      </c>
      <c r="H536" s="149">
        <f t="shared" ref="H536:M536" si="1668">IF(OR(AND($V1318=1,$B$24=2),$B$24=1), IF(H$10="2nd Quintile",IF(H1318&gt;H$21,H$20,IF(H1318&gt;H$20,H$19,IF(H1318&gt;H$19,H$18, H$17))), IF(H$10="Next Quintile",IF(H1318=H$22,H$22,IF(H1318&gt;H$21,H$21,IF(H1318&gt;H$20,H$20,IF(H1318&gt;H$19,H$19,H$18)))),H1318*(1+H$10))), H1318)</f>
        <v>11.1</v>
      </c>
      <c r="I536" s="149">
        <f t="shared" si="1668"/>
        <v>9.4686000000000003</v>
      </c>
      <c r="J536" s="149">
        <f t="shared" si="1668"/>
        <v>4.4000000000000004</v>
      </c>
      <c r="K536" s="149">
        <f t="shared" si="1668"/>
        <v>2.5</v>
      </c>
      <c r="L536" s="149">
        <f t="shared" si="1668"/>
        <v>37</v>
      </c>
      <c r="M536" s="149">
        <f t="shared" si="1668"/>
        <v>3.3</v>
      </c>
      <c r="N536" s="148">
        <f t="shared" si="1552"/>
        <v>75.2</v>
      </c>
      <c r="O536" s="149">
        <f t="shared" ref="O536:Q536" si="1669">IF(OR(AND($V1318=1,$B$24=2),$B$24=1), IF(O$10="2nd Quintile",IF(O1318&gt;O$21,O$20,IF(O1318&gt;O$20,O$19,IF(O1318&gt;O$19,O$18, O$17))), IF(O$10="Next Quintile",IF(O1318=O$22,O$22,IF(O1318&gt;O$21,O$21,IF(O1318&gt;O$20,O$20,IF(O1318&gt;O$19,O$19,O$18)))),O1318*(1+O$10))), O1318)</f>
        <v>4.9000000000000004</v>
      </c>
      <c r="P536" s="149">
        <f t="shared" si="1669"/>
        <v>10.1</v>
      </c>
      <c r="Q536" s="149">
        <f t="shared" si="1669"/>
        <v>8.9</v>
      </c>
      <c r="R536" s="23"/>
      <c r="S536" s="49">
        <f t="shared" si="1480"/>
        <v>-4.2700681413126683E-2</v>
      </c>
      <c r="T536" s="49">
        <f t="shared" si="1642"/>
        <v>0.29570634923428918</v>
      </c>
      <c r="U536" s="49">
        <f t="shared" si="1642"/>
        <v>1.8814888831988226</v>
      </c>
      <c r="V536" s="49">
        <f t="shared" si="1642"/>
        <v>0.61984996272681536</v>
      </c>
      <c r="W536" s="49">
        <f t="shared" si="1491"/>
        <v>-0.65223142223789088</v>
      </c>
      <c r="X536" s="49">
        <f t="shared" si="1491"/>
        <v>0.17137550532347762</v>
      </c>
      <c r="Y536" s="49">
        <f t="shared" si="1492"/>
        <v>0.98804250352581457</v>
      </c>
      <c r="Z536" s="49">
        <f t="shared" si="1492"/>
        <v>1.3984659776233481</v>
      </c>
      <c r="AA536" s="49">
        <f t="shared" si="1492"/>
        <v>0.13623785833140015</v>
      </c>
      <c r="AB536" s="49">
        <f t="shared" si="1483"/>
        <v>0.89546809456928189</v>
      </c>
      <c r="AC536" s="49">
        <f t="shared" si="1642"/>
        <v>1.332163301408017E-2</v>
      </c>
      <c r="AD536" s="49">
        <f t="shared" si="1493"/>
        <v>0.75871739076976474</v>
      </c>
      <c r="AE536" s="49">
        <f t="shared" si="1493"/>
        <v>0.95511986683983385</v>
      </c>
      <c r="AF536" s="49">
        <f t="shared" si="1493"/>
        <v>0.49872146837478026</v>
      </c>
      <c r="AG536" s="129">
        <f t="shared" si="1484"/>
        <v>0.61082013808705915</v>
      </c>
      <c r="AH536" s="129">
        <f t="shared" si="1485"/>
        <v>0.465933014336886</v>
      </c>
      <c r="AI536" s="129">
        <f t="shared" si="1486"/>
        <v>0.81005731017467664</v>
      </c>
      <c r="AJ536" s="132">
        <f t="shared" si="1487"/>
        <v>0.55647008974961476</v>
      </c>
      <c r="AK536" s="85">
        <f t="shared" si="1500"/>
        <v>0.77018241459232883</v>
      </c>
      <c r="AL536" s="122">
        <f t="shared" si="1501"/>
        <v>0.66575365151360566</v>
      </c>
      <c r="AM536" s="122">
        <f t="shared" si="1502"/>
        <v>0.8130554657470197</v>
      </c>
      <c r="AN536" s="122">
        <f t="shared" si="1503"/>
        <v>0.77695835933172097</v>
      </c>
      <c r="AO536" s="53"/>
      <c r="AP536" s="60"/>
    </row>
    <row r="537" spans="1:42" ht="15" thickBot="1">
      <c r="A537" s="23" t="s">
        <v>10</v>
      </c>
      <c r="B537" s="24">
        <v>13121009601</v>
      </c>
      <c r="C537" s="24"/>
      <c r="D537" s="148">
        <f t="shared" ref="D537:G537" si="1670">IF(OR(AND($V1319=1,$B$24=2),$B$24=1), IF(D$10="Next Quintile",IF(D1319&gt;D$21,D$22,IF(D1319&gt;D$20,D$21,IF(D1319&gt;D$19,D$20,IF(D1319&gt;D$18,D$19,D$18)))),IF(D$10="2nd Quintile",IF(D1319&gt;D$20,D$22,IF(D1319&gt;D$19,D$21,IF(D1319&gt;D$18,D$20,D$19))),IF(D1319*(1+D$10)&gt;100,100,D1319*(1+D$10)))), D1319)</f>
        <v>73.5</v>
      </c>
      <c r="E537" s="148">
        <f t="shared" si="1670"/>
        <v>72.900000000000006</v>
      </c>
      <c r="F537" s="148">
        <f t="shared" si="1670"/>
        <v>75.400000000000006</v>
      </c>
      <c r="G537" s="148">
        <f t="shared" si="1670"/>
        <v>44.9</v>
      </c>
      <c r="H537" s="149">
        <f t="shared" ref="H537:M537" si="1671">IF(OR(AND($V1319=1,$B$24=2),$B$24=1), IF(H$10="2nd Quintile",IF(H1319&gt;H$21,H$20,IF(H1319&gt;H$20,H$19,IF(H1319&gt;H$19,H$18, H$17))), IF(H$10="Next Quintile",IF(H1319=H$22,H$22,IF(H1319&gt;H$21,H$21,IF(H1319&gt;H$20,H$20,IF(H1319&gt;H$19,H$19,H$18)))),H1319*(1+H$10))), H1319)</f>
        <v>13.4</v>
      </c>
      <c r="I537" s="149">
        <f t="shared" si="1671"/>
        <v>27.7</v>
      </c>
      <c r="J537" s="149">
        <f t="shared" si="1671"/>
        <v>65.099999999999994</v>
      </c>
      <c r="K537" s="149">
        <f t="shared" si="1671"/>
        <v>26.7</v>
      </c>
      <c r="L537" s="149">
        <f t="shared" si="1671"/>
        <v>35.9</v>
      </c>
      <c r="M537" s="149">
        <f t="shared" si="1671"/>
        <v>10.783099999999999</v>
      </c>
      <c r="N537" s="148">
        <f t="shared" si="1552"/>
        <v>75.2</v>
      </c>
      <c r="O537" s="149">
        <f t="shared" ref="O537:Q537" si="1672">IF(OR(AND($V1319=1,$B$24=2),$B$24=1), IF(O$10="2nd Quintile",IF(O1319&gt;O$21,O$20,IF(O1319&gt;O$20,O$19,IF(O1319&gt;O$19,O$18, O$17))), IF(O$10="Next Quintile",IF(O1319=O$22,O$22,IF(O1319&gt;O$21,O$21,IF(O1319&gt;O$20,O$20,IF(O1319&gt;O$19,O$19,O$18)))),O1319*(1+O$10))), O1319)</f>
        <v>2.7</v>
      </c>
      <c r="P537" s="149">
        <f t="shared" si="1672"/>
        <v>11.5</v>
      </c>
      <c r="Q537" s="149">
        <f t="shared" si="1672"/>
        <v>7.8</v>
      </c>
      <c r="R537" s="23"/>
      <c r="S537" s="49">
        <f t="shared" si="1480"/>
        <v>-4.2700681413126683E-2</v>
      </c>
      <c r="T537" s="49">
        <f t="shared" si="1642"/>
        <v>0.29570634923428918</v>
      </c>
      <c r="U537" s="49">
        <f t="shared" si="1642"/>
        <v>1.4070706138796842</v>
      </c>
      <c r="V537" s="49">
        <f t="shared" si="1642"/>
        <v>0.61984996272681536</v>
      </c>
      <c r="W537" s="49">
        <f t="shared" si="1491"/>
        <v>-1.4736024606170102</v>
      </c>
      <c r="X537" s="49">
        <f t="shared" si="1491"/>
        <v>-2.0053124647640934</v>
      </c>
      <c r="Y537" s="49">
        <f t="shared" si="1492"/>
        <v>-2.061582199501812</v>
      </c>
      <c r="Z537" s="49">
        <f t="shared" si="1492"/>
        <v>0.2044212225291836</v>
      </c>
      <c r="AA537" s="49">
        <f t="shared" si="1492"/>
        <v>0.23747977032430742</v>
      </c>
      <c r="AB537" s="49">
        <f t="shared" si="1483"/>
        <v>0.26305658980454849</v>
      </c>
      <c r="AC537" s="49">
        <f t="shared" si="1642"/>
        <v>1.332163301408017E-2</v>
      </c>
      <c r="AD537" s="49">
        <f t="shared" si="1493"/>
        <v>0.98499440056906451</v>
      </c>
      <c r="AE537" s="49">
        <f t="shared" si="1493"/>
        <v>0.85457970118738924</v>
      </c>
      <c r="AF537" s="49">
        <f t="shared" si="1493"/>
        <v>0.66375692446009915</v>
      </c>
      <c r="AG537" s="129">
        <f t="shared" si="1484"/>
        <v>0.1327843952095451</v>
      </c>
      <c r="AH537" s="129">
        <f t="shared" si="1485"/>
        <v>-0.46579584006503616</v>
      </c>
      <c r="AI537" s="129">
        <f t="shared" si="1486"/>
        <v>0.23498586088601317</v>
      </c>
      <c r="AJ537" s="132">
        <f t="shared" si="1487"/>
        <v>0.62916316480765833</v>
      </c>
      <c r="AK537" s="85">
        <f t="shared" si="1500"/>
        <v>0.62748466375382694</v>
      </c>
      <c r="AL537" s="122">
        <f t="shared" si="1501"/>
        <v>0.393450281690156</v>
      </c>
      <c r="AM537" s="122">
        <f t="shared" si="1502"/>
        <v>0.67925236536692812</v>
      </c>
      <c r="AN537" s="122">
        <f t="shared" si="1503"/>
        <v>0.79727394412988384</v>
      </c>
      <c r="AO537" s="53"/>
      <c r="AP537" s="60"/>
    </row>
    <row r="538" spans="1:42" ht="15" thickBot="1">
      <c r="A538" s="23" t="s">
        <v>10</v>
      </c>
      <c r="B538" s="24">
        <v>13121009602</v>
      </c>
      <c r="C538" s="24"/>
      <c r="D538" s="148">
        <f t="shared" ref="D538:G538" si="1673">IF(OR(AND($V1320=1,$B$24=2),$B$24=1), IF(D$10="Next Quintile",IF(D1320&gt;D$21,D$22,IF(D1320&gt;D$20,D$21,IF(D1320&gt;D$19,D$20,IF(D1320&gt;D$18,D$19,D$18)))),IF(D$10="2nd Quintile",IF(D1320&gt;D$20,D$22,IF(D1320&gt;D$19,D$21,IF(D1320&gt;D$18,D$20,D$19))),IF(D1320*(1+D$10)&gt;100,100,D1320*(1+D$10)))), D1320)</f>
        <v>73.5</v>
      </c>
      <c r="E538" s="148">
        <f t="shared" si="1673"/>
        <v>72.900000000000006</v>
      </c>
      <c r="F538" s="148">
        <f t="shared" si="1673"/>
        <v>60.2</v>
      </c>
      <c r="G538" s="148">
        <f t="shared" si="1673"/>
        <v>44.9</v>
      </c>
      <c r="H538" s="149">
        <f t="shared" ref="H538:M538" si="1674">IF(OR(AND($V1320=1,$B$24=2),$B$24=1), IF(H$10="2nd Quintile",IF(H1320&gt;H$21,H$20,IF(H1320&gt;H$20,H$19,IF(H1320&gt;H$19,H$18, H$17))), IF(H$10="Next Quintile",IF(H1320=H$22,H$22,IF(H1320&gt;H$21,H$21,IF(H1320&gt;H$20,H$20,IF(H1320&gt;H$19,H$19,H$18)))),H1320*(1+H$10))), H1320)</f>
        <v>10.1</v>
      </c>
      <c r="I538" s="149">
        <f t="shared" si="1674"/>
        <v>7.9546000000000001</v>
      </c>
      <c r="J538" s="149">
        <f t="shared" si="1674"/>
        <v>5.4</v>
      </c>
      <c r="K538" s="149">
        <f t="shared" si="1674"/>
        <v>14</v>
      </c>
      <c r="L538" s="149">
        <f t="shared" si="1674"/>
        <v>37.6</v>
      </c>
      <c r="M538" s="149">
        <f t="shared" si="1674"/>
        <v>1.8091999999999999</v>
      </c>
      <c r="N538" s="148">
        <f t="shared" si="1552"/>
        <v>75.2</v>
      </c>
      <c r="O538" s="149">
        <f t="shared" ref="O538:Q538" si="1675">IF(OR(AND($V1320=1,$B$24=2),$B$24=1), IF(O$10="2nd Quintile",IF(O1320&gt;O$21,O$20,IF(O1320&gt;O$20,O$19,IF(O1320&gt;O$19,O$18, O$17))), IF(O$10="Next Quintile",IF(O1320=O$22,O$22,IF(O1320&gt;O$21,O$21,IF(O1320&gt;O$20,O$20,IF(O1320&gt;O$19,O$19,O$18)))),O1320*(1+O$10))), O1320)</f>
        <v>2.1</v>
      </c>
      <c r="P538" s="149">
        <f t="shared" si="1675"/>
        <v>5.5</v>
      </c>
      <c r="Q538" s="149">
        <f t="shared" si="1675"/>
        <v>4</v>
      </c>
      <c r="R538" s="23"/>
      <c r="S538" s="49">
        <f t="shared" si="1480"/>
        <v>-4.2700681413126683E-2</v>
      </c>
      <c r="T538" s="49">
        <f t="shared" si="1642"/>
        <v>0.29570634923428918</v>
      </c>
      <c r="U538" s="49">
        <f t="shared" si="1642"/>
        <v>0.67867084684423895</v>
      </c>
      <c r="V538" s="49">
        <f t="shared" si="1642"/>
        <v>0.61984996272681536</v>
      </c>
      <c r="W538" s="49">
        <f t="shared" si="1491"/>
        <v>-0.2951135794643609</v>
      </c>
      <c r="X538" s="49">
        <f t="shared" si="1491"/>
        <v>0.35213538041329973</v>
      </c>
      <c r="Y538" s="49">
        <f t="shared" si="1492"/>
        <v>0.93780156937379433</v>
      </c>
      <c r="Z538" s="49">
        <f t="shared" si="1492"/>
        <v>0.83104801549182361</v>
      </c>
      <c r="AA538" s="49">
        <f t="shared" si="1492"/>
        <v>8.1014997244359732E-2</v>
      </c>
      <c r="AB538" s="49">
        <f t="shared" si="1483"/>
        <v>1.0214585358707833</v>
      </c>
      <c r="AC538" s="49">
        <f t="shared" si="1642"/>
        <v>1.332163301408017E-2</v>
      </c>
      <c r="AD538" s="49">
        <f t="shared" si="1493"/>
        <v>1.04670631233251</v>
      </c>
      <c r="AE538" s="49">
        <f t="shared" si="1493"/>
        <v>1.2854661254121516</v>
      </c>
      <c r="AF538" s="49">
        <f t="shared" si="1493"/>
        <v>1.2338794091184733</v>
      </c>
      <c r="AG538" s="129">
        <f t="shared" si="1484"/>
        <v>0.63437160559919037</v>
      </c>
      <c r="AH538" s="129">
        <f t="shared" si="1485"/>
        <v>0.36376426395927858</v>
      </c>
      <c r="AI538" s="129">
        <f t="shared" si="1486"/>
        <v>0.64450718286898889</v>
      </c>
      <c r="AJ538" s="132">
        <f t="shared" si="1487"/>
        <v>0.89484336996930369</v>
      </c>
      <c r="AK538" s="85">
        <f t="shared" si="1500"/>
        <v>0.77721272873306091</v>
      </c>
      <c r="AL538" s="122">
        <f t="shared" si="1501"/>
        <v>0.6358942188181016</v>
      </c>
      <c r="AM538" s="122">
        <f t="shared" si="1502"/>
        <v>0.77453656461009179</v>
      </c>
      <c r="AN538" s="122">
        <f t="shared" si="1503"/>
        <v>0.87152377787051161</v>
      </c>
      <c r="AO538" s="53"/>
      <c r="AP538" s="60"/>
    </row>
    <row r="539" spans="1:42" ht="15" thickBot="1">
      <c r="A539" s="23" t="s">
        <v>10</v>
      </c>
      <c r="B539" s="24">
        <v>13121009603</v>
      </c>
      <c r="C539" s="24"/>
      <c r="D539" s="148">
        <f t="shared" ref="D539:G539" si="1676">IF(OR(AND($V1321=1,$B$24=2),$B$24=1), IF(D$10="Next Quintile",IF(D1321&gt;D$21,D$22,IF(D1321&gt;D$20,D$21,IF(D1321&gt;D$19,D$20,IF(D1321&gt;D$18,D$19,D$18)))),IF(D$10="2nd Quintile",IF(D1321&gt;D$20,D$22,IF(D1321&gt;D$19,D$21,IF(D1321&gt;D$18,D$20,D$19))),IF(D1321*(1+D$10)&gt;100,100,D1321*(1+D$10)))), D1321)</f>
        <v>73.5</v>
      </c>
      <c r="E539" s="148">
        <f t="shared" si="1676"/>
        <v>72.900000000000006</v>
      </c>
      <c r="F539" s="148">
        <f t="shared" si="1676"/>
        <v>46.9</v>
      </c>
      <c r="G539" s="148">
        <f t="shared" si="1676"/>
        <v>44.9</v>
      </c>
      <c r="H539" s="149">
        <f t="shared" ref="H539:M539" si="1677">IF(OR(AND($V1321=1,$B$24=2),$B$24=1), IF(H$10="2nd Quintile",IF(H1321&gt;H$21,H$20,IF(H1321&gt;H$20,H$19,IF(H1321&gt;H$19,H$18, H$17))), IF(H$10="Next Quintile",IF(H1321=H$22,H$22,IF(H1321&gt;H$21,H$21,IF(H1321&gt;H$20,H$20,IF(H1321&gt;H$19,H$19,H$18)))),H1321*(1+H$10))), H1321)</f>
        <v>7.9</v>
      </c>
      <c r="I539" s="149">
        <f t="shared" si="1677"/>
        <v>3.7</v>
      </c>
      <c r="J539" s="149">
        <f t="shared" si="1677"/>
        <v>9.5</v>
      </c>
      <c r="K539" s="149">
        <f t="shared" si="1677"/>
        <v>19.100000000000001</v>
      </c>
      <c r="L539" s="149">
        <f t="shared" si="1677"/>
        <v>41.7</v>
      </c>
      <c r="M539" s="149">
        <f t="shared" si="1677"/>
        <v>11</v>
      </c>
      <c r="N539" s="148">
        <f t="shared" si="1552"/>
        <v>75.2</v>
      </c>
      <c r="O539" s="149">
        <f t="shared" ref="O539:Q539" si="1678">IF(OR(AND($V1321=1,$B$24=2),$B$24=1), IF(O$10="2nd Quintile",IF(O1321&gt;O$21,O$20,IF(O1321&gt;O$20,O$19,IF(O1321&gt;O$19,O$18, O$17))), IF(O$10="Next Quintile",IF(O1321=O$22,O$22,IF(O1321&gt;O$21,O$21,IF(O1321&gt;O$20,O$20,IF(O1321&gt;O$19,O$19,O$18)))),O1321*(1+O$10))), O1321)</f>
        <v>2.6</v>
      </c>
      <c r="P539" s="149">
        <f t="shared" si="1678"/>
        <v>17.600000000000001</v>
      </c>
      <c r="Q539" s="149">
        <f t="shared" si="1678"/>
        <v>7.2</v>
      </c>
      <c r="R539" s="23"/>
      <c r="S539" s="49">
        <f t="shared" si="1480"/>
        <v>-4.2700681413126683E-2</v>
      </c>
      <c r="T539" s="49">
        <f t="shared" si="1642"/>
        <v>0.29570634923428918</v>
      </c>
      <c r="U539" s="49">
        <f t="shared" si="1642"/>
        <v>4.1321050688224129E-2</v>
      </c>
      <c r="V539" s="49">
        <f t="shared" si="1642"/>
        <v>0.61984996272681536</v>
      </c>
      <c r="W539" s="49">
        <f t="shared" si="1491"/>
        <v>0.49054567463740495</v>
      </c>
      <c r="X539" s="49">
        <f t="shared" si="1491"/>
        <v>0.86010167140217486</v>
      </c>
      <c r="Y539" s="49">
        <f t="shared" si="1492"/>
        <v>0.73181373935051142</v>
      </c>
      <c r="Z539" s="49">
        <f t="shared" si="1492"/>
        <v>0.57941048445958232</v>
      </c>
      <c r="AA539" s="49">
        <f t="shared" si="1492"/>
        <v>-0.29634122018374892</v>
      </c>
      <c r="AB539" s="49">
        <f t="shared" si="1483"/>
        <v>0.24472594403161066</v>
      </c>
      <c r="AC539" s="49">
        <f t="shared" si="1642"/>
        <v>1.332163301408017E-2</v>
      </c>
      <c r="AD539" s="49">
        <f t="shared" si="1493"/>
        <v>0.99527971919630553</v>
      </c>
      <c r="AE539" s="49">
        <f t="shared" si="1493"/>
        <v>0.41651183655888069</v>
      </c>
      <c r="AF539" s="49">
        <f t="shared" si="1493"/>
        <v>0.75377626414300025</v>
      </c>
      <c r="AG539" s="129">
        <f t="shared" si="1484"/>
        <v>0.38291506961619665</v>
      </c>
      <c r="AH539" s="129">
        <f t="shared" si="1485"/>
        <v>0.42809110951804191</v>
      </c>
      <c r="AI539" s="129">
        <f t="shared" si="1486"/>
        <v>0.17593173610248136</v>
      </c>
      <c r="AJ539" s="132">
        <f t="shared" si="1487"/>
        <v>0.54472236322806666</v>
      </c>
      <c r="AK539" s="85">
        <f t="shared" si="1500"/>
        <v>0.70215080574290478</v>
      </c>
      <c r="AL539" s="122">
        <f t="shared" si="1501"/>
        <v>0.65469412689544415</v>
      </c>
      <c r="AM539" s="122">
        <f t="shared" si="1502"/>
        <v>0.66551211622737627</v>
      </c>
      <c r="AN539" s="122">
        <f t="shared" si="1503"/>
        <v>0.77367521394072503</v>
      </c>
      <c r="AO539" s="53"/>
      <c r="AP539" s="60"/>
    </row>
    <row r="540" spans="1:42" ht="15" thickBot="1">
      <c r="A540" s="23" t="s">
        <v>10</v>
      </c>
      <c r="B540" s="24">
        <v>13121009700</v>
      </c>
      <c r="C540" s="24"/>
      <c r="D540" s="148">
        <f t="shared" ref="D540:G540" si="1679">IF(OR(AND($V1322=1,$B$24=2),$B$24=1), IF(D$10="Next Quintile",IF(D1322&gt;D$21,D$22,IF(D1322&gt;D$20,D$21,IF(D1322&gt;D$19,D$20,IF(D1322&gt;D$18,D$19,D$18)))),IF(D$10="2nd Quintile",IF(D1322&gt;D$20,D$22,IF(D1322&gt;D$19,D$21,IF(D1322&gt;D$18,D$20,D$19))),IF(D1322*(1+D$10)&gt;100,100,D1322*(1+D$10)))), D1322)</f>
        <v>73.5</v>
      </c>
      <c r="E540" s="148">
        <f t="shared" si="1679"/>
        <v>72.900000000000006</v>
      </c>
      <c r="F540" s="148">
        <f t="shared" si="1679"/>
        <v>85.1</v>
      </c>
      <c r="G540" s="148">
        <f t="shared" si="1679"/>
        <v>44.9</v>
      </c>
      <c r="H540" s="149">
        <f t="shared" ref="H540:M540" si="1680">IF(OR(AND($V1322=1,$B$24=2),$B$24=1), IF(H$10="2nd Quintile",IF(H1322&gt;H$21,H$20,IF(H1322&gt;H$20,H$19,IF(H1322&gt;H$19,H$18, H$17))), IF(H$10="Next Quintile",IF(H1322=H$22,H$22,IF(H1322&gt;H$21,H$21,IF(H1322&gt;H$20,H$20,IF(H1322&gt;H$19,H$19,H$18)))),H1322*(1+H$10))), H1322)</f>
        <v>9.3000000000000007</v>
      </c>
      <c r="I540" s="149">
        <f t="shared" si="1680"/>
        <v>5.6760999999999999</v>
      </c>
      <c r="J540" s="149">
        <f t="shared" si="1680"/>
        <v>3</v>
      </c>
      <c r="K540" s="149">
        <f t="shared" si="1680"/>
        <v>6.5</v>
      </c>
      <c r="L540" s="149">
        <f t="shared" si="1680"/>
        <v>27</v>
      </c>
      <c r="M540" s="149">
        <f t="shared" si="1680"/>
        <v>-0.78969999999999996</v>
      </c>
      <c r="N540" s="148">
        <f t="shared" si="1552"/>
        <v>75.2</v>
      </c>
      <c r="O540" s="149">
        <f t="shared" ref="O540:Q540" si="1681">IF(OR(AND($V1322=1,$B$24=2),$B$24=1), IF(O$10="2nd Quintile",IF(O1322&gt;O$21,O$20,IF(O1322&gt;O$20,O$19,IF(O1322&gt;O$19,O$18, O$17))), IF(O$10="Next Quintile",IF(O1322=O$22,O$22,IF(O1322&gt;O$21,O$21,IF(O1322&gt;O$20,O$20,IF(O1322&gt;O$19,O$19,O$18)))),O1322*(1+O$10))), O1322)</f>
        <v>0.2</v>
      </c>
      <c r="P540" s="149">
        <f t="shared" si="1681"/>
        <v>2.7</v>
      </c>
      <c r="Q540" s="149">
        <f t="shared" si="1681"/>
        <v>5.9</v>
      </c>
      <c r="R540" s="23"/>
      <c r="S540" s="49">
        <f t="shared" si="1480"/>
        <v>-4.2700681413126683E-2</v>
      </c>
      <c r="T540" s="49">
        <f t="shared" si="1642"/>
        <v>0.29570634923428918</v>
      </c>
      <c r="U540" s="49">
        <f t="shared" si="1642"/>
        <v>1.8719046757378297</v>
      </c>
      <c r="V540" s="49">
        <f t="shared" si="1642"/>
        <v>0.61984996272681536</v>
      </c>
      <c r="W540" s="49">
        <f t="shared" si="1491"/>
        <v>-9.4193052455372357E-3</v>
      </c>
      <c r="X540" s="49">
        <f t="shared" si="1491"/>
        <v>0.62417063496558478</v>
      </c>
      <c r="Y540" s="49">
        <f t="shared" si="1492"/>
        <v>1.0583798113386429</v>
      </c>
      <c r="Z540" s="49">
        <f t="shared" si="1492"/>
        <v>1.2011032081862962</v>
      </c>
      <c r="AA540" s="49">
        <f t="shared" si="1492"/>
        <v>1.0566188764487381</v>
      </c>
      <c r="AB540" s="49">
        <f t="shared" si="1483"/>
        <v>1.2410966884723877</v>
      </c>
      <c r="AC540" s="49">
        <f t="shared" si="1642"/>
        <v>1.332163301408017E-2</v>
      </c>
      <c r="AD540" s="49">
        <f t="shared" si="1493"/>
        <v>1.2421273662500871</v>
      </c>
      <c r="AE540" s="49">
        <f t="shared" si="1493"/>
        <v>1.4865464567170408</v>
      </c>
      <c r="AF540" s="49">
        <f t="shared" si="1493"/>
        <v>0.9488181667892861</v>
      </c>
      <c r="AG540" s="129">
        <f t="shared" si="1484"/>
        <v>0.90670122656080243</v>
      </c>
      <c r="AH540" s="129">
        <f t="shared" si="1485"/>
        <v>0.63112734962064265</v>
      </c>
      <c r="AI540" s="129">
        <f t="shared" si="1486"/>
        <v>1.1662729243691408</v>
      </c>
      <c r="AJ540" s="132">
        <f t="shared" si="1487"/>
        <v>0.92270340569262355</v>
      </c>
      <c r="AK540" s="85">
        <f t="shared" si="1500"/>
        <v>0.85850544580899113</v>
      </c>
      <c r="AL540" s="122">
        <f t="shared" si="1501"/>
        <v>0.71403269102278399</v>
      </c>
      <c r="AM540" s="122">
        <f t="shared" si="1502"/>
        <v>0.89593691229070482</v>
      </c>
      <c r="AN540" s="122">
        <f t="shared" si="1503"/>
        <v>0.87930984164295511</v>
      </c>
      <c r="AO540" s="53"/>
      <c r="AP540" s="60"/>
    </row>
    <row r="541" spans="1:42" ht="15" thickBot="1">
      <c r="A541" s="23" t="s">
        <v>10</v>
      </c>
      <c r="B541" s="24">
        <v>13121009801</v>
      </c>
      <c r="C541" s="24"/>
      <c r="D541" s="148">
        <f t="shared" ref="D541:G541" si="1682">IF(OR(AND($V1323=1,$B$24=2),$B$24=1), IF(D$10="Next Quintile",IF(D1323&gt;D$21,D$22,IF(D1323&gt;D$20,D$21,IF(D1323&gt;D$19,D$20,IF(D1323&gt;D$18,D$19,D$18)))),IF(D$10="2nd Quintile",IF(D1323&gt;D$20,D$22,IF(D1323&gt;D$19,D$21,IF(D1323&gt;D$18,D$20,D$19))),IF(D1323*(1+D$10)&gt;100,100,D1323*(1+D$10)))), D1323)</f>
        <v>73.5</v>
      </c>
      <c r="E541" s="148">
        <f t="shared" si="1682"/>
        <v>72.900000000000006</v>
      </c>
      <c r="F541" s="148">
        <f t="shared" si="1682"/>
        <v>84.5</v>
      </c>
      <c r="G541" s="148">
        <f t="shared" si="1682"/>
        <v>44.9</v>
      </c>
      <c r="H541" s="149">
        <f t="shared" ref="H541:M541" si="1683">IF(OR(AND($V1323=1,$B$24=2),$B$24=1), IF(H$10="2nd Quintile",IF(H1323&gt;H$21,H$20,IF(H1323&gt;H$20,H$19,IF(H1323&gt;H$19,H$18, H$17))), IF(H$10="Next Quintile",IF(H1323=H$22,H$22,IF(H1323&gt;H$21,H$21,IF(H1323&gt;H$20,H$20,IF(H1323&gt;H$19,H$19,H$18)))),H1323*(1+H$10))), H1323)</f>
        <v>7</v>
      </c>
      <c r="I541" s="149">
        <f t="shared" si="1683"/>
        <v>6.0381999999999998</v>
      </c>
      <c r="J541" s="149">
        <f t="shared" si="1683"/>
        <v>0.50900000000000001</v>
      </c>
      <c r="K541" s="149">
        <f t="shared" si="1683"/>
        <v>2.5</v>
      </c>
      <c r="L541" s="149">
        <f t="shared" si="1683"/>
        <v>35.1</v>
      </c>
      <c r="M541" s="149">
        <f t="shared" si="1683"/>
        <v>-0.4718</v>
      </c>
      <c r="N541" s="148">
        <f t="shared" si="1552"/>
        <v>75.2</v>
      </c>
      <c r="O541" s="149">
        <f t="shared" ref="O541:Q541" si="1684">IF(OR(AND($V1323=1,$B$24=2),$B$24=1), IF(O$10="2nd Quintile",IF(O1323&gt;O$21,O$20,IF(O1323&gt;O$20,O$19,IF(O1323&gt;O$19,O$18, O$17))), IF(O$10="Next Quintile",IF(O1323=O$22,O$22,IF(O1323&gt;O$21,O$21,IF(O1323&gt;O$20,O$20,IF(O1323&gt;O$19,O$19,O$18)))),O1323*(1+O$10))), O1323)</f>
        <v>1.3</v>
      </c>
      <c r="P541" s="149">
        <f t="shared" si="1684"/>
        <v>0.6</v>
      </c>
      <c r="Q541" s="149">
        <f t="shared" si="1684"/>
        <v>4.5999999999999996</v>
      </c>
      <c r="R541" s="23"/>
      <c r="S541" s="49">
        <f t="shared" si="1480"/>
        <v>-4.2700681413126683E-2</v>
      </c>
      <c r="T541" s="49">
        <f t="shared" si="1642"/>
        <v>0.29570634923428918</v>
      </c>
      <c r="U541" s="49">
        <f t="shared" si="1642"/>
        <v>1.843152053354852</v>
      </c>
      <c r="V541" s="49">
        <f t="shared" si="1642"/>
        <v>0.61984996272681536</v>
      </c>
      <c r="W541" s="49">
        <f t="shared" si="1491"/>
        <v>0.81195173313358204</v>
      </c>
      <c r="X541" s="49">
        <f t="shared" si="1491"/>
        <v>0.58093869918617624</v>
      </c>
      <c r="Y541" s="49">
        <f t="shared" si="1492"/>
        <v>1.1835299783113251</v>
      </c>
      <c r="Z541" s="49">
        <f t="shared" si="1492"/>
        <v>1.3984659776233481</v>
      </c>
      <c r="AA541" s="49">
        <f t="shared" si="1492"/>
        <v>0.31111025177369417</v>
      </c>
      <c r="AB541" s="49">
        <f t="shared" si="1483"/>
        <v>1.2142303339716181</v>
      </c>
      <c r="AC541" s="49">
        <f t="shared" si="1642"/>
        <v>1.332163301408017E-2</v>
      </c>
      <c r="AD541" s="49">
        <f t="shared" si="1493"/>
        <v>1.1289888613504371</v>
      </c>
      <c r="AE541" s="49">
        <f t="shared" si="1493"/>
        <v>1.6373567051957074</v>
      </c>
      <c r="AF541" s="49">
        <f t="shared" si="1493"/>
        <v>1.1438600694355721</v>
      </c>
      <c r="AG541" s="129">
        <f t="shared" si="1484"/>
        <v>0.9038483871334968</v>
      </c>
      <c r="AH541" s="129">
        <f t="shared" si="1485"/>
        <v>0.75606115636198779</v>
      </c>
      <c r="AI541" s="129">
        <f t="shared" si="1486"/>
        <v>0.97460218778955332</v>
      </c>
      <c r="AJ541" s="132">
        <f t="shared" si="1487"/>
        <v>0.98088181724894918</v>
      </c>
      <c r="AK541" s="85">
        <f t="shared" si="1500"/>
        <v>0.85765384888167884</v>
      </c>
      <c r="AL541" s="122">
        <f t="shared" si="1501"/>
        <v>0.75054534856238253</v>
      </c>
      <c r="AM541" s="122">
        <f t="shared" si="1502"/>
        <v>0.85134047329480667</v>
      </c>
      <c r="AN541" s="122">
        <f t="shared" si="1503"/>
        <v>0.89556900322679533</v>
      </c>
      <c r="AO541" s="53"/>
      <c r="AP541" s="60"/>
    </row>
    <row r="542" spans="1:42" ht="15" thickBot="1">
      <c r="A542" s="23" t="s">
        <v>10</v>
      </c>
      <c r="B542" s="24">
        <v>13121009802</v>
      </c>
      <c r="C542" s="24"/>
      <c r="D542" s="148">
        <f t="shared" ref="D542:G542" si="1685">IF(OR(AND($V1324=1,$B$24=2),$B$24=1), IF(D$10="Next Quintile",IF(D1324&gt;D$21,D$22,IF(D1324&gt;D$20,D$21,IF(D1324&gt;D$19,D$20,IF(D1324&gt;D$18,D$19,D$18)))),IF(D$10="2nd Quintile",IF(D1324&gt;D$20,D$22,IF(D1324&gt;D$19,D$21,IF(D1324&gt;D$18,D$20,D$19))),IF(D1324*(1+D$10)&gt;100,100,D1324*(1+D$10)))), D1324)</f>
        <v>73.900000000000006</v>
      </c>
      <c r="E542" s="148">
        <f t="shared" si="1685"/>
        <v>72.8</v>
      </c>
      <c r="F542" s="148">
        <f t="shared" si="1685"/>
        <v>87.1</v>
      </c>
      <c r="G542" s="148">
        <f t="shared" si="1685"/>
        <v>44.4</v>
      </c>
      <c r="H542" s="149">
        <f t="shared" ref="H542:M542" si="1686">IF(OR(AND($V1324=1,$B$24=2),$B$24=1), IF(H$10="2nd Quintile",IF(H1324&gt;H$21,H$20,IF(H1324&gt;H$20,H$19,IF(H1324&gt;H$19,H$18, H$17))), IF(H$10="Next Quintile",IF(H1324=H$22,H$22,IF(H1324&gt;H$21,H$21,IF(H1324&gt;H$20,H$20,IF(H1324&gt;H$19,H$19,H$18)))),H1324*(1+H$10))), H1324)</f>
        <v>7.3</v>
      </c>
      <c r="I542" s="149">
        <f t="shared" si="1686"/>
        <v>1.4</v>
      </c>
      <c r="J542" s="149">
        <f t="shared" si="1686"/>
        <v>6.5</v>
      </c>
      <c r="K542" s="149">
        <f t="shared" si="1686"/>
        <v>8.4</v>
      </c>
      <c r="L542" s="149">
        <f t="shared" si="1686"/>
        <v>23.2</v>
      </c>
      <c r="M542" s="149">
        <f t="shared" si="1686"/>
        <v>5.3726000000000003</v>
      </c>
      <c r="N542" s="148">
        <f t="shared" si="1552"/>
        <v>75.8</v>
      </c>
      <c r="O542" s="149">
        <f t="shared" ref="O542:Q542" si="1687">IF(OR(AND($V1324=1,$B$24=2),$B$24=1), IF(O$10="2nd Quintile",IF(O1324&gt;O$21,O$20,IF(O1324&gt;O$20,O$19,IF(O1324&gt;O$19,O$18, O$17))), IF(O$10="Next Quintile",IF(O1324=O$22,O$22,IF(O1324&gt;O$21,O$21,IF(O1324&gt;O$20,O$20,IF(O1324&gt;O$19,O$19,O$18)))),O1324*(1+O$10))), O1324)</f>
        <v>5.0979000000000001</v>
      </c>
      <c r="P542" s="149">
        <f t="shared" si="1687"/>
        <v>2.4</v>
      </c>
      <c r="Q542" s="149">
        <f t="shared" si="1687"/>
        <v>8.1999999999999993</v>
      </c>
      <c r="R542" s="23"/>
      <c r="S542" s="49">
        <f t="shared" si="1480"/>
        <v>-8.6279525940249711E-3</v>
      </c>
      <c r="T542" s="49">
        <f t="shared" si="1642"/>
        <v>0.28614716877164281</v>
      </c>
      <c r="U542" s="49">
        <f t="shared" si="1642"/>
        <v>1.9677467503477568</v>
      </c>
      <c r="V542" s="49">
        <f t="shared" si="1642"/>
        <v>0.59327224302983184</v>
      </c>
      <c r="W542" s="49">
        <f t="shared" si="1491"/>
        <v>0.70481638030152316</v>
      </c>
      <c r="X542" s="49">
        <f t="shared" si="1491"/>
        <v>1.1347038594514423</v>
      </c>
      <c r="Y542" s="49">
        <f t="shared" si="1492"/>
        <v>0.88253654180657204</v>
      </c>
      <c r="Z542" s="49">
        <f t="shared" si="1492"/>
        <v>1.1073558927036964</v>
      </c>
      <c r="AA542" s="49">
        <f t="shared" si="1492"/>
        <v>1.4063636633333265</v>
      </c>
      <c r="AB542" s="49">
        <f t="shared" si="1483"/>
        <v>0.72030859051676543</v>
      </c>
      <c r="AC542" s="49">
        <f t="shared" si="1642"/>
        <v>6.9690792971677018E-2</v>
      </c>
      <c r="AD542" s="49">
        <f t="shared" si="1493"/>
        <v>0.73836274520645506</v>
      </c>
      <c r="AE542" s="49">
        <f t="shared" si="1493"/>
        <v>1.5080907779282791</v>
      </c>
      <c r="AF542" s="49">
        <f t="shared" si="1493"/>
        <v>0.60374403133816512</v>
      </c>
      <c r="AG542" s="129">
        <f t="shared" si="1484"/>
        <v>0.86745072735404405</v>
      </c>
      <c r="AH542" s="129">
        <f t="shared" si="1485"/>
        <v>0.79437071301639206</v>
      </c>
      <c r="AI542" s="129">
        <f t="shared" si="1486"/>
        <v>1.078009382184596</v>
      </c>
      <c r="AJ542" s="132">
        <f t="shared" si="1487"/>
        <v>0.72997208686114412</v>
      </c>
      <c r="AK542" s="85">
        <f t="shared" si="1500"/>
        <v>0.84678883666512639</v>
      </c>
      <c r="AL542" s="122">
        <f t="shared" si="1501"/>
        <v>0.76174154724631493</v>
      </c>
      <c r="AM542" s="122">
        <f t="shared" si="1502"/>
        <v>0.87540044571871722</v>
      </c>
      <c r="AN542" s="122">
        <f t="shared" si="1503"/>
        <v>0.82544708445657533</v>
      </c>
      <c r="AO542" s="53"/>
      <c r="AP542" s="60"/>
    </row>
    <row r="543" spans="1:42" ht="15" thickBot="1">
      <c r="A543" s="23" t="s">
        <v>10</v>
      </c>
      <c r="B543" s="24">
        <v>13121009900</v>
      </c>
      <c r="C543" s="24"/>
      <c r="D543" s="148">
        <f t="shared" ref="D543:G543" si="1688">IF(OR(AND($V1325=1,$B$24=2),$B$24=1), IF(D$10="Next Quintile",IF(D1325&gt;D$21,D$22,IF(D1325&gt;D$20,D$21,IF(D1325&gt;D$19,D$20,IF(D1325&gt;D$18,D$19,D$18)))),IF(D$10="2nd Quintile",IF(D1325&gt;D$20,D$22,IF(D1325&gt;D$19,D$21,IF(D1325&gt;D$18,D$20,D$19))),IF(D1325*(1+D$10)&gt;100,100,D1325*(1+D$10)))), D1325)</f>
        <v>73.5</v>
      </c>
      <c r="E543" s="148">
        <f t="shared" si="1688"/>
        <v>72.900000000000006</v>
      </c>
      <c r="F543" s="148">
        <f t="shared" si="1688"/>
        <v>86.4</v>
      </c>
      <c r="G543" s="148">
        <f t="shared" si="1688"/>
        <v>44.9</v>
      </c>
      <c r="H543" s="149">
        <f t="shared" ref="H543:M543" si="1689">IF(OR(AND($V1325=1,$B$24=2),$B$24=1), IF(H$10="2nd Quintile",IF(H1325&gt;H$21,H$20,IF(H1325&gt;H$20,H$19,IF(H1325&gt;H$19,H$18, H$17))), IF(H$10="Next Quintile",IF(H1325=H$22,H$22,IF(H1325&gt;H$21,H$21,IF(H1325&gt;H$20,H$20,IF(H1325&gt;H$19,H$19,H$18)))),H1325*(1+H$10))), H1325)</f>
        <v>7.5</v>
      </c>
      <c r="I543" s="149">
        <f t="shared" si="1689"/>
        <v>4.2454999999999998</v>
      </c>
      <c r="J543" s="149">
        <f t="shared" si="1689"/>
        <v>2.1040000000000001</v>
      </c>
      <c r="K543" s="149">
        <f t="shared" si="1689"/>
        <v>2.2999999999999998</v>
      </c>
      <c r="L543" s="149">
        <f t="shared" si="1689"/>
        <v>30.7</v>
      </c>
      <c r="M543" s="149">
        <f t="shared" si="1689"/>
        <v>0.21429999999999999</v>
      </c>
      <c r="N543" s="148">
        <f t="shared" si="1552"/>
        <v>75.2</v>
      </c>
      <c r="O543" s="149">
        <f t="shared" ref="O543:Q543" si="1690">IF(OR(AND($V1325=1,$B$24=2),$B$24=1), IF(O$10="2nd Quintile",IF(O1325&gt;O$21,O$20,IF(O1325&gt;O$20,O$19,IF(O1325&gt;O$19,O$18, O$17))), IF(O$10="Next Quintile",IF(O1325=O$22,O$22,IF(O1325&gt;O$21,O$21,IF(O1325&gt;O$20,O$20,IF(O1325&gt;O$19,O$19,O$18)))),O1325*(1+O$10))), O1325)</f>
        <v>2.6</v>
      </c>
      <c r="P543" s="149">
        <f t="shared" si="1690"/>
        <v>8.8000000000000007</v>
      </c>
      <c r="Q543" s="149">
        <f t="shared" si="1690"/>
        <v>9.9</v>
      </c>
      <c r="R543" s="23"/>
      <c r="S543" s="49">
        <f t="shared" ref="S543:S606" si="1691">IF((D543-S$25)/S$26&lt;3.1, (IF((D543-S$25)/S$26&gt;-3.1, (D543-S$25)/S$26, -3.1)), 3.1)</f>
        <v>-4.2700681413126683E-2</v>
      </c>
      <c r="T543" s="49">
        <f t="shared" ref="T543:AC558" si="1692">IF((E543-T$25)/T$26&lt;3.1, (IF((E543-T$25)/T$26&gt;-3.1, (E543-T$25)/T$26, -3.1)), 3.1)</f>
        <v>0.29570634923428918</v>
      </c>
      <c r="U543" s="49">
        <f t="shared" si="1692"/>
        <v>1.9342020242342828</v>
      </c>
      <c r="V543" s="49">
        <f t="shared" si="1692"/>
        <v>0.61984996272681536</v>
      </c>
      <c r="W543" s="49">
        <f t="shared" si="1491"/>
        <v>0.63339281174681705</v>
      </c>
      <c r="X543" s="49">
        <f t="shared" ref="X543" si="1693">IF((I543-X$25)/X$26&lt;3.1, (IF((I543-X$25)/X$26&gt;-3.1, -(I543-X$25)/X$26, 3.1)), -3.1)</f>
        <v>0.79497319593222915</v>
      </c>
      <c r="Y543" s="49">
        <f t="shared" si="1492"/>
        <v>1.1033956883388529</v>
      </c>
      <c r="Z543" s="49">
        <f t="shared" si="1492"/>
        <v>1.4083341160952008</v>
      </c>
      <c r="AA543" s="49">
        <f t="shared" si="1492"/>
        <v>0.7160778997453231</v>
      </c>
      <c r="AB543" s="49">
        <f t="shared" si="1492"/>
        <v>1.1562466729996836</v>
      </c>
      <c r="AC543" s="49">
        <f t="shared" si="1692"/>
        <v>1.332163301408017E-2</v>
      </c>
      <c r="AD543" s="49">
        <f t="shared" si="1493"/>
        <v>0.99527971919630553</v>
      </c>
      <c r="AE543" s="49">
        <f t="shared" si="1493"/>
        <v>1.0484785920885322</v>
      </c>
      <c r="AF543" s="49">
        <f t="shared" si="1493"/>
        <v>0.34868923556994497</v>
      </c>
      <c r="AG543" s="129">
        <f t="shared" ref="AG543:AG606" si="1694">AVERAGE(AH543:AJ543)</f>
        <v>0.81922788997767404</v>
      </c>
      <c r="AH543" s="129">
        <f t="shared" ref="AH543:AH606" si="1695">+AVERAGE(T543,S543,U543,V543,W543,X543,Y543)</f>
        <v>0.76268847868573708</v>
      </c>
      <c r="AI543" s="129">
        <f t="shared" ref="AI543:AI606" si="1696">+AVERAGE(Z543,AA543,AB543)</f>
        <v>1.0935528962800694</v>
      </c>
      <c r="AJ543" s="132">
        <f t="shared" ref="AJ543:AJ606" si="1697">+AVERAGE(AC543,AD543,AE543,AF543)</f>
        <v>0.6014422949672158</v>
      </c>
      <c r="AK543" s="85">
        <f t="shared" si="1500"/>
        <v>0.83239390796954971</v>
      </c>
      <c r="AL543" s="122">
        <f t="shared" si="1501"/>
        <v>0.75248222343014826</v>
      </c>
      <c r="AM543" s="122">
        <f t="shared" si="1502"/>
        <v>0.87901698828807728</v>
      </c>
      <c r="AN543" s="122">
        <f t="shared" si="1503"/>
        <v>0.78952677314457786</v>
      </c>
      <c r="AO543" s="53"/>
      <c r="AP543" s="60"/>
    </row>
    <row r="544" spans="1:42" ht="15" thickBot="1">
      <c r="A544" s="23" t="s">
        <v>10</v>
      </c>
      <c r="B544" s="24">
        <v>13121010001</v>
      </c>
      <c r="C544" s="24"/>
      <c r="D544" s="148">
        <f t="shared" ref="D544:G544" si="1698">IF(OR(AND($V1326=1,$B$24=2),$B$24=1), IF(D$10="Next Quintile",IF(D1326&gt;D$21,D$22,IF(D1326&gt;D$20,D$21,IF(D1326&gt;D$19,D$20,IF(D1326&gt;D$18,D$19,D$18)))),IF(D$10="2nd Quintile",IF(D1326&gt;D$20,D$22,IF(D1326&gt;D$19,D$21,IF(D1326&gt;D$18,D$20,D$19))),IF(D1326*(1+D$10)&gt;100,100,D1326*(1+D$10)))), D1326)</f>
        <v>73.7</v>
      </c>
      <c r="E544" s="148">
        <f t="shared" si="1698"/>
        <v>72.900000000000006</v>
      </c>
      <c r="F544" s="148">
        <f t="shared" si="1698"/>
        <v>72.3</v>
      </c>
      <c r="G544" s="148">
        <f t="shared" si="1698"/>
        <v>44.7</v>
      </c>
      <c r="H544" s="149">
        <f t="shared" ref="H544:M544" si="1699">IF(OR(AND($V1326=1,$B$24=2),$B$24=1), IF(H$10="2nd Quintile",IF(H1326&gt;H$21,H$20,IF(H1326&gt;H$20,H$19,IF(H1326&gt;H$19,H$18, H$17))), IF(H$10="Next Quintile",IF(H1326=H$22,H$22,IF(H1326&gt;H$21,H$21,IF(H1326&gt;H$20,H$20,IF(H1326&gt;H$19,H$19,H$18)))),H1326*(1+H$10))), H1326)</f>
        <v>6.8</v>
      </c>
      <c r="I544" s="149">
        <f t="shared" si="1699"/>
        <v>5.0999999999999996</v>
      </c>
      <c r="J544" s="149">
        <f t="shared" si="1699"/>
        <v>1.5</v>
      </c>
      <c r="K544" s="149">
        <f t="shared" si="1699"/>
        <v>2.5</v>
      </c>
      <c r="L544" s="149">
        <f t="shared" si="1699"/>
        <v>33.799999999999997</v>
      </c>
      <c r="M544" s="149">
        <f t="shared" si="1699"/>
        <v>2.7</v>
      </c>
      <c r="N544" s="148">
        <f t="shared" si="1552"/>
        <v>75.5</v>
      </c>
      <c r="O544" s="149">
        <f t="shared" ref="O544:Q544" si="1700">IF(OR(AND($V1326=1,$B$24=2),$B$24=1), IF(O$10="2nd Quintile",IF(O1326&gt;O$21,O$20,IF(O1326&gt;O$20,O$19,IF(O1326&gt;O$19,O$18, O$17))), IF(O$10="Next Quintile",IF(O1326=O$22,O$22,IF(O1326&gt;O$21,O$21,IF(O1326&gt;O$20,O$20,IF(O1326&gt;O$19,O$19,O$18)))),O1326*(1+O$10))), O1326)</f>
        <v>3.8</v>
      </c>
      <c r="P544" s="149">
        <f t="shared" si="1700"/>
        <v>4</v>
      </c>
      <c r="Q544" s="149">
        <f t="shared" si="1700"/>
        <v>6.3</v>
      </c>
      <c r="R544" s="23"/>
      <c r="S544" s="49">
        <f t="shared" si="1691"/>
        <v>-2.566431700357583E-2</v>
      </c>
      <c r="T544" s="49">
        <f t="shared" si="1692"/>
        <v>0.29570634923428918</v>
      </c>
      <c r="U544" s="49">
        <f t="shared" si="1692"/>
        <v>1.2585153982342969</v>
      </c>
      <c r="V544" s="49">
        <f t="shared" si="1692"/>
        <v>0.60921887484802217</v>
      </c>
      <c r="W544" s="49">
        <f t="shared" ref="W544:X607" si="1701">IF((H544-W$25)/W$26&lt;3.1, (IF((H544-W$25)/W$26&gt;-3.1, -(H544-W$25)/W$26, 3.1)), -3.1)</f>
        <v>0.88337530168828815</v>
      </c>
      <c r="X544" s="49">
        <f t="shared" si="1701"/>
        <v>0.69295251345914266</v>
      </c>
      <c r="Y544" s="49">
        <f t="shared" ref="Y544:AB607" si="1702">IF((J544-Y$25)/Y$26&lt;3.1, (IF((J544-Y$25)/Y$26&gt;-3.1, -(J544-Y$25)/Y$26, 3.1)), -3.1)</f>
        <v>1.133741212566673</v>
      </c>
      <c r="Z544" s="49">
        <f t="shared" si="1702"/>
        <v>1.3984659776233481</v>
      </c>
      <c r="AA544" s="49">
        <f t="shared" si="1702"/>
        <v>0.4307597841289485</v>
      </c>
      <c r="AB544" s="49">
        <f t="shared" si="1702"/>
        <v>0.94617527513065902</v>
      </c>
      <c r="AC544" s="49">
        <f t="shared" si="1692"/>
        <v>4.1506212992878593E-2</v>
      </c>
      <c r="AD544" s="49">
        <f t="shared" ref="AD544:AF607" si="1703">IF((O544-AD$25)/AD$26&lt;3.1, (IF((O544-AD$25)/AD$26&gt;-3.1, -(O544-AD$25)/AD$26, 3.1)), -3.1)</f>
        <v>0.87185589566941479</v>
      </c>
      <c r="AE544" s="49">
        <f t="shared" si="1703"/>
        <v>1.3931877314683423</v>
      </c>
      <c r="AF544" s="49">
        <f t="shared" si="1703"/>
        <v>0.88880527366735207</v>
      </c>
      <c r="AG544" s="129">
        <f t="shared" si="1694"/>
        <v>0.805507263566691</v>
      </c>
      <c r="AH544" s="129">
        <f t="shared" si="1695"/>
        <v>0.6925493332895909</v>
      </c>
      <c r="AI544" s="129">
        <f t="shared" si="1696"/>
        <v>0.92513367896098531</v>
      </c>
      <c r="AJ544" s="132">
        <f t="shared" si="1697"/>
        <v>0.79883877844949691</v>
      </c>
      <c r="AK544" s="85">
        <f t="shared" si="1500"/>
        <v>0.82829818383570752</v>
      </c>
      <c r="AL544" s="122">
        <f t="shared" si="1501"/>
        <v>0.73198363571584224</v>
      </c>
      <c r="AM544" s="122">
        <f t="shared" si="1502"/>
        <v>0.83983052985972606</v>
      </c>
      <c r="AN544" s="122">
        <f t="shared" si="1503"/>
        <v>0.84469330717607083</v>
      </c>
      <c r="AO544" s="53"/>
      <c r="AP544" s="60"/>
    </row>
    <row r="545" spans="1:42" ht="15" thickBot="1">
      <c r="A545" s="23" t="s">
        <v>10</v>
      </c>
      <c r="B545" s="24">
        <v>13121010002</v>
      </c>
      <c r="C545" s="24"/>
      <c r="D545" s="148">
        <f t="shared" ref="D545:G545" si="1704">IF(OR(AND($V1327=1,$B$24=2),$B$24=1), IF(D$10="Next Quintile",IF(D1327&gt;D$21,D$22,IF(D1327&gt;D$20,D$21,IF(D1327&gt;D$19,D$20,IF(D1327&gt;D$18,D$19,D$18)))),IF(D$10="2nd Quintile",IF(D1327&gt;D$20,D$22,IF(D1327&gt;D$19,D$21,IF(D1327&gt;D$18,D$20,D$19))),IF(D1327*(1+D$10)&gt;100,100,D1327*(1+D$10)))), D1327)</f>
        <v>75.7</v>
      </c>
      <c r="E545" s="148">
        <f t="shared" si="1704"/>
        <v>72.5</v>
      </c>
      <c r="F545" s="148">
        <f t="shared" si="1704"/>
        <v>70.400000000000006</v>
      </c>
      <c r="G545" s="148">
        <f t="shared" si="1704"/>
        <v>41.7</v>
      </c>
      <c r="H545" s="149">
        <f t="shared" ref="H545:M545" si="1705">IF(OR(AND($V1327=1,$B$24=2),$B$24=1), IF(H$10="2nd Quintile",IF(H1327&gt;H$21,H$20,IF(H1327&gt;H$20,H$19,IF(H1327&gt;H$19,H$18, H$17))), IF(H$10="Next Quintile",IF(H1327=H$22,H$22,IF(H1327&gt;H$21,H$21,IF(H1327&gt;H$20,H$20,IF(H1327&gt;H$19,H$19,H$18)))),H1327*(1+H$10))), H1327)</f>
        <v>6.2</v>
      </c>
      <c r="I545" s="149">
        <f t="shared" si="1705"/>
        <v>5.0523999999999996</v>
      </c>
      <c r="J545" s="149">
        <f t="shared" si="1705"/>
        <v>-1.3007</v>
      </c>
      <c r="K545" s="149">
        <f t="shared" si="1705"/>
        <v>5.0999999999999996</v>
      </c>
      <c r="L545" s="149">
        <f t="shared" si="1705"/>
        <v>26.6</v>
      </c>
      <c r="M545" s="149">
        <f t="shared" si="1705"/>
        <v>-0.21249999999999999</v>
      </c>
      <c r="N545" s="148">
        <f t="shared" si="1552"/>
        <v>78.7</v>
      </c>
      <c r="O545" s="149">
        <f t="shared" ref="O545:Q545" si="1706">IF(OR(AND($V1327=1,$B$24=2),$B$24=1), IF(O$10="2nd Quintile",IF(O1327&gt;O$21,O$20,IF(O1327&gt;O$20,O$19,IF(O1327&gt;O$19,O$18, O$17))), IF(O$10="Next Quintile",IF(O1327=O$22,O$22,IF(O1327&gt;O$21,O$21,IF(O1327&gt;O$20,O$20,IF(O1327&gt;O$19,O$19,O$18)))),O1327*(1+O$10))), O1327)</f>
        <v>1.6</v>
      </c>
      <c r="P545" s="149">
        <f t="shared" si="1706"/>
        <v>0.8</v>
      </c>
      <c r="Q545" s="149">
        <f t="shared" si="1706"/>
        <v>0.9</v>
      </c>
      <c r="R545" s="23"/>
      <c r="S545" s="49">
        <f t="shared" si="1691"/>
        <v>0.14469932709193031</v>
      </c>
      <c r="T545" s="49">
        <f t="shared" si="1692"/>
        <v>0.25746962738370643</v>
      </c>
      <c r="U545" s="49">
        <f t="shared" si="1692"/>
        <v>1.1674654273548668</v>
      </c>
      <c r="V545" s="49">
        <f t="shared" si="1692"/>
        <v>0.44975255666612129</v>
      </c>
      <c r="W545" s="49">
        <f t="shared" si="1701"/>
        <v>1.0976460073524061</v>
      </c>
      <c r="X545" s="49">
        <f t="shared" si="1701"/>
        <v>0.69863558482920574</v>
      </c>
      <c r="Y545" s="49">
        <f t="shared" si="1702"/>
        <v>1.2744509968462361</v>
      </c>
      <c r="Z545" s="49">
        <f t="shared" si="1702"/>
        <v>1.2701801774892645</v>
      </c>
      <c r="AA545" s="49">
        <f t="shared" si="1702"/>
        <v>1.0934341171734314</v>
      </c>
      <c r="AB545" s="49">
        <f t="shared" si="1702"/>
        <v>1.1923163807723431</v>
      </c>
      <c r="AC545" s="49">
        <f t="shared" si="1692"/>
        <v>0.34214173276673154</v>
      </c>
      <c r="AD545" s="49">
        <f t="shared" si="1703"/>
        <v>1.0981329054687146</v>
      </c>
      <c r="AE545" s="49">
        <f t="shared" si="1703"/>
        <v>1.6229938243882154</v>
      </c>
      <c r="AF545" s="49">
        <f t="shared" si="1703"/>
        <v>1.6989793308134626</v>
      </c>
      <c r="AG545" s="129">
        <f t="shared" si="1694"/>
        <v>1.0343440353359301</v>
      </c>
      <c r="AH545" s="129">
        <f t="shared" si="1695"/>
        <v>0.7271599325034962</v>
      </c>
      <c r="AI545" s="129">
        <f t="shared" si="1696"/>
        <v>1.1853102251450132</v>
      </c>
      <c r="AJ545" s="132">
        <f t="shared" si="1697"/>
        <v>1.1905619483592811</v>
      </c>
      <c r="AK545" s="85">
        <f t="shared" si="1500"/>
        <v>0.89660791407481433</v>
      </c>
      <c r="AL545" s="122">
        <f t="shared" si="1501"/>
        <v>0.74209879180769145</v>
      </c>
      <c r="AM545" s="122">
        <f t="shared" si="1502"/>
        <v>0.90036636165709383</v>
      </c>
      <c r="AN545" s="122">
        <f t="shared" si="1503"/>
        <v>0.95416845689773366</v>
      </c>
      <c r="AO545" s="53"/>
      <c r="AP545" s="60"/>
    </row>
    <row r="546" spans="1:42" ht="15" thickBot="1">
      <c r="A546" s="23" t="s">
        <v>10</v>
      </c>
      <c r="B546" s="24">
        <v>13121010106</v>
      </c>
      <c r="C546" s="24"/>
      <c r="D546" s="148">
        <f t="shared" ref="D546:G546" si="1707">IF(OR(AND($V1328=1,$B$24=2),$B$24=1), IF(D$10="Next Quintile",IF(D1328&gt;D$21,D$22,IF(D1328&gt;D$20,D$21,IF(D1328&gt;D$19,D$20,IF(D1328&gt;D$18,D$19,D$18)))),IF(D$10="2nd Quintile",IF(D1328&gt;D$20,D$22,IF(D1328&gt;D$19,D$21,IF(D1328&gt;D$18,D$20,D$19))),IF(D1328*(1+D$10)&gt;100,100,D1328*(1+D$10)))), D1328)</f>
        <v>77.5</v>
      </c>
      <c r="E546" s="148">
        <f t="shared" si="1707"/>
        <v>72.7</v>
      </c>
      <c r="F546" s="148">
        <f t="shared" si="1707"/>
        <v>43.3</v>
      </c>
      <c r="G546" s="148">
        <f t="shared" si="1707"/>
        <v>30.2</v>
      </c>
      <c r="H546" s="149">
        <f t="shared" ref="H546:M546" si="1708">IF(OR(AND($V1328=1,$B$24=2),$B$24=1), IF(H$10="2nd Quintile",IF(H1328&gt;H$21,H$20,IF(H1328&gt;H$20,H$19,IF(H1328&gt;H$19,H$18, H$17))), IF(H$10="Next Quintile",IF(H1328=H$22,H$22,IF(H1328&gt;H$21,H$21,IF(H1328&gt;H$20,H$20,IF(H1328&gt;H$19,H$19,H$18)))),H1328*(1+H$10))), H1328)</f>
        <v>13.7</v>
      </c>
      <c r="I546" s="149">
        <f t="shared" si="1708"/>
        <v>6.4301000000000004</v>
      </c>
      <c r="J546" s="149">
        <f t="shared" si="1708"/>
        <v>12.3</v>
      </c>
      <c r="K546" s="149">
        <f t="shared" si="1708"/>
        <v>10.5</v>
      </c>
      <c r="L546" s="149">
        <f t="shared" si="1708"/>
        <v>36.299999999999997</v>
      </c>
      <c r="M546" s="149">
        <f t="shared" si="1708"/>
        <v>5.5903</v>
      </c>
      <c r="N546" s="148">
        <f t="shared" si="1552"/>
        <v>81.7</v>
      </c>
      <c r="O546" s="149">
        <f t="shared" ref="O546:Q546" si="1709">IF(OR(AND($V1328=1,$B$24=2),$B$24=1), IF(O$10="2nd Quintile",IF(O1328&gt;O$21,O$20,IF(O1328&gt;O$20,O$19,IF(O1328&gt;O$19,O$18, O$17))), IF(O$10="Next Quintile",IF(O1328=O$22,O$22,IF(O1328&gt;O$21,O$21,IF(O1328&gt;O$20,O$20,IF(O1328&gt;O$19,O$19,O$18)))),O1328*(1+O$10))), O1328)</f>
        <v>3</v>
      </c>
      <c r="P546" s="149">
        <f t="shared" si="1709"/>
        <v>14.7</v>
      </c>
      <c r="Q546" s="149">
        <f t="shared" si="1709"/>
        <v>8</v>
      </c>
      <c r="R546" s="23"/>
      <c r="S546" s="49">
        <f t="shared" si="1691"/>
        <v>0.29802660677788562</v>
      </c>
      <c r="T546" s="49">
        <f t="shared" si="1692"/>
        <v>0.27658798830899778</v>
      </c>
      <c r="U546" s="49">
        <f t="shared" si="1692"/>
        <v>-0.13119468360964456</v>
      </c>
      <c r="V546" s="49">
        <f t="shared" si="1692"/>
        <v>-0.16153499636449895</v>
      </c>
      <c r="W546" s="49">
        <f t="shared" si="1701"/>
        <v>-1.5807378134490688</v>
      </c>
      <c r="X546" s="49">
        <f t="shared" si="1701"/>
        <v>0.53414887418769452</v>
      </c>
      <c r="Y546" s="49">
        <f t="shared" si="1702"/>
        <v>0.59113912372485478</v>
      </c>
      <c r="Z546" s="49">
        <f t="shared" si="1702"/>
        <v>1.0037404387492441</v>
      </c>
      <c r="AA546" s="49">
        <f t="shared" si="1702"/>
        <v>0.20066452959961403</v>
      </c>
      <c r="AB546" s="49">
        <f t="shared" si="1702"/>
        <v>0.70191033516974588</v>
      </c>
      <c r="AC546" s="49">
        <f t="shared" si="1692"/>
        <v>0.62398753255471839</v>
      </c>
      <c r="AD546" s="49">
        <f t="shared" si="1703"/>
        <v>0.95413844468734188</v>
      </c>
      <c r="AE546" s="49">
        <f t="shared" si="1703"/>
        <v>0.62477360826751593</v>
      </c>
      <c r="AF546" s="49">
        <f t="shared" si="1703"/>
        <v>0.63375047789913208</v>
      </c>
      <c r="AG546" s="129">
        <f t="shared" si="1694"/>
        <v>0.43993532152785092</v>
      </c>
      <c r="AH546" s="129">
        <f t="shared" si="1695"/>
        <v>-2.4794985774825671E-2</v>
      </c>
      <c r="AI546" s="129">
        <f t="shared" si="1696"/>
        <v>0.63543843450620141</v>
      </c>
      <c r="AJ546" s="132">
        <f t="shared" si="1697"/>
        <v>0.70916251585217704</v>
      </c>
      <c r="AK546" s="85">
        <f t="shared" ref="AK546:AK609" si="1710">+(AG546-AK$26)/(AK$25-AK$26)</f>
        <v>0.71917183779180471</v>
      </c>
      <c r="AL546" s="122">
        <f t="shared" ref="AL546:AL609" si="1711">+(AH546-AL$26)/(AL$25-AL$26)</f>
        <v>0.52233543765683244</v>
      </c>
      <c r="AM546" s="122">
        <f t="shared" ref="AM546:AM609" si="1712">+(AI546-AM$26)/(AM$25-AM$26)</f>
        <v>0.77242651959045328</v>
      </c>
      <c r="AN546" s="122">
        <f t="shared" ref="AN546:AN609" si="1713">+(AJ546-AN$26)/(AN$25-AN$26)</f>
        <v>0.81963141901514913</v>
      </c>
      <c r="AO546" s="53"/>
      <c r="AP546" s="60"/>
    </row>
    <row r="547" spans="1:42" ht="15" thickBot="1">
      <c r="A547" s="23" t="s">
        <v>10</v>
      </c>
      <c r="B547" s="24">
        <v>13121010107</v>
      </c>
      <c r="C547" s="24"/>
      <c r="D547" s="148">
        <f t="shared" ref="D547:G547" si="1714">IF(OR(AND($V1329=1,$B$24=2),$B$24=1), IF(D$10="Next Quintile",IF(D1329&gt;D$21,D$22,IF(D1329&gt;D$20,D$21,IF(D1329&gt;D$19,D$20,IF(D1329&gt;D$18,D$19,D$18)))),IF(D$10="2nd Quintile",IF(D1329&gt;D$20,D$22,IF(D1329&gt;D$19,D$21,IF(D1329&gt;D$18,D$20,D$19))),IF(D1329*(1+D$10)&gt;100,100,D1329*(1+D$10)))), D1329)</f>
        <v>77.5</v>
      </c>
      <c r="E547" s="148">
        <f t="shared" si="1714"/>
        <v>72.7</v>
      </c>
      <c r="F547" s="148">
        <f t="shared" si="1714"/>
        <v>43.3</v>
      </c>
      <c r="G547" s="148">
        <f t="shared" si="1714"/>
        <v>30.2</v>
      </c>
      <c r="H547" s="149">
        <f t="shared" ref="H547:M547" si="1715">IF(OR(AND($V1329=1,$B$24=2),$B$24=1), IF(H$10="2nd Quintile",IF(H1329&gt;H$21,H$20,IF(H1329&gt;H$20,H$19,IF(H1329&gt;H$19,H$18, H$17))), IF(H$10="Next Quintile",IF(H1329=H$22,H$22,IF(H1329&gt;H$21,H$21,IF(H1329&gt;H$20,H$20,IF(H1329&gt;H$19,H$19,H$18)))),H1329*(1+H$10))), H1329)</f>
        <v>9.3917999999999999</v>
      </c>
      <c r="I547" s="149">
        <f t="shared" si="1715"/>
        <v>2.2999999999999998</v>
      </c>
      <c r="J547" s="149">
        <f t="shared" si="1715"/>
        <v>5.9862000000000002</v>
      </c>
      <c r="K547" s="149">
        <f t="shared" si="1715"/>
        <v>6.1</v>
      </c>
      <c r="L547" s="149">
        <f t="shared" si="1715"/>
        <v>28.2</v>
      </c>
      <c r="M547" s="149">
        <f t="shared" si="1715"/>
        <v>5.0514999999999999</v>
      </c>
      <c r="N547" s="148">
        <f t="shared" si="1552"/>
        <v>81.7</v>
      </c>
      <c r="O547" s="149">
        <f t="shared" ref="O547:Q547" si="1716">IF(OR(AND($V1329=1,$B$24=2),$B$24=1), IF(O$10="2nd Quintile",IF(O1329&gt;O$21,O$20,IF(O1329&gt;O$20,O$19,IF(O1329&gt;O$19,O$18, O$17))), IF(O$10="Next Quintile",IF(O1329=O$22,O$22,IF(O1329&gt;O$21,O$21,IF(O1329&gt;O$20,O$20,IF(O1329&gt;O$19,O$19,O$18)))),O1329*(1+O$10))), O1329)</f>
        <v>1.4166000000000001</v>
      </c>
      <c r="P547" s="149">
        <f t="shared" si="1716"/>
        <v>5.7</v>
      </c>
      <c r="Q547" s="149">
        <f t="shared" si="1716"/>
        <v>4.0999999999999996</v>
      </c>
      <c r="R547" s="23"/>
      <c r="S547" s="49">
        <f t="shared" si="1691"/>
        <v>0.29802660677788562</v>
      </c>
      <c r="T547" s="49">
        <f t="shared" si="1692"/>
        <v>0.27658798830899778</v>
      </c>
      <c r="U547" s="49">
        <f t="shared" si="1692"/>
        <v>-0.13119468360964456</v>
      </c>
      <c r="V547" s="49">
        <f t="shared" si="1692"/>
        <v>-0.16153499636449895</v>
      </c>
      <c r="W547" s="49">
        <f t="shared" si="1701"/>
        <v>-4.2202723212147013E-2</v>
      </c>
      <c r="X547" s="49">
        <f t="shared" si="1701"/>
        <v>1.0272508293452074</v>
      </c>
      <c r="Y547" s="49">
        <f t="shared" si="1702"/>
        <v>0.90835033377388008</v>
      </c>
      <c r="Z547" s="49">
        <f t="shared" si="1702"/>
        <v>1.2208394851300015</v>
      </c>
      <c r="AA547" s="49">
        <f t="shared" si="1702"/>
        <v>0.94617315427465754</v>
      </c>
      <c r="AB547" s="49">
        <f t="shared" si="1702"/>
        <v>0.74744538331386223</v>
      </c>
      <c r="AC547" s="49">
        <f t="shared" si="1692"/>
        <v>0.62398753255471839</v>
      </c>
      <c r="AD547" s="49">
        <f t="shared" si="1703"/>
        <v>1.1169961798310741</v>
      </c>
      <c r="AE547" s="49">
        <f t="shared" si="1703"/>
        <v>1.2711032446046595</v>
      </c>
      <c r="AF547" s="49">
        <f t="shared" si="1703"/>
        <v>1.2188761858379897</v>
      </c>
      <c r="AG547" s="129">
        <f t="shared" si="1694"/>
        <v>0.7799938527609207</v>
      </c>
      <c r="AH547" s="129">
        <f t="shared" si="1695"/>
        <v>0.31075476500281146</v>
      </c>
      <c r="AI547" s="129">
        <f t="shared" si="1696"/>
        <v>0.97148600757284054</v>
      </c>
      <c r="AJ547" s="132">
        <f t="shared" si="1697"/>
        <v>1.0577407857071104</v>
      </c>
      <c r="AK547" s="85">
        <f t="shared" si="1710"/>
        <v>0.82068221287025811</v>
      </c>
      <c r="AL547" s="122">
        <f t="shared" si="1711"/>
        <v>0.62040187345356501</v>
      </c>
      <c r="AM547" s="122">
        <f t="shared" si="1712"/>
        <v>0.8506154249988862</v>
      </c>
      <c r="AN547" s="122">
        <f t="shared" si="1713"/>
        <v>0.917048833182597</v>
      </c>
      <c r="AO547" s="53"/>
      <c r="AP547" s="60"/>
    </row>
    <row r="548" spans="1:42" ht="15" thickBot="1">
      <c r="A548" s="23" t="s">
        <v>10</v>
      </c>
      <c r="B548" s="24">
        <v>13121010108</v>
      </c>
      <c r="C548" s="24"/>
      <c r="D548" s="148">
        <f t="shared" ref="D548:G548" si="1717">IF(OR(AND($V1330=1,$B$24=2),$B$24=1), IF(D$10="Next Quintile",IF(D1330&gt;D$21,D$22,IF(D1330&gt;D$20,D$21,IF(D1330&gt;D$19,D$20,IF(D1330&gt;D$18,D$19,D$18)))),IF(D$10="2nd Quintile",IF(D1330&gt;D$20,D$22,IF(D1330&gt;D$19,D$21,IF(D1330&gt;D$18,D$20,D$19))),IF(D1330*(1+D$10)&gt;100,100,D1330*(1+D$10)))), D1330)</f>
        <v>77.5</v>
      </c>
      <c r="E548" s="148">
        <f t="shared" si="1717"/>
        <v>72.7</v>
      </c>
      <c r="F548" s="148">
        <f t="shared" si="1717"/>
        <v>43.3</v>
      </c>
      <c r="G548" s="148">
        <f t="shared" si="1717"/>
        <v>30.2</v>
      </c>
      <c r="H548" s="149">
        <f t="shared" ref="H548:M548" si="1718">IF(OR(AND($V1330=1,$B$24=2),$B$24=1), IF(H$10="2nd Quintile",IF(H1330&gt;H$21,H$20,IF(H1330&gt;H$20,H$19,IF(H1330&gt;H$19,H$18, H$17))), IF(H$10="Next Quintile",IF(H1330=H$22,H$22,IF(H1330&gt;H$21,H$21,IF(H1330&gt;H$20,H$20,IF(H1330&gt;H$19,H$19,H$18)))),H1330*(1+H$10))), H1330)</f>
        <v>6</v>
      </c>
      <c r="I548" s="149">
        <f t="shared" si="1718"/>
        <v>9.4313000000000002</v>
      </c>
      <c r="J548" s="149">
        <f t="shared" si="1718"/>
        <v>1.1000000000000001</v>
      </c>
      <c r="K548" s="149">
        <f t="shared" si="1718"/>
        <v>3.8</v>
      </c>
      <c r="L548" s="149">
        <f t="shared" si="1718"/>
        <v>24.8</v>
      </c>
      <c r="M548" s="149">
        <f t="shared" si="1718"/>
        <v>4.4798999999999998</v>
      </c>
      <c r="N548" s="148">
        <f t="shared" si="1552"/>
        <v>81.7</v>
      </c>
      <c r="O548" s="149">
        <f t="shared" ref="O548:Q548" si="1719">IF(OR(AND($V1330=1,$B$24=2),$B$24=1), IF(O$10="2nd Quintile",IF(O1330&gt;O$21,O$20,IF(O1330&gt;O$20,O$19,IF(O1330&gt;O$19,O$18, O$17))), IF(O$10="Next Quintile",IF(O1330=O$22,O$22,IF(O1330&gt;O$21,O$21,IF(O1330&gt;O$20,O$20,IF(O1330&gt;O$19,O$19,O$18)))),O1330*(1+O$10))), O1330)</f>
        <v>0.8</v>
      </c>
      <c r="P548" s="149">
        <f t="shared" si="1719"/>
        <v>7.3</v>
      </c>
      <c r="Q548" s="149">
        <f t="shared" si="1719"/>
        <v>3.3</v>
      </c>
      <c r="R548" s="23"/>
      <c r="S548" s="49">
        <f t="shared" si="1691"/>
        <v>0.29802660677788562</v>
      </c>
      <c r="T548" s="49">
        <f t="shared" si="1692"/>
        <v>0.27658798830899778</v>
      </c>
      <c r="U548" s="49">
        <f t="shared" si="1692"/>
        <v>-0.13119468360964456</v>
      </c>
      <c r="V548" s="49">
        <f t="shared" si="1692"/>
        <v>-0.16153499636449895</v>
      </c>
      <c r="W548" s="49">
        <f t="shared" si="1701"/>
        <v>1.1690695759071121</v>
      </c>
      <c r="X548" s="49">
        <f t="shared" si="1701"/>
        <v>0.17582883646010272</v>
      </c>
      <c r="Y548" s="49">
        <f t="shared" si="1702"/>
        <v>1.1538375862274812</v>
      </c>
      <c r="Z548" s="49">
        <f t="shared" si="1702"/>
        <v>1.3343230775563062</v>
      </c>
      <c r="AA548" s="49">
        <f t="shared" si="1702"/>
        <v>1.2591027004345523</v>
      </c>
      <c r="AB548" s="49">
        <f t="shared" si="1702"/>
        <v>0.79575242399533408</v>
      </c>
      <c r="AC548" s="49">
        <f t="shared" si="1692"/>
        <v>0.62398753255471839</v>
      </c>
      <c r="AD548" s="49">
        <f t="shared" si="1703"/>
        <v>1.1804154544866416</v>
      </c>
      <c r="AE548" s="49">
        <f t="shared" si="1703"/>
        <v>1.1562001981447227</v>
      </c>
      <c r="AF548" s="49">
        <f t="shared" si="1703"/>
        <v>1.3389019720818578</v>
      </c>
      <c r="AG548" s="129">
        <f t="shared" si="1694"/>
        <v>0.86727797191559264</v>
      </c>
      <c r="AH548" s="129">
        <f t="shared" si="1695"/>
        <v>0.39723155910106228</v>
      </c>
      <c r="AI548" s="129">
        <f t="shared" si="1696"/>
        <v>1.1297260673287308</v>
      </c>
      <c r="AJ548" s="132">
        <f t="shared" si="1697"/>
        <v>1.0748762893169852</v>
      </c>
      <c r="AK548" s="85">
        <f t="shared" si="1710"/>
        <v>0.8467372676917192</v>
      </c>
      <c r="AL548" s="122">
        <f t="shared" si="1711"/>
        <v>0.64567523740835819</v>
      </c>
      <c r="AM548" s="122">
        <f t="shared" si="1712"/>
        <v>0.88743347713111964</v>
      </c>
      <c r="AN548" s="122">
        <f t="shared" si="1713"/>
        <v>0.92183770442470192</v>
      </c>
      <c r="AO548" s="53"/>
      <c r="AP548" s="60"/>
    </row>
    <row r="549" spans="1:42" ht="15" thickBot="1">
      <c r="A549" s="23" t="s">
        <v>10</v>
      </c>
      <c r="B549" s="24">
        <v>13121010110</v>
      </c>
      <c r="C549" s="24"/>
      <c r="D549" s="148">
        <f t="shared" ref="D549:G549" si="1720">IF(OR(AND($V1331=1,$B$24=2),$B$24=1), IF(D$10="Next Quintile",IF(D1331&gt;D$21,D$22,IF(D1331&gt;D$20,D$21,IF(D1331&gt;D$19,D$20,IF(D1331&gt;D$18,D$19,D$18)))),IF(D$10="2nd Quintile",IF(D1331&gt;D$20,D$22,IF(D1331&gt;D$19,D$21,IF(D1331&gt;D$18,D$20,D$19))),IF(D1331*(1+D$10)&gt;100,100,D1331*(1+D$10)))), D1331)</f>
        <v>81.2</v>
      </c>
      <c r="E549" s="148">
        <f t="shared" si="1720"/>
        <v>71.599999999999994</v>
      </c>
      <c r="F549" s="148">
        <f t="shared" si="1720"/>
        <v>45.8</v>
      </c>
      <c r="G549" s="148">
        <f t="shared" si="1720"/>
        <v>25.8</v>
      </c>
      <c r="H549" s="149">
        <f t="shared" ref="H549:M549" si="1721">IF(OR(AND($V1331=1,$B$24=2),$B$24=1), IF(H$10="2nd Quintile",IF(H1331&gt;H$21,H$20,IF(H1331&gt;H$20,H$19,IF(H1331&gt;H$19,H$18, H$17))), IF(H$10="Next Quintile",IF(H1331=H$22,H$22,IF(H1331&gt;H$21,H$21,IF(H1331&gt;H$20,H$20,IF(H1331&gt;H$19,H$19,H$18)))),H1331*(1+H$10))), H1331)</f>
        <v>7.9</v>
      </c>
      <c r="I549" s="149">
        <f t="shared" si="1721"/>
        <v>7.0136000000000003</v>
      </c>
      <c r="J549" s="149">
        <f t="shared" si="1721"/>
        <v>9.9</v>
      </c>
      <c r="K549" s="149">
        <f t="shared" si="1721"/>
        <v>13.4</v>
      </c>
      <c r="L549" s="149">
        <f t="shared" si="1721"/>
        <v>28.7</v>
      </c>
      <c r="M549" s="149">
        <f t="shared" si="1721"/>
        <v>6.9</v>
      </c>
      <c r="N549" s="148">
        <f t="shared" si="1552"/>
        <v>86.8</v>
      </c>
      <c r="O549" s="149">
        <f t="shared" ref="O549:Q549" si="1722">IF(OR(AND($V1331=1,$B$24=2),$B$24=1), IF(O$10="2nd Quintile",IF(O1331&gt;O$21,O$20,IF(O1331&gt;O$20,O$19,IF(O1331&gt;O$19,O$18, O$17))), IF(O$10="Next Quintile",IF(O1331=O$22,O$22,IF(O1331&gt;O$21,O$21,IF(O1331&gt;O$20,O$20,IF(O1331&gt;O$19,O$19,O$18)))),O1331*(1+O$10))), O1331)</f>
        <v>5.3</v>
      </c>
      <c r="P549" s="149">
        <f t="shared" si="1722"/>
        <v>10.7</v>
      </c>
      <c r="Q549" s="149">
        <f t="shared" si="1722"/>
        <v>5.7</v>
      </c>
      <c r="R549" s="23"/>
      <c r="S549" s="49">
        <f t="shared" si="1691"/>
        <v>0.61319934835457224</v>
      </c>
      <c r="T549" s="49">
        <f t="shared" si="1692"/>
        <v>0.17143700321989586</v>
      </c>
      <c r="U549" s="49">
        <f t="shared" si="1692"/>
        <v>-1.1392090347235794E-2</v>
      </c>
      <c r="V549" s="49">
        <f t="shared" si="1692"/>
        <v>-0.3954189296979535</v>
      </c>
      <c r="W549" s="49">
        <f t="shared" si="1701"/>
        <v>0.49054567463740495</v>
      </c>
      <c r="X549" s="49">
        <f t="shared" si="1701"/>
        <v>0.46448349300215214</v>
      </c>
      <c r="Y549" s="49">
        <f t="shared" si="1702"/>
        <v>0.71171736568970334</v>
      </c>
      <c r="Z549" s="49">
        <f t="shared" si="1702"/>
        <v>0.86065243090738131</v>
      </c>
      <c r="AA549" s="49">
        <f t="shared" si="1702"/>
        <v>0.90015410336879065</v>
      </c>
      <c r="AB549" s="49">
        <f t="shared" si="1702"/>
        <v>0.59122501120102</v>
      </c>
      <c r="AC549" s="49">
        <f t="shared" si="1692"/>
        <v>1.1031253921942956</v>
      </c>
      <c r="AD549" s="49">
        <f t="shared" si="1703"/>
        <v>0.7175761162608012</v>
      </c>
      <c r="AE549" s="49">
        <f t="shared" si="1703"/>
        <v>0.91203122441735762</v>
      </c>
      <c r="AF549" s="49">
        <f t="shared" si="1703"/>
        <v>0.97882461335025317</v>
      </c>
      <c r="AG549" s="129">
        <f t="shared" si="1694"/>
        <v>0.66799384889817748</v>
      </c>
      <c r="AH549" s="129">
        <f t="shared" si="1695"/>
        <v>0.29208169497979136</v>
      </c>
      <c r="AI549" s="129">
        <f t="shared" si="1696"/>
        <v>0.78401051515906384</v>
      </c>
      <c r="AJ549" s="132">
        <f t="shared" si="1697"/>
        <v>0.92788933655567696</v>
      </c>
      <c r="AK549" s="85">
        <f t="shared" si="1710"/>
        <v>0.78724925543298963</v>
      </c>
      <c r="AL549" s="122">
        <f t="shared" si="1711"/>
        <v>0.61494455626499134</v>
      </c>
      <c r="AM549" s="122">
        <f t="shared" si="1712"/>
        <v>0.80699510240892547</v>
      </c>
      <c r="AN549" s="122">
        <f t="shared" si="1713"/>
        <v>0.88075915738756572</v>
      </c>
      <c r="AO549" s="53"/>
      <c r="AP549" s="60"/>
    </row>
    <row r="550" spans="1:42" ht="15" thickBot="1">
      <c r="A550" s="23" t="s">
        <v>10</v>
      </c>
      <c r="B550" s="24">
        <v>13121010113</v>
      </c>
      <c r="C550" s="24"/>
      <c r="D550" s="148">
        <f t="shared" ref="D550:G550" si="1723">IF(OR(AND($V1332=1,$B$24=2),$B$24=1), IF(D$10="Next Quintile",IF(D1332&gt;D$21,D$22,IF(D1332&gt;D$20,D$21,IF(D1332&gt;D$19,D$20,IF(D1332&gt;D$18,D$19,D$18)))),IF(D$10="2nd Quintile",IF(D1332&gt;D$20,D$22,IF(D1332&gt;D$19,D$21,IF(D1332&gt;D$18,D$20,D$19))),IF(D1332*(1+D$10)&gt;100,100,D1332*(1+D$10)))), D1332)</f>
        <v>81.3</v>
      </c>
      <c r="E550" s="148">
        <f t="shared" si="1723"/>
        <v>71.599999999999994</v>
      </c>
      <c r="F550" s="148">
        <f t="shared" si="1723"/>
        <v>27.9</v>
      </c>
      <c r="G550" s="148">
        <f t="shared" si="1723"/>
        <v>25.7</v>
      </c>
      <c r="H550" s="149">
        <f t="shared" ref="H550:M550" si="1724">IF(OR(AND($V1332=1,$B$24=2),$B$24=1), IF(H$10="2nd Quintile",IF(H1332&gt;H$21,H$20,IF(H1332&gt;H$20,H$19,IF(H1332&gt;H$19,H$18, H$17))), IF(H$10="Next Quintile",IF(H1332=H$22,H$22,IF(H1332&gt;H$21,H$21,IF(H1332&gt;H$20,H$20,IF(H1332&gt;H$19,H$19,H$18)))),H1332*(1+H$10))), H1332)</f>
        <v>8</v>
      </c>
      <c r="I550" s="149">
        <f t="shared" si="1724"/>
        <v>32.1</v>
      </c>
      <c r="J550" s="149">
        <f t="shared" si="1724"/>
        <v>42.6</v>
      </c>
      <c r="K550" s="149">
        <f t="shared" si="1724"/>
        <v>37.1</v>
      </c>
      <c r="L550" s="149">
        <f t="shared" si="1724"/>
        <v>46.2</v>
      </c>
      <c r="M550" s="149">
        <f t="shared" si="1724"/>
        <v>14.7</v>
      </c>
      <c r="N550" s="148">
        <f t="shared" si="1552"/>
        <v>86.9</v>
      </c>
      <c r="O550" s="149">
        <f t="shared" ref="O550:Q550" si="1725">IF(OR(AND($V1332=1,$B$24=2),$B$24=1), IF(O$10="2nd Quintile",IF(O1332&gt;O$21,O$20,IF(O1332&gt;O$20,O$19,IF(O1332&gt;O$19,O$18, O$17))), IF(O$10="Next Quintile",IF(O1332=O$22,O$22,IF(O1332&gt;O$21,O$21,IF(O1332&gt;O$20,O$20,IF(O1332&gt;O$19,O$19,O$18)))),O1332*(1+O$10))), O1332)</f>
        <v>14.4</v>
      </c>
      <c r="P550" s="149">
        <f t="shared" si="1725"/>
        <v>34.4</v>
      </c>
      <c r="Q550" s="149">
        <f t="shared" si="1725"/>
        <v>5</v>
      </c>
      <c r="R550" s="23"/>
      <c r="S550" s="49">
        <f t="shared" si="1691"/>
        <v>0.62171753055934709</v>
      </c>
      <c r="T550" s="49">
        <f t="shared" si="1692"/>
        <v>0.17143700321989586</v>
      </c>
      <c r="U550" s="49">
        <f t="shared" si="1692"/>
        <v>-0.86917865810608241</v>
      </c>
      <c r="V550" s="49">
        <f t="shared" si="1692"/>
        <v>-0.40073447363735026</v>
      </c>
      <c r="W550" s="49">
        <f t="shared" si="1701"/>
        <v>0.45483389036005206</v>
      </c>
      <c r="X550" s="49">
        <f t="shared" si="1701"/>
        <v>-2.5306383897279088</v>
      </c>
      <c r="Y550" s="49">
        <f t="shared" si="1702"/>
        <v>-0.9311611810813577</v>
      </c>
      <c r="Z550" s="49">
        <f t="shared" si="1702"/>
        <v>-0.30872197800715173</v>
      </c>
      <c r="AA550" s="49">
        <f t="shared" si="1702"/>
        <v>-0.71051267833655096</v>
      </c>
      <c r="AB550" s="49">
        <f t="shared" si="1702"/>
        <v>-6.7968336096880688E-2</v>
      </c>
      <c r="AC550" s="49">
        <f t="shared" si="1692"/>
        <v>1.1125202521872293</v>
      </c>
      <c r="AD550" s="49">
        <f t="shared" si="1703"/>
        <v>-0.2183878788181205</v>
      </c>
      <c r="AE550" s="49">
        <f t="shared" si="1703"/>
        <v>-0.78997015127045389</v>
      </c>
      <c r="AF550" s="49">
        <f t="shared" si="1703"/>
        <v>1.0838471763136379</v>
      </c>
      <c r="AG550" s="129">
        <f t="shared" si="1694"/>
        <v>-0.18769118159777398</v>
      </c>
      <c r="AH550" s="129">
        <f t="shared" si="1695"/>
        <v>-0.49767489691620065</v>
      </c>
      <c r="AI550" s="129">
        <f t="shared" si="1696"/>
        <v>-0.3624009974801945</v>
      </c>
      <c r="AJ550" s="132">
        <f t="shared" si="1697"/>
        <v>0.2970023496030732</v>
      </c>
      <c r="AK550" s="85">
        <f t="shared" si="1710"/>
        <v>0.53181996777565699</v>
      </c>
      <c r="AL550" s="122">
        <f t="shared" si="1711"/>
        <v>0.38413343530684035</v>
      </c>
      <c r="AM550" s="122">
        <f t="shared" si="1712"/>
        <v>0.5402570911717065</v>
      </c>
      <c r="AN550" s="122">
        <f t="shared" si="1713"/>
        <v>0.70444472755694998</v>
      </c>
      <c r="AO550" s="53"/>
      <c r="AP550" s="60"/>
    </row>
    <row r="551" spans="1:42" ht="15" thickBot="1">
      <c r="A551" s="23" t="s">
        <v>10</v>
      </c>
      <c r="B551" s="24">
        <v>13121010114</v>
      </c>
      <c r="C551" s="24"/>
      <c r="D551" s="148">
        <f t="shared" ref="D551:G551" si="1726">IF(OR(AND($V1333=1,$B$24=2),$B$24=1), IF(D$10="Next Quintile",IF(D1333&gt;D$21,D$22,IF(D1333&gt;D$20,D$21,IF(D1333&gt;D$19,D$20,IF(D1333&gt;D$18,D$19,D$18)))),IF(D$10="2nd Quintile",IF(D1333&gt;D$20,D$22,IF(D1333&gt;D$19,D$21,IF(D1333&gt;D$18,D$20,D$19))),IF(D1333*(1+D$10)&gt;100,100,D1333*(1+D$10)))), D1333)</f>
        <v>81.2</v>
      </c>
      <c r="E551" s="148">
        <f t="shared" si="1726"/>
        <v>71.599999999999994</v>
      </c>
      <c r="F551" s="148">
        <f t="shared" si="1726"/>
        <v>49</v>
      </c>
      <c r="G551" s="148">
        <f t="shared" si="1726"/>
        <v>26.4</v>
      </c>
      <c r="H551" s="149">
        <f t="shared" ref="H551:M551" si="1727">IF(OR(AND($V1333=1,$B$24=2),$B$24=1), IF(H$10="2nd Quintile",IF(H1333&gt;H$21,H$20,IF(H1333&gt;H$20,H$19,IF(H1333&gt;H$19,H$18, H$17))), IF(H$10="Next Quintile",IF(H1333=H$22,H$22,IF(H1333&gt;H$21,H$21,IF(H1333&gt;H$20,H$20,IF(H1333&gt;H$19,H$19,H$18)))),H1333*(1+H$10))), H1333)</f>
        <v>7.2</v>
      </c>
      <c r="I551" s="149">
        <f t="shared" si="1727"/>
        <v>8.6999999999999993</v>
      </c>
      <c r="J551" s="149">
        <f t="shared" si="1727"/>
        <v>26.6</v>
      </c>
      <c r="K551" s="149">
        <f t="shared" si="1727"/>
        <v>31.8</v>
      </c>
      <c r="L551" s="149">
        <f t="shared" si="1727"/>
        <v>28</v>
      </c>
      <c r="M551" s="149">
        <f t="shared" si="1727"/>
        <v>13.8</v>
      </c>
      <c r="N551" s="148">
        <f t="shared" si="1552"/>
        <v>86.7</v>
      </c>
      <c r="O551" s="149">
        <f t="shared" ref="O551:Q551" si="1728">IF(OR(AND($V1333=1,$B$24=2),$B$24=1), IF(O$10="2nd Quintile",IF(O1333&gt;O$21,O$20,IF(O1333&gt;O$20,O$19,IF(O1333&gt;O$19,O$18, O$17))), IF(O$10="Next Quintile",IF(O1333=O$22,O$22,IF(O1333&gt;O$21,O$21,IF(O1333&gt;O$20,O$20,IF(O1333&gt;O$19,O$19,O$18)))),O1333*(1+O$10))), O1333)</f>
        <v>10</v>
      </c>
      <c r="P551" s="149">
        <f t="shared" si="1728"/>
        <v>24.2</v>
      </c>
      <c r="Q551" s="149">
        <f t="shared" si="1728"/>
        <v>6.9</v>
      </c>
      <c r="R551" s="23"/>
      <c r="S551" s="49">
        <f t="shared" si="1691"/>
        <v>0.61319934835457224</v>
      </c>
      <c r="T551" s="49">
        <f t="shared" si="1692"/>
        <v>0.17143700321989586</v>
      </c>
      <c r="U551" s="49">
        <f t="shared" si="1692"/>
        <v>0.14195522902864754</v>
      </c>
      <c r="V551" s="49">
        <f t="shared" si="1692"/>
        <v>-0.36352566606157344</v>
      </c>
      <c r="W551" s="49">
        <f t="shared" si="1701"/>
        <v>0.74052816457887605</v>
      </c>
      <c r="X551" s="49">
        <f t="shared" si="1701"/>
        <v>0.2631403930342025</v>
      </c>
      <c r="Y551" s="49">
        <f t="shared" si="1702"/>
        <v>-0.12730623464903429</v>
      </c>
      <c r="Z551" s="49">
        <f t="shared" si="1702"/>
        <v>-4.7216308503057781E-2</v>
      </c>
      <c r="AA551" s="49">
        <f t="shared" si="1702"/>
        <v>0.9645807746370042</v>
      </c>
      <c r="AB551" s="49">
        <f t="shared" si="1702"/>
        <v>8.0924347451846682E-3</v>
      </c>
      <c r="AC551" s="49">
        <f t="shared" si="1692"/>
        <v>1.0937305322013633</v>
      </c>
      <c r="AD551" s="49">
        <f t="shared" si="1703"/>
        <v>0.23416614078047904</v>
      </c>
      <c r="AE551" s="49">
        <f t="shared" si="1703"/>
        <v>-5.7463230088357818E-2</v>
      </c>
      <c r="AF551" s="49">
        <f t="shared" si="1703"/>
        <v>0.79878593398445086</v>
      </c>
      <c r="AG551" s="129">
        <f t="shared" si="1694"/>
        <v>0.34380769440126729</v>
      </c>
      <c r="AH551" s="129">
        <f t="shared" si="1695"/>
        <v>0.2056326053579409</v>
      </c>
      <c r="AI551" s="129">
        <f t="shared" si="1696"/>
        <v>0.30848563362637699</v>
      </c>
      <c r="AJ551" s="132">
        <f t="shared" si="1697"/>
        <v>0.51730484421948386</v>
      </c>
      <c r="AK551" s="85">
        <f t="shared" si="1710"/>
        <v>0.69047692033262975</v>
      </c>
      <c r="AL551" s="122">
        <f t="shared" si="1711"/>
        <v>0.58967928911029988</v>
      </c>
      <c r="AM551" s="122">
        <f t="shared" si="1712"/>
        <v>0.69635371422028813</v>
      </c>
      <c r="AN551" s="122">
        <f t="shared" si="1713"/>
        <v>0.76601282062568976</v>
      </c>
      <c r="AO551" s="53"/>
      <c r="AP551" s="60"/>
    </row>
    <row r="552" spans="1:42" ht="15" thickBot="1">
      <c r="A552" s="23" t="s">
        <v>10</v>
      </c>
      <c r="B552" s="24">
        <v>13121010115</v>
      </c>
      <c r="C552" s="24"/>
      <c r="D552" s="148">
        <f t="shared" ref="D552:G552" si="1729">IF(OR(AND($V1334=1,$B$24=2),$B$24=1), IF(D$10="Next Quintile",IF(D1334&gt;D$21,D$22,IF(D1334&gt;D$20,D$21,IF(D1334&gt;D$19,D$20,IF(D1334&gt;D$18,D$19,D$18)))),IF(D$10="2nd Quintile",IF(D1334&gt;D$20,D$22,IF(D1334&gt;D$19,D$21,IF(D1334&gt;D$18,D$20,D$19))),IF(D1334*(1+D$10)&gt;100,100,D1334*(1+D$10)))), D1334)</f>
        <v>81.3</v>
      </c>
      <c r="E552" s="148">
        <f t="shared" si="1729"/>
        <v>71.599999999999994</v>
      </c>
      <c r="F552" s="148">
        <f t="shared" si="1729"/>
        <v>46.8</v>
      </c>
      <c r="G552" s="148">
        <f t="shared" si="1729"/>
        <v>25.7</v>
      </c>
      <c r="H552" s="149">
        <f t="shared" ref="H552:M552" si="1730">IF(OR(AND($V1334=1,$B$24=2),$B$24=1), IF(H$10="2nd Quintile",IF(H1334&gt;H$21,H$20,IF(H1334&gt;H$20,H$19,IF(H1334&gt;H$19,H$18, H$17))), IF(H$10="Next Quintile",IF(H1334=H$22,H$22,IF(H1334&gt;H$21,H$21,IF(H1334&gt;H$20,H$20,IF(H1334&gt;H$19,H$19,H$18)))),H1334*(1+H$10))), H1334)</f>
        <v>8.6</v>
      </c>
      <c r="I552" s="149">
        <f t="shared" si="1730"/>
        <v>3.5859999999999999</v>
      </c>
      <c r="J552" s="149">
        <f t="shared" si="1730"/>
        <v>4.7310999999999996</v>
      </c>
      <c r="K552" s="149">
        <f t="shared" si="1730"/>
        <v>5.2329999999999997</v>
      </c>
      <c r="L552" s="149">
        <f t="shared" si="1730"/>
        <v>28.7</v>
      </c>
      <c r="M552" s="149">
        <f t="shared" si="1730"/>
        <v>1.6647000000000001</v>
      </c>
      <c r="N552" s="148">
        <f t="shared" si="1552"/>
        <v>86.9</v>
      </c>
      <c r="O552" s="149">
        <f t="shared" ref="O552:Q552" si="1731">IF(OR(AND($V1334=1,$B$24=2),$B$24=1), IF(O$10="2nd Quintile",IF(O1334&gt;O$21,O$20,IF(O1334&gt;O$20,O$19,IF(O1334&gt;O$19,O$18, O$17))), IF(O$10="Next Quintile",IF(O1334=O$22,O$22,IF(O1334&gt;O$21,O$21,IF(O1334&gt;O$20,O$20,IF(O1334&gt;O$19,O$19,O$18)))),O1334*(1+O$10))), O1334)</f>
        <v>2.1</v>
      </c>
      <c r="P552" s="149">
        <f t="shared" si="1731"/>
        <v>3.9</v>
      </c>
      <c r="Q552" s="149">
        <f t="shared" si="1731"/>
        <v>1.5</v>
      </c>
      <c r="R552" s="23"/>
      <c r="S552" s="49">
        <f t="shared" si="1691"/>
        <v>0.62171753055934709</v>
      </c>
      <c r="T552" s="49">
        <f t="shared" si="1692"/>
        <v>0.17143700321989586</v>
      </c>
      <c r="U552" s="49">
        <f t="shared" si="1692"/>
        <v>3.6528946957727709E-2</v>
      </c>
      <c r="V552" s="49">
        <f t="shared" si="1692"/>
        <v>-0.40073447363735026</v>
      </c>
      <c r="W552" s="49">
        <f t="shared" si="1701"/>
        <v>0.24056318469593416</v>
      </c>
      <c r="X552" s="49">
        <f t="shared" si="1701"/>
        <v>0.8737123885489646</v>
      </c>
      <c r="Y552" s="49">
        <f t="shared" si="1702"/>
        <v>0.97140773022808069</v>
      </c>
      <c r="Z552" s="49">
        <f t="shared" si="1702"/>
        <v>1.2636178654054824</v>
      </c>
      <c r="AA552" s="49">
        <f t="shared" si="1702"/>
        <v>0.90015410336879065</v>
      </c>
      <c r="AB552" s="49">
        <f t="shared" si="1702"/>
        <v>1.0336705151893149</v>
      </c>
      <c r="AC552" s="49">
        <f t="shared" si="1692"/>
        <v>1.1125202521872293</v>
      </c>
      <c r="AD552" s="49">
        <f t="shared" si="1703"/>
        <v>1.04670631233251</v>
      </c>
      <c r="AE552" s="49">
        <f t="shared" si="1703"/>
        <v>1.4003691718720883</v>
      </c>
      <c r="AF552" s="49">
        <f t="shared" si="1703"/>
        <v>1.6089599911305614</v>
      </c>
      <c r="AG552" s="129">
        <f t="shared" si="1694"/>
        <v>0.90572876014215009</v>
      </c>
      <c r="AH552" s="129">
        <f t="shared" si="1695"/>
        <v>0.35923318722465714</v>
      </c>
      <c r="AI552" s="129">
        <f t="shared" si="1696"/>
        <v>1.065814161321196</v>
      </c>
      <c r="AJ552" s="132">
        <f t="shared" si="1697"/>
        <v>1.2921389318805971</v>
      </c>
      <c r="AK552" s="85">
        <f t="shared" si="1710"/>
        <v>0.85821515627986011</v>
      </c>
      <c r="AL552" s="122">
        <f t="shared" si="1711"/>
        <v>0.63456998435016931</v>
      </c>
      <c r="AM552" s="122">
        <f t="shared" si="1712"/>
        <v>0.87256295767551617</v>
      </c>
      <c r="AN552" s="122">
        <f t="shared" si="1713"/>
        <v>0.98255624790287632</v>
      </c>
      <c r="AO552" s="53"/>
      <c r="AP552" s="60"/>
    </row>
    <row r="553" spans="1:42" ht="15" thickBot="1">
      <c r="A553" s="23" t="s">
        <v>10</v>
      </c>
      <c r="B553" s="24">
        <v>13121010117</v>
      </c>
      <c r="C553" s="24"/>
      <c r="D553" s="148">
        <f t="shared" ref="D553:G553" si="1732">IF(OR(AND($V1335=1,$B$24=2),$B$24=1), IF(D$10="Next Quintile",IF(D1335&gt;D$21,D$22,IF(D1335&gt;D$20,D$21,IF(D1335&gt;D$19,D$20,IF(D1335&gt;D$18,D$19,D$18)))),IF(D$10="2nd Quintile",IF(D1335&gt;D$20,D$22,IF(D1335&gt;D$19,D$21,IF(D1335&gt;D$18,D$20,D$19))),IF(D1335*(1+D$10)&gt;100,100,D1335*(1+D$10)))), D1335)</f>
        <v>77.5</v>
      </c>
      <c r="E553" s="148">
        <f t="shared" si="1732"/>
        <v>72.7</v>
      </c>
      <c r="F553" s="148">
        <f t="shared" si="1732"/>
        <v>50</v>
      </c>
      <c r="G553" s="148">
        <f t="shared" si="1732"/>
        <v>30.2</v>
      </c>
      <c r="H553" s="149">
        <f t="shared" ref="H553:M553" si="1733">IF(OR(AND($V1335=1,$B$24=2),$B$24=1), IF(H$10="2nd Quintile",IF(H1335&gt;H$21,H$20,IF(H1335&gt;H$20,H$19,IF(H1335&gt;H$19,H$18, H$17))), IF(H$10="Next Quintile",IF(H1335=H$22,H$22,IF(H1335&gt;H$21,H$21,IF(H1335&gt;H$20,H$20,IF(H1335&gt;H$19,H$19,H$18)))),H1335*(1+H$10))), H1335)</f>
        <v>7.5</v>
      </c>
      <c r="I553" s="149">
        <f t="shared" si="1733"/>
        <v>7.8</v>
      </c>
      <c r="J553" s="149">
        <f t="shared" si="1733"/>
        <v>14.9</v>
      </c>
      <c r="K553" s="149">
        <f t="shared" si="1733"/>
        <v>40.1</v>
      </c>
      <c r="L553" s="149">
        <f t="shared" si="1733"/>
        <v>38.799999999999997</v>
      </c>
      <c r="M553" s="149">
        <f t="shared" si="1733"/>
        <v>4.4000000000000004</v>
      </c>
      <c r="N553" s="148">
        <f t="shared" si="1552"/>
        <v>81.7</v>
      </c>
      <c r="O553" s="149">
        <f t="shared" ref="O553:Q553" si="1734">IF(OR(AND($V1335=1,$B$24=2),$B$24=1), IF(O$10="2nd Quintile",IF(O1335&gt;O$21,O$20,IF(O1335&gt;O$20,O$19,IF(O1335&gt;O$19,O$18, O$17))), IF(O$10="Next Quintile",IF(O1335=O$22,O$22,IF(O1335&gt;O$21,O$21,IF(O1335&gt;O$20,O$20,IF(O1335&gt;O$19,O$19,O$18)))),O1335*(1+O$10))), O1335)</f>
        <v>6.5</v>
      </c>
      <c r="P553" s="149">
        <f t="shared" si="1734"/>
        <v>20.5</v>
      </c>
      <c r="Q553" s="149">
        <f t="shared" si="1734"/>
        <v>4.2</v>
      </c>
      <c r="R553" s="23"/>
      <c r="S553" s="49">
        <f t="shared" si="1691"/>
        <v>0.29802660677788562</v>
      </c>
      <c r="T553" s="49">
        <f t="shared" si="1692"/>
        <v>0.27658798830899778</v>
      </c>
      <c r="U553" s="49">
        <f t="shared" si="1692"/>
        <v>0.18987626633361104</v>
      </c>
      <c r="V553" s="49">
        <f t="shared" si="1692"/>
        <v>-0.16153499636449895</v>
      </c>
      <c r="W553" s="49">
        <f t="shared" si="1701"/>
        <v>0.63339281174681705</v>
      </c>
      <c r="X553" s="49">
        <f t="shared" si="1701"/>
        <v>0.37059342314043747</v>
      </c>
      <c r="Y553" s="49">
        <f t="shared" si="1702"/>
        <v>0.46051269492960228</v>
      </c>
      <c r="Z553" s="49">
        <f t="shared" si="1702"/>
        <v>-0.4567440550849407</v>
      </c>
      <c r="AA553" s="49">
        <f t="shared" si="1702"/>
        <v>-2.9430724929720421E-2</v>
      </c>
      <c r="AB553" s="49">
        <f t="shared" si="1702"/>
        <v>0.80250493020675751</v>
      </c>
      <c r="AC553" s="49">
        <f t="shared" si="1692"/>
        <v>0.62398753255471839</v>
      </c>
      <c r="AD553" s="49">
        <f t="shared" si="1703"/>
        <v>0.59415229273391046</v>
      </c>
      <c r="AE553" s="49">
        <f t="shared" si="1703"/>
        <v>0.20825006485024561</v>
      </c>
      <c r="AF553" s="49">
        <f t="shared" si="1703"/>
        <v>1.2038729625575062</v>
      </c>
      <c r="AG553" s="129">
        <f t="shared" si="1694"/>
        <v>0.35278659385109884</v>
      </c>
      <c r="AH553" s="129">
        <f t="shared" si="1695"/>
        <v>0.29535068498183603</v>
      </c>
      <c r="AI553" s="129">
        <f t="shared" si="1696"/>
        <v>0.10544338339736546</v>
      </c>
      <c r="AJ553" s="132">
        <f t="shared" si="1697"/>
        <v>0.65756571317409518</v>
      </c>
      <c r="AK553" s="85">
        <f t="shared" si="1710"/>
        <v>0.69315719848250945</v>
      </c>
      <c r="AL553" s="122">
        <f t="shared" si="1711"/>
        <v>0.615899938283344</v>
      </c>
      <c r="AM553" s="122">
        <f t="shared" si="1712"/>
        <v>0.64911144089512618</v>
      </c>
      <c r="AN553" s="122">
        <f t="shared" si="1713"/>
        <v>0.80521162429214876</v>
      </c>
      <c r="AO553" s="53"/>
      <c r="AP553" s="60"/>
    </row>
    <row r="554" spans="1:42" ht="15" thickBot="1">
      <c r="A554" s="23" t="s">
        <v>10</v>
      </c>
      <c r="B554" s="24">
        <v>13121010118</v>
      </c>
      <c r="C554" s="24"/>
      <c r="D554" s="148">
        <f t="shared" ref="D554:G554" si="1735">IF(OR(AND($V1336=1,$B$24=2),$B$24=1), IF(D$10="Next Quintile",IF(D1336&gt;D$21,D$22,IF(D1336&gt;D$20,D$21,IF(D1336&gt;D$19,D$20,IF(D1336&gt;D$18,D$19,D$18)))),IF(D$10="2nd Quintile",IF(D1336&gt;D$20,D$22,IF(D1336&gt;D$19,D$21,IF(D1336&gt;D$18,D$20,D$19))),IF(D1336*(1+D$10)&gt;100,100,D1336*(1+D$10)))), D1336)</f>
        <v>77.5</v>
      </c>
      <c r="E554" s="148">
        <f t="shared" si="1735"/>
        <v>72.7</v>
      </c>
      <c r="F554" s="148">
        <f t="shared" si="1735"/>
        <v>42.6</v>
      </c>
      <c r="G554" s="148">
        <f t="shared" si="1735"/>
        <v>30.2</v>
      </c>
      <c r="H554" s="149">
        <f t="shared" ref="H554:M554" si="1736">IF(OR(AND($V1336=1,$B$24=2),$B$24=1), IF(H$10="2nd Quintile",IF(H1336&gt;H$21,H$20,IF(H1336&gt;H$20,H$19,IF(H1336&gt;H$19,H$18, H$17))), IF(H$10="Next Quintile",IF(H1336=H$22,H$22,IF(H1336&gt;H$21,H$21,IF(H1336&gt;H$20,H$20,IF(H1336&gt;H$19,H$19,H$18)))),H1336*(1+H$10))), H1336)</f>
        <v>7.5</v>
      </c>
      <c r="I554" s="149">
        <f t="shared" si="1736"/>
        <v>5.0999999999999996</v>
      </c>
      <c r="J554" s="149">
        <f t="shared" si="1736"/>
        <v>44.4</v>
      </c>
      <c r="K554" s="149">
        <f t="shared" si="1736"/>
        <v>62.3</v>
      </c>
      <c r="L554" s="149">
        <f t="shared" si="1736"/>
        <v>56.8</v>
      </c>
      <c r="M554" s="149">
        <f t="shared" si="1736"/>
        <v>15</v>
      </c>
      <c r="N554" s="148">
        <f t="shared" si="1552"/>
        <v>81.7</v>
      </c>
      <c r="O554" s="149">
        <f t="shared" ref="O554:Q554" si="1737">IF(OR(AND($V1336=1,$B$24=2),$B$24=1), IF(O$10="2nd Quintile",IF(O1336&gt;O$21,O$20,IF(O1336&gt;O$20,O$19,IF(O1336&gt;O$19,O$18, O$17))), IF(O$10="Next Quintile",IF(O1336=O$22,O$22,IF(O1336&gt;O$21,O$21,IF(O1336&gt;O$20,O$20,IF(O1336&gt;O$19,O$19,O$18)))),O1336*(1+O$10))), O1336)</f>
        <v>10.9</v>
      </c>
      <c r="P554" s="149">
        <f t="shared" si="1737"/>
        <v>38.6</v>
      </c>
      <c r="Q554" s="149">
        <f t="shared" si="1737"/>
        <v>11.5</v>
      </c>
      <c r="R554" s="23"/>
      <c r="S554" s="49">
        <f t="shared" si="1691"/>
        <v>0.29802660677788562</v>
      </c>
      <c r="T554" s="49">
        <f t="shared" si="1692"/>
        <v>0.27658798830899778</v>
      </c>
      <c r="U554" s="49">
        <f t="shared" si="1692"/>
        <v>-0.16473940972311879</v>
      </c>
      <c r="V554" s="49">
        <f t="shared" si="1692"/>
        <v>-0.16153499636449895</v>
      </c>
      <c r="W554" s="49">
        <f t="shared" si="1701"/>
        <v>0.63339281174681705</v>
      </c>
      <c r="X554" s="49">
        <f t="shared" si="1701"/>
        <v>0.69295251345914266</v>
      </c>
      <c r="Y554" s="49">
        <f t="shared" si="1702"/>
        <v>-1.021594862554994</v>
      </c>
      <c r="Z554" s="49">
        <f t="shared" si="1702"/>
        <v>-1.5521074254605791</v>
      </c>
      <c r="AA554" s="49">
        <f t="shared" si="1702"/>
        <v>-1.6861165575409285</v>
      </c>
      <c r="AB554" s="49">
        <f t="shared" si="1702"/>
        <v>-9.3321926377569239E-2</v>
      </c>
      <c r="AC554" s="49">
        <f t="shared" si="1692"/>
        <v>0.62398753255471839</v>
      </c>
      <c r="AD554" s="49">
        <f t="shared" si="1703"/>
        <v>0.14159827313531093</v>
      </c>
      <c r="AE554" s="49">
        <f t="shared" si="1703"/>
        <v>-1.0915906482277877</v>
      </c>
      <c r="AF554" s="49">
        <f t="shared" si="1703"/>
        <v>0.10863766308220854</v>
      </c>
      <c r="AG554" s="129">
        <f t="shared" si="1694"/>
        <v>-0.3619480492514997</v>
      </c>
      <c r="AH554" s="129">
        <f t="shared" si="1695"/>
        <v>7.9012950235747351E-2</v>
      </c>
      <c r="AI554" s="129">
        <f t="shared" si="1696"/>
        <v>-1.1105153031263588</v>
      </c>
      <c r="AJ554" s="132">
        <f t="shared" si="1697"/>
        <v>-5.4341794863887467E-2</v>
      </c>
      <c r="AK554" s="85">
        <f t="shared" si="1710"/>
        <v>0.47980280493199789</v>
      </c>
      <c r="AL554" s="122">
        <f t="shared" si="1711"/>
        <v>0.5526739322269516</v>
      </c>
      <c r="AM554" s="122">
        <f t="shared" si="1712"/>
        <v>0.36619174040881375</v>
      </c>
      <c r="AN554" s="122">
        <f t="shared" si="1713"/>
        <v>0.60625433246694704</v>
      </c>
      <c r="AO554" s="53"/>
      <c r="AP554" s="60"/>
    </row>
    <row r="555" spans="1:42" ht="15" thickBot="1">
      <c r="A555" s="23" t="s">
        <v>10</v>
      </c>
      <c r="B555" s="24">
        <v>13121010119</v>
      </c>
      <c r="C555" s="24"/>
      <c r="D555" s="148">
        <f t="shared" ref="D555:G555" si="1738">IF(OR(AND($V1337=1,$B$24=2),$B$24=1), IF(D$10="Next Quintile",IF(D1337&gt;D$21,D$22,IF(D1337&gt;D$20,D$21,IF(D1337&gt;D$19,D$20,IF(D1337&gt;D$18,D$19,D$18)))),IF(D$10="2nd Quintile",IF(D1337&gt;D$20,D$22,IF(D1337&gt;D$19,D$21,IF(D1337&gt;D$18,D$20,D$19))),IF(D1337*(1+D$10)&gt;100,100,D1337*(1+D$10)))), D1337)</f>
        <v>77.5</v>
      </c>
      <c r="E555" s="148">
        <f t="shared" si="1738"/>
        <v>72.7</v>
      </c>
      <c r="F555" s="148">
        <f t="shared" si="1738"/>
        <v>42.8</v>
      </c>
      <c r="G555" s="148">
        <f t="shared" si="1738"/>
        <v>30.2</v>
      </c>
      <c r="H555" s="149">
        <f t="shared" ref="H555:M555" si="1739">IF(OR(AND($V1337=1,$B$24=2),$B$24=1), IF(H$10="2nd Quintile",IF(H1337&gt;H$21,H$20,IF(H1337&gt;H$20,H$19,IF(H1337&gt;H$19,H$18, H$17))), IF(H$10="Next Quintile",IF(H1337=H$22,H$22,IF(H1337&gt;H$21,H$21,IF(H1337&gt;H$20,H$20,IF(H1337&gt;H$19,H$19,H$18)))),H1337*(1+H$10))), H1337)</f>
        <v>9.3000000000000007</v>
      </c>
      <c r="I555" s="149">
        <f t="shared" si="1739"/>
        <v>9.4</v>
      </c>
      <c r="J555" s="149">
        <f t="shared" si="1739"/>
        <v>48.8</v>
      </c>
      <c r="K555" s="149">
        <f t="shared" si="1739"/>
        <v>58.4</v>
      </c>
      <c r="L555" s="149">
        <f t="shared" si="1739"/>
        <v>56</v>
      </c>
      <c r="M555" s="149">
        <f t="shared" si="1739"/>
        <v>18.2</v>
      </c>
      <c r="N555" s="148">
        <f t="shared" si="1552"/>
        <v>81.7</v>
      </c>
      <c r="O555" s="149">
        <f t="shared" ref="O555:Q555" si="1740">IF(OR(AND($V1337=1,$B$24=2),$B$24=1), IF(O$10="2nd Quintile",IF(O1337&gt;O$21,O$20,IF(O1337&gt;O$20,O$19,IF(O1337&gt;O$19,O$18, O$17))), IF(O$10="Next Quintile",IF(O1337=O$22,O$22,IF(O1337&gt;O$21,O$21,IF(O1337&gt;O$20,O$20,IF(O1337&gt;O$19,O$19,O$18)))),O1337*(1+O$10))), O1337)</f>
        <v>13.4</v>
      </c>
      <c r="P555" s="149">
        <f t="shared" si="1740"/>
        <v>34</v>
      </c>
      <c r="Q555" s="149">
        <f t="shared" si="1740"/>
        <v>11.3</v>
      </c>
      <c r="R555" s="23"/>
      <c r="S555" s="49">
        <f t="shared" si="1691"/>
        <v>0.29802660677788562</v>
      </c>
      <c r="T555" s="49">
        <f t="shared" si="1692"/>
        <v>0.27658798830899778</v>
      </c>
      <c r="U555" s="49">
        <f t="shared" si="1692"/>
        <v>-0.15515520226212631</v>
      </c>
      <c r="V555" s="49">
        <f t="shared" si="1692"/>
        <v>-0.16153499636449895</v>
      </c>
      <c r="W555" s="49">
        <f t="shared" si="1701"/>
        <v>-9.4193052455372357E-3</v>
      </c>
      <c r="X555" s="49">
        <f t="shared" si="1701"/>
        <v>0.17956581406268621</v>
      </c>
      <c r="Y555" s="49">
        <f t="shared" si="1702"/>
        <v>-1.2426549728238829</v>
      </c>
      <c r="Z555" s="49">
        <f t="shared" si="1702"/>
        <v>-1.3596787252594535</v>
      </c>
      <c r="AA555" s="49">
        <f t="shared" si="1702"/>
        <v>-1.6124860760915418</v>
      </c>
      <c r="AB555" s="49">
        <f t="shared" si="1702"/>
        <v>-0.36376022270491309</v>
      </c>
      <c r="AC555" s="49">
        <f t="shared" si="1692"/>
        <v>0.62398753255471839</v>
      </c>
      <c r="AD555" s="49">
        <f t="shared" si="1703"/>
        <v>-0.11553469254571153</v>
      </c>
      <c r="AE555" s="49">
        <f t="shared" si="1703"/>
        <v>-0.76124438965546981</v>
      </c>
      <c r="AF555" s="49">
        <f t="shared" si="1703"/>
        <v>0.1386441096431755</v>
      </c>
      <c r="AG555" s="129">
        <f t="shared" si="1694"/>
        <v>-0.41896034017536588</v>
      </c>
      <c r="AH555" s="129">
        <f t="shared" si="1695"/>
        <v>-0.1163691525066394</v>
      </c>
      <c r="AI555" s="129">
        <f t="shared" si="1696"/>
        <v>-1.1119750080186364</v>
      </c>
      <c r="AJ555" s="132">
        <f t="shared" si="1697"/>
        <v>-2.8536860000821847E-2</v>
      </c>
      <c r="AK555" s="85">
        <f t="shared" si="1710"/>
        <v>0.46278414930592565</v>
      </c>
      <c r="AL555" s="122">
        <f t="shared" si="1711"/>
        <v>0.49557233584664562</v>
      </c>
      <c r="AM555" s="122">
        <f t="shared" si="1712"/>
        <v>0.36585210775887378</v>
      </c>
      <c r="AN555" s="122">
        <f t="shared" si="1713"/>
        <v>0.61346605575700031</v>
      </c>
      <c r="AO555" s="53"/>
      <c r="AP555" s="60"/>
    </row>
    <row r="556" spans="1:42" ht="15" thickBot="1">
      <c r="A556" s="23" t="s">
        <v>10</v>
      </c>
      <c r="B556" s="24">
        <v>13121010120</v>
      </c>
      <c r="C556" s="24"/>
      <c r="D556" s="148">
        <f t="shared" ref="D556:G556" si="1741">IF(OR(AND($V1338=1,$B$24=2),$B$24=1), IF(D$10="Next Quintile",IF(D1338&gt;D$21,D$22,IF(D1338&gt;D$20,D$21,IF(D1338&gt;D$19,D$20,IF(D1338&gt;D$18,D$19,D$18)))),IF(D$10="2nd Quintile",IF(D1338&gt;D$20,D$22,IF(D1338&gt;D$19,D$21,IF(D1338&gt;D$18,D$20,D$19))),IF(D1338*(1+D$10)&gt;100,100,D1338*(1+D$10)))), D1338)</f>
        <v>77.5</v>
      </c>
      <c r="E556" s="148">
        <f t="shared" si="1741"/>
        <v>72.7</v>
      </c>
      <c r="F556" s="148">
        <f t="shared" si="1741"/>
        <v>43.3</v>
      </c>
      <c r="G556" s="148">
        <f t="shared" si="1741"/>
        <v>30.2</v>
      </c>
      <c r="H556" s="149">
        <f t="shared" ref="H556:M556" si="1742">IF(OR(AND($V1338=1,$B$24=2),$B$24=1), IF(H$10="2nd Quintile",IF(H1338&gt;H$21,H$20,IF(H1338&gt;H$20,H$19,IF(H1338&gt;H$19,H$18, H$17))), IF(H$10="Next Quintile",IF(H1338=H$22,H$22,IF(H1338&gt;H$21,H$21,IF(H1338&gt;H$20,H$20,IF(H1338&gt;H$19,H$19,H$18)))),H1338*(1+H$10))), H1338)</f>
        <v>12</v>
      </c>
      <c r="I556" s="149">
        <f t="shared" si="1742"/>
        <v>6.2</v>
      </c>
      <c r="J556" s="149">
        <f t="shared" si="1742"/>
        <v>14.403</v>
      </c>
      <c r="K556" s="149">
        <f t="shared" si="1742"/>
        <v>10.9</v>
      </c>
      <c r="L556" s="149">
        <f t="shared" si="1742"/>
        <v>37.200000000000003</v>
      </c>
      <c r="M556" s="149">
        <f t="shared" si="1742"/>
        <v>11.1791</v>
      </c>
      <c r="N556" s="148">
        <f t="shared" si="1552"/>
        <v>81.7</v>
      </c>
      <c r="O556" s="149">
        <f t="shared" ref="O556:Q556" si="1743">IF(OR(AND($V1338=1,$B$24=2),$B$24=1), IF(O$10="2nd Quintile",IF(O1338&gt;O$21,O$20,IF(O1338&gt;O$20,O$19,IF(O1338&gt;O$19,O$18, O$17))), IF(O$10="Next Quintile",IF(O1338=O$22,O$22,IF(O1338&gt;O$21,O$21,IF(O1338&gt;O$20,O$20,IF(O1338&gt;O$19,O$19,O$18)))),O1338*(1+O$10))), O1338)</f>
        <v>7.8</v>
      </c>
      <c r="P556" s="149">
        <f t="shared" si="1743"/>
        <v>33.1</v>
      </c>
      <c r="Q556" s="149">
        <f t="shared" si="1743"/>
        <v>14.6</v>
      </c>
      <c r="R556" s="23"/>
      <c r="S556" s="49">
        <f t="shared" si="1691"/>
        <v>0.29802660677788562</v>
      </c>
      <c r="T556" s="49">
        <f t="shared" si="1692"/>
        <v>0.27658798830899778</v>
      </c>
      <c r="U556" s="49">
        <f t="shared" si="1692"/>
        <v>-0.13119468360964456</v>
      </c>
      <c r="V556" s="49">
        <f t="shared" si="1692"/>
        <v>-0.16153499636449895</v>
      </c>
      <c r="W556" s="49">
        <f t="shared" si="1701"/>
        <v>-0.97363748073406808</v>
      </c>
      <c r="X556" s="49">
        <f t="shared" si="1701"/>
        <v>0.5616210322181886</v>
      </c>
      <c r="Y556" s="49">
        <f t="shared" si="1702"/>
        <v>0.48548243920315631</v>
      </c>
      <c r="Z556" s="49">
        <f t="shared" si="1702"/>
        <v>0.98400416180553885</v>
      </c>
      <c r="AA556" s="49">
        <f t="shared" si="1702"/>
        <v>0.11783023796905312</v>
      </c>
      <c r="AB556" s="49">
        <f t="shared" si="1702"/>
        <v>0.22958985063403964</v>
      </c>
      <c r="AC556" s="49">
        <f t="shared" si="1692"/>
        <v>0.62398753255471839</v>
      </c>
      <c r="AD556" s="49">
        <f t="shared" si="1703"/>
        <v>0.4604431505797788</v>
      </c>
      <c r="AE556" s="49">
        <f t="shared" si="1703"/>
        <v>-0.69661142602175552</v>
      </c>
      <c r="AF556" s="49">
        <f t="shared" si="1703"/>
        <v>-0.3564622586127808</v>
      </c>
      <c r="AG556" s="129">
        <f t="shared" si="1694"/>
        <v>0.16747058273627405</v>
      </c>
      <c r="AH556" s="129">
        <f t="shared" si="1695"/>
        <v>5.0764415114288093E-2</v>
      </c>
      <c r="AI556" s="129">
        <f t="shared" si="1696"/>
        <v>0.44380808346954387</v>
      </c>
      <c r="AJ556" s="132">
        <f t="shared" si="1697"/>
        <v>7.8392496249902188E-3</v>
      </c>
      <c r="AK556" s="85">
        <f t="shared" si="1710"/>
        <v>0.63783878688996021</v>
      </c>
      <c r="AL556" s="122">
        <f t="shared" si="1711"/>
        <v>0.5444181276870278</v>
      </c>
      <c r="AM556" s="122">
        <f t="shared" si="1712"/>
        <v>0.72783947718494613</v>
      </c>
      <c r="AN556" s="122">
        <f t="shared" si="1713"/>
        <v>0.62363211269076435</v>
      </c>
      <c r="AO556" s="53"/>
      <c r="AP556" s="60"/>
    </row>
    <row r="557" spans="1:42" ht="15" thickBot="1">
      <c r="A557" s="23" t="s">
        <v>10</v>
      </c>
      <c r="B557" s="24">
        <v>13121010121</v>
      </c>
      <c r="C557" s="24"/>
      <c r="D557" s="148">
        <f t="shared" ref="D557:G557" si="1744">IF(OR(AND($V1339=1,$B$24=2),$B$24=1), IF(D$10="Next Quintile",IF(D1339&gt;D$21,D$22,IF(D1339&gt;D$20,D$21,IF(D1339&gt;D$19,D$20,IF(D1339&gt;D$18,D$19,D$18)))),IF(D$10="2nd Quintile",IF(D1339&gt;D$20,D$22,IF(D1339&gt;D$19,D$21,IF(D1339&gt;D$18,D$20,D$19))),IF(D1339*(1+D$10)&gt;100,100,D1339*(1+D$10)))), D1339)</f>
        <v>77.5</v>
      </c>
      <c r="E557" s="148">
        <f t="shared" si="1744"/>
        <v>72.7</v>
      </c>
      <c r="F557" s="148">
        <f t="shared" si="1744"/>
        <v>50</v>
      </c>
      <c r="G557" s="148">
        <f t="shared" si="1744"/>
        <v>30.2</v>
      </c>
      <c r="H557" s="149">
        <f t="shared" ref="H557:M557" si="1745">IF(OR(AND($V1339=1,$B$24=2),$B$24=1), IF(H$10="2nd Quintile",IF(H1339&gt;H$21,H$20,IF(H1339&gt;H$20,H$19,IF(H1339&gt;H$19,H$18, H$17))), IF(H$10="Next Quintile",IF(H1339=H$22,H$22,IF(H1339&gt;H$21,H$21,IF(H1339&gt;H$20,H$20,IF(H1339&gt;H$19,H$19,H$18)))),H1339*(1+H$10))), H1339)</f>
        <v>7.8</v>
      </c>
      <c r="I557" s="149">
        <f t="shared" si="1745"/>
        <v>5.4500999999999999</v>
      </c>
      <c r="J557" s="149">
        <f t="shared" si="1745"/>
        <v>6.0603999999999996</v>
      </c>
      <c r="K557" s="149">
        <f t="shared" si="1745"/>
        <v>6.4</v>
      </c>
      <c r="L557" s="149">
        <f t="shared" si="1745"/>
        <v>25.1</v>
      </c>
      <c r="M557" s="149">
        <f t="shared" si="1745"/>
        <v>0.49109999999999998</v>
      </c>
      <c r="N557" s="148">
        <f t="shared" si="1552"/>
        <v>81.7</v>
      </c>
      <c r="O557" s="149">
        <f t="shared" ref="O557:Q557" si="1746">IF(OR(AND($V1339=1,$B$24=2),$B$24=1), IF(O$10="2nd Quintile",IF(O1339&gt;O$21,O$20,IF(O1339&gt;O$20,O$19,IF(O1339&gt;O$19,O$18, O$17))), IF(O$10="Next Quintile",IF(O1339=O$22,O$22,IF(O1339&gt;O$21,O$21,IF(O1339&gt;O$20,O$20,IF(O1339&gt;O$19,O$19,O$18)))),O1339*(1+O$10))), O1339)</f>
        <v>0.9</v>
      </c>
      <c r="P557" s="149">
        <f t="shared" si="1746"/>
        <v>4.4000000000000004</v>
      </c>
      <c r="Q557" s="149">
        <f t="shared" si="1746"/>
        <v>11.2</v>
      </c>
      <c r="R557" s="23"/>
      <c r="S557" s="49">
        <f t="shared" si="1691"/>
        <v>0.29802660677788562</v>
      </c>
      <c r="T557" s="49">
        <f t="shared" si="1692"/>
        <v>0.27658798830899778</v>
      </c>
      <c r="U557" s="49">
        <f t="shared" si="1692"/>
        <v>0.18987626633361104</v>
      </c>
      <c r="V557" s="49">
        <f t="shared" si="1692"/>
        <v>-0.16153499636449895</v>
      </c>
      <c r="W557" s="49">
        <f t="shared" si="1701"/>
        <v>0.52625745891475817</v>
      </c>
      <c r="X557" s="49">
        <f t="shared" si="1701"/>
        <v>0.6511532847478172</v>
      </c>
      <c r="Y557" s="49">
        <f t="shared" si="1702"/>
        <v>0.90462245645980011</v>
      </c>
      <c r="Z557" s="49">
        <f t="shared" si="1702"/>
        <v>1.2060372774222223</v>
      </c>
      <c r="AA557" s="49">
        <f t="shared" si="1702"/>
        <v>1.2314912698910321</v>
      </c>
      <c r="AB557" s="49">
        <f t="shared" si="1702"/>
        <v>1.1328537603673683</v>
      </c>
      <c r="AC557" s="49">
        <f t="shared" si="1692"/>
        <v>0.62398753255471839</v>
      </c>
      <c r="AD557" s="49">
        <f t="shared" si="1703"/>
        <v>1.1701301358594007</v>
      </c>
      <c r="AE557" s="49">
        <f t="shared" si="1703"/>
        <v>1.364461969853358</v>
      </c>
      <c r="AF557" s="49">
        <f t="shared" si="1703"/>
        <v>0.15364733292365923</v>
      </c>
      <c r="AG557" s="129">
        <f t="shared" si="1694"/>
        <v>0.80058468171512598</v>
      </c>
      <c r="AH557" s="129">
        <f t="shared" si="1695"/>
        <v>0.383569866454053</v>
      </c>
      <c r="AI557" s="129">
        <f t="shared" si="1696"/>
        <v>1.190127435893541</v>
      </c>
      <c r="AJ557" s="132">
        <f t="shared" si="1697"/>
        <v>0.82805674279778407</v>
      </c>
      <c r="AK557" s="85">
        <f t="shared" si="1710"/>
        <v>0.82682875112277177</v>
      </c>
      <c r="AL557" s="122">
        <f t="shared" si="1711"/>
        <v>0.6416825254431795</v>
      </c>
      <c r="AM557" s="122">
        <f t="shared" si="1712"/>
        <v>0.90148719235410479</v>
      </c>
      <c r="AN557" s="122">
        <f t="shared" si="1713"/>
        <v>0.85285887221611578</v>
      </c>
      <c r="AO557" s="53"/>
      <c r="AP557" s="60"/>
    </row>
    <row r="558" spans="1:42" ht="15" thickBot="1">
      <c r="A558" s="23" t="s">
        <v>10</v>
      </c>
      <c r="B558" s="24">
        <v>13121010122</v>
      </c>
      <c r="C558" s="24"/>
      <c r="D558" s="148">
        <f t="shared" ref="D558:G558" si="1747">IF(OR(AND($V1340=1,$B$24=2),$B$24=1), IF(D$10="Next Quintile",IF(D1340&gt;D$21,D$22,IF(D1340&gt;D$20,D$21,IF(D1340&gt;D$19,D$20,IF(D1340&gt;D$18,D$19,D$18)))),IF(D$10="2nd Quintile",IF(D1340&gt;D$20,D$22,IF(D1340&gt;D$19,D$21,IF(D1340&gt;D$18,D$20,D$19))),IF(D1340*(1+D$10)&gt;100,100,D1340*(1+D$10)))), D1340)</f>
        <v>77.5</v>
      </c>
      <c r="E558" s="148">
        <f t="shared" si="1747"/>
        <v>72.7</v>
      </c>
      <c r="F558" s="148">
        <f t="shared" si="1747"/>
        <v>50</v>
      </c>
      <c r="G558" s="148">
        <f t="shared" si="1747"/>
        <v>30.2</v>
      </c>
      <c r="H558" s="149">
        <f t="shared" ref="H558:M558" si="1748">IF(OR(AND($V1340=1,$B$24=2),$B$24=1), IF(H$10="2nd Quintile",IF(H1340&gt;H$21,H$20,IF(H1340&gt;H$20,H$19,IF(H1340&gt;H$19,H$18, H$17))), IF(H$10="Next Quintile",IF(H1340=H$22,H$22,IF(H1340&gt;H$21,H$21,IF(H1340&gt;H$20,H$20,IF(H1340&gt;H$19,H$19,H$18)))),H1340*(1+H$10))), H1340)</f>
        <v>10.6</v>
      </c>
      <c r="I558" s="149">
        <f t="shared" si="1748"/>
        <v>5.9</v>
      </c>
      <c r="J558" s="149">
        <f t="shared" si="1748"/>
        <v>9.9806000000000008</v>
      </c>
      <c r="K558" s="149">
        <f t="shared" si="1748"/>
        <v>10.1</v>
      </c>
      <c r="L558" s="149">
        <f t="shared" si="1748"/>
        <v>23.7</v>
      </c>
      <c r="M558" s="149">
        <f t="shared" si="1748"/>
        <v>1.8337000000000001</v>
      </c>
      <c r="N558" s="148">
        <f t="shared" si="1552"/>
        <v>81.7</v>
      </c>
      <c r="O558" s="149">
        <f t="shared" ref="O558:Q558" si="1749">IF(OR(AND($V1340=1,$B$24=2),$B$24=1), IF(O$10="2nd Quintile",IF(O1340&gt;O$21,O$20,IF(O1340&gt;O$20,O$19,IF(O1340&gt;O$19,O$18, O$17))), IF(O$10="Next Quintile",IF(O1340=O$22,O$22,IF(O1340&gt;O$21,O$21,IF(O1340&gt;O$20,O$20,IF(O1340&gt;O$19,O$19,O$18)))),O1340*(1+O$10))), O1340)</f>
        <v>1.9</v>
      </c>
      <c r="P558" s="149">
        <f t="shared" si="1749"/>
        <v>11</v>
      </c>
      <c r="Q558" s="149">
        <f t="shared" si="1749"/>
        <v>6.4</v>
      </c>
      <c r="R558" s="23"/>
      <c r="S558" s="49">
        <f t="shared" si="1691"/>
        <v>0.29802660677788562</v>
      </c>
      <c r="T558" s="49">
        <f t="shared" si="1692"/>
        <v>0.27658798830899778</v>
      </c>
      <c r="U558" s="49">
        <f t="shared" si="1692"/>
        <v>0.18987626633361104</v>
      </c>
      <c r="V558" s="49">
        <f t="shared" si="1692"/>
        <v>-0.16153499636449895</v>
      </c>
      <c r="W558" s="49">
        <f t="shared" si="1701"/>
        <v>-0.47367250085112589</v>
      </c>
      <c r="X558" s="49">
        <f t="shared" si="1701"/>
        <v>0.59743870892026696</v>
      </c>
      <c r="Y558" s="49">
        <f t="shared" si="1702"/>
        <v>0.70766794639705044</v>
      </c>
      <c r="Z558" s="49">
        <f t="shared" si="1702"/>
        <v>1.0234767156929494</v>
      </c>
      <c r="AA558" s="49">
        <f t="shared" si="1702"/>
        <v>1.3603446124274596</v>
      </c>
      <c r="AB558" s="49">
        <f t="shared" si="1702"/>
        <v>1.0193879926645271</v>
      </c>
      <c r="AC558" s="49">
        <f t="shared" si="1692"/>
        <v>0.62398753255471839</v>
      </c>
      <c r="AD558" s="49">
        <f t="shared" si="1703"/>
        <v>1.0672769495869918</v>
      </c>
      <c r="AE558" s="49">
        <f t="shared" si="1703"/>
        <v>0.89048690320611945</v>
      </c>
      <c r="AF558" s="49">
        <f t="shared" si="1703"/>
        <v>0.87380205038686842</v>
      </c>
      <c r="AG558" s="129">
        <f t="shared" si="1694"/>
        <v>0.73440144193124246</v>
      </c>
      <c r="AH558" s="129">
        <f t="shared" si="1695"/>
        <v>0.20491285993174099</v>
      </c>
      <c r="AI558" s="129">
        <f t="shared" si="1696"/>
        <v>1.134403106928312</v>
      </c>
      <c r="AJ558" s="132">
        <f t="shared" si="1697"/>
        <v>0.86388835893367455</v>
      </c>
      <c r="AK558" s="85">
        <f t="shared" si="1710"/>
        <v>0.80707248895811323</v>
      </c>
      <c r="AL558" s="122">
        <f t="shared" si="1711"/>
        <v>0.58946893917421772</v>
      </c>
      <c r="AM558" s="122">
        <f t="shared" si="1712"/>
        <v>0.88852169390800628</v>
      </c>
      <c r="AN558" s="122">
        <f t="shared" si="1713"/>
        <v>0.86287275917140926</v>
      </c>
      <c r="AO558" s="53"/>
      <c r="AP558" s="60"/>
    </row>
    <row r="559" spans="1:42" ht="15" thickBot="1">
      <c r="A559" s="23" t="s">
        <v>10</v>
      </c>
      <c r="B559" s="24">
        <v>13121010123</v>
      </c>
      <c r="C559" s="24"/>
      <c r="D559" s="148">
        <f t="shared" ref="D559:G559" si="1750">IF(OR(AND($V1341=1,$B$24=2),$B$24=1), IF(D$10="Next Quintile",IF(D1341&gt;D$21,D$22,IF(D1341&gt;D$20,D$21,IF(D1341&gt;D$19,D$20,IF(D1341&gt;D$18,D$19,D$18)))),IF(D$10="2nd Quintile",IF(D1341&gt;D$20,D$22,IF(D1341&gt;D$19,D$21,IF(D1341&gt;D$18,D$20,D$19))),IF(D1341*(1+D$10)&gt;100,100,D1341*(1+D$10)))), D1341)</f>
        <v>79.8</v>
      </c>
      <c r="E559" s="148">
        <f t="shared" si="1750"/>
        <v>72</v>
      </c>
      <c r="F559" s="148">
        <f t="shared" si="1750"/>
        <v>50</v>
      </c>
      <c r="G559" s="148">
        <f t="shared" si="1750"/>
        <v>27.7</v>
      </c>
      <c r="H559" s="149">
        <f t="shared" ref="H559:M559" si="1751">IF(OR(AND($V1341=1,$B$24=2),$B$24=1), IF(H$10="2nd Quintile",IF(H1341&gt;H$21,H$20,IF(H1341&gt;H$20,H$19,IF(H1341&gt;H$19,H$18, H$17))), IF(H$10="Next Quintile",IF(H1341=H$22,H$22,IF(H1341&gt;H$21,H$21,IF(H1341&gt;H$20,H$20,IF(H1341&gt;H$19,H$19,H$18)))),H1341*(1+H$10))), H1341)</f>
        <v>10.7</v>
      </c>
      <c r="I559" s="149">
        <f t="shared" si="1751"/>
        <v>1.9</v>
      </c>
      <c r="J559" s="149">
        <f t="shared" si="1751"/>
        <v>19.100000000000001</v>
      </c>
      <c r="K559" s="149">
        <f t="shared" si="1751"/>
        <v>32.700000000000003</v>
      </c>
      <c r="L559" s="149">
        <f t="shared" si="1751"/>
        <v>43.5</v>
      </c>
      <c r="M559" s="149">
        <f t="shared" si="1751"/>
        <v>9.5</v>
      </c>
      <c r="N559" s="148">
        <f t="shared" si="1552"/>
        <v>84.8</v>
      </c>
      <c r="O559" s="149">
        <f t="shared" ref="O559:Q559" si="1752">IF(OR(AND($V1341=1,$B$24=2),$B$24=1), IF(O$10="2nd Quintile",IF(O1341&gt;O$21,O$20,IF(O1341&gt;O$20,O$19,IF(O1341&gt;O$19,O$18, O$17))), IF(O$10="Next Quintile",IF(O1341=O$22,O$22,IF(O1341&gt;O$21,O$21,IF(O1341&gt;O$20,O$20,IF(O1341&gt;O$19,O$19,O$18)))),O1341*(1+O$10))), O1341)</f>
        <v>7.2</v>
      </c>
      <c r="P559" s="149">
        <f t="shared" si="1752"/>
        <v>31.2</v>
      </c>
      <c r="Q559" s="149">
        <f t="shared" si="1752"/>
        <v>8.6999999999999993</v>
      </c>
      <c r="R559" s="23"/>
      <c r="S559" s="49">
        <f t="shared" si="1691"/>
        <v>0.49394479748771747</v>
      </c>
      <c r="T559" s="49">
        <f t="shared" ref="T559:AC574" si="1753">IF((E559-T$25)/T$26&lt;3.1, (IF((E559-T$25)/T$26&gt;-3.1, (E559-T$25)/T$26, -3.1)), 3.1)</f>
        <v>0.20967372507047863</v>
      </c>
      <c r="U559" s="49">
        <f t="shared" si="1753"/>
        <v>0.18987626633361104</v>
      </c>
      <c r="V559" s="49">
        <f t="shared" si="1753"/>
        <v>-0.29442359484941633</v>
      </c>
      <c r="W559" s="49">
        <f t="shared" si="1701"/>
        <v>-0.50938428512847878</v>
      </c>
      <c r="X559" s="49">
        <f t="shared" si="1701"/>
        <v>1.0750077316146449</v>
      </c>
      <c r="Y559" s="49">
        <f t="shared" si="1702"/>
        <v>0.2495007714911173</v>
      </c>
      <c r="Z559" s="49">
        <f t="shared" si="1702"/>
        <v>-9.1622931626394594E-2</v>
      </c>
      <c r="AA559" s="49">
        <f t="shared" si="1702"/>
        <v>-0.46200980344486947</v>
      </c>
      <c r="AB559" s="49">
        <f t="shared" si="1702"/>
        <v>0.37149389543505312</v>
      </c>
      <c r="AC559" s="49">
        <f t="shared" si="1753"/>
        <v>0.91522819233563768</v>
      </c>
      <c r="AD559" s="49">
        <f t="shared" si="1703"/>
        <v>0.52215506234322417</v>
      </c>
      <c r="AE559" s="49">
        <f t="shared" si="1703"/>
        <v>-0.56016405835058058</v>
      </c>
      <c r="AF559" s="49">
        <f t="shared" si="1703"/>
        <v>0.52872791493574745</v>
      </c>
      <c r="AG559" s="129">
        <f t="shared" si="1694"/>
        <v>0.16426724909113807</v>
      </c>
      <c r="AH559" s="129">
        <f t="shared" si="1695"/>
        <v>0.20202791600281064</v>
      </c>
      <c r="AI559" s="129">
        <f t="shared" si="1696"/>
        <v>-6.0712946545403657E-2</v>
      </c>
      <c r="AJ559" s="132">
        <f t="shared" si="1697"/>
        <v>0.35148677781600718</v>
      </c>
      <c r="AK559" s="85">
        <f t="shared" si="1710"/>
        <v>0.63688256444601765</v>
      </c>
      <c r="AL559" s="122">
        <f t="shared" si="1711"/>
        <v>0.58862579693397477</v>
      </c>
      <c r="AM559" s="122">
        <f t="shared" si="1712"/>
        <v>0.61045149329797077</v>
      </c>
      <c r="AN559" s="122">
        <f t="shared" si="1713"/>
        <v>0.71967152901851228</v>
      </c>
      <c r="AO559" s="53"/>
      <c r="AP559" s="60"/>
    </row>
    <row r="560" spans="1:42" ht="15" thickBot="1">
      <c r="A560" s="23" t="s">
        <v>10</v>
      </c>
      <c r="B560" s="24">
        <v>13121010204</v>
      </c>
      <c r="C560" s="24"/>
      <c r="D560" s="148">
        <f t="shared" ref="D560:G560" si="1754">IF(OR(AND($V1342=1,$B$24=2),$B$24=1), IF(D$10="Next Quintile",IF(D1342&gt;D$21,D$22,IF(D1342&gt;D$20,D$21,IF(D1342&gt;D$19,D$20,IF(D1342&gt;D$18,D$19,D$18)))),IF(D$10="2nd Quintile",IF(D1342&gt;D$20,D$22,IF(D1342&gt;D$19,D$21,IF(D1342&gt;D$18,D$20,D$19))),IF(D1342*(1+D$10)&gt;100,100,D1342*(1+D$10)))), D1342)</f>
        <v>80.8</v>
      </c>
      <c r="E560" s="148">
        <f t="shared" si="1754"/>
        <v>71.8</v>
      </c>
      <c r="F560" s="148">
        <f t="shared" si="1754"/>
        <v>79.3</v>
      </c>
      <c r="G560" s="148">
        <f t="shared" si="1754"/>
        <v>26.4</v>
      </c>
      <c r="H560" s="149">
        <f t="shared" ref="H560:M560" si="1755">IF(OR(AND($V1342=1,$B$24=2),$B$24=1), IF(H$10="2nd Quintile",IF(H1342&gt;H$21,H$20,IF(H1342&gt;H$20,H$19,IF(H1342&gt;H$19,H$18, H$17))), IF(H$10="Next Quintile",IF(H1342=H$22,H$22,IF(H1342&gt;H$21,H$21,IF(H1342&gt;H$20,H$20,IF(H1342&gt;H$19,H$19,H$18)))),H1342*(1+H$10))), H1342)</f>
        <v>9.3000000000000007</v>
      </c>
      <c r="I560" s="149">
        <f t="shared" si="1755"/>
        <v>1.4</v>
      </c>
      <c r="J560" s="149">
        <f t="shared" si="1755"/>
        <v>6.1</v>
      </c>
      <c r="K560" s="149">
        <f t="shared" si="1755"/>
        <v>5.0999999999999996</v>
      </c>
      <c r="L560" s="149">
        <f t="shared" si="1755"/>
        <v>24.3</v>
      </c>
      <c r="M560" s="149">
        <f t="shared" si="1755"/>
        <v>0.32850000000000001</v>
      </c>
      <c r="N560" s="148">
        <f t="shared" si="1552"/>
        <v>86.1</v>
      </c>
      <c r="O560" s="149">
        <f t="shared" ref="O560:Q560" si="1756">IF(OR(AND($V1342=1,$B$24=2),$B$24=1), IF(O$10="2nd Quintile",IF(O1342&gt;O$21,O$20,IF(O1342&gt;O$20,O$19,IF(O1342&gt;O$19,O$18, O$17))), IF(O$10="Next Quintile",IF(O1342=O$22,O$22,IF(O1342&gt;O$21,O$21,IF(O1342&gt;O$20,O$20,IF(O1342&gt;O$19,O$19,O$18)))),O1342*(1+O$10))), O1342)</f>
        <v>0.3</v>
      </c>
      <c r="P560" s="149">
        <f t="shared" si="1756"/>
        <v>5.9</v>
      </c>
      <c r="Q560" s="149">
        <f t="shared" si="1756"/>
        <v>7.2</v>
      </c>
      <c r="R560" s="23"/>
      <c r="S560" s="49">
        <f t="shared" si="1691"/>
        <v>0.57912661953547051</v>
      </c>
      <c r="T560" s="49">
        <f t="shared" si="1753"/>
        <v>0.19055536414518726</v>
      </c>
      <c r="U560" s="49">
        <f t="shared" si="1753"/>
        <v>1.5939626593690415</v>
      </c>
      <c r="V560" s="49">
        <f t="shared" si="1753"/>
        <v>-0.36352566606157344</v>
      </c>
      <c r="W560" s="49">
        <f t="shared" si="1701"/>
        <v>-9.4193052455372357E-3</v>
      </c>
      <c r="X560" s="49">
        <f t="shared" si="1701"/>
        <v>1.1347038594514423</v>
      </c>
      <c r="Y560" s="49">
        <f t="shared" si="1702"/>
        <v>0.90263291546738011</v>
      </c>
      <c r="Z560" s="49">
        <f t="shared" si="1702"/>
        <v>1.2701801774892645</v>
      </c>
      <c r="AA560" s="49">
        <f t="shared" si="1702"/>
        <v>1.3051217513404192</v>
      </c>
      <c r="AB560" s="49">
        <f t="shared" si="1702"/>
        <v>1.1465954062995014</v>
      </c>
      <c r="AC560" s="49">
        <f t="shared" si="1753"/>
        <v>1.0373613722437651</v>
      </c>
      <c r="AD560" s="49">
        <f t="shared" si="1703"/>
        <v>1.231842047622846</v>
      </c>
      <c r="AE560" s="49">
        <f t="shared" si="1703"/>
        <v>1.2567403637971672</v>
      </c>
      <c r="AF560" s="49">
        <f t="shared" si="1703"/>
        <v>0.75377626414300025</v>
      </c>
      <c r="AG560" s="129">
        <f t="shared" si="1694"/>
        <v>0.96199874502974791</v>
      </c>
      <c r="AH560" s="129">
        <f t="shared" si="1695"/>
        <v>0.57543377809448715</v>
      </c>
      <c r="AI560" s="129">
        <f t="shared" si="1696"/>
        <v>1.2406324450430617</v>
      </c>
      <c r="AJ560" s="132">
        <f t="shared" si="1697"/>
        <v>1.0699300119516946</v>
      </c>
      <c r="AK560" s="85">
        <f t="shared" si="1710"/>
        <v>0.87501222721611049</v>
      </c>
      <c r="AL560" s="122">
        <f t="shared" si="1711"/>
        <v>0.6977559092826604</v>
      </c>
      <c r="AM560" s="122">
        <f t="shared" si="1712"/>
        <v>0.91323830052907984</v>
      </c>
      <c r="AN560" s="122">
        <f t="shared" si="1713"/>
        <v>0.92045536481161561</v>
      </c>
      <c r="AO560" s="53"/>
      <c r="AP560" s="60"/>
    </row>
    <row r="561" spans="1:42" ht="15" thickBot="1">
      <c r="A561" s="23" t="s">
        <v>10</v>
      </c>
      <c r="B561" s="24">
        <v>13121010205</v>
      </c>
      <c r="C561" s="24"/>
      <c r="D561" s="148">
        <f t="shared" ref="D561:G561" si="1757">IF(OR(AND($V1343=1,$B$24=2),$B$24=1), IF(D$10="Next Quintile",IF(D1343&gt;D$21,D$22,IF(D1343&gt;D$20,D$21,IF(D1343&gt;D$19,D$20,IF(D1343&gt;D$18,D$19,D$18)))),IF(D$10="2nd Quintile",IF(D1343&gt;D$20,D$22,IF(D1343&gt;D$19,D$21,IF(D1343&gt;D$18,D$20,D$19))),IF(D1343*(1+D$10)&gt;100,100,D1343*(1+D$10)))), D1343)</f>
        <v>80.8</v>
      </c>
      <c r="E561" s="148">
        <f t="shared" si="1757"/>
        <v>71.7</v>
      </c>
      <c r="F561" s="148">
        <f t="shared" si="1757"/>
        <v>65.900000000000006</v>
      </c>
      <c r="G561" s="148">
        <f t="shared" si="1757"/>
        <v>26.4</v>
      </c>
      <c r="H561" s="149">
        <f t="shared" ref="H561:M561" si="1758">IF(OR(AND($V1343=1,$B$24=2),$B$24=1), IF(H$10="2nd Quintile",IF(H1343&gt;H$21,H$20,IF(H1343&gt;H$20,H$19,IF(H1343&gt;H$19,H$18, H$17))), IF(H$10="Next Quintile",IF(H1343=H$22,H$22,IF(H1343&gt;H$21,H$21,IF(H1343&gt;H$20,H$20,IF(H1343&gt;H$19,H$19,H$18)))),H1343*(1+H$10))), H1343)</f>
        <v>5.7</v>
      </c>
      <c r="I561" s="149">
        <f t="shared" si="1758"/>
        <v>4.6115000000000004</v>
      </c>
      <c r="J561" s="149">
        <f t="shared" si="1758"/>
        <v>3.4</v>
      </c>
      <c r="K561" s="149">
        <f t="shared" si="1758"/>
        <v>8.3000000000000007</v>
      </c>
      <c r="L561" s="149">
        <f t="shared" si="1758"/>
        <v>27.6</v>
      </c>
      <c r="M561" s="149">
        <f t="shared" si="1758"/>
        <v>4.4000000000000004</v>
      </c>
      <c r="N561" s="148">
        <f t="shared" si="1552"/>
        <v>86.2</v>
      </c>
      <c r="O561" s="149">
        <f t="shared" ref="O561:Q561" si="1759">IF(OR(AND($V1343=1,$B$24=2),$B$24=1), IF(O$10="2nd Quintile",IF(O1343&gt;O$21,O$20,IF(O1343&gt;O$20,O$19,IF(O1343&gt;O$19,O$18, O$17))), IF(O$10="Next Quintile",IF(O1343=O$22,O$22,IF(O1343&gt;O$21,O$21,IF(O1343&gt;O$20,O$20,IF(O1343&gt;O$19,O$19,O$18)))),O1343*(1+O$10))), O1343)</f>
        <v>1.7</v>
      </c>
      <c r="P561" s="149">
        <f t="shared" si="1759"/>
        <v>5.2</v>
      </c>
      <c r="Q561" s="149">
        <f t="shared" si="1759"/>
        <v>6.1</v>
      </c>
      <c r="R561" s="23"/>
      <c r="S561" s="49">
        <f t="shared" si="1691"/>
        <v>0.57912661953547051</v>
      </c>
      <c r="T561" s="49">
        <f t="shared" si="1753"/>
        <v>0.18099618368254225</v>
      </c>
      <c r="U561" s="49">
        <f t="shared" si="1753"/>
        <v>0.95182075948253098</v>
      </c>
      <c r="V561" s="49">
        <f t="shared" si="1753"/>
        <v>-0.36352566606157344</v>
      </c>
      <c r="W561" s="49">
        <f t="shared" si="1701"/>
        <v>1.276204928739171</v>
      </c>
      <c r="X561" s="49">
        <f t="shared" si="1701"/>
        <v>0.75127563035569345</v>
      </c>
      <c r="Y561" s="49">
        <f t="shared" si="1702"/>
        <v>1.0382834376778347</v>
      </c>
      <c r="Z561" s="49">
        <f t="shared" si="1702"/>
        <v>1.1122899619396227</v>
      </c>
      <c r="AA561" s="49">
        <f t="shared" si="1702"/>
        <v>1.0013960153616976</v>
      </c>
      <c r="AB561" s="49">
        <f t="shared" si="1702"/>
        <v>0.80250493020675751</v>
      </c>
      <c r="AC561" s="49">
        <f t="shared" si="1753"/>
        <v>1.0467562322366988</v>
      </c>
      <c r="AD561" s="49">
        <f t="shared" si="1703"/>
        <v>1.0878475868414736</v>
      </c>
      <c r="AE561" s="49">
        <f t="shared" si="1703"/>
        <v>1.3070104466233898</v>
      </c>
      <c r="AF561" s="49">
        <f t="shared" si="1703"/>
        <v>0.91881172022831914</v>
      </c>
      <c r="AG561" s="129">
        <f t="shared" si="1694"/>
        <v>0.89758918188767345</v>
      </c>
      <c r="AH561" s="129">
        <f t="shared" si="1695"/>
        <v>0.63059741334452413</v>
      </c>
      <c r="AI561" s="129">
        <f t="shared" si="1696"/>
        <v>0.97206363583602595</v>
      </c>
      <c r="AJ561" s="132">
        <f t="shared" si="1697"/>
        <v>1.0901064964824705</v>
      </c>
      <c r="AK561" s="85">
        <f t="shared" si="1710"/>
        <v>0.85578542267312974</v>
      </c>
      <c r="AL561" s="122">
        <f t="shared" si="1711"/>
        <v>0.71387781395409922</v>
      </c>
      <c r="AM561" s="122">
        <f t="shared" si="1712"/>
        <v>0.85074982299860769</v>
      </c>
      <c r="AN561" s="122">
        <f t="shared" si="1713"/>
        <v>0.92609410112984814</v>
      </c>
      <c r="AO561" s="53"/>
      <c r="AP561" s="60"/>
    </row>
    <row r="562" spans="1:42" ht="15" thickBot="1">
      <c r="A562" s="23" t="s">
        <v>10</v>
      </c>
      <c r="B562" s="24">
        <v>13121010206</v>
      </c>
      <c r="C562" s="24"/>
      <c r="D562" s="148">
        <f t="shared" ref="D562:G562" si="1760">IF(OR(AND($V1344=1,$B$24=2),$B$24=1), IF(D$10="Next Quintile",IF(D1344&gt;D$21,D$22,IF(D1344&gt;D$20,D$21,IF(D1344&gt;D$19,D$20,IF(D1344&gt;D$18,D$19,D$18)))),IF(D$10="2nd Quintile",IF(D1344&gt;D$20,D$22,IF(D1344&gt;D$19,D$21,IF(D1344&gt;D$18,D$20,D$19))),IF(D1344*(1+D$10)&gt;100,100,D1344*(1+D$10)))), D1344)</f>
        <v>81.3</v>
      </c>
      <c r="E562" s="148">
        <f t="shared" si="1760"/>
        <v>71.599999999999994</v>
      </c>
      <c r="F562" s="148">
        <f t="shared" si="1760"/>
        <v>82.4</v>
      </c>
      <c r="G562" s="148">
        <f t="shared" si="1760"/>
        <v>25.7</v>
      </c>
      <c r="H562" s="149">
        <f t="shared" ref="H562:M562" si="1761">IF(OR(AND($V1344=1,$B$24=2),$B$24=1), IF(H$10="2nd Quintile",IF(H1344&gt;H$21,H$20,IF(H1344&gt;H$20,H$19,IF(H1344&gt;H$19,H$18, H$17))), IF(H$10="Next Quintile",IF(H1344=H$22,H$22,IF(H1344&gt;H$21,H$21,IF(H1344&gt;H$20,H$20,IF(H1344&gt;H$19,H$19,H$18)))),H1344*(1+H$10))), H1344)</f>
        <v>10.7</v>
      </c>
      <c r="I562" s="149">
        <f t="shared" si="1761"/>
        <v>8.3000000000000007</v>
      </c>
      <c r="J562" s="149">
        <f t="shared" si="1761"/>
        <v>13.3</v>
      </c>
      <c r="K562" s="149">
        <f t="shared" si="1761"/>
        <v>3.7</v>
      </c>
      <c r="L562" s="149">
        <f t="shared" si="1761"/>
        <v>35.299999999999997</v>
      </c>
      <c r="M562" s="149">
        <f t="shared" si="1761"/>
        <v>5.5E-2</v>
      </c>
      <c r="N562" s="148">
        <f t="shared" ref="N562:N625" si="1762">IF(OR(AND($V1344=1,$B$24=2),$B$24=1), IF(N$10="Next Quintile",IF(N1344&gt;N$21,N$22,IF(N1344&gt;N$20,N$21,IF(N1344&gt;N$19,N$20,IF(N1344&gt;N$18,N$19,N$18)))),IF(N$10="2nd Quintile",IF(N1344&gt;N$20,N$22,IF(N1344&gt;N$19,N$21,IF(N1344&gt;N$18,N$20,N$19))),IF(N1344*(1+N$10)&gt;100,100,N1344*(1+N$10)))), N1344)</f>
        <v>86.9</v>
      </c>
      <c r="O562" s="149">
        <f t="shared" ref="O562:Q562" si="1763">IF(OR(AND($V1344=1,$B$24=2),$B$24=1), IF(O$10="2nd Quintile",IF(O1344&gt;O$21,O$20,IF(O1344&gt;O$20,O$19,IF(O1344&gt;O$19,O$18, O$17))), IF(O$10="Next Quintile",IF(O1344=O$22,O$22,IF(O1344&gt;O$21,O$21,IF(O1344&gt;O$20,O$20,IF(O1344&gt;O$19,O$19,O$18)))),O1344*(1+O$10))), O1344)</f>
        <v>0.6</v>
      </c>
      <c r="P562" s="149">
        <f t="shared" si="1763"/>
        <v>1.7</v>
      </c>
      <c r="Q562" s="149">
        <f t="shared" si="1763"/>
        <v>2.4</v>
      </c>
      <c r="R562" s="23"/>
      <c r="S562" s="49">
        <f t="shared" si="1691"/>
        <v>0.62171753055934709</v>
      </c>
      <c r="T562" s="49">
        <f t="shared" si="1753"/>
        <v>0.17143700321989586</v>
      </c>
      <c r="U562" s="49">
        <f t="shared" si="1753"/>
        <v>1.7425178750144288</v>
      </c>
      <c r="V562" s="49">
        <f t="shared" si="1753"/>
        <v>-0.40073447363735026</v>
      </c>
      <c r="W562" s="49">
        <f t="shared" si="1701"/>
        <v>-0.50938428512847878</v>
      </c>
      <c r="X562" s="49">
        <f t="shared" si="1701"/>
        <v>0.31089729530364013</v>
      </c>
      <c r="Y562" s="49">
        <f t="shared" si="1702"/>
        <v>0.54089818957283453</v>
      </c>
      <c r="Z562" s="49">
        <f t="shared" si="1702"/>
        <v>1.3392571467922325</v>
      </c>
      <c r="AA562" s="49">
        <f t="shared" si="1702"/>
        <v>0.29270263141134784</v>
      </c>
      <c r="AB562" s="49">
        <f t="shared" si="1702"/>
        <v>1.1697094294387291</v>
      </c>
      <c r="AC562" s="49">
        <f t="shared" si="1753"/>
        <v>1.1125202521872293</v>
      </c>
      <c r="AD562" s="49">
        <f t="shared" si="1703"/>
        <v>1.2009860917411235</v>
      </c>
      <c r="AE562" s="49">
        <f t="shared" si="1703"/>
        <v>1.5583608607545012</v>
      </c>
      <c r="AF562" s="49">
        <f t="shared" si="1703"/>
        <v>1.4739309816062096</v>
      </c>
      <c r="AG562" s="129">
        <f t="shared" si="1694"/>
        <v>0.87474876724169359</v>
      </c>
      <c r="AH562" s="129">
        <f t="shared" si="1695"/>
        <v>0.35390701927204532</v>
      </c>
      <c r="AI562" s="129">
        <f t="shared" si="1696"/>
        <v>0.93388973588076984</v>
      </c>
      <c r="AJ562" s="132">
        <f t="shared" si="1697"/>
        <v>1.3364495465722659</v>
      </c>
      <c r="AK562" s="85">
        <f t="shared" si="1710"/>
        <v>0.84896736388409233</v>
      </c>
      <c r="AL562" s="122">
        <f t="shared" si="1711"/>
        <v>0.63301337968467064</v>
      </c>
      <c r="AM562" s="122">
        <f t="shared" si="1712"/>
        <v>0.84186782029454232</v>
      </c>
      <c r="AN562" s="122">
        <f t="shared" si="1713"/>
        <v>0.99493976654627581</v>
      </c>
      <c r="AO562" s="53"/>
      <c r="AP562" s="60"/>
    </row>
    <row r="563" spans="1:42" ht="15" thickBot="1">
      <c r="A563" s="23" t="s">
        <v>10</v>
      </c>
      <c r="B563" s="24">
        <v>13121010208</v>
      </c>
      <c r="C563" s="24"/>
      <c r="D563" s="148">
        <f t="shared" ref="D563:G563" si="1764">IF(OR(AND($V1345=1,$B$24=2),$B$24=1), IF(D$10="Next Quintile",IF(D1345&gt;D$21,D$22,IF(D1345&gt;D$20,D$21,IF(D1345&gt;D$19,D$20,IF(D1345&gt;D$18,D$19,D$18)))),IF(D$10="2nd Quintile",IF(D1345&gt;D$20,D$22,IF(D1345&gt;D$19,D$21,IF(D1345&gt;D$18,D$20,D$19))),IF(D1345*(1+D$10)&gt;100,100,D1345*(1+D$10)))), D1345)</f>
        <v>77.5</v>
      </c>
      <c r="E563" s="148">
        <f t="shared" si="1764"/>
        <v>72.7</v>
      </c>
      <c r="F563" s="148">
        <f t="shared" si="1764"/>
        <v>41</v>
      </c>
      <c r="G563" s="148">
        <f t="shared" si="1764"/>
        <v>30.2</v>
      </c>
      <c r="H563" s="149">
        <f t="shared" ref="H563:M563" si="1765">IF(OR(AND($V1345=1,$B$24=2),$B$24=1), IF(H$10="2nd Quintile",IF(H1345&gt;H$21,H$20,IF(H1345&gt;H$20,H$19,IF(H1345&gt;H$19,H$18, H$17))), IF(H$10="Next Quintile",IF(H1345=H$22,H$22,IF(H1345&gt;H$21,H$21,IF(H1345&gt;H$20,H$20,IF(H1345&gt;H$19,H$19,H$18)))),H1345*(1+H$10))), H1345)</f>
        <v>12.4</v>
      </c>
      <c r="I563" s="149">
        <f t="shared" si="1765"/>
        <v>8.3010999999999999</v>
      </c>
      <c r="J563" s="149">
        <f t="shared" si="1765"/>
        <v>9.9</v>
      </c>
      <c r="K563" s="149">
        <f t="shared" si="1765"/>
        <v>33.1</v>
      </c>
      <c r="L563" s="149">
        <f t="shared" si="1765"/>
        <v>32.1</v>
      </c>
      <c r="M563" s="149">
        <f t="shared" si="1765"/>
        <v>8</v>
      </c>
      <c r="N563" s="148">
        <f t="shared" si="1762"/>
        <v>81.7</v>
      </c>
      <c r="O563" s="149">
        <f t="shared" ref="O563:Q563" si="1766">IF(OR(AND($V1345=1,$B$24=2),$B$24=1), IF(O$10="2nd Quintile",IF(O1345&gt;O$21,O$20,IF(O1345&gt;O$20,O$19,IF(O1345&gt;O$19,O$18, O$17))), IF(O$10="Next Quintile",IF(O1345=O$22,O$22,IF(O1345&gt;O$21,O$21,IF(O1345&gt;O$20,O$20,IF(O1345&gt;O$19,O$19,O$18)))),O1345*(1+O$10))), O1345)</f>
        <v>7.2</v>
      </c>
      <c r="P563" s="149">
        <f t="shared" si="1766"/>
        <v>19.7</v>
      </c>
      <c r="Q563" s="149">
        <f t="shared" si="1766"/>
        <v>14.3</v>
      </c>
      <c r="R563" s="23"/>
      <c r="S563" s="49">
        <f t="shared" si="1691"/>
        <v>0.29802660677788562</v>
      </c>
      <c r="T563" s="49">
        <f t="shared" si="1753"/>
        <v>0.27658798830899778</v>
      </c>
      <c r="U563" s="49">
        <f t="shared" si="1753"/>
        <v>-0.24141306941106047</v>
      </c>
      <c r="V563" s="49">
        <f t="shared" si="1753"/>
        <v>-0.16153499636449895</v>
      </c>
      <c r="W563" s="49">
        <f t="shared" si="1701"/>
        <v>-1.1164846178434802</v>
      </c>
      <c r="X563" s="49">
        <f t="shared" si="1701"/>
        <v>0.31076596382239924</v>
      </c>
      <c r="Y563" s="49">
        <f t="shared" si="1702"/>
        <v>0.71171736568970334</v>
      </c>
      <c r="Z563" s="49">
        <f t="shared" si="1702"/>
        <v>-0.11135920857009972</v>
      </c>
      <c r="AA563" s="49">
        <f t="shared" si="1702"/>
        <v>0.58722455720889555</v>
      </c>
      <c r="AB563" s="49">
        <f t="shared" si="1702"/>
        <v>0.49826184683849556</v>
      </c>
      <c r="AC563" s="49">
        <f t="shared" si="1753"/>
        <v>0.62398753255471839</v>
      </c>
      <c r="AD563" s="49">
        <f t="shared" si="1703"/>
        <v>0.52215506234322417</v>
      </c>
      <c r="AE563" s="49">
        <f t="shared" si="1703"/>
        <v>0.26570158808021399</v>
      </c>
      <c r="AF563" s="49">
        <f t="shared" si="1703"/>
        <v>-0.31145258877133036</v>
      </c>
      <c r="AG563" s="129">
        <f t="shared" si="1694"/>
        <v>0.20363399937883678</v>
      </c>
      <c r="AH563" s="129">
        <f t="shared" si="1695"/>
        <v>1.1095034425706616E-2</v>
      </c>
      <c r="AI563" s="129">
        <f t="shared" si="1696"/>
        <v>0.32470906515909714</v>
      </c>
      <c r="AJ563" s="132">
        <f t="shared" si="1697"/>
        <v>0.27509789855170658</v>
      </c>
      <c r="AK563" s="85">
        <f t="shared" si="1710"/>
        <v>0.64863387553012408</v>
      </c>
      <c r="AL563" s="122">
        <f t="shared" si="1711"/>
        <v>0.53282451223841754</v>
      </c>
      <c r="AM563" s="122">
        <f t="shared" si="1712"/>
        <v>0.70012845462961859</v>
      </c>
      <c r="AN563" s="122">
        <f t="shared" si="1713"/>
        <v>0.69832307522024628</v>
      </c>
      <c r="AO563" s="53"/>
      <c r="AP563" s="60"/>
    </row>
    <row r="564" spans="1:42" ht="15" thickBot="1">
      <c r="A564" s="23" t="s">
        <v>10</v>
      </c>
      <c r="B564" s="24">
        <v>13121010209</v>
      </c>
      <c r="C564" s="24"/>
      <c r="D564" s="148">
        <f t="shared" ref="D564:G564" si="1767">IF(OR(AND($V1346=1,$B$24=2),$B$24=1), IF(D$10="Next Quintile",IF(D1346&gt;D$21,D$22,IF(D1346&gt;D$20,D$21,IF(D1346&gt;D$19,D$20,IF(D1346&gt;D$18,D$19,D$18)))),IF(D$10="2nd Quintile",IF(D1346&gt;D$20,D$22,IF(D1346&gt;D$19,D$21,IF(D1346&gt;D$18,D$20,D$19))),IF(D1346*(1+D$10)&gt;100,100,D1346*(1+D$10)))), D1346)</f>
        <v>77.5</v>
      </c>
      <c r="E564" s="148">
        <f t="shared" si="1767"/>
        <v>72.7</v>
      </c>
      <c r="F564" s="148">
        <f t="shared" si="1767"/>
        <v>43.1</v>
      </c>
      <c r="G564" s="148">
        <f t="shared" si="1767"/>
        <v>30.2</v>
      </c>
      <c r="H564" s="149">
        <f t="shared" ref="H564:M564" si="1768">IF(OR(AND($V1346=1,$B$24=2),$B$24=1), IF(H$10="2nd Quintile",IF(H1346&gt;H$21,H$20,IF(H1346&gt;H$20,H$19,IF(H1346&gt;H$19,H$18, H$17))), IF(H$10="Next Quintile",IF(H1346=H$22,H$22,IF(H1346&gt;H$21,H$21,IF(H1346&gt;H$20,H$20,IF(H1346&gt;H$19,H$19,H$18)))),H1346*(1+H$10))), H1346)</f>
        <v>10.7</v>
      </c>
      <c r="I564" s="149">
        <f t="shared" si="1768"/>
        <v>5.9</v>
      </c>
      <c r="J564" s="149">
        <f t="shared" si="1768"/>
        <v>1.1000000000000001</v>
      </c>
      <c r="K564" s="149">
        <f t="shared" si="1768"/>
        <v>22.1</v>
      </c>
      <c r="L564" s="149">
        <f t="shared" si="1768"/>
        <v>27.8</v>
      </c>
      <c r="M564" s="149">
        <f t="shared" si="1768"/>
        <v>5</v>
      </c>
      <c r="N564" s="148">
        <f t="shared" si="1762"/>
        <v>81.7</v>
      </c>
      <c r="O564" s="149">
        <f t="shared" ref="O564:Q564" si="1769">IF(OR(AND($V1346=1,$B$24=2),$B$24=1), IF(O$10="2nd Quintile",IF(O1346&gt;O$21,O$20,IF(O1346&gt;O$20,O$19,IF(O1346&gt;O$19,O$18, O$17))), IF(O$10="Next Quintile",IF(O1346=O$22,O$22,IF(O1346&gt;O$21,O$21,IF(O1346&gt;O$20,O$20,IF(O1346&gt;O$19,O$19,O$18)))),O1346*(1+O$10))), O1346)</f>
        <v>2.1</v>
      </c>
      <c r="P564" s="149">
        <f t="shared" si="1769"/>
        <v>30.7</v>
      </c>
      <c r="Q564" s="149">
        <f t="shared" si="1769"/>
        <v>10.3</v>
      </c>
      <c r="R564" s="23"/>
      <c r="S564" s="49">
        <f t="shared" si="1691"/>
        <v>0.29802660677788562</v>
      </c>
      <c r="T564" s="49">
        <f t="shared" si="1753"/>
        <v>0.27658798830899778</v>
      </c>
      <c r="U564" s="49">
        <f t="shared" si="1753"/>
        <v>-0.14077889107063704</v>
      </c>
      <c r="V564" s="49">
        <f t="shared" si="1753"/>
        <v>-0.16153499636449895</v>
      </c>
      <c r="W564" s="49">
        <f t="shared" si="1701"/>
        <v>-0.50938428512847878</v>
      </c>
      <c r="X564" s="49">
        <f t="shared" si="1701"/>
        <v>0.59743870892026696</v>
      </c>
      <c r="Y564" s="49">
        <f t="shared" si="1702"/>
        <v>1.1538375862274812</v>
      </c>
      <c r="Z564" s="49">
        <f t="shared" si="1702"/>
        <v>0.43138840738179329</v>
      </c>
      <c r="AA564" s="49">
        <f t="shared" si="1702"/>
        <v>0.98298839499935087</v>
      </c>
      <c r="AB564" s="49">
        <f t="shared" si="1702"/>
        <v>0.75179774964538049</v>
      </c>
      <c r="AC564" s="49">
        <f t="shared" si="1753"/>
        <v>0.62398753255471839</v>
      </c>
      <c r="AD564" s="49">
        <f t="shared" si="1703"/>
        <v>1.04670631233251</v>
      </c>
      <c r="AE564" s="49">
        <f t="shared" si="1703"/>
        <v>-0.52425685633185037</v>
      </c>
      <c r="AF564" s="49">
        <f t="shared" si="1703"/>
        <v>0.28867634244801077</v>
      </c>
      <c r="AG564" s="129">
        <f t="shared" si="1694"/>
        <v>0.43238325404708755</v>
      </c>
      <c r="AH564" s="129">
        <f t="shared" si="1695"/>
        <v>0.21631324538157384</v>
      </c>
      <c r="AI564" s="129">
        <f t="shared" si="1696"/>
        <v>0.72205818400884159</v>
      </c>
      <c r="AJ564" s="132">
        <f t="shared" si="1697"/>
        <v>0.3587783327508472</v>
      </c>
      <c r="AK564" s="85">
        <f t="shared" si="1710"/>
        <v>0.71691748116734288</v>
      </c>
      <c r="AL564" s="122">
        <f t="shared" si="1711"/>
        <v>0.59280077049038804</v>
      </c>
      <c r="AM564" s="122">
        <f t="shared" si="1712"/>
        <v>0.79258052141394231</v>
      </c>
      <c r="AN564" s="122">
        <f t="shared" si="1713"/>
        <v>0.72170930500296371</v>
      </c>
      <c r="AO564" s="53"/>
      <c r="AP564" s="60"/>
    </row>
    <row r="565" spans="1:42" ht="15" thickBot="1">
      <c r="A565" s="23" t="s">
        <v>10</v>
      </c>
      <c r="B565" s="24">
        <v>13121010210</v>
      </c>
      <c r="C565" s="24"/>
      <c r="D565" s="148">
        <f t="shared" ref="D565:G565" si="1770">IF(OR(AND($V1347=1,$B$24=2),$B$24=1), IF(D$10="Next Quintile",IF(D1347&gt;D$21,D$22,IF(D1347&gt;D$20,D$21,IF(D1347&gt;D$19,D$20,IF(D1347&gt;D$18,D$19,D$18)))),IF(D$10="2nd Quintile",IF(D1347&gt;D$20,D$22,IF(D1347&gt;D$19,D$21,IF(D1347&gt;D$18,D$20,D$19))),IF(D1347*(1+D$10)&gt;100,100,D1347*(1+D$10)))), D1347)</f>
        <v>77.5</v>
      </c>
      <c r="E565" s="148">
        <f t="shared" si="1770"/>
        <v>72.7</v>
      </c>
      <c r="F565" s="148">
        <f t="shared" si="1770"/>
        <v>69.400000000000006</v>
      </c>
      <c r="G565" s="148">
        <f t="shared" si="1770"/>
        <v>30.2</v>
      </c>
      <c r="H565" s="149">
        <f t="shared" ref="H565:M565" si="1771">IF(OR(AND($V1347=1,$B$24=2),$B$24=1), IF(H$10="2nd Quintile",IF(H1347&gt;H$21,H$20,IF(H1347&gt;H$20,H$19,IF(H1347&gt;H$19,H$18, H$17))), IF(H$10="Next Quintile",IF(H1347=H$22,H$22,IF(H1347&gt;H$21,H$21,IF(H1347&gt;H$20,H$20,IF(H1347&gt;H$19,H$19,H$18)))),H1347*(1+H$10))), H1347)</f>
        <v>9.4</v>
      </c>
      <c r="I565" s="149">
        <f t="shared" si="1771"/>
        <v>7.1</v>
      </c>
      <c r="J565" s="149">
        <f t="shared" si="1771"/>
        <v>8.6</v>
      </c>
      <c r="K565" s="149">
        <f t="shared" si="1771"/>
        <v>6.8</v>
      </c>
      <c r="L565" s="149">
        <f t="shared" si="1771"/>
        <v>36.5</v>
      </c>
      <c r="M565" s="149">
        <f t="shared" si="1771"/>
        <v>4.4000000000000004</v>
      </c>
      <c r="N565" s="148">
        <f t="shared" si="1762"/>
        <v>81.7</v>
      </c>
      <c r="O565" s="149">
        <f t="shared" ref="O565:Q565" si="1772">IF(OR(AND($V1347=1,$B$24=2),$B$24=1), IF(O$10="2nd Quintile",IF(O1347&gt;O$21,O$20,IF(O1347&gt;O$20,O$19,IF(O1347&gt;O$19,O$18, O$17))), IF(O$10="Next Quintile",IF(O1347=O$22,O$22,IF(O1347&gt;O$21,O$21,IF(O1347&gt;O$20,O$20,IF(O1347&gt;O$19,O$19,O$18)))),O1347*(1+O$10))), O1347)</f>
        <v>1</v>
      </c>
      <c r="P565" s="149">
        <f t="shared" si="1772"/>
        <v>14.5</v>
      </c>
      <c r="Q565" s="149">
        <f t="shared" si="1772"/>
        <v>4.0999999999999996</v>
      </c>
      <c r="R565" s="23"/>
      <c r="S565" s="49">
        <f t="shared" si="1691"/>
        <v>0.29802660677788562</v>
      </c>
      <c r="T565" s="49">
        <f t="shared" si="1753"/>
        <v>0.27658798830899778</v>
      </c>
      <c r="U565" s="49">
        <f t="shared" si="1753"/>
        <v>1.1195443900499034</v>
      </c>
      <c r="V565" s="49">
        <f t="shared" si="1753"/>
        <v>-0.16153499636449895</v>
      </c>
      <c r="W565" s="49">
        <f t="shared" si="1701"/>
        <v>-4.5131089522890112E-2</v>
      </c>
      <c r="X565" s="49">
        <f t="shared" si="1701"/>
        <v>0.45416800211195363</v>
      </c>
      <c r="Y565" s="49">
        <f t="shared" si="1702"/>
        <v>0.77703058008732961</v>
      </c>
      <c r="Z565" s="49">
        <f t="shared" si="1702"/>
        <v>1.1863010004785173</v>
      </c>
      <c r="AA565" s="49">
        <f t="shared" si="1702"/>
        <v>0.18225690923726703</v>
      </c>
      <c r="AB565" s="49">
        <f t="shared" si="1702"/>
        <v>0.80250493020675751</v>
      </c>
      <c r="AC565" s="49">
        <f t="shared" si="1753"/>
        <v>0.62398753255471839</v>
      </c>
      <c r="AD565" s="49">
        <f t="shared" si="1703"/>
        <v>1.1598448172321598</v>
      </c>
      <c r="AE565" s="49">
        <f t="shared" si="1703"/>
        <v>0.63913648907500797</v>
      </c>
      <c r="AF565" s="49">
        <f t="shared" si="1703"/>
        <v>1.2188761858379897</v>
      </c>
      <c r="AG565" s="129">
        <f t="shared" si="1694"/>
        <v>0.67417778894409819</v>
      </c>
      <c r="AH565" s="129">
        <f t="shared" si="1695"/>
        <v>0.38838449734981151</v>
      </c>
      <c r="AI565" s="129">
        <f t="shared" si="1696"/>
        <v>0.72368761330751397</v>
      </c>
      <c r="AJ565" s="132">
        <f t="shared" si="1697"/>
        <v>0.91046125617496898</v>
      </c>
      <c r="AK565" s="85">
        <f t="shared" si="1710"/>
        <v>0.78909521433673446</v>
      </c>
      <c r="AL565" s="122">
        <f t="shared" si="1711"/>
        <v>0.64308963032264865</v>
      </c>
      <c r="AM565" s="122">
        <f t="shared" si="1712"/>
        <v>0.79295964420343601</v>
      </c>
      <c r="AN565" s="122">
        <f t="shared" si="1713"/>
        <v>0.87588851950960056</v>
      </c>
      <c r="AO565" s="53"/>
      <c r="AP565" s="60"/>
    </row>
    <row r="566" spans="1:42" ht="15" thickBot="1">
      <c r="A566" s="23" t="s">
        <v>10</v>
      </c>
      <c r="B566" s="24">
        <v>13121010211</v>
      </c>
      <c r="C566" s="24"/>
      <c r="D566" s="148">
        <f t="shared" ref="D566:G566" si="1773">IF(OR(AND($V1348=1,$B$24=2),$B$24=1), IF(D$10="Next Quintile",IF(D1348&gt;D$21,D$22,IF(D1348&gt;D$20,D$21,IF(D1348&gt;D$19,D$20,IF(D1348&gt;D$18,D$19,D$18)))),IF(D$10="2nd Quintile",IF(D1348&gt;D$20,D$22,IF(D1348&gt;D$19,D$21,IF(D1348&gt;D$18,D$20,D$19))),IF(D1348*(1+D$10)&gt;100,100,D1348*(1+D$10)))), D1348)</f>
        <v>80</v>
      </c>
      <c r="E566" s="148">
        <f t="shared" si="1773"/>
        <v>71.8</v>
      </c>
      <c r="F566" s="148">
        <f t="shared" si="1773"/>
        <v>72.400000000000006</v>
      </c>
      <c r="G566" s="148">
        <f t="shared" si="1773"/>
        <v>31.1</v>
      </c>
      <c r="H566" s="149">
        <f t="shared" ref="H566:M566" si="1774">IF(OR(AND($V1348=1,$B$24=2),$B$24=1), IF(H$10="2nd Quintile",IF(H1348&gt;H$21,H$20,IF(H1348&gt;H$20,H$19,IF(H1348&gt;H$19,H$18, H$17))), IF(H$10="Next Quintile",IF(H1348=H$22,H$22,IF(H1348&gt;H$21,H$21,IF(H1348&gt;H$20,H$20,IF(H1348&gt;H$19,H$19,H$18)))),H1348*(1+H$10))), H1348)</f>
        <v>6.2</v>
      </c>
      <c r="I566" s="149">
        <f t="shared" si="1774"/>
        <v>5.4</v>
      </c>
      <c r="J566" s="149">
        <f t="shared" si="1774"/>
        <v>4.8</v>
      </c>
      <c r="K566" s="149">
        <f t="shared" si="1774"/>
        <v>19.5</v>
      </c>
      <c r="L566" s="149">
        <f t="shared" si="1774"/>
        <v>34.799999999999997</v>
      </c>
      <c r="M566" s="149">
        <f t="shared" si="1774"/>
        <v>21.3</v>
      </c>
      <c r="N566" s="148">
        <f t="shared" si="1762"/>
        <v>85</v>
      </c>
      <c r="O566" s="149">
        <f t="shared" ref="O566:Q566" si="1775">IF(OR(AND($V1348=1,$B$24=2),$B$24=1), IF(O$10="2nd Quintile",IF(O1348&gt;O$21,O$20,IF(O1348&gt;O$20,O$19,IF(O1348&gt;O$19,O$18, O$17))), IF(O$10="Next Quintile",IF(O1348=O$22,O$22,IF(O1348&gt;O$21,O$21,IF(O1348&gt;O$20,O$20,IF(O1348&gt;O$19,O$19,O$18)))),O1348*(1+O$10))), O1348)</f>
        <v>13.9</v>
      </c>
      <c r="P566" s="149">
        <f t="shared" si="1775"/>
        <v>20</v>
      </c>
      <c r="Q566" s="149">
        <f t="shared" si="1775"/>
        <v>9.5</v>
      </c>
      <c r="R566" s="23"/>
      <c r="S566" s="49">
        <f t="shared" si="1691"/>
        <v>0.51098116189726828</v>
      </c>
      <c r="T566" s="49">
        <f t="shared" si="1753"/>
        <v>0.19055536414518726</v>
      </c>
      <c r="U566" s="49">
        <f t="shared" si="1753"/>
        <v>1.2633075019647937</v>
      </c>
      <c r="V566" s="49">
        <f t="shared" si="1753"/>
        <v>-0.11369510090992856</v>
      </c>
      <c r="W566" s="49">
        <f t="shared" si="1701"/>
        <v>1.0976460073524061</v>
      </c>
      <c r="X566" s="49">
        <f t="shared" si="1701"/>
        <v>0.65713483675706419</v>
      </c>
      <c r="Y566" s="49">
        <f t="shared" si="1702"/>
        <v>0.96794612986500639</v>
      </c>
      <c r="Z566" s="49">
        <f t="shared" si="1702"/>
        <v>0.55967420751587715</v>
      </c>
      <c r="AA566" s="49">
        <f t="shared" si="1702"/>
        <v>0.33872168231721472</v>
      </c>
      <c r="AB566" s="49">
        <f t="shared" si="1702"/>
        <v>-0.62574732227202767</v>
      </c>
      <c r="AC566" s="49">
        <f t="shared" si="1753"/>
        <v>0.93401791232150366</v>
      </c>
      <c r="AD566" s="49">
        <f t="shared" si="1703"/>
        <v>-0.16696128568191601</v>
      </c>
      <c r="AE566" s="49">
        <f t="shared" si="1703"/>
        <v>0.24415726686897582</v>
      </c>
      <c r="AF566" s="49">
        <f t="shared" si="1703"/>
        <v>0.40870212869187911</v>
      </c>
      <c r="AG566" s="129">
        <f t="shared" si="1694"/>
        <v>0.36642423480468517</v>
      </c>
      <c r="AH566" s="129">
        <f t="shared" si="1695"/>
        <v>0.65341084301025687</v>
      </c>
      <c r="AI566" s="129">
        <f t="shared" si="1696"/>
        <v>9.0882855853688091E-2</v>
      </c>
      <c r="AJ566" s="132">
        <f t="shared" si="1697"/>
        <v>0.35497900555011064</v>
      </c>
      <c r="AK566" s="85">
        <f t="shared" si="1710"/>
        <v>0.69722815074876798</v>
      </c>
      <c r="AL566" s="122">
        <f t="shared" si="1711"/>
        <v>0.72054517618707081</v>
      </c>
      <c r="AM566" s="122">
        <f t="shared" si="1712"/>
        <v>0.64572361190287897</v>
      </c>
      <c r="AN566" s="122">
        <f t="shared" si="1713"/>
        <v>0.72064750435880476</v>
      </c>
      <c r="AO566" s="53"/>
      <c r="AP566" s="60"/>
    </row>
    <row r="567" spans="1:42" ht="15" thickBot="1">
      <c r="A567" s="23" t="s">
        <v>10</v>
      </c>
      <c r="B567" s="24">
        <v>13121010212</v>
      </c>
      <c r="C567" s="24"/>
      <c r="D567" s="148">
        <f t="shared" ref="D567:G567" si="1776">IF(OR(AND($V1349=1,$B$24=2),$B$24=1), IF(D$10="Next Quintile",IF(D1349&gt;D$21,D$22,IF(D1349&gt;D$20,D$21,IF(D1349&gt;D$19,D$20,IF(D1349&gt;D$18,D$19,D$18)))),IF(D$10="2nd Quintile",IF(D1349&gt;D$20,D$22,IF(D1349&gt;D$19,D$21,IF(D1349&gt;D$18,D$20,D$19))),IF(D1349*(1+D$10)&gt;100,100,D1349*(1+D$10)))), D1349)</f>
        <v>81.3</v>
      </c>
      <c r="E567" s="148">
        <f t="shared" si="1776"/>
        <v>71.599999999999994</v>
      </c>
      <c r="F567" s="148">
        <f t="shared" si="1776"/>
        <v>18.5</v>
      </c>
      <c r="G567" s="148">
        <f t="shared" si="1776"/>
        <v>25.7</v>
      </c>
      <c r="H567" s="149">
        <f t="shared" ref="H567:M567" si="1777">IF(OR(AND($V1349=1,$B$24=2),$B$24=1), IF(H$10="2nd Quintile",IF(H1349&gt;H$21,H$20,IF(H1349&gt;H$20,H$19,IF(H1349&gt;H$19,H$18, H$17))), IF(H$10="Next Quintile",IF(H1349=H$22,H$22,IF(H1349&gt;H$21,H$21,IF(H1349&gt;H$20,H$20,IF(H1349&gt;H$19,H$19,H$18)))),H1349*(1+H$10))), H1349)</f>
        <v>5.0999999999999996</v>
      </c>
      <c r="I567" s="149">
        <f t="shared" si="1777"/>
        <v>11.7</v>
      </c>
      <c r="J567" s="149">
        <f t="shared" si="1777"/>
        <v>14.1</v>
      </c>
      <c r="K567" s="149">
        <f t="shared" si="1777"/>
        <v>39.700000000000003</v>
      </c>
      <c r="L567" s="149">
        <f t="shared" si="1777"/>
        <v>37</v>
      </c>
      <c r="M567" s="149">
        <f t="shared" si="1777"/>
        <v>24.2</v>
      </c>
      <c r="N567" s="148">
        <f t="shared" si="1762"/>
        <v>86.9</v>
      </c>
      <c r="O567" s="149">
        <f t="shared" ref="O567:Q567" si="1778">IF(OR(AND($V1349=1,$B$24=2),$B$24=1), IF(O$10="2nd Quintile",IF(O1349&gt;O$21,O$20,IF(O1349&gt;O$20,O$19,IF(O1349&gt;O$19,O$18, O$17))), IF(O$10="Next Quintile",IF(O1349=O$22,O$22,IF(O1349&gt;O$21,O$21,IF(O1349&gt;O$20,O$20,IF(O1349&gt;O$19,O$19,O$18)))),O1349*(1+O$10))), O1349)</f>
        <v>19</v>
      </c>
      <c r="P567" s="149">
        <f t="shared" si="1778"/>
        <v>47.1</v>
      </c>
      <c r="Q567" s="149">
        <f t="shared" si="1778"/>
        <v>9.9</v>
      </c>
      <c r="R567" s="23"/>
      <c r="S567" s="49">
        <f t="shared" si="1691"/>
        <v>0.62171753055934709</v>
      </c>
      <c r="T567" s="49">
        <f t="shared" si="1753"/>
        <v>0.17143700321989586</v>
      </c>
      <c r="U567" s="49">
        <f t="shared" si="1753"/>
        <v>-1.3196364087727392</v>
      </c>
      <c r="V567" s="49">
        <f t="shared" si="1753"/>
        <v>-0.40073447363735026</v>
      </c>
      <c r="W567" s="49">
        <f t="shared" si="1701"/>
        <v>1.4904756344032892</v>
      </c>
      <c r="X567" s="49">
        <f t="shared" si="1701"/>
        <v>-9.5036373986581019E-2</v>
      </c>
      <c r="Y567" s="49">
        <f t="shared" si="1702"/>
        <v>0.50070544225121849</v>
      </c>
      <c r="Z567" s="49">
        <f t="shared" si="1702"/>
        <v>-0.43700777814123559</v>
      </c>
      <c r="AA567" s="49">
        <f t="shared" si="1702"/>
        <v>0.13623785833140015</v>
      </c>
      <c r="AB567" s="49">
        <f t="shared" si="1702"/>
        <v>-0.870832028318683</v>
      </c>
      <c r="AC567" s="49">
        <f t="shared" si="1753"/>
        <v>1.1125202521872293</v>
      </c>
      <c r="AD567" s="49">
        <f t="shared" si="1703"/>
        <v>-0.69151253567120174</v>
      </c>
      <c r="AE567" s="49">
        <f t="shared" si="1703"/>
        <v>-1.7020130825462012</v>
      </c>
      <c r="AF567" s="49">
        <f t="shared" si="1703"/>
        <v>0.34868923556994497</v>
      </c>
      <c r="AG567" s="129">
        <f t="shared" si="1694"/>
        <v>-0.16173155967785063</v>
      </c>
      <c r="AH567" s="129">
        <f t="shared" si="1695"/>
        <v>0.13841833629101144</v>
      </c>
      <c r="AI567" s="129">
        <f t="shared" si="1696"/>
        <v>-0.39053398270950618</v>
      </c>
      <c r="AJ567" s="132">
        <f t="shared" si="1697"/>
        <v>-0.23307903261505719</v>
      </c>
      <c r="AK567" s="85">
        <f t="shared" si="1710"/>
        <v>0.53956913656854388</v>
      </c>
      <c r="AL567" s="122">
        <f t="shared" si="1711"/>
        <v>0.57003551412074727</v>
      </c>
      <c r="AM567" s="122">
        <f t="shared" si="1712"/>
        <v>0.53371132950802891</v>
      </c>
      <c r="AN567" s="122">
        <f t="shared" si="1713"/>
        <v>0.55630251095954897</v>
      </c>
      <c r="AO567" s="53"/>
      <c r="AP567" s="60"/>
    </row>
    <row r="568" spans="1:42" ht="15" thickBot="1">
      <c r="A568" s="23" t="s">
        <v>10</v>
      </c>
      <c r="B568" s="24">
        <v>13121010301</v>
      </c>
      <c r="C568" s="24"/>
      <c r="D568" s="148">
        <f t="shared" ref="D568:G568" si="1779">IF(OR(AND($V1350=1,$B$24=2),$B$24=1), IF(D$10="Next Quintile",IF(D1350&gt;D$21,D$22,IF(D1350&gt;D$20,D$21,IF(D1350&gt;D$19,D$20,IF(D1350&gt;D$18,D$19,D$18)))),IF(D$10="2nd Quintile",IF(D1350&gt;D$20,D$22,IF(D1350&gt;D$19,D$21,IF(D1350&gt;D$18,D$20,D$19))),IF(D1350*(1+D$10)&gt;100,100,D1350*(1+D$10)))), D1350)</f>
        <v>74.2</v>
      </c>
      <c r="E568" s="148">
        <f t="shared" si="1779"/>
        <v>57.3</v>
      </c>
      <c r="F568" s="148">
        <f t="shared" si="1779"/>
        <v>42.8</v>
      </c>
      <c r="G568" s="148">
        <f t="shared" si="1779"/>
        <v>13.7</v>
      </c>
      <c r="H568" s="149">
        <f t="shared" ref="H568:M568" si="1780">IF(OR(AND($V1350=1,$B$24=2),$B$24=1), IF(H$10="2nd Quintile",IF(H1350&gt;H$21,H$20,IF(H1350&gt;H$20,H$19,IF(H1350&gt;H$19,H$18, H$17))), IF(H$10="Next Quintile",IF(H1350=H$22,H$22,IF(H1350&gt;H$21,H$21,IF(H1350&gt;H$20,H$20,IF(H1350&gt;H$19,H$19,H$18)))),H1350*(1+H$10))), H1350)</f>
        <v>11.9</v>
      </c>
      <c r="I568" s="149">
        <f t="shared" si="1780"/>
        <v>3.9</v>
      </c>
      <c r="J568" s="149">
        <f t="shared" si="1780"/>
        <v>13.1</v>
      </c>
      <c r="K568" s="149">
        <f t="shared" si="1780"/>
        <v>23.5</v>
      </c>
      <c r="L568" s="149">
        <f t="shared" si="1780"/>
        <v>46.3</v>
      </c>
      <c r="M568" s="149">
        <f t="shared" si="1780"/>
        <v>4.8</v>
      </c>
      <c r="N568" s="148">
        <f t="shared" si="1762"/>
        <v>76.3</v>
      </c>
      <c r="O568" s="149">
        <f t="shared" ref="O568:Q568" si="1781">IF(OR(AND($V1350=1,$B$24=2),$B$24=1), IF(O$10="2nd Quintile",IF(O1350&gt;O$21,O$20,IF(O1350&gt;O$20,O$19,IF(O1350&gt;O$19,O$18, O$17))), IF(O$10="Next Quintile",IF(O1350=O$22,O$22,IF(O1350&gt;O$21,O$21,IF(O1350&gt;O$20,O$20,IF(O1350&gt;O$19,O$19,O$18)))),O1350*(1+O$10))), O1350)</f>
        <v>6.2</v>
      </c>
      <c r="P568" s="149">
        <f t="shared" si="1781"/>
        <v>20</v>
      </c>
      <c r="Q568" s="149">
        <f t="shared" si="1781"/>
        <v>13.1</v>
      </c>
      <c r="R568" s="23"/>
      <c r="S568" s="49">
        <f t="shared" si="1691"/>
        <v>1.6926594020300709E-2</v>
      </c>
      <c r="T568" s="49">
        <f t="shared" si="1753"/>
        <v>-1.1955258029384184</v>
      </c>
      <c r="U568" s="49">
        <f t="shared" si="1753"/>
        <v>-0.15515520226212631</v>
      </c>
      <c r="V568" s="49">
        <f t="shared" si="1753"/>
        <v>-1.0385997463649537</v>
      </c>
      <c r="W568" s="49">
        <f t="shared" si="1701"/>
        <v>-0.9379256964567152</v>
      </c>
      <c r="X568" s="49">
        <f t="shared" si="1701"/>
        <v>0.83622322026745599</v>
      </c>
      <c r="Y568" s="49">
        <f t="shared" si="1702"/>
        <v>0.55094637640323874</v>
      </c>
      <c r="Z568" s="49">
        <f t="shared" si="1702"/>
        <v>0.36231143807882515</v>
      </c>
      <c r="AA568" s="49">
        <f t="shared" si="1702"/>
        <v>-0.71971648851772385</v>
      </c>
      <c r="AB568" s="49">
        <f t="shared" si="1702"/>
        <v>0.76870014316583946</v>
      </c>
      <c r="AC568" s="49">
        <f t="shared" si="1753"/>
        <v>0.11666509293634149</v>
      </c>
      <c r="AD568" s="49">
        <f t="shared" si="1703"/>
        <v>0.62500824861563309</v>
      </c>
      <c r="AE568" s="49">
        <f t="shared" si="1703"/>
        <v>0.24415726686897582</v>
      </c>
      <c r="AF568" s="49">
        <f t="shared" si="1703"/>
        <v>-0.13141390940552788</v>
      </c>
      <c r="AG568" s="129">
        <f t="shared" si="1694"/>
        <v>2.5324167411522203E-2</v>
      </c>
      <c r="AH568" s="129">
        <f t="shared" si="1695"/>
        <v>-0.27473003676160263</v>
      </c>
      <c r="AI568" s="129">
        <f t="shared" si="1696"/>
        <v>0.13709836424231359</v>
      </c>
      <c r="AJ568" s="132">
        <f t="shared" si="1697"/>
        <v>0.21360417475385565</v>
      </c>
      <c r="AK568" s="85">
        <f t="shared" si="1710"/>
        <v>0.59540686823362865</v>
      </c>
      <c r="AL568" s="122">
        <f t="shared" si="1711"/>
        <v>0.44929041356086657</v>
      </c>
      <c r="AM568" s="122">
        <f t="shared" si="1712"/>
        <v>0.65647667278894672</v>
      </c>
      <c r="AN568" s="122">
        <f t="shared" si="1713"/>
        <v>0.68113738099321663</v>
      </c>
      <c r="AO568" s="53"/>
      <c r="AP568" s="60"/>
    </row>
    <row r="569" spans="1:42" ht="15" thickBot="1">
      <c r="A569" s="23" t="s">
        <v>10</v>
      </c>
      <c r="B569" s="24">
        <v>13121010303</v>
      </c>
      <c r="C569" s="24"/>
      <c r="D569" s="148">
        <f t="shared" ref="D569:G569" si="1782">IF(OR(AND($V1351=1,$B$24=2),$B$24=1), IF(D$10="Next Quintile",IF(D1351&gt;D$21,D$22,IF(D1351&gt;D$20,D$21,IF(D1351&gt;D$19,D$20,IF(D1351&gt;D$18,D$19,D$18)))),IF(D$10="2nd Quintile",IF(D1351&gt;D$20,D$22,IF(D1351&gt;D$19,D$21,IF(D1351&gt;D$18,D$20,D$19))),IF(D1351*(1+D$10)&gt;100,100,D1351*(1+D$10)))), D1351)</f>
        <v>77.3</v>
      </c>
      <c r="E569" s="148">
        <f t="shared" si="1782"/>
        <v>64.3</v>
      </c>
      <c r="F569" s="148">
        <f t="shared" si="1782"/>
        <v>38.799999999999997</v>
      </c>
      <c r="G569" s="148">
        <f t="shared" si="1782"/>
        <v>15.2</v>
      </c>
      <c r="H569" s="149">
        <f t="shared" ref="H569:M569" si="1783">IF(OR(AND($V1351=1,$B$24=2),$B$24=1), IF(H$10="2nd Quintile",IF(H1351&gt;H$21,H$20,IF(H1351&gt;H$20,H$19,IF(H1351&gt;H$19,H$18, H$17))), IF(H$10="Next Quintile",IF(H1351=H$22,H$22,IF(H1351&gt;H$21,H$21,IF(H1351&gt;H$20,H$20,IF(H1351&gt;H$19,H$19,H$18)))),H1351*(1+H$10))), H1351)</f>
        <v>13.8</v>
      </c>
      <c r="I569" s="149">
        <f t="shared" si="1783"/>
        <v>2.8</v>
      </c>
      <c r="J569" s="149">
        <f t="shared" si="1783"/>
        <v>12.6</v>
      </c>
      <c r="K569" s="149">
        <f t="shared" si="1783"/>
        <v>28.5</v>
      </c>
      <c r="L569" s="149">
        <f t="shared" si="1783"/>
        <v>45.5</v>
      </c>
      <c r="M569" s="149">
        <f t="shared" si="1783"/>
        <v>7.8</v>
      </c>
      <c r="N569" s="148">
        <f t="shared" si="1762"/>
        <v>80.900000000000006</v>
      </c>
      <c r="O569" s="149">
        <f t="shared" ref="O569:Q569" si="1784">IF(OR(AND($V1351=1,$B$24=2),$B$24=1), IF(O$10="2nd Quintile",IF(O1351&gt;O$21,O$20,IF(O1351&gt;O$20,O$19,IF(O1351&gt;O$19,O$18, O$17))), IF(O$10="Next Quintile",IF(O1351=O$22,O$22,IF(O1351&gt;O$21,O$21,IF(O1351&gt;O$20,O$20,IF(O1351&gt;O$19,O$19,O$18)))),O1351*(1+O$10))), O1351)</f>
        <v>5.3</v>
      </c>
      <c r="P569" s="149">
        <f t="shared" si="1784"/>
        <v>14</v>
      </c>
      <c r="Q569" s="149">
        <f t="shared" si="1784"/>
        <v>12.1</v>
      </c>
      <c r="R569" s="23"/>
      <c r="S569" s="49">
        <f t="shared" si="1691"/>
        <v>0.28099024236833475</v>
      </c>
      <c r="T569" s="49">
        <f t="shared" si="1753"/>
        <v>-0.52638317055322947</v>
      </c>
      <c r="U569" s="49">
        <f t="shared" si="1753"/>
        <v>-0.34683935148198031</v>
      </c>
      <c r="V569" s="49">
        <f t="shared" si="1753"/>
        <v>-0.95886658727400331</v>
      </c>
      <c r="W569" s="49">
        <f t="shared" si="1701"/>
        <v>-1.6164495977264224</v>
      </c>
      <c r="X569" s="49">
        <f t="shared" si="1701"/>
        <v>0.96755470150841005</v>
      </c>
      <c r="Y569" s="49">
        <f t="shared" si="1702"/>
        <v>0.57606684347924875</v>
      </c>
      <c r="Z569" s="49">
        <f t="shared" si="1702"/>
        <v>0.11560797628251016</v>
      </c>
      <c r="AA569" s="49">
        <f t="shared" si="1702"/>
        <v>-0.64608600706833708</v>
      </c>
      <c r="AB569" s="49">
        <f t="shared" si="1702"/>
        <v>0.51516424035895458</v>
      </c>
      <c r="AC569" s="49">
        <f t="shared" si="1753"/>
        <v>0.54882865261125546</v>
      </c>
      <c r="AD569" s="49">
        <f t="shared" si="1703"/>
        <v>0.7175761162608012</v>
      </c>
      <c r="AE569" s="49">
        <f t="shared" si="1703"/>
        <v>0.67504369109373819</v>
      </c>
      <c r="AF569" s="49">
        <f t="shared" si="1703"/>
        <v>1.8618323399307413E-2</v>
      </c>
      <c r="AG569" s="129">
        <f t="shared" si="1694"/>
        <v>8.4307513026027861E-2</v>
      </c>
      <c r="AH569" s="129">
        <f t="shared" si="1695"/>
        <v>-0.23198955995423459</v>
      </c>
      <c r="AI569" s="129">
        <f t="shared" si="1696"/>
        <v>-5.1045968089574361E-3</v>
      </c>
      <c r="AJ569" s="132">
        <f t="shared" si="1697"/>
        <v>0.49001669584127561</v>
      </c>
      <c r="AK569" s="85">
        <f t="shared" si="1710"/>
        <v>0.61301390051421822</v>
      </c>
      <c r="AL569" s="122">
        <f t="shared" si="1711"/>
        <v>0.46178157534846409</v>
      </c>
      <c r="AM569" s="122">
        <f t="shared" si="1712"/>
        <v>0.62339000660959587</v>
      </c>
      <c r="AN569" s="122">
        <f t="shared" si="1713"/>
        <v>0.7583865826116879</v>
      </c>
      <c r="AO569" s="53"/>
      <c r="AP569" s="60"/>
    </row>
    <row r="570" spans="1:42" ht="15" thickBot="1">
      <c r="A570" s="23" t="s">
        <v>10</v>
      </c>
      <c r="B570" s="24">
        <v>13121010304</v>
      </c>
      <c r="C570" s="24"/>
      <c r="D570" s="148">
        <f t="shared" ref="D570:G570" si="1785">IF(OR(AND($V1352=1,$B$24=2),$B$24=1), IF(D$10="Next Quintile",IF(D1352&gt;D$21,D$22,IF(D1352&gt;D$20,D$21,IF(D1352&gt;D$19,D$20,IF(D1352&gt;D$18,D$19,D$18)))),IF(D$10="2nd Quintile",IF(D1352&gt;D$20,D$22,IF(D1352&gt;D$19,D$21,IF(D1352&gt;D$18,D$20,D$19))),IF(D1352*(1+D$10)&gt;100,100,D1352*(1+D$10)))), D1352)</f>
        <v>79.3</v>
      </c>
      <c r="E570" s="148">
        <f t="shared" si="1785"/>
        <v>64.599999999999994</v>
      </c>
      <c r="F570" s="148">
        <f t="shared" si="1785"/>
        <v>45.6</v>
      </c>
      <c r="G570" s="148">
        <f t="shared" si="1785"/>
        <v>14.4</v>
      </c>
      <c r="H570" s="149">
        <f t="shared" ref="H570:M570" si="1786">IF(OR(AND($V1352=1,$B$24=2),$B$24=1), IF(H$10="2nd Quintile",IF(H1352&gt;H$21,H$20,IF(H1352&gt;H$20,H$19,IF(H1352&gt;H$19,H$18, H$17))), IF(H$10="Next Quintile",IF(H1352=H$22,H$22,IF(H1352&gt;H$21,H$21,IF(H1352&gt;H$20,H$20,IF(H1352&gt;H$19,H$19,H$18)))),H1352*(1+H$10))), H1352)</f>
        <v>10.9</v>
      </c>
      <c r="I570" s="149">
        <f t="shared" si="1786"/>
        <v>12.8</v>
      </c>
      <c r="J570" s="149">
        <f t="shared" si="1786"/>
        <v>3.8</v>
      </c>
      <c r="K570" s="149">
        <f t="shared" si="1786"/>
        <v>14</v>
      </c>
      <c r="L570" s="149">
        <f t="shared" si="1786"/>
        <v>41.8</v>
      </c>
      <c r="M570" s="149">
        <f t="shared" si="1786"/>
        <v>3.3</v>
      </c>
      <c r="N570" s="148">
        <f t="shared" si="1762"/>
        <v>83.2</v>
      </c>
      <c r="O570" s="149">
        <f t="shared" ref="O570:Q570" si="1787">IF(OR(AND($V1352=1,$B$24=2),$B$24=1), IF(O$10="2nd Quintile",IF(O1352&gt;O$21,O$20,IF(O1352&gt;O$20,O$19,IF(O1352&gt;O$19,O$18, O$17))), IF(O$10="Next Quintile",IF(O1352=O$22,O$22,IF(O1352&gt;O$21,O$21,IF(O1352&gt;O$20,O$20,IF(O1352&gt;O$19,O$19,O$18)))),O1352*(1+O$10))), O1352)</f>
        <v>3.5</v>
      </c>
      <c r="P570" s="149">
        <f t="shared" si="1787"/>
        <v>13</v>
      </c>
      <c r="Q570" s="149">
        <f t="shared" si="1787"/>
        <v>9.1</v>
      </c>
      <c r="R570" s="23"/>
      <c r="S570" s="49">
        <f t="shared" si="1691"/>
        <v>0.45135388646384089</v>
      </c>
      <c r="T570" s="49">
        <f t="shared" si="1753"/>
        <v>-0.49770562916529304</v>
      </c>
      <c r="U570" s="49">
        <f t="shared" si="1753"/>
        <v>-2.0976297808228291E-2</v>
      </c>
      <c r="V570" s="49">
        <f t="shared" si="1753"/>
        <v>-1.0013909387891768</v>
      </c>
      <c r="W570" s="49">
        <f t="shared" si="1701"/>
        <v>-0.5808078536831851</v>
      </c>
      <c r="X570" s="49">
        <f t="shared" si="1701"/>
        <v>-0.22636785522753514</v>
      </c>
      <c r="Y570" s="49">
        <f t="shared" si="1702"/>
        <v>1.0181870640170265</v>
      </c>
      <c r="Z570" s="49">
        <f t="shared" si="1702"/>
        <v>0.83104801549182361</v>
      </c>
      <c r="AA570" s="49">
        <f t="shared" si="1702"/>
        <v>-0.30554503036492175</v>
      </c>
      <c r="AB570" s="49">
        <f t="shared" si="1702"/>
        <v>0.89546809456928189</v>
      </c>
      <c r="AC570" s="49">
        <f t="shared" si="1753"/>
        <v>0.76491043244871182</v>
      </c>
      <c r="AD570" s="49">
        <f t="shared" si="1703"/>
        <v>0.90271185155113742</v>
      </c>
      <c r="AE570" s="49">
        <f t="shared" si="1703"/>
        <v>0.74685809513119861</v>
      </c>
      <c r="AF570" s="49">
        <f t="shared" si="1703"/>
        <v>0.4687150218138133</v>
      </c>
      <c r="AG570" s="129">
        <f t="shared" si="1694"/>
        <v>0.35730873873422464</v>
      </c>
      <c r="AH570" s="129">
        <f t="shared" si="1695"/>
        <v>-0.12252966059893586</v>
      </c>
      <c r="AI570" s="129">
        <f t="shared" si="1696"/>
        <v>0.47365702656539455</v>
      </c>
      <c r="AJ570" s="132">
        <f t="shared" si="1697"/>
        <v>0.72079885023621526</v>
      </c>
      <c r="AK570" s="85">
        <f t="shared" si="1710"/>
        <v>0.69450709734133431</v>
      </c>
      <c r="AL570" s="122">
        <f t="shared" si="1711"/>
        <v>0.49377189024980539</v>
      </c>
      <c r="AM570" s="122">
        <f t="shared" si="1712"/>
        <v>0.73478449442451521</v>
      </c>
      <c r="AN570" s="122">
        <f t="shared" si="1713"/>
        <v>0.82288343356715365</v>
      </c>
      <c r="AO570" s="53"/>
      <c r="AP570" s="60"/>
    </row>
    <row r="571" spans="1:42" ht="15" thickBot="1">
      <c r="A571" s="23" t="s">
        <v>10</v>
      </c>
      <c r="B571" s="24">
        <v>13121010400</v>
      </c>
      <c r="C571" s="24"/>
      <c r="D571" s="148">
        <f t="shared" ref="D571:G571" si="1788">IF(OR(AND($V1353=1,$B$24=2),$B$24=1), IF(D$10="Next Quintile",IF(D1353&gt;D$21,D$22,IF(D1353&gt;D$20,D$21,IF(D1353&gt;D$19,D$20,IF(D1353&gt;D$18,D$19,D$18)))),IF(D$10="2nd Quintile",IF(D1353&gt;D$20,D$22,IF(D1353&gt;D$19,D$21,IF(D1353&gt;D$18,D$20,D$19))),IF(D1353*(1+D$10)&gt;100,100,D1353*(1+D$10)))), D1353)</f>
        <v>59</v>
      </c>
      <c r="E571" s="148">
        <f t="shared" si="1788"/>
        <v>57.6</v>
      </c>
      <c r="F571" s="148">
        <f t="shared" si="1788"/>
        <v>38.4</v>
      </c>
      <c r="G571" s="148">
        <f t="shared" si="1788"/>
        <v>12.3</v>
      </c>
      <c r="H571" s="149">
        <f t="shared" ref="H571:M571" si="1789">IF(OR(AND($V1353=1,$B$24=2),$B$24=1), IF(H$10="2nd Quintile",IF(H1353&gt;H$21,H$20,IF(H1353&gt;H$20,H$19,IF(H1353&gt;H$19,H$18, H$17))), IF(H$10="Next Quintile",IF(H1353=H$22,H$22,IF(H1353&gt;H$21,H$21,IF(H1353&gt;H$20,H$20,IF(H1353&gt;H$19,H$19,H$18)))),H1353*(1+H$10))), H1353)</f>
        <v>8.6999999999999993</v>
      </c>
      <c r="I571" s="149">
        <f t="shared" si="1789"/>
        <v>4.5</v>
      </c>
      <c r="J571" s="149">
        <f t="shared" si="1789"/>
        <v>16.399999999999999</v>
      </c>
      <c r="K571" s="149">
        <f t="shared" si="1789"/>
        <v>27.2</v>
      </c>
      <c r="L571" s="149">
        <f t="shared" si="1789"/>
        <v>41</v>
      </c>
      <c r="M571" s="149">
        <f t="shared" si="1789"/>
        <v>19.100000000000001</v>
      </c>
      <c r="N571" s="148">
        <f t="shared" si="1762"/>
        <v>75.099999999999994</v>
      </c>
      <c r="O571" s="149">
        <f t="shared" ref="O571:Q571" si="1790">IF(OR(AND($V1353=1,$B$24=2),$B$24=1), IF(O$10="2nd Quintile",IF(O1353&gt;O$21,O$20,IF(O1353&gt;O$20,O$19,IF(O1353&gt;O$19,O$18, O$17))), IF(O$10="Next Quintile",IF(O1353=O$22,O$22,IF(O1353&gt;O$21,O$21,IF(O1353&gt;O$20,O$20,IF(O1353&gt;O$19,O$19,O$18)))),O1353*(1+O$10))), O1353)</f>
        <v>17.2</v>
      </c>
      <c r="P571" s="149">
        <f t="shared" si="1790"/>
        <v>25.9</v>
      </c>
      <c r="Q571" s="149">
        <f t="shared" si="1790"/>
        <v>15.1</v>
      </c>
      <c r="R571" s="23"/>
      <c r="S571" s="49">
        <f t="shared" si="1691"/>
        <v>-1.2778371011055463</v>
      </c>
      <c r="T571" s="49">
        <f t="shared" si="1753"/>
        <v>-1.1668482615504812</v>
      </c>
      <c r="U571" s="49">
        <f t="shared" si="1753"/>
        <v>-0.36600776640396565</v>
      </c>
      <c r="V571" s="49">
        <f t="shared" si="1753"/>
        <v>-1.1130173615165073</v>
      </c>
      <c r="W571" s="49">
        <f t="shared" si="1701"/>
        <v>0.2048514004185813</v>
      </c>
      <c r="X571" s="49">
        <f t="shared" si="1701"/>
        <v>0.76458786686329927</v>
      </c>
      <c r="Y571" s="49">
        <f t="shared" si="1702"/>
        <v>0.38515129370157203</v>
      </c>
      <c r="Z571" s="49">
        <f t="shared" si="1702"/>
        <v>0.17975087634955209</v>
      </c>
      <c r="AA571" s="49">
        <f t="shared" si="1702"/>
        <v>-0.23191454891553501</v>
      </c>
      <c r="AB571" s="49">
        <f t="shared" si="1702"/>
        <v>-0.43982099354697879</v>
      </c>
      <c r="AC571" s="49">
        <f t="shared" si="1753"/>
        <v>3.9267730211464741E-3</v>
      </c>
      <c r="AD571" s="49">
        <f t="shared" si="1703"/>
        <v>-0.50637680038086552</v>
      </c>
      <c r="AE571" s="49">
        <f t="shared" si="1703"/>
        <v>-0.17954771695204044</v>
      </c>
      <c r="AF571" s="49">
        <f t="shared" si="1703"/>
        <v>-0.43147837501519848</v>
      </c>
      <c r="AG571" s="129">
        <f t="shared" si="1694"/>
        <v>-0.26979368377835566</v>
      </c>
      <c r="AH571" s="129">
        <f t="shared" si="1695"/>
        <v>-0.36701713279900694</v>
      </c>
      <c r="AI571" s="129">
        <f t="shared" si="1696"/>
        <v>-0.16399488870432058</v>
      </c>
      <c r="AJ571" s="132">
        <f t="shared" si="1697"/>
        <v>-0.2783690298317395</v>
      </c>
      <c r="AK571" s="85">
        <f t="shared" si="1710"/>
        <v>0.50731166986291254</v>
      </c>
      <c r="AL571" s="122">
        <f t="shared" si="1711"/>
        <v>0.42231895386690166</v>
      </c>
      <c r="AM571" s="122">
        <f t="shared" si="1712"/>
        <v>0.58642066357892553</v>
      </c>
      <c r="AN571" s="122">
        <f t="shared" si="1713"/>
        <v>0.54364528359326403</v>
      </c>
      <c r="AO571" s="53"/>
      <c r="AP571" s="60"/>
    </row>
    <row r="572" spans="1:42" ht="15" thickBot="1">
      <c r="A572" s="23" t="s">
        <v>10</v>
      </c>
      <c r="B572" s="24">
        <v>13121010507</v>
      </c>
      <c r="C572" s="24"/>
      <c r="D572" s="148">
        <f t="shared" ref="D572:G572" si="1791">IF(OR(AND($V1354=1,$B$24=2),$B$24=1), IF(D$10="Next Quintile",IF(D1354&gt;D$21,D$22,IF(D1354&gt;D$20,D$21,IF(D1354&gt;D$19,D$20,IF(D1354&gt;D$18,D$19,D$18)))),IF(D$10="2nd Quintile",IF(D1354&gt;D$20,D$22,IF(D1354&gt;D$19,D$21,IF(D1354&gt;D$18,D$20,D$19))),IF(D1354*(1+D$10)&gt;100,100,D1354*(1+D$10)))), D1354)</f>
        <v>50.9</v>
      </c>
      <c r="E572" s="148">
        <f t="shared" si="1791"/>
        <v>49.7</v>
      </c>
      <c r="F572" s="148">
        <f t="shared" si="1791"/>
        <v>18.3</v>
      </c>
      <c r="G572" s="148">
        <f t="shared" si="1791"/>
        <v>7.4</v>
      </c>
      <c r="H572" s="149">
        <f t="shared" ref="H572:M572" si="1792">IF(OR(AND($V1354=1,$B$24=2),$B$24=1), IF(H$10="2nd Quintile",IF(H1354&gt;H$21,H$20,IF(H1354&gt;H$20,H$19,IF(H1354&gt;H$19,H$18, H$17))), IF(H$10="Next Quintile",IF(H1354=H$22,H$22,IF(H1354&gt;H$21,H$21,IF(H1354&gt;H$20,H$20,IF(H1354&gt;H$19,H$19,H$18)))),H1354*(1+H$10))), H1354)</f>
        <v>17.8</v>
      </c>
      <c r="I572" s="149">
        <f t="shared" si="1792"/>
        <v>12.2</v>
      </c>
      <c r="J572" s="149">
        <f t="shared" si="1792"/>
        <v>43.3</v>
      </c>
      <c r="K572" s="149">
        <f t="shared" si="1792"/>
        <v>63.7</v>
      </c>
      <c r="L572" s="149">
        <f t="shared" si="1792"/>
        <v>59.2</v>
      </c>
      <c r="M572" s="149">
        <f t="shared" si="1792"/>
        <v>19.5</v>
      </c>
      <c r="N572" s="148">
        <f t="shared" si="1762"/>
        <v>62.9</v>
      </c>
      <c r="O572" s="149">
        <f t="shared" ref="O572:Q572" si="1793">IF(OR(AND($V1354=1,$B$24=2),$B$24=1), IF(O$10="2nd Quintile",IF(O1354&gt;O$21,O$20,IF(O1354&gt;O$20,O$19,IF(O1354&gt;O$19,O$18, O$17))), IF(O$10="Next Quintile",IF(O1354=O$22,O$22,IF(O1354&gt;O$21,O$21,IF(O1354&gt;O$20,O$20,IF(O1354&gt;O$19,O$19,O$18)))),O1354*(1+O$10))), O1354)</f>
        <v>17.399999999999999</v>
      </c>
      <c r="P572" s="149">
        <f t="shared" si="1793"/>
        <v>34.5</v>
      </c>
      <c r="Q572" s="149">
        <f t="shared" si="1793"/>
        <v>17.100000000000001</v>
      </c>
      <c r="R572" s="23"/>
      <c r="S572" s="49">
        <f t="shared" si="1691"/>
        <v>-1.9678098596923463</v>
      </c>
      <c r="T572" s="49">
        <f t="shared" si="1753"/>
        <v>-1.92202351809948</v>
      </c>
      <c r="U572" s="49">
        <f t="shared" si="1753"/>
        <v>-1.3292206162337319</v>
      </c>
      <c r="V572" s="49">
        <f t="shared" si="1753"/>
        <v>-1.3734790145469455</v>
      </c>
      <c r="W572" s="49">
        <f t="shared" si="1701"/>
        <v>-3.0449209688205423</v>
      </c>
      <c r="X572" s="49">
        <f t="shared" si="1701"/>
        <v>-0.15473250182337828</v>
      </c>
      <c r="Y572" s="49">
        <f t="shared" si="1702"/>
        <v>-0.9663298349877717</v>
      </c>
      <c r="Z572" s="49">
        <f t="shared" si="1702"/>
        <v>-1.6211843947635478</v>
      </c>
      <c r="AA572" s="49">
        <f t="shared" si="1702"/>
        <v>-1.9070080018890903</v>
      </c>
      <c r="AB572" s="49">
        <f t="shared" si="1702"/>
        <v>-0.47362578058789662</v>
      </c>
      <c r="AC572" s="49">
        <f t="shared" si="1753"/>
        <v>-1.1422461461166664</v>
      </c>
      <c r="AD572" s="49">
        <f t="shared" si="1703"/>
        <v>-0.52694743763534724</v>
      </c>
      <c r="AE572" s="49">
        <f t="shared" si="1703"/>
        <v>-0.79715159167420002</v>
      </c>
      <c r="AF572" s="49">
        <f t="shared" si="1703"/>
        <v>-0.73154284062486929</v>
      </c>
      <c r="AG572" s="129">
        <f t="shared" si="1694"/>
        <v>-1.2234474328184846</v>
      </c>
      <c r="AH572" s="129">
        <f t="shared" si="1695"/>
        <v>-1.536930902029171</v>
      </c>
      <c r="AI572" s="129">
        <f t="shared" si="1696"/>
        <v>-1.3339393924135114</v>
      </c>
      <c r="AJ572" s="132">
        <f t="shared" si="1697"/>
        <v>-0.79947200401277074</v>
      </c>
      <c r="AK572" s="85">
        <f t="shared" si="1710"/>
        <v>0.22263788323855097</v>
      </c>
      <c r="AL572" s="122">
        <f t="shared" si="1711"/>
        <v>8.0404608014943674E-2</v>
      </c>
      <c r="AM572" s="122">
        <f t="shared" si="1712"/>
        <v>0.31420718112805313</v>
      </c>
      <c r="AN572" s="122">
        <f t="shared" si="1713"/>
        <v>0.39801226900285686</v>
      </c>
      <c r="AO572" s="53"/>
      <c r="AP572" s="60"/>
    </row>
    <row r="573" spans="1:42" ht="15" thickBot="1">
      <c r="A573" s="23" t="s">
        <v>10</v>
      </c>
      <c r="B573" s="24">
        <v>13121010508</v>
      </c>
      <c r="C573" s="24"/>
      <c r="D573" s="148">
        <f t="shared" ref="D573:G573" si="1794">IF(OR(AND($V1355=1,$B$24=2),$B$24=1), IF(D$10="Next Quintile",IF(D1355&gt;D$21,D$22,IF(D1355&gt;D$20,D$21,IF(D1355&gt;D$19,D$20,IF(D1355&gt;D$18,D$19,D$18)))),IF(D$10="2nd Quintile",IF(D1355&gt;D$20,D$22,IF(D1355&gt;D$19,D$21,IF(D1355&gt;D$18,D$20,D$19))),IF(D1355*(1+D$10)&gt;100,100,D1355*(1+D$10)))), D1355)</f>
        <v>50.9</v>
      </c>
      <c r="E573" s="148">
        <f t="shared" si="1794"/>
        <v>49.7</v>
      </c>
      <c r="F573" s="148">
        <f t="shared" si="1794"/>
        <v>30.4</v>
      </c>
      <c r="G573" s="148">
        <f t="shared" si="1794"/>
        <v>8.4</v>
      </c>
      <c r="H573" s="149">
        <f t="shared" ref="H573:M573" si="1795">IF(OR(AND($V1355=1,$B$24=2),$B$24=1), IF(H$10="2nd Quintile",IF(H1355&gt;H$21,H$20,IF(H1355&gt;H$20,H$19,IF(H1355&gt;H$19,H$18, H$17))), IF(H$10="Next Quintile",IF(H1355=H$22,H$22,IF(H1355&gt;H$21,H$21,IF(H1355&gt;H$20,H$20,IF(H1355&gt;H$19,H$19,H$18)))),H1355*(1+H$10))), H1355)</f>
        <v>15</v>
      </c>
      <c r="I573" s="149">
        <f t="shared" si="1795"/>
        <v>11.977</v>
      </c>
      <c r="J573" s="149">
        <f t="shared" si="1795"/>
        <v>37.700000000000003</v>
      </c>
      <c r="K573" s="149">
        <f t="shared" si="1795"/>
        <v>34.9</v>
      </c>
      <c r="L573" s="149">
        <f t="shared" si="1795"/>
        <v>39.299999999999997</v>
      </c>
      <c r="M573" s="149">
        <f t="shared" si="1795"/>
        <v>13</v>
      </c>
      <c r="N573" s="148">
        <f t="shared" si="1762"/>
        <v>62.9</v>
      </c>
      <c r="O573" s="149">
        <f t="shared" ref="O573:Q573" si="1796">IF(OR(AND($V1355=1,$B$24=2),$B$24=1), IF(O$10="2nd Quintile",IF(O1355&gt;O$21,O$20,IF(O1355&gt;O$20,O$19,IF(O1355&gt;O$19,O$18, O$17))), IF(O$10="Next Quintile",IF(O1355=O$22,O$22,IF(O1355&gt;O$21,O$21,IF(O1355&gt;O$20,O$20,IF(O1355&gt;O$19,O$19,O$18)))),O1355*(1+O$10))), O1355)</f>
        <v>15.6</v>
      </c>
      <c r="P573" s="149">
        <f t="shared" si="1796"/>
        <v>19.899999999999999</v>
      </c>
      <c r="Q573" s="149">
        <f t="shared" si="1796"/>
        <v>22.9</v>
      </c>
      <c r="R573" s="23"/>
      <c r="S573" s="49">
        <f t="shared" si="1691"/>
        <v>-1.9678098596923463</v>
      </c>
      <c r="T573" s="49">
        <f t="shared" si="1753"/>
        <v>-1.92202351809948</v>
      </c>
      <c r="U573" s="49">
        <f t="shared" si="1753"/>
        <v>-0.74937606484367369</v>
      </c>
      <c r="V573" s="49">
        <f t="shared" si="1753"/>
        <v>-1.3203235751529787</v>
      </c>
      <c r="W573" s="49">
        <f t="shared" si="1701"/>
        <v>-2.0449910090546584</v>
      </c>
      <c r="X573" s="49">
        <f t="shared" si="1701"/>
        <v>-0.12810802880816682</v>
      </c>
      <c r="Y573" s="49">
        <f t="shared" si="1702"/>
        <v>-0.68498060373645875</v>
      </c>
      <c r="Z573" s="49">
        <f t="shared" si="1702"/>
        <v>-0.20017245481677298</v>
      </c>
      <c r="AA573" s="49">
        <f t="shared" si="1702"/>
        <v>-7.5449775835587318E-2</v>
      </c>
      <c r="AB573" s="49">
        <f t="shared" si="1702"/>
        <v>7.5702008827020703E-2</v>
      </c>
      <c r="AC573" s="49">
        <f t="shared" si="1753"/>
        <v>-1.1422461461166664</v>
      </c>
      <c r="AD573" s="49">
        <f t="shared" si="1703"/>
        <v>-0.34181170234501118</v>
      </c>
      <c r="AE573" s="49">
        <f t="shared" si="1703"/>
        <v>0.25133870727272195</v>
      </c>
      <c r="AF573" s="49">
        <f t="shared" si="1703"/>
        <v>-1.6017297908929136</v>
      </c>
      <c r="AG573" s="129">
        <f t="shared" si="1694"/>
        <v>-0.67830375276778543</v>
      </c>
      <c r="AH573" s="129">
        <f t="shared" si="1695"/>
        <v>-1.2596589513411092</v>
      </c>
      <c r="AI573" s="129">
        <f t="shared" si="1696"/>
        <v>-6.6640073941779857E-2</v>
      </c>
      <c r="AJ573" s="132">
        <f t="shared" si="1697"/>
        <v>-0.70861223302046727</v>
      </c>
      <c r="AK573" s="85">
        <f t="shared" si="1710"/>
        <v>0.3853679263077171</v>
      </c>
      <c r="AL573" s="122">
        <f t="shared" si="1711"/>
        <v>0.16143900570819264</v>
      </c>
      <c r="AM573" s="122">
        <f t="shared" si="1712"/>
        <v>0.60907241592773453</v>
      </c>
      <c r="AN573" s="122">
        <f t="shared" si="1713"/>
        <v>0.42340491308706868</v>
      </c>
      <c r="AO573" s="53"/>
      <c r="AP573" s="60"/>
    </row>
    <row r="574" spans="1:42" ht="15" thickBot="1">
      <c r="A574" s="23" t="s">
        <v>10</v>
      </c>
      <c r="B574" s="24">
        <v>13121010510</v>
      </c>
      <c r="C574" s="24"/>
      <c r="D574" s="148">
        <f t="shared" ref="D574:G574" si="1797">IF(OR(AND($V1356=1,$B$24=2),$B$24=1), IF(D$10="Next Quintile",IF(D1356&gt;D$21,D$22,IF(D1356&gt;D$20,D$21,IF(D1356&gt;D$19,D$20,IF(D1356&gt;D$18,D$19,D$18)))),IF(D$10="2nd Quintile",IF(D1356&gt;D$20,D$22,IF(D1356&gt;D$19,D$21,IF(D1356&gt;D$18,D$20,D$19))),IF(D1356*(1+D$10)&gt;100,100,D1356*(1+D$10)))), D1356)</f>
        <v>58.3</v>
      </c>
      <c r="E574" s="148">
        <f t="shared" si="1797"/>
        <v>57.2</v>
      </c>
      <c r="F574" s="148">
        <f t="shared" si="1797"/>
        <v>37.4</v>
      </c>
      <c r="G574" s="148">
        <f t="shared" si="1797"/>
        <v>11.5</v>
      </c>
      <c r="H574" s="149">
        <f t="shared" ref="H574:M574" si="1798">IF(OR(AND($V1356=1,$B$24=2),$B$24=1), IF(H$10="2nd Quintile",IF(H1356&gt;H$21,H$20,IF(H1356&gt;H$20,H$19,IF(H1356&gt;H$19,H$18, H$17))), IF(H$10="Next Quintile",IF(H1356=H$22,H$22,IF(H1356&gt;H$21,H$21,IF(H1356&gt;H$20,H$20,IF(H1356&gt;H$19,H$19,H$18)))),H1356*(1+H$10))), H1356)</f>
        <v>12</v>
      </c>
      <c r="I574" s="149">
        <f t="shared" si="1798"/>
        <v>21.3</v>
      </c>
      <c r="J574" s="149">
        <f t="shared" si="1798"/>
        <v>38.4</v>
      </c>
      <c r="K574" s="149">
        <f t="shared" si="1798"/>
        <v>39.9</v>
      </c>
      <c r="L574" s="149">
        <f t="shared" si="1798"/>
        <v>45</v>
      </c>
      <c r="M574" s="149">
        <f t="shared" si="1798"/>
        <v>9.6999999999999993</v>
      </c>
      <c r="N574" s="148">
        <f t="shared" si="1762"/>
        <v>74.5</v>
      </c>
      <c r="O574" s="149">
        <f t="shared" ref="O574:Q574" si="1799">IF(OR(AND($V1356=1,$B$24=2),$B$24=1), IF(O$10="2nd Quintile",IF(O1356&gt;O$21,O$20,IF(O1356&gt;O$20,O$19,IF(O1356&gt;O$19,O$18, O$17))), IF(O$10="Next Quintile",IF(O1356=O$22,O$22,IF(O1356&gt;O$21,O$21,IF(O1356&gt;O$20,O$20,IF(O1356&gt;O$19,O$19,O$18)))),O1356*(1+O$10))), O1356)</f>
        <v>13.6</v>
      </c>
      <c r="P574" s="149">
        <f t="shared" si="1799"/>
        <v>25.4</v>
      </c>
      <c r="Q574" s="149">
        <f t="shared" si="1799"/>
        <v>13.4</v>
      </c>
      <c r="R574" s="23"/>
      <c r="S574" s="49">
        <f t="shared" si="1691"/>
        <v>-1.3374643765389738</v>
      </c>
      <c r="T574" s="49">
        <f t="shared" si="1753"/>
        <v>-1.2050849834010633</v>
      </c>
      <c r="U574" s="49">
        <f t="shared" si="1753"/>
        <v>-0.41392880370892915</v>
      </c>
      <c r="V574" s="49">
        <f t="shared" si="1753"/>
        <v>-1.155541713031681</v>
      </c>
      <c r="W574" s="49">
        <f t="shared" si="1701"/>
        <v>-0.97363748073406808</v>
      </c>
      <c r="X574" s="49">
        <f t="shared" si="1701"/>
        <v>-1.2412020284530885</v>
      </c>
      <c r="Y574" s="49">
        <f t="shared" si="1702"/>
        <v>-0.72014925764287263</v>
      </c>
      <c r="Z574" s="49">
        <f t="shared" si="1702"/>
        <v>-0.44687591661308795</v>
      </c>
      <c r="AA574" s="49">
        <f t="shared" si="1702"/>
        <v>-0.60006695616247019</v>
      </c>
      <c r="AB574" s="49">
        <f t="shared" si="1702"/>
        <v>0.35459150191459421</v>
      </c>
      <c r="AC574" s="49">
        <f t="shared" si="1753"/>
        <v>-5.2442386936450369E-2</v>
      </c>
      <c r="AD574" s="49">
        <f t="shared" si="1703"/>
        <v>-0.13610532980019324</v>
      </c>
      <c r="AE574" s="49">
        <f t="shared" si="1703"/>
        <v>-0.14364051493331026</v>
      </c>
      <c r="AF574" s="49">
        <f t="shared" si="1703"/>
        <v>-0.17642357924697857</v>
      </c>
      <c r="AG574" s="129">
        <f t="shared" si="1694"/>
        <v>-0.45488408783924877</v>
      </c>
      <c r="AH574" s="129">
        <f t="shared" si="1695"/>
        <v>-1.006715520501525</v>
      </c>
      <c r="AI574" s="129">
        <f t="shared" si="1696"/>
        <v>-0.23078379028698795</v>
      </c>
      <c r="AJ574" s="132">
        <f t="shared" si="1697"/>
        <v>-0.1271529527292331</v>
      </c>
      <c r="AK574" s="85">
        <f t="shared" si="1710"/>
        <v>0.45206060390225178</v>
      </c>
      <c r="AL574" s="122">
        <f t="shared" si="1711"/>
        <v>0.23536324693665167</v>
      </c>
      <c r="AM574" s="122">
        <f t="shared" si="1712"/>
        <v>0.57088074742799189</v>
      </c>
      <c r="AN574" s="122">
        <f t="shared" si="1713"/>
        <v>0.58590574698360154</v>
      </c>
      <c r="AO574" s="53"/>
      <c r="AP574" s="60"/>
    </row>
    <row r="575" spans="1:42" ht="15" thickBot="1">
      <c r="A575" s="23" t="s">
        <v>10</v>
      </c>
      <c r="B575" s="24">
        <v>13121010511</v>
      </c>
      <c r="C575" s="24"/>
      <c r="D575" s="148">
        <f t="shared" ref="D575:G575" si="1800">IF(OR(AND($V1357=1,$B$24=2),$B$24=1), IF(D$10="Next Quintile",IF(D1357&gt;D$21,D$22,IF(D1357&gt;D$20,D$21,IF(D1357&gt;D$19,D$20,IF(D1357&gt;D$18,D$19,D$18)))),IF(D$10="2nd Quintile",IF(D1357&gt;D$20,D$22,IF(D1357&gt;D$19,D$21,IF(D1357&gt;D$18,D$20,D$19))),IF(D1357*(1+D$10)&gt;100,100,D1357*(1+D$10)))), D1357)</f>
        <v>66.900000000000006</v>
      </c>
      <c r="E575" s="148">
        <f t="shared" si="1800"/>
        <v>57.9</v>
      </c>
      <c r="F575" s="148">
        <f t="shared" si="1800"/>
        <v>35.799999999999997</v>
      </c>
      <c r="G575" s="148">
        <f t="shared" si="1800"/>
        <v>7.5</v>
      </c>
      <c r="H575" s="149">
        <f t="shared" ref="H575:M575" si="1801">IF(OR(AND($V1357=1,$B$24=2),$B$24=1), IF(H$10="2nd Quintile",IF(H1357&gt;H$21,H$20,IF(H1357&gt;H$20,H$19,IF(H1357&gt;H$19,H$18, H$17))), IF(H$10="Next Quintile",IF(H1357=H$22,H$22,IF(H1357&gt;H$21,H$21,IF(H1357&gt;H$20,H$20,IF(H1357&gt;H$19,H$19,H$18)))),H1357*(1+H$10))), H1357)</f>
        <v>13.1</v>
      </c>
      <c r="I575" s="149">
        <f t="shared" si="1801"/>
        <v>12.8</v>
      </c>
      <c r="J575" s="149">
        <f t="shared" si="1801"/>
        <v>11</v>
      </c>
      <c r="K575" s="149">
        <f t="shared" si="1801"/>
        <v>38</v>
      </c>
      <c r="L575" s="149">
        <f t="shared" si="1801"/>
        <v>44.5</v>
      </c>
      <c r="M575" s="149">
        <f t="shared" si="1801"/>
        <v>12.7</v>
      </c>
      <c r="N575" s="148">
        <f t="shared" si="1762"/>
        <v>74.599999999999994</v>
      </c>
      <c r="O575" s="149">
        <f t="shared" ref="O575:Q575" si="1802">IF(OR(AND($V1357=1,$B$24=2),$B$24=1), IF(O$10="2nd Quintile",IF(O1357&gt;O$21,O$20,IF(O1357&gt;O$20,O$19,IF(O1357&gt;O$19,O$18, O$17))), IF(O$10="Next Quintile",IF(O1357=O$22,O$22,IF(O1357&gt;O$21,O$21,IF(O1357&gt;O$20,O$20,IF(O1357&gt;O$19,O$19,O$18)))),O1357*(1+O$10))), O1357)</f>
        <v>4.5999999999999996</v>
      </c>
      <c r="P575" s="149">
        <f t="shared" si="1802"/>
        <v>20.9</v>
      </c>
      <c r="Q575" s="149">
        <f t="shared" si="1802"/>
        <v>12.3</v>
      </c>
      <c r="R575" s="23"/>
      <c r="S575" s="49">
        <f t="shared" si="1691"/>
        <v>-0.60490070692829645</v>
      </c>
      <c r="T575" s="49">
        <f t="shared" ref="T575:AC590" si="1803">IF((E575-T$25)/T$26&lt;3.1, (IF((E575-T$25)/T$26&gt;-3.1, (E575-T$25)/T$26, -3.1)), 3.1)</f>
        <v>-1.1381707201625448</v>
      </c>
      <c r="U575" s="49">
        <f t="shared" si="1803"/>
        <v>-0.4906024633968708</v>
      </c>
      <c r="V575" s="49">
        <f t="shared" si="1803"/>
        <v>-1.3681634706075489</v>
      </c>
      <c r="W575" s="49">
        <f t="shared" si="1701"/>
        <v>-1.3664671077849511</v>
      </c>
      <c r="X575" s="49">
        <f t="shared" si="1701"/>
        <v>-0.22636785522753514</v>
      </c>
      <c r="Y575" s="49">
        <f t="shared" si="1702"/>
        <v>0.65645233812248116</v>
      </c>
      <c r="Z575" s="49">
        <f t="shared" si="1702"/>
        <v>-0.35312860113048833</v>
      </c>
      <c r="AA575" s="49">
        <f t="shared" si="1702"/>
        <v>-0.5540479052566033</v>
      </c>
      <c r="AB575" s="49">
        <f t="shared" si="1702"/>
        <v>0.10105559910770925</v>
      </c>
      <c r="AC575" s="49">
        <f t="shared" si="1803"/>
        <v>-4.3047526943518002E-2</v>
      </c>
      <c r="AD575" s="49">
        <f t="shared" si="1703"/>
        <v>0.7895733466514876</v>
      </c>
      <c r="AE575" s="49">
        <f t="shared" si="1703"/>
        <v>0.17952430323526156</v>
      </c>
      <c r="AF575" s="49">
        <f t="shared" si="1703"/>
        <v>-1.1388123161659804E-2</v>
      </c>
      <c r="AG575" s="129">
        <f t="shared" si="1694"/>
        <v>-0.22945287000092421</v>
      </c>
      <c r="AH575" s="129">
        <f t="shared" si="1695"/>
        <v>-0.648317140855038</v>
      </c>
      <c r="AI575" s="129">
        <f t="shared" si="1696"/>
        <v>-0.26870696909312747</v>
      </c>
      <c r="AJ575" s="132">
        <f t="shared" si="1697"/>
        <v>0.22866549994539284</v>
      </c>
      <c r="AK575" s="85">
        <f t="shared" si="1710"/>
        <v>0.51935374721550354</v>
      </c>
      <c r="AL575" s="122">
        <f t="shared" si="1711"/>
        <v>0.34010733214548378</v>
      </c>
      <c r="AM575" s="122">
        <f t="shared" si="1712"/>
        <v>0.5620570805483257</v>
      </c>
      <c r="AN575" s="122">
        <f t="shared" si="1713"/>
        <v>0.68534658013436001</v>
      </c>
      <c r="AO575" s="53"/>
      <c r="AP575" s="60"/>
    </row>
    <row r="576" spans="1:42" ht="15" thickBot="1">
      <c r="A576" s="23" t="s">
        <v>10</v>
      </c>
      <c r="B576" s="24">
        <v>13121010512</v>
      </c>
      <c r="C576" s="24"/>
      <c r="D576" s="148">
        <f t="shared" ref="D576:G576" si="1804">IF(OR(AND($V1358=1,$B$24=2),$B$24=1), IF(D$10="Next Quintile",IF(D1358&gt;D$21,D$22,IF(D1358&gt;D$20,D$21,IF(D1358&gt;D$19,D$20,IF(D1358&gt;D$18,D$19,D$18)))),IF(D$10="2nd Quintile",IF(D1358&gt;D$20,D$22,IF(D1358&gt;D$19,D$21,IF(D1358&gt;D$18,D$20,D$19))),IF(D1358*(1+D$10)&gt;100,100,D1358*(1+D$10)))), D1358)</f>
        <v>72.3</v>
      </c>
      <c r="E576" s="148">
        <f t="shared" si="1804"/>
        <v>56.3</v>
      </c>
      <c r="F576" s="148">
        <f t="shared" si="1804"/>
        <v>23.4</v>
      </c>
      <c r="G576" s="148">
        <f t="shared" si="1804"/>
        <v>7.7</v>
      </c>
      <c r="H576" s="149">
        <f t="shared" ref="H576:M576" si="1805">IF(OR(AND($V1358=1,$B$24=2),$B$24=1), IF(H$10="2nd Quintile",IF(H1358&gt;H$21,H$20,IF(H1358&gt;H$20,H$19,IF(H1358&gt;H$19,H$18, H$17))), IF(H$10="Next Quintile",IF(H1358=H$22,H$22,IF(H1358&gt;H$21,H$21,IF(H1358&gt;H$20,H$20,IF(H1358&gt;H$19,H$19,H$18)))),H1358*(1+H$10))), H1358)</f>
        <v>12.9</v>
      </c>
      <c r="I576" s="149">
        <f t="shared" si="1805"/>
        <v>2.5</v>
      </c>
      <c r="J576" s="149">
        <f t="shared" si="1805"/>
        <v>54.7</v>
      </c>
      <c r="K576" s="149">
        <f t="shared" si="1805"/>
        <v>61.9</v>
      </c>
      <c r="L576" s="149">
        <f t="shared" si="1805"/>
        <v>59.2</v>
      </c>
      <c r="M576" s="149">
        <f t="shared" si="1805"/>
        <v>12.7</v>
      </c>
      <c r="N576" s="148">
        <f t="shared" si="1762"/>
        <v>75.2</v>
      </c>
      <c r="O576" s="149">
        <f t="shared" ref="O576:Q576" si="1806">IF(OR(AND($V1358=1,$B$24=2),$B$24=1), IF(O$10="2nd Quintile",IF(O1358&gt;O$21,O$20,IF(O1358&gt;O$20,O$19,IF(O1358&gt;O$19,O$18, O$17))), IF(O$10="Next Quintile",IF(O1358=O$22,O$22,IF(O1358&gt;O$21,O$21,IF(O1358&gt;O$20,O$20,IF(O1358&gt;O$19,O$19,O$18)))),O1358*(1+O$10))), O1358)</f>
        <v>13.4</v>
      </c>
      <c r="P576" s="149">
        <f t="shared" si="1806"/>
        <v>32.4</v>
      </c>
      <c r="Q576" s="149">
        <f t="shared" si="1806"/>
        <v>19.399999999999999</v>
      </c>
      <c r="R576" s="23"/>
      <c r="S576" s="49">
        <f t="shared" si="1691"/>
        <v>-0.14491886787043062</v>
      </c>
      <c r="T576" s="49">
        <f t="shared" si="1803"/>
        <v>-1.2911176075648738</v>
      </c>
      <c r="U576" s="49">
        <f t="shared" si="1803"/>
        <v>-1.0848233259784181</v>
      </c>
      <c r="V576" s="49">
        <f t="shared" si="1803"/>
        <v>-1.3575323827287555</v>
      </c>
      <c r="W576" s="49">
        <f t="shared" si="1701"/>
        <v>-1.2950435392302453</v>
      </c>
      <c r="X576" s="49">
        <f t="shared" si="1701"/>
        <v>1.0033723782104884</v>
      </c>
      <c r="Y576" s="49">
        <f t="shared" si="1702"/>
        <v>-1.5390764843208025</v>
      </c>
      <c r="Z576" s="49">
        <f t="shared" si="1702"/>
        <v>-1.5323711485168741</v>
      </c>
      <c r="AA576" s="49">
        <f t="shared" si="1702"/>
        <v>-1.9070080018890903</v>
      </c>
      <c r="AB576" s="49">
        <f t="shared" si="1702"/>
        <v>0.10105559910770925</v>
      </c>
      <c r="AC576" s="49">
        <f t="shared" si="1803"/>
        <v>1.332163301408017E-2</v>
      </c>
      <c r="AD576" s="49">
        <f t="shared" si="1703"/>
        <v>-0.11553469254571153</v>
      </c>
      <c r="AE576" s="49">
        <f t="shared" si="1703"/>
        <v>-0.64634134319553305</v>
      </c>
      <c r="AF576" s="49">
        <f t="shared" si="1703"/>
        <v>-1.0766169760759901</v>
      </c>
      <c r="AG576" s="129">
        <f t="shared" si="1694"/>
        <v>-0.79488625533735657</v>
      </c>
      <c r="AH576" s="129">
        <f t="shared" si="1695"/>
        <v>-0.81559140421186249</v>
      </c>
      <c r="AI576" s="129">
        <f t="shared" si="1696"/>
        <v>-1.1127745170994183</v>
      </c>
      <c r="AJ576" s="132">
        <f t="shared" si="1697"/>
        <v>-0.45629284470078862</v>
      </c>
      <c r="AK576" s="85">
        <f t="shared" si="1710"/>
        <v>0.35056705387993237</v>
      </c>
      <c r="AL576" s="122">
        <f t="shared" si="1711"/>
        <v>0.29122042112882685</v>
      </c>
      <c r="AM576" s="122">
        <f t="shared" si="1712"/>
        <v>0.36566608427618658</v>
      </c>
      <c r="AN576" s="122">
        <f t="shared" si="1713"/>
        <v>0.49392078995066308</v>
      </c>
      <c r="AO576" s="53"/>
      <c r="AP576" s="60"/>
    </row>
    <row r="577" spans="1:42" ht="15" thickBot="1">
      <c r="A577" s="23" t="s">
        <v>10</v>
      </c>
      <c r="B577" s="24">
        <v>13121010513</v>
      </c>
      <c r="C577" s="24"/>
      <c r="D577" s="148">
        <f t="shared" ref="D577:G577" si="1807">IF(OR(AND($V1359=1,$B$24=2),$B$24=1), IF(D$10="Next Quintile",IF(D1359&gt;D$21,D$22,IF(D1359&gt;D$20,D$21,IF(D1359&gt;D$19,D$20,IF(D1359&gt;D$18,D$19,D$18)))),IF(D$10="2nd Quintile",IF(D1359&gt;D$20,D$22,IF(D1359&gt;D$19,D$21,IF(D1359&gt;D$18,D$20,D$19))),IF(D1359*(1+D$10)&gt;100,100,D1359*(1+D$10)))), D1359)</f>
        <v>70.099999999999994</v>
      </c>
      <c r="E577" s="148">
        <f t="shared" si="1807"/>
        <v>56.8</v>
      </c>
      <c r="F577" s="148">
        <f t="shared" si="1807"/>
        <v>41.2</v>
      </c>
      <c r="G577" s="148">
        <f t="shared" si="1807"/>
        <v>11.7</v>
      </c>
      <c r="H577" s="149">
        <f t="shared" ref="H577:M577" si="1808">IF(OR(AND($V1359=1,$B$24=2),$B$24=1), IF(H$10="2nd Quintile",IF(H1359&gt;H$21,H$20,IF(H1359&gt;H$20,H$19,IF(H1359&gt;H$19,H$18, H$17))), IF(H$10="Next Quintile",IF(H1359=H$22,H$22,IF(H1359&gt;H$21,H$21,IF(H1359&gt;H$20,H$20,IF(H1359&gt;H$19,H$19,H$18)))),H1359*(1+H$10))), H1359)</f>
        <v>11.5</v>
      </c>
      <c r="I577" s="149">
        <f t="shared" si="1808"/>
        <v>7.8</v>
      </c>
      <c r="J577" s="149">
        <f t="shared" si="1808"/>
        <v>30.1</v>
      </c>
      <c r="K577" s="149">
        <f t="shared" si="1808"/>
        <v>40.700000000000003</v>
      </c>
      <c r="L577" s="149">
        <f t="shared" si="1808"/>
        <v>52.4</v>
      </c>
      <c r="M577" s="149">
        <f t="shared" si="1808"/>
        <v>20.399999999999999</v>
      </c>
      <c r="N577" s="148">
        <f t="shared" si="1762"/>
        <v>75.599999999999994</v>
      </c>
      <c r="O577" s="149">
        <f t="shared" ref="O577:Q577" si="1809">IF(OR(AND($V1359=1,$B$24=2),$B$24=1), IF(O$10="2nd Quintile",IF(O1359&gt;O$21,O$20,IF(O1359&gt;O$20,O$19,IF(O1359&gt;O$19,O$18, O$17))), IF(O$10="Next Quintile",IF(O1359=O$22,O$22,IF(O1359&gt;O$21,O$21,IF(O1359&gt;O$20,O$20,IF(O1359&gt;O$19,O$19,O$18)))),O1359*(1+O$10))), O1359)</f>
        <v>16.8</v>
      </c>
      <c r="P577" s="149">
        <f t="shared" si="1809"/>
        <v>23.9</v>
      </c>
      <c r="Q577" s="149">
        <f t="shared" si="1809"/>
        <v>14.8</v>
      </c>
      <c r="R577" s="23"/>
      <c r="S577" s="49">
        <f t="shared" si="1691"/>
        <v>-0.33231887637548763</v>
      </c>
      <c r="T577" s="49">
        <f t="shared" si="1803"/>
        <v>-1.2433217052516461</v>
      </c>
      <c r="U577" s="49">
        <f t="shared" si="1803"/>
        <v>-0.23182886195006763</v>
      </c>
      <c r="V577" s="49">
        <f t="shared" si="1803"/>
        <v>-1.1449106251528878</v>
      </c>
      <c r="W577" s="49">
        <f t="shared" si="1701"/>
        <v>-0.79507855934730309</v>
      </c>
      <c r="X577" s="49">
        <f t="shared" si="1701"/>
        <v>0.37059342314043747</v>
      </c>
      <c r="Y577" s="49">
        <f t="shared" si="1702"/>
        <v>-0.30314950418110503</v>
      </c>
      <c r="Z577" s="49">
        <f t="shared" si="1702"/>
        <v>-0.48634847050049856</v>
      </c>
      <c r="AA577" s="49">
        <f t="shared" si="1702"/>
        <v>-1.2811489095693001</v>
      </c>
      <c r="AB577" s="49">
        <f t="shared" si="1702"/>
        <v>-0.54968655142996203</v>
      </c>
      <c r="AC577" s="49">
        <f t="shared" si="1803"/>
        <v>5.0901072985810952E-2</v>
      </c>
      <c r="AD577" s="49">
        <f t="shared" si="1703"/>
        <v>-0.46523552587190209</v>
      </c>
      <c r="AE577" s="49">
        <f t="shared" si="1703"/>
        <v>-3.5918908877119647E-2</v>
      </c>
      <c r="AF577" s="49">
        <f t="shared" si="1703"/>
        <v>-0.38646870517374804</v>
      </c>
      <c r="AG577" s="129">
        <f t="shared" si="1694"/>
        <v>-0.50243051586145304</v>
      </c>
      <c r="AH577" s="129">
        <f t="shared" si="1695"/>
        <v>-0.52571638701686563</v>
      </c>
      <c r="AI577" s="129">
        <f t="shared" si="1696"/>
        <v>-0.77239464383325362</v>
      </c>
      <c r="AJ577" s="132">
        <f t="shared" si="1697"/>
        <v>-0.20918051673423971</v>
      </c>
      <c r="AK577" s="85">
        <f t="shared" si="1710"/>
        <v>0.43786758917424701</v>
      </c>
      <c r="AL577" s="122">
        <f t="shared" si="1711"/>
        <v>0.37593814092134725</v>
      </c>
      <c r="AM577" s="122">
        <f t="shared" si="1712"/>
        <v>0.44486299521017775</v>
      </c>
      <c r="AN577" s="122">
        <f t="shared" si="1713"/>
        <v>0.56298144599619881</v>
      </c>
      <c r="AO577" s="53"/>
      <c r="AP577" s="60"/>
    </row>
    <row r="578" spans="1:42" ht="15" thickBot="1">
      <c r="A578" s="23" t="s">
        <v>10</v>
      </c>
      <c r="B578" s="24">
        <v>13121010514</v>
      </c>
      <c r="C578" s="24"/>
      <c r="D578" s="148">
        <f t="shared" ref="D578:G578" si="1810">IF(OR(AND($V1360=1,$B$24=2),$B$24=1), IF(D$10="Next Quintile",IF(D1360&gt;D$21,D$22,IF(D1360&gt;D$20,D$21,IF(D1360&gt;D$19,D$20,IF(D1360&gt;D$18,D$19,D$18)))),IF(D$10="2nd Quintile",IF(D1360&gt;D$20,D$22,IF(D1360&gt;D$19,D$21,IF(D1360&gt;D$18,D$20,D$19))),IF(D1360*(1+D$10)&gt;100,100,D1360*(1+D$10)))), D1360)</f>
        <v>67.5</v>
      </c>
      <c r="E578" s="148">
        <f t="shared" si="1810"/>
        <v>56.8</v>
      </c>
      <c r="F578" s="148">
        <f t="shared" si="1810"/>
        <v>40.200000000000003</v>
      </c>
      <c r="G578" s="148">
        <f t="shared" si="1810"/>
        <v>12</v>
      </c>
      <c r="H578" s="149">
        <f t="shared" ref="H578:M578" si="1811">IF(OR(AND($V1360=1,$B$24=2),$B$24=1), IF(H$10="2nd Quintile",IF(H1360&gt;H$21,H$20,IF(H1360&gt;H$20,H$19,IF(H1360&gt;H$19,H$18, H$17))), IF(H$10="Next Quintile",IF(H1360=H$22,H$22,IF(H1360&gt;H$21,H$21,IF(H1360&gt;H$20,H$20,IF(H1360&gt;H$19,H$19,H$18)))),H1360*(1+H$10))), H1360)</f>
        <v>12.7</v>
      </c>
      <c r="I578" s="149">
        <f t="shared" si="1811"/>
        <v>3.7</v>
      </c>
      <c r="J578" s="149">
        <f t="shared" si="1811"/>
        <v>11.3</v>
      </c>
      <c r="K578" s="149">
        <f t="shared" si="1811"/>
        <v>32.6</v>
      </c>
      <c r="L578" s="149">
        <f t="shared" si="1811"/>
        <v>43</v>
      </c>
      <c r="M578" s="149">
        <f t="shared" si="1811"/>
        <v>13.1</v>
      </c>
      <c r="N578" s="148">
        <f t="shared" si="1762"/>
        <v>75.3</v>
      </c>
      <c r="O578" s="149">
        <f t="shared" ref="O578:Q578" si="1812">IF(OR(AND($V1360=1,$B$24=2),$B$24=1), IF(O$10="2nd Quintile",IF(O1360&gt;O$21,O$20,IF(O1360&gt;O$20,O$19,IF(O1360&gt;O$19,O$18, O$17))), IF(O$10="Next Quintile",IF(O1360=O$22,O$22,IF(O1360&gt;O$21,O$21,IF(O1360&gt;O$20,O$20,IF(O1360&gt;O$19,O$19,O$18)))),O1360*(1+O$10))), O1360)</f>
        <v>12</v>
      </c>
      <c r="P578" s="149">
        <f t="shared" si="1812"/>
        <v>23.2</v>
      </c>
      <c r="Q578" s="149">
        <f t="shared" si="1812"/>
        <v>15</v>
      </c>
      <c r="R578" s="23"/>
      <c r="S578" s="49">
        <f t="shared" si="1691"/>
        <v>-0.55379161369964514</v>
      </c>
      <c r="T578" s="49">
        <f t="shared" si="1803"/>
        <v>-1.2433217052516461</v>
      </c>
      <c r="U578" s="49">
        <f t="shared" si="1803"/>
        <v>-0.27974989925503113</v>
      </c>
      <c r="V578" s="49">
        <f t="shared" si="1803"/>
        <v>-1.1289639933346975</v>
      </c>
      <c r="W578" s="49">
        <f t="shared" si="1701"/>
        <v>-1.2236199706755388</v>
      </c>
      <c r="X578" s="49">
        <f t="shared" si="1701"/>
        <v>0.86010167140217486</v>
      </c>
      <c r="Y578" s="49">
        <f t="shared" si="1702"/>
        <v>0.64138005787687502</v>
      </c>
      <c r="Z578" s="49">
        <f t="shared" si="1702"/>
        <v>-8.6688862390468219E-2</v>
      </c>
      <c r="AA578" s="49">
        <f t="shared" si="1702"/>
        <v>-0.41599075253900258</v>
      </c>
      <c r="AB578" s="49">
        <f t="shared" si="1702"/>
        <v>6.7250812066791246E-2</v>
      </c>
      <c r="AC578" s="49">
        <f t="shared" si="1803"/>
        <v>2.2716493007012534E-2</v>
      </c>
      <c r="AD578" s="49">
        <f t="shared" si="1703"/>
        <v>2.8459768235661084E-2</v>
      </c>
      <c r="AE578" s="49">
        <f t="shared" si="1703"/>
        <v>1.4351173949102581E-2</v>
      </c>
      <c r="AF578" s="49">
        <f t="shared" si="1703"/>
        <v>-0.416475151734715</v>
      </c>
      <c r="AG578" s="129">
        <f t="shared" si="1694"/>
        <v>-0.21705354747145569</v>
      </c>
      <c r="AH578" s="129">
        <f t="shared" si="1695"/>
        <v>-0.41828077899107258</v>
      </c>
      <c r="AI578" s="129">
        <f t="shared" si="1696"/>
        <v>-0.14514293428755984</v>
      </c>
      <c r="AJ578" s="132">
        <f t="shared" si="1697"/>
        <v>-8.7736929135734693E-2</v>
      </c>
      <c r="AK578" s="85">
        <f t="shared" si="1710"/>
        <v>0.52305505085908832</v>
      </c>
      <c r="AL578" s="122">
        <f t="shared" si="1711"/>
        <v>0.40733684448863516</v>
      </c>
      <c r="AM578" s="122">
        <f t="shared" si="1712"/>
        <v>0.59080698801271014</v>
      </c>
      <c r="AN578" s="122">
        <f t="shared" si="1713"/>
        <v>0.59692137081132823</v>
      </c>
      <c r="AO578" s="53"/>
      <c r="AP578" s="60"/>
    </row>
    <row r="579" spans="1:42" ht="15" thickBot="1">
      <c r="A579" s="23" t="s">
        <v>10</v>
      </c>
      <c r="B579" s="24">
        <v>13121010515</v>
      </c>
      <c r="C579" s="24"/>
      <c r="D579" s="148">
        <f t="shared" ref="D579:G579" si="1813">IF(OR(AND($V1361=1,$B$24=2),$B$24=1), IF(D$10="Next Quintile",IF(D1361&gt;D$21,D$22,IF(D1361&gt;D$20,D$21,IF(D1361&gt;D$19,D$20,IF(D1361&gt;D$18,D$19,D$18)))),IF(D$10="2nd Quintile",IF(D1361&gt;D$20,D$22,IF(D1361&gt;D$19,D$21,IF(D1361&gt;D$18,D$20,D$19))),IF(D1361*(1+D$10)&gt;100,100,D1361*(1+D$10)))), D1361)</f>
        <v>54.3</v>
      </c>
      <c r="E579" s="148">
        <f t="shared" si="1813"/>
        <v>53.2</v>
      </c>
      <c r="F579" s="148">
        <f t="shared" si="1813"/>
        <v>29.5</v>
      </c>
      <c r="G579" s="148">
        <f t="shared" si="1813"/>
        <v>8.9</v>
      </c>
      <c r="H579" s="149">
        <f t="shared" ref="H579:M579" si="1814">IF(OR(AND($V1361=1,$B$24=2),$B$24=1), IF(H$10="2nd Quintile",IF(H1361&gt;H$21,H$20,IF(H1361&gt;H$20,H$19,IF(H1361&gt;H$19,H$18, H$17))), IF(H$10="Next Quintile",IF(H1361=H$22,H$22,IF(H1361&gt;H$21,H$21,IF(H1361&gt;H$20,H$20,IF(H1361&gt;H$19,H$19,H$18)))),H1361*(1+H$10))), H1361)</f>
        <v>11.9</v>
      </c>
      <c r="I579" s="149">
        <f t="shared" si="1814"/>
        <v>10.8</v>
      </c>
      <c r="J579" s="149">
        <f t="shared" si="1814"/>
        <v>22.2</v>
      </c>
      <c r="K579" s="149">
        <f t="shared" si="1814"/>
        <v>28.3</v>
      </c>
      <c r="L579" s="149">
        <f t="shared" si="1814"/>
        <v>44.1</v>
      </c>
      <c r="M579" s="149">
        <f t="shared" si="1814"/>
        <v>8</v>
      </c>
      <c r="N579" s="148">
        <f t="shared" si="1762"/>
        <v>68</v>
      </c>
      <c r="O579" s="149">
        <f t="shared" ref="O579:Q579" si="1815">IF(OR(AND($V1361=1,$B$24=2),$B$24=1), IF(O$10="2nd Quintile",IF(O1361&gt;O$21,O$20,IF(O1361&gt;O$20,O$19,IF(O1361&gt;O$19,O$18, O$17))), IF(O$10="Next Quintile",IF(O1361=O$22,O$22,IF(O1361&gt;O$21,O$21,IF(O1361&gt;O$20,O$20,IF(O1361&gt;O$19,O$19,O$18)))),O1361*(1+O$10))), O1361)</f>
        <v>17.3</v>
      </c>
      <c r="P579" s="149">
        <f t="shared" si="1815"/>
        <v>26.2</v>
      </c>
      <c r="Q579" s="149">
        <f t="shared" si="1815"/>
        <v>22.1</v>
      </c>
      <c r="R579" s="23"/>
      <c r="S579" s="49">
        <f t="shared" si="1691"/>
        <v>-1.6781916647299859</v>
      </c>
      <c r="T579" s="49">
        <f t="shared" si="1803"/>
        <v>-1.5874522019068855</v>
      </c>
      <c r="U579" s="49">
        <f t="shared" si="1803"/>
        <v>-0.7925049984181407</v>
      </c>
      <c r="V579" s="49">
        <f t="shared" si="1803"/>
        <v>-1.2937458554559953</v>
      </c>
      <c r="W579" s="49">
        <f t="shared" si="1701"/>
        <v>-0.9379256964567152</v>
      </c>
      <c r="X579" s="49">
        <f t="shared" si="1701"/>
        <v>1.241665611965386E-2</v>
      </c>
      <c r="Y579" s="49">
        <f t="shared" si="1702"/>
        <v>9.3753875619854751E-2</v>
      </c>
      <c r="Z579" s="49">
        <f t="shared" si="1702"/>
        <v>0.12547611475436271</v>
      </c>
      <c r="AA579" s="49">
        <f t="shared" si="1702"/>
        <v>-0.51723266453190986</v>
      </c>
      <c r="AB579" s="49">
        <f t="shared" si="1702"/>
        <v>0.49826184683849556</v>
      </c>
      <c r="AC579" s="49">
        <f t="shared" si="1803"/>
        <v>-0.66310828647708864</v>
      </c>
      <c r="AD579" s="49">
        <f t="shared" si="1703"/>
        <v>-0.51666211900810655</v>
      </c>
      <c r="AE579" s="49">
        <f t="shared" si="1703"/>
        <v>-0.20109203816327861</v>
      </c>
      <c r="AF579" s="49">
        <f t="shared" si="1703"/>
        <v>-1.4817040046490457</v>
      </c>
      <c r="AG579" s="129">
        <f t="shared" si="1694"/>
        <v>-0.52117280047333303</v>
      </c>
      <c r="AH579" s="129">
        <f t="shared" si="1695"/>
        <v>-0.88337855503260199</v>
      </c>
      <c r="AI579" s="129">
        <f t="shared" si="1696"/>
        <v>3.5501765686982802E-2</v>
      </c>
      <c r="AJ579" s="132">
        <f t="shared" si="1697"/>
        <v>-0.71564161207437982</v>
      </c>
      <c r="AK579" s="85">
        <f t="shared" si="1710"/>
        <v>0.43227285719125463</v>
      </c>
      <c r="AL579" s="122">
        <f t="shared" si="1711"/>
        <v>0.27140921799605872</v>
      </c>
      <c r="AM579" s="122">
        <f t="shared" si="1712"/>
        <v>0.63283797555995036</v>
      </c>
      <c r="AN579" s="122">
        <f t="shared" si="1713"/>
        <v>0.42144040758040024</v>
      </c>
      <c r="AO579" s="53"/>
      <c r="AP579" s="60"/>
    </row>
    <row r="580" spans="1:42" ht="15" thickBot="1">
      <c r="A580" s="23" t="s">
        <v>10</v>
      </c>
      <c r="B580" s="24">
        <v>13121010516</v>
      </c>
      <c r="C580" s="24"/>
      <c r="D580" s="148">
        <f t="shared" ref="D580:G580" si="1816">IF(OR(AND($V1362=1,$B$24=2),$B$24=1), IF(D$10="Next Quintile",IF(D1362&gt;D$21,D$22,IF(D1362&gt;D$20,D$21,IF(D1362&gt;D$19,D$20,IF(D1362&gt;D$18,D$19,D$18)))),IF(D$10="2nd Quintile",IF(D1362&gt;D$20,D$22,IF(D1362&gt;D$19,D$21,IF(D1362&gt;D$18,D$20,D$19))),IF(D1362*(1+D$10)&gt;100,100,D1362*(1+D$10)))), D1362)</f>
        <v>50.9</v>
      </c>
      <c r="E580" s="148">
        <f t="shared" si="1816"/>
        <v>49.7</v>
      </c>
      <c r="F580" s="148">
        <f t="shared" si="1816"/>
        <v>27.2</v>
      </c>
      <c r="G580" s="148">
        <f t="shared" si="1816"/>
        <v>8.4</v>
      </c>
      <c r="H580" s="149">
        <f t="shared" ref="H580:M580" si="1817">IF(OR(AND($V1362=1,$B$24=2),$B$24=1), IF(H$10="2nd Quintile",IF(H1362&gt;H$21,H$20,IF(H1362&gt;H$20,H$19,IF(H1362&gt;H$19,H$18, H$17))), IF(H$10="Next Quintile",IF(H1362=H$22,H$22,IF(H1362&gt;H$21,H$21,IF(H1362&gt;H$20,H$20,IF(H1362&gt;H$19,H$19,H$18)))),H1362*(1+H$10))), H1362)</f>
        <v>11.2</v>
      </c>
      <c r="I580" s="149">
        <f t="shared" si="1817"/>
        <v>3.5</v>
      </c>
      <c r="J580" s="149">
        <f t="shared" si="1817"/>
        <v>17.2</v>
      </c>
      <c r="K580" s="149">
        <f t="shared" si="1817"/>
        <v>42.2</v>
      </c>
      <c r="L580" s="149">
        <f t="shared" si="1817"/>
        <v>42.7</v>
      </c>
      <c r="M580" s="149">
        <f t="shared" si="1817"/>
        <v>13.3</v>
      </c>
      <c r="N580" s="148">
        <f t="shared" si="1762"/>
        <v>62.9</v>
      </c>
      <c r="O580" s="149">
        <f t="shared" ref="O580:Q580" si="1818">IF(OR(AND($V1362=1,$B$24=2),$B$24=1), IF(O$10="2nd Quintile",IF(O1362&gt;O$21,O$20,IF(O1362&gt;O$20,O$19,IF(O1362&gt;O$19,O$18, O$17))), IF(O$10="Next Quintile",IF(O1362=O$22,O$22,IF(O1362&gt;O$21,O$21,IF(O1362&gt;O$20,O$20,IF(O1362&gt;O$19,O$19,O$18)))),O1362*(1+O$10))), O1362)</f>
        <v>2.7</v>
      </c>
      <c r="P580" s="149">
        <f t="shared" si="1818"/>
        <v>22.8</v>
      </c>
      <c r="Q580" s="149">
        <f t="shared" si="1818"/>
        <v>18.899999999999999</v>
      </c>
      <c r="R580" s="23"/>
      <c r="S580" s="49">
        <f t="shared" si="1691"/>
        <v>-1.9678098596923463</v>
      </c>
      <c r="T580" s="49">
        <f t="shared" si="1803"/>
        <v>-1.92202351809948</v>
      </c>
      <c r="U580" s="49">
        <f t="shared" si="1803"/>
        <v>-0.90272338421955689</v>
      </c>
      <c r="V580" s="49">
        <f t="shared" si="1803"/>
        <v>-1.3203235751529787</v>
      </c>
      <c r="W580" s="49">
        <f t="shared" si="1701"/>
        <v>-0.68794320651524377</v>
      </c>
      <c r="X580" s="49">
        <f t="shared" si="1701"/>
        <v>0.88398012253689384</v>
      </c>
      <c r="Y580" s="49">
        <f t="shared" si="1702"/>
        <v>0.34495854637995582</v>
      </c>
      <c r="Z580" s="49">
        <f t="shared" si="1702"/>
        <v>-0.56035950903939313</v>
      </c>
      <c r="AA580" s="49">
        <f t="shared" si="1702"/>
        <v>-0.3883793219954827</v>
      </c>
      <c r="AB580" s="49">
        <f t="shared" si="1702"/>
        <v>5.0348418546332152E-2</v>
      </c>
      <c r="AC580" s="49">
        <f t="shared" si="1803"/>
        <v>-1.1422461461166664</v>
      </c>
      <c r="AD580" s="49">
        <f t="shared" si="1703"/>
        <v>0.98499440056906451</v>
      </c>
      <c r="AE580" s="49">
        <f t="shared" si="1703"/>
        <v>4.3076935564086642E-2</v>
      </c>
      <c r="AF580" s="49">
        <f t="shared" si="1703"/>
        <v>-1.0016008596735724</v>
      </c>
      <c r="AG580" s="129">
        <f t="shared" si="1694"/>
        <v>-0.45813031392710774</v>
      </c>
      <c r="AH580" s="129">
        <f t="shared" si="1695"/>
        <v>-0.79598355353753658</v>
      </c>
      <c r="AI580" s="129">
        <f t="shared" si="1696"/>
        <v>-0.29946347082951458</v>
      </c>
      <c r="AJ580" s="132">
        <f t="shared" si="1697"/>
        <v>-0.27894391741427194</v>
      </c>
      <c r="AK580" s="85">
        <f t="shared" si="1710"/>
        <v>0.45109157769792996</v>
      </c>
      <c r="AL580" s="122">
        <f t="shared" si="1711"/>
        <v>0.29695093359325109</v>
      </c>
      <c r="AM580" s="122">
        <f t="shared" si="1712"/>
        <v>0.55490089970459788</v>
      </c>
      <c r="AN580" s="122">
        <f t="shared" si="1713"/>
        <v>0.54348461935636083</v>
      </c>
      <c r="AO580" s="53"/>
      <c r="AP580" s="60"/>
    </row>
    <row r="581" spans="1:42" ht="15" thickBot="1">
      <c r="A581" s="23" t="s">
        <v>10</v>
      </c>
      <c r="B581" s="24">
        <v>13121010601</v>
      </c>
      <c r="C581" s="24"/>
      <c r="D581" s="148">
        <f t="shared" ref="D581:G581" si="1819">IF(OR(AND($V1363=1,$B$24=2),$B$24=1), IF(D$10="Next Quintile",IF(D1363&gt;D$21,D$22,IF(D1363&gt;D$20,D$21,IF(D1363&gt;D$19,D$20,IF(D1363&gt;D$18,D$19,D$18)))),IF(D$10="2nd Quintile",IF(D1363&gt;D$20,D$22,IF(D1363&gt;D$19,D$21,IF(D1363&gt;D$18,D$20,D$19))),IF(D1363*(1+D$10)&gt;100,100,D1363*(1+D$10)))), D1363)</f>
        <v>50.9</v>
      </c>
      <c r="E581" s="148">
        <f t="shared" si="1819"/>
        <v>49.7</v>
      </c>
      <c r="F581" s="148">
        <f t="shared" si="1819"/>
        <v>25.3</v>
      </c>
      <c r="G581" s="148">
        <f t="shared" si="1819"/>
        <v>6.1</v>
      </c>
      <c r="H581" s="149">
        <f t="shared" ref="H581:M581" si="1820">IF(OR(AND($V1363=1,$B$24=2),$B$24=1), IF(H$10="2nd Quintile",IF(H1363&gt;H$21,H$20,IF(H1363&gt;H$20,H$19,IF(H1363&gt;H$19,H$18, H$17))), IF(H$10="Next Quintile",IF(H1363=H$22,H$22,IF(H1363&gt;H$21,H$21,IF(H1363&gt;H$20,H$20,IF(H1363&gt;H$19,H$19,H$18)))),H1363*(1+H$10))), H1363)</f>
        <v>12.8</v>
      </c>
      <c r="I581" s="149">
        <f t="shared" si="1820"/>
        <v>2.1</v>
      </c>
      <c r="J581" s="149">
        <f t="shared" si="1820"/>
        <v>74.8</v>
      </c>
      <c r="K581" s="149">
        <f t="shared" si="1820"/>
        <v>48.2</v>
      </c>
      <c r="L581" s="149">
        <f t="shared" si="1820"/>
        <v>46.2</v>
      </c>
      <c r="M581" s="149">
        <f t="shared" si="1820"/>
        <v>24.1</v>
      </c>
      <c r="N581" s="148">
        <f t="shared" si="1762"/>
        <v>62.9</v>
      </c>
      <c r="O581" s="149">
        <f t="shared" ref="O581:Q581" si="1821">IF(OR(AND($V1363=1,$B$24=2),$B$24=1), IF(O$10="2nd Quintile",IF(O1363&gt;O$21,O$20,IF(O1363&gt;O$20,O$19,IF(O1363&gt;O$19,O$18, O$17))), IF(O$10="Next Quintile",IF(O1363=O$22,O$22,IF(O1363&gt;O$21,O$21,IF(O1363&gt;O$20,O$20,IF(O1363&gt;O$19,O$19,O$18)))),O1363*(1+O$10))), O1363)</f>
        <v>21</v>
      </c>
      <c r="P581" s="149">
        <f t="shared" si="1821"/>
        <v>42.2</v>
      </c>
      <c r="Q581" s="149">
        <f t="shared" si="1821"/>
        <v>15.2</v>
      </c>
      <c r="R581" s="23"/>
      <c r="S581" s="49">
        <f t="shared" si="1691"/>
        <v>-1.9678098596923463</v>
      </c>
      <c r="T581" s="49">
        <f t="shared" si="1803"/>
        <v>-1.92202351809948</v>
      </c>
      <c r="U581" s="49">
        <f t="shared" si="1803"/>
        <v>-0.99377335509898745</v>
      </c>
      <c r="V581" s="49">
        <f t="shared" si="1803"/>
        <v>-1.4425810857591026</v>
      </c>
      <c r="W581" s="49">
        <f t="shared" si="1701"/>
        <v>-1.2593317549528924</v>
      </c>
      <c r="X581" s="49">
        <f t="shared" si="1701"/>
        <v>1.0511292804799262</v>
      </c>
      <c r="Y581" s="49">
        <f t="shared" si="1702"/>
        <v>-2.5489192607764082</v>
      </c>
      <c r="Z581" s="49">
        <f t="shared" si="1702"/>
        <v>-0.85640366319497108</v>
      </c>
      <c r="AA581" s="49">
        <f t="shared" si="1702"/>
        <v>-0.71051267833655096</v>
      </c>
      <c r="AB581" s="49">
        <f t="shared" si="1702"/>
        <v>-0.86238083155845369</v>
      </c>
      <c r="AC581" s="49">
        <f t="shared" si="1803"/>
        <v>-1.1422461461166664</v>
      </c>
      <c r="AD581" s="49">
        <f t="shared" si="1703"/>
        <v>-0.89721890821601968</v>
      </c>
      <c r="AE581" s="49">
        <f t="shared" si="1703"/>
        <v>-1.3501225027626453</v>
      </c>
      <c r="AF581" s="49">
        <f t="shared" si="1703"/>
        <v>-0.44648159829568196</v>
      </c>
      <c r="AG581" s="129">
        <f t="shared" si="1694"/>
        <v>-1.0221328879227067</v>
      </c>
      <c r="AH581" s="129">
        <f t="shared" si="1695"/>
        <v>-1.2976156505570415</v>
      </c>
      <c r="AI581" s="129">
        <f t="shared" si="1696"/>
        <v>-0.80976572436332528</v>
      </c>
      <c r="AJ581" s="132">
        <f t="shared" si="1697"/>
        <v>-0.95901728884775328</v>
      </c>
      <c r="AK581" s="85">
        <f t="shared" si="1710"/>
        <v>0.2827319937642252</v>
      </c>
      <c r="AL581" s="122">
        <f t="shared" si="1711"/>
        <v>0.1503459317360358</v>
      </c>
      <c r="AM581" s="122">
        <f t="shared" si="1712"/>
        <v>0.43616778621369062</v>
      </c>
      <c r="AN581" s="122">
        <f t="shared" si="1713"/>
        <v>0.35342403607112188</v>
      </c>
      <c r="AO581" s="53"/>
      <c r="AP581" s="60"/>
    </row>
    <row r="582" spans="1:42" ht="15" thickBot="1">
      <c r="A582" s="23" t="s">
        <v>10</v>
      </c>
      <c r="B582" s="24">
        <v>13121010603</v>
      </c>
      <c r="C582" s="24"/>
      <c r="D582" s="148">
        <f t="shared" ref="D582:G582" si="1822">IF(OR(AND($V1364=1,$B$24=2),$B$24=1), IF(D$10="Next Quintile",IF(D1364&gt;D$21,D$22,IF(D1364&gt;D$20,D$21,IF(D1364&gt;D$19,D$20,IF(D1364&gt;D$18,D$19,D$18)))),IF(D$10="2nd Quintile",IF(D1364&gt;D$20,D$22,IF(D1364&gt;D$19,D$21,IF(D1364&gt;D$18,D$20,D$19))),IF(D1364*(1+D$10)&gt;100,100,D1364*(1+D$10)))), D1364)</f>
        <v>52</v>
      </c>
      <c r="E582" s="148">
        <f t="shared" si="1822"/>
        <v>50.3</v>
      </c>
      <c r="F582" s="148">
        <f t="shared" si="1822"/>
        <v>21.5</v>
      </c>
      <c r="G582" s="148">
        <f t="shared" si="1822"/>
        <v>6.1</v>
      </c>
      <c r="H582" s="149">
        <f t="shared" ref="H582:M582" si="1823">IF(OR(AND($V1364=1,$B$24=2),$B$24=1), IF(H$10="2nd Quintile",IF(H1364&gt;H$21,H$20,IF(H1364&gt;H$20,H$19,IF(H1364&gt;H$19,H$18, H$17))), IF(H$10="Next Quintile",IF(H1364=H$22,H$22,IF(H1364&gt;H$21,H$21,IF(H1364&gt;H$20,H$20,IF(H1364&gt;H$19,H$19,H$18)))),H1364*(1+H$10))), H1364)</f>
        <v>12.2</v>
      </c>
      <c r="I582" s="149">
        <f t="shared" si="1823"/>
        <v>18.399999999999999</v>
      </c>
      <c r="J582" s="149">
        <f t="shared" si="1823"/>
        <v>58.9</v>
      </c>
      <c r="K582" s="149">
        <f t="shared" si="1823"/>
        <v>58.7</v>
      </c>
      <c r="L582" s="149">
        <f t="shared" si="1823"/>
        <v>62.4</v>
      </c>
      <c r="M582" s="149">
        <f t="shared" si="1823"/>
        <v>19.399999999999999</v>
      </c>
      <c r="N582" s="148">
        <f t="shared" si="1762"/>
        <v>63.5</v>
      </c>
      <c r="O582" s="149">
        <f t="shared" ref="O582:Q582" si="1824">IF(OR(AND($V1364=1,$B$24=2),$B$24=1), IF(O$10="2nd Quintile",IF(O1364&gt;O$21,O$20,IF(O1364&gt;O$20,O$19,IF(O1364&gt;O$19,O$18, O$17))), IF(O$10="Next Quintile",IF(O1364=O$22,O$22,IF(O1364&gt;O$21,O$21,IF(O1364&gt;O$20,O$20,IF(O1364&gt;O$19,O$19,O$18)))),O1364*(1+O$10))), O1364)</f>
        <v>13.2</v>
      </c>
      <c r="P582" s="149">
        <f t="shared" si="1824"/>
        <v>44.1</v>
      </c>
      <c r="Q582" s="149">
        <f t="shared" si="1824"/>
        <v>21.7</v>
      </c>
      <c r="R582" s="23"/>
      <c r="S582" s="49">
        <f t="shared" si="1691"/>
        <v>-1.8741098554398179</v>
      </c>
      <c r="T582" s="49">
        <f t="shared" si="1803"/>
        <v>-1.8646684353236072</v>
      </c>
      <c r="U582" s="49">
        <f t="shared" si="1803"/>
        <v>-1.1758732968578487</v>
      </c>
      <c r="V582" s="49">
        <f t="shared" si="1803"/>
        <v>-1.4425810857591026</v>
      </c>
      <c r="W582" s="49">
        <f t="shared" si="1701"/>
        <v>-1.0450610492887737</v>
      </c>
      <c r="X582" s="49">
        <f t="shared" si="1701"/>
        <v>-0.89496448699966413</v>
      </c>
      <c r="Y582" s="49">
        <f t="shared" si="1702"/>
        <v>-1.7500884077592871</v>
      </c>
      <c r="Z582" s="49">
        <f t="shared" si="1702"/>
        <v>-1.3744809329672325</v>
      </c>
      <c r="AA582" s="49">
        <f t="shared" si="1702"/>
        <v>-2.201529927686638</v>
      </c>
      <c r="AB582" s="49">
        <f t="shared" si="1702"/>
        <v>-0.46517458382766702</v>
      </c>
      <c r="AC582" s="49">
        <f t="shared" si="1803"/>
        <v>-1.0858769861590689</v>
      </c>
      <c r="AD582" s="49">
        <f t="shared" si="1703"/>
        <v>-9.4964055291229615E-2</v>
      </c>
      <c r="AE582" s="49">
        <f t="shared" si="1703"/>
        <v>-1.4865698704338199</v>
      </c>
      <c r="AF582" s="49">
        <f t="shared" si="1703"/>
        <v>-1.4216911115271114</v>
      </c>
      <c r="AG582" s="129">
        <f t="shared" si="1694"/>
        <v>-1.2682241839137145</v>
      </c>
      <c r="AH582" s="129">
        <f t="shared" si="1695"/>
        <v>-1.4353352310611573</v>
      </c>
      <c r="AI582" s="129">
        <f t="shared" si="1696"/>
        <v>-1.3470618148271791</v>
      </c>
      <c r="AJ582" s="132">
        <f t="shared" si="1697"/>
        <v>-1.0222755058528075</v>
      </c>
      <c r="AK582" s="85">
        <f t="shared" si="1710"/>
        <v>0.20927164072144713</v>
      </c>
      <c r="AL582" s="122">
        <f t="shared" si="1711"/>
        <v>0.11009655480113893</v>
      </c>
      <c r="AM582" s="122">
        <f t="shared" si="1712"/>
        <v>0.31115395912299998</v>
      </c>
      <c r="AN582" s="122">
        <f t="shared" si="1713"/>
        <v>0.33574521768683113</v>
      </c>
      <c r="AO582" s="53"/>
      <c r="AP582" s="60"/>
    </row>
    <row r="583" spans="1:42" ht="15" thickBot="1">
      <c r="A583" s="23" t="s">
        <v>10</v>
      </c>
      <c r="B583" s="24">
        <v>13121010604</v>
      </c>
      <c r="C583" s="24"/>
      <c r="D583" s="148">
        <f t="shared" ref="D583:G583" si="1825">IF(OR(AND($V1365=1,$B$24=2),$B$24=1), IF(D$10="Next Quintile",IF(D1365&gt;D$21,D$22,IF(D1365&gt;D$20,D$21,IF(D1365&gt;D$19,D$20,IF(D1365&gt;D$18,D$19,D$18)))),IF(D$10="2nd Quintile",IF(D1365&gt;D$20,D$22,IF(D1365&gt;D$19,D$21,IF(D1365&gt;D$18,D$20,D$19))),IF(D1365*(1+D$10)&gt;100,100,D1365*(1+D$10)))), D1365)</f>
        <v>55.6</v>
      </c>
      <c r="E583" s="148">
        <f t="shared" si="1825"/>
        <v>52.2</v>
      </c>
      <c r="F583" s="148">
        <f t="shared" si="1825"/>
        <v>21.4</v>
      </c>
      <c r="G583" s="148">
        <f t="shared" si="1825"/>
        <v>6.1</v>
      </c>
      <c r="H583" s="149">
        <f t="shared" ref="H583:M583" si="1826">IF(OR(AND($V1365=1,$B$24=2),$B$24=1), IF(H$10="2nd Quintile",IF(H1365&gt;H$21,H$20,IF(H1365&gt;H$20,H$19,IF(H1365&gt;H$19,H$18, H$17))), IF(H$10="Next Quintile",IF(H1365=H$22,H$22,IF(H1365&gt;H$21,H$21,IF(H1365&gt;H$20,H$20,IF(H1365&gt;H$19,H$19,H$18)))),H1365*(1+H$10))), H1365)</f>
        <v>12.3</v>
      </c>
      <c r="I583" s="149">
        <f t="shared" si="1826"/>
        <v>12.3</v>
      </c>
      <c r="J583" s="149">
        <f t="shared" si="1826"/>
        <v>42.4</v>
      </c>
      <c r="K583" s="149">
        <f t="shared" si="1826"/>
        <v>51.7</v>
      </c>
      <c r="L583" s="149">
        <f t="shared" si="1826"/>
        <v>53.9</v>
      </c>
      <c r="M583" s="149">
        <f t="shared" si="1826"/>
        <v>29.1</v>
      </c>
      <c r="N583" s="148">
        <f t="shared" si="1762"/>
        <v>66.5</v>
      </c>
      <c r="O583" s="149">
        <f t="shared" ref="O583:Q583" si="1827">IF(OR(AND($V1365=1,$B$24=2),$B$24=1), IF(O$10="2nd Quintile",IF(O1365&gt;O$21,O$20,IF(O1365&gt;O$20,O$19,IF(O1365&gt;O$19,O$18, O$17))), IF(O$10="Next Quintile",IF(O1365=O$22,O$22,IF(O1365&gt;O$21,O$21,IF(O1365&gt;O$20,O$20,IF(O1365&gt;O$19,O$19,O$18)))),O1365*(1+O$10))), O1365)</f>
        <v>11.6</v>
      </c>
      <c r="P583" s="149">
        <f t="shared" si="1827"/>
        <v>47.4</v>
      </c>
      <c r="Q583" s="149">
        <f t="shared" si="1827"/>
        <v>16.5</v>
      </c>
      <c r="R583" s="23"/>
      <c r="S583" s="49">
        <f t="shared" si="1691"/>
        <v>-1.5674552960679067</v>
      </c>
      <c r="T583" s="49">
        <f t="shared" si="1803"/>
        <v>-1.6830440065333412</v>
      </c>
      <c r="U583" s="49">
        <f t="shared" si="1803"/>
        <v>-1.1806654005883452</v>
      </c>
      <c r="V583" s="49">
        <f t="shared" si="1803"/>
        <v>-1.4425810857591026</v>
      </c>
      <c r="W583" s="49">
        <f t="shared" si="1701"/>
        <v>-1.0807728335661273</v>
      </c>
      <c r="X583" s="49">
        <f t="shared" si="1701"/>
        <v>-0.16667172739073788</v>
      </c>
      <c r="Y583" s="49">
        <f t="shared" si="1702"/>
        <v>-0.9211129942509535</v>
      </c>
      <c r="Z583" s="49">
        <f t="shared" si="1702"/>
        <v>-1.0290960864523915</v>
      </c>
      <c r="AA583" s="49">
        <f t="shared" si="1702"/>
        <v>-1.4192060622869007</v>
      </c>
      <c r="AB583" s="49">
        <f t="shared" si="1702"/>
        <v>-1.2849406695699286</v>
      </c>
      <c r="AC583" s="49">
        <f t="shared" si="1803"/>
        <v>-0.80403118637108206</v>
      </c>
      <c r="AD583" s="49">
        <f t="shared" si="1703"/>
        <v>6.9601042744624711E-2</v>
      </c>
      <c r="AE583" s="49">
        <f t="shared" si="1703"/>
        <v>-1.723557403757439</v>
      </c>
      <c r="AF583" s="49">
        <f t="shared" si="1703"/>
        <v>-0.64152350094196797</v>
      </c>
      <c r="AG583" s="129">
        <f t="shared" si="1694"/>
        <v>-1.0560641708626173</v>
      </c>
      <c r="AH583" s="129">
        <f t="shared" si="1695"/>
        <v>-1.1489004777366447</v>
      </c>
      <c r="AI583" s="129">
        <f t="shared" si="1696"/>
        <v>-1.2444142727697403</v>
      </c>
      <c r="AJ583" s="132">
        <f t="shared" si="1697"/>
        <v>-0.77487776208146619</v>
      </c>
      <c r="AK583" s="85">
        <f t="shared" si="1710"/>
        <v>0.27260321609282273</v>
      </c>
      <c r="AL583" s="122">
        <f t="shared" si="1711"/>
        <v>0.19380883675561358</v>
      </c>
      <c r="AM583" s="122">
        <f t="shared" si="1712"/>
        <v>0.33503718161764862</v>
      </c>
      <c r="AN583" s="122">
        <f t="shared" si="1713"/>
        <v>0.40488563908801278</v>
      </c>
      <c r="AO583" s="53"/>
      <c r="AP583" s="60"/>
    </row>
    <row r="584" spans="1:42" ht="15" thickBot="1">
      <c r="A584" s="23" t="s">
        <v>10</v>
      </c>
      <c r="B584" s="24">
        <v>13121010800</v>
      </c>
      <c r="C584" s="24"/>
      <c r="D584" s="148">
        <f t="shared" ref="D584:G584" si="1828">IF(OR(AND($V1366=1,$B$24=2),$B$24=1), IF(D$10="Next Quintile",IF(D1366&gt;D$21,D$22,IF(D1366&gt;D$20,D$21,IF(D1366&gt;D$19,D$20,IF(D1366&gt;D$18,D$19,D$18)))),IF(D$10="2nd Quintile",IF(D1366&gt;D$20,D$22,IF(D1366&gt;D$19,D$21,IF(D1366&gt;D$18,D$20,D$19))),IF(D1366*(1+D$10)&gt;100,100,D1366*(1+D$10)))), D1366)</f>
        <v>67.3</v>
      </c>
      <c r="E584" s="148">
        <f t="shared" si="1828"/>
        <v>57.7</v>
      </c>
      <c r="F584" s="148">
        <f t="shared" si="1828"/>
        <v>22.5</v>
      </c>
      <c r="G584" s="148">
        <f t="shared" si="1828"/>
        <v>8.6</v>
      </c>
      <c r="H584" s="149">
        <f t="shared" ref="H584:M584" si="1829">IF(OR(AND($V1366=1,$B$24=2),$B$24=1), IF(H$10="2nd Quintile",IF(H1366&gt;H$21,H$20,IF(H1366&gt;H$20,H$19,IF(H1366&gt;H$19,H$18, H$17))), IF(H$10="Next Quintile",IF(H1366=H$22,H$22,IF(H1366&gt;H$21,H$21,IF(H1366&gt;H$20,H$20,IF(H1366&gt;H$19,H$19,H$18)))),H1366*(1+H$10))), H1366)</f>
        <v>10.4</v>
      </c>
      <c r="I584" s="149">
        <f t="shared" si="1829"/>
        <v>21.5</v>
      </c>
      <c r="J584" s="149">
        <f t="shared" si="1829"/>
        <v>61.7</v>
      </c>
      <c r="K584" s="149">
        <f t="shared" si="1829"/>
        <v>48.1</v>
      </c>
      <c r="L584" s="149">
        <f t="shared" si="1829"/>
        <v>39.799999999999997</v>
      </c>
      <c r="M584" s="149">
        <f t="shared" si="1829"/>
        <v>43.3</v>
      </c>
      <c r="N584" s="148">
        <f t="shared" si="1762"/>
        <v>68.3</v>
      </c>
      <c r="O584" s="149">
        <f t="shared" ref="O584:Q584" si="1830">IF(OR(AND($V1366=1,$B$24=2),$B$24=1), IF(O$10="2nd Quintile",IF(O1366&gt;O$21,O$20,IF(O1366&gt;O$20,O$19,IF(O1366&gt;O$19,O$18, O$17))), IF(O$10="Next Quintile",IF(O1366=O$22,O$22,IF(O1366&gt;O$21,O$21,IF(O1366&gt;O$20,O$20,IF(O1366&gt;O$19,O$19,O$18)))),O1366*(1+O$10))), O1366)</f>
        <v>24.6</v>
      </c>
      <c r="P584" s="149">
        <f t="shared" si="1830"/>
        <v>40.9</v>
      </c>
      <c r="Q584" s="149">
        <f t="shared" si="1830"/>
        <v>15.2</v>
      </c>
      <c r="R584" s="23"/>
      <c r="S584" s="49">
        <f t="shared" si="1691"/>
        <v>-0.57082797810919594</v>
      </c>
      <c r="T584" s="49">
        <f t="shared" si="1803"/>
        <v>-1.1572890810878356</v>
      </c>
      <c r="U584" s="49">
        <f t="shared" si="1803"/>
        <v>-1.1279522595528853</v>
      </c>
      <c r="V584" s="49">
        <f t="shared" si="1803"/>
        <v>-1.3096924872741851</v>
      </c>
      <c r="W584" s="49">
        <f t="shared" si="1701"/>
        <v>-0.40224893229642011</v>
      </c>
      <c r="X584" s="49">
        <f t="shared" si="1701"/>
        <v>-1.2650804795878072</v>
      </c>
      <c r="Y584" s="49">
        <f t="shared" si="1702"/>
        <v>-1.890763023384944</v>
      </c>
      <c r="Z584" s="49">
        <f t="shared" si="1702"/>
        <v>-0.85146959395904476</v>
      </c>
      <c r="AA584" s="49">
        <f t="shared" si="1702"/>
        <v>-0.12146882674145421</v>
      </c>
      <c r="AB584" s="49">
        <f t="shared" si="1702"/>
        <v>-2.4850106095225168</v>
      </c>
      <c r="AC584" s="49">
        <f t="shared" si="1803"/>
        <v>-0.63492370649829022</v>
      </c>
      <c r="AD584" s="49">
        <f t="shared" si="1703"/>
        <v>-1.2674903787966922</v>
      </c>
      <c r="AE584" s="49">
        <f t="shared" si="1703"/>
        <v>-1.2567637775139464</v>
      </c>
      <c r="AF584" s="49">
        <f t="shared" si="1703"/>
        <v>-0.44648159829568196</v>
      </c>
      <c r="AG584" s="129">
        <f t="shared" si="1694"/>
        <v>-1.0524907635911134</v>
      </c>
      <c r="AH584" s="129">
        <f t="shared" si="1695"/>
        <v>-1.1034077487561817</v>
      </c>
      <c r="AI584" s="129">
        <f t="shared" si="1696"/>
        <v>-1.1526496767410053</v>
      </c>
      <c r="AJ584" s="132">
        <f t="shared" si="1697"/>
        <v>-0.90141486527615267</v>
      </c>
      <c r="AK584" s="85">
        <f t="shared" si="1710"/>
        <v>0.27366990867401786</v>
      </c>
      <c r="AL584" s="122">
        <f t="shared" si="1711"/>
        <v>0.20710436081856293</v>
      </c>
      <c r="AM584" s="122">
        <f t="shared" si="1712"/>
        <v>0.35638824585316087</v>
      </c>
      <c r="AN584" s="122">
        <f t="shared" si="1713"/>
        <v>0.36952222588788436</v>
      </c>
      <c r="AO584" s="53"/>
      <c r="AP584" s="60"/>
    </row>
    <row r="585" spans="1:42" ht="15" thickBot="1">
      <c r="A585" s="23" t="s">
        <v>10</v>
      </c>
      <c r="B585" s="24">
        <v>13121011000</v>
      </c>
      <c r="C585" s="24"/>
      <c r="D585" s="148">
        <f t="shared" ref="D585:G585" si="1831">IF(OR(AND($V1367=1,$B$24=2),$B$24=1), IF(D$10="Next Quintile",IF(D1367&gt;D$21,D$22,IF(D1367&gt;D$20,D$21,IF(D1367&gt;D$19,D$20,IF(D1367&gt;D$18,D$19,D$18)))),IF(D$10="2nd Quintile",IF(D1367&gt;D$20,D$22,IF(D1367&gt;D$19,D$21,IF(D1367&gt;D$18,D$20,D$19))),IF(D1367*(1+D$10)&gt;100,100,D1367*(1+D$10)))), D1367)</f>
        <v>67.3</v>
      </c>
      <c r="E585" s="148">
        <f t="shared" si="1831"/>
        <v>57.7</v>
      </c>
      <c r="F585" s="148">
        <f t="shared" si="1831"/>
        <v>16.899999999999999</v>
      </c>
      <c r="G585" s="148">
        <f t="shared" si="1831"/>
        <v>8.6</v>
      </c>
      <c r="H585" s="149">
        <f t="shared" ref="H585:M585" si="1832">IF(OR(AND($V1367=1,$B$24=2),$B$24=1), IF(H$10="2nd Quintile",IF(H1367&gt;H$21,H$20,IF(H1367&gt;H$20,H$19,IF(H1367&gt;H$19,H$18, H$17))), IF(H$10="Next Quintile",IF(H1367=H$22,H$22,IF(H1367&gt;H$21,H$21,IF(H1367&gt;H$20,H$20,IF(H1367&gt;H$19,H$19,H$18)))),H1367*(1+H$10))), H1367)</f>
        <v>13.4</v>
      </c>
      <c r="I585" s="149">
        <f t="shared" si="1832"/>
        <v>13.9</v>
      </c>
      <c r="J585" s="149">
        <f t="shared" si="1832"/>
        <v>73.2</v>
      </c>
      <c r="K585" s="149">
        <f t="shared" si="1832"/>
        <v>78.7</v>
      </c>
      <c r="L585" s="149">
        <f t="shared" si="1832"/>
        <v>54</v>
      </c>
      <c r="M585" s="149">
        <f t="shared" si="1832"/>
        <v>44.7</v>
      </c>
      <c r="N585" s="148">
        <f t="shared" si="1762"/>
        <v>68.3</v>
      </c>
      <c r="O585" s="149">
        <f t="shared" ref="O585:Q585" si="1833">IF(OR(AND($V1367=1,$B$24=2),$B$24=1), IF(O$10="2nd Quintile",IF(O1367&gt;O$21,O$20,IF(O1367&gt;O$20,O$19,IF(O1367&gt;O$19,O$18, O$17))), IF(O$10="Next Quintile",IF(O1367=O$22,O$22,IF(O1367&gt;O$21,O$21,IF(O1367&gt;O$20,O$20,IF(O1367&gt;O$19,O$19,O$18)))),O1367*(1+O$10))), O1367)</f>
        <v>42</v>
      </c>
      <c r="P585" s="149">
        <f t="shared" si="1833"/>
        <v>42.1</v>
      </c>
      <c r="Q585" s="149">
        <f t="shared" si="1833"/>
        <v>28</v>
      </c>
      <c r="R585" s="23"/>
      <c r="S585" s="49">
        <f t="shared" si="1691"/>
        <v>-0.57082797810919594</v>
      </c>
      <c r="T585" s="49">
        <f t="shared" si="1803"/>
        <v>-1.1572890810878356</v>
      </c>
      <c r="U585" s="49">
        <f t="shared" si="1803"/>
        <v>-1.3963100684606811</v>
      </c>
      <c r="V585" s="49">
        <f t="shared" si="1803"/>
        <v>-1.3096924872741851</v>
      </c>
      <c r="W585" s="49">
        <f t="shared" si="1701"/>
        <v>-1.4736024606170102</v>
      </c>
      <c r="X585" s="49">
        <f t="shared" si="1701"/>
        <v>-0.35769933646848906</v>
      </c>
      <c r="Y585" s="49">
        <f t="shared" si="1702"/>
        <v>-2.4685337661331763</v>
      </c>
      <c r="Z585" s="49">
        <f t="shared" si="1702"/>
        <v>-2.3612947801524928</v>
      </c>
      <c r="AA585" s="49">
        <f t="shared" si="1702"/>
        <v>-1.4284098724680743</v>
      </c>
      <c r="AB585" s="49">
        <f t="shared" si="1702"/>
        <v>-2.6033273641657302</v>
      </c>
      <c r="AC585" s="49">
        <f t="shared" si="1803"/>
        <v>-0.63492370649829022</v>
      </c>
      <c r="AD585" s="49">
        <f t="shared" si="1703"/>
        <v>-3.0571358199366085</v>
      </c>
      <c r="AE585" s="49">
        <f t="shared" si="1703"/>
        <v>-1.3429410623588991</v>
      </c>
      <c r="AF585" s="49">
        <f t="shared" si="1703"/>
        <v>-2.3668941781975739</v>
      </c>
      <c r="AG585" s="129">
        <f t="shared" si="1694"/>
        <v>-1.7430640822009602</v>
      </c>
      <c r="AH585" s="129">
        <f t="shared" si="1695"/>
        <v>-1.2477078825929391</v>
      </c>
      <c r="AI585" s="129">
        <f t="shared" si="1696"/>
        <v>-2.1310106722620987</v>
      </c>
      <c r="AJ585" s="132">
        <f t="shared" si="1697"/>
        <v>-1.850473691747843</v>
      </c>
      <c r="AK585" s="85">
        <f t="shared" si="1710"/>
        <v>6.7527876780066234E-2</v>
      </c>
      <c r="AL585" s="122">
        <f t="shared" si="1711"/>
        <v>0.16493177753525748</v>
      </c>
      <c r="AM585" s="122">
        <f t="shared" si="1712"/>
        <v>0.12875090678233408</v>
      </c>
      <c r="AN585" s="122">
        <f t="shared" si="1713"/>
        <v>0.10428808835503897</v>
      </c>
      <c r="AO585" s="53"/>
      <c r="AP585" s="60"/>
    </row>
    <row r="586" spans="1:42" ht="15" thickBot="1">
      <c r="A586" s="23" t="s">
        <v>10</v>
      </c>
      <c r="B586" s="24">
        <v>13121011100</v>
      </c>
      <c r="C586" s="24"/>
      <c r="D586" s="148">
        <f t="shared" ref="D586:G586" si="1834">IF(OR(AND($V1368=1,$B$24=2),$B$24=1), IF(D$10="Next Quintile",IF(D1368&gt;D$21,D$22,IF(D1368&gt;D$20,D$21,IF(D1368&gt;D$19,D$20,IF(D1368&gt;D$18,D$19,D$18)))),IF(D$10="2nd Quintile",IF(D1368&gt;D$20,D$22,IF(D1368&gt;D$19,D$21,IF(D1368&gt;D$18,D$20,D$19))),IF(D1368*(1+D$10)&gt;100,100,D1368*(1+D$10)))), D1368)</f>
        <v>67.3</v>
      </c>
      <c r="E586" s="148">
        <f t="shared" si="1834"/>
        <v>57.7</v>
      </c>
      <c r="F586" s="148">
        <f t="shared" si="1834"/>
        <v>14.8</v>
      </c>
      <c r="G586" s="148">
        <f t="shared" si="1834"/>
        <v>8.6</v>
      </c>
      <c r="H586" s="149">
        <f t="shared" ref="H586:M586" si="1835">IF(OR(AND($V1368=1,$B$24=2),$B$24=1), IF(H$10="2nd Quintile",IF(H1368&gt;H$21,H$20,IF(H1368&gt;H$20,H$19,IF(H1368&gt;H$19,H$18, H$17))), IF(H$10="Next Quintile",IF(H1368=H$22,H$22,IF(H1368&gt;H$21,H$21,IF(H1368&gt;H$20,H$20,IF(H1368&gt;H$19,H$19,H$18)))),H1368*(1+H$10))), H1368)</f>
        <v>11.5</v>
      </c>
      <c r="I586" s="149">
        <f t="shared" si="1835"/>
        <v>3</v>
      </c>
      <c r="J586" s="149">
        <f t="shared" si="1835"/>
        <v>14.5</v>
      </c>
      <c r="K586" s="149">
        <f t="shared" si="1835"/>
        <v>26.4</v>
      </c>
      <c r="L586" s="149">
        <f t="shared" si="1835"/>
        <v>46.1</v>
      </c>
      <c r="M586" s="149">
        <f t="shared" si="1835"/>
        <v>18.3</v>
      </c>
      <c r="N586" s="148">
        <f t="shared" si="1762"/>
        <v>68.3</v>
      </c>
      <c r="O586" s="149">
        <f t="shared" ref="O586:Q586" si="1836">IF(OR(AND($V1368=1,$B$24=2),$B$24=1), IF(O$10="2nd Quintile",IF(O1368&gt;O$21,O$20,IF(O1368&gt;O$20,O$19,IF(O1368&gt;O$19,O$18, O$17))), IF(O$10="Next Quintile",IF(O1368=O$22,O$22,IF(O1368&gt;O$21,O$21,IF(O1368&gt;O$20,O$20,IF(O1368&gt;O$19,O$19,O$18)))),O1368*(1+O$10))), O1368)</f>
        <v>9</v>
      </c>
      <c r="P586" s="149">
        <f t="shared" si="1836"/>
        <v>23.9</v>
      </c>
      <c r="Q586" s="149">
        <f t="shared" si="1836"/>
        <v>16.100000000000001</v>
      </c>
      <c r="R586" s="23"/>
      <c r="S586" s="49">
        <f t="shared" si="1691"/>
        <v>-0.57082797810919594</v>
      </c>
      <c r="T586" s="49">
        <f t="shared" si="1803"/>
        <v>-1.1572890810878356</v>
      </c>
      <c r="U586" s="49">
        <f t="shared" si="1803"/>
        <v>-1.4969442468011043</v>
      </c>
      <c r="V586" s="49">
        <f t="shared" si="1803"/>
        <v>-1.3096924872741851</v>
      </c>
      <c r="W586" s="49">
        <f t="shared" si="1701"/>
        <v>-0.79507855934730309</v>
      </c>
      <c r="X586" s="49">
        <f t="shared" si="1701"/>
        <v>0.94367625037369107</v>
      </c>
      <c r="Y586" s="49">
        <f t="shared" si="1702"/>
        <v>0.48060906859041036</v>
      </c>
      <c r="Z586" s="49">
        <f t="shared" si="1702"/>
        <v>0.21922343023696253</v>
      </c>
      <c r="AA586" s="49">
        <f t="shared" si="1702"/>
        <v>-0.70130886815537741</v>
      </c>
      <c r="AB586" s="49">
        <f t="shared" si="1702"/>
        <v>-0.37221141946514275</v>
      </c>
      <c r="AC586" s="49">
        <f t="shared" si="1803"/>
        <v>-0.63492370649829022</v>
      </c>
      <c r="AD586" s="49">
        <f t="shared" si="1703"/>
        <v>0.33701932705288801</v>
      </c>
      <c r="AE586" s="49">
        <f t="shared" si="1703"/>
        <v>-3.5918908877119647E-2</v>
      </c>
      <c r="AF586" s="49">
        <f t="shared" si="1703"/>
        <v>-0.58151060782003405</v>
      </c>
      <c r="AG586" s="129">
        <f t="shared" si="1694"/>
        <v>-0.35717812789523634</v>
      </c>
      <c r="AH586" s="129">
        <f t="shared" si="1695"/>
        <v>-0.55793529052221735</v>
      </c>
      <c r="AI586" s="129">
        <f t="shared" si="1696"/>
        <v>-0.28476561912785253</v>
      </c>
      <c r="AJ586" s="132">
        <f t="shared" si="1697"/>
        <v>-0.22883347403563897</v>
      </c>
      <c r="AK586" s="85">
        <f t="shared" si="1710"/>
        <v>0.48122666718363233</v>
      </c>
      <c r="AL586" s="122">
        <f t="shared" si="1711"/>
        <v>0.36652197230633166</v>
      </c>
      <c r="AM586" s="122">
        <f t="shared" si="1712"/>
        <v>0.55832068020151149</v>
      </c>
      <c r="AN586" s="122">
        <f t="shared" si="1713"/>
        <v>0.55748902020086066</v>
      </c>
      <c r="AO586" s="53"/>
      <c r="AP586" s="60"/>
    </row>
    <row r="587" spans="1:42" ht="15" thickBot="1">
      <c r="A587" s="23" t="s">
        <v>10</v>
      </c>
      <c r="B587" s="24">
        <v>13121011201</v>
      </c>
      <c r="C587" s="24"/>
      <c r="D587" s="148">
        <f t="shared" ref="D587:G587" si="1837">IF(OR(AND($V1369=1,$B$24=2),$B$24=1), IF(D$10="Next Quintile",IF(D1369&gt;D$21,D$22,IF(D1369&gt;D$20,D$21,IF(D1369&gt;D$19,D$20,IF(D1369&gt;D$18,D$19,D$18)))),IF(D$10="2nd Quintile",IF(D1369&gt;D$20,D$22,IF(D1369&gt;D$19,D$21,IF(D1369&gt;D$18,D$20,D$19))),IF(D1369*(1+D$10)&gt;100,100,D1369*(1+D$10)))), D1369)</f>
        <v>67.3</v>
      </c>
      <c r="E587" s="148">
        <f t="shared" si="1837"/>
        <v>57.7</v>
      </c>
      <c r="F587" s="148">
        <f t="shared" si="1837"/>
        <v>19.399999999999999</v>
      </c>
      <c r="G587" s="148">
        <f t="shared" si="1837"/>
        <v>8.6</v>
      </c>
      <c r="H587" s="149">
        <f t="shared" ref="H587:M587" si="1838">IF(OR(AND($V1369=1,$B$24=2),$B$24=1), IF(H$10="2nd Quintile",IF(H1369&gt;H$21,H$20,IF(H1369&gt;H$20,H$19,IF(H1369&gt;H$19,H$18, H$17))), IF(H$10="Next Quintile",IF(H1369=H$22,H$22,IF(H1369&gt;H$21,H$21,IF(H1369&gt;H$20,H$20,IF(H1369&gt;H$19,H$19,H$18)))),H1369*(1+H$10))), H1369)</f>
        <v>12</v>
      </c>
      <c r="I587" s="149">
        <f t="shared" si="1838"/>
        <v>20.8</v>
      </c>
      <c r="J587" s="149">
        <f t="shared" si="1838"/>
        <v>34.299999999999997</v>
      </c>
      <c r="K587" s="149">
        <f t="shared" si="1838"/>
        <v>46.8</v>
      </c>
      <c r="L587" s="149">
        <f t="shared" si="1838"/>
        <v>46.2</v>
      </c>
      <c r="M587" s="149">
        <f t="shared" si="1838"/>
        <v>21.8</v>
      </c>
      <c r="N587" s="148">
        <f t="shared" si="1762"/>
        <v>68.3</v>
      </c>
      <c r="O587" s="149">
        <f t="shared" ref="O587:Q587" si="1839">IF(OR(AND($V1369=1,$B$24=2),$B$24=1), IF(O$10="2nd Quintile",IF(O1369&gt;O$21,O$20,IF(O1369&gt;O$20,O$19,IF(O1369&gt;O$19,O$18, O$17))), IF(O$10="Next Quintile",IF(O1369=O$22,O$22,IF(O1369&gt;O$21,O$21,IF(O1369&gt;O$20,O$20,IF(O1369&gt;O$19,O$19,O$18)))),O1369*(1+O$10))), O1369)</f>
        <v>16.899999999999999</v>
      </c>
      <c r="P587" s="149">
        <f t="shared" si="1839"/>
        <v>41.5</v>
      </c>
      <c r="Q587" s="149">
        <f t="shared" si="1839"/>
        <v>24.3</v>
      </c>
      <c r="R587" s="23"/>
      <c r="S587" s="49">
        <f t="shared" si="1691"/>
        <v>-0.57082797810919594</v>
      </c>
      <c r="T587" s="49">
        <f t="shared" si="1803"/>
        <v>-1.1572890810878356</v>
      </c>
      <c r="U587" s="49">
        <f t="shared" si="1803"/>
        <v>-1.2765074751982721</v>
      </c>
      <c r="V587" s="49">
        <f t="shared" si="1803"/>
        <v>-1.3096924872741851</v>
      </c>
      <c r="W587" s="49">
        <f t="shared" si="1701"/>
        <v>-0.97363748073406808</v>
      </c>
      <c r="X587" s="49">
        <f t="shared" si="1701"/>
        <v>-1.1815059006162911</v>
      </c>
      <c r="Y587" s="49">
        <f t="shared" si="1702"/>
        <v>-0.51416142761958972</v>
      </c>
      <c r="Z587" s="49">
        <f t="shared" si="1702"/>
        <v>-0.7873266938920026</v>
      </c>
      <c r="AA587" s="49">
        <f t="shared" si="1702"/>
        <v>-0.71051267833655096</v>
      </c>
      <c r="AB587" s="49">
        <f t="shared" si="1702"/>
        <v>-0.66800330607317515</v>
      </c>
      <c r="AC587" s="49">
        <f t="shared" si="1803"/>
        <v>-0.63492370649829022</v>
      </c>
      <c r="AD587" s="49">
        <f t="shared" si="1703"/>
        <v>-0.47552084449914278</v>
      </c>
      <c r="AE587" s="49">
        <f t="shared" si="1703"/>
        <v>-1.2998524199364228</v>
      </c>
      <c r="AF587" s="49">
        <f t="shared" si="1703"/>
        <v>-1.8117749168196833</v>
      </c>
      <c r="AG587" s="129">
        <f t="shared" si="1694"/>
        <v>-0.92504193096407139</v>
      </c>
      <c r="AH587" s="129">
        <f t="shared" si="1695"/>
        <v>-0.9976602615199196</v>
      </c>
      <c r="AI587" s="129">
        <f t="shared" si="1696"/>
        <v>-0.72194755943390965</v>
      </c>
      <c r="AJ587" s="132">
        <f t="shared" si="1697"/>
        <v>-1.0555179719383847</v>
      </c>
      <c r="AK587" s="85">
        <f t="shared" si="1710"/>
        <v>0.31171447340342034</v>
      </c>
      <c r="AL587" s="122">
        <f t="shared" si="1711"/>
        <v>0.23800970091697624</v>
      </c>
      <c r="AM587" s="122">
        <f t="shared" si="1712"/>
        <v>0.45660062591001127</v>
      </c>
      <c r="AN587" s="122">
        <f t="shared" si="1713"/>
        <v>0.32645492231657258</v>
      </c>
      <c r="AO587" s="53"/>
      <c r="AP587" s="60"/>
    </row>
    <row r="588" spans="1:42" ht="15" thickBot="1">
      <c r="A588" s="23" t="s">
        <v>10</v>
      </c>
      <c r="B588" s="24">
        <v>13121011202</v>
      </c>
      <c r="C588" s="24"/>
      <c r="D588" s="148">
        <f t="shared" ref="D588:G588" si="1840">IF(OR(AND($V1370=1,$B$24=2),$B$24=1), IF(D$10="Next Quintile",IF(D1370&gt;D$21,D$22,IF(D1370&gt;D$20,D$21,IF(D1370&gt;D$19,D$20,IF(D1370&gt;D$18,D$19,D$18)))),IF(D$10="2nd Quintile",IF(D1370&gt;D$20,D$22,IF(D1370&gt;D$19,D$21,IF(D1370&gt;D$18,D$20,D$19))),IF(D1370*(1+D$10)&gt;100,100,D1370*(1+D$10)))), D1370)</f>
        <v>67.3</v>
      </c>
      <c r="E588" s="148">
        <f t="shared" si="1840"/>
        <v>57.7</v>
      </c>
      <c r="F588" s="148">
        <f t="shared" si="1840"/>
        <v>23.4</v>
      </c>
      <c r="G588" s="148">
        <f t="shared" si="1840"/>
        <v>7</v>
      </c>
      <c r="H588" s="149">
        <f t="shared" ref="H588:M588" si="1841">IF(OR(AND($V1370=1,$B$24=2),$B$24=1), IF(H$10="2nd Quintile",IF(H1370&gt;H$21,H$20,IF(H1370&gt;H$20,H$19,IF(H1370&gt;H$19,H$18, H$17))), IF(H$10="Next Quintile",IF(H1370=H$22,H$22,IF(H1370&gt;H$21,H$21,IF(H1370&gt;H$20,H$20,IF(H1370&gt;H$19,H$19,H$18)))),H1370*(1+H$10))), H1370)</f>
        <v>13</v>
      </c>
      <c r="I588" s="149">
        <f t="shared" si="1841"/>
        <v>12.8</v>
      </c>
      <c r="J588" s="149">
        <f t="shared" si="1841"/>
        <v>53.9</v>
      </c>
      <c r="K588" s="149">
        <f t="shared" si="1841"/>
        <v>51.1</v>
      </c>
      <c r="L588" s="149">
        <f t="shared" si="1841"/>
        <v>51.2</v>
      </c>
      <c r="M588" s="149">
        <f t="shared" si="1841"/>
        <v>28</v>
      </c>
      <c r="N588" s="148">
        <f t="shared" si="1762"/>
        <v>68.3</v>
      </c>
      <c r="O588" s="149">
        <f t="shared" ref="O588:Q588" si="1842">IF(OR(AND($V1370=1,$B$24=2),$B$24=1), IF(O$10="2nd Quintile",IF(O1370&gt;O$21,O$20,IF(O1370&gt;O$20,O$19,IF(O1370&gt;O$19,O$18, O$17))), IF(O$10="Next Quintile",IF(O1370=O$22,O$22,IF(O1370&gt;O$21,O$21,IF(O1370&gt;O$20,O$20,IF(O1370&gt;O$19,O$19,O$18)))),O1370*(1+O$10))), O1370)</f>
        <v>24.3</v>
      </c>
      <c r="P588" s="149">
        <f t="shared" si="1842"/>
        <v>38.200000000000003</v>
      </c>
      <c r="Q588" s="149">
        <f t="shared" si="1842"/>
        <v>23.5</v>
      </c>
      <c r="R588" s="23"/>
      <c r="S588" s="49">
        <f t="shared" si="1691"/>
        <v>-0.57082797810919594</v>
      </c>
      <c r="T588" s="49">
        <f t="shared" si="1803"/>
        <v>-1.1572890810878356</v>
      </c>
      <c r="U588" s="49">
        <f t="shared" si="1803"/>
        <v>-1.0848233259784181</v>
      </c>
      <c r="V588" s="49">
        <f t="shared" si="1803"/>
        <v>-1.3947411903045324</v>
      </c>
      <c r="W588" s="49">
        <f t="shared" si="1701"/>
        <v>-1.3307553235075982</v>
      </c>
      <c r="X588" s="49">
        <f t="shared" si="1701"/>
        <v>-0.22636785522753514</v>
      </c>
      <c r="Y588" s="49">
        <f t="shared" si="1702"/>
        <v>-1.4988837369991861</v>
      </c>
      <c r="Z588" s="49">
        <f t="shared" si="1702"/>
        <v>-0.99949167103683367</v>
      </c>
      <c r="AA588" s="49">
        <f t="shared" si="1702"/>
        <v>-1.1707031873952198</v>
      </c>
      <c r="AB588" s="49">
        <f t="shared" si="1702"/>
        <v>-1.191977505207404</v>
      </c>
      <c r="AC588" s="49">
        <f t="shared" si="1803"/>
        <v>-0.63492370649829022</v>
      </c>
      <c r="AD588" s="49">
        <f t="shared" si="1703"/>
        <v>-1.2366344229149695</v>
      </c>
      <c r="AE588" s="49">
        <f t="shared" si="1703"/>
        <v>-1.0628648866128036</v>
      </c>
      <c r="AF588" s="49">
        <f t="shared" si="1703"/>
        <v>-1.691749130575815</v>
      </c>
      <c r="AG588" s="129">
        <f t="shared" si="1694"/>
        <v>-1.1049789807742691</v>
      </c>
      <c r="AH588" s="129">
        <f t="shared" si="1695"/>
        <v>-1.037669784459186</v>
      </c>
      <c r="AI588" s="129">
        <f t="shared" si="1696"/>
        <v>-1.1207241212131525</v>
      </c>
      <c r="AJ588" s="132">
        <f t="shared" si="1697"/>
        <v>-1.1565430366504696</v>
      </c>
      <c r="AK588" s="85">
        <f t="shared" si="1710"/>
        <v>0.25800172768722862</v>
      </c>
      <c r="AL588" s="122">
        <f t="shared" si="1711"/>
        <v>0.22631667684680917</v>
      </c>
      <c r="AM588" s="122">
        <f t="shared" si="1712"/>
        <v>0.36381643293542243</v>
      </c>
      <c r="AN588" s="122">
        <f t="shared" si="1713"/>
        <v>0.2982213764491089</v>
      </c>
      <c r="AO588" s="53"/>
      <c r="AP588" s="60"/>
    </row>
    <row r="589" spans="1:42" ht="15" thickBot="1">
      <c r="A589" s="23" t="s">
        <v>10</v>
      </c>
      <c r="B589" s="24">
        <v>13121011301</v>
      </c>
      <c r="C589" s="24"/>
      <c r="D589" s="148">
        <f t="shared" ref="D589:G589" si="1843">IF(OR(AND($V1371=1,$B$24=2),$B$24=1), IF(D$10="Next Quintile",IF(D1371&gt;D$21,D$22,IF(D1371&gt;D$20,D$21,IF(D1371&gt;D$19,D$20,IF(D1371&gt;D$18,D$19,D$18)))),IF(D$10="2nd Quintile",IF(D1371&gt;D$20,D$22,IF(D1371&gt;D$19,D$21,IF(D1371&gt;D$18,D$20,D$19))),IF(D1371*(1+D$10)&gt;100,100,D1371*(1+D$10)))), D1371)</f>
        <v>67.3</v>
      </c>
      <c r="E589" s="148">
        <f t="shared" si="1843"/>
        <v>57.7</v>
      </c>
      <c r="F589" s="148">
        <f t="shared" si="1843"/>
        <v>20.399999999999999</v>
      </c>
      <c r="G589" s="148">
        <f t="shared" si="1843"/>
        <v>8.5</v>
      </c>
      <c r="H589" s="149">
        <f t="shared" ref="H589:M589" si="1844">IF(OR(AND($V1371=1,$B$24=2),$B$24=1), IF(H$10="2nd Quintile",IF(H1371&gt;H$21,H$20,IF(H1371&gt;H$20,H$19,IF(H1371&gt;H$19,H$18, H$17))), IF(H$10="Next Quintile",IF(H1371=H$22,H$22,IF(H1371&gt;H$21,H$21,IF(H1371&gt;H$20,H$20,IF(H1371&gt;H$19,H$19,H$18)))),H1371*(1+H$10))), H1371)</f>
        <v>10.5</v>
      </c>
      <c r="I589" s="149">
        <f t="shared" si="1844"/>
        <v>36.1</v>
      </c>
      <c r="J589" s="149">
        <f t="shared" si="1844"/>
        <v>30.7</v>
      </c>
      <c r="K589" s="149">
        <f t="shared" si="1844"/>
        <v>39.200000000000003</v>
      </c>
      <c r="L589" s="149">
        <f t="shared" si="1844"/>
        <v>41.3</v>
      </c>
      <c r="M589" s="149">
        <f t="shared" si="1844"/>
        <v>21.8</v>
      </c>
      <c r="N589" s="148">
        <f t="shared" si="1762"/>
        <v>68.3</v>
      </c>
      <c r="O589" s="149">
        <f t="shared" ref="O589:Q589" si="1845">IF(OR(AND($V1371=1,$B$24=2),$B$24=1), IF(O$10="2nd Quintile",IF(O1371&gt;O$21,O$20,IF(O1371&gt;O$20,O$19,IF(O1371&gt;O$19,O$18, O$17))), IF(O$10="Next Quintile",IF(O1371=O$22,O$22,IF(O1371&gt;O$21,O$21,IF(O1371&gt;O$20,O$20,IF(O1371&gt;O$19,O$19,O$18)))),O1371*(1+O$10))), O1371)</f>
        <v>13.1</v>
      </c>
      <c r="P589" s="149">
        <f t="shared" si="1845"/>
        <v>29.8</v>
      </c>
      <c r="Q589" s="149">
        <f t="shared" si="1845"/>
        <v>26</v>
      </c>
      <c r="R589" s="23"/>
      <c r="S589" s="49">
        <f t="shared" si="1691"/>
        <v>-0.57082797810919594</v>
      </c>
      <c r="T589" s="49">
        <f t="shared" si="1803"/>
        <v>-1.1572890810878356</v>
      </c>
      <c r="U589" s="49">
        <f t="shared" si="1803"/>
        <v>-1.2285864378933087</v>
      </c>
      <c r="V589" s="49">
        <f t="shared" si="1803"/>
        <v>-1.3150080312135819</v>
      </c>
      <c r="W589" s="49">
        <f t="shared" si="1701"/>
        <v>-0.437960716573773</v>
      </c>
      <c r="X589" s="49">
        <f t="shared" si="1701"/>
        <v>-3.0082074124222871</v>
      </c>
      <c r="Y589" s="49">
        <f t="shared" si="1702"/>
        <v>-0.33329406467231704</v>
      </c>
      <c r="Z589" s="49">
        <f t="shared" si="1702"/>
        <v>-0.41233743196160411</v>
      </c>
      <c r="AA589" s="49">
        <f t="shared" si="1702"/>
        <v>-0.25952597945905487</v>
      </c>
      <c r="AB589" s="49">
        <f t="shared" si="1702"/>
        <v>-0.66800330607317515</v>
      </c>
      <c r="AC589" s="49">
        <f t="shared" si="1803"/>
        <v>-0.63492370649829022</v>
      </c>
      <c r="AD589" s="49">
        <f t="shared" si="1703"/>
        <v>-8.4678736663988757E-2</v>
      </c>
      <c r="AE589" s="49">
        <f t="shared" si="1703"/>
        <v>-0.45962389269813614</v>
      </c>
      <c r="AF589" s="49">
        <f t="shared" si="1703"/>
        <v>-2.0668297125879032</v>
      </c>
      <c r="AG589" s="129">
        <f t="shared" si="1694"/>
        <v>-0.80276797528138744</v>
      </c>
      <c r="AH589" s="129">
        <f t="shared" si="1695"/>
        <v>-1.1501676745674714</v>
      </c>
      <c r="AI589" s="129">
        <f t="shared" si="1696"/>
        <v>-0.44662223916461136</v>
      </c>
      <c r="AJ589" s="132">
        <f t="shared" si="1697"/>
        <v>-0.81151401211207963</v>
      </c>
      <c r="AK589" s="85">
        <f t="shared" si="1710"/>
        <v>0.34821429318052927</v>
      </c>
      <c r="AL589" s="122">
        <f t="shared" si="1711"/>
        <v>0.19343849084904058</v>
      </c>
      <c r="AM589" s="122">
        <f t="shared" si="1712"/>
        <v>0.52066115527682721</v>
      </c>
      <c r="AN589" s="122">
        <f t="shared" si="1713"/>
        <v>0.39464688053240987</v>
      </c>
      <c r="AO589" s="53"/>
      <c r="AP589" s="60"/>
    </row>
    <row r="590" spans="1:42" ht="15" thickBot="1">
      <c r="A590" s="23" t="s">
        <v>10</v>
      </c>
      <c r="B590" s="24">
        <v>13121011303</v>
      </c>
      <c r="C590" s="24"/>
      <c r="D590" s="148">
        <f t="shared" ref="D590:G590" si="1846">IF(OR(AND($V1372=1,$B$24=2),$B$24=1), IF(D$10="Next Quintile",IF(D1372&gt;D$21,D$22,IF(D1372&gt;D$20,D$21,IF(D1372&gt;D$19,D$20,IF(D1372&gt;D$18,D$19,D$18)))),IF(D$10="2nd Quintile",IF(D1372&gt;D$20,D$22,IF(D1372&gt;D$19,D$21,IF(D1372&gt;D$18,D$20,D$19))),IF(D1372*(1+D$10)&gt;100,100,D1372*(1+D$10)))), D1372)</f>
        <v>67.3</v>
      </c>
      <c r="E590" s="148">
        <f t="shared" si="1846"/>
        <v>57.7</v>
      </c>
      <c r="F590" s="148">
        <f t="shared" si="1846"/>
        <v>21.5</v>
      </c>
      <c r="G590" s="148">
        <f t="shared" si="1846"/>
        <v>6.2</v>
      </c>
      <c r="H590" s="149">
        <f t="shared" ref="H590:M590" si="1847">IF(OR(AND($V1372=1,$B$24=2),$B$24=1), IF(H$10="2nd Quintile",IF(H1372&gt;H$21,H$20,IF(H1372&gt;H$20,H$19,IF(H1372&gt;H$19,H$18, H$17))), IF(H$10="Next Quintile",IF(H1372=H$22,H$22,IF(H1372&gt;H$21,H$21,IF(H1372&gt;H$20,H$20,IF(H1372&gt;H$19,H$19,H$18)))),H1372*(1+H$10))), H1372)</f>
        <v>10.3</v>
      </c>
      <c r="I590" s="149">
        <f t="shared" si="1847"/>
        <v>29.6</v>
      </c>
      <c r="J590" s="149">
        <f t="shared" si="1847"/>
        <v>34.700000000000003</v>
      </c>
      <c r="K590" s="149">
        <f t="shared" si="1847"/>
        <v>36.200000000000003</v>
      </c>
      <c r="L590" s="149">
        <f t="shared" si="1847"/>
        <v>51.4</v>
      </c>
      <c r="M590" s="149">
        <f t="shared" si="1847"/>
        <v>27.6</v>
      </c>
      <c r="N590" s="148">
        <f t="shared" si="1762"/>
        <v>68.3</v>
      </c>
      <c r="O590" s="149">
        <f t="shared" ref="O590:Q590" si="1848">IF(OR(AND($V1372=1,$B$24=2),$B$24=1), IF(O$10="2nd Quintile",IF(O1372&gt;O$21,O$20,IF(O1372&gt;O$20,O$19,IF(O1372&gt;O$19,O$18, O$17))), IF(O$10="Next Quintile",IF(O1372=O$22,O$22,IF(O1372&gt;O$21,O$21,IF(O1372&gt;O$20,O$20,IF(O1372&gt;O$19,O$19,O$18)))),O1372*(1+O$10))), O1372)</f>
        <v>16.7</v>
      </c>
      <c r="P590" s="149">
        <f t="shared" si="1848"/>
        <v>33.200000000000003</v>
      </c>
      <c r="Q590" s="149">
        <f t="shared" si="1848"/>
        <v>11.7</v>
      </c>
      <c r="R590" s="23"/>
      <c r="S590" s="49">
        <f t="shared" si="1691"/>
        <v>-0.57082797810919594</v>
      </c>
      <c r="T590" s="49">
        <f t="shared" si="1803"/>
        <v>-1.1572890810878356</v>
      </c>
      <c r="U590" s="49">
        <f t="shared" si="1803"/>
        <v>-1.1758732968578487</v>
      </c>
      <c r="V590" s="49">
        <f t="shared" si="1803"/>
        <v>-1.437265541819706</v>
      </c>
      <c r="W590" s="49">
        <f t="shared" si="1701"/>
        <v>-0.36653714801906728</v>
      </c>
      <c r="X590" s="49">
        <f t="shared" si="1701"/>
        <v>-2.2321577505439225</v>
      </c>
      <c r="Y590" s="49">
        <f t="shared" si="1702"/>
        <v>-0.53425780128039813</v>
      </c>
      <c r="Z590" s="49">
        <f t="shared" si="1702"/>
        <v>-0.26431535488381508</v>
      </c>
      <c r="AA590" s="49">
        <f t="shared" si="1702"/>
        <v>-1.1891108077575663</v>
      </c>
      <c r="AB590" s="49">
        <f t="shared" si="1702"/>
        <v>-1.158172718166486</v>
      </c>
      <c r="AC590" s="49">
        <f t="shared" si="1803"/>
        <v>-0.63492370649829022</v>
      </c>
      <c r="AD590" s="49">
        <f t="shared" si="1703"/>
        <v>-0.45495020724466106</v>
      </c>
      <c r="AE590" s="49">
        <f t="shared" si="1703"/>
        <v>-0.70379286642550165</v>
      </c>
      <c r="AF590" s="49">
        <f t="shared" si="1703"/>
        <v>7.8631216521241581E-2</v>
      </c>
      <c r="AG590" s="129">
        <f t="shared" si="1694"/>
        <v>-0.78901197885645791</v>
      </c>
      <c r="AH590" s="129">
        <f t="shared" si="1695"/>
        <v>-1.0677440853882818</v>
      </c>
      <c r="AI590" s="129">
        <f t="shared" si="1696"/>
        <v>-0.87053296026928917</v>
      </c>
      <c r="AJ590" s="132">
        <f t="shared" si="1697"/>
        <v>-0.42875889091180286</v>
      </c>
      <c r="AK590" s="85">
        <f t="shared" si="1710"/>
        <v>0.35232057556553259</v>
      </c>
      <c r="AL590" s="122">
        <f t="shared" si="1711"/>
        <v>0.21752728125238591</v>
      </c>
      <c r="AM590" s="122">
        <f t="shared" si="1712"/>
        <v>0.42202894385626899</v>
      </c>
      <c r="AN590" s="122">
        <f t="shared" si="1713"/>
        <v>0.50161572337564475</v>
      </c>
      <c r="AO590" s="53"/>
      <c r="AP590" s="60"/>
    </row>
    <row r="591" spans="1:42" ht="15" thickBot="1">
      <c r="A591" s="23" t="s">
        <v>10</v>
      </c>
      <c r="B591" s="24">
        <v>13121011305</v>
      </c>
      <c r="C591" s="24"/>
      <c r="D591" s="148">
        <f t="shared" ref="D591:G591" si="1849">IF(OR(AND($V1373=1,$B$24=2),$B$24=1), IF(D$10="Next Quintile",IF(D1373&gt;D$21,D$22,IF(D1373&gt;D$20,D$21,IF(D1373&gt;D$19,D$20,IF(D1373&gt;D$18,D$19,D$18)))),IF(D$10="2nd Quintile",IF(D1373&gt;D$20,D$22,IF(D1373&gt;D$19,D$21,IF(D1373&gt;D$18,D$20,D$19))),IF(D1373*(1+D$10)&gt;100,100,D1373*(1+D$10)))), D1373)</f>
        <v>78.7</v>
      </c>
      <c r="E591" s="148">
        <f t="shared" si="1849"/>
        <v>64.400000000000006</v>
      </c>
      <c r="F591" s="148">
        <f t="shared" si="1849"/>
        <v>20.5</v>
      </c>
      <c r="G591" s="148">
        <f t="shared" si="1849"/>
        <v>6.1</v>
      </c>
      <c r="H591" s="149">
        <f t="shared" ref="H591:M591" si="1850">IF(OR(AND($V1373=1,$B$24=2),$B$24=1), IF(H$10="2nd Quintile",IF(H1373&gt;H$21,H$20,IF(H1373&gt;H$20,H$19,IF(H1373&gt;H$19,H$18, H$17))), IF(H$10="Next Quintile",IF(H1373=H$22,H$22,IF(H1373&gt;H$21,H$21,IF(H1373&gt;H$20,H$20,IF(H1373&gt;H$19,H$19,H$18)))),H1373*(1+H$10))), H1373)</f>
        <v>10.5</v>
      </c>
      <c r="I591" s="149">
        <f t="shared" si="1850"/>
        <v>14.9</v>
      </c>
      <c r="J591" s="149">
        <f t="shared" si="1850"/>
        <v>47.9</v>
      </c>
      <c r="K591" s="149">
        <f t="shared" si="1850"/>
        <v>59.6</v>
      </c>
      <c r="L591" s="149">
        <f t="shared" si="1850"/>
        <v>60.1</v>
      </c>
      <c r="M591" s="149">
        <f t="shared" si="1850"/>
        <v>17.2</v>
      </c>
      <c r="N591" s="148">
        <f t="shared" si="1762"/>
        <v>82.4</v>
      </c>
      <c r="O591" s="149">
        <f t="shared" ref="O591:Q591" si="1851">IF(OR(AND($V1373=1,$B$24=2),$B$24=1), IF(O$10="2nd Quintile",IF(O1373&gt;O$21,O$20,IF(O1373&gt;O$20,O$19,IF(O1373&gt;O$19,O$18, O$17))), IF(O$10="Next Quintile",IF(O1373=O$22,O$22,IF(O1373&gt;O$21,O$21,IF(O1373&gt;O$20,O$20,IF(O1373&gt;O$19,O$19,O$18)))),O1373*(1+O$10))), O1373)</f>
        <v>11.7</v>
      </c>
      <c r="P591" s="149">
        <f t="shared" si="1851"/>
        <v>35.9</v>
      </c>
      <c r="Q591" s="149">
        <f t="shared" si="1851"/>
        <v>21.2</v>
      </c>
      <c r="R591" s="23"/>
      <c r="S591" s="49">
        <f t="shared" si="1691"/>
        <v>0.40024479323518952</v>
      </c>
      <c r="T591" s="49">
        <f t="shared" ref="T591:AC606" si="1852">IF((E591-T$25)/T$26&lt;3.1, (IF((E591-T$25)/T$26&gt;-3.1, (E591-T$25)/T$26, -3.1)), 3.1)</f>
        <v>-0.51682399009058311</v>
      </c>
      <c r="U591" s="49">
        <f t="shared" si="1852"/>
        <v>-1.2237943341628124</v>
      </c>
      <c r="V591" s="49">
        <f t="shared" si="1852"/>
        <v>-1.4425810857591026</v>
      </c>
      <c r="W591" s="49">
        <f t="shared" si="1701"/>
        <v>-0.437960716573773</v>
      </c>
      <c r="X591" s="49">
        <f t="shared" si="1701"/>
        <v>-0.47709159214208358</v>
      </c>
      <c r="Y591" s="49">
        <f t="shared" si="1702"/>
        <v>-1.1974381320870646</v>
      </c>
      <c r="Z591" s="49">
        <f t="shared" si="1702"/>
        <v>-1.4188875560905692</v>
      </c>
      <c r="AA591" s="49">
        <f t="shared" si="1702"/>
        <v>-1.9898422935196505</v>
      </c>
      <c r="AB591" s="49">
        <f t="shared" si="1702"/>
        <v>-0.27924825510261814</v>
      </c>
      <c r="AC591" s="49">
        <f t="shared" si="1852"/>
        <v>0.689751552505249</v>
      </c>
      <c r="AD591" s="49">
        <f t="shared" si="1703"/>
        <v>5.9315724117383853E-2</v>
      </c>
      <c r="AE591" s="49">
        <f t="shared" si="1703"/>
        <v>-0.89769175732664441</v>
      </c>
      <c r="AF591" s="49">
        <f t="shared" si="1703"/>
        <v>-1.3466749951246937</v>
      </c>
      <c r="AG591" s="129">
        <f t="shared" si="1694"/>
        <v>-0.76750006593382947</v>
      </c>
      <c r="AH591" s="129">
        <f t="shared" si="1695"/>
        <v>-0.69934929394003287</v>
      </c>
      <c r="AI591" s="129">
        <f t="shared" si="1696"/>
        <v>-1.2293260349042792</v>
      </c>
      <c r="AJ591" s="132">
        <f t="shared" si="1697"/>
        <v>-0.37382486895717632</v>
      </c>
      <c r="AK591" s="85">
        <f t="shared" si="1710"/>
        <v>0.35874206524706742</v>
      </c>
      <c r="AL591" s="122">
        <f t="shared" si="1711"/>
        <v>0.32519287802212166</v>
      </c>
      <c r="AM591" s="122">
        <f t="shared" si="1712"/>
        <v>0.33854779409574715</v>
      </c>
      <c r="AN591" s="122">
        <f t="shared" si="1713"/>
        <v>0.5169681731163146</v>
      </c>
      <c r="AO591" s="53"/>
      <c r="AP591" s="60"/>
    </row>
    <row r="592" spans="1:42" ht="15" thickBot="1">
      <c r="A592" s="23" t="s">
        <v>10</v>
      </c>
      <c r="B592" s="24">
        <v>13121011306</v>
      </c>
      <c r="C592" s="24"/>
      <c r="D592" s="148">
        <f t="shared" ref="D592:G592" si="1853">IF(OR(AND($V1374=1,$B$24=2),$B$24=1), IF(D$10="Next Quintile",IF(D1374&gt;D$21,D$22,IF(D1374&gt;D$20,D$21,IF(D1374&gt;D$19,D$20,IF(D1374&gt;D$18,D$19,D$18)))),IF(D$10="2nd Quintile",IF(D1374&gt;D$20,D$22,IF(D1374&gt;D$19,D$21,IF(D1374&gt;D$18,D$20,D$19))),IF(D1374*(1+D$10)&gt;100,100,D1374*(1+D$10)))), D1374)</f>
        <v>79.3</v>
      </c>
      <c r="E592" s="148">
        <f t="shared" si="1853"/>
        <v>64.7</v>
      </c>
      <c r="F592" s="148">
        <f t="shared" si="1853"/>
        <v>25.5</v>
      </c>
      <c r="G592" s="148">
        <f t="shared" si="1853"/>
        <v>6.4</v>
      </c>
      <c r="H592" s="149">
        <f t="shared" ref="H592:M592" si="1854">IF(OR(AND($V1374=1,$B$24=2),$B$24=1), IF(H$10="2nd Quintile",IF(H1374&gt;H$21,H$20,IF(H1374&gt;H$20,H$19,IF(H1374&gt;H$19,H$18, H$17))), IF(H$10="Next Quintile",IF(H1374=H$22,H$22,IF(H1374&gt;H$21,H$21,IF(H1374&gt;H$20,H$20,IF(H1374&gt;H$19,H$19,H$18)))),H1374*(1+H$10))), H1374)</f>
        <v>14.5</v>
      </c>
      <c r="I592" s="149">
        <f t="shared" si="1854"/>
        <v>23.6</v>
      </c>
      <c r="J592" s="149">
        <f t="shared" si="1854"/>
        <v>54.7</v>
      </c>
      <c r="K592" s="149">
        <f t="shared" si="1854"/>
        <v>49.8</v>
      </c>
      <c r="L592" s="149">
        <f t="shared" si="1854"/>
        <v>57.6</v>
      </c>
      <c r="M592" s="149">
        <f t="shared" si="1854"/>
        <v>18.600000000000001</v>
      </c>
      <c r="N592" s="148">
        <f t="shared" si="1762"/>
        <v>83.2</v>
      </c>
      <c r="O592" s="149">
        <f t="shared" ref="O592:Q592" si="1855">IF(OR(AND($V1374=1,$B$24=2),$B$24=1), IF(O$10="2nd Quintile",IF(O1374&gt;O$21,O$20,IF(O1374&gt;O$20,O$19,IF(O1374&gt;O$19,O$18, O$17))), IF(O$10="Next Quintile",IF(O1374=O$22,O$22,IF(O1374&gt;O$21,O$21,IF(O1374&gt;O$20,O$20,IF(O1374&gt;O$19,O$19,O$18)))),O1374*(1+O$10))), O1374)</f>
        <v>14.6</v>
      </c>
      <c r="P592" s="149">
        <f t="shared" si="1855"/>
        <v>35.9</v>
      </c>
      <c r="Q592" s="149">
        <f t="shared" si="1855"/>
        <v>14.1</v>
      </c>
      <c r="R592" s="23"/>
      <c r="S592" s="49">
        <f t="shared" si="1691"/>
        <v>0.45135388646384089</v>
      </c>
      <c r="T592" s="49">
        <f t="shared" si="1852"/>
        <v>-0.48814644870264667</v>
      </c>
      <c r="U592" s="49">
        <f t="shared" si="1852"/>
        <v>-0.98418914763799481</v>
      </c>
      <c r="V592" s="49">
        <f t="shared" si="1852"/>
        <v>-1.4266344539409126</v>
      </c>
      <c r="W592" s="49">
        <f t="shared" si="1701"/>
        <v>-1.866432087667893</v>
      </c>
      <c r="X592" s="49">
        <f t="shared" si="1701"/>
        <v>-1.5158042165023558</v>
      </c>
      <c r="Y592" s="49">
        <f t="shared" si="1702"/>
        <v>-1.5390764843208025</v>
      </c>
      <c r="Z592" s="49">
        <f t="shared" si="1702"/>
        <v>-0.93534877096979163</v>
      </c>
      <c r="AA592" s="49">
        <f t="shared" si="1702"/>
        <v>-1.759747038990316</v>
      </c>
      <c r="AB592" s="49">
        <f t="shared" si="1702"/>
        <v>-0.39756500974583125</v>
      </c>
      <c r="AC592" s="49">
        <f t="shared" si="1852"/>
        <v>0.76491043244871182</v>
      </c>
      <c r="AD592" s="49">
        <f t="shared" si="1703"/>
        <v>-0.23895851607260221</v>
      </c>
      <c r="AE592" s="49">
        <f t="shared" si="1703"/>
        <v>-0.89769175732664441</v>
      </c>
      <c r="AF592" s="49">
        <f t="shared" si="1703"/>
        <v>-0.28144614221036318</v>
      </c>
      <c r="AG592" s="129">
        <f t="shared" si="1694"/>
        <v>-0.74896252391210438</v>
      </c>
      <c r="AH592" s="129">
        <f t="shared" si="1695"/>
        <v>-1.0527041360441092</v>
      </c>
      <c r="AI592" s="129">
        <f t="shared" si="1696"/>
        <v>-1.0308869399019798</v>
      </c>
      <c r="AJ592" s="132">
        <f t="shared" si="1697"/>
        <v>-0.16329649579022448</v>
      </c>
      <c r="AK592" s="85">
        <f t="shared" si="1710"/>
        <v>0.36427567981875475</v>
      </c>
      <c r="AL592" s="122">
        <f t="shared" si="1711"/>
        <v>0.22192279703902648</v>
      </c>
      <c r="AM592" s="122">
        <f t="shared" si="1712"/>
        <v>0.38471904147860797</v>
      </c>
      <c r="AN592" s="122">
        <f t="shared" si="1713"/>
        <v>0.57580468559122933</v>
      </c>
      <c r="AO592" s="53"/>
      <c r="AP592" s="60"/>
    </row>
    <row r="593" spans="1:42" ht="15" thickBot="1">
      <c r="A593" s="23" t="s">
        <v>10</v>
      </c>
      <c r="B593" s="24">
        <v>13121011405</v>
      </c>
      <c r="C593" s="24"/>
      <c r="D593" s="148">
        <f t="shared" ref="D593:G593" si="1856">IF(OR(AND($V1375=1,$B$24=2),$B$24=1), IF(D$10="Next Quintile",IF(D1375&gt;D$21,D$22,IF(D1375&gt;D$20,D$21,IF(D1375&gt;D$19,D$20,IF(D1375&gt;D$18,D$19,D$18)))),IF(D$10="2nd Quintile",IF(D1375&gt;D$20,D$22,IF(D1375&gt;D$19,D$21,IF(D1375&gt;D$18,D$20,D$19))),IF(D1375*(1+D$10)&gt;100,100,D1375*(1+D$10)))), D1375)</f>
        <v>84.6</v>
      </c>
      <c r="E593" s="148">
        <f t="shared" si="1856"/>
        <v>80.900000000000006</v>
      </c>
      <c r="F593" s="148">
        <f t="shared" si="1856"/>
        <v>42.4</v>
      </c>
      <c r="G593" s="148">
        <f t="shared" si="1856"/>
        <v>48.1</v>
      </c>
      <c r="H593" s="149">
        <f t="shared" ref="H593:M593" si="1857">IF(OR(AND($V1375=1,$B$24=2),$B$24=1), IF(H$10="2nd Quintile",IF(H1375&gt;H$21,H$20,IF(H1375&gt;H$20,H$19,IF(H1375&gt;H$19,H$18, H$17))), IF(H$10="Next Quintile",IF(H1375=H$22,H$22,IF(H1375&gt;H$21,H$21,IF(H1375&gt;H$20,H$20,IF(H1375&gt;H$19,H$19,H$18)))),H1375*(1+H$10))), H1375)</f>
        <v>8.1999999999999993</v>
      </c>
      <c r="I593" s="149">
        <f t="shared" si="1857"/>
        <v>20.8</v>
      </c>
      <c r="J593" s="149">
        <f t="shared" si="1857"/>
        <v>34.1</v>
      </c>
      <c r="K593" s="149">
        <f t="shared" si="1857"/>
        <v>27.2</v>
      </c>
      <c r="L593" s="149">
        <f t="shared" si="1857"/>
        <v>37.5</v>
      </c>
      <c r="M593" s="149">
        <f t="shared" si="1857"/>
        <v>20</v>
      </c>
      <c r="N593" s="148">
        <f t="shared" si="1762"/>
        <v>86</v>
      </c>
      <c r="O593" s="149">
        <f t="shared" ref="O593:Q593" si="1858">IF(OR(AND($V1375=1,$B$24=2),$B$24=1), IF(O$10="2nd Quintile",IF(O1375&gt;O$21,O$20,IF(O1375&gt;O$20,O$19,IF(O1375&gt;O$19,O$18, O$17))), IF(O$10="Next Quintile",IF(O1375=O$22,O$22,IF(O1375&gt;O$21,O$21,IF(O1375&gt;O$20,O$20,IF(O1375&gt;O$19,O$19,O$18)))),O1375*(1+O$10))), O1375)</f>
        <v>15.8</v>
      </c>
      <c r="P593" s="149">
        <f t="shared" si="1858"/>
        <v>37.799999999999997</v>
      </c>
      <c r="Q593" s="149">
        <f t="shared" si="1858"/>
        <v>9</v>
      </c>
      <c r="R593" s="23"/>
      <c r="S593" s="49">
        <f t="shared" si="1691"/>
        <v>0.90281754331693198</v>
      </c>
      <c r="T593" s="49">
        <f t="shared" si="1852"/>
        <v>1.0604407862459335</v>
      </c>
      <c r="U593" s="49">
        <f t="shared" si="1852"/>
        <v>-0.17432361718411163</v>
      </c>
      <c r="V593" s="49">
        <f t="shared" si="1852"/>
        <v>0.78994736878750971</v>
      </c>
      <c r="W593" s="49">
        <f t="shared" si="1701"/>
        <v>0.38341032180534629</v>
      </c>
      <c r="X593" s="49">
        <f t="shared" si="1701"/>
        <v>-1.1815059006162911</v>
      </c>
      <c r="Y593" s="49">
        <f t="shared" si="1702"/>
        <v>-0.50411324078918585</v>
      </c>
      <c r="Z593" s="49">
        <f t="shared" si="1702"/>
        <v>0.17975087634955209</v>
      </c>
      <c r="AA593" s="49">
        <f t="shared" si="1702"/>
        <v>9.0218807425533246E-2</v>
      </c>
      <c r="AB593" s="49">
        <f t="shared" si="1702"/>
        <v>-0.5158817643890441</v>
      </c>
      <c r="AC593" s="49">
        <f t="shared" si="1852"/>
        <v>1.0279665122508326</v>
      </c>
      <c r="AD593" s="49">
        <f t="shared" si="1703"/>
        <v>-0.36238233959949312</v>
      </c>
      <c r="AE593" s="49">
        <f t="shared" si="1703"/>
        <v>-1.0341391249978191</v>
      </c>
      <c r="AF593" s="49">
        <f t="shared" si="1703"/>
        <v>0.48371824509429678</v>
      </c>
      <c r="AG593" s="129">
        <f t="shared" si="1694"/>
        <v>4.3067341386138526E-2</v>
      </c>
      <c r="AH593" s="129">
        <f t="shared" si="1695"/>
        <v>0.18238189450944756</v>
      </c>
      <c r="AI593" s="129">
        <f t="shared" si="1696"/>
        <v>-8.197069353798625E-2</v>
      </c>
      <c r="AJ593" s="132">
        <f t="shared" si="1697"/>
        <v>2.8790823186954265E-2</v>
      </c>
      <c r="AK593" s="85">
        <f t="shared" si="1710"/>
        <v>0.60070335716073964</v>
      </c>
      <c r="AL593" s="122">
        <f t="shared" si="1711"/>
        <v>0.58288412881777096</v>
      </c>
      <c r="AM593" s="122">
        <f t="shared" si="1712"/>
        <v>0.60550540797549213</v>
      </c>
      <c r="AN593" s="122">
        <f t="shared" si="1713"/>
        <v>0.629487463685521</v>
      </c>
      <c r="AO593" s="53"/>
      <c r="AP593" s="60"/>
    </row>
    <row r="594" spans="1:42" ht="15" thickBot="1">
      <c r="A594" s="23" t="s">
        <v>10</v>
      </c>
      <c r="B594" s="24">
        <v>13121011410</v>
      </c>
      <c r="C594" s="24"/>
      <c r="D594" s="148">
        <f t="shared" ref="D594:G594" si="1859">IF(OR(AND($V1376=1,$B$24=2),$B$24=1), IF(D$10="Next Quintile",IF(D1376&gt;D$21,D$22,IF(D1376&gt;D$20,D$21,IF(D1376&gt;D$19,D$20,IF(D1376&gt;D$18,D$19,D$18)))),IF(D$10="2nd Quintile",IF(D1376&gt;D$20,D$22,IF(D1376&gt;D$19,D$21,IF(D1376&gt;D$18,D$20,D$19))),IF(D1376*(1+D$10)&gt;100,100,D1376*(1+D$10)))), D1376)</f>
        <v>82.6</v>
      </c>
      <c r="E594" s="148">
        <f t="shared" si="1859"/>
        <v>75.5</v>
      </c>
      <c r="F594" s="148">
        <f t="shared" si="1859"/>
        <v>70.7</v>
      </c>
      <c r="G594" s="148">
        <f t="shared" si="1859"/>
        <v>37.200000000000003</v>
      </c>
      <c r="H594" s="149">
        <f t="shared" ref="H594:M594" si="1860">IF(OR(AND($V1376=1,$B$24=2),$B$24=1), IF(H$10="2nd Quintile",IF(H1376&gt;H$21,H$20,IF(H1376&gt;H$20,H$19,IF(H1376&gt;H$19,H$18, H$17))), IF(H$10="Next Quintile",IF(H1376=H$22,H$22,IF(H1376&gt;H$21,H$21,IF(H1376&gt;H$20,H$20,IF(H1376&gt;H$19,H$19,H$18)))),H1376*(1+H$10))), H1376)</f>
        <v>5.6</v>
      </c>
      <c r="I594" s="149">
        <f t="shared" si="1860"/>
        <v>15.2</v>
      </c>
      <c r="J594" s="149">
        <f t="shared" si="1860"/>
        <v>7.7</v>
      </c>
      <c r="K594" s="149">
        <f t="shared" si="1860"/>
        <v>4.7</v>
      </c>
      <c r="L594" s="149">
        <f t="shared" si="1860"/>
        <v>29.6</v>
      </c>
      <c r="M594" s="149">
        <f t="shared" si="1860"/>
        <v>6.2</v>
      </c>
      <c r="N594" s="148">
        <f t="shared" si="1762"/>
        <v>85.1</v>
      </c>
      <c r="O594" s="149">
        <f t="shared" ref="O594:Q594" si="1861">IF(OR(AND($V1376=1,$B$24=2),$B$24=1), IF(O$10="2nd Quintile",IF(O1376&gt;O$21,O$20,IF(O1376&gt;O$20,O$19,IF(O1376&gt;O$19,O$18, O$17))), IF(O$10="Next Quintile",IF(O1376=O$22,O$22,IF(O1376&gt;O$21,O$21,IF(O1376&gt;O$20,O$20,IF(O1376&gt;O$19,O$19,O$18)))),O1376*(1+O$10))), O1376)</f>
        <v>5.7</v>
      </c>
      <c r="P594" s="149">
        <f t="shared" si="1861"/>
        <v>14.9</v>
      </c>
      <c r="Q594" s="149">
        <f t="shared" si="1861"/>
        <v>7.1</v>
      </c>
      <c r="R594" s="23"/>
      <c r="S594" s="49">
        <f t="shared" si="1691"/>
        <v>0.73245389922142579</v>
      </c>
      <c r="T594" s="49">
        <f t="shared" si="1852"/>
        <v>0.54424504126307305</v>
      </c>
      <c r="U594" s="49">
        <f t="shared" si="1852"/>
        <v>1.1818417385463558</v>
      </c>
      <c r="V594" s="49">
        <f t="shared" si="1852"/>
        <v>0.21055307939326998</v>
      </c>
      <c r="W594" s="49">
        <f t="shared" si="1701"/>
        <v>1.3119167130165243</v>
      </c>
      <c r="X594" s="49">
        <f t="shared" si="1701"/>
        <v>-0.51290926884416177</v>
      </c>
      <c r="Y594" s="49">
        <f t="shared" si="1702"/>
        <v>0.82224742082414781</v>
      </c>
      <c r="Z594" s="49">
        <f t="shared" si="1702"/>
        <v>1.2899164544329695</v>
      </c>
      <c r="AA594" s="49">
        <f t="shared" si="1702"/>
        <v>0.81731981173822998</v>
      </c>
      <c r="AB594" s="49">
        <f t="shared" si="1702"/>
        <v>0.65038338852262656</v>
      </c>
      <c r="AC594" s="49">
        <f t="shared" si="1852"/>
        <v>0.9434127723144361</v>
      </c>
      <c r="AD594" s="49">
        <f t="shared" si="1703"/>
        <v>0.67643484175183766</v>
      </c>
      <c r="AE594" s="49">
        <f t="shared" si="1703"/>
        <v>0.61041072746002378</v>
      </c>
      <c r="AF594" s="49">
        <f t="shared" si="1703"/>
        <v>0.7687794874234839</v>
      </c>
      <c r="AG594" s="129">
        <f t="shared" si="1694"/>
        <v>0.76062431833500066</v>
      </c>
      <c r="AH594" s="129">
        <f t="shared" si="1695"/>
        <v>0.61290694620294794</v>
      </c>
      <c r="AI594" s="129">
        <f t="shared" si="1696"/>
        <v>0.91920655156460873</v>
      </c>
      <c r="AJ594" s="132">
        <f t="shared" si="1697"/>
        <v>0.7497594572374453</v>
      </c>
      <c r="AK594" s="85">
        <f t="shared" si="1710"/>
        <v>0.81490024146215789</v>
      </c>
      <c r="AL594" s="122">
        <f t="shared" si="1711"/>
        <v>0.70870766837618393</v>
      </c>
      <c r="AM594" s="122">
        <f t="shared" si="1712"/>
        <v>0.83845145248948971</v>
      </c>
      <c r="AN594" s="122">
        <f t="shared" si="1713"/>
        <v>0.83097707476846439</v>
      </c>
      <c r="AO594" s="53"/>
      <c r="AP594" s="60"/>
    </row>
    <row r="595" spans="1:42" ht="15" thickBot="1">
      <c r="A595" s="23" t="s">
        <v>10</v>
      </c>
      <c r="B595" s="24">
        <v>13121011411</v>
      </c>
      <c r="C595" s="24"/>
      <c r="D595" s="148">
        <f t="shared" ref="D595:G595" si="1862">IF(OR(AND($V1377=1,$B$24=2),$B$24=1), IF(D$10="Next Quintile",IF(D1377&gt;D$21,D$22,IF(D1377&gt;D$20,D$21,IF(D1377&gt;D$19,D$20,IF(D1377&gt;D$18,D$19,D$18)))),IF(D$10="2nd Quintile",IF(D1377&gt;D$20,D$22,IF(D1377&gt;D$19,D$21,IF(D1377&gt;D$18,D$20,D$19))),IF(D1377*(1+D$10)&gt;100,100,D1377*(1+D$10)))), D1377)</f>
        <v>82.6</v>
      </c>
      <c r="E595" s="148">
        <f t="shared" si="1862"/>
        <v>75.5</v>
      </c>
      <c r="F595" s="148">
        <f t="shared" si="1862"/>
        <v>39</v>
      </c>
      <c r="G595" s="148">
        <f t="shared" si="1862"/>
        <v>37.200000000000003</v>
      </c>
      <c r="H595" s="149">
        <f t="shared" ref="H595:M595" si="1863">IF(OR(AND($V1377=1,$B$24=2),$B$24=1), IF(H$10="2nd Quintile",IF(H1377&gt;H$21,H$20,IF(H1377&gt;H$20,H$19,IF(H1377&gt;H$19,H$18, H$17))), IF(H$10="Next Quintile",IF(H1377=H$22,H$22,IF(H1377&gt;H$21,H$21,IF(H1377&gt;H$20,H$20,IF(H1377&gt;H$19,H$19,H$18)))),H1377*(1+H$10))), H1377)</f>
        <v>4.5999999999999996</v>
      </c>
      <c r="I595" s="149">
        <f t="shared" si="1863"/>
        <v>7.4</v>
      </c>
      <c r="J595" s="149">
        <f t="shared" si="1863"/>
        <v>3</v>
      </c>
      <c r="K595" s="149">
        <f t="shared" si="1863"/>
        <v>8.5</v>
      </c>
      <c r="L595" s="149">
        <f t="shared" si="1863"/>
        <v>30.8</v>
      </c>
      <c r="M595" s="149">
        <f t="shared" si="1863"/>
        <v>12.2</v>
      </c>
      <c r="N595" s="148">
        <f t="shared" si="1762"/>
        <v>85.1</v>
      </c>
      <c r="O595" s="149">
        <f t="shared" ref="O595:Q595" si="1864">IF(OR(AND($V1377=1,$B$24=2),$B$24=1), IF(O$10="2nd Quintile",IF(O1377&gt;O$21,O$20,IF(O1377&gt;O$20,O$19,IF(O1377&gt;O$19,O$18, O$17))), IF(O$10="Next Quintile",IF(O1377=O$22,O$22,IF(O1377&gt;O$21,O$21,IF(O1377&gt;O$20,O$20,IF(O1377&gt;O$19,O$19,O$18)))),O1377*(1+O$10))), O1377)</f>
        <v>2.5</v>
      </c>
      <c r="P595" s="149">
        <f t="shared" si="1864"/>
        <v>13.9</v>
      </c>
      <c r="Q595" s="149">
        <f t="shared" si="1864"/>
        <v>6.3</v>
      </c>
      <c r="R595" s="23"/>
      <c r="S595" s="49">
        <f t="shared" si="1691"/>
        <v>0.73245389922142579</v>
      </c>
      <c r="T595" s="49">
        <f t="shared" si="1852"/>
        <v>0.54424504126307305</v>
      </c>
      <c r="U595" s="49">
        <f t="shared" si="1852"/>
        <v>-0.3372551440209875</v>
      </c>
      <c r="V595" s="49">
        <f t="shared" si="1852"/>
        <v>0.21055307939326998</v>
      </c>
      <c r="W595" s="49">
        <f t="shared" si="1701"/>
        <v>1.6690345557900543</v>
      </c>
      <c r="X595" s="49">
        <f t="shared" si="1701"/>
        <v>0.41835032540987521</v>
      </c>
      <c r="Y595" s="49">
        <f t="shared" si="1702"/>
        <v>1.0583798113386429</v>
      </c>
      <c r="Z595" s="49">
        <f t="shared" si="1702"/>
        <v>1.1024218234677701</v>
      </c>
      <c r="AA595" s="49">
        <f t="shared" si="1702"/>
        <v>0.70687408956414954</v>
      </c>
      <c r="AB595" s="49">
        <f t="shared" si="1702"/>
        <v>0.14331158290885676</v>
      </c>
      <c r="AC595" s="49">
        <f t="shared" si="1852"/>
        <v>0.9434127723144361</v>
      </c>
      <c r="AD595" s="49">
        <f t="shared" si="1703"/>
        <v>1.0055650378235463</v>
      </c>
      <c r="AE595" s="49">
        <f t="shared" si="1703"/>
        <v>0.68222513149748421</v>
      </c>
      <c r="AF595" s="49">
        <f t="shared" si="1703"/>
        <v>0.88880527366735207</v>
      </c>
      <c r="AG595" s="129">
        <f t="shared" si="1694"/>
        <v>0.7148504810652585</v>
      </c>
      <c r="AH595" s="129">
        <f t="shared" si="1695"/>
        <v>0.61368022405647904</v>
      </c>
      <c r="AI595" s="129">
        <f t="shared" si="1696"/>
        <v>0.65086916531359207</v>
      </c>
      <c r="AJ595" s="132">
        <f t="shared" si="1697"/>
        <v>0.88000205382570462</v>
      </c>
      <c r="AK595" s="85">
        <f t="shared" si="1710"/>
        <v>0.80123636020858935</v>
      </c>
      <c r="AL595" s="122">
        <f t="shared" si="1711"/>
        <v>0.7089336634865977</v>
      </c>
      <c r="AM595" s="122">
        <f t="shared" si="1712"/>
        <v>0.77601682063167765</v>
      </c>
      <c r="AN595" s="122">
        <f t="shared" si="1713"/>
        <v>0.86737606481268759</v>
      </c>
      <c r="AO595" s="53"/>
      <c r="AP595" s="60"/>
    </row>
    <row r="596" spans="1:42" ht="15" thickBot="1">
      <c r="A596" s="23" t="s">
        <v>10</v>
      </c>
      <c r="B596" s="24">
        <v>13121011412</v>
      </c>
      <c r="C596" s="24"/>
      <c r="D596" s="148">
        <f t="shared" ref="D596:G596" si="1865">IF(OR(AND($V1378=1,$B$24=2),$B$24=1), IF(D$10="Next Quintile",IF(D1378&gt;D$21,D$22,IF(D1378&gt;D$20,D$21,IF(D1378&gt;D$19,D$20,IF(D1378&gt;D$18,D$19,D$18)))),IF(D$10="2nd Quintile",IF(D1378&gt;D$20,D$22,IF(D1378&gt;D$19,D$21,IF(D1378&gt;D$18,D$20,D$19))),IF(D1378*(1+D$10)&gt;100,100,D1378*(1+D$10)))), D1378)</f>
        <v>82.6</v>
      </c>
      <c r="E596" s="148">
        <f t="shared" si="1865"/>
        <v>75.5</v>
      </c>
      <c r="F596" s="148">
        <f t="shared" si="1865"/>
        <v>67</v>
      </c>
      <c r="G596" s="148">
        <f t="shared" si="1865"/>
        <v>54.6</v>
      </c>
      <c r="H596" s="149">
        <f t="shared" ref="H596:M596" si="1866">IF(OR(AND($V1378=1,$B$24=2),$B$24=1), IF(H$10="2nd Quintile",IF(H1378&gt;H$21,H$20,IF(H1378&gt;H$20,H$19,IF(H1378&gt;H$19,H$18, H$17))), IF(H$10="Next Quintile",IF(H1378=H$22,H$22,IF(H1378&gt;H$21,H$21,IF(H1378&gt;H$20,H$20,IF(H1378&gt;H$19,H$19,H$18)))),H1378*(1+H$10))), H1378)</f>
        <v>8.3000000000000007</v>
      </c>
      <c r="I596" s="149">
        <f t="shared" si="1866"/>
        <v>3</v>
      </c>
      <c r="J596" s="149">
        <f t="shared" si="1866"/>
        <v>14.0466</v>
      </c>
      <c r="K596" s="149">
        <f t="shared" si="1866"/>
        <v>18.7</v>
      </c>
      <c r="L596" s="149">
        <f t="shared" si="1866"/>
        <v>35.4</v>
      </c>
      <c r="M596" s="149">
        <f t="shared" si="1866"/>
        <v>5</v>
      </c>
      <c r="N596" s="148">
        <f t="shared" si="1762"/>
        <v>85.1</v>
      </c>
      <c r="O596" s="149">
        <f t="shared" ref="O596:Q596" si="1867">IF(OR(AND($V1378=1,$B$24=2),$B$24=1), IF(O$10="2nd Quintile",IF(O1378&gt;O$21,O$20,IF(O1378&gt;O$20,O$19,IF(O1378&gt;O$19,O$18, O$17))), IF(O$10="Next Quintile",IF(O1378=O$22,O$22,IF(O1378&gt;O$21,O$21,IF(O1378&gt;O$20,O$20,IF(O1378&gt;O$19,O$19,O$18)))),O1378*(1+O$10))), O1378)</f>
        <v>6.5</v>
      </c>
      <c r="P596" s="149">
        <f t="shared" si="1867"/>
        <v>18</v>
      </c>
      <c r="Q596" s="149">
        <f t="shared" si="1867"/>
        <v>8.9</v>
      </c>
      <c r="R596" s="23"/>
      <c r="S596" s="49">
        <f t="shared" si="1691"/>
        <v>0.73245389922142579</v>
      </c>
      <c r="T596" s="49">
        <f t="shared" si="1852"/>
        <v>0.54424504126307305</v>
      </c>
      <c r="U596" s="49">
        <f t="shared" si="1852"/>
        <v>1.0045339005179905</v>
      </c>
      <c r="V596" s="49">
        <f t="shared" si="1852"/>
        <v>1.1354577248482949</v>
      </c>
      <c r="W596" s="49">
        <f t="shared" si="1701"/>
        <v>0.34769853752799279</v>
      </c>
      <c r="X596" s="49">
        <f t="shared" si="1701"/>
        <v>0.94367625037369107</v>
      </c>
      <c r="Y596" s="49">
        <f t="shared" si="1702"/>
        <v>0.50338830813493629</v>
      </c>
      <c r="Z596" s="49">
        <f t="shared" si="1702"/>
        <v>0.5991467614032876</v>
      </c>
      <c r="AA596" s="49">
        <f t="shared" si="1702"/>
        <v>0.28349882123017434</v>
      </c>
      <c r="AB596" s="49">
        <f t="shared" si="1702"/>
        <v>0.75179774964538049</v>
      </c>
      <c r="AC596" s="49">
        <f t="shared" si="1852"/>
        <v>0.9434127723144361</v>
      </c>
      <c r="AD596" s="49">
        <f t="shared" si="1703"/>
        <v>0.59415229273391046</v>
      </c>
      <c r="AE596" s="49">
        <f t="shared" si="1703"/>
        <v>0.38778607494389661</v>
      </c>
      <c r="AF596" s="49">
        <f t="shared" si="1703"/>
        <v>0.49872146837478026</v>
      </c>
      <c r="AG596" s="129">
        <f t="shared" si="1694"/>
        <v>0.63177532548477744</v>
      </c>
      <c r="AH596" s="129">
        <f t="shared" si="1695"/>
        <v>0.74449338026962919</v>
      </c>
      <c r="AI596" s="129">
        <f t="shared" si="1696"/>
        <v>0.54481444409294744</v>
      </c>
      <c r="AJ596" s="132">
        <f t="shared" si="1697"/>
        <v>0.6060181520917558</v>
      </c>
      <c r="AK596" s="85">
        <f t="shared" si="1710"/>
        <v>0.77643771695121533</v>
      </c>
      <c r="AL596" s="122">
        <f t="shared" si="1711"/>
        <v>0.74716459632268262</v>
      </c>
      <c r="AM596" s="122">
        <f t="shared" si="1712"/>
        <v>0.7513408424957061</v>
      </c>
      <c r="AN596" s="122">
        <f t="shared" si="1713"/>
        <v>0.79080559115253302</v>
      </c>
      <c r="AO596" s="53"/>
      <c r="AP596" s="60"/>
    </row>
    <row r="597" spans="1:42" ht="15" thickBot="1">
      <c r="A597" s="23" t="s">
        <v>10</v>
      </c>
      <c r="B597" s="24">
        <v>13121011414</v>
      </c>
      <c r="C597" s="24"/>
      <c r="D597" s="148">
        <f t="shared" ref="D597:G597" si="1868">IF(OR(AND($V1379=1,$B$24=2),$B$24=1), IF(D$10="Next Quintile",IF(D1379&gt;D$21,D$22,IF(D1379&gt;D$20,D$21,IF(D1379&gt;D$19,D$20,IF(D1379&gt;D$18,D$19,D$18)))),IF(D$10="2nd Quintile",IF(D1379&gt;D$20,D$22,IF(D1379&gt;D$19,D$21,IF(D1379&gt;D$18,D$20,D$19))),IF(D1379*(1+D$10)&gt;100,100,D1379*(1+D$10)))), D1379)</f>
        <v>82.6</v>
      </c>
      <c r="E597" s="148">
        <f t="shared" si="1868"/>
        <v>75.5</v>
      </c>
      <c r="F597" s="148">
        <f t="shared" si="1868"/>
        <v>69.3</v>
      </c>
      <c r="G597" s="148">
        <f t="shared" si="1868"/>
        <v>55.7</v>
      </c>
      <c r="H597" s="149">
        <f t="shared" ref="H597:M597" si="1869">IF(OR(AND($V1379=1,$B$24=2),$B$24=1), IF(H$10="2nd Quintile",IF(H1379&gt;H$21,H$20,IF(H1379&gt;H$20,H$19,IF(H1379&gt;H$19,H$18, H$17))), IF(H$10="Next Quintile",IF(H1379=H$22,H$22,IF(H1379&gt;H$21,H$21,IF(H1379&gt;H$20,H$20,IF(H1379&gt;H$19,H$19,H$18)))),H1379*(1+H$10))), H1379)</f>
        <v>6.7</v>
      </c>
      <c r="I597" s="149">
        <f t="shared" si="1869"/>
        <v>5.9</v>
      </c>
      <c r="J597" s="149">
        <f t="shared" si="1869"/>
        <v>22.265899999999998</v>
      </c>
      <c r="K597" s="149">
        <f t="shared" si="1869"/>
        <v>24.5</v>
      </c>
      <c r="L597" s="149">
        <f t="shared" si="1869"/>
        <v>38.799999999999997</v>
      </c>
      <c r="M597" s="149">
        <f t="shared" si="1869"/>
        <v>5.3</v>
      </c>
      <c r="N597" s="148">
        <f t="shared" si="1762"/>
        <v>85.1</v>
      </c>
      <c r="O597" s="149">
        <f t="shared" ref="O597:Q597" si="1870">IF(OR(AND($V1379=1,$B$24=2),$B$24=1), IF(O$10="2nd Quintile",IF(O1379&gt;O$21,O$20,IF(O1379&gt;O$20,O$19,IF(O1379&gt;O$19,O$18, O$17))), IF(O$10="Next Quintile",IF(O1379=O$22,O$22,IF(O1379&gt;O$21,O$21,IF(O1379&gt;O$20,O$20,IF(O1379&gt;O$19,O$19,O$18)))),O1379*(1+O$10))), O1379)</f>
        <v>2.2999999999999998</v>
      </c>
      <c r="P597" s="149">
        <f t="shared" si="1870"/>
        <v>26</v>
      </c>
      <c r="Q597" s="149">
        <f t="shared" si="1870"/>
        <v>5.6</v>
      </c>
      <c r="R597" s="23"/>
      <c r="S597" s="49">
        <f t="shared" si="1691"/>
        <v>0.73245389922142579</v>
      </c>
      <c r="T597" s="49">
        <f t="shared" si="1852"/>
        <v>0.54424504126307305</v>
      </c>
      <c r="U597" s="49">
        <f t="shared" si="1852"/>
        <v>1.1147522863194066</v>
      </c>
      <c r="V597" s="49">
        <f t="shared" si="1852"/>
        <v>1.1939287081816587</v>
      </c>
      <c r="W597" s="49">
        <f t="shared" si="1701"/>
        <v>0.91908708596564104</v>
      </c>
      <c r="X597" s="49">
        <f t="shared" si="1701"/>
        <v>0.59743870892026696</v>
      </c>
      <c r="Y597" s="49">
        <f t="shared" si="1702"/>
        <v>9.0442998059236668E-2</v>
      </c>
      <c r="Z597" s="49">
        <f t="shared" si="1702"/>
        <v>0.31297074571956213</v>
      </c>
      <c r="AA597" s="49">
        <f t="shared" si="1702"/>
        <v>-2.9430724929720421E-2</v>
      </c>
      <c r="AB597" s="49">
        <f t="shared" si="1702"/>
        <v>0.72644415936469198</v>
      </c>
      <c r="AC597" s="49">
        <f t="shared" si="1852"/>
        <v>0.9434127723144361</v>
      </c>
      <c r="AD597" s="49">
        <f t="shared" si="1703"/>
        <v>1.0261356750780284</v>
      </c>
      <c r="AE597" s="49">
        <f t="shared" si="1703"/>
        <v>-0.1867291573557866</v>
      </c>
      <c r="AF597" s="49">
        <f t="shared" si="1703"/>
        <v>0.99382783663073682</v>
      </c>
      <c r="AG597" s="129">
        <f t="shared" si="1694"/>
        <v>0.59086242634726649</v>
      </c>
      <c r="AH597" s="129">
        <f t="shared" si="1695"/>
        <v>0.74176410399010118</v>
      </c>
      <c r="AI597" s="129">
        <f t="shared" si="1696"/>
        <v>0.33666139338484458</v>
      </c>
      <c r="AJ597" s="132">
        <f t="shared" si="1697"/>
        <v>0.69416178166685372</v>
      </c>
      <c r="AK597" s="85">
        <f t="shared" si="1710"/>
        <v>0.7642248672340316</v>
      </c>
      <c r="AL597" s="122">
        <f t="shared" si="1711"/>
        <v>0.74636694889061739</v>
      </c>
      <c r="AM597" s="122">
        <f t="shared" si="1712"/>
        <v>0.70290942832487624</v>
      </c>
      <c r="AN597" s="122">
        <f t="shared" si="1713"/>
        <v>0.81543915328511507</v>
      </c>
      <c r="AO597" s="53"/>
      <c r="AP597" s="60"/>
    </row>
    <row r="598" spans="1:42" ht="15" thickBot="1">
      <c r="A598" s="23" t="s">
        <v>10</v>
      </c>
      <c r="B598" s="24">
        <v>13121011416</v>
      </c>
      <c r="C598" s="24"/>
      <c r="D598" s="148">
        <f t="shared" ref="D598:G598" si="1871">IF(OR(AND($V1380=1,$B$24=2),$B$24=1), IF(D$10="Next Quintile",IF(D1380&gt;D$21,D$22,IF(D1380&gt;D$20,D$21,IF(D1380&gt;D$19,D$20,IF(D1380&gt;D$18,D$19,D$18)))),IF(D$10="2nd Quintile",IF(D1380&gt;D$20,D$22,IF(D1380&gt;D$19,D$21,IF(D1380&gt;D$18,D$20,D$19))),IF(D1380*(1+D$10)&gt;100,100,D1380*(1+D$10)))), D1380)</f>
        <v>91.2</v>
      </c>
      <c r="E598" s="148">
        <f t="shared" si="1871"/>
        <v>90.4</v>
      </c>
      <c r="F598" s="148">
        <f t="shared" si="1871"/>
        <v>71.599999999999994</v>
      </c>
      <c r="G598" s="148">
        <f t="shared" si="1871"/>
        <v>45.4</v>
      </c>
      <c r="H598" s="149">
        <f t="shared" ref="H598:M598" si="1872">IF(OR(AND($V1380=1,$B$24=2),$B$24=1), IF(H$10="2nd Quintile",IF(H1380&gt;H$21,H$20,IF(H1380&gt;H$20,H$19,IF(H1380&gt;H$19,H$18, H$17))), IF(H$10="Next Quintile",IF(H1380=H$22,H$22,IF(H1380&gt;H$21,H$21,IF(H1380&gt;H$20,H$20,IF(H1380&gt;H$19,H$19,H$18)))),H1380*(1+H$10))), H1380)</f>
        <v>8.4</v>
      </c>
      <c r="I598" s="149">
        <f t="shared" si="1872"/>
        <v>1.8</v>
      </c>
      <c r="J598" s="149">
        <f t="shared" si="1872"/>
        <v>1.6</v>
      </c>
      <c r="K598" s="149">
        <f t="shared" si="1872"/>
        <v>10.7</v>
      </c>
      <c r="L598" s="149">
        <f t="shared" si="1872"/>
        <v>27.9</v>
      </c>
      <c r="M598" s="149">
        <f t="shared" si="1872"/>
        <v>1.0145</v>
      </c>
      <c r="N598" s="148">
        <f t="shared" si="1762"/>
        <v>92.5</v>
      </c>
      <c r="O598" s="149">
        <f t="shared" ref="O598:Q598" si="1873">IF(OR(AND($V1380=1,$B$24=2),$B$24=1), IF(O$10="2nd Quintile",IF(O1380&gt;O$21,O$20,IF(O1380&gt;O$20,O$19,IF(O1380&gt;O$19,O$18, O$17))), IF(O$10="Next Quintile",IF(O1380=O$22,O$22,IF(O1380&gt;O$21,O$21,IF(O1380&gt;O$20,O$20,IF(O1380&gt;O$19,O$19,O$18)))),O1380*(1+O$10))), O1380)</f>
        <v>1.8</v>
      </c>
      <c r="P598" s="149">
        <f t="shared" si="1873"/>
        <v>4.3</v>
      </c>
      <c r="Q598" s="149">
        <f t="shared" si="1873"/>
        <v>3.9</v>
      </c>
      <c r="R598" s="23"/>
      <c r="S598" s="49">
        <f t="shared" si="1691"/>
        <v>1.465017568832103</v>
      </c>
      <c r="T598" s="49">
        <f t="shared" si="1852"/>
        <v>1.9685629301972614</v>
      </c>
      <c r="U598" s="49">
        <f t="shared" si="1852"/>
        <v>1.2249706721208224</v>
      </c>
      <c r="V598" s="49">
        <f t="shared" si="1852"/>
        <v>0.64642768242379878</v>
      </c>
      <c r="W598" s="49">
        <f t="shared" si="1701"/>
        <v>0.3119867532506399</v>
      </c>
      <c r="X598" s="49">
        <f t="shared" si="1701"/>
        <v>1.0869469571820043</v>
      </c>
      <c r="Y598" s="49">
        <f t="shared" si="1702"/>
        <v>1.1287171191514711</v>
      </c>
      <c r="Z598" s="49">
        <f t="shared" si="1702"/>
        <v>0.9938723002773916</v>
      </c>
      <c r="AA598" s="49">
        <f t="shared" si="1702"/>
        <v>0.97378458481817776</v>
      </c>
      <c r="AB598" s="49">
        <f t="shared" si="1702"/>
        <v>1.0886201965243272</v>
      </c>
      <c r="AC598" s="49">
        <f t="shared" si="1852"/>
        <v>1.638632411791471</v>
      </c>
      <c r="AD598" s="49">
        <f t="shared" si="1703"/>
        <v>1.0775622682142325</v>
      </c>
      <c r="AE598" s="49">
        <f t="shared" si="1703"/>
        <v>1.371643410257104</v>
      </c>
      <c r="AF598" s="49">
        <f t="shared" si="1703"/>
        <v>1.2488826323989568</v>
      </c>
      <c r="AG598" s="129">
        <f t="shared" si="1694"/>
        <v>1.1572954351553626</v>
      </c>
      <c r="AH598" s="129">
        <f t="shared" si="1695"/>
        <v>1.1189470975940143</v>
      </c>
      <c r="AI598" s="129">
        <f t="shared" si="1696"/>
        <v>1.018759027206632</v>
      </c>
      <c r="AJ598" s="132">
        <f t="shared" si="1697"/>
        <v>1.3341801806654412</v>
      </c>
      <c r="AK598" s="85">
        <f t="shared" si="1710"/>
        <v>0.93330995671093142</v>
      </c>
      <c r="AL598" s="122">
        <f t="shared" si="1711"/>
        <v>0.85660095067472097</v>
      </c>
      <c r="AM598" s="122">
        <f t="shared" si="1712"/>
        <v>0.86161453928138843</v>
      </c>
      <c r="AN598" s="122">
        <f t="shared" si="1713"/>
        <v>0.99430554526066717</v>
      </c>
      <c r="AO598" s="53"/>
      <c r="AP598" s="60"/>
    </row>
    <row r="599" spans="1:42" ht="15" thickBot="1">
      <c r="A599" s="23" t="s">
        <v>10</v>
      </c>
      <c r="B599" s="24">
        <v>13121011417</v>
      </c>
      <c r="C599" s="24"/>
      <c r="D599" s="148">
        <f t="shared" ref="D599:G599" si="1874">IF(OR(AND($V1381=1,$B$24=2),$B$24=1), IF(D$10="Next Quintile",IF(D1381&gt;D$21,D$22,IF(D1381&gt;D$20,D$21,IF(D1381&gt;D$19,D$20,IF(D1381&gt;D$18,D$19,D$18)))),IF(D$10="2nd Quintile",IF(D1381&gt;D$20,D$22,IF(D1381&gt;D$19,D$21,IF(D1381&gt;D$18,D$20,D$19))),IF(D1381*(1+D$10)&gt;100,100,D1381*(1+D$10)))), D1381)</f>
        <v>85.6</v>
      </c>
      <c r="E599" s="148">
        <f t="shared" si="1874"/>
        <v>83.6</v>
      </c>
      <c r="F599" s="148">
        <f t="shared" si="1874"/>
        <v>72.2</v>
      </c>
      <c r="G599" s="148">
        <f t="shared" si="1874"/>
        <v>44.2</v>
      </c>
      <c r="H599" s="149">
        <f t="shared" ref="H599:M599" si="1875">IF(OR(AND($V1381=1,$B$24=2),$B$24=1), IF(H$10="2nd Quintile",IF(H1381&gt;H$21,H$20,IF(H1381&gt;H$20,H$19,IF(H1381&gt;H$19,H$18, H$17))), IF(H$10="Next Quintile",IF(H1381=H$22,H$22,IF(H1381&gt;H$21,H$21,IF(H1381&gt;H$20,H$20,IF(H1381&gt;H$19,H$19,H$18)))),H1381*(1+H$10))), H1381)</f>
        <v>6.5</v>
      </c>
      <c r="I599" s="149">
        <f t="shared" si="1875"/>
        <v>2.8464999999999998</v>
      </c>
      <c r="J599" s="149">
        <f t="shared" si="1875"/>
        <v>3.6</v>
      </c>
      <c r="K599" s="149">
        <f t="shared" si="1875"/>
        <v>7</v>
      </c>
      <c r="L599" s="149">
        <f t="shared" si="1875"/>
        <v>29.1</v>
      </c>
      <c r="M599" s="149">
        <f t="shared" si="1875"/>
        <v>0.1726</v>
      </c>
      <c r="N599" s="148">
        <f t="shared" si="1762"/>
        <v>86.5</v>
      </c>
      <c r="O599" s="149">
        <f t="shared" ref="O599:Q599" si="1876">IF(OR(AND($V1381=1,$B$24=2),$B$24=1), IF(O$10="2nd Quintile",IF(O1381&gt;O$21,O$20,IF(O1381&gt;O$20,O$19,IF(O1381&gt;O$19,O$18, O$17))), IF(O$10="Next Quintile",IF(O1381=O$22,O$22,IF(O1381&gt;O$21,O$21,IF(O1381&gt;O$20,O$20,IF(O1381&gt;O$19,O$19,O$18)))),O1381*(1+O$10))), O1381)</f>
        <v>0.8</v>
      </c>
      <c r="P599" s="149">
        <f t="shared" si="1876"/>
        <v>3.8</v>
      </c>
      <c r="Q599" s="149">
        <f t="shared" si="1876"/>
        <v>4.9000000000000004</v>
      </c>
      <c r="R599" s="23"/>
      <c r="S599" s="49">
        <f t="shared" si="1691"/>
        <v>0.98799936536468502</v>
      </c>
      <c r="T599" s="49">
        <f t="shared" si="1852"/>
        <v>1.3185386587373626</v>
      </c>
      <c r="U599" s="49">
        <f t="shared" si="1852"/>
        <v>1.253723294503801</v>
      </c>
      <c r="V599" s="49">
        <f t="shared" si="1852"/>
        <v>0.58264115515103865</v>
      </c>
      <c r="W599" s="49">
        <f t="shared" si="1701"/>
        <v>0.99051065452034714</v>
      </c>
      <c r="X599" s="49">
        <f t="shared" si="1701"/>
        <v>0.96200296161958776</v>
      </c>
      <c r="Y599" s="49">
        <f t="shared" si="1702"/>
        <v>1.0282352508474306</v>
      </c>
      <c r="Z599" s="49">
        <f t="shared" si="1702"/>
        <v>1.1764328620066646</v>
      </c>
      <c r="AA599" s="49">
        <f t="shared" si="1702"/>
        <v>0.86333886264409687</v>
      </c>
      <c r="AB599" s="49">
        <f t="shared" si="1702"/>
        <v>1.1597708220486993</v>
      </c>
      <c r="AC599" s="49">
        <f t="shared" si="1852"/>
        <v>1.0749408122154971</v>
      </c>
      <c r="AD599" s="49">
        <f t="shared" si="1703"/>
        <v>1.1804154544866416</v>
      </c>
      <c r="AE599" s="49">
        <f t="shared" si="1703"/>
        <v>1.4075506122758343</v>
      </c>
      <c r="AF599" s="49">
        <f t="shared" si="1703"/>
        <v>1.0988503995941215</v>
      </c>
      <c r="AG599" s="129">
        <f t="shared" si="1694"/>
        <v>1.0915393263751187</v>
      </c>
      <c r="AH599" s="129">
        <f t="shared" si="1695"/>
        <v>1.017664477249179</v>
      </c>
      <c r="AI599" s="129">
        <f t="shared" si="1696"/>
        <v>1.0665141822331536</v>
      </c>
      <c r="AJ599" s="132">
        <f t="shared" si="1697"/>
        <v>1.1904393196430236</v>
      </c>
      <c r="AK599" s="85">
        <f t="shared" si="1710"/>
        <v>0.91368119679781146</v>
      </c>
      <c r="AL599" s="122">
        <f t="shared" si="1711"/>
        <v>0.82700049481876159</v>
      </c>
      <c r="AM599" s="122">
        <f t="shared" si="1712"/>
        <v>0.8727258330338159</v>
      </c>
      <c r="AN599" s="122">
        <f t="shared" si="1713"/>
        <v>0.95413418576417897</v>
      </c>
      <c r="AO599" s="53"/>
      <c r="AP599" s="60"/>
    </row>
    <row r="600" spans="1:42" ht="15" thickBot="1">
      <c r="A600" s="23" t="s">
        <v>10</v>
      </c>
      <c r="B600" s="24">
        <v>13121011418</v>
      </c>
      <c r="C600" s="24"/>
      <c r="D600" s="148">
        <f t="shared" ref="D600:G600" si="1877">IF(OR(AND($V1382=1,$B$24=2),$B$24=1), IF(D$10="Next Quintile",IF(D1382&gt;D$21,D$22,IF(D1382&gt;D$20,D$21,IF(D1382&gt;D$19,D$20,IF(D1382&gt;D$18,D$19,D$18)))),IF(D$10="2nd Quintile",IF(D1382&gt;D$20,D$22,IF(D1382&gt;D$19,D$21,IF(D1382&gt;D$18,D$20,D$19))),IF(D1382*(1+D$10)&gt;100,100,D1382*(1+D$10)))), D1382)</f>
        <v>85.6</v>
      </c>
      <c r="E600" s="148">
        <f t="shared" si="1877"/>
        <v>83.6</v>
      </c>
      <c r="F600" s="148">
        <f t="shared" si="1877"/>
        <v>76.5</v>
      </c>
      <c r="G600" s="148">
        <f t="shared" si="1877"/>
        <v>62.4</v>
      </c>
      <c r="H600" s="149">
        <f t="shared" ref="H600:M600" si="1878">IF(OR(AND($V1382=1,$B$24=2),$B$24=1), IF(H$10="2nd Quintile",IF(H1382&gt;H$21,H$20,IF(H1382&gt;H$20,H$19,IF(H1382&gt;H$19,H$18, H$17))), IF(H$10="Next Quintile",IF(H1382=H$22,H$22,IF(H1382&gt;H$21,H$21,IF(H1382&gt;H$20,H$20,IF(H1382&gt;H$19,H$19,H$18)))),H1382*(1+H$10))), H1382)</f>
        <v>5.0999999999999996</v>
      </c>
      <c r="I600" s="149">
        <f t="shared" si="1878"/>
        <v>8.6143999999999998</v>
      </c>
      <c r="J600" s="149">
        <f t="shared" si="1878"/>
        <v>0.9</v>
      </c>
      <c r="K600" s="149">
        <f t="shared" si="1878"/>
        <v>5.8</v>
      </c>
      <c r="L600" s="149">
        <f t="shared" si="1878"/>
        <v>27</v>
      </c>
      <c r="M600" s="149">
        <f t="shared" si="1878"/>
        <v>-1.26E-2</v>
      </c>
      <c r="N600" s="148">
        <f t="shared" si="1762"/>
        <v>86.5</v>
      </c>
      <c r="O600" s="149">
        <f t="shared" ref="O600:Q600" si="1879">IF(OR(AND($V1382=1,$B$24=2),$B$24=1), IF(O$10="2nd Quintile",IF(O1382&gt;O$21,O$20,IF(O1382&gt;O$20,O$19,IF(O1382&gt;O$19,O$18, O$17))), IF(O$10="Next Quintile",IF(O1382=O$22,O$22,IF(O1382&gt;O$21,O$21,IF(O1382&gt;O$20,O$20,IF(O1382&gt;O$19,O$19,O$18)))),O1382*(1+O$10))), O1382)</f>
        <v>3.7</v>
      </c>
      <c r="P600" s="149">
        <f t="shared" si="1879"/>
        <v>8.9</v>
      </c>
      <c r="Q600" s="149">
        <f t="shared" si="1879"/>
        <v>6.9</v>
      </c>
      <c r="R600" s="23"/>
      <c r="S600" s="49">
        <f t="shared" si="1691"/>
        <v>0.98799936536468502</v>
      </c>
      <c r="T600" s="49">
        <f t="shared" si="1852"/>
        <v>1.3185386587373626</v>
      </c>
      <c r="U600" s="49">
        <f t="shared" si="1852"/>
        <v>1.4597837549151438</v>
      </c>
      <c r="V600" s="49">
        <f t="shared" si="1852"/>
        <v>1.550070152121237</v>
      </c>
      <c r="W600" s="49">
        <f t="shared" si="1701"/>
        <v>1.4904756344032892</v>
      </c>
      <c r="X600" s="49">
        <f t="shared" si="1701"/>
        <v>0.27336037011986208</v>
      </c>
      <c r="Y600" s="49">
        <f t="shared" si="1702"/>
        <v>1.1638857730578853</v>
      </c>
      <c r="Z600" s="49">
        <f t="shared" si="1702"/>
        <v>1.2356416928377802</v>
      </c>
      <c r="AA600" s="49">
        <f t="shared" si="1702"/>
        <v>1.0566188764487381</v>
      </c>
      <c r="AB600" s="49">
        <f t="shared" si="1702"/>
        <v>1.1754224384486445</v>
      </c>
      <c r="AC600" s="49">
        <f t="shared" si="1852"/>
        <v>1.0749408122154971</v>
      </c>
      <c r="AD600" s="49">
        <f t="shared" si="1703"/>
        <v>0.88214121429665548</v>
      </c>
      <c r="AE600" s="49">
        <f t="shared" si="1703"/>
        <v>1.0412971516847862</v>
      </c>
      <c r="AF600" s="49">
        <f t="shared" si="1703"/>
        <v>0.79878593398445086</v>
      </c>
      <c r="AG600" s="129">
        <f t="shared" si="1694"/>
        <v>1.094305381258045</v>
      </c>
      <c r="AH600" s="129">
        <f t="shared" si="1695"/>
        <v>1.1777305298170666</v>
      </c>
      <c r="AI600" s="129">
        <f t="shared" si="1696"/>
        <v>1.1558943359117209</v>
      </c>
      <c r="AJ600" s="132">
        <f t="shared" si="1697"/>
        <v>0.94929127804534741</v>
      </c>
      <c r="AK600" s="85">
        <f t="shared" si="1710"/>
        <v>0.91450688779763811</v>
      </c>
      <c r="AL600" s="122">
        <f t="shared" si="1711"/>
        <v>0.8737807628148101</v>
      </c>
      <c r="AM600" s="122">
        <f t="shared" si="1712"/>
        <v>0.89352210398316401</v>
      </c>
      <c r="AN600" s="122">
        <f t="shared" si="1713"/>
        <v>0.88674037302373943</v>
      </c>
      <c r="AO600" s="53"/>
      <c r="AP600" s="60"/>
    </row>
    <row r="601" spans="1:42" ht="15" thickBot="1">
      <c r="A601" s="23" t="s">
        <v>10</v>
      </c>
      <c r="B601" s="24">
        <v>13121011419</v>
      </c>
      <c r="C601" s="24"/>
      <c r="D601" s="148">
        <f t="shared" ref="D601:G601" si="1880">IF(OR(AND($V1383=1,$B$24=2),$B$24=1), IF(D$10="Next Quintile",IF(D1383&gt;D$21,D$22,IF(D1383&gt;D$20,D$21,IF(D1383&gt;D$19,D$20,IF(D1383&gt;D$18,D$19,D$18)))),IF(D$10="2nd Quintile",IF(D1383&gt;D$20,D$22,IF(D1383&gt;D$19,D$21,IF(D1383&gt;D$18,D$20,D$19))),IF(D1383*(1+D$10)&gt;100,100,D1383*(1+D$10)))), D1383)</f>
        <v>85.6</v>
      </c>
      <c r="E601" s="148">
        <f t="shared" si="1880"/>
        <v>83.6</v>
      </c>
      <c r="F601" s="148">
        <f t="shared" si="1880"/>
        <v>74.8</v>
      </c>
      <c r="G601" s="148">
        <f t="shared" si="1880"/>
        <v>62.4</v>
      </c>
      <c r="H601" s="149">
        <f t="shared" ref="H601:M601" si="1881">IF(OR(AND($V1383=1,$B$24=2),$B$24=1), IF(H$10="2nd Quintile",IF(H1383&gt;H$21,H$20,IF(H1383&gt;H$20,H$19,IF(H1383&gt;H$19,H$18, H$17))), IF(H$10="Next Quintile",IF(H1383=H$22,H$22,IF(H1383&gt;H$21,H$21,IF(H1383&gt;H$20,H$20,IF(H1383&gt;H$19,H$19,H$18)))),H1383*(1+H$10))), H1383)</f>
        <v>4.5999999999999996</v>
      </c>
      <c r="I601" s="149">
        <f t="shared" si="1881"/>
        <v>2.4</v>
      </c>
      <c r="J601" s="149">
        <f t="shared" si="1881"/>
        <v>11.6</v>
      </c>
      <c r="K601" s="149">
        <f t="shared" si="1881"/>
        <v>9</v>
      </c>
      <c r="L601" s="149">
        <f t="shared" si="1881"/>
        <v>31.1</v>
      </c>
      <c r="M601" s="149">
        <f t="shared" si="1881"/>
        <v>3.1</v>
      </c>
      <c r="N601" s="148">
        <f t="shared" si="1762"/>
        <v>86.5</v>
      </c>
      <c r="O601" s="149">
        <f t="shared" ref="O601:Q601" si="1882">IF(OR(AND($V1383=1,$B$24=2),$B$24=1), IF(O$10="2nd Quintile",IF(O1383&gt;O$21,O$20,IF(O1383&gt;O$20,O$19,IF(O1383&gt;O$19,O$18, O$17))), IF(O$10="Next Quintile",IF(O1383=O$22,O$22,IF(O1383&gt;O$21,O$21,IF(O1383&gt;O$20,O$20,IF(O1383&gt;O$19,O$19,O$18)))),O1383*(1+O$10))), O1383)</f>
        <v>2.7</v>
      </c>
      <c r="P601" s="149">
        <f t="shared" si="1882"/>
        <v>11.2</v>
      </c>
      <c r="Q601" s="149">
        <f t="shared" si="1882"/>
        <v>15.6</v>
      </c>
      <c r="R601" s="23"/>
      <c r="S601" s="49">
        <f t="shared" si="1691"/>
        <v>0.98799936536468502</v>
      </c>
      <c r="T601" s="49">
        <f t="shared" si="1852"/>
        <v>1.3185386587373626</v>
      </c>
      <c r="U601" s="49">
        <f t="shared" si="1852"/>
        <v>1.3783179914967059</v>
      </c>
      <c r="V601" s="49">
        <f t="shared" si="1852"/>
        <v>1.550070152121237</v>
      </c>
      <c r="W601" s="49">
        <f t="shared" si="1701"/>
        <v>1.6690345557900543</v>
      </c>
      <c r="X601" s="49">
        <f t="shared" si="1701"/>
        <v>1.0153116037778478</v>
      </c>
      <c r="Y601" s="49">
        <f t="shared" si="1702"/>
        <v>0.62630777763126899</v>
      </c>
      <c r="Z601" s="49">
        <f t="shared" si="1702"/>
        <v>1.0777514772881387</v>
      </c>
      <c r="AA601" s="49">
        <f t="shared" si="1702"/>
        <v>0.67926265902062932</v>
      </c>
      <c r="AB601" s="49">
        <f t="shared" si="1702"/>
        <v>0.91237048808974097</v>
      </c>
      <c r="AC601" s="49">
        <f t="shared" si="1852"/>
        <v>1.0749408122154971</v>
      </c>
      <c r="AD601" s="49">
        <f t="shared" si="1703"/>
        <v>0.98499440056906451</v>
      </c>
      <c r="AE601" s="49">
        <f t="shared" si="1703"/>
        <v>0.87612402239862741</v>
      </c>
      <c r="AF601" s="49">
        <f t="shared" si="1703"/>
        <v>-0.50649449141761616</v>
      </c>
      <c r="AG601" s="129">
        <f t="shared" si="1694"/>
        <v>0.90599440619549687</v>
      </c>
      <c r="AH601" s="129">
        <f t="shared" si="1695"/>
        <v>1.2207971578455943</v>
      </c>
      <c r="AI601" s="129">
        <f t="shared" si="1696"/>
        <v>0.88979487479950292</v>
      </c>
      <c r="AJ601" s="132">
        <f t="shared" si="1697"/>
        <v>0.60739118594139319</v>
      </c>
      <c r="AK601" s="85">
        <f t="shared" si="1710"/>
        <v>0.85829445389493708</v>
      </c>
      <c r="AL601" s="122">
        <f t="shared" si="1711"/>
        <v>0.88636724426131297</v>
      </c>
      <c r="AM601" s="122">
        <f t="shared" si="1712"/>
        <v>0.83160817493951555</v>
      </c>
      <c r="AN601" s="122">
        <f t="shared" si="1713"/>
        <v>0.79118931388789382</v>
      </c>
      <c r="AO601" s="53"/>
      <c r="AP601" s="60"/>
    </row>
    <row r="602" spans="1:42" ht="15" thickBot="1">
      <c r="A602" s="23" t="s">
        <v>10</v>
      </c>
      <c r="B602" s="24">
        <v>13121011420</v>
      </c>
      <c r="C602" s="24"/>
      <c r="D602" s="148">
        <f t="shared" ref="D602:G602" si="1883">IF(OR(AND($V1384=1,$B$24=2),$B$24=1), IF(D$10="Next Quintile",IF(D1384&gt;D$21,D$22,IF(D1384&gt;D$20,D$21,IF(D1384&gt;D$19,D$20,IF(D1384&gt;D$18,D$19,D$18)))),IF(D$10="2nd Quintile",IF(D1384&gt;D$20,D$22,IF(D1384&gt;D$19,D$21,IF(D1384&gt;D$18,D$20,D$19))),IF(D1384*(1+D$10)&gt;100,100,D1384*(1+D$10)))), D1384)</f>
        <v>84</v>
      </c>
      <c r="E602" s="148">
        <f t="shared" si="1883"/>
        <v>79.2</v>
      </c>
      <c r="F602" s="148">
        <f t="shared" si="1883"/>
        <v>39.5</v>
      </c>
      <c r="G602" s="148">
        <f t="shared" si="1883"/>
        <v>44.6</v>
      </c>
      <c r="H602" s="149">
        <f t="shared" ref="H602:M602" si="1884">IF(OR(AND($V1384=1,$B$24=2),$B$24=1), IF(H$10="2nd Quintile",IF(H1384&gt;H$21,H$20,IF(H1384&gt;H$20,H$19,IF(H1384&gt;H$19,H$18, H$17))), IF(H$10="Next Quintile",IF(H1384=H$22,H$22,IF(H1384&gt;H$21,H$21,IF(H1384&gt;H$20,H$20,IF(H1384&gt;H$19,H$19,H$18)))),H1384*(1+H$10))), H1384)</f>
        <v>7.3</v>
      </c>
      <c r="I602" s="149">
        <f t="shared" si="1884"/>
        <v>31.1</v>
      </c>
      <c r="J602" s="149">
        <f t="shared" si="1884"/>
        <v>39.799999999999997</v>
      </c>
      <c r="K602" s="149">
        <f t="shared" si="1884"/>
        <v>68.2</v>
      </c>
      <c r="L602" s="149">
        <f t="shared" si="1884"/>
        <v>59.6</v>
      </c>
      <c r="M602" s="149">
        <f t="shared" si="1884"/>
        <v>43.9</v>
      </c>
      <c r="N602" s="148">
        <f t="shared" si="1762"/>
        <v>85.7</v>
      </c>
      <c r="O602" s="149">
        <f t="shared" ref="O602:Q602" si="1885">IF(OR(AND($V1384=1,$B$24=2),$B$24=1), IF(O$10="2nd Quintile",IF(O1384&gt;O$21,O$20,IF(O1384&gt;O$20,O$19,IF(O1384&gt;O$19,O$18, O$17))), IF(O$10="Next Quintile",IF(O1384=O$22,O$22,IF(O1384&gt;O$21,O$21,IF(O1384&gt;O$20,O$20,IF(O1384&gt;O$19,O$19,O$18)))),O1384*(1+O$10))), O1384)</f>
        <v>40.1</v>
      </c>
      <c r="P602" s="149">
        <f t="shared" si="1885"/>
        <v>71.7</v>
      </c>
      <c r="Q602" s="149">
        <f t="shared" si="1885"/>
        <v>8.9</v>
      </c>
      <c r="R602" s="23"/>
      <c r="S602" s="49">
        <f t="shared" si="1691"/>
        <v>0.85170845008828056</v>
      </c>
      <c r="T602" s="49">
        <f t="shared" si="1852"/>
        <v>0.89793471838095895</v>
      </c>
      <c r="U602" s="49">
        <f t="shared" si="1852"/>
        <v>-0.31329462536850572</v>
      </c>
      <c r="V602" s="49">
        <f t="shared" si="1852"/>
        <v>0.60390333090862536</v>
      </c>
      <c r="W602" s="49">
        <f t="shared" si="1701"/>
        <v>0.70481638030152316</v>
      </c>
      <c r="X602" s="49">
        <f t="shared" si="1701"/>
        <v>-2.4112461340543145</v>
      </c>
      <c r="Y602" s="49">
        <f t="shared" si="1702"/>
        <v>-0.79048656545570095</v>
      </c>
      <c r="Z602" s="49">
        <f t="shared" si="1702"/>
        <v>-1.8432175103802313</v>
      </c>
      <c r="AA602" s="49">
        <f t="shared" si="1702"/>
        <v>-1.9438232426137836</v>
      </c>
      <c r="AB602" s="49">
        <f t="shared" si="1702"/>
        <v>-2.5357177900838939</v>
      </c>
      <c r="AC602" s="49">
        <f t="shared" si="1852"/>
        <v>0.99978193227203427</v>
      </c>
      <c r="AD602" s="49">
        <f t="shared" si="1703"/>
        <v>-2.8617147660190314</v>
      </c>
      <c r="AE602" s="49">
        <f t="shared" si="1703"/>
        <v>-3.1</v>
      </c>
      <c r="AF602" s="49">
        <f t="shared" si="1703"/>
        <v>0.49872146837478026</v>
      </c>
      <c r="AG602" s="129">
        <f t="shared" si="1694"/>
        <v>-1.0962089334182046</v>
      </c>
      <c r="AH602" s="129">
        <f t="shared" si="1695"/>
        <v>-6.5237777885590445E-2</v>
      </c>
      <c r="AI602" s="129">
        <f t="shared" si="1696"/>
        <v>-2.1075861810259693</v>
      </c>
      <c r="AJ602" s="132">
        <f t="shared" si="1697"/>
        <v>-1.1158028413430543</v>
      </c>
      <c r="AK602" s="85">
        <f t="shared" si="1710"/>
        <v>0.2606196617038869</v>
      </c>
      <c r="AL602" s="122">
        <f t="shared" si="1711"/>
        <v>0.51051578806156517</v>
      </c>
      <c r="AM602" s="122">
        <f t="shared" si="1712"/>
        <v>0.13420113310829296</v>
      </c>
      <c r="AN602" s="122">
        <f t="shared" si="1713"/>
        <v>0.30960706747677075</v>
      </c>
      <c r="AO602" s="53"/>
      <c r="AP602" s="60"/>
    </row>
    <row r="603" spans="1:42" ht="15" thickBot="1">
      <c r="A603" s="23" t="s">
        <v>10</v>
      </c>
      <c r="B603" s="24">
        <v>13121011421</v>
      </c>
      <c r="C603" s="24"/>
      <c r="D603" s="148">
        <f t="shared" ref="D603:G603" si="1886">IF(OR(AND($V1385=1,$B$24=2),$B$24=1), IF(D$10="Next Quintile",IF(D1385&gt;D$21,D$22,IF(D1385&gt;D$20,D$21,IF(D1385&gt;D$19,D$20,IF(D1385&gt;D$18,D$19,D$18)))),IF(D$10="2nd Quintile",IF(D1385&gt;D$20,D$22,IF(D1385&gt;D$19,D$21,IF(D1385&gt;D$18,D$20,D$19))),IF(D1385*(1+D$10)&gt;100,100,D1385*(1+D$10)))), D1385)</f>
        <v>86.1</v>
      </c>
      <c r="E603" s="148">
        <f t="shared" si="1886"/>
        <v>84.2</v>
      </c>
      <c r="F603" s="148">
        <f t="shared" si="1886"/>
        <v>32.5</v>
      </c>
      <c r="G603" s="148">
        <f t="shared" si="1886"/>
        <v>42.4</v>
      </c>
      <c r="H603" s="149">
        <f t="shared" ref="H603:M603" si="1887">IF(OR(AND($V1385=1,$B$24=2),$B$24=1), IF(H$10="2nd Quintile",IF(H1385&gt;H$21,H$20,IF(H1385&gt;H$20,H$19,IF(H1385&gt;H$19,H$18, H$17))), IF(H$10="Next Quintile",IF(H1385=H$22,H$22,IF(H1385&gt;H$21,H$21,IF(H1385&gt;H$20,H$20,IF(H1385&gt;H$19,H$19,H$18)))),H1385*(1+H$10))), H1385)</f>
        <v>6.9</v>
      </c>
      <c r="I603" s="149">
        <f t="shared" si="1887"/>
        <v>12.6</v>
      </c>
      <c r="J603" s="149">
        <f t="shared" si="1887"/>
        <v>18.5</v>
      </c>
      <c r="K603" s="149">
        <f t="shared" si="1887"/>
        <v>40.799999999999997</v>
      </c>
      <c r="L603" s="149">
        <f t="shared" si="1887"/>
        <v>39.4</v>
      </c>
      <c r="M603" s="149">
        <f t="shared" si="1887"/>
        <v>34.700000000000003</v>
      </c>
      <c r="N603" s="148">
        <f t="shared" si="1762"/>
        <v>87.2</v>
      </c>
      <c r="O603" s="149">
        <f t="shared" ref="O603:Q603" si="1888">IF(OR(AND($V1385=1,$B$24=2),$B$24=1), IF(O$10="2nd Quintile",IF(O1385&gt;O$21,O$20,IF(O1385&gt;O$20,O$19,IF(O1385&gt;O$19,O$18, O$17))), IF(O$10="Next Quintile",IF(O1385=O$22,O$22,IF(O1385&gt;O$21,O$21,IF(O1385&gt;O$20,O$20,IF(O1385&gt;O$19,O$19,O$18)))),O1385*(1+O$10))), O1385)</f>
        <v>13.5</v>
      </c>
      <c r="P603" s="149">
        <f t="shared" si="1888"/>
        <v>48.4</v>
      </c>
      <c r="Q603" s="149">
        <f t="shared" si="1888"/>
        <v>9.3000000000000007</v>
      </c>
      <c r="R603" s="23"/>
      <c r="S603" s="49">
        <f t="shared" si="1691"/>
        <v>1.0305902763885615</v>
      </c>
      <c r="T603" s="49">
        <f t="shared" si="1852"/>
        <v>1.3758937415132366</v>
      </c>
      <c r="U603" s="49">
        <f t="shared" si="1852"/>
        <v>-0.64874188650325026</v>
      </c>
      <c r="V603" s="49">
        <f t="shared" si="1852"/>
        <v>0.4869613642418979</v>
      </c>
      <c r="W603" s="49">
        <f t="shared" si="1701"/>
        <v>0.84766351741093493</v>
      </c>
      <c r="X603" s="49">
        <f t="shared" si="1701"/>
        <v>-0.20248940409281613</v>
      </c>
      <c r="Y603" s="49">
        <f t="shared" si="1702"/>
        <v>0.27964533198232949</v>
      </c>
      <c r="Z603" s="49">
        <f t="shared" si="1702"/>
        <v>-0.49128253973642461</v>
      </c>
      <c r="AA603" s="49">
        <f t="shared" si="1702"/>
        <v>-8.4653586016760818E-2</v>
      </c>
      <c r="AB603" s="49">
        <f t="shared" si="1702"/>
        <v>-1.7582076881427806</v>
      </c>
      <c r="AC603" s="49">
        <f t="shared" si="1852"/>
        <v>1.1407048321660276</v>
      </c>
      <c r="AD603" s="49">
        <f t="shared" si="1703"/>
        <v>-0.12582001117295238</v>
      </c>
      <c r="AE603" s="49">
        <f t="shared" si="1703"/>
        <v>-1.7953718077948995</v>
      </c>
      <c r="AF603" s="49">
        <f t="shared" si="1703"/>
        <v>0.43870857525284607</v>
      </c>
      <c r="AG603" s="129">
        <f t="shared" si="1694"/>
        <v>-0.13690118309652718</v>
      </c>
      <c r="AH603" s="129">
        <f t="shared" si="1695"/>
        <v>0.45278899156298491</v>
      </c>
      <c r="AI603" s="129">
        <f t="shared" si="1696"/>
        <v>-0.7780479379653219</v>
      </c>
      <c r="AJ603" s="132">
        <f t="shared" si="1697"/>
        <v>-8.544460288724455E-2</v>
      </c>
      <c r="AK603" s="85">
        <f t="shared" si="1710"/>
        <v>0.54698121598607752</v>
      </c>
      <c r="AL603" s="122">
        <f t="shared" si="1711"/>
        <v>0.66191223168694713</v>
      </c>
      <c r="AM603" s="122">
        <f t="shared" si="1712"/>
        <v>0.44354763120946622</v>
      </c>
      <c r="AN603" s="122">
        <f t="shared" si="1713"/>
        <v>0.59756200883976585</v>
      </c>
      <c r="AO603" s="53"/>
      <c r="AP603" s="60"/>
    </row>
    <row r="604" spans="1:42" ht="15" thickBot="1">
      <c r="A604" s="23" t="s">
        <v>10</v>
      </c>
      <c r="B604" s="24">
        <v>13121011422</v>
      </c>
      <c r="C604" s="24"/>
      <c r="D604" s="148">
        <f t="shared" ref="D604:G604" si="1889">IF(OR(AND($V1386=1,$B$24=2),$B$24=1), IF(D$10="Next Quintile",IF(D1386&gt;D$21,D$22,IF(D1386&gt;D$20,D$21,IF(D1386&gt;D$19,D$20,IF(D1386&gt;D$18,D$19,D$18)))),IF(D$10="2nd Quintile",IF(D1386&gt;D$20,D$22,IF(D1386&gt;D$19,D$21,IF(D1386&gt;D$18,D$20,D$19))),IF(D1386*(1+D$10)&gt;100,100,D1386*(1+D$10)))), D1386)</f>
        <v>85.6</v>
      </c>
      <c r="E604" s="148">
        <f t="shared" si="1889"/>
        <v>83.6</v>
      </c>
      <c r="F604" s="148">
        <f t="shared" si="1889"/>
        <v>68.400000000000006</v>
      </c>
      <c r="G604" s="148">
        <f t="shared" si="1889"/>
        <v>62.4</v>
      </c>
      <c r="H604" s="149">
        <f t="shared" ref="H604:M604" si="1890">IF(OR(AND($V1386=1,$B$24=2),$B$24=1), IF(H$10="2nd Quintile",IF(H1386&gt;H$21,H$20,IF(H1386&gt;H$20,H$19,IF(H1386&gt;H$19,H$18, H$17))), IF(H$10="Next Quintile",IF(H1386=H$22,H$22,IF(H1386&gt;H$21,H$21,IF(H1386&gt;H$20,H$20,IF(H1386&gt;H$19,H$19,H$18)))),H1386*(1+H$10))), H1386)</f>
        <v>7.2</v>
      </c>
      <c r="I604" s="149">
        <f t="shared" si="1890"/>
        <v>5.3</v>
      </c>
      <c r="J604" s="149">
        <f t="shared" si="1890"/>
        <v>4.0999999999999996</v>
      </c>
      <c r="K604" s="149">
        <f t="shared" si="1890"/>
        <v>9.8000000000000007</v>
      </c>
      <c r="L604" s="149">
        <f t="shared" si="1890"/>
        <v>32.4</v>
      </c>
      <c r="M604" s="149">
        <f t="shared" si="1890"/>
        <v>2.4</v>
      </c>
      <c r="N604" s="148">
        <f t="shared" si="1762"/>
        <v>86.5</v>
      </c>
      <c r="O604" s="149">
        <f t="shared" ref="O604:Q604" si="1891">IF(OR(AND($V1386=1,$B$24=2),$B$24=1), IF(O$10="2nd Quintile",IF(O1386&gt;O$21,O$20,IF(O1386&gt;O$20,O$19,IF(O1386&gt;O$19,O$18, O$17))), IF(O$10="Next Quintile",IF(O1386=O$22,O$22,IF(O1386&gt;O$21,O$21,IF(O1386&gt;O$20,O$20,IF(O1386&gt;O$19,O$19,O$18)))),O1386*(1+O$10))), O1386)</f>
        <v>2.5</v>
      </c>
      <c r="P604" s="149">
        <f t="shared" si="1891"/>
        <v>9.8000000000000007</v>
      </c>
      <c r="Q604" s="149">
        <f t="shared" si="1891"/>
        <v>9.6</v>
      </c>
      <c r="R604" s="23"/>
      <c r="S604" s="49">
        <f t="shared" si="1691"/>
        <v>0.98799936536468502</v>
      </c>
      <c r="T604" s="49">
        <f t="shared" si="1852"/>
        <v>1.3185386587373626</v>
      </c>
      <c r="U604" s="49">
        <f t="shared" si="1852"/>
        <v>1.0716233527449397</v>
      </c>
      <c r="V604" s="49">
        <f t="shared" si="1852"/>
        <v>1.550070152121237</v>
      </c>
      <c r="W604" s="49">
        <f t="shared" si="1701"/>
        <v>0.74052816457887605</v>
      </c>
      <c r="X604" s="49">
        <f t="shared" si="1701"/>
        <v>0.66907406232442368</v>
      </c>
      <c r="Y604" s="49">
        <f t="shared" si="1702"/>
        <v>1.0031147837714205</v>
      </c>
      <c r="Z604" s="49">
        <f t="shared" si="1702"/>
        <v>1.0382789234007281</v>
      </c>
      <c r="AA604" s="49">
        <f t="shared" si="1702"/>
        <v>0.55961312666537566</v>
      </c>
      <c r="AB604" s="49">
        <f t="shared" si="1702"/>
        <v>0.97152886541134742</v>
      </c>
      <c r="AC604" s="49">
        <f t="shared" si="1852"/>
        <v>1.0749408122154971</v>
      </c>
      <c r="AD604" s="49">
        <f t="shared" si="1703"/>
        <v>1.0055650378235463</v>
      </c>
      <c r="AE604" s="49">
        <f t="shared" si="1703"/>
        <v>0.9766641880510718</v>
      </c>
      <c r="AF604" s="49">
        <f t="shared" si="1703"/>
        <v>0.39369890541139563</v>
      </c>
      <c r="AG604" s="129">
        <f t="shared" si="1694"/>
        <v>0.92263260286752269</v>
      </c>
      <c r="AH604" s="129">
        <f t="shared" si="1695"/>
        <v>1.0487069342347064</v>
      </c>
      <c r="AI604" s="129">
        <f t="shared" si="1696"/>
        <v>0.8564736384924837</v>
      </c>
      <c r="AJ604" s="132">
        <f t="shared" si="1697"/>
        <v>0.86271723587537774</v>
      </c>
      <c r="AK604" s="85">
        <f t="shared" si="1710"/>
        <v>0.86326109766265025</v>
      </c>
      <c r="AL604" s="122">
        <f t="shared" si="1711"/>
        <v>0.83607283985221503</v>
      </c>
      <c r="AM604" s="122">
        <f t="shared" si="1712"/>
        <v>0.82385525183423569</v>
      </c>
      <c r="AN604" s="122">
        <f t="shared" si="1713"/>
        <v>0.86254546458687131</v>
      </c>
      <c r="AO604" s="53"/>
      <c r="AP604" s="60"/>
    </row>
    <row r="605" spans="1:42" ht="15" thickBot="1">
      <c r="A605" s="23" t="s">
        <v>10</v>
      </c>
      <c r="B605" s="24">
        <v>13121011423</v>
      </c>
      <c r="C605" s="24"/>
      <c r="D605" s="148">
        <f t="shared" ref="D605:G605" si="1892">IF(OR(AND($V1387=1,$B$24=2),$B$24=1), IF(D$10="Next Quintile",IF(D1387&gt;D$21,D$22,IF(D1387&gt;D$20,D$21,IF(D1387&gt;D$19,D$20,IF(D1387&gt;D$18,D$19,D$18)))),IF(D$10="2nd Quintile",IF(D1387&gt;D$20,D$22,IF(D1387&gt;D$19,D$21,IF(D1387&gt;D$18,D$20,D$19))),IF(D1387*(1+D$10)&gt;100,100,D1387*(1+D$10)))), D1387)</f>
        <v>85.6</v>
      </c>
      <c r="E605" s="148">
        <f t="shared" si="1892"/>
        <v>83.6</v>
      </c>
      <c r="F605" s="148">
        <f t="shared" si="1892"/>
        <v>68.400000000000006</v>
      </c>
      <c r="G605" s="148">
        <f t="shared" si="1892"/>
        <v>62.4</v>
      </c>
      <c r="H605" s="149">
        <f t="shared" ref="H605:M605" si="1893">IF(OR(AND($V1387=1,$B$24=2),$B$24=1), IF(H$10="2nd Quintile",IF(H1387&gt;H$21,H$20,IF(H1387&gt;H$20,H$19,IF(H1387&gt;H$19,H$18, H$17))), IF(H$10="Next Quintile",IF(H1387=H$22,H$22,IF(H1387&gt;H$21,H$21,IF(H1387&gt;H$20,H$20,IF(H1387&gt;H$19,H$19,H$18)))),H1387*(1+H$10))), H1387)</f>
        <v>7.8</v>
      </c>
      <c r="I605" s="149">
        <f t="shared" si="1893"/>
        <v>1.8</v>
      </c>
      <c r="J605" s="149">
        <f t="shared" si="1893"/>
        <v>10.8</v>
      </c>
      <c r="K605" s="149">
        <f t="shared" si="1893"/>
        <v>8</v>
      </c>
      <c r="L605" s="149">
        <f t="shared" si="1893"/>
        <v>23.7</v>
      </c>
      <c r="M605" s="149">
        <f t="shared" si="1893"/>
        <v>3.4782999999999999</v>
      </c>
      <c r="N605" s="148">
        <f t="shared" si="1762"/>
        <v>86.5</v>
      </c>
      <c r="O605" s="149">
        <f t="shared" ref="O605:Q605" si="1894">IF(OR(AND($V1387=1,$B$24=2),$B$24=1), IF(O$10="2nd Quintile",IF(O1387&gt;O$21,O$20,IF(O1387&gt;O$20,O$19,IF(O1387&gt;O$19,O$18, O$17))), IF(O$10="Next Quintile",IF(O1387=O$22,O$22,IF(O1387&gt;O$21,O$21,IF(O1387&gt;O$20,O$20,IF(O1387&gt;O$19,O$19,O$18)))),O1387*(1+O$10))), O1387)</f>
        <v>3</v>
      </c>
      <c r="P605" s="149">
        <f t="shared" si="1894"/>
        <v>6.1</v>
      </c>
      <c r="Q605" s="149">
        <f t="shared" si="1894"/>
        <v>2.7</v>
      </c>
      <c r="R605" s="23"/>
      <c r="S605" s="49">
        <f t="shared" si="1691"/>
        <v>0.98799936536468502</v>
      </c>
      <c r="T605" s="49">
        <f t="shared" si="1852"/>
        <v>1.3185386587373626</v>
      </c>
      <c r="U605" s="49">
        <f t="shared" si="1852"/>
        <v>1.0716233527449397</v>
      </c>
      <c r="V605" s="49">
        <f t="shared" si="1852"/>
        <v>1.550070152121237</v>
      </c>
      <c r="W605" s="49">
        <f t="shared" si="1701"/>
        <v>0.52625745891475817</v>
      </c>
      <c r="X605" s="49">
        <f t="shared" si="1701"/>
        <v>1.0869469571820043</v>
      </c>
      <c r="Y605" s="49">
        <f t="shared" si="1702"/>
        <v>0.66650052495288514</v>
      </c>
      <c r="Z605" s="49">
        <f t="shared" si="1702"/>
        <v>1.1270921696474017</v>
      </c>
      <c r="AA605" s="49">
        <f t="shared" si="1702"/>
        <v>1.3603446124274596</v>
      </c>
      <c r="AB605" s="49">
        <f t="shared" si="1702"/>
        <v>0.88039961074579276</v>
      </c>
      <c r="AC605" s="49">
        <f t="shared" si="1852"/>
        <v>1.0749408122154971</v>
      </c>
      <c r="AD605" s="49">
        <f t="shared" si="1703"/>
        <v>0.95413844468734188</v>
      </c>
      <c r="AE605" s="49">
        <f t="shared" si="1703"/>
        <v>1.2423774829896754</v>
      </c>
      <c r="AF605" s="49">
        <f t="shared" si="1703"/>
        <v>1.4289213117647592</v>
      </c>
      <c r="AG605" s="129">
        <f t="shared" si="1694"/>
        <v>1.1091372846190297</v>
      </c>
      <c r="AH605" s="129">
        <f t="shared" si="1695"/>
        <v>1.029705210002553</v>
      </c>
      <c r="AI605" s="129">
        <f t="shared" si="1696"/>
        <v>1.1226121309402182</v>
      </c>
      <c r="AJ605" s="132">
        <f t="shared" si="1697"/>
        <v>1.1750945129143182</v>
      </c>
      <c r="AK605" s="85">
        <f t="shared" si="1710"/>
        <v>0.91893433758941834</v>
      </c>
      <c r="AL605" s="122">
        <f t="shared" si="1711"/>
        <v>0.83051947149142458</v>
      </c>
      <c r="AM605" s="122">
        <f t="shared" si="1712"/>
        <v>0.88577826238194857</v>
      </c>
      <c r="AN605" s="122">
        <f t="shared" si="1713"/>
        <v>0.94984576183852276</v>
      </c>
      <c r="AO605" s="53"/>
      <c r="AP605" s="60"/>
    </row>
    <row r="606" spans="1:42" ht="15" thickBot="1">
      <c r="A606" s="23" t="s">
        <v>10</v>
      </c>
      <c r="B606" s="24">
        <v>13121011424</v>
      </c>
      <c r="C606" s="24"/>
      <c r="D606" s="148">
        <f t="shared" ref="D606:G606" si="1895">IF(OR(AND($V1388=1,$B$24=2),$B$24=1), IF(D$10="Next Quintile",IF(D1388&gt;D$21,D$22,IF(D1388&gt;D$20,D$21,IF(D1388&gt;D$19,D$20,IF(D1388&gt;D$18,D$19,D$18)))),IF(D$10="2nd Quintile",IF(D1388&gt;D$20,D$22,IF(D1388&gt;D$19,D$21,IF(D1388&gt;D$18,D$20,D$19))),IF(D1388*(1+D$10)&gt;100,100,D1388*(1+D$10)))), D1388)</f>
        <v>83.1</v>
      </c>
      <c r="E606" s="148">
        <f t="shared" si="1895"/>
        <v>76.2</v>
      </c>
      <c r="F606" s="148">
        <f t="shared" si="1895"/>
        <v>79.400000000000006</v>
      </c>
      <c r="G606" s="148">
        <f t="shared" si="1895"/>
        <v>69.5</v>
      </c>
      <c r="H606" s="149">
        <f t="shared" ref="H606:M606" si="1896">IF(OR(AND($V1388=1,$B$24=2),$B$24=1), IF(H$10="2nd Quintile",IF(H1388&gt;H$21,H$20,IF(H1388&gt;H$20,H$19,IF(H1388&gt;H$19,H$18, H$17))), IF(H$10="Next Quintile",IF(H1388=H$22,H$22,IF(H1388&gt;H$21,H$21,IF(H1388&gt;H$20,H$20,IF(H1388&gt;H$19,H$19,H$18)))),H1388*(1+H$10))), H1388)</f>
        <v>8.6</v>
      </c>
      <c r="I606" s="149">
        <f t="shared" si="1896"/>
        <v>11.3</v>
      </c>
      <c r="J606" s="149">
        <f t="shared" si="1896"/>
        <v>3.3</v>
      </c>
      <c r="K606" s="149">
        <f t="shared" si="1896"/>
        <v>3.6</v>
      </c>
      <c r="L606" s="149">
        <f t="shared" si="1896"/>
        <v>20.7</v>
      </c>
      <c r="M606" s="149">
        <f t="shared" si="1896"/>
        <v>3.1162999999999998</v>
      </c>
      <c r="N606" s="148">
        <f t="shared" si="1762"/>
        <v>85.3</v>
      </c>
      <c r="O606" s="149">
        <f t="shared" ref="O606:Q606" si="1897">IF(OR(AND($V1388=1,$B$24=2),$B$24=1), IF(O$10="2nd Quintile",IF(O1388&gt;O$21,O$20,IF(O1388&gt;O$20,O$19,IF(O1388&gt;O$19,O$18, O$17))), IF(O$10="Next Quintile",IF(O1388=O$22,O$22,IF(O1388&gt;O$21,O$21,IF(O1388&gt;O$20,O$20,IF(O1388&gt;O$19,O$19,O$18)))),O1388*(1+O$10))), O1388)</f>
        <v>2.6</v>
      </c>
      <c r="P606" s="149">
        <f t="shared" si="1897"/>
        <v>10.1</v>
      </c>
      <c r="Q606" s="149">
        <f t="shared" si="1897"/>
        <v>5.9</v>
      </c>
      <c r="R606" s="23"/>
      <c r="S606" s="49">
        <f t="shared" si="1691"/>
        <v>0.77504481024530236</v>
      </c>
      <c r="T606" s="49">
        <f t="shared" si="1852"/>
        <v>0.61115930450159228</v>
      </c>
      <c r="U606" s="49">
        <f t="shared" si="1852"/>
        <v>1.5987547630995382</v>
      </c>
      <c r="V606" s="49">
        <f t="shared" si="1852"/>
        <v>1.9274737718184025</v>
      </c>
      <c r="W606" s="49">
        <f t="shared" si="1701"/>
        <v>0.24056318469593416</v>
      </c>
      <c r="X606" s="49">
        <f t="shared" si="1701"/>
        <v>-4.727947171714339E-2</v>
      </c>
      <c r="Y606" s="49">
        <f t="shared" si="1702"/>
        <v>1.0433075310930366</v>
      </c>
      <c r="Z606" s="49">
        <f t="shared" si="1702"/>
        <v>1.3441912160281588</v>
      </c>
      <c r="AA606" s="49">
        <f t="shared" si="1702"/>
        <v>1.636458917862661</v>
      </c>
      <c r="AB606" s="49">
        <f t="shared" si="1702"/>
        <v>0.91099294301782363</v>
      </c>
      <c r="AC606" s="49">
        <f t="shared" si="1852"/>
        <v>0.96220249230030208</v>
      </c>
      <c r="AD606" s="49">
        <f t="shared" si="1703"/>
        <v>0.99527971919630553</v>
      </c>
      <c r="AE606" s="49">
        <f t="shared" si="1703"/>
        <v>0.95511986683983385</v>
      </c>
      <c r="AF606" s="49">
        <f t="shared" si="1703"/>
        <v>0.9488181667892861</v>
      </c>
      <c r="AG606" s="129">
        <f t="shared" si="1694"/>
        <v>1.0470004683568341</v>
      </c>
      <c r="AH606" s="129">
        <f t="shared" si="1695"/>
        <v>0.87843198481952312</v>
      </c>
      <c r="AI606" s="129">
        <f t="shared" si="1696"/>
        <v>1.297214358969548</v>
      </c>
      <c r="AJ606" s="132">
        <f t="shared" si="1697"/>
        <v>0.96535506128143189</v>
      </c>
      <c r="AK606" s="85">
        <f t="shared" si="1710"/>
        <v>0.90038596739536669</v>
      </c>
      <c r="AL606" s="122">
        <f t="shared" si="1711"/>
        <v>0.78630896026083485</v>
      </c>
      <c r="AM606" s="122">
        <f t="shared" si="1712"/>
        <v>0.92640333509681583</v>
      </c>
      <c r="AN606" s="122">
        <f t="shared" si="1713"/>
        <v>0.89122972981943693</v>
      </c>
      <c r="AO606" s="53"/>
      <c r="AP606" s="60"/>
    </row>
    <row r="607" spans="1:42" ht="15" thickBot="1">
      <c r="A607" s="23" t="s">
        <v>10</v>
      </c>
      <c r="B607" s="24">
        <v>13121011425</v>
      </c>
      <c r="C607" s="24"/>
      <c r="D607" s="148">
        <f t="shared" ref="D607:G607" si="1898">IF(OR(AND($V1389=1,$B$24=2),$B$24=1), IF(D$10="Next Quintile",IF(D1389&gt;D$21,D$22,IF(D1389&gt;D$20,D$21,IF(D1389&gt;D$19,D$20,IF(D1389&gt;D$18,D$19,D$18)))),IF(D$10="2nd Quintile",IF(D1389&gt;D$20,D$22,IF(D1389&gt;D$19,D$21,IF(D1389&gt;D$18,D$20,D$19))),IF(D1389*(1+D$10)&gt;100,100,D1389*(1+D$10)))), D1389)</f>
        <v>95</v>
      </c>
      <c r="E607" s="148">
        <f t="shared" si="1898"/>
        <v>92.6</v>
      </c>
      <c r="F607" s="148">
        <f t="shared" si="1898"/>
        <v>81</v>
      </c>
      <c r="G607" s="148">
        <f t="shared" si="1898"/>
        <v>74</v>
      </c>
      <c r="H607" s="149">
        <f t="shared" ref="H607:M607" si="1899">IF(OR(AND($V1389=1,$B$24=2),$B$24=1), IF(H$10="2nd Quintile",IF(H1389&gt;H$21,H$20,IF(H1389&gt;H$20,H$19,IF(H1389&gt;H$19,H$18, H$17))), IF(H$10="Next Quintile",IF(H1389=H$22,H$22,IF(H1389&gt;H$21,H$21,IF(H1389&gt;H$20,H$20,IF(H1389&gt;H$19,H$19,H$18)))),H1389*(1+H$10))), H1389)</f>
        <v>6</v>
      </c>
      <c r="I607" s="149">
        <f t="shared" si="1899"/>
        <v>5.5</v>
      </c>
      <c r="J607" s="149">
        <f t="shared" si="1899"/>
        <v>0.3</v>
      </c>
      <c r="K607" s="149">
        <f t="shared" si="1899"/>
        <v>2.2000000000000002</v>
      </c>
      <c r="L607" s="149">
        <f t="shared" si="1899"/>
        <v>26.6</v>
      </c>
      <c r="M607" s="149">
        <f t="shared" si="1899"/>
        <v>3.5356000000000001</v>
      </c>
      <c r="N607" s="148">
        <f t="shared" si="1762"/>
        <v>91.9</v>
      </c>
      <c r="O607" s="149">
        <f t="shared" ref="O607:Q607" si="1900">IF(OR(AND($V1389=1,$B$24=2),$B$24=1), IF(O$10="2nd Quintile",IF(O1389&gt;O$21,O$20,IF(O1389&gt;O$20,O$19,IF(O1389&gt;O$19,O$18, O$17))), IF(O$10="Next Quintile",IF(O1389=O$22,O$22,IF(O1389&gt;O$21,O$21,IF(O1389&gt;O$20,O$20,IF(O1389&gt;O$19,O$19,O$18)))),O1389*(1+O$10))), O1389)</f>
        <v>3.6</v>
      </c>
      <c r="P607" s="149">
        <f t="shared" si="1900"/>
        <v>3.2</v>
      </c>
      <c r="Q607" s="149">
        <f t="shared" si="1900"/>
        <v>4</v>
      </c>
      <c r="R607" s="23"/>
      <c r="S607" s="49">
        <f t="shared" ref="S607:S670" si="1901">IF((D607-S$25)/S$26&lt;3.1, (IF((D607-S$25)/S$26&gt;-3.1, (D607-S$25)/S$26, -3.1)), 3.1)</f>
        <v>1.7887084926135643</v>
      </c>
      <c r="T607" s="49">
        <f t="shared" ref="T607:AC622" si="1902">IF((E607-T$25)/T$26&lt;3.1, (IF((E607-T$25)/T$26&gt;-3.1, (E607-T$25)/T$26, -3.1)), 3.1)</f>
        <v>2.1788649003754625</v>
      </c>
      <c r="U607" s="49">
        <f t="shared" si="1902"/>
        <v>1.6754284227874796</v>
      </c>
      <c r="V607" s="49">
        <f t="shared" si="1902"/>
        <v>2.1666732490912537</v>
      </c>
      <c r="W607" s="49">
        <f t="shared" si="1701"/>
        <v>1.1690695759071121</v>
      </c>
      <c r="X607" s="49">
        <f t="shared" ref="X607" si="1903">IF((I607-X$25)/X$26&lt;3.1, (IF((I607-X$25)/X$26&gt;-3.1, -(I607-X$25)/X$26, 3.1)), -3.1)</f>
        <v>0.64519561118970481</v>
      </c>
      <c r="Y607" s="49">
        <f t="shared" si="1702"/>
        <v>1.1940303335490974</v>
      </c>
      <c r="Z607" s="49">
        <f t="shared" si="1702"/>
        <v>1.4132681853311271</v>
      </c>
      <c r="AA607" s="49">
        <f t="shared" si="1702"/>
        <v>1.0934341171734314</v>
      </c>
      <c r="AB607" s="49">
        <f t="shared" ref="AB607:AB670" si="1904">IF((M607-AB$25)/AB$26&lt;3.1, (IF((M607-AB$25)/AB$26&gt;-3.1, -(M607-AB$25)/AB$26, 3.1)), -3.1)</f>
        <v>0.87555707500218127</v>
      </c>
      <c r="AC607" s="49">
        <f t="shared" si="1902"/>
        <v>1.5822632518338742</v>
      </c>
      <c r="AD607" s="49">
        <f t="shared" si="1703"/>
        <v>0.89242653292389651</v>
      </c>
      <c r="AE607" s="49">
        <f t="shared" si="1703"/>
        <v>1.4506392546983107</v>
      </c>
      <c r="AF607" s="49">
        <f t="shared" si="1703"/>
        <v>1.2338794091184733</v>
      </c>
      <c r="AG607" s="129">
        <f t="shared" ref="AG607:AG670" si="1905">AVERAGE(AH607:AJ607)</f>
        <v>1.3208820913349939</v>
      </c>
      <c r="AH607" s="129">
        <f t="shared" ref="AH607:AH670" si="1906">+AVERAGE(T607,S607,U607,V607,W607,X607,Y607)</f>
        <v>1.5454243693590963</v>
      </c>
      <c r="AI607" s="129">
        <f t="shared" ref="AI607:AI670" si="1907">+AVERAGE(Z607,AA607,AB607)</f>
        <v>1.1274197925022467</v>
      </c>
      <c r="AJ607" s="132">
        <f t="shared" ref="AJ607:AJ670" si="1908">+AVERAGE(AC607,AD607,AE607,AF607)</f>
        <v>1.2898021121436387</v>
      </c>
      <c r="AK607" s="85">
        <f t="shared" si="1710"/>
        <v>0.98214197032462036</v>
      </c>
      <c r="AL607" s="122">
        <f t="shared" si="1711"/>
        <v>0.98124150216787798</v>
      </c>
      <c r="AM607" s="122">
        <f t="shared" si="1712"/>
        <v>0.88689687124937433</v>
      </c>
      <c r="AN607" s="122">
        <f t="shared" si="1713"/>
        <v>0.98190317524793236</v>
      </c>
      <c r="AO607" s="53"/>
      <c r="AP607" s="60"/>
    </row>
    <row r="608" spans="1:42" ht="15" thickBot="1">
      <c r="A608" s="23" t="s">
        <v>10</v>
      </c>
      <c r="B608" s="24">
        <v>13121011426</v>
      </c>
      <c r="C608" s="24"/>
      <c r="D608" s="148">
        <f t="shared" ref="D608:G608" si="1909">IF(OR(AND($V1390=1,$B$24=2),$B$24=1), IF(D$10="Next Quintile",IF(D1390&gt;D$21,D$22,IF(D1390&gt;D$20,D$21,IF(D1390&gt;D$19,D$20,IF(D1390&gt;D$18,D$19,D$18)))),IF(D$10="2nd Quintile",IF(D1390&gt;D$20,D$22,IF(D1390&gt;D$19,D$21,IF(D1390&gt;D$18,D$20,D$19))),IF(D1390*(1+D$10)&gt;100,100,D1390*(1+D$10)))), D1390)</f>
        <v>94.9</v>
      </c>
      <c r="E608" s="148">
        <f t="shared" si="1909"/>
        <v>92.5</v>
      </c>
      <c r="F608" s="148">
        <f t="shared" si="1909"/>
        <v>82.1</v>
      </c>
      <c r="G608" s="148">
        <f t="shared" si="1909"/>
        <v>73.599999999999994</v>
      </c>
      <c r="H608" s="149">
        <f t="shared" ref="H608:M608" si="1910">IF(OR(AND($V1390=1,$B$24=2),$B$24=1), IF(H$10="2nd Quintile",IF(H1390&gt;H$21,H$20,IF(H1390&gt;H$20,H$19,IF(H1390&gt;H$19,H$18, H$17))), IF(H$10="Next Quintile",IF(H1390=H$22,H$22,IF(H1390&gt;H$21,H$21,IF(H1390&gt;H$20,H$20,IF(H1390&gt;H$19,H$19,H$18)))),H1390*(1+H$10))), H1390)</f>
        <v>5.8</v>
      </c>
      <c r="I608" s="149">
        <f t="shared" si="1910"/>
        <v>1.9</v>
      </c>
      <c r="J608" s="149">
        <f t="shared" si="1910"/>
        <v>1.6</v>
      </c>
      <c r="K608" s="149">
        <f t="shared" si="1910"/>
        <v>8.1</v>
      </c>
      <c r="L608" s="149">
        <f t="shared" si="1910"/>
        <v>30.9</v>
      </c>
      <c r="M608" s="149">
        <f t="shared" si="1910"/>
        <v>4.9000000000000004</v>
      </c>
      <c r="N608" s="148">
        <f t="shared" si="1762"/>
        <v>91.9</v>
      </c>
      <c r="O608" s="149">
        <f t="shared" ref="O608:Q608" si="1911">IF(OR(AND($V1390=1,$B$24=2),$B$24=1), IF(O$10="2nd Quintile",IF(O1390&gt;O$21,O$20,IF(O1390&gt;O$20,O$19,IF(O1390&gt;O$19,O$18, O$17))), IF(O$10="Next Quintile",IF(O1390=O$22,O$22,IF(O1390&gt;O$21,O$21,IF(O1390&gt;O$20,O$20,IF(O1390&gt;O$19,O$19,O$18)))),O1390*(1+O$10))), O1390)</f>
        <v>12.3</v>
      </c>
      <c r="P608" s="149">
        <f t="shared" si="1911"/>
        <v>6.3</v>
      </c>
      <c r="Q608" s="149">
        <f t="shared" si="1911"/>
        <v>5</v>
      </c>
      <c r="R608" s="23"/>
      <c r="S608" s="49">
        <f t="shared" si="1901"/>
        <v>1.7801903104087897</v>
      </c>
      <c r="T608" s="49">
        <f t="shared" si="1902"/>
        <v>2.1693057199128174</v>
      </c>
      <c r="U608" s="49">
        <f t="shared" si="1902"/>
        <v>1.7281415638229392</v>
      </c>
      <c r="V608" s="49">
        <f t="shared" si="1902"/>
        <v>2.1454110733336669</v>
      </c>
      <c r="W608" s="49">
        <f t="shared" ref="W608:X671" si="1912">IF((H608-W$25)/W$26&lt;3.1, (IF((H608-W$25)/W$26&gt;-3.1, -(H608-W$25)/W$26, 3.1)), -3.1)</f>
        <v>1.2404931444618181</v>
      </c>
      <c r="X608" s="49">
        <f t="shared" si="1912"/>
        <v>1.0750077316146449</v>
      </c>
      <c r="Y608" s="49">
        <f t="shared" ref="Y608:AB671" si="1913">IF((J608-Y$25)/Y$26&lt;3.1, (IF((J608-Y$25)/Y$26&gt;-3.1, -(J608-Y$25)/Y$26, 3.1)), -3.1)</f>
        <v>1.1287171191514711</v>
      </c>
      <c r="Z608" s="49">
        <f t="shared" si="1913"/>
        <v>1.1221581004114753</v>
      </c>
      <c r="AA608" s="49">
        <f t="shared" si="1913"/>
        <v>0.69767027938297632</v>
      </c>
      <c r="AB608" s="49">
        <f t="shared" si="1904"/>
        <v>0.76024894640561003</v>
      </c>
      <c r="AC608" s="49">
        <f t="shared" si="1902"/>
        <v>1.5822632518338742</v>
      </c>
      <c r="AD608" s="49">
        <f t="shared" ref="AD608:AF671" si="1914">IF((O608-AD$25)/AD$26&lt;3.1, (IF((O608-AD$25)/AD$26&gt;-3.1, -(O608-AD$25)/AD$26, 3.1)), -3.1)</f>
        <v>-2.3961876460616817E-3</v>
      </c>
      <c r="AE608" s="49">
        <f t="shared" si="1914"/>
        <v>1.2280146021821832</v>
      </c>
      <c r="AF608" s="49">
        <f t="shared" si="1914"/>
        <v>1.0838471763136379</v>
      </c>
      <c r="AG608" s="129">
        <f t="shared" si="1905"/>
        <v>1.1475225031048881</v>
      </c>
      <c r="AH608" s="129">
        <f t="shared" si="1906"/>
        <v>1.6096095232437353</v>
      </c>
      <c r="AI608" s="129">
        <f t="shared" si="1907"/>
        <v>0.86002577540002056</v>
      </c>
      <c r="AJ608" s="132">
        <f t="shared" si="1908"/>
        <v>0.9729322106709084</v>
      </c>
      <c r="AK608" s="85">
        <f t="shared" si="1710"/>
        <v>0.93039265305010954</v>
      </c>
      <c r="AL608" s="122">
        <f t="shared" si="1711"/>
        <v>1</v>
      </c>
      <c r="AM608" s="122">
        <f t="shared" si="1712"/>
        <v>0.82468173510303799</v>
      </c>
      <c r="AN608" s="122">
        <f t="shared" si="1713"/>
        <v>0.89334732108693182</v>
      </c>
      <c r="AO608" s="53"/>
      <c r="AP608" s="60"/>
    </row>
    <row r="609" spans="1:42" ht="15" thickBot="1">
      <c r="A609" s="23" t="s">
        <v>10</v>
      </c>
      <c r="B609" s="24">
        <v>13121011427</v>
      </c>
      <c r="C609" s="24"/>
      <c r="D609" s="148">
        <f t="shared" ref="D609:G609" si="1915">IF(OR(AND($V1391=1,$B$24=2),$B$24=1), IF(D$10="Next Quintile",IF(D1391&gt;D$21,D$22,IF(D1391&gt;D$20,D$21,IF(D1391&gt;D$19,D$20,IF(D1391&gt;D$18,D$19,D$18)))),IF(D$10="2nd Quintile",IF(D1391&gt;D$20,D$22,IF(D1391&gt;D$19,D$21,IF(D1391&gt;D$18,D$20,D$19))),IF(D1391*(1+D$10)&gt;100,100,D1391*(1+D$10)))), D1391)</f>
        <v>87.7</v>
      </c>
      <c r="E609" s="148">
        <f t="shared" si="1915"/>
        <v>82.5</v>
      </c>
      <c r="F609" s="148">
        <f t="shared" si="1915"/>
        <v>73.2</v>
      </c>
      <c r="G609" s="148">
        <f t="shared" si="1915"/>
        <v>71.099999999999994</v>
      </c>
      <c r="H609" s="149">
        <f t="shared" ref="H609:M609" si="1916">IF(OR(AND($V1391=1,$B$24=2),$B$24=1), IF(H$10="2nd Quintile",IF(H1391&gt;H$21,H$20,IF(H1391&gt;H$20,H$19,IF(H1391&gt;H$19,H$18, H$17))), IF(H$10="Next Quintile",IF(H1391=H$22,H$22,IF(H1391&gt;H$21,H$21,IF(H1391&gt;H$20,H$20,IF(H1391&gt;H$19,H$19,H$18)))),H1391*(1+H$10))), H1391)</f>
        <v>7.7</v>
      </c>
      <c r="I609" s="149">
        <f t="shared" si="1916"/>
        <v>4.9443999999999999</v>
      </c>
      <c r="J609" s="149">
        <f t="shared" si="1916"/>
        <v>1.7108000000000001</v>
      </c>
      <c r="K609" s="149">
        <f t="shared" si="1916"/>
        <v>2.5</v>
      </c>
      <c r="L609" s="149">
        <f t="shared" si="1916"/>
        <v>22.1</v>
      </c>
      <c r="M609" s="149">
        <f t="shared" si="1916"/>
        <v>1.3</v>
      </c>
      <c r="N609" s="148">
        <f t="shared" si="1762"/>
        <v>87.8</v>
      </c>
      <c r="O609" s="149">
        <f t="shared" ref="O609:Q609" si="1917">IF(OR(AND($V1391=1,$B$24=2),$B$24=1), IF(O$10="2nd Quintile",IF(O1391&gt;O$21,O$20,IF(O1391&gt;O$20,O$19,IF(O1391&gt;O$19,O$18, O$17))), IF(O$10="Next Quintile",IF(O1391=O$22,O$22,IF(O1391&gt;O$21,O$21,IF(O1391&gt;O$20,O$20,IF(O1391&gt;O$19,O$19,O$18)))),O1391*(1+O$10))), O1391)</f>
        <v>2.2999999999999998</v>
      </c>
      <c r="P609" s="149">
        <f t="shared" si="1917"/>
        <v>7.5</v>
      </c>
      <c r="Q609" s="149">
        <f t="shared" si="1917"/>
        <v>5.5</v>
      </c>
      <c r="R609" s="23"/>
      <c r="S609" s="49">
        <f t="shared" si="1901"/>
        <v>1.1668811916649673</v>
      </c>
      <c r="T609" s="49">
        <f t="shared" si="1902"/>
        <v>1.2133876736482621</v>
      </c>
      <c r="U609" s="49">
        <f t="shared" si="1902"/>
        <v>1.3016443318087645</v>
      </c>
      <c r="V609" s="49">
        <f t="shared" si="1902"/>
        <v>2.0125224748487494</v>
      </c>
      <c r="W609" s="49">
        <f t="shared" si="1912"/>
        <v>0.56196924319211095</v>
      </c>
      <c r="X609" s="49">
        <f t="shared" si="1912"/>
        <v>0.71152994844195394</v>
      </c>
      <c r="Y609" s="49">
        <f t="shared" si="1913"/>
        <v>1.1231504236474272</v>
      </c>
      <c r="Z609" s="49">
        <f t="shared" si="1913"/>
        <v>1.3984659776233481</v>
      </c>
      <c r="AA609" s="49">
        <f t="shared" si="1913"/>
        <v>1.5076055753262334</v>
      </c>
      <c r="AB609" s="49">
        <f t="shared" si="1904"/>
        <v>1.0644920297738718</v>
      </c>
      <c r="AC609" s="49">
        <f t="shared" si="1902"/>
        <v>1.1970739921236246</v>
      </c>
      <c r="AD609" s="49">
        <f t="shared" si="1914"/>
        <v>1.0261356750780284</v>
      </c>
      <c r="AE609" s="49">
        <f t="shared" si="1914"/>
        <v>1.1418373173372307</v>
      </c>
      <c r="AF609" s="49">
        <f t="shared" si="1914"/>
        <v>1.0088310599112202</v>
      </c>
      <c r="AG609" s="129">
        <f t="shared" si="1905"/>
        <v>1.1909533440346654</v>
      </c>
      <c r="AH609" s="129">
        <f t="shared" si="1906"/>
        <v>1.1558693267503191</v>
      </c>
      <c r="AI609" s="129">
        <f t="shared" si="1907"/>
        <v>1.3235211942411511</v>
      </c>
      <c r="AJ609" s="132">
        <f t="shared" si="1908"/>
        <v>1.0934695111125259</v>
      </c>
      <c r="AK609" s="85">
        <f t="shared" si="1710"/>
        <v>0.94335712989110576</v>
      </c>
      <c r="AL609" s="122">
        <f t="shared" si="1711"/>
        <v>0.86739169454098142</v>
      </c>
      <c r="AM609" s="122">
        <f t="shared" si="1712"/>
        <v>0.93252420255577739</v>
      </c>
      <c r="AN609" s="122">
        <f t="shared" si="1713"/>
        <v>0.92703396519310044</v>
      </c>
      <c r="AO609" s="53"/>
      <c r="AP609" s="60"/>
    </row>
    <row r="610" spans="1:42" ht="15" thickBot="1">
      <c r="A610" s="23" t="s">
        <v>10</v>
      </c>
      <c r="B610" s="24">
        <v>13121011503</v>
      </c>
      <c r="C610" s="24"/>
      <c r="D610" s="148">
        <f t="shared" ref="D610:G610" si="1918">IF(OR(AND($V1392=1,$B$24=2),$B$24=1), IF(D$10="Next Quintile",IF(D1392&gt;D$21,D$22,IF(D1392&gt;D$20,D$21,IF(D1392&gt;D$19,D$20,IF(D1392&gt;D$18,D$19,D$18)))),IF(D$10="2nd Quintile",IF(D1392&gt;D$20,D$22,IF(D1392&gt;D$19,D$21,IF(D1392&gt;D$18,D$20,D$19))),IF(D1392*(1+D$10)&gt;100,100,D1392*(1+D$10)))), D1392)</f>
        <v>90.5</v>
      </c>
      <c r="E610" s="148">
        <f t="shared" si="1918"/>
        <v>89.5</v>
      </c>
      <c r="F610" s="148">
        <f t="shared" si="1918"/>
        <v>84.1</v>
      </c>
      <c r="G610" s="148">
        <f t="shared" si="1918"/>
        <v>57.6</v>
      </c>
      <c r="H610" s="149">
        <f t="shared" ref="H610:M610" si="1919">IF(OR(AND($V1392=1,$B$24=2),$B$24=1), IF(H$10="2nd Quintile",IF(H1392&gt;H$21,H$20,IF(H1392&gt;H$20,H$19,IF(H1392&gt;H$19,H$18, H$17))), IF(H$10="Next Quintile",IF(H1392=H$22,H$22,IF(H1392&gt;H$21,H$21,IF(H1392&gt;H$20,H$20,IF(H1392&gt;H$19,H$19,H$18)))),H1392*(1+H$10))), H1392)</f>
        <v>9</v>
      </c>
      <c r="I610" s="149">
        <f t="shared" si="1919"/>
        <v>1.7</v>
      </c>
      <c r="J610" s="149">
        <f t="shared" si="1919"/>
        <v>6.8</v>
      </c>
      <c r="K610" s="149">
        <f t="shared" si="1919"/>
        <v>7.2</v>
      </c>
      <c r="L610" s="149">
        <f t="shared" si="1919"/>
        <v>21.2</v>
      </c>
      <c r="M610" s="149">
        <f t="shared" si="1919"/>
        <v>2.5</v>
      </c>
      <c r="N610" s="148">
        <f t="shared" si="1762"/>
        <v>91.8</v>
      </c>
      <c r="O610" s="149">
        <f t="shared" ref="O610:Q610" si="1920">IF(OR(AND($V1392=1,$B$24=2),$B$24=1), IF(O$10="2nd Quintile",IF(O1392&gt;O$21,O$20,IF(O1392&gt;O$20,O$19,IF(O1392&gt;O$19,O$18, O$17))), IF(O$10="Next Quintile",IF(O1392=O$22,O$22,IF(O1392&gt;O$21,O$21,IF(O1392&gt;O$20,O$20,IF(O1392&gt;O$19,O$19,O$18)))),O1392*(1+O$10))), O1392)</f>
        <v>2.5</v>
      </c>
      <c r="P610" s="149">
        <f t="shared" si="1920"/>
        <v>2.8</v>
      </c>
      <c r="Q610" s="149">
        <f t="shared" si="1920"/>
        <v>3.3</v>
      </c>
      <c r="R610" s="23"/>
      <c r="S610" s="49">
        <f t="shared" si="1901"/>
        <v>1.4053902933986755</v>
      </c>
      <c r="T610" s="49">
        <f t="shared" si="1902"/>
        <v>1.8825303060334508</v>
      </c>
      <c r="U610" s="49">
        <f t="shared" si="1902"/>
        <v>1.8239836384328663</v>
      </c>
      <c r="V610" s="49">
        <f t="shared" si="1902"/>
        <v>1.2949240430301958</v>
      </c>
      <c r="W610" s="49">
        <f t="shared" si="1912"/>
        <v>9.7716047586522026E-2</v>
      </c>
      <c r="X610" s="49">
        <f t="shared" si="1912"/>
        <v>1.0988861827493639</v>
      </c>
      <c r="Y610" s="49">
        <f t="shared" si="1913"/>
        <v>0.86746426156096601</v>
      </c>
      <c r="Z610" s="49">
        <f t="shared" si="1913"/>
        <v>1.166564723534812</v>
      </c>
      <c r="AA610" s="49">
        <f t="shared" si="1913"/>
        <v>1.5904398669567941</v>
      </c>
      <c r="AB610" s="49">
        <f t="shared" si="1904"/>
        <v>0.96307766865111799</v>
      </c>
      <c r="AC610" s="49">
        <f t="shared" si="1902"/>
        <v>1.5728683918409403</v>
      </c>
      <c r="AD610" s="49">
        <f t="shared" si="1914"/>
        <v>1.0055650378235463</v>
      </c>
      <c r="AE610" s="49">
        <f t="shared" si="1914"/>
        <v>1.4793650163132945</v>
      </c>
      <c r="AF610" s="49">
        <f t="shared" si="1914"/>
        <v>1.3389019720818578</v>
      </c>
      <c r="AG610" s="129">
        <f t="shared" si="1905"/>
        <v>1.2664434496379096</v>
      </c>
      <c r="AH610" s="129">
        <f t="shared" si="1906"/>
        <v>1.2101278246845772</v>
      </c>
      <c r="AI610" s="129">
        <f t="shared" si="1907"/>
        <v>1.2400274197142414</v>
      </c>
      <c r="AJ610" s="132">
        <f t="shared" si="1908"/>
        <v>1.3491751045149096</v>
      </c>
      <c r="AK610" s="85">
        <f t="shared" ref="AK610:AK673" si="1921">+(AG610-AK$26)/(AK$25-AK$26)</f>
        <v>0.9658915709672079</v>
      </c>
      <c r="AL610" s="122">
        <f t="shared" ref="AL610:AL673" si="1922">+(AH610-AL$26)/(AL$25-AL$26)</f>
        <v>0.88324906737992948</v>
      </c>
      <c r="AM610" s="122">
        <f t="shared" ref="AM610:AM673" si="1923">+(AI610-AM$26)/(AM$25-AM$26)</f>
        <v>0.91309752799567589</v>
      </c>
      <c r="AN610" s="122">
        <f t="shared" ref="AN610:AN673" si="1924">+(AJ610-AN$26)/(AN$25-AN$26)</f>
        <v>0.99849618717205468</v>
      </c>
      <c r="AO610" s="53"/>
      <c r="AP610" s="60"/>
    </row>
    <row r="611" spans="1:42" ht="15" thickBot="1">
      <c r="A611" s="23" t="s">
        <v>10</v>
      </c>
      <c r="B611" s="24">
        <v>13121011504</v>
      </c>
      <c r="C611" s="24"/>
      <c r="D611" s="148">
        <f t="shared" ref="D611:G611" si="1925">IF(OR(AND($V1393=1,$B$24=2),$B$24=1), IF(D$10="Next Quintile",IF(D1393&gt;D$21,D$22,IF(D1393&gt;D$20,D$21,IF(D1393&gt;D$19,D$20,IF(D1393&gt;D$18,D$19,D$18)))),IF(D$10="2nd Quintile",IF(D1393&gt;D$20,D$22,IF(D1393&gt;D$19,D$21,IF(D1393&gt;D$18,D$20,D$19))),IF(D1393*(1+D$10)&gt;100,100,D1393*(1+D$10)))), D1393)</f>
        <v>94.5</v>
      </c>
      <c r="E611" s="148">
        <f t="shared" si="1925"/>
        <v>88.2</v>
      </c>
      <c r="F611" s="148">
        <f t="shared" si="1925"/>
        <v>69.400000000000006</v>
      </c>
      <c r="G611" s="148">
        <f t="shared" si="1925"/>
        <v>58.8</v>
      </c>
      <c r="H611" s="149">
        <f t="shared" ref="H611:M611" si="1926">IF(OR(AND($V1393=1,$B$24=2),$B$24=1), IF(H$10="2nd Quintile",IF(H1393&gt;H$21,H$20,IF(H1393&gt;H$20,H$19,IF(H1393&gt;H$19,H$18, H$17))), IF(H$10="Next Quintile",IF(H1393=H$22,H$22,IF(H1393&gt;H$21,H$21,IF(H1393&gt;H$20,H$20,IF(H1393&gt;H$19,H$19,H$18)))),H1393*(1+H$10))), H1393)</f>
        <v>8.3000000000000007</v>
      </c>
      <c r="I611" s="149">
        <f t="shared" si="1926"/>
        <v>2.5</v>
      </c>
      <c r="J611" s="149">
        <f t="shared" si="1926"/>
        <v>1.2</v>
      </c>
      <c r="K611" s="149">
        <f t="shared" si="1926"/>
        <v>4.7</v>
      </c>
      <c r="L611" s="149">
        <f t="shared" si="1926"/>
        <v>23.3</v>
      </c>
      <c r="M611" s="149">
        <f t="shared" si="1926"/>
        <v>4.2</v>
      </c>
      <c r="N611" s="148">
        <f t="shared" si="1762"/>
        <v>92.5</v>
      </c>
      <c r="O611" s="149">
        <f t="shared" ref="O611:Q611" si="1927">IF(OR(AND($V1393=1,$B$24=2),$B$24=1), IF(O$10="2nd Quintile",IF(O1393&gt;O$21,O$20,IF(O1393&gt;O$20,O$19,IF(O1393&gt;O$19,O$18, O$17))), IF(O$10="Next Quintile",IF(O1393=O$22,O$22,IF(O1393&gt;O$21,O$21,IF(O1393&gt;O$20,O$20,IF(O1393&gt;O$19,O$19,O$18)))),O1393*(1+O$10))), O1393)</f>
        <v>3</v>
      </c>
      <c r="P611" s="149">
        <f t="shared" si="1927"/>
        <v>4.2</v>
      </c>
      <c r="Q611" s="149">
        <f t="shared" si="1927"/>
        <v>4.5</v>
      </c>
      <c r="R611" s="23"/>
      <c r="S611" s="49">
        <f t="shared" si="1901"/>
        <v>1.7461175815896879</v>
      </c>
      <c r="T611" s="49">
        <f t="shared" si="1902"/>
        <v>1.7582609600190588</v>
      </c>
      <c r="U611" s="49">
        <f t="shared" si="1902"/>
        <v>1.1195443900499034</v>
      </c>
      <c r="V611" s="49">
        <f t="shared" si="1902"/>
        <v>1.3587105703029561</v>
      </c>
      <c r="W611" s="49">
        <f t="shared" si="1912"/>
        <v>0.34769853752799279</v>
      </c>
      <c r="X611" s="49">
        <f t="shared" si="1912"/>
        <v>1.0033723782104884</v>
      </c>
      <c r="Y611" s="49">
        <f t="shared" si="1913"/>
        <v>1.1488134928122793</v>
      </c>
      <c r="Z611" s="49">
        <f t="shared" si="1913"/>
        <v>1.2899164544329695</v>
      </c>
      <c r="AA611" s="49">
        <f t="shared" si="1913"/>
        <v>1.397159853152153</v>
      </c>
      <c r="AB611" s="49">
        <f t="shared" si="1904"/>
        <v>0.81940732372721659</v>
      </c>
      <c r="AC611" s="49">
        <f t="shared" si="1902"/>
        <v>1.638632411791471</v>
      </c>
      <c r="AD611" s="49">
        <f t="shared" si="1914"/>
        <v>0.95413844468734188</v>
      </c>
      <c r="AE611" s="49">
        <f t="shared" si="1914"/>
        <v>1.3788248506608503</v>
      </c>
      <c r="AF611" s="49">
        <f t="shared" si="1914"/>
        <v>1.1588632927160556</v>
      </c>
      <c r="AG611" s="129">
        <f t="shared" si="1905"/>
        <v>1.221076966666127</v>
      </c>
      <c r="AH611" s="129">
        <f t="shared" si="1906"/>
        <v>1.2117882729303382</v>
      </c>
      <c r="AI611" s="129">
        <f t="shared" si="1907"/>
        <v>1.168827877104113</v>
      </c>
      <c r="AJ611" s="132">
        <f t="shared" si="1908"/>
        <v>1.2826147499639298</v>
      </c>
      <c r="AK611" s="85">
        <f t="shared" si="1921"/>
        <v>0.95234928844967359</v>
      </c>
      <c r="AL611" s="122">
        <f t="shared" si="1922"/>
        <v>0.88373434338120604</v>
      </c>
      <c r="AM611" s="122">
        <f t="shared" si="1923"/>
        <v>0.8965313785916954</v>
      </c>
      <c r="AN611" s="122">
        <f t="shared" si="1924"/>
        <v>0.97989451808601702</v>
      </c>
      <c r="AO611" s="53"/>
      <c r="AP611" s="60"/>
    </row>
    <row r="612" spans="1:42" ht="15" thickBot="1">
      <c r="A612" s="23" t="s">
        <v>10</v>
      </c>
      <c r="B612" s="24">
        <v>13121011505</v>
      </c>
      <c r="C612" s="24"/>
      <c r="D612" s="148">
        <f t="shared" ref="D612:G612" si="1928">IF(OR(AND($V1394=1,$B$24=2),$B$24=1), IF(D$10="Next Quintile",IF(D1394&gt;D$21,D$22,IF(D1394&gt;D$20,D$21,IF(D1394&gt;D$19,D$20,IF(D1394&gt;D$18,D$19,D$18)))),IF(D$10="2nd Quintile",IF(D1394&gt;D$20,D$22,IF(D1394&gt;D$19,D$21,IF(D1394&gt;D$18,D$20,D$19))),IF(D1394*(1+D$10)&gt;100,100,D1394*(1+D$10)))), D1394)</f>
        <v>88.8</v>
      </c>
      <c r="E612" s="148">
        <f t="shared" si="1928"/>
        <v>87.5</v>
      </c>
      <c r="F612" s="148">
        <f t="shared" si="1928"/>
        <v>80.5</v>
      </c>
      <c r="G612" s="148">
        <f t="shared" si="1928"/>
        <v>42.6</v>
      </c>
      <c r="H612" s="149">
        <f t="shared" ref="H612:M612" si="1929">IF(OR(AND($V1394=1,$B$24=2),$B$24=1), IF(H$10="2nd Quintile",IF(H1394&gt;H$21,H$20,IF(H1394&gt;H$20,H$19,IF(H1394&gt;H$19,H$18, H$17))), IF(H$10="Next Quintile",IF(H1394=H$22,H$22,IF(H1394&gt;H$21,H$21,IF(H1394&gt;H$20,H$20,IF(H1394&gt;H$19,H$19,H$18)))),H1394*(1+H$10))), H1394)</f>
        <v>7.9</v>
      </c>
      <c r="I612" s="149">
        <f t="shared" si="1929"/>
        <v>2.5</v>
      </c>
      <c r="J612" s="149">
        <f t="shared" si="1929"/>
        <v>2</v>
      </c>
      <c r="K612" s="149">
        <f t="shared" si="1929"/>
        <v>4</v>
      </c>
      <c r="L612" s="149">
        <f t="shared" si="1929"/>
        <v>20.6</v>
      </c>
      <c r="M612" s="149">
        <f t="shared" si="1929"/>
        <v>1.4300999999999999</v>
      </c>
      <c r="N612" s="148">
        <f t="shared" si="1762"/>
        <v>90.2</v>
      </c>
      <c r="O612" s="149">
        <f t="shared" ref="O612:Q612" si="1930">IF(OR(AND($V1394=1,$B$24=2),$B$24=1), IF(O$10="2nd Quintile",IF(O1394&gt;O$21,O$20,IF(O1394&gt;O$20,O$19,IF(O1394&gt;O$19,O$18, O$17))), IF(O$10="Next Quintile",IF(O1394=O$22,O$22,IF(O1394&gt;O$21,O$21,IF(O1394&gt;O$20,O$20,IF(O1394&gt;O$19,O$19,O$18)))),O1394*(1+O$10))), O1394)</f>
        <v>1.3</v>
      </c>
      <c r="P612" s="149">
        <f t="shared" si="1930"/>
        <v>1.7</v>
      </c>
      <c r="Q612" s="149">
        <f t="shared" si="1930"/>
        <v>7.7</v>
      </c>
      <c r="R612" s="23"/>
      <c r="S612" s="49">
        <f t="shared" si="1901"/>
        <v>1.2605811959174951</v>
      </c>
      <c r="T612" s="49">
        <f t="shared" si="1902"/>
        <v>1.6913466967805397</v>
      </c>
      <c r="U612" s="49">
        <f t="shared" si="1902"/>
        <v>1.6514679041349978</v>
      </c>
      <c r="V612" s="49">
        <f t="shared" si="1902"/>
        <v>0.49759245212069148</v>
      </c>
      <c r="W612" s="49">
        <f t="shared" si="1912"/>
        <v>0.49054567463740495</v>
      </c>
      <c r="X612" s="49">
        <f t="shared" si="1912"/>
        <v>1.0033723782104884</v>
      </c>
      <c r="Y612" s="49">
        <f t="shared" si="1913"/>
        <v>1.1086207454906631</v>
      </c>
      <c r="Z612" s="49">
        <f t="shared" si="1913"/>
        <v>1.3244549390844536</v>
      </c>
      <c r="AA612" s="49">
        <f t="shared" si="1913"/>
        <v>1.6456627280438341</v>
      </c>
      <c r="AB612" s="49">
        <f t="shared" si="1904"/>
        <v>1.0534970227888134</v>
      </c>
      <c r="AC612" s="49">
        <f t="shared" si="1902"/>
        <v>1.4225506319540147</v>
      </c>
      <c r="AD612" s="49">
        <f t="shared" si="1914"/>
        <v>1.1289888613504371</v>
      </c>
      <c r="AE612" s="49">
        <f t="shared" si="1914"/>
        <v>1.5583608607545012</v>
      </c>
      <c r="AF612" s="49">
        <f t="shared" si="1914"/>
        <v>0.67876014774058258</v>
      </c>
      <c r="AG612" s="129">
        <f t="shared" si="1905"/>
        <v>1.2129579619959381</v>
      </c>
      <c r="AH612" s="129">
        <f t="shared" si="1906"/>
        <v>1.1005038638988971</v>
      </c>
      <c r="AI612" s="129">
        <f t="shared" si="1907"/>
        <v>1.3412048966390338</v>
      </c>
      <c r="AJ612" s="132">
        <f t="shared" si="1908"/>
        <v>1.1971651254498838</v>
      </c>
      <c r="AK612" s="85">
        <f t="shared" si="1921"/>
        <v>0.94992569623351575</v>
      </c>
      <c r="AL612" s="122">
        <f t="shared" si="1922"/>
        <v>0.85121080453736053</v>
      </c>
      <c r="AM612" s="122">
        <f t="shared" si="1923"/>
        <v>0.93663870730116583</v>
      </c>
      <c r="AN612" s="122">
        <f t="shared" si="1924"/>
        <v>0.95601385144204631</v>
      </c>
      <c r="AO612" s="53"/>
      <c r="AP612" s="60"/>
    </row>
    <row r="613" spans="1:42" ht="15" thickBot="1">
      <c r="A613" s="23" t="s">
        <v>10</v>
      </c>
      <c r="B613" s="24">
        <v>13121011506</v>
      </c>
      <c r="C613" s="24"/>
      <c r="D613" s="148">
        <f t="shared" ref="D613:G613" si="1931">IF(OR(AND($V1395=1,$B$24=2),$B$24=1), IF(D$10="Next Quintile",IF(D1395&gt;D$21,D$22,IF(D1395&gt;D$20,D$21,IF(D1395&gt;D$19,D$20,IF(D1395&gt;D$18,D$19,D$18)))),IF(D$10="2nd Quintile",IF(D1395&gt;D$20,D$22,IF(D1395&gt;D$19,D$21,IF(D1395&gt;D$18,D$20,D$19))),IF(D1395*(1+D$10)&gt;100,100,D1395*(1+D$10)))), D1395)</f>
        <v>85.6</v>
      </c>
      <c r="E613" s="148">
        <f t="shared" si="1931"/>
        <v>83.6</v>
      </c>
      <c r="F613" s="148">
        <f t="shared" si="1931"/>
        <v>80.7</v>
      </c>
      <c r="G613" s="148">
        <f t="shared" si="1931"/>
        <v>57.1</v>
      </c>
      <c r="H613" s="149">
        <f t="shared" ref="H613:M613" si="1932">IF(OR(AND($V1395=1,$B$24=2),$B$24=1), IF(H$10="2nd Quintile",IF(H1395&gt;H$21,H$20,IF(H1395&gt;H$20,H$19,IF(H1395&gt;H$19,H$18, H$17))), IF(H$10="Next Quintile",IF(H1395=H$22,H$22,IF(H1395&gt;H$21,H$21,IF(H1395&gt;H$20,H$20,IF(H1395&gt;H$19,H$19,H$18)))),H1395*(1+H$10))), H1395)</f>
        <v>9.9</v>
      </c>
      <c r="I613" s="149">
        <f t="shared" si="1932"/>
        <v>2.2000000000000002</v>
      </c>
      <c r="J613" s="149">
        <f t="shared" si="1932"/>
        <v>2.6</v>
      </c>
      <c r="K613" s="149">
        <f t="shared" si="1932"/>
        <v>8.1</v>
      </c>
      <c r="L613" s="149">
        <f t="shared" si="1932"/>
        <v>21.2</v>
      </c>
      <c r="M613" s="149">
        <f t="shared" si="1932"/>
        <v>-0.75280000000000002</v>
      </c>
      <c r="N613" s="148">
        <f t="shared" si="1762"/>
        <v>86.5</v>
      </c>
      <c r="O613" s="149">
        <f t="shared" ref="O613:Q613" si="1933">IF(OR(AND($V1395=1,$B$24=2),$B$24=1), IF(O$10="2nd Quintile",IF(O1395&gt;O$21,O$20,IF(O1395&gt;O$20,O$19,IF(O1395&gt;O$19,O$18, O$17))), IF(O$10="Next Quintile",IF(O1395=O$22,O$22,IF(O1395&gt;O$21,O$21,IF(O1395&gt;O$20,O$20,IF(O1395&gt;O$19,O$19,O$18)))),O1395*(1+O$10))), O1395)</f>
        <v>0.8</v>
      </c>
      <c r="P613" s="149">
        <f t="shared" si="1933"/>
        <v>4</v>
      </c>
      <c r="Q613" s="149">
        <f t="shared" si="1933"/>
        <v>5.6</v>
      </c>
      <c r="R613" s="23"/>
      <c r="S613" s="49">
        <f t="shared" si="1901"/>
        <v>0.98799936536468502</v>
      </c>
      <c r="T613" s="49">
        <f t="shared" si="1902"/>
        <v>1.3185386587373626</v>
      </c>
      <c r="U613" s="49">
        <f t="shared" si="1902"/>
        <v>1.6610521115959906</v>
      </c>
      <c r="V613" s="49">
        <f t="shared" si="1902"/>
        <v>1.2683463233332124</v>
      </c>
      <c r="W613" s="49">
        <f t="shared" si="1912"/>
        <v>-0.22369001090965512</v>
      </c>
      <c r="X613" s="49">
        <f t="shared" si="1912"/>
        <v>1.0391900549125666</v>
      </c>
      <c r="Y613" s="49">
        <f t="shared" si="1913"/>
        <v>1.0784761849994509</v>
      </c>
      <c r="Z613" s="49">
        <f t="shared" si="1913"/>
        <v>1.1221581004114753</v>
      </c>
      <c r="AA613" s="49">
        <f t="shared" si="1913"/>
        <v>1.5904398669567941</v>
      </c>
      <c r="AB613" s="49">
        <f t="shared" si="1904"/>
        <v>1.2379781968678631</v>
      </c>
      <c r="AC613" s="49">
        <f t="shared" si="1902"/>
        <v>1.0749408122154971</v>
      </c>
      <c r="AD613" s="49">
        <f t="shared" si="1914"/>
        <v>1.1804154544866416</v>
      </c>
      <c r="AE613" s="49">
        <f t="shared" si="1914"/>
        <v>1.3931877314683423</v>
      </c>
      <c r="AF613" s="49">
        <f t="shared" si="1914"/>
        <v>0.99382783663073682</v>
      </c>
      <c r="AG613" s="129">
        <f t="shared" si="1905"/>
        <v>1.1653368785152407</v>
      </c>
      <c r="AH613" s="129">
        <f t="shared" si="1906"/>
        <v>1.0185589554333734</v>
      </c>
      <c r="AI613" s="129">
        <f t="shared" si="1907"/>
        <v>1.3168587214120444</v>
      </c>
      <c r="AJ613" s="132">
        <f t="shared" si="1908"/>
        <v>1.1605929587003043</v>
      </c>
      <c r="AK613" s="85">
        <f t="shared" si="1921"/>
        <v>0.93571039621372365</v>
      </c>
      <c r="AL613" s="122">
        <f t="shared" si="1922"/>
        <v>0.82726191145584316</v>
      </c>
      <c r="AM613" s="122">
        <f t="shared" si="1923"/>
        <v>0.93097403079566798</v>
      </c>
      <c r="AN613" s="122">
        <f t="shared" si="1924"/>
        <v>0.94579300228605201</v>
      </c>
      <c r="AO613" s="53"/>
      <c r="AP613" s="60"/>
    </row>
    <row r="614" spans="1:42" ht="15" thickBot="1">
      <c r="A614" s="23" t="s">
        <v>10</v>
      </c>
      <c r="B614" s="24">
        <v>13121011610</v>
      </c>
      <c r="C614" s="24"/>
      <c r="D614" s="148">
        <f t="shared" ref="D614:G614" si="1934">IF(OR(AND($V1396=1,$B$24=2),$B$24=1), IF(D$10="Next Quintile",IF(D1396&gt;D$21,D$22,IF(D1396&gt;D$20,D$21,IF(D1396&gt;D$19,D$20,IF(D1396&gt;D$18,D$19,D$18)))),IF(D$10="2nd Quintile",IF(D1396&gt;D$20,D$22,IF(D1396&gt;D$19,D$21,IF(D1396&gt;D$18,D$20,D$19))),IF(D1396*(1+D$10)&gt;100,100,D1396*(1+D$10)))), D1396)</f>
        <v>91.7</v>
      </c>
      <c r="E614" s="148">
        <f t="shared" si="1934"/>
        <v>90</v>
      </c>
      <c r="F614" s="148">
        <f t="shared" si="1934"/>
        <v>71.7</v>
      </c>
      <c r="G614" s="148">
        <f t="shared" si="1934"/>
        <v>60.3</v>
      </c>
      <c r="H614" s="149">
        <f t="shared" ref="H614:M614" si="1935">IF(OR(AND($V1396=1,$B$24=2),$B$24=1), IF(H$10="2nd Quintile",IF(H1396&gt;H$21,H$20,IF(H1396&gt;H$20,H$19,IF(H1396&gt;H$19,H$18, H$17))), IF(H$10="Next Quintile",IF(H1396=H$22,H$22,IF(H1396&gt;H$21,H$21,IF(H1396&gt;H$20,H$20,IF(H1396&gt;H$19,H$19,H$18)))),H1396*(1+H$10))), H1396)</f>
        <v>5</v>
      </c>
      <c r="I614" s="149">
        <f t="shared" si="1935"/>
        <v>3.3</v>
      </c>
      <c r="J614" s="149">
        <f t="shared" si="1935"/>
        <v>13.2</v>
      </c>
      <c r="K614" s="149">
        <f t="shared" si="1935"/>
        <v>16.7</v>
      </c>
      <c r="L614" s="149">
        <f t="shared" si="1935"/>
        <v>33.1</v>
      </c>
      <c r="M614" s="149">
        <f t="shared" si="1935"/>
        <v>8.1999999999999993</v>
      </c>
      <c r="N614" s="148">
        <f t="shared" si="1762"/>
        <v>92.5</v>
      </c>
      <c r="O614" s="149">
        <f t="shared" ref="O614:Q614" si="1936">IF(OR(AND($V1396=1,$B$24=2),$B$24=1), IF(O$10="2nd Quintile",IF(O1396&gt;O$21,O$20,IF(O1396&gt;O$20,O$19,IF(O1396&gt;O$19,O$18, O$17))), IF(O$10="Next Quintile",IF(O1396=O$22,O$22,IF(O1396&gt;O$21,O$21,IF(O1396&gt;O$20,O$20,IF(O1396&gt;O$19,O$19,O$18)))),O1396*(1+O$10))), O1396)</f>
        <v>3.1</v>
      </c>
      <c r="P614" s="149">
        <f t="shared" si="1936"/>
        <v>9.1</v>
      </c>
      <c r="Q614" s="149">
        <f t="shared" si="1936"/>
        <v>4.7</v>
      </c>
      <c r="R614" s="23"/>
      <c r="S614" s="49">
        <f t="shared" si="1901"/>
        <v>1.5076084798559795</v>
      </c>
      <c r="T614" s="49">
        <f t="shared" si="1902"/>
        <v>1.9303262083466786</v>
      </c>
      <c r="U614" s="49">
        <f t="shared" si="1902"/>
        <v>1.2297627758513192</v>
      </c>
      <c r="V614" s="49">
        <f t="shared" si="1902"/>
        <v>1.4384437293939063</v>
      </c>
      <c r="W614" s="49">
        <f t="shared" si="1912"/>
        <v>1.5261874186806421</v>
      </c>
      <c r="X614" s="49">
        <f t="shared" si="1912"/>
        <v>0.90785857367161271</v>
      </c>
      <c r="Y614" s="49">
        <f t="shared" si="1913"/>
        <v>0.54592228298803669</v>
      </c>
      <c r="Z614" s="49">
        <f t="shared" si="1913"/>
        <v>0.69782814612181354</v>
      </c>
      <c r="AA614" s="49">
        <f t="shared" si="1913"/>
        <v>0.49518645539716177</v>
      </c>
      <c r="AB614" s="49">
        <f t="shared" si="1904"/>
        <v>0.48135945331803665</v>
      </c>
      <c r="AC614" s="49">
        <f t="shared" si="1902"/>
        <v>1.638632411791471</v>
      </c>
      <c r="AD614" s="49">
        <f t="shared" si="1914"/>
        <v>0.94385312606010097</v>
      </c>
      <c r="AE614" s="49">
        <f t="shared" si="1914"/>
        <v>1.0269342708772942</v>
      </c>
      <c r="AF614" s="49">
        <f t="shared" si="1914"/>
        <v>1.1288568461550885</v>
      </c>
      <c r="AG614" s="129">
        <f t="shared" si="1905"/>
        <v>1.0135698290216568</v>
      </c>
      <c r="AH614" s="129">
        <f t="shared" si="1906"/>
        <v>1.298015638398311</v>
      </c>
      <c r="AI614" s="129">
        <f t="shared" si="1907"/>
        <v>0.55812468494567069</v>
      </c>
      <c r="AJ614" s="132">
        <f t="shared" si="1908"/>
        <v>1.1845691637209885</v>
      </c>
      <c r="AK614" s="85">
        <f t="shared" si="1921"/>
        <v>0.89040663611459836</v>
      </c>
      <c r="AL614" s="122">
        <f t="shared" si="1922"/>
        <v>0.90893481031640566</v>
      </c>
      <c r="AM614" s="122">
        <f t="shared" si="1923"/>
        <v>0.75443776461747558</v>
      </c>
      <c r="AN614" s="122">
        <f t="shared" si="1924"/>
        <v>0.95249364916124502</v>
      </c>
      <c r="AO614" s="53"/>
      <c r="AP614" s="60"/>
    </row>
    <row r="615" spans="1:42" ht="15" thickBot="1">
      <c r="A615" s="23" t="s">
        <v>10</v>
      </c>
      <c r="B615" s="24">
        <v>13121011611</v>
      </c>
      <c r="C615" s="24"/>
      <c r="D615" s="148">
        <f t="shared" ref="D615:G615" si="1937">IF(OR(AND($V1397=1,$B$24=2),$B$24=1), IF(D$10="Next Quintile",IF(D1397&gt;D$21,D$22,IF(D1397&gt;D$20,D$21,IF(D1397&gt;D$19,D$20,IF(D1397&gt;D$18,D$19,D$18)))),IF(D$10="2nd Quintile",IF(D1397&gt;D$20,D$22,IF(D1397&gt;D$19,D$21,IF(D1397&gt;D$18,D$20,D$19))),IF(D1397*(1+D$10)&gt;100,100,D1397*(1+D$10)))), D1397)</f>
        <v>90.8</v>
      </c>
      <c r="E615" s="148">
        <f t="shared" si="1937"/>
        <v>89.8</v>
      </c>
      <c r="F615" s="148">
        <f t="shared" si="1937"/>
        <v>66</v>
      </c>
      <c r="G615" s="148">
        <f t="shared" si="1937"/>
        <v>50</v>
      </c>
      <c r="H615" s="149">
        <f t="shared" ref="H615:M615" si="1938">IF(OR(AND($V1397=1,$B$24=2),$B$24=1), IF(H$10="2nd Quintile",IF(H1397&gt;H$21,H$20,IF(H1397&gt;H$20,H$19,IF(H1397&gt;H$19,H$18, H$17))), IF(H$10="Next Quintile",IF(H1397=H$22,H$22,IF(H1397&gt;H$21,H$21,IF(H1397&gt;H$20,H$20,IF(H1397&gt;H$19,H$19,H$18)))),H1397*(1+H$10))), H1397)</f>
        <v>7.5</v>
      </c>
      <c r="I615" s="149">
        <f t="shared" si="1938"/>
        <v>16.399999999999999</v>
      </c>
      <c r="J615" s="149">
        <f t="shared" si="1938"/>
        <v>24.8</v>
      </c>
      <c r="K615" s="149">
        <f t="shared" si="1938"/>
        <v>27</v>
      </c>
      <c r="L615" s="149">
        <f t="shared" si="1938"/>
        <v>33</v>
      </c>
      <c r="M615" s="149">
        <f t="shared" si="1938"/>
        <v>11.8</v>
      </c>
      <c r="N615" s="148">
        <f t="shared" si="1762"/>
        <v>92.2</v>
      </c>
      <c r="O615" s="149">
        <f t="shared" ref="O615:Q615" si="1939">IF(OR(AND($V1397=1,$B$24=2),$B$24=1), IF(O$10="2nd Quintile",IF(O1397&gt;O$21,O$20,IF(O1397&gt;O$20,O$19,IF(O1397&gt;O$19,O$18, O$17))), IF(O$10="Next Quintile",IF(O1397=O$22,O$22,IF(O1397&gt;O$21,O$21,IF(O1397&gt;O$20,O$20,IF(O1397&gt;O$19,O$19,O$18)))),O1397*(1+O$10))), O1397)</f>
        <v>12.5</v>
      </c>
      <c r="P615" s="149">
        <f t="shared" si="1939"/>
        <v>21.6</v>
      </c>
      <c r="Q615" s="149">
        <f t="shared" si="1939"/>
        <v>2.2999999999999998</v>
      </c>
      <c r="R615" s="23"/>
      <c r="S615" s="49">
        <f t="shared" si="1901"/>
        <v>1.4309448400130014</v>
      </c>
      <c r="T615" s="49">
        <f t="shared" si="1902"/>
        <v>1.9112078474213872</v>
      </c>
      <c r="U615" s="49">
        <f t="shared" si="1902"/>
        <v>0.95661286321302708</v>
      </c>
      <c r="V615" s="49">
        <f t="shared" si="1902"/>
        <v>0.89094270363604688</v>
      </c>
      <c r="W615" s="49">
        <f t="shared" si="1912"/>
        <v>0.63339281174681705</v>
      </c>
      <c r="X615" s="49">
        <f t="shared" si="1912"/>
        <v>-0.6561799756524751</v>
      </c>
      <c r="Y615" s="49">
        <f t="shared" si="1913"/>
        <v>-3.6872553175397872E-2</v>
      </c>
      <c r="Z615" s="49">
        <f t="shared" si="1913"/>
        <v>0.18961901482140464</v>
      </c>
      <c r="AA615" s="49">
        <f t="shared" si="1913"/>
        <v>0.50439026557833533</v>
      </c>
      <c r="AB615" s="49">
        <f t="shared" si="1904"/>
        <v>0.17711636994977462</v>
      </c>
      <c r="AC615" s="49">
        <f t="shared" si="1902"/>
        <v>1.6104478318126725</v>
      </c>
      <c r="AD615" s="49">
        <f t="shared" si="1914"/>
        <v>-2.2966824900543404E-2</v>
      </c>
      <c r="AE615" s="49">
        <f t="shared" si="1914"/>
        <v>0.12925422040903906</v>
      </c>
      <c r="AF615" s="49">
        <f t="shared" si="1914"/>
        <v>1.4889342048866931</v>
      </c>
      <c r="AG615" s="129">
        <f t="shared" si="1905"/>
        <v>0.60821888385944589</v>
      </c>
      <c r="AH615" s="129">
        <f t="shared" si="1906"/>
        <v>0.73286407674320098</v>
      </c>
      <c r="AI615" s="129">
        <f t="shared" si="1907"/>
        <v>0.29037521678317152</v>
      </c>
      <c r="AJ615" s="132">
        <f t="shared" si="1908"/>
        <v>0.80141735805196523</v>
      </c>
      <c r="AK615" s="85">
        <f t="shared" si="1921"/>
        <v>0.76940591799522262</v>
      </c>
      <c r="AL615" s="122">
        <f t="shared" si="1922"/>
        <v>0.74376586231977482</v>
      </c>
      <c r="AM615" s="122">
        <f t="shared" si="1923"/>
        <v>0.69213992491498688</v>
      </c>
      <c r="AN615" s="122">
        <f t="shared" si="1924"/>
        <v>0.84541394463061426</v>
      </c>
      <c r="AO615" s="53"/>
      <c r="AP615" s="60"/>
    </row>
    <row r="616" spans="1:42" ht="15" thickBot="1">
      <c r="A616" s="23" t="s">
        <v>10</v>
      </c>
      <c r="B616" s="24">
        <v>13121011612</v>
      </c>
      <c r="C616" s="24"/>
      <c r="D616" s="148">
        <f t="shared" ref="D616:G616" si="1940">IF(OR(AND($V1398=1,$B$24=2),$B$24=1), IF(D$10="Next Quintile",IF(D1398&gt;D$21,D$22,IF(D1398&gt;D$20,D$21,IF(D1398&gt;D$19,D$20,IF(D1398&gt;D$18,D$19,D$18)))),IF(D$10="2nd Quintile",IF(D1398&gt;D$20,D$22,IF(D1398&gt;D$19,D$21,IF(D1398&gt;D$18,D$20,D$19))),IF(D1398*(1+D$10)&gt;100,100,D1398*(1+D$10)))), D1398)</f>
        <v>95</v>
      </c>
      <c r="E616" s="148">
        <f t="shared" si="1940"/>
        <v>92.6</v>
      </c>
      <c r="F616" s="148">
        <f t="shared" si="1940"/>
        <v>80.599999999999994</v>
      </c>
      <c r="G616" s="148">
        <f t="shared" si="1940"/>
        <v>74</v>
      </c>
      <c r="H616" s="149">
        <f t="shared" ref="H616:M616" si="1941">IF(OR(AND($V1398=1,$B$24=2),$B$24=1), IF(H$10="2nd Quintile",IF(H1398&gt;H$21,H$20,IF(H1398&gt;H$20,H$19,IF(H1398&gt;H$19,H$18, H$17))), IF(H$10="Next Quintile",IF(H1398=H$22,H$22,IF(H1398&gt;H$21,H$21,IF(H1398&gt;H$20,H$20,IF(H1398&gt;H$19,H$19,H$18)))),H1398*(1+H$10))), H1398)</f>
        <v>6.8</v>
      </c>
      <c r="I616" s="149">
        <f t="shared" si="1941"/>
        <v>1.5</v>
      </c>
      <c r="J616" s="149">
        <f t="shared" si="1941"/>
        <v>3.3917000000000002</v>
      </c>
      <c r="K616" s="149">
        <f t="shared" si="1941"/>
        <v>2.2999999999999998</v>
      </c>
      <c r="L616" s="149">
        <f t="shared" si="1941"/>
        <v>20.9</v>
      </c>
      <c r="M616" s="149">
        <f t="shared" si="1941"/>
        <v>1.7453000000000001</v>
      </c>
      <c r="N616" s="148">
        <f t="shared" si="1762"/>
        <v>91.9</v>
      </c>
      <c r="O616" s="149">
        <f t="shared" ref="O616:Q616" si="1942">IF(OR(AND($V1398=1,$B$24=2),$B$24=1), IF(O$10="2nd Quintile",IF(O1398&gt;O$21,O$20,IF(O1398&gt;O$20,O$19,IF(O1398&gt;O$19,O$18, O$17))), IF(O$10="Next Quintile",IF(O1398=O$22,O$22,IF(O1398&gt;O$21,O$21,IF(O1398&gt;O$20,O$20,IF(O1398&gt;O$19,O$19,O$18)))),O1398*(1+O$10))), O1398)</f>
        <v>3.1</v>
      </c>
      <c r="P616" s="149">
        <f t="shared" si="1942"/>
        <v>7.1</v>
      </c>
      <c r="Q616" s="149">
        <f t="shared" si="1942"/>
        <v>7.9</v>
      </c>
      <c r="R616" s="23"/>
      <c r="S616" s="49">
        <f t="shared" si="1901"/>
        <v>1.7887084926135643</v>
      </c>
      <c r="T616" s="49">
        <f t="shared" si="1902"/>
        <v>2.1788649003754625</v>
      </c>
      <c r="U616" s="49">
        <f t="shared" si="1902"/>
        <v>1.6562600078654939</v>
      </c>
      <c r="V616" s="49">
        <f t="shared" si="1902"/>
        <v>2.1666732490912537</v>
      </c>
      <c r="W616" s="49">
        <f t="shared" si="1912"/>
        <v>0.88337530168828815</v>
      </c>
      <c r="X616" s="49">
        <f t="shared" si="1912"/>
        <v>1.1227646338840829</v>
      </c>
      <c r="Y616" s="49">
        <f t="shared" si="1913"/>
        <v>1.0387004374312965</v>
      </c>
      <c r="Z616" s="49">
        <f t="shared" si="1913"/>
        <v>1.4083341160952008</v>
      </c>
      <c r="AA616" s="49">
        <f t="shared" si="1913"/>
        <v>1.6180512975003143</v>
      </c>
      <c r="AB616" s="49">
        <f t="shared" si="1904"/>
        <v>1.02685885060057</v>
      </c>
      <c r="AC616" s="49">
        <f t="shared" si="1902"/>
        <v>1.5822632518338742</v>
      </c>
      <c r="AD616" s="49">
        <f t="shared" si="1914"/>
        <v>0.94385312606010097</v>
      </c>
      <c r="AE616" s="49">
        <f t="shared" si="1914"/>
        <v>1.1705630789522152</v>
      </c>
      <c r="AF616" s="49">
        <f t="shared" si="1914"/>
        <v>0.64875370117961551</v>
      </c>
      <c r="AG616" s="129">
        <f t="shared" si="1905"/>
        <v>1.3284488094897842</v>
      </c>
      <c r="AH616" s="129">
        <f t="shared" si="1906"/>
        <v>1.5479067175642061</v>
      </c>
      <c r="AI616" s="129">
        <f t="shared" si="1907"/>
        <v>1.351081421398695</v>
      </c>
      <c r="AJ616" s="132">
        <f t="shared" si="1908"/>
        <v>1.0863582895064516</v>
      </c>
      <c r="AK616" s="85">
        <f t="shared" si="1921"/>
        <v>0.98440070030037063</v>
      </c>
      <c r="AL616" s="122">
        <f t="shared" si="1922"/>
        <v>0.98196698338286137</v>
      </c>
      <c r="AM616" s="122">
        <f t="shared" si="1923"/>
        <v>0.93893669937755586</v>
      </c>
      <c r="AN616" s="122">
        <f t="shared" si="1924"/>
        <v>0.92504658709083454</v>
      </c>
      <c r="AO616" s="53"/>
      <c r="AP616" s="60"/>
    </row>
    <row r="617" spans="1:42" ht="15" thickBot="1">
      <c r="A617" s="23" t="s">
        <v>10</v>
      </c>
      <c r="B617" s="24">
        <v>13121011613</v>
      </c>
      <c r="C617" s="24"/>
      <c r="D617" s="148">
        <f t="shared" ref="D617:G617" si="1943">IF(OR(AND($V1399=1,$B$24=2),$B$24=1), IF(D$10="Next Quintile",IF(D1399&gt;D$21,D$22,IF(D1399&gt;D$20,D$21,IF(D1399&gt;D$19,D$20,IF(D1399&gt;D$18,D$19,D$18)))),IF(D$10="2nd Quintile",IF(D1399&gt;D$20,D$22,IF(D1399&gt;D$19,D$21,IF(D1399&gt;D$18,D$20,D$19))),IF(D1399*(1+D$10)&gt;100,100,D1399*(1+D$10)))), D1399)</f>
        <v>91.9</v>
      </c>
      <c r="E617" s="148">
        <f t="shared" si="1943"/>
        <v>91.4</v>
      </c>
      <c r="F617" s="148">
        <f t="shared" si="1943"/>
        <v>80.8</v>
      </c>
      <c r="G617" s="148">
        <f t="shared" si="1943"/>
        <v>64</v>
      </c>
      <c r="H617" s="149">
        <f t="shared" ref="H617:M617" si="1944">IF(OR(AND($V1399=1,$B$24=2),$B$24=1), IF(H$10="2nd Quintile",IF(H1399&gt;H$21,H$20,IF(H1399&gt;H$20,H$19,IF(H1399&gt;H$19,H$18, H$17))), IF(H$10="Next Quintile",IF(H1399=H$22,H$22,IF(H1399&gt;H$21,H$21,IF(H1399&gt;H$20,H$20,IF(H1399&gt;H$19,H$19,H$18)))),H1399*(1+H$10))), H1399)</f>
        <v>8.4</v>
      </c>
      <c r="I617" s="149">
        <f t="shared" si="1944"/>
        <v>11.9</v>
      </c>
      <c r="J617" s="149">
        <f t="shared" si="1944"/>
        <v>20.2</v>
      </c>
      <c r="K617" s="149">
        <f t="shared" si="1944"/>
        <v>16.5</v>
      </c>
      <c r="L617" s="149">
        <f t="shared" si="1944"/>
        <v>27.9</v>
      </c>
      <c r="M617" s="149">
        <f t="shared" si="1944"/>
        <v>7.8296999999999999</v>
      </c>
      <c r="N617" s="148">
        <f t="shared" si="1762"/>
        <v>92.6</v>
      </c>
      <c r="O617" s="149">
        <f t="shared" ref="O617:Q617" si="1945">IF(OR(AND($V1399=1,$B$24=2),$B$24=1), IF(O$10="2nd Quintile",IF(O1399&gt;O$21,O$20,IF(O1399&gt;O$20,O$19,IF(O1399&gt;O$19,O$18, O$17))), IF(O$10="Next Quintile",IF(O1399=O$22,O$22,IF(O1399&gt;O$21,O$21,IF(O1399&gt;O$20,O$20,IF(O1399&gt;O$19,O$19,O$18)))),O1399*(1+O$10))), O1399)</f>
        <v>2.8</v>
      </c>
      <c r="P617" s="149">
        <f t="shared" si="1945"/>
        <v>24.7</v>
      </c>
      <c r="Q617" s="149">
        <f t="shared" si="1945"/>
        <v>12.9</v>
      </c>
      <c r="R617" s="23"/>
      <c r="S617" s="49">
        <f t="shared" si="1901"/>
        <v>1.5246448442655305</v>
      </c>
      <c r="T617" s="49">
        <f t="shared" si="1902"/>
        <v>2.0641547348237168</v>
      </c>
      <c r="U617" s="49">
        <f t="shared" si="1902"/>
        <v>1.6658442153264867</v>
      </c>
      <c r="V617" s="49">
        <f t="shared" si="1902"/>
        <v>1.6351188551515843</v>
      </c>
      <c r="W617" s="49">
        <f t="shared" si="1912"/>
        <v>0.3119867532506399</v>
      </c>
      <c r="X617" s="49">
        <f t="shared" si="1912"/>
        <v>-0.11891482512130006</v>
      </c>
      <c r="Y617" s="49">
        <f t="shared" si="1913"/>
        <v>0.19423574392389517</v>
      </c>
      <c r="Z617" s="49">
        <f t="shared" si="1913"/>
        <v>0.70769628459366618</v>
      </c>
      <c r="AA617" s="49">
        <f t="shared" si="1913"/>
        <v>0.97378458481817776</v>
      </c>
      <c r="AB617" s="49">
        <f t="shared" si="1904"/>
        <v>0.51265423492116646</v>
      </c>
      <c r="AC617" s="49">
        <f t="shared" si="1902"/>
        <v>1.6480272717844033</v>
      </c>
      <c r="AD617" s="49">
        <f t="shared" si="1914"/>
        <v>0.97470908194182382</v>
      </c>
      <c r="AE617" s="49">
        <f t="shared" si="1914"/>
        <v>-9.3370432107088022E-2</v>
      </c>
      <c r="AF617" s="49">
        <f t="shared" si="1914"/>
        <v>-0.10140746284456092</v>
      </c>
      <c r="AG617" s="129">
        <f t="shared" si="1905"/>
        <v>0.79264981910728993</v>
      </c>
      <c r="AH617" s="129">
        <f t="shared" si="1906"/>
        <v>1.0395814745172218</v>
      </c>
      <c r="AI617" s="129">
        <f t="shared" si="1907"/>
        <v>0.73137836811100343</v>
      </c>
      <c r="AJ617" s="132">
        <f t="shared" si="1908"/>
        <v>0.60698961469364454</v>
      </c>
      <c r="AK617" s="85">
        <f t="shared" si="1921"/>
        <v>0.82446012688447734</v>
      </c>
      <c r="AL617" s="122">
        <f t="shared" si="1922"/>
        <v>0.83340586928398652</v>
      </c>
      <c r="AM617" s="122">
        <f t="shared" si="1923"/>
        <v>0.79474906852321892</v>
      </c>
      <c r="AN617" s="122">
        <f t="shared" si="1924"/>
        <v>0.79107708648893416</v>
      </c>
      <c r="AO617" s="53"/>
      <c r="AP617" s="60"/>
    </row>
    <row r="618" spans="1:42" ht="15" thickBot="1">
      <c r="A618" s="23" t="s">
        <v>10</v>
      </c>
      <c r="B618" s="24">
        <v>13121011614</v>
      </c>
      <c r="C618" s="24"/>
      <c r="D618" s="148">
        <f t="shared" ref="D618:G618" si="1946">IF(OR(AND($V1400=1,$B$24=2),$B$24=1), IF(D$10="Next Quintile",IF(D1400&gt;D$21,D$22,IF(D1400&gt;D$20,D$21,IF(D1400&gt;D$19,D$20,IF(D1400&gt;D$18,D$19,D$18)))),IF(D$10="2nd Quintile",IF(D1400&gt;D$20,D$22,IF(D1400&gt;D$19,D$21,IF(D1400&gt;D$18,D$20,D$19))),IF(D1400*(1+D$10)&gt;100,100,D1400*(1+D$10)))), D1400)</f>
        <v>92.4</v>
      </c>
      <c r="E618" s="148">
        <f t="shared" si="1946"/>
        <v>86.6</v>
      </c>
      <c r="F618" s="148">
        <f t="shared" si="1946"/>
        <v>63.3</v>
      </c>
      <c r="G618" s="148">
        <f t="shared" si="1946"/>
        <v>57.5</v>
      </c>
      <c r="H618" s="149">
        <f t="shared" ref="H618:M618" si="1947">IF(OR(AND($V1400=1,$B$24=2),$B$24=1), IF(H$10="2nd Quintile",IF(H1400&gt;H$21,H$20,IF(H1400&gt;H$20,H$19,IF(H1400&gt;H$19,H$18, H$17))), IF(H$10="Next Quintile",IF(H1400=H$22,H$22,IF(H1400&gt;H$21,H$21,IF(H1400&gt;H$20,H$20,IF(H1400&gt;H$19,H$19,H$18)))),H1400*(1+H$10))), H1400)</f>
        <v>7.7</v>
      </c>
      <c r="I618" s="149">
        <f t="shared" si="1947"/>
        <v>19.600000000000001</v>
      </c>
      <c r="J618" s="149">
        <f t="shared" si="1947"/>
        <v>12.4</v>
      </c>
      <c r="K618" s="149">
        <f t="shared" si="1947"/>
        <v>13.3</v>
      </c>
      <c r="L618" s="149">
        <f t="shared" si="1947"/>
        <v>26.8</v>
      </c>
      <c r="M618" s="149">
        <f t="shared" si="1947"/>
        <v>2.9</v>
      </c>
      <c r="N618" s="148">
        <f t="shared" si="1762"/>
        <v>91.4</v>
      </c>
      <c r="O618" s="149">
        <f t="shared" ref="O618:Q618" si="1948">IF(OR(AND($V1400=1,$B$24=2),$B$24=1), IF(O$10="2nd Quintile",IF(O1400&gt;O$21,O$20,IF(O1400&gt;O$20,O$19,IF(O1400&gt;O$19,O$18, O$17))), IF(O$10="Next Quintile",IF(O1400=O$22,O$22,IF(O1400&gt;O$21,O$21,IF(O1400&gt;O$20,O$20,IF(O1400&gt;O$19,O$19,O$18)))),O1400*(1+O$10))), O1400)</f>
        <v>0.8</v>
      </c>
      <c r="P618" s="149">
        <f t="shared" si="1948"/>
        <v>14.6</v>
      </c>
      <c r="Q618" s="149">
        <f t="shared" si="1948"/>
        <v>5.8</v>
      </c>
      <c r="R618" s="23"/>
      <c r="S618" s="49">
        <f t="shared" si="1901"/>
        <v>1.567235755289407</v>
      </c>
      <c r="T618" s="49">
        <f t="shared" si="1902"/>
        <v>1.6053140726167292</v>
      </c>
      <c r="U618" s="49">
        <f t="shared" si="1902"/>
        <v>0.82722606248962549</v>
      </c>
      <c r="V618" s="49">
        <f t="shared" si="1902"/>
        <v>1.289608499090799</v>
      </c>
      <c r="W618" s="49">
        <f t="shared" si="1912"/>
        <v>0.56196924319211095</v>
      </c>
      <c r="X618" s="49">
        <f t="shared" si="1912"/>
        <v>-1.0382351938079779</v>
      </c>
      <c r="Y618" s="49">
        <f t="shared" si="1913"/>
        <v>0.58611503030965284</v>
      </c>
      <c r="Z618" s="49">
        <f t="shared" si="1913"/>
        <v>0.86558650014330774</v>
      </c>
      <c r="AA618" s="49">
        <f t="shared" si="1913"/>
        <v>1.0750264968110848</v>
      </c>
      <c r="AB618" s="49">
        <f t="shared" si="1904"/>
        <v>0.92927288161019994</v>
      </c>
      <c r="AC618" s="49">
        <f t="shared" si="1902"/>
        <v>1.5352889518692097</v>
      </c>
      <c r="AD618" s="49">
        <f t="shared" si="1914"/>
        <v>1.1804154544866416</v>
      </c>
      <c r="AE618" s="49">
        <f t="shared" si="1914"/>
        <v>0.63195504867126195</v>
      </c>
      <c r="AF618" s="49">
        <f t="shared" si="1914"/>
        <v>0.96382139006976975</v>
      </c>
      <c r="AG618" s="129">
        <f t="shared" si="1905"/>
        <v>0.93527263482939393</v>
      </c>
      <c r="AH618" s="129">
        <f t="shared" si="1906"/>
        <v>0.7713190670257638</v>
      </c>
      <c r="AI618" s="129">
        <f t="shared" si="1907"/>
        <v>0.95662862618819755</v>
      </c>
      <c r="AJ618" s="132">
        <f t="shared" si="1908"/>
        <v>1.0778702112742207</v>
      </c>
      <c r="AK618" s="85">
        <f t="shared" si="1921"/>
        <v>0.86703425512704502</v>
      </c>
      <c r="AL618" s="122">
        <f t="shared" si="1922"/>
        <v>0.75500456485753353</v>
      </c>
      <c r="AM618" s="122">
        <f t="shared" si="1923"/>
        <v>0.84715852639045464</v>
      </c>
      <c r="AN618" s="122">
        <f t="shared" si="1924"/>
        <v>0.92267441789916604</v>
      </c>
      <c r="AO618" s="53"/>
      <c r="AP618" s="60"/>
    </row>
    <row r="619" spans="1:42" ht="15" thickBot="1">
      <c r="A619" s="23" t="s">
        <v>10</v>
      </c>
      <c r="B619" s="24">
        <v>13121011615</v>
      </c>
      <c r="C619" s="24"/>
      <c r="D619" s="148">
        <f t="shared" ref="D619:G619" si="1949">IF(OR(AND($V1401=1,$B$24=2),$B$24=1), IF(D$10="Next Quintile",IF(D1401&gt;D$21,D$22,IF(D1401&gt;D$20,D$21,IF(D1401&gt;D$19,D$20,IF(D1401&gt;D$18,D$19,D$18)))),IF(D$10="2nd Quintile",IF(D1401&gt;D$20,D$22,IF(D1401&gt;D$19,D$21,IF(D1401&gt;D$18,D$20,D$19))),IF(D1401*(1+D$10)&gt;100,100,D1401*(1+D$10)))), D1401)</f>
        <v>95</v>
      </c>
      <c r="E619" s="148">
        <f t="shared" si="1949"/>
        <v>87.9</v>
      </c>
      <c r="F619" s="148">
        <f t="shared" si="1949"/>
        <v>67.5</v>
      </c>
      <c r="G619" s="148">
        <f t="shared" si="1949"/>
        <v>58.4</v>
      </c>
      <c r="H619" s="149">
        <f t="shared" ref="H619:M619" si="1950">IF(OR(AND($V1401=1,$B$24=2),$B$24=1), IF(H$10="2nd Quintile",IF(H1401&gt;H$21,H$20,IF(H1401&gt;H$20,H$19,IF(H1401&gt;H$19,H$18, H$17))), IF(H$10="Next Quintile",IF(H1401=H$22,H$22,IF(H1401&gt;H$21,H$21,IF(H1401&gt;H$20,H$20,IF(H1401&gt;H$19,H$19,H$18)))),H1401*(1+H$10))), H1401)</f>
        <v>7.5</v>
      </c>
      <c r="I619" s="149">
        <f t="shared" si="1950"/>
        <v>1.1000000000000001</v>
      </c>
      <c r="J619" s="149">
        <f t="shared" si="1950"/>
        <v>0.9</v>
      </c>
      <c r="K619" s="149">
        <f t="shared" si="1950"/>
        <v>4.7</v>
      </c>
      <c r="L619" s="149">
        <f t="shared" si="1950"/>
        <v>22</v>
      </c>
      <c r="M619" s="149">
        <f t="shared" si="1950"/>
        <v>1.8</v>
      </c>
      <c r="N619" s="148">
        <f t="shared" si="1762"/>
        <v>92.5</v>
      </c>
      <c r="O619" s="149">
        <f t="shared" ref="O619:Q619" si="1951">IF(OR(AND($V1401=1,$B$24=2),$B$24=1), IF(O$10="2nd Quintile",IF(O1401&gt;O$21,O$20,IF(O1401&gt;O$20,O$19,IF(O1401&gt;O$19,O$18, O$17))), IF(O$10="Next Quintile",IF(O1401=O$22,O$22,IF(O1401&gt;O$21,O$21,IF(O1401&gt;O$20,O$20,IF(O1401&gt;O$19,O$19,O$18)))),O1401*(1+O$10))), O1401)</f>
        <v>1.9</v>
      </c>
      <c r="P619" s="149">
        <f t="shared" si="1951"/>
        <v>4.9000000000000004</v>
      </c>
      <c r="Q619" s="149">
        <f t="shared" si="1951"/>
        <v>6.9</v>
      </c>
      <c r="R619" s="23"/>
      <c r="S619" s="49">
        <f t="shared" si="1901"/>
        <v>1.7887084926135643</v>
      </c>
      <c r="T619" s="49">
        <f t="shared" si="1902"/>
        <v>1.7295834186311225</v>
      </c>
      <c r="U619" s="49">
        <f t="shared" si="1902"/>
        <v>1.0284944191704724</v>
      </c>
      <c r="V619" s="49">
        <f t="shared" si="1902"/>
        <v>1.3374483945453692</v>
      </c>
      <c r="W619" s="49">
        <f t="shared" si="1912"/>
        <v>0.63339281174681705</v>
      </c>
      <c r="X619" s="49">
        <f t="shared" si="1912"/>
        <v>1.1705215361535206</v>
      </c>
      <c r="Y619" s="49">
        <f t="shared" si="1913"/>
        <v>1.1638857730578853</v>
      </c>
      <c r="Z619" s="49">
        <f t="shared" si="1913"/>
        <v>1.2899164544329695</v>
      </c>
      <c r="AA619" s="49">
        <f t="shared" si="1913"/>
        <v>1.516809385507407</v>
      </c>
      <c r="AB619" s="49">
        <f t="shared" si="1904"/>
        <v>1.0222360459727244</v>
      </c>
      <c r="AC619" s="49">
        <f t="shared" si="1902"/>
        <v>1.638632411791471</v>
      </c>
      <c r="AD619" s="49">
        <f t="shared" si="1914"/>
        <v>1.0672769495869918</v>
      </c>
      <c r="AE619" s="49">
        <f t="shared" si="1914"/>
        <v>1.3285547678346277</v>
      </c>
      <c r="AF619" s="49">
        <f t="shared" si="1914"/>
        <v>0.79878593398445086</v>
      </c>
      <c r="AG619" s="129">
        <f t="shared" si="1905"/>
        <v>1.2497365169989691</v>
      </c>
      <c r="AH619" s="129">
        <f t="shared" si="1906"/>
        <v>1.2645764065598217</v>
      </c>
      <c r="AI619" s="129">
        <f t="shared" si="1907"/>
        <v>1.2763206286377002</v>
      </c>
      <c r="AJ619" s="132">
        <f t="shared" si="1908"/>
        <v>1.2083125157993855</v>
      </c>
      <c r="AK619" s="85">
        <f t="shared" si="1921"/>
        <v>0.96090440892648565</v>
      </c>
      <c r="AL619" s="122">
        <f t="shared" si="1922"/>
        <v>0.89916199339557179</v>
      </c>
      <c r="AM619" s="122">
        <f t="shared" si="1923"/>
        <v>0.92154194630701447</v>
      </c>
      <c r="AN619" s="122">
        <f t="shared" si="1924"/>
        <v>0.95912922046093418</v>
      </c>
      <c r="AO619" s="53"/>
      <c r="AP619" s="60"/>
    </row>
    <row r="620" spans="1:42" ht="15" thickBot="1">
      <c r="A620" s="23" t="s">
        <v>10</v>
      </c>
      <c r="B620" s="24">
        <v>13121011616</v>
      </c>
      <c r="C620" s="24"/>
      <c r="D620" s="148">
        <f t="shared" ref="D620:G620" si="1952">IF(OR(AND($V1402=1,$B$24=2),$B$24=1), IF(D$10="Next Quintile",IF(D1402&gt;D$21,D$22,IF(D1402&gt;D$20,D$21,IF(D1402&gt;D$19,D$20,IF(D1402&gt;D$18,D$19,D$18)))),IF(D$10="2nd Quintile",IF(D1402&gt;D$20,D$22,IF(D1402&gt;D$19,D$21,IF(D1402&gt;D$18,D$20,D$19))),IF(D1402*(1+D$10)&gt;100,100,D1402*(1+D$10)))), D1402)</f>
        <v>90.9</v>
      </c>
      <c r="E620" s="148">
        <f t="shared" si="1952"/>
        <v>87.7</v>
      </c>
      <c r="F620" s="148">
        <f t="shared" si="1952"/>
        <v>63.2</v>
      </c>
      <c r="G620" s="148">
        <f t="shared" si="1952"/>
        <v>58.3</v>
      </c>
      <c r="H620" s="149">
        <f t="shared" ref="H620:M620" si="1953">IF(OR(AND($V1402=1,$B$24=2),$B$24=1), IF(H$10="2nd Quintile",IF(H1402&gt;H$21,H$20,IF(H1402&gt;H$20,H$19,IF(H1402&gt;H$19,H$18, H$17))), IF(H$10="Next Quintile",IF(H1402=H$22,H$22,IF(H1402&gt;H$21,H$21,IF(H1402&gt;H$20,H$20,IF(H1402&gt;H$19,H$19,H$18)))),H1402*(1+H$10))), H1402)</f>
        <v>7.3</v>
      </c>
      <c r="I620" s="149">
        <f t="shared" si="1953"/>
        <v>13.2</v>
      </c>
      <c r="J620" s="149">
        <f t="shared" si="1953"/>
        <v>5.0999999999999996</v>
      </c>
      <c r="K620" s="149">
        <f t="shared" si="1953"/>
        <v>33.1</v>
      </c>
      <c r="L620" s="149">
        <f t="shared" si="1953"/>
        <v>34</v>
      </c>
      <c r="M620" s="149">
        <f t="shared" si="1953"/>
        <v>7.6</v>
      </c>
      <c r="N620" s="148">
        <f t="shared" si="1762"/>
        <v>91.7</v>
      </c>
      <c r="O620" s="149">
        <f t="shared" ref="O620:Q620" si="1954">IF(OR(AND($V1402=1,$B$24=2),$B$24=1), IF(O$10="2nd Quintile",IF(O1402&gt;O$21,O$20,IF(O1402&gt;O$20,O$19,IF(O1402&gt;O$19,O$18, O$17))), IF(O$10="Next Quintile",IF(O1402=O$22,O$22,IF(O1402&gt;O$21,O$21,IF(O1402&gt;O$20,O$20,IF(O1402&gt;O$19,O$19,O$18)))),O1402*(1+O$10))), O1402)</f>
        <v>3.2</v>
      </c>
      <c r="P620" s="149">
        <f t="shared" si="1954"/>
        <v>13.7</v>
      </c>
      <c r="Q620" s="149">
        <f t="shared" si="1954"/>
        <v>5.3</v>
      </c>
      <c r="R620" s="23"/>
      <c r="S620" s="49">
        <f t="shared" si="1901"/>
        <v>1.4394630222177773</v>
      </c>
      <c r="T620" s="49">
        <f t="shared" si="1902"/>
        <v>1.7104650577058311</v>
      </c>
      <c r="U620" s="49">
        <f t="shared" si="1902"/>
        <v>0.82243395875912939</v>
      </c>
      <c r="V620" s="49">
        <f t="shared" si="1902"/>
        <v>1.3321328506059724</v>
      </c>
      <c r="W620" s="49">
        <f t="shared" si="1912"/>
        <v>0.70481638030152316</v>
      </c>
      <c r="X620" s="49">
        <f t="shared" si="1912"/>
        <v>-0.27412475749697279</v>
      </c>
      <c r="Y620" s="49">
        <f t="shared" si="1913"/>
        <v>0.95287384961940025</v>
      </c>
      <c r="Z620" s="49">
        <f t="shared" si="1913"/>
        <v>-0.11135920857009972</v>
      </c>
      <c r="AA620" s="49">
        <f t="shared" si="1913"/>
        <v>0.4123521637666015</v>
      </c>
      <c r="AB620" s="49">
        <f t="shared" si="1904"/>
        <v>0.53206663387941355</v>
      </c>
      <c r="AC620" s="49">
        <f t="shared" si="1902"/>
        <v>1.563473531848008</v>
      </c>
      <c r="AD620" s="49">
        <f t="shared" si="1914"/>
        <v>0.93356780743285994</v>
      </c>
      <c r="AE620" s="49">
        <f t="shared" si="1914"/>
        <v>0.69658801230497636</v>
      </c>
      <c r="AF620" s="49">
        <f t="shared" si="1914"/>
        <v>1.0388375064721873</v>
      </c>
      <c r="AG620" s="129">
        <f t="shared" si="1905"/>
        <v>0.76374681291228652</v>
      </c>
      <c r="AH620" s="129">
        <f t="shared" si="1906"/>
        <v>0.95543719453038001</v>
      </c>
      <c r="AI620" s="129">
        <f t="shared" si="1907"/>
        <v>0.27768652969197177</v>
      </c>
      <c r="AJ620" s="132">
        <f t="shared" si="1908"/>
        <v>1.0581167145145078</v>
      </c>
      <c r="AK620" s="85">
        <f t="shared" si="1921"/>
        <v>0.81583233275412292</v>
      </c>
      <c r="AL620" s="122">
        <f t="shared" si="1922"/>
        <v>0.80881419662779019</v>
      </c>
      <c r="AM620" s="122">
        <f t="shared" si="1923"/>
        <v>0.68918762103230324</v>
      </c>
      <c r="AN620" s="122">
        <f t="shared" si="1924"/>
        <v>0.91715389427072203</v>
      </c>
      <c r="AO620" s="53"/>
      <c r="AP620" s="60"/>
    </row>
    <row r="621" spans="1:42" ht="15" thickBot="1">
      <c r="A621" s="23" t="s">
        <v>10</v>
      </c>
      <c r="B621" s="24">
        <v>13121011617</v>
      </c>
      <c r="C621" s="24"/>
      <c r="D621" s="148">
        <f t="shared" ref="D621:G621" si="1955">IF(OR(AND($V1403=1,$B$24=2),$B$24=1), IF(D$10="Next Quintile",IF(D1403&gt;D$21,D$22,IF(D1403&gt;D$20,D$21,IF(D1403&gt;D$19,D$20,IF(D1403&gt;D$18,D$19,D$18)))),IF(D$10="2nd Quintile",IF(D1403&gt;D$20,D$22,IF(D1403&gt;D$19,D$21,IF(D1403&gt;D$18,D$20,D$19))),IF(D1403*(1+D$10)&gt;100,100,D1403*(1+D$10)))), D1403)</f>
        <v>92.2</v>
      </c>
      <c r="E621" s="148">
        <f t="shared" si="1955"/>
        <v>90.5</v>
      </c>
      <c r="F621" s="148">
        <f t="shared" si="1955"/>
        <v>80.3</v>
      </c>
      <c r="G621" s="148">
        <f t="shared" si="1955"/>
        <v>70</v>
      </c>
      <c r="H621" s="149">
        <f t="shared" ref="H621:M621" si="1956">IF(OR(AND($V1403=1,$B$24=2),$B$24=1), IF(H$10="2nd Quintile",IF(H1403&gt;H$21,H$20,IF(H1403&gt;H$20,H$19,IF(H1403&gt;H$19,H$18, H$17))), IF(H$10="Next Quintile",IF(H1403=H$22,H$22,IF(H1403&gt;H$21,H$21,IF(H1403&gt;H$20,H$20,IF(H1403&gt;H$19,H$19,H$18)))),H1403*(1+H$10))), H1403)</f>
        <v>9.9</v>
      </c>
      <c r="I621" s="149">
        <f t="shared" si="1956"/>
        <v>1</v>
      </c>
      <c r="J621" s="149">
        <f t="shared" si="1956"/>
        <v>4.3</v>
      </c>
      <c r="K621" s="149">
        <f t="shared" si="1956"/>
        <v>10.7</v>
      </c>
      <c r="L621" s="149">
        <f t="shared" si="1956"/>
        <v>27.3</v>
      </c>
      <c r="M621" s="149">
        <f t="shared" si="1956"/>
        <v>1.1498999999999999</v>
      </c>
      <c r="N621" s="148">
        <f t="shared" si="1762"/>
        <v>92.2</v>
      </c>
      <c r="O621" s="149">
        <f t="shared" ref="O621:Q621" si="1957">IF(OR(AND($V1403=1,$B$24=2),$B$24=1), IF(O$10="2nd Quintile",IF(O1403&gt;O$21,O$20,IF(O1403&gt;O$20,O$19,IF(O1403&gt;O$19,O$18, O$17))), IF(O$10="Next Quintile",IF(O1403=O$22,O$22,IF(O1403&gt;O$21,O$21,IF(O1403&gt;O$20,O$20,IF(O1403&gt;O$19,O$19,O$18)))),O1403*(1+O$10))), O1403)</f>
        <v>1.5</v>
      </c>
      <c r="P621" s="149">
        <f t="shared" si="1957"/>
        <v>7.1</v>
      </c>
      <c r="Q621" s="149">
        <f t="shared" si="1957"/>
        <v>9.9</v>
      </c>
      <c r="R621" s="23"/>
      <c r="S621" s="49">
        <f t="shared" si="1901"/>
        <v>1.5501993908798561</v>
      </c>
      <c r="T621" s="49">
        <f t="shared" si="1902"/>
        <v>1.9781221106599065</v>
      </c>
      <c r="U621" s="49">
        <f t="shared" si="1902"/>
        <v>1.6418836966740051</v>
      </c>
      <c r="V621" s="49">
        <f t="shared" si="1902"/>
        <v>1.9540514915153862</v>
      </c>
      <c r="W621" s="49">
        <f t="shared" si="1912"/>
        <v>-0.22369001090965512</v>
      </c>
      <c r="X621" s="49">
        <f t="shared" si="1912"/>
        <v>1.18246076172088</v>
      </c>
      <c r="Y621" s="49">
        <f t="shared" si="1913"/>
        <v>0.99306659694101651</v>
      </c>
      <c r="Z621" s="49">
        <f t="shared" si="1913"/>
        <v>0.9938723002773916</v>
      </c>
      <c r="AA621" s="49">
        <f t="shared" si="1913"/>
        <v>1.0290074459052179</v>
      </c>
      <c r="AB621" s="49">
        <f t="shared" si="1904"/>
        <v>1.0771772761109764</v>
      </c>
      <c r="AC621" s="49">
        <f t="shared" si="1902"/>
        <v>1.6104478318126725</v>
      </c>
      <c r="AD621" s="49">
        <f t="shared" si="1914"/>
        <v>1.1084182240959553</v>
      </c>
      <c r="AE621" s="49">
        <f t="shared" si="1914"/>
        <v>1.1705630789522152</v>
      </c>
      <c r="AF621" s="49">
        <f t="shared" si="1914"/>
        <v>0.34868923556994497</v>
      </c>
      <c r="AG621" s="129">
        <f t="shared" si="1905"/>
        <v>1.129822265289856</v>
      </c>
      <c r="AH621" s="129">
        <f t="shared" si="1906"/>
        <v>1.2965848624973424</v>
      </c>
      <c r="AI621" s="129">
        <f t="shared" si="1907"/>
        <v>1.0333523407645286</v>
      </c>
      <c r="AJ621" s="132">
        <f t="shared" si="1908"/>
        <v>1.0595295926076971</v>
      </c>
      <c r="AK621" s="85">
        <f t="shared" si="1921"/>
        <v>0.92510898093323424</v>
      </c>
      <c r="AL621" s="122">
        <f t="shared" si="1922"/>
        <v>0.90851665744129051</v>
      </c>
      <c r="AM621" s="122">
        <f t="shared" si="1923"/>
        <v>0.8650099966654764</v>
      </c>
      <c r="AN621" s="122">
        <f t="shared" si="1924"/>
        <v>0.91754875230484345</v>
      </c>
      <c r="AO621" s="53"/>
      <c r="AP621" s="60"/>
    </row>
    <row r="622" spans="1:42" ht="15" thickBot="1">
      <c r="A622" s="23" t="s">
        <v>10</v>
      </c>
      <c r="B622" s="24">
        <v>13121011618</v>
      </c>
      <c r="C622" s="24"/>
      <c r="D622" s="148">
        <f t="shared" ref="D622:G622" si="1958">IF(OR(AND($V1404=1,$B$24=2),$B$24=1), IF(D$10="Next Quintile",IF(D1404&gt;D$21,D$22,IF(D1404&gt;D$20,D$21,IF(D1404&gt;D$19,D$20,IF(D1404&gt;D$18,D$19,D$18)))),IF(D$10="2nd Quintile",IF(D1404&gt;D$20,D$22,IF(D1404&gt;D$19,D$21,IF(D1404&gt;D$18,D$20,D$19))),IF(D1404*(1+D$10)&gt;100,100,D1404*(1+D$10)))), D1404)</f>
        <v>90.8</v>
      </c>
      <c r="E622" s="148">
        <f t="shared" si="1958"/>
        <v>86.5</v>
      </c>
      <c r="F622" s="148">
        <f t="shared" si="1958"/>
        <v>79.900000000000006</v>
      </c>
      <c r="G622" s="148">
        <f t="shared" si="1958"/>
        <v>82.5</v>
      </c>
      <c r="H622" s="149">
        <f t="shared" ref="H622:M622" si="1959">IF(OR(AND($V1404=1,$B$24=2),$B$24=1), IF(H$10="2nd Quintile",IF(H1404&gt;H$21,H$20,IF(H1404&gt;H$20,H$19,IF(H1404&gt;H$19,H$18, H$17))), IF(H$10="Next Quintile",IF(H1404=H$22,H$22,IF(H1404&gt;H$21,H$21,IF(H1404&gt;H$20,H$20,IF(H1404&gt;H$19,H$19,H$18)))),H1404*(1+H$10))), H1404)</f>
        <v>12.6</v>
      </c>
      <c r="I622" s="149">
        <f t="shared" si="1959"/>
        <v>8.3000000000000007</v>
      </c>
      <c r="J622" s="149">
        <f t="shared" si="1959"/>
        <v>5.7</v>
      </c>
      <c r="K622" s="149">
        <f t="shared" si="1959"/>
        <v>7.1</v>
      </c>
      <c r="L622" s="149">
        <f t="shared" si="1959"/>
        <v>17.399999999999999</v>
      </c>
      <c r="M622" s="149">
        <f t="shared" si="1959"/>
        <v>5.2</v>
      </c>
      <c r="N622" s="148">
        <f t="shared" si="1762"/>
        <v>91.4</v>
      </c>
      <c r="O622" s="149">
        <f t="shared" ref="O622:Q622" si="1960">IF(OR(AND($V1404=1,$B$24=2),$B$24=1), IF(O$10="2nd Quintile",IF(O1404&gt;O$21,O$20,IF(O1404&gt;O$20,O$19,IF(O1404&gt;O$19,O$18, O$17))), IF(O$10="Next Quintile",IF(O1404=O$22,O$22,IF(O1404&gt;O$21,O$21,IF(O1404&gt;O$20,O$20,IF(O1404&gt;O$19,O$19,O$18)))),O1404*(1+O$10))), O1404)</f>
        <v>4.3</v>
      </c>
      <c r="P622" s="149">
        <f t="shared" si="1960"/>
        <v>18</v>
      </c>
      <c r="Q622" s="149">
        <f t="shared" si="1960"/>
        <v>6.8</v>
      </c>
      <c r="R622" s="23"/>
      <c r="S622" s="49">
        <f t="shared" si="1901"/>
        <v>1.4309448400130014</v>
      </c>
      <c r="T622" s="49">
        <f t="shared" si="1902"/>
        <v>1.5957548921540843</v>
      </c>
      <c r="U622" s="49">
        <f t="shared" si="1902"/>
        <v>1.6227152817520201</v>
      </c>
      <c r="V622" s="49">
        <f t="shared" si="1902"/>
        <v>2.6184944839399731</v>
      </c>
      <c r="W622" s="49">
        <f t="shared" si="1912"/>
        <v>-1.187908186398186</v>
      </c>
      <c r="X622" s="49">
        <f t="shared" si="1912"/>
        <v>0.31089729530364013</v>
      </c>
      <c r="Y622" s="49">
        <f t="shared" si="1913"/>
        <v>0.9227292891281883</v>
      </c>
      <c r="Z622" s="49">
        <f t="shared" si="1913"/>
        <v>1.1714987927707385</v>
      </c>
      <c r="AA622" s="49">
        <f t="shared" si="1913"/>
        <v>1.9401846538413825</v>
      </c>
      <c r="AB622" s="49">
        <f t="shared" si="1904"/>
        <v>0.73489535612492163</v>
      </c>
      <c r="AC622" s="49">
        <f t="shared" si="1902"/>
        <v>1.5352889518692097</v>
      </c>
      <c r="AD622" s="49">
        <f t="shared" si="1914"/>
        <v>0.82042930253321023</v>
      </c>
      <c r="AE622" s="49">
        <f t="shared" si="1914"/>
        <v>0.38778607494389661</v>
      </c>
      <c r="AF622" s="49">
        <f t="shared" si="1914"/>
        <v>0.81378915726493439</v>
      </c>
      <c r="AG622" s="129">
        <f t="shared" si="1905"/>
        <v>1.0721067636753416</v>
      </c>
      <c r="AH622" s="129">
        <f t="shared" si="1906"/>
        <v>1.0448039851275317</v>
      </c>
      <c r="AI622" s="129">
        <f t="shared" si="1907"/>
        <v>1.2821929342456808</v>
      </c>
      <c r="AJ622" s="132">
        <f t="shared" si="1908"/>
        <v>0.88932337165281272</v>
      </c>
      <c r="AK622" s="85">
        <f t="shared" si="1921"/>
        <v>0.9078804109118136</v>
      </c>
      <c r="AL622" s="122">
        <f t="shared" si="1922"/>
        <v>0.83493217946683362</v>
      </c>
      <c r="AM622" s="122">
        <f t="shared" si="1923"/>
        <v>0.9229082681748435</v>
      </c>
      <c r="AN622" s="122">
        <f t="shared" si="1924"/>
        <v>0.86998110005980067</v>
      </c>
      <c r="AO622" s="53"/>
      <c r="AP622" s="60"/>
    </row>
    <row r="623" spans="1:42" ht="15" thickBot="1">
      <c r="A623" s="23" t="s">
        <v>10</v>
      </c>
      <c r="B623" s="24">
        <v>13121011619</v>
      </c>
      <c r="C623" s="24"/>
      <c r="D623" s="148">
        <f t="shared" ref="D623:G623" si="1961">IF(OR(AND($V1405=1,$B$24=2),$B$24=1), IF(D$10="Next Quintile",IF(D1405&gt;D$21,D$22,IF(D1405&gt;D$20,D$21,IF(D1405&gt;D$19,D$20,IF(D1405&gt;D$18,D$19,D$18)))),IF(D$10="2nd Quintile",IF(D1405&gt;D$20,D$22,IF(D1405&gt;D$19,D$21,IF(D1405&gt;D$18,D$20,D$19))),IF(D1405*(1+D$10)&gt;100,100,D1405*(1+D$10)))), D1405)</f>
        <v>90.8</v>
      </c>
      <c r="E623" s="148">
        <f t="shared" si="1961"/>
        <v>86.5</v>
      </c>
      <c r="F623" s="148">
        <f t="shared" si="1961"/>
        <v>78</v>
      </c>
      <c r="G623" s="148">
        <f t="shared" si="1961"/>
        <v>82.5</v>
      </c>
      <c r="H623" s="149">
        <f t="shared" ref="H623:M623" si="1962">IF(OR(AND($V1405=1,$B$24=2),$B$24=1), IF(H$10="2nd Quintile",IF(H1405&gt;H$21,H$20,IF(H1405&gt;H$20,H$19,IF(H1405&gt;H$19,H$18, H$17))), IF(H$10="Next Quintile",IF(H1405=H$22,H$22,IF(H1405&gt;H$21,H$21,IF(H1405&gt;H$20,H$20,IF(H1405&gt;H$19,H$19,H$18)))),H1405*(1+H$10))), H1405)</f>
        <v>7.9</v>
      </c>
      <c r="I623" s="149">
        <f t="shared" si="1962"/>
        <v>2.2000000000000002</v>
      </c>
      <c r="J623" s="149">
        <f t="shared" si="1962"/>
        <v>3.1</v>
      </c>
      <c r="K623" s="149">
        <f t="shared" si="1962"/>
        <v>12.2</v>
      </c>
      <c r="L623" s="149">
        <f t="shared" si="1962"/>
        <v>17.3</v>
      </c>
      <c r="M623" s="149">
        <f t="shared" si="1962"/>
        <v>2.4</v>
      </c>
      <c r="N623" s="148">
        <f t="shared" si="1762"/>
        <v>91.4</v>
      </c>
      <c r="O623" s="149">
        <f t="shared" ref="O623:Q623" si="1963">IF(OR(AND($V1405=1,$B$24=2),$B$24=1), IF(O$10="2nd Quintile",IF(O1405&gt;O$21,O$20,IF(O1405&gt;O$20,O$19,IF(O1405&gt;O$19,O$18, O$17))), IF(O$10="Next Quintile",IF(O1405=O$22,O$22,IF(O1405&gt;O$21,O$21,IF(O1405&gt;O$20,O$20,IF(O1405&gt;O$19,O$19,O$18)))),O1405*(1+O$10))), O1405)</f>
        <v>5</v>
      </c>
      <c r="P623" s="149">
        <f t="shared" si="1963"/>
        <v>13.7</v>
      </c>
      <c r="Q623" s="149">
        <f t="shared" si="1963"/>
        <v>10.6</v>
      </c>
      <c r="R623" s="23"/>
      <c r="S623" s="49">
        <f t="shared" si="1901"/>
        <v>1.4309448400130014</v>
      </c>
      <c r="T623" s="49">
        <f t="shared" ref="T623:AC638" si="1964">IF((E623-T$25)/T$26&lt;3.1, (IF((E623-T$25)/T$26&gt;-3.1, (E623-T$25)/T$26, -3.1)), 3.1)</f>
        <v>1.5957548921540843</v>
      </c>
      <c r="U623" s="49">
        <f t="shared" si="1964"/>
        <v>1.5316653108725891</v>
      </c>
      <c r="V623" s="49">
        <f t="shared" si="1964"/>
        <v>2.6184944839399731</v>
      </c>
      <c r="W623" s="49">
        <f t="shared" si="1912"/>
        <v>0.49054567463740495</v>
      </c>
      <c r="X623" s="49">
        <f t="shared" si="1912"/>
        <v>1.0391900549125666</v>
      </c>
      <c r="Y623" s="49">
        <f t="shared" si="1913"/>
        <v>1.0533557179234407</v>
      </c>
      <c r="Z623" s="49">
        <f t="shared" si="1913"/>
        <v>0.91986126173849714</v>
      </c>
      <c r="AA623" s="49">
        <f t="shared" si="1913"/>
        <v>1.9493884640225556</v>
      </c>
      <c r="AB623" s="49">
        <f t="shared" si="1904"/>
        <v>0.97152886541134742</v>
      </c>
      <c r="AC623" s="49">
        <f t="shared" si="1964"/>
        <v>1.5352889518692097</v>
      </c>
      <c r="AD623" s="49">
        <f t="shared" si="1914"/>
        <v>0.74843207214252394</v>
      </c>
      <c r="AE623" s="49">
        <f t="shared" si="1914"/>
        <v>0.69658801230497636</v>
      </c>
      <c r="AF623" s="49">
        <f t="shared" si="1914"/>
        <v>0.24366667260656036</v>
      </c>
      <c r="AG623" s="129">
        <f t="shared" si="1905"/>
        <v>1.1601773894192562</v>
      </c>
      <c r="AH623" s="129">
        <f t="shared" si="1906"/>
        <v>1.3942787106361514</v>
      </c>
      <c r="AI623" s="129">
        <f t="shared" si="1907"/>
        <v>1.2802595303908</v>
      </c>
      <c r="AJ623" s="132">
        <f t="shared" si="1908"/>
        <v>0.80599392723081764</v>
      </c>
      <c r="AK623" s="85">
        <f t="shared" si="1921"/>
        <v>0.93417024466555487</v>
      </c>
      <c r="AL623" s="122">
        <f t="shared" si="1922"/>
        <v>0.93706827300362505</v>
      </c>
      <c r="AM623" s="122">
        <f t="shared" si="1923"/>
        <v>0.92245841897716563</v>
      </c>
      <c r="AN623" s="122">
        <f t="shared" si="1924"/>
        <v>0.8466929616368889</v>
      </c>
      <c r="AO623" s="53"/>
      <c r="AP623" s="60"/>
    </row>
    <row r="624" spans="1:42" ht="15" thickBot="1">
      <c r="A624" s="23" t="s">
        <v>10</v>
      </c>
      <c r="B624" s="24">
        <v>13121011620</v>
      </c>
      <c r="C624" s="24"/>
      <c r="D624" s="148">
        <f t="shared" ref="D624:G624" si="1965">IF(OR(AND($V1406=1,$B$24=2),$B$24=1), IF(D$10="Next Quintile",IF(D1406&gt;D$21,D$22,IF(D1406&gt;D$20,D$21,IF(D1406&gt;D$19,D$20,IF(D1406&gt;D$18,D$19,D$18)))),IF(D$10="2nd Quintile",IF(D1406&gt;D$20,D$22,IF(D1406&gt;D$19,D$21,IF(D1406&gt;D$18,D$20,D$19))),IF(D1406*(1+D$10)&gt;100,100,D1406*(1+D$10)))), D1406)</f>
        <v>90.6</v>
      </c>
      <c r="E624" s="148">
        <f t="shared" si="1965"/>
        <v>89.2</v>
      </c>
      <c r="F624" s="148">
        <f t="shared" si="1965"/>
        <v>79.900000000000006</v>
      </c>
      <c r="G624" s="148">
        <f t="shared" si="1965"/>
        <v>76.8</v>
      </c>
      <c r="H624" s="149">
        <f t="shared" ref="H624:M624" si="1966">IF(OR(AND($V1406=1,$B$24=2),$B$24=1), IF(H$10="2nd Quintile",IF(H1406&gt;H$21,H$20,IF(H1406&gt;H$20,H$19,IF(H1406&gt;H$19,H$18, H$17))), IF(H$10="Next Quintile",IF(H1406=H$22,H$22,IF(H1406&gt;H$21,H$21,IF(H1406&gt;H$20,H$20,IF(H1406&gt;H$19,H$19,H$18)))),H1406*(1+H$10))), H1406)</f>
        <v>8.9</v>
      </c>
      <c r="I624" s="149">
        <f t="shared" si="1966"/>
        <v>1.5</v>
      </c>
      <c r="J624" s="149">
        <f t="shared" si="1966"/>
        <v>2.5</v>
      </c>
      <c r="K624" s="149">
        <f t="shared" si="1966"/>
        <v>11.8</v>
      </c>
      <c r="L624" s="149">
        <f t="shared" si="1966"/>
        <v>35.799999999999997</v>
      </c>
      <c r="M624" s="149">
        <f t="shared" si="1966"/>
        <v>2.2000000000000002</v>
      </c>
      <c r="N624" s="148">
        <f t="shared" si="1762"/>
        <v>92.3</v>
      </c>
      <c r="O624" s="149">
        <f t="shared" ref="O624:Q624" si="1967">IF(OR(AND($V1406=1,$B$24=2),$B$24=1), IF(O$10="2nd Quintile",IF(O1406&gt;O$21,O$20,IF(O1406&gt;O$20,O$19,IF(O1406&gt;O$19,O$18, O$17))), IF(O$10="Next Quintile",IF(O1406=O$22,O$22,IF(O1406&gt;O$21,O$21,IF(O1406&gt;O$20,O$20,IF(O1406&gt;O$19,O$19,O$18)))),O1406*(1+O$10))), O1406)</f>
        <v>4.3</v>
      </c>
      <c r="P624" s="149">
        <f t="shared" si="1967"/>
        <v>12.1</v>
      </c>
      <c r="Q624" s="149">
        <f t="shared" si="1967"/>
        <v>7</v>
      </c>
      <c r="R624" s="23"/>
      <c r="S624" s="49">
        <f t="shared" si="1901"/>
        <v>1.4139084756034503</v>
      </c>
      <c r="T624" s="49">
        <f t="shared" si="1964"/>
        <v>1.8538527646455145</v>
      </c>
      <c r="U624" s="49">
        <f t="shared" si="1964"/>
        <v>1.6227152817520201</v>
      </c>
      <c r="V624" s="49">
        <f t="shared" si="1964"/>
        <v>2.3155084793943614</v>
      </c>
      <c r="W624" s="49">
        <f t="shared" si="1912"/>
        <v>0.13342783186387491</v>
      </c>
      <c r="X624" s="49">
        <f t="shared" si="1912"/>
        <v>1.1227646338840829</v>
      </c>
      <c r="Y624" s="49">
        <f t="shared" si="1913"/>
        <v>1.083500278414653</v>
      </c>
      <c r="Z624" s="49">
        <f t="shared" si="1913"/>
        <v>0.93959753868220219</v>
      </c>
      <c r="AA624" s="49">
        <f t="shared" si="1913"/>
        <v>0.24668358050548095</v>
      </c>
      <c r="AB624" s="49">
        <f t="shared" si="1904"/>
        <v>0.9884312589318065</v>
      </c>
      <c r="AC624" s="49">
        <f t="shared" si="1964"/>
        <v>1.6198426918056048</v>
      </c>
      <c r="AD624" s="49">
        <f t="shared" si="1914"/>
        <v>0.82042930253321023</v>
      </c>
      <c r="AE624" s="49">
        <f t="shared" si="1914"/>
        <v>0.81149105876491301</v>
      </c>
      <c r="AF624" s="49">
        <f t="shared" si="1914"/>
        <v>0.78378271070396732</v>
      </c>
      <c r="AG624" s="129">
        <f t="shared" si="1905"/>
        <v>1.0324862721190586</v>
      </c>
      <c r="AH624" s="129">
        <f t="shared" si="1906"/>
        <v>1.3636682493654224</v>
      </c>
      <c r="AI624" s="129">
        <f t="shared" si="1907"/>
        <v>0.72490412603983001</v>
      </c>
      <c r="AJ624" s="132">
        <f t="shared" si="1908"/>
        <v>1.0088864409519238</v>
      </c>
      <c r="AK624" s="85">
        <f t="shared" si="1921"/>
        <v>0.89605335589252788</v>
      </c>
      <c r="AL624" s="122">
        <f t="shared" si="1922"/>
        <v>0.92812218131988067</v>
      </c>
      <c r="AM624" s="122">
        <f t="shared" si="1923"/>
        <v>0.79324269281493831</v>
      </c>
      <c r="AN624" s="122">
        <f t="shared" si="1924"/>
        <v>0.90339547510357521</v>
      </c>
      <c r="AO624" s="53"/>
      <c r="AP624" s="60"/>
    </row>
    <row r="625" spans="1:53" ht="15" thickBot="1">
      <c r="A625" s="23" t="s">
        <v>10</v>
      </c>
      <c r="B625" s="24">
        <v>13121011621</v>
      </c>
      <c r="C625" s="24"/>
      <c r="D625" s="148">
        <f t="shared" ref="D625:G625" si="1968">IF(OR(AND($V1407=1,$B$24=2),$B$24=1), IF(D$10="Next Quintile",IF(D1407&gt;D$21,D$22,IF(D1407&gt;D$20,D$21,IF(D1407&gt;D$19,D$20,IF(D1407&gt;D$18,D$19,D$18)))),IF(D$10="2nd Quintile",IF(D1407&gt;D$20,D$22,IF(D1407&gt;D$19,D$21,IF(D1407&gt;D$18,D$20,D$19))),IF(D1407*(1+D$10)&gt;100,100,D1407*(1+D$10)))), D1407)</f>
        <v>90.8</v>
      </c>
      <c r="E625" s="148">
        <f t="shared" si="1968"/>
        <v>86.5</v>
      </c>
      <c r="F625" s="148">
        <f t="shared" si="1968"/>
        <v>77.8</v>
      </c>
      <c r="G625" s="148">
        <f t="shared" si="1968"/>
        <v>82.5</v>
      </c>
      <c r="H625" s="149">
        <f t="shared" ref="H625:M625" si="1969">IF(OR(AND($V1407=1,$B$24=2),$B$24=1), IF(H$10="2nd Quintile",IF(H1407&gt;H$21,H$20,IF(H1407&gt;H$20,H$19,IF(H1407&gt;H$19,H$18, H$17))), IF(H$10="Next Quintile",IF(H1407=H$22,H$22,IF(H1407&gt;H$21,H$21,IF(H1407&gt;H$20,H$20,IF(H1407&gt;H$19,H$19,H$18)))),H1407*(1+H$10))), H1407)</f>
        <v>5.6</v>
      </c>
      <c r="I625" s="149">
        <f t="shared" si="1969"/>
        <v>3</v>
      </c>
      <c r="J625" s="149">
        <f t="shared" si="1969"/>
        <v>2</v>
      </c>
      <c r="K625" s="149">
        <f t="shared" si="1969"/>
        <v>4.5999999999999996</v>
      </c>
      <c r="L625" s="149">
        <f t="shared" si="1969"/>
        <v>27.6</v>
      </c>
      <c r="M625" s="149">
        <f t="shared" si="1969"/>
        <v>-1.1564000000000001</v>
      </c>
      <c r="N625" s="148">
        <f t="shared" si="1762"/>
        <v>91.4</v>
      </c>
      <c r="O625" s="149">
        <f t="shared" ref="O625:Q625" si="1970">IF(OR(AND($V1407=1,$B$24=2),$B$24=1), IF(O$10="2nd Quintile",IF(O1407&gt;O$21,O$20,IF(O1407&gt;O$20,O$19,IF(O1407&gt;O$19,O$18, O$17))), IF(O$10="Next Quintile",IF(O1407=O$22,O$22,IF(O1407&gt;O$21,O$21,IF(O1407&gt;O$20,O$20,IF(O1407&gt;O$19,O$19,O$18)))),O1407*(1+O$10))), O1407)</f>
        <v>0.99629999999999996</v>
      </c>
      <c r="P625" s="149">
        <f t="shared" si="1970"/>
        <v>6.7</v>
      </c>
      <c r="Q625" s="149">
        <f t="shared" si="1970"/>
        <v>3</v>
      </c>
      <c r="R625" s="23"/>
      <c r="S625" s="49">
        <f t="shared" si="1901"/>
        <v>1.4309448400130014</v>
      </c>
      <c r="T625" s="49">
        <f t="shared" si="1964"/>
        <v>1.5957548921540843</v>
      </c>
      <c r="U625" s="49">
        <f t="shared" si="1964"/>
        <v>1.5220811034115962</v>
      </c>
      <c r="V625" s="49">
        <f t="shared" si="1964"/>
        <v>2.6184944839399731</v>
      </c>
      <c r="W625" s="49">
        <f t="shared" si="1912"/>
        <v>1.3119167130165243</v>
      </c>
      <c r="X625" s="49">
        <f t="shared" si="1912"/>
        <v>0.94367625037369107</v>
      </c>
      <c r="Y625" s="49">
        <f t="shared" si="1913"/>
        <v>1.1086207454906631</v>
      </c>
      <c r="Z625" s="49">
        <f t="shared" si="1913"/>
        <v>1.2948505236688959</v>
      </c>
      <c r="AA625" s="49">
        <f t="shared" si="1913"/>
        <v>1.0013960153616976</v>
      </c>
      <c r="AB625" s="49">
        <f t="shared" si="1904"/>
        <v>1.2720872269921493</v>
      </c>
      <c r="AC625" s="49">
        <f t="shared" si="1964"/>
        <v>1.5352889518692097</v>
      </c>
      <c r="AD625" s="49">
        <f t="shared" si="1914"/>
        <v>1.1602253740213677</v>
      </c>
      <c r="AE625" s="49">
        <f t="shared" si="1914"/>
        <v>1.1992888405671991</v>
      </c>
      <c r="AF625" s="49">
        <f t="shared" si="1914"/>
        <v>1.3839116419233086</v>
      </c>
      <c r="AG625" s="129">
        <f t="shared" si="1905"/>
        <v>1.3378739077993413</v>
      </c>
      <c r="AH625" s="129">
        <f t="shared" si="1906"/>
        <v>1.5044984326285049</v>
      </c>
      <c r="AI625" s="129">
        <f t="shared" si="1907"/>
        <v>1.1894445886742477</v>
      </c>
      <c r="AJ625" s="132">
        <f t="shared" si="1908"/>
        <v>1.3196787020952714</v>
      </c>
      <c r="AK625" s="85">
        <f t="shared" si="1921"/>
        <v>0.98721417261963651</v>
      </c>
      <c r="AL625" s="122">
        <f t="shared" si="1922"/>
        <v>0.96928065064731961</v>
      </c>
      <c r="AM625" s="122">
        <f t="shared" si="1923"/>
        <v>0.9013283128354983</v>
      </c>
      <c r="AN625" s="122">
        <f t="shared" si="1924"/>
        <v>0.99025280684843475</v>
      </c>
      <c r="AO625" s="53"/>
      <c r="AP625" s="60"/>
    </row>
    <row r="626" spans="1:53" ht="15" thickBot="1">
      <c r="A626" s="23" t="s">
        <v>10</v>
      </c>
      <c r="B626" s="24">
        <v>13121011622</v>
      </c>
      <c r="C626" s="24"/>
      <c r="D626" s="148">
        <f t="shared" ref="D626:G626" si="1971">IF(OR(AND($V1408=1,$B$24=2),$B$24=1), IF(D$10="Next Quintile",IF(D1408&gt;D$21,D$22,IF(D1408&gt;D$20,D$21,IF(D1408&gt;D$19,D$20,IF(D1408&gt;D$18,D$19,D$18)))),IF(D$10="2nd Quintile",IF(D1408&gt;D$20,D$22,IF(D1408&gt;D$19,D$21,IF(D1408&gt;D$18,D$20,D$19))),IF(D1408*(1+D$10)&gt;100,100,D1408*(1+D$10)))), D1408)</f>
        <v>96.2</v>
      </c>
      <c r="E626" s="148">
        <f t="shared" si="1971"/>
        <v>93.4</v>
      </c>
      <c r="F626" s="148">
        <f t="shared" si="1971"/>
        <v>81.5</v>
      </c>
      <c r="G626" s="148">
        <f t="shared" si="1971"/>
        <v>73.900000000000006</v>
      </c>
      <c r="H626" s="149">
        <f t="shared" ref="H626:M626" si="1972">IF(OR(AND($V1408=1,$B$24=2),$B$24=1), IF(H$10="2nd Quintile",IF(H1408&gt;H$21,H$20,IF(H1408&gt;H$20,H$19,IF(H1408&gt;H$19,H$18, H$17))), IF(H$10="Next Quintile",IF(H1408=H$22,H$22,IF(H1408&gt;H$21,H$21,IF(H1408&gt;H$20,H$20,IF(H1408&gt;H$19,H$19,H$18)))),H1408*(1+H$10))), H1408)</f>
        <v>8</v>
      </c>
      <c r="I626" s="149">
        <f t="shared" si="1972"/>
        <v>2.9</v>
      </c>
      <c r="J626" s="149">
        <f t="shared" si="1972"/>
        <v>6.7</v>
      </c>
      <c r="K626" s="149">
        <f t="shared" si="1972"/>
        <v>6.2</v>
      </c>
      <c r="L626" s="149">
        <f t="shared" si="1972"/>
        <v>31.3</v>
      </c>
      <c r="M626" s="149">
        <f t="shared" si="1972"/>
        <v>2.5849000000000002</v>
      </c>
      <c r="N626" s="148">
        <f t="shared" ref="N626:N634" si="1973">IF(OR(AND($V1408=1,$B$24=2),$B$24=1), IF(N$10="Next Quintile",IF(N1408&gt;N$21,N$22,IF(N1408&gt;N$20,N$21,IF(N1408&gt;N$19,N$20,IF(N1408&gt;N$18,N$19,N$18)))),IF(N$10="2nd Quintile",IF(N1408&gt;N$20,N$22,IF(N1408&gt;N$19,N$21,IF(N1408&gt;N$18,N$20,N$19))),IF(N1408*(1+N$10)&gt;100,100,N1408*(1+N$10)))), N1408)</f>
        <v>92.7</v>
      </c>
      <c r="O626" s="149">
        <f t="shared" ref="O626:Q626" si="1974">IF(OR(AND($V1408=1,$B$24=2),$B$24=1), IF(O$10="2nd Quintile",IF(O1408&gt;O$21,O$20,IF(O1408&gt;O$20,O$19,IF(O1408&gt;O$19,O$18, O$17))), IF(O$10="Next Quintile",IF(O1408=O$22,O$22,IF(O1408&gt;O$21,O$21,IF(O1408&gt;O$20,O$20,IF(O1408&gt;O$19,O$19,O$18)))),O1408*(1+O$10))), O1408)</f>
        <v>3.6</v>
      </c>
      <c r="P626" s="149">
        <f t="shared" si="1974"/>
        <v>7.8</v>
      </c>
      <c r="Q626" s="149">
        <f t="shared" si="1974"/>
        <v>9.6999999999999993</v>
      </c>
      <c r="R626" s="23"/>
      <c r="S626" s="49">
        <f t="shared" si="1901"/>
        <v>1.8909266790708683</v>
      </c>
      <c r="T626" s="49">
        <f t="shared" si="1964"/>
        <v>2.2553383440766281</v>
      </c>
      <c r="U626" s="49">
        <f t="shared" si="1964"/>
        <v>1.6993889414399614</v>
      </c>
      <c r="V626" s="49">
        <f t="shared" si="1964"/>
        <v>2.1613577051518575</v>
      </c>
      <c r="W626" s="49">
        <f t="shared" si="1912"/>
        <v>0.45483389036005206</v>
      </c>
      <c r="X626" s="49">
        <f t="shared" si="1912"/>
        <v>0.95561547594105045</v>
      </c>
      <c r="Y626" s="49">
        <f t="shared" si="1913"/>
        <v>0.87248835497616806</v>
      </c>
      <c r="Z626" s="49">
        <f t="shared" si="1913"/>
        <v>1.2159054158940752</v>
      </c>
      <c r="AA626" s="49">
        <f t="shared" si="1913"/>
        <v>0.66085503865828266</v>
      </c>
      <c r="AB626" s="49">
        <f t="shared" si="1904"/>
        <v>0.95590260260168303</v>
      </c>
      <c r="AC626" s="49">
        <f t="shared" si="1964"/>
        <v>1.657422131777337</v>
      </c>
      <c r="AD626" s="49">
        <f t="shared" si="1914"/>
        <v>0.89242653292389651</v>
      </c>
      <c r="AE626" s="49">
        <f t="shared" si="1914"/>
        <v>1.1202929961259926</v>
      </c>
      <c r="AF626" s="49">
        <f t="shared" si="1914"/>
        <v>0.37869568213091215</v>
      </c>
      <c r="AG626" s="129">
        <f t="shared" si="1905"/>
        <v>1.1421410416453692</v>
      </c>
      <c r="AH626" s="129">
        <f t="shared" si="1906"/>
        <v>1.4699927701452264</v>
      </c>
      <c r="AI626" s="129">
        <f t="shared" si="1907"/>
        <v>0.94422101905134692</v>
      </c>
      <c r="AJ626" s="132">
        <f t="shared" si="1908"/>
        <v>1.0122093357395345</v>
      </c>
      <c r="AK626" s="85">
        <f t="shared" si="1921"/>
        <v>0.92878624085617012</v>
      </c>
      <c r="AL626" s="122">
        <f t="shared" si="1922"/>
        <v>0.95919616294706633</v>
      </c>
      <c r="AM626" s="122">
        <f t="shared" si="1923"/>
        <v>0.84427162198012029</v>
      </c>
      <c r="AN626" s="122">
        <f t="shared" si="1924"/>
        <v>0.90432412684625063</v>
      </c>
      <c r="AO626" s="53"/>
      <c r="AP626" s="60"/>
      <c r="AU626" s="56"/>
      <c r="AV626" s="56"/>
      <c r="AW626" s="56"/>
      <c r="AX626" s="56"/>
      <c r="AY626" s="56"/>
      <c r="AZ626" s="56"/>
      <c r="BA626" s="56"/>
    </row>
    <row r="627" spans="1:53" ht="15" thickBot="1">
      <c r="A627" s="23" t="s">
        <v>10</v>
      </c>
      <c r="B627" s="24">
        <v>13121011623</v>
      </c>
      <c r="C627" s="24"/>
      <c r="D627" s="148">
        <f t="shared" ref="D627:G627" si="1975">IF(OR(AND($V1409=1,$B$24=2),$B$24=1), IF(D$10="Next Quintile",IF(D1409&gt;D$21,D$22,IF(D1409&gt;D$20,D$21,IF(D1409&gt;D$19,D$20,IF(D1409&gt;D$18,D$19,D$18)))),IF(D$10="2nd Quintile",IF(D1409&gt;D$20,D$22,IF(D1409&gt;D$19,D$21,IF(D1409&gt;D$18,D$20,D$19))),IF(D1409*(1+D$10)&gt;100,100,D1409*(1+D$10)))), D1409)</f>
        <v>94.2</v>
      </c>
      <c r="E627" s="148">
        <f t="shared" si="1975"/>
        <v>92.4</v>
      </c>
      <c r="F627" s="148">
        <f t="shared" si="1975"/>
        <v>82.5</v>
      </c>
      <c r="G627" s="148">
        <f t="shared" si="1975"/>
        <v>69.2</v>
      </c>
      <c r="H627" s="149">
        <f t="shared" ref="H627:M627" si="1976">IF(OR(AND($V1409=1,$B$24=2),$B$24=1), IF(H$10="2nd Quintile",IF(H1409&gt;H$21,H$20,IF(H1409&gt;H$20,H$19,IF(H1409&gt;H$19,H$18, H$17))), IF(H$10="Next Quintile",IF(H1409=H$22,H$22,IF(H1409&gt;H$21,H$21,IF(H1409&gt;H$20,H$20,IF(H1409&gt;H$19,H$19,H$18)))),H1409*(1+H$10))), H1409)</f>
        <v>9.8000000000000007</v>
      </c>
      <c r="I627" s="149">
        <f t="shared" si="1976"/>
        <v>3.1</v>
      </c>
      <c r="J627" s="149">
        <f t="shared" si="1976"/>
        <v>8.6</v>
      </c>
      <c r="K627" s="149">
        <f t="shared" si="1976"/>
        <v>12.2</v>
      </c>
      <c r="L627" s="149">
        <f t="shared" si="1976"/>
        <v>34.1</v>
      </c>
      <c r="M627" s="149">
        <f t="shared" si="1976"/>
        <v>0.9</v>
      </c>
      <c r="N627" s="148">
        <f t="shared" si="1973"/>
        <v>92.6</v>
      </c>
      <c r="O627" s="149">
        <f t="shared" ref="O627:Q627" si="1977">IF(OR(AND($V1409=1,$B$24=2),$B$24=1), IF(O$10="2nd Quintile",IF(O1409&gt;O$21,O$20,IF(O1409&gt;O$20,O$19,IF(O1409&gt;O$19,O$18, O$17))), IF(O$10="Next Quintile",IF(O1409=O$22,O$22,IF(O1409&gt;O$21,O$21,IF(O1409&gt;O$20,O$20,IF(O1409&gt;O$19,O$19,O$18)))),O1409*(1+O$10))), O1409)</f>
        <v>3.3</v>
      </c>
      <c r="P627" s="149">
        <f t="shared" si="1977"/>
        <v>14.9</v>
      </c>
      <c r="Q627" s="149">
        <f t="shared" si="1977"/>
        <v>7.2</v>
      </c>
      <c r="R627" s="23"/>
      <c r="S627" s="49">
        <f t="shared" si="1901"/>
        <v>1.7205630349753622</v>
      </c>
      <c r="T627" s="49">
        <f t="shared" si="1964"/>
        <v>2.1597465394501727</v>
      </c>
      <c r="U627" s="49">
        <f t="shared" si="1964"/>
        <v>1.7473099787449249</v>
      </c>
      <c r="V627" s="49">
        <f t="shared" si="1964"/>
        <v>1.9115271400002127</v>
      </c>
      <c r="W627" s="49">
        <f t="shared" si="1912"/>
        <v>-0.18797822663230224</v>
      </c>
      <c r="X627" s="49">
        <f t="shared" si="1912"/>
        <v>0.93173702480633169</v>
      </c>
      <c r="Y627" s="49">
        <f t="shared" si="1913"/>
        <v>0.77703058008732961</v>
      </c>
      <c r="Z627" s="49">
        <f t="shared" si="1913"/>
        <v>0.91986126173849714</v>
      </c>
      <c r="AA627" s="49">
        <f t="shared" si="1913"/>
        <v>0.403148353585428</v>
      </c>
      <c r="AB627" s="49">
        <f t="shared" si="1904"/>
        <v>1.09829681681479</v>
      </c>
      <c r="AC627" s="49">
        <f t="shared" si="1964"/>
        <v>1.6480272717844033</v>
      </c>
      <c r="AD627" s="49">
        <f t="shared" si="1914"/>
        <v>0.92328248880561925</v>
      </c>
      <c r="AE627" s="49">
        <f t="shared" si="1914"/>
        <v>0.61041072746002378</v>
      </c>
      <c r="AF627" s="49">
        <f t="shared" si="1914"/>
        <v>0.75377626414300025</v>
      </c>
      <c r="AG627" s="129">
        <f t="shared" si="1905"/>
        <v>1.0284176379092156</v>
      </c>
      <c r="AH627" s="129">
        <f t="shared" si="1906"/>
        <v>1.2942765816331472</v>
      </c>
      <c r="AI627" s="129">
        <f t="shared" si="1907"/>
        <v>0.80710214404623837</v>
      </c>
      <c r="AJ627" s="132">
        <f t="shared" si="1908"/>
        <v>0.98387418804826154</v>
      </c>
      <c r="AK627" s="85">
        <f t="shared" si="1921"/>
        <v>0.89483883384186624</v>
      </c>
      <c r="AL627" s="122">
        <f t="shared" si="1922"/>
        <v>0.90784204845515715</v>
      </c>
      <c r="AM627" s="122">
        <f t="shared" si="1923"/>
        <v>0.81236788094236223</v>
      </c>
      <c r="AN627" s="122">
        <f t="shared" si="1924"/>
        <v>0.89640528319806412</v>
      </c>
      <c r="AO627" s="53"/>
      <c r="AP627" s="60"/>
      <c r="AU627" s="25"/>
      <c r="AV627" s="25"/>
      <c r="AW627" s="25"/>
      <c r="AX627" s="25"/>
      <c r="AY627" s="25"/>
      <c r="AZ627" s="25"/>
      <c r="BA627" s="25"/>
    </row>
    <row r="628" spans="1:53" ht="15" thickBot="1">
      <c r="A628" s="23" t="s">
        <v>10</v>
      </c>
      <c r="B628" s="24">
        <v>13121011624</v>
      </c>
      <c r="C628" s="24"/>
      <c r="D628" s="148">
        <f t="shared" ref="D628:G628" si="1978">IF(OR(AND($V1410=1,$B$24=2),$B$24=1), IF(D$10="Next Quintile",IF(D1410&gt;D$21,D$22,IF(D1410&gt;D$20,D$21,IF(D1410&gt;D$19,D$20,IF(D1410&gt;D$18,D$19,D$18)))),IF(D$10="2nd Quintile",IF(D1410&gt;D$20,D$22,IF(D1410&gt;D$19,D$21,IF(D1410&gt;D$18,D$20,D$19))),IF(D1410*(1+D$10)&gt;100,100,D1410*(1+D$10)))), D1410)</f>
        <v>94.8</v>
      </c>
      <c r="E628" s="148">
        <f t="shared" si="1978"/>
        <v>92.8</v>
      </c>
      <c r="F628" s="148">
        <f t="shared" si="1978"/>
        <v>79.5</v>
      </c>
      <c r="G628" s="148">
        <f t="shared" si="1978"/>
        <v>72.7</v>
      </c>
      <c r="H628" s="149">
        <f t="shared" ref="H628:M628" si="1979">IF(OR(AND($V1410=1,$B$24=2),$B$24=1), IF(H$10="2nd Quintile",IF(H1410&gt;H$21,H$20,IF(H1410&gt;H$20,H$19,IF(H1410&gt;H$19,H$18, H$17))), IF(H$10="Next Quintile",IF(H1410=H$22,H$22,IF(H1410&gt;H$21,H$21,IF(H1410&gt;H$20,H$20,IF(H1410&gt;H$19,H$19,H$18)))),H1410*(1+H$10))), H1410)</f>
        <v>11.5</v>
      </c>
      <c r="I628" s="149">
        <f t="shared" si="1979"/>
        <v>0.9</v>
      </c>
      <c r="J628" s="149">
        <f t="shared" si="1979"/>
        <v>0.7</v>
      </c>
      <c r="K628" s="149">
        <f t="shared" si="1979"/>
        <v>7.3</v>
      </c>
      <c r="L628" s="149">
        <f t="shared" si="1979"/>
        <v>14.5</v>
      </c>
      <c r="M628" s="149">
        <f t="shared" si="1979"/>
        <v>5.9189999999999996</v>
      </c>
      <c r="N628" s="148">
        <f t="shared" si="1973"/>
        <v>92.8</v>
      </c>
      <c r="O628" s="149">
        <f t="shared" ref="O628:Q628" si="1980">IF(OR(AND($V1410=1,$B$24=2),$B$24=1), IF(O$10="2nd Quintile",IF(O1410&gt;O$21,O$20,IF(O1410&gt;O$20,O$19,IF(O1410&gt;O$19,O$18, O$17))), IF(O$10="Next Quintile",IF(O1410=O$22,O$22,IF(O1410&gt;O$21,O$21,IF(O1410&gt;O$20,O$20,IF(O1410&gt;O$19,O$19,O$18)))),O1410*(1+O$10))), O1410)</f>
        <v>1.5</v>
      </c>
      <c r="P628" s="149">
        <f t="shared" si="1980"/>
        <v>14.8</v>
      </c>
      <c r="Q628" s="149">
        <f t="shared" si="1980"/>
        <v>3.9</v>
      </c>
      <c r="R628" s="23"/>
      <c r="S628" s="49">
        <f t="shared" si="1901"/>
        <v>1.7716721282040135</v>
      </c>
      <c r="T628" s="49">
        <f t="shared" si="1964"/>
        <v>2.1979832613007537</v>
      </c>
      <c r="U628" s="49">
        <f t="shared" si="1964"/>
        <v>1.6035468668300343</v>
      </c>
      <c r="V628" s="49">
        <f t="shared" si="1964"/>
        <v>2.0975711778790971</v>
      </c>
      <c r="W628" s="49">
        <f t="shared" si="1912"/>
        <v>-0.79507855934730309</v>
      </c>
      <c r="X628" s="49">
        <f t="shared" si="1912"/>
        <v>1.1943999872882394</v>
      </c>
      <c r="Y628" s="49">
        <f t="shared" si="1913"/>
        <v>1.1739339598882894</v>
      </c>
      <c r="Z628" s="49">
        <f t="shared" si="1913"/>
        <v>1.1616306542988857</v>
      </c>
      <c r="AA628" s="49">
        <f t="shared" si="1913"/>
        <v>2.2070951490954105</v>
      </c>
      <c r="AB628" s="49">
        <f t="shared" si="1904"/>
        <v>0.67413125141887142</v>
      </c>
      <c r="AC628" s="49">
        <f t="shared" si="1964"/>
        <v>1.6668169917702693</v>
      </c>
      <c r="AD628" s="49">
        <f t="shared" si="1914"/>
        <v>1.1084182240959553</v>
      </c>
      <c r="AE628" s="49">
        <f t="shared" si="1914"/>
        <v>0.6175921678637698</v>
      </c>
      <c r="AF628" s="49">
        <f t="shared" si="1914"/>
        <v>1.2488826323989568</v>
      </c>
      <c r="AG628" s="129">
        <f t="shared" si="1905"/>
        <v>1.2762073561031515</v>
      </c>
      <c r="AH628" s="129">
        <f t="shared" si="1906"/>
        <v>1.3205755460061608</v>
      </c>
      <c r="AI628" s="129">
        <f t="shared" si="1907"/>
        <v>1.3476190182710559</v>
      </c>
      <c r="AJ628" s="132">
        <f t="shared" si="1908"/>
        <v>1.1604275040322378</v>
      </c>
      <c r="AK628" s="85">
        <f t="shared" si="1921"/>
        <v>0.96880618041377498</v>
      </c>
      <c r="AL628" s="122">
        <f t="shared" si="1922"/>
        <v>0.91552807920091017</v>
      </c>
      <c r="AM628" s="122">
        <f t="shared" si="1923"/>
        <v>0.93813109465866917</v>
      </c>
      <c r="AN628" s="122">
        <f t="shared" si="1924"/>
        <v>0.94574676255363366</v>
      </c>
      <c r="AO628" s="53"/>
      <c r="AP628" s="60"/>
      <c r="AU628" s="25"/>
      <c r="AV628" s="25"/>
      <c r="AW628" s="25"/>
      <c r="AX628" s="25"/>
      <c r="AY628" s="25"/>
      <c r="AZ628" s="25"/>
      <c r="BA628" s="25"/>
    </row>
    <row r="629" spans="1:53" ht="15" thickBot="1">
      <c r="A629" s="23" t="s">
        <v>10</v>
      </c>
      <c r="B629" s="24">
        <v>13121011625</v>
      </c>
      <c r="C629" s="24"/>
      <c r="D629" s="148">
        <f t="shared" ref="D629:G629" si="1981">IF(OR(AND($V1411=1,$B$24=2),$B$24=1), IF(D$10="Next Quintile",IF(D1411&gt;D$21,D$22,IF(D1411&gt;D$20,D$21,IF(D1411&gt;D$19,D$20,IF(D1411&gt;D$18,D$19,D$18)))),IF(D$10="2nd Quintile",IF(D1411&gt;D$20,D$22,IF(D1411&gt;D$19,D$21,IF(D1411&gt;D$18,D$20,D$19))),IF(D1411*(1+D$10)&gt;100,100,D1411*(1+D$10)))), D1411)</f>
        <v>94.2</v>
      </c>
      <c r="E629" s="148">
        <f t="shared" si="1981"/>
        <v>92.3</v>
      </c>
      <c r="F629" s="148">
        <f t="shared" si="1981"/>
        <v>80.400000000000006</v>
      </c>
      <c r="G629" s="148">
        <f t="shared" si="1981"/>
        <v>70.7</v>
      </c>
      <c r="H629" s="149">
        <f t="shared" ref="H629:M629" si="1982">IF(OR(AND($V1411=1,$B$24=2),$B$24=1), IF(H$10="2nd Quintile",IF(H1411&gt;H$21,H$20,IF(H1411&gt;H$20,H$19,IF(H1411&gt;H$19,H$18, H$17))), IF(H$10="Next Quintile",IF(H1411=H$22,H$22,IF(H1411&gt;H$21,H$21,IF(H1411&gt;H$20,H$20,IF(H1411&gt;H$19,H$19,H$18)))),H1411*(1+H$10))), H1411)</f>
        <v>6.5</v>
      </c>
      <c r="I629" s="149">
        <f t="shared" si="1982"/>
        <v>10.9</v>
      </c>
      <c r="J629" s="149">
        <f t="shared" si="1982"/>
        <v>7.2</v>
      </c>
      <c r="K629" s="149">
        <f t="shared" si="1982"/>
        <v>10.8</v>
      </c>
      <c r="L629" s="149">
        <f t="shared" si="1982"/>
        <v>27.8</v>
      </c>
      <c r="M629" s="149">
        <f t="shared" si="1982"/>
        <v>2.4</v>
      </c>
      <c r="N629" s="148">
        <f t="shared" si="1973"/>
        <v>92.3</v>
      </c>
      <c r="O629" s="149">
        <f t="shared" ref="O629:Q629" si="1983">IF(OR(AND($V1411=1,$B$24=2),$B$24=1), IF(O$10="2nd Quintile",IF(O1411&gt;O$21,O$20,IF(O1411&gt;O$20,O$19,IF(O1411&gt;O$19,O$18, O$17))), IF(O$10="Next Quintile",IF(O1411=O$22,O$22,IF(O1411&gt;O$21,O$21,IF(O1411&gt;O$20,O$20,IF(O1411&gt;O$19,O$19,O$18)))),O1411*(1+O$10))), O1411)</f>
        <v>4.7</v>
      </c>
      <c r="P629" s="149">
        <f t="shared" si="1983"/>
        <v>15.4</v>
      </c>
      <c r="Q629" s="149">
        <f t="shared" si="1983"/>
        <v>5.8</v>
      </c>
      <c r="R629" s="23"/>
      <c r="S629" s="49">
        <f t="shared" si="1901"/>
        <v>1.7205630349753622</v>
      </c>
      <c r="T629" s="49">
        <f t="shared" si="1964"/>
        <v>2.1501873589875262</v>
      </c>
      <c r="U629" s="49">
        <f t="shared" si="1964"/>
        <v>1.6466758004045019</v>
      </c>
      <c r="V629" s="49">
        <f t="shared" si="1964"/>
        <v>1.991260299091163</v>
      </c>
      <c r="W629" s="49">
        <f t="shared" si="1912"/>
        <v>0.99051065452034714</v>
      </c>
      <c r="X629" s="49">
        <f t="shared" si="1912"/>
        <v>4.7743055229445229E-4</v>
      </c>
      <c r="Y629" s="49">
        <f t="shared" si="1913"/>
        <v>0.84736788790015793</v>
      </c>
      <c r="Z629" s="49">
        <f t="shared" si="1913"/>
        <v>0.98893823104146517</v>
      </c>
      <c r="AA629" s="49">
        <f t="shared" si="1913"/>
        <v>0.98298839499935087</v>
      </c>
      <c r="AB629" s="49">
        <f t="shared" si="1904"/>
        <v>0.97152886541134742</v>
      </c>
      <c r="AC629" s="49">
        <f t="shared" si="1964"/>
        <v>1.6198426918056048</v>
      </c>
      <c r="AD629" s="49">
        <f t="shared" si="1914"/>
        <v>0.77928802802424657</v>
      </c>
      <c r="AE629" s="49">
        <f t="shared" si="1914"/>
        <v>0.57450352544129357</v>
      </c>
      <c r="AF629" s="49">
        <f t="shared" si="1914"/>
        <v>0.96382139006976975</v>
      </c>
      <c r="AG629" s="129">
        <f t="shared" si="1905"/>
        <v>1.1002691734126826</v>
      </c>
      <c r="AH629" s="129">
        <f t="shared" si="1906"/>
        <v>1.3352917809187645</v>
      </c>
      <c r="AI629" s="129">
        <f t="shared" si="1907"/>
        <v>0.98115183048405452</v>
      </c>
      <c r="AJ629" s="132">
        <f t="shared" si="1908"/>
        <v>0.98436390883522862</v>
      </c>
      <c r="AK629" s="85">
        <f t="shared" si="1921"/>
        <v>0.91628713067615675</v>
      </c>
      <c r="AL629" s="122">
        <f t="shared" si="1922"/>
        <v>0.91982898749508091</v>
      </c>
      <c r="AM629" s="122">
        <f t="shared" si="1923"/>
        <v>0.85286439262690028</v>
      </c>
      <c r="AN629" s="122">
        <f t="shared" si="1924"/>
        <v>0.89654214581072855</v>
      </c>
      <c r="AO629" s="53"/>
      <c r="AP629" s="60"/>
      <c r="AU629" s="25"/>
      <c r="AV629" s="25"/>
      <c r="AW629" s="25"/>
      <c r="AX629" s="25"/>
      <c r="AY629" s="25"/>
      <c r="AZ629" s="25"/>
      <c r="BA629" s="25"/>
    </row>
    <row r="630" spans="1:53" ht="15" thickBot="1">
      <c r="A630" s="23" t="s">
        <v>10</v>
      </c>
      <c r="B630" s="24">
        <v>13121011626</v>
      </c>
      <c r="C630" s="24"/>
      <c r="D630" s="148">
        <f t="shared" ref="D630:G630" si="1984">IF(OR(AND($V1412=1,$B$24=2),$B$24=1), IF(D$10="Next Quintile",IF(D1412&gt;D$21,D$22,IF(D1412&gt;D$20,D$21,IF(D1412&gt;D$19,D$20,IF(D1412&gt;D$18,D$19,D$18)))),IF(D$10="2nd Quintile",IF(D1412&gt;D$20,D$22,IF(D1412&gt;D$19,D$21,IF(D1412&gt;D$18,D$20,D$19))),IF(D1412*(1+D$10)&gt;100,100,D1412*(1+D$10)))), D1412)</f>
        <v>91.7</v>
      </c>
      <c r="E630" s="148">
        <f t="shared" si="1984"/>
        <v>91.4</v>
      </c>
      <c r="F630" s="148">
        <f t="shared" si="1984"/>
        <v>83.6</v>
      </c>
      <c r="G630" s="148">
        <f t="shared" si="1984"/>
        <v>65.599999999999994</v>
      </c>
      <c r="H630" s="149">
        <f t="shared" ref="H630:M630" si="1985">IF(OR(AND($V1412=1,$B$24=2),$B$24=1), IF(H$10="2nd Quintile",IF(H1412&gt;H$21,H$20,IF(H1412&gt;H$20,H$19,IF(H1412&gt;H$19,H$18, H$17))), IF(H$10="Next Quintile",IF(H1412=H$22,H$22,IF(H1412&gt;H$21,H$21,IF(H1412&gt;H$20,H$20,IF(H1412&gt;H$19,H$19,H$18)))),H1412*(1+H$10))), H1412)</f>
        <v>8.1999999999999993</v>
      </c>
      <c r="I630" s="149">
        <f t="shared" si="1985"/>
        <v>9.6999999999999993</v>
      </c>
      <c r="J630" s="149">
        <f t="shared" si="1985"/>
        <v>5.8</v>
      </c>
      <c r="K630" s="149">
        <f t="shared" si="1985"/>
        <v>13.5</v>
      </c>
      <c r="L630" s="149">
        <f t="shared" si="1985"/>
        <v>34.299999999999997</v>
      </c>
      <c r="M630" s="149">
        <f t="shared" si="1985"/>
        <v>1.9</v>
      </c>
      <c r="N630" s="148">
        <f t="shared" si="1973"/>
        <v>92.9</v>
      </c>
      <c r="O630" s="149">
        <f t="shared" ref="O630:Q630" si="1986">IF(OR(AND($V1412=1,$B$24=2),$B$24=1), IF(O$10="2nd Quintile",IF(O1412&gt;O$21,O$20,IF(O1412&gt;O$20,O$19,IF(O1412&gt;O$19,O$18, O$17))), IF(O$10="Next Quintile",IF(O1412=O$22,O$22,IF(O1412&gt;O$21,O$21,IF(O1412&gt;O$20,O$20,IF(O1412&gt;O$19,O$19,O$18)))),O1412*(1+O$10))), O1412)</f>
        <v>4.5999999999999996</v>
      </c>
      <c r="P630" s="149">
        <f t="shared" si="1986"/>
        <v>21.5</v>
      </c>
      <c r="Q630" s="149">
        <f t="shared" si="1986"/>
        <v>11.8</v>
      </c>
      <c r="R630" s="23"/>
      <c r="S630" s="49">
        <f t="shared" si="1901"/>
        <v>1.5076084798559795</v>
      </c>
      <c r="T630" s="49">
        <f t="shared" si="1964"/>
        <v>2.0641547348237168</v>
      </c>
      <c r="U630" s="49">
        <f t="shared" si="1964"/>
        <v>1.8000231197803844</v>
      </c>
      <c r="V630" s="49">
        <f t="shared" si="1964"/>
        <v>1.7201675581819311</v>
      </c>
      <c r="W630" s="49">
        <f t="shared" si="1912"/>
        <v>0.38341032180534629</v>
      </c>
      <c r="X630" s="49">
        <f t="shared" si="1912"/>
        <v>0.14374813736060799</v>
      </c>
      <c r="Y630" s="49">
        <f t="shared" si="1913"/>
        <v>0.91770519571298614</v>
      </c>
      <c r="Z630" s="49">
        <f t="shared" si="1913"/>
        <v>0.8557183616714551</v>
      </c>
      <c r="AA630" s="49">
        <f t="shared" si="1913"/>
        <v>0.38474073322308161</v>
      </c>
      <c r="AB630" s="49">
        <f t="shared" si="1904"/>
        <v>1.013784849212495</v>
      </c>
      <c r="AC630" s="49">
        <f t="shared" si="1964"/>
        <v>1.676211851763203</v>
      </c>
      <c r="AD630" s="49">
        <f t="shared" si="1914"/>
        <v>0.7895733466514876</v>
      </c>
      <c r="AE630" s="49">
        <f t="shared" si="1914"/>
        <v>0.13643566081278521</v>
      </c>
      <c r="AF630" s="49">
        <f t="shared" si="1914"/>
        <v>6.3627993240757838E-2</v>
      </c>
      <c r="AG630" s="129">
        <f t="shared" si="1905"/>
        <v>0.87914074169476664</v>
      </c>
      <c r="AH630" s="129">
        <f t="shared" si="1906"/>
        <v>1.2195453639315645</v>
      </c>
      <c r="AI630" s="129">
        <f t="shared" si="1907"/>
        <v>0.75141464803567715</v>
      </c>
      <c r="AJ630" s="132">
        <f t="shared" si="1908"/>
        <v>0.66646221311705833</v>
      </c>
      <c r="AK630" s="85">
        <f t="shared" si="1921"/>
        <v>0.85027840575811853</v>
      </c>
      <c r="AL630" s="122">
        <f t="shared" si="1922"/>
        <v>0.88600139994995086</v>
      </c>
      <c r="AM630" s="122">
        <f t="shared" si="1923"/>
        <v>0.79941095249836835</v>
      </c>
      <c r="AN630" s="122">
        <f t="shared" si="1924"/>
        <v>0.80769793538648349</v>
      </c>
      <c r="AO630" s="53"/>
      <c r="AP630" s="60"/>
      <c r="AU630" s="25"/>
      <c r="AV630" s="25"/>
      <c r="AW630" s="25"/>
      <c r="AX630" s="25"/>
      <c r="AY630" s="25"/>
      <c r="AZ630" s="25"/>
      <c r="BA630" s="25"/>
    </row>
    <row r="631" spans="1:53" ht="15" thickBot="1">
      <c r="A631" s="23" t="s">
        <v>10</v>
      </c>
      <c r="B631" s="24">
        <v>13121011800</v>
      </c>
      <c r="C631" s="24"/>
      <c r="D631" s="148">
        <f t="shared" ref="D631:G631" si="1987">IF(OR(AND($V1413=1,$B$24=2),$B$24=1), IF(D$10="Next Quintile",IF(D1413&gt;D$21,D$22,IF(D1413&gt;D$20,D$21,IF(D1413&gt;D$19,D$20,IF(D1413&gt;D$18,D$19,D$18)))),IF(D$10="2nd Quintile",IF(D1413&gt;D$20,D$22,IF(D1413&gt;D$19,D$21,IF(D1413&gt;D$18,D$20,D$19))),IF(D1413*(1+D$10)&gt;100,100,D1413*(1+D$10)))), D1413)</f>
        <v>72.2</v>
      </c>
      <c r="E631" s="148">
        <f t="shared" si="1987"/>
        <v>63.8</v>
      </c>
      <c r="F631" s="148">
        <f t="shared" si="1987"/>
        <v>25.4</v>
      </c>
      <c r="G631" s="148">
        <f t="shared" si="1987"/>
        <v>26.7</v>
      </c>
      <c r="H631" s="149">
        <f t="shared" ref="H631:M631" si="1988">IF(OR(AND($V1413=1,$B$24=2),$B$24=1), IF(H$10="2nd Quintile",IF(H1413&gt;H$21,H$20,IF(H1413&gt;H$20,H$19,IF(H1413&gt;H$19,H$18, H$17))), IF(H$10="Next Quintile",IF(H1413=H$22,H$22,IF(H1413&gt;H$21,H$21,IF(H1413&gt;H$20,H$20,IF(H1413&gt;H$19,H$19,H$18)))),H1413*(1+H$10))), H1413)</f>
        <v>12.6</v>
      </c>
      <c r="I631" s="149">
        <f t="shared" si="1988"/>
        <v>4.5999999999999996</v>
      </c>
      <c r="J631" s="149">
        <f t="shared" si="1988"/>
        <v>82.4</v>
      </c>
      <c r="K631" s="149">
        <f t="shared" si="1988"/>
        <v>78.2</v>
      </c>
      <c r="L631" s="149">
        <f t="shared" si="1988"/>
        <v>58.8</v>
      </c>
      <c r="M631" s="149">
        <f t="shared" si="1988"/>
        <v>23.7</v>
      </c>
      <c r="N631" s="148">
        <f t="shared" si="1973"/>
        <v>80.400000000000006</v>
      </c>
      <c r="O631" s="149">
        <f t="shared" ref="O631:Q631" si="1989">IF(OR(AND($V1413=1,$B$24=2),$B$24=1), IF(O$10="2nd Quintile",IF(O1413&gt;O$21,O$20,IF(O1413&gt;O$20,O$19,IF(O1413&gt;O$19,O$18, O$17))), IF(O$10="Next Quintile",IF(O1413=O$22,O$22,IF(O1413&gt;O$21,O$21,IF(O1413&gt;O$20,O$20,IF(O1413&gt;O$19,O$19,O$18)))),O1413*(1+O$10))), O1413)</f>
        <v>21.4</v>
      </c>
      <c r="P631" s="149">
        <f t="shared" si="1989"/>
        <v>27.1</v>
      </c>
      <c r="Q631" s="149">
        <f t="shared" si="1989"/>
        <v>24.9</v>
      </c>
      <c r="R631" s="23"/>
      <c r="S631" s="49">
        <f t="shared" si="1901"/>
        <v>-0.15343705007520544</v>
      </c>
      <c r="T631" s="49">
        <f t="shared" si="1964"/>
        <v>-0.5741790728664572</v>
      </c>
      <c r="U631" s="49">
        <f t="shared" si="1964"/>
        <v>-0.98898125136849113</v>
      </c>
      <c r="V631" s="49">
        <f t="shared" si="1964"/>
        <v>-0.34757903424338327</v>
      </c>
      <c r="W631" s="49">
        <f t="shared" si="1912"/>
        <v>-1.187908186398186</v>
      </c>
      <c r="X631" s="49">
        <f t="shared" si="1912"/>
        <v>0.75264864129593989</v>
      </c>
      <c r="Y631" s="49">
        <f t="shared" si="1913"/>
        <v>-2.9307503603317624</v>
      </c>
      <c r="Z631" s="49">
        <f t="shared" si="1913"/>
        <v>-2.3366244339728612</v>
      </c>
      <c r="AA631" s="49">
        <f t="shared" si="1913"/>
        <v>-1.870192761164396</v>
      </c>
      <c r="AB631" s="49">
        <f t="shared" si="1904"/>
        <v>-0.82857604451753541</v>
      </c>
      <c r="AC631" s="49">
        <f t="shared" si="1964"/>
        <v>0.50185435264659106</v>
      </c>
      <c r="AD631" s="49">
        <f t="shared" si="1914"/>
        <v>-0.93836018272498312</v>
      </c>
      <c r="AE631" s="49">
        <f t="shared" si="1914"/>
        <v>-0.26572500179699315</v>
      </c>
      <c r="AF631" s="49">
        <f t="shared" si="1914"/>
        <v>-1.9017942565025843</v>
      </c>
      <c r="AG631" s="129">
        <f t="shared" si="1905"/>
        <v>-1.035070529103659</v>
      </c>
      <c r="AH631" s="129">
        <f t="shared" si="1906"/>
        <v>-0.77574090199822077</v>
      </c>
      <c r="AI631" s="129">
        <f t="shared" si="1907"/>
        <v>-1.6784644132182642</v>
      </c>
      <c r="AJ631" s="132">
        <f t="shared" si="1908"/>
        <v>-0.65100627209449236</v>
      </c>
      <c r="AK631" s="85">
        <f t="shared" si="1921"/>
        <v>0.27886999740687224</v>
      </c>
      <c r="AL631" s="122">
        <f t="shared" si="1922"/>
        <v>0.30286697043409339</v>
      </c>
      <c r="AM631" s="122">
        <f t="shared" si="1923"/>
        <v>0.23404580987720558</v>
      </c>
      <c r="AN631" s="122">
        <f t="shared" si="1924"/>
        <v>0.43950409149074537</v>
      </c>
      <c r="AO631" s="53"/>
      <c r="AP631" s="60"/>
      <c r="AU631" s="25"/>
      <c r="AV631" s="25"/>
      <c r="AW631" s="25"/>
      <c r="AX631" s="25"/>
      <c r="AY631" s="25"/>
      <c r="AZ631" s="25"/>
      <c r="BA631" s="25"/>
    </row>
    <row r="632" spans="1:53" ht="15" thickBot="1">
      <c r="A632" s="23" t="s">
        <v>10</v>
      </c>
      <c r="B632" s="24">
        <v>13121011900</v>
      </c>
      <c r="C632" s="24"/>
      <c r="D632" s="148">
        <f t="shared" ref="D632:G632" si="1990">IF(OR(AND($V1414=1,$B$24=2),$B$24=1), IF(D$10="Next Quintile",IF(D1414&gt;D$21,D$22,IF(D1414&gt;D$20,D$21,IF(D1414&gt;D$19,D$20,IF(D1414&gt;D$18,D$19,D$18)))),IF(D$10="2nd Quintile",IF(D1414&gt;D$20,D$22,IF(D1414&gt;D$19,D$21,IF(D1414&gt;D$18,D$20,D$19))),IF(D1414*(1+D$10)&gt;100,100,D1414*(1+D$10)))), D1414)</f>
        <v>82.4</v>
      </c>
      <c r="E632" s="148">
        <f t="shared" si="1990"/>
        <v>71.099999999999994</v>
      </c>
      <c r="F632" s="148">
        <f t="shared" si="1990"/>
        <v>34.799999999999997</v>
      </c>
      <c r="G632" s="148">
        <f t="shared" si="1990"/>
        <v>58.3</v>
      </c>
      <c r="H632" s="149">
        <f t="shared" ref="H632:M632" si="1991">IF(OR(AND($V1414=1,$B$24=2),$B$24=1), IF(H$10="2nd Quintile",IF(H1414&gt;H$21,H$20,IF(H1414&gt;H$20,H$19,IF(H1414&gt;H$19,H$18, H$17))), IF(H$10="Next Quintile",IF(H1414=H$22,H$22,IF(H1414&gt;H$21,H$21,IF(H1414&gt;H$20,H$20,IF(H1414&gt;H$19,H$19,H$18)))),H1414*(1+H$10))), H1414)</f>
        <v>4.0999999999999996</v>
      </c>
      <c r="I632" s="149">
        <f t="shared" si="1991"/>
        <v>11.9</v>
      </c>
      <c r="J632" s="149">
        <f t="shared" si="1991"/>
        <v>88</v>
      </c>
      <c r="K632" s="149">
        <f t="shared" si="1991"/>
        <v>42.1</v>
      </c>
      <c r="L632" s="149">
        <f t="shared" si="1991"/>
        <v>50.7</v>
      </c>
      <c r="M632" s="149">
        <f t="shared" si="1991"/>
        <v>11.5</v>
      </c>
      <c r="N632" s="148">
        <f t="shared" si="1973"/>
        <v>80.400000000000006</v>
      </c>
      <c r="O632" s="149">
        <f t="shared" ref="O632:Q632" si="1992">IF(OR(AND($V1414=1,$B$24=2),$B$24=1), IF(O$10="2nd Quintile",IF(O1414&gt;O$21,O$20,IF(O1414&gt;O$20,O$19,IF(O1414&gt;O$19,O$18, O$17))), IF(O$10="Next Quintile",IF(O1414=O$22,O$22,IF(O1414&gt;O$21,O$21,IF(O1414&gt;O$20,O$20,IF(O1414&gt;O$19,O$19,O$18)))),O1414*(1+O$10))), O1414)</f>
        <v>17.8</v>
      </c>
      <c r="P632" s="149">
        <f t="shared" si="1992"/>
        <v>18.899999999999999</v>
      </c>
      <c r="Q632" s="149">
        <f t="shared" si="1992"/>
        <v>18.3</v>
      </c>
      <c r="R632" s="23"/>
      <c r="S632" s="49">
        <f t="shared" si="1901"/>
        <v>0.7154175348118762</v>
      </c>
      <c r="T632" s="49">
        <f t="shared" si="1964"/>
        <v>0.12364110090666809</v>
      </c>
      <c r="U632" s="49">
        <f t="shared" si="1964"/>
        <v>-0.5385235007018343</v>
      </c>
      <c r="V632" s="49">
        <f t="shared" si="1964"/>
        <v>1.3321328506059724</v>
      </c>
      <c r="W632" s="49">
        <f t="shared" si="1912"/>
        <v>1.8475934771768192</v>
      </c>
      <c r="X632" s="49">
        <f t="shared" si="1912"/>
        <v>-0.11891482512130006</v>
      </c>
      <c r="Y632" s="49">
        <f t="shared" si="1913"/>
        <v>-3.1</v>
      </c>
      <c r="Z632" s="49">
        <f t="shared" si="1913"/>
        <v>-0.5554254398034667</v>
      </c>
      <c r="AA632" s="49">
        <f t="shared" si="1913"/>
        <v>-1.1246841364893529</v>
      </c>
      <c r="AB632" s="49">
        <f t="shared" si="1904"/>
        <v>0.20246996023046318</v>
      </c>
      <c r="AC632" s="49">
        <f t="shared" si="1964"/>
        <v>0.50185435264659106</v>
      </c>
      <c r="AD632" s="49">
        <f t="shared" si="1914"/>
        <v>-0.568088712144311</v>
      </c>
      <c r="AE632" s="49">
        <f t="shared" si="1914"/>
        <v>0.32315311131018237</v>
      </c>
      <c r="AF632" s="49">
        <f t="shared" si="1914"/>
        <v>-0.91158151999067161</v>
      </c>
      <c r="AG632" s="129">
        <f t="shared" si="1905"/>
        <v>-0.20629233225932522</v>
      </c>
      <c r="AH632" s="129">
        <f t="shared" si="1906"/>
        <v>3.7335233954028775E-2</v>
      </c>
      <c r="AI632" s="129">
        <f t="shared" si="1907"/>
        <v>-0.49254653868745213</v>
      </c>
      <c r="AJ632" s="132">
        <f t="shared" si="1908"/>
        <v>-0.16366569204455228</v>
      </c>
      <c r="AK632" s="85">
        <f t="shared" si="1921"/>
        <v>0.52626736548187492</v>
      </c>
      <c r="AL632" s="122">
        <f t="shared" si="1922"/>
        <v>0.5404933686043486</v>
      </c>
      <c r="AM632" s="122">
        <f t="shared" si="1923"/>
        <v>0.50997585057853123</v>
      </c>
      <c r="AN632" s="122">
        <f t="shared" si="1924"/>
        <v>0.57570150605444437</v>
      </c>
      <c r="AO632" s="53"/>
      <c r="AP632" s="60"/>
      <c r="AU632" s="25"/>
      <c r="AV632" s="25"/>
      <c r="AW632" s="25"/>
      <c r="AX632" s="25"/>
      <c r="AY632" s="25"/>
      <c r="AZ632" s="25"/>
      <c r="BA632" s="25"/>
    </row>
    <row r="633" spans="1:53" ht="15" thickBot="1">
      <c r="A633" s="23" t="s">
        <v>10</v>
      </c>
      <c r="B633" s="24">
        <v>13121012000</v>
      </c>
      <c r="C633" s="24"/>
      <c r="D633" s="148">
        <f t="shared" ref="D633:G633" si="1993">IF(OR(AND($V1415=1,$B$24=2),$B$24=1), IF(D$10="Next Quintile",IF(D1415&gt;D$21,D$22,IF(D1415&gt;D$20,D$21,IF(D1415&gt;D$19,D$20,IF(D1415&gt;D$18,D$19,D$18)))),IF(D$10="2nd Quintile",IF(D1415&gt;D$20,D$22,IF(D1415&gt;D$19,D$21,IF(D1415&gt;D$18,D$20,D$19))),IF(D1415*(1+D$10)&gt;100,100,D1415*(1+D$10)))), D1415)</f>
        <v>68.599999999999994</v>
      </c>
      <c r="E633" s="148">
        <f t="shared" si="1993"/>
        <v>57.1</v>
      </c>
      <c r="F633" s="148">
        <f t="shared" si="1993"/>
        <v>19.3</v>
      </c>
      <c r="G633" s="148">
        <f t="shared" si="1993"/>
        <v>12.7</v>
      </c>
      <c r="H633" s="149">
        <f t="shared" ref="H633:M633" si="1994">IF(OR(AND($V1415=1,$B$24=2),$B$24=1), IF(H$10="2nd Quintile",IF(H1415&gt;H$21,H$20,IF(H1415&gt;H$20,H$19,IF(H1415&gt;H$19,H$18, H$17))), IF(H$10="Next Quintile",IF(H1415=H$22,H$22,IF(H1415&gt;H$21,H$21,IF(H1415&gt;H$20,H$20,IF(H1415&gt;H$19,H$19,H$18)))),H1415*(1+H$10))), H1415)</f>
        <v>14.7</v>
      </c>
      <c r="I633" s="149">
        <f t="shared" si="1994"/>
        <v>16.7</v>
      </c>
      <c r="J633" s="149">
        <f t="shared" si="1994"/>
        <v>60.7</v>
      </c>
      <c r="K633" s="149">
        <f t="shared" si="1994"/>
        <v>82.8</v>
      </c>
      <c r="L633" s="149">
        <f t="shared" si="1994"/>
        <v>60.2</v>
      </c>
      <c r="M633" s="149">
        <f t="shared" si="1994"/>
        <v>34.6</v>
      </c>
      <c r="N633" s="148">
        <f t="shared" si="1973"/>
        <v>51</v>
      </c>
      <c r="O633" s="149">
        <f t="shared" ref="O633:Q633" si="1995">IF(OR(AND($V1415=1,$B$24=2),$B$24=1), IF(O$10="2nd Quintile",IF(O1415&gt;O$21,O$20,IF(O1415&gt;O$20,O$19,IF(O1415&gt;O$19,O$18, O$17))), IF(O$10="Next Quintile",IF(O1415=O$22,O$22,IF(O1415&gt;O$21,O$21,IF(O1415&gt;O$20,O$20,IF(O1415&gt;O$19,O$19,O$18)))),O1415*(1+O$10))), O1415)</f>
        <v>29.4</v>
      </c>
      <c r="P633" s="149">
        <f t="shared" si="1995"/>
        <v>50.7</v>
      </c>
      <c r="Q633" s="149">
        <f t="shared" si="1995"/>
        <v>28.7</v>
      </c>
      <c r="R633" s="23"/>
      <c r="S633" s="49">
        <f t="shared" si="1901"/>
        <v>-0.46009160944711724</v>
      </c>
      <c r="T633" s="49">
        <f t="shared" si="1964"/>
        <v>-1.2146441638637091</v>
      </c>
      <c r="U633" s="49">
        <f t="shared" si="1964"/>
        <v>-1.2812995789287684</v>
      </c>
      <c r="V633" s="49">
        <f t="shared" si="1964"/>
        <v>-1.0917551857589207</v>
      </c>
      <c r="W633" s="49">
        <f t="shared" si="1912"/>
        <v>-1.9378556562225988</v>
      </c>
      <c r="X633" s="49">
        <f t="shared" si="1912"/>
        <v>-0.69199765235455357</v>
      </c>
      <c r="Y633" s="49">
        <f t="shared" si="1913"/>
        <v>-1.8405220892329237</v>
      </c>
      <c r="Z633" s="49">
        <f t="shared" si="1913"/>
        <v>-2.5635916188254706</v>
      </c>
      <c r="AA633" s="49">
        <f t="shared" si="1913"/>
        <v>-1.999046103700824</v>
      </c>
      <c r="AB633" s="49">
        <f t="shared" si="1904"/>
        <v>-1.749756491382551</v>
      </c>
      <c r="AC633" s="49">
        <f t="shared" si="1964"/>
        <v>-2.260234485275681</v>
      </c>
      <c r="AD633" s="49">
        <f t="shared" si="1914"/>
        <v>-1.7611856729042552</v>
      </c>
      <c r="AE633" s="49">
        <f t="shared" si="1914"/>
        <v>-1.9605449370810586</v>
      </c>
      <c r="AF633" s="49">
        <f t="shared" si="1914"/>
        <v>-2.4719167411609582</v>
      </c>
      <c r="AG633" s="129">
        <f t="shared" si="1905"/>
        <v>-1.811494237238142</v>
      </c>
      <c r="AH633" s="129">
        <f t="shared" si="1906"/>
        <v>-1.2168808479726558</v>
      </c>
      <c r="AI633" s="129">
        <f t="shared" si="1907"/>
        <v>-2.104131404636282</v>
      </c>
      <c r="AJ633" s="132">
        <f t="shared" si="1908"/>
        <v>-2.1134704591054883</v>
      </c>
      <c r="AK633" s="85">
        <f t="shared" si="1921"/>
        <v>4.7100891227569927E-2</v>
      </c>
      <c r="AL633" s="122">
        <f t="shared" si="1922"/>
        <v>0.17394116408490512</v>
      </c>
      <c r="AM633" s="122">
        <f t="shared" si="1923"/>
        <v>0.13500496329779704</v>
      </c>
      <c r="AN633" s="122">
        <f t="shared" si="1924"/>
        <v>3.078819686426406E-2</v>
      </c>
      <c r="AO633" s="53"/>
      <c r="AP633" s="60"/>
      <c r="AU633" s="25"/>
      <c r="AV633" s="25"/>
      <c r="AW633" s="25"/>
      <c r="AX633" s="25"/>
      <c r="AY633" s="25"/>
      <c r="AZ633" s="25"/>
      <c r="BA633" s="25"/>
    </row>
    <row r="634" spans="1:53" ht="15" thickBot="1">
      <c r="A634" s="57" t="s">
        <v>10</v>
      </c>
      <c r="B634" s="58">
        <v>13121012300</v>
      </c>
      <c r="C634" s="58"/>
      <c r="D634" s="19">
        <f t="shared" ref="D634:G634" si="1996">IF(OR(AND($V1416=1,$B$24=2),$B$24=1), IF(D$10="Next Quintile",IF(D1416&gt;D$21,D$22,IF(D1416&gt;D$20,D$21,IF(D1416&gt;D$19,D$20,IF(D1416&gt;D$18,D$19,D$18)))),IF(D$10="2nd Quintile",IF(D1416&gt;D$20,D$22,IF(D1416&gt;D$19,D$21,IF(D1416&gt;D$18,D$20,D$19))),IF(D1416*(1+D$10)&gt;100,100,D1416*(1+D$10)))), D1416)</f>
        <v>67.3</v>
      </c>
      <c r="E634" s="19">
        <f t="shared" si="1996"/>
        <v>57.7</v>
      </c>
      <c r="F634" s="19">
        <f t="shared" si="1996"/>
        <v>14.3</v>
      </c>
      <c r="G634" s="19">
        <f t="shared" si="1996"/>
        <v>8.6</v>
      </c>
      <c r="H634" s="94">
        <f t="shared" ref="H634:M634" si="1997">IF(OR(AND($V1416=1,$B$24=2),$B$24=1), IF(H$10="2nd Quintile",IF(H1416&gt;H$21,H$20,IF(H1416&gt;H$20,H$19,IF(H1416&gt;H$19,H$18, H$17))), IF(H$10="Next Quintile",IF(H1416=H$22,H$22,IF(H1416&gt;H$21,H$21,IF(H1416&gt;H$20,H$20,IF(H1416&gt;H$19,H$19,H$18)))),H1416*(1+H$10))), H1416)</f>
        <v>11.8</v>
      </c>
      <c r="I634" s="94">
        <f t="shared" si="1997"/>
        <v>8.9</v>
      </c>
      <c r="J634" s="94">
        <f t="shared" si="1997"/>
        <v>50.2</v>
      </c>
      <c r="K634" s="94">
        <f t="shared" si="1997"/>
        <v>27.6</v>
      </c>
      <c r="L634" s="94">
        <f t="shared" si="1997"/>
        <v>48.9</v>
      </c>
      <c r="M634" s="94">
        <f t="shared" si="1997"/>
        <v>16.8</v>
      </c>
      <c r="N634" s="19">
        <f t="shared" si="1973"/>
        <v>68.3</v>
      </c>
      <c r="O634" s="94">
        <f t="shared" ref="O634:Q634" si="1998">IF(OR(AND($V1416=1,$B$24=2),$B$24=1), IF(O$10="2nd Quintile",IF(O1416&gt;O$21,O$20,IF(O1416&gt;O$20,O$19,IF(O1416&gt;O$19,O$18, O$17))), IF(O$10="Next Quintile",IF(O1416=O$22,O$22,IF(O1416&gt;O$21,O$21,IF(O1416&gt;O$20,O$20,IF(O1416&gt;O$19,O$19,O$18)))),O1416*(1+O$10))), O1416)</f>
        <v>12.2</v>
      </c>
      <c r="P634" s="94">
        <f t="shared" si="1998"/>
        <v>24.1</v>
      </c>
      <c r="Q634" s="94">
        <f t="shared" si="1998"/>
        <v>14.1</v>
      </c>
      <c r="R634" s="57"/>
      <c r="S634" s="128">
        <f t="shared" si="1901"/>
        <v>-0.57082797810919594</v>
      </c>
      <c r="T634" s="128">
        <f t="shared" si="1964"/>
        <v>-1.1572890810878356</v>
      </c>
      <c r="U634" s="128">
        <f t="shared" si="1964"/>
        <v>-1.5209047654535859</v>
      </c>
      <c r="V634" s="128">
        <f t="shared" si="1964"/>
        <v>-1.3096924872741851</v>
      </c>
      <c r="W634" s="128">
        <f t="shared" si="1912"/>
        <v>-0.90221391217936231</v>
      </c>
      <c r="X634" s="128">
        <f t="shared" si="1912"/>
        <v>0.23926194189948347</v>
      </c>
      <c r="Y634" s="128">
        <f t="shared" si="1913"/>
        <v>-1.3129922806367114</v>
      </c>
      <c r="Z634" s="128">
        <f t="shared" si="1913"/>
        <v>0.16001459940584678</v>
      </c>
      <c r="AA634" s="128">
        <f t="shared" si="1913"/>
        <v>-0.95901555322823184</v>
      </c>
      <c r="AB634" s="128">
        <f t="shared" si="1904"/>
        <v>-0.24544346806170025</v>
      </c>
      <c r="AC634" s="128">
        <f t="shared" si="1964"/>
        <v>-0.63492370649829022</v>
      </c>
      <c r="AD634" s="128">
        <f t="shared" si="1914"/>
        <v>7.8891309811793611E-3</v>
      </c>
      <c r="AE634" s="128">
        <f t="shared" si="1914"/>
        <v>-5.028178968461193E-2</v>
      </c>
      <c r="AF634" s="128">
        <f t="shared" si="1914"/>
        <v>-0.28144614221036318</v>
      </c>
      <c r="AG634" s="130">
        <f t="shared" si="1905"/>
        <v>-0.50712047310517816</v>
      </c>
      <c r="AH634" s="130">
        <f t="shared" si="1906"/>
        <v>-0.93352265183448468</v>
      </c>
      <c r="AI634" s="130">
        <f t="shared" si="1907"/>
        <v>-0.34814814062802846</v>
      </c>
      <c r="AJ634" s="131">
        <f t="shared" si="1908"/>
        <v>-0.2396906268530215</v>
      </c>
      <c r="AK634" s="85">
        <f t="shared" si="1921"/>
        <v>0.43646759689295894</v>
      </c>
      <c r="AL634" s="122">
        <f t="shared" si="1922"/>
        <v>0.25675430367050561</v>
      </c>
      <c r="AM634" s="122">
        <f t="shared" si="1923"/>
        <v>0.54357333376808714</v>
      </c>
      <c r="AN634" s="122">
        <f t="shared" si="1924"/>
        <v>0.55445476406914485</v>
      </c>
      <c r="AO634" s="53"/>
      <c r="AP634" s="60"/>
      <c r="AQ634" s="56"/>
      <c r="AR634" s="56"/>
      <c r="AS634" s="56"/>
      <c r="AT634" s="56"/>
      <c r="AU634" s="25"/>
      <c r="AV634" s="25"/>
      <c r="AW634" s="25"/>
      <c r="AX634" s="25"/>
      <c r="AY634" s="25"/>
      <c r="AZ634" s="25"/>
      <c r="BA634" s="25"/>
    </row>
    <row r="635" spans="1:53" ht="15" thickBot="1">
      <c r="A635" s="23" t="s">
        <v>11</v>
      </c>
      <c r="B635" s="24">
        <v>13135050103</v>
      </c>
      <c r="C635" s="24"/>
      <c r="D635" s="148">
        <f>IF(OR(AND($V1417=1,$B$24=2),$B$24=1), IF(D$11="Next Quintile",IF(D1417&gt;D$21,D$22,IF(D1417&gt;D$20,D$21,IF(D1417&gt;D$19,D$20,IF(D1417&gt;D$18,D$19,D$18)))),IF(D$11="2nd Quintile",IF(D1417&gt;D$20,D$22,IF(D1417&gt;D$19,D$21,IF(D1417&gt;D$18,D$20,D$19))),IF(D1417*(1+D$11)&gt;100,100,D1417*(1+D$11)))), D1417)</f>
        <v>84.1</v>
      </c>
      <c r="E635" s="148">
        <f t="shared" ref="E635:G635" si="1999">IF(OR(AND($V1417=1,$B$24=2),$B$24=1), IF(E$11="Next Quintile",IF(E1417&gt;E$21,E$22,IF(E1417&gt;E$20,E$21,IF(E1417&gt;E$19,E$20,IF(E1417&gt;E$18,E$19,E$18)))),IF(E$11="2nd Quintile",IF(E1417&gt;E$20,E$22,IF(E1417&gt;E$19,E$21,IF(E1417&gt;E$18,E$20,E$19))),IF(E1417*(1+E$11)&gt;100,100,E1417*(1+E$11)))), E1417)</f>
        <v>81.599999999999994</v>
      </c>
      <c r="F635" s="148">
        <f t="shared" si="1999"/>
        <v>59.8</v>
      </c>
      <c r="G635" s="148">
        <f t="shared" si="1999"/>
        <v>58.3</v>
      </c>
      <c r="H635" s="149">
        <f t="shared" ref="H635:Q635" si="2000">IF(OR(AND($V1417=1,$B$24=2),$B$24=1), IF(H$11="2nd Quintile",IF(H1417&gt;H$21,H$20,IF(H1417&gt;H$20,H$19,IF(H1417&gt;H$19,H$18, H$17))), IF(H$11="Next Quintile",IF(H1417=H$22,H$22,IF(H1417&gt;H$21,H$21,IF(H1417&gt;H$20,H$20,IF(H1417&gt;H$19,H$19,H$18)))),H1417*(1+H$11))), H1417)</f>
        <v>7.9</v>
      </c>
      <c r="I635" s="149">
        <f t="shared" si="2000"/>
        <v>10.8</v>
      </c>
      <c r="J635" s="149">
        <f t="shared" si="2000"/>
        <v>27.5</v>
      </c>
      <c r="K635" s="149">
        <f t="shared" si="2000"/>
        <v>35.6</v>
      </c>
      <c r="L635" s="149">
        <f t="shared" si="2000"/>
        <v>43.1</v>
      </c>
      <c r="M635" s="149">
        <f t="shared" si="2000"/>
        <v>17.899999999999999</v>
      </c>
      <c r="N635" s="148">
        <f t="shared" ref="N635:N698" si="2001">IF(OR(AND($V1417=1,$B$24=2),$B$24=1), IF(N$11="Next Quintile",IF(N1417&gt;N$21,N$22,IF(N1417&gt;N$20,N$21,IF(N1417&gt;N$19,N$20,IF(N1417&gt;N$18,N$19,N$18)))),IF(N$11="2nd Quintile",IF(N1417&gt;N$20,N$22,IF(N1417&gt;N$19,N$21,IF(N1417&gt;N$18,N$20,N$19))),IF(N1417*(1+N$11)&gt;100,100,N1417*(1+N$11)))), N1417)</f>
        <v>72.2</v>
      </c>
      <c r="O635" s="149">
        <f t="shared" si="2000"/>
        <v>16.2</v>
      </c>
      <c r="P635" s="149">
        <f t="shared" si="2000"/>
        <v>23.6</v>
      </c>
      <c r="Q635" s="149">
        <f t="shared" si="2000"/>
        <v>8.6</v>
      </c>
      <c r="R635" s="23"/>
      <c r="S635" s="49">
        <f t="shared" si="1901"/>
        <v>0.8602266322930554</v>
      </c>
      <c r="T635" s="49">
        <f t="shared" si="1964"/>
        <v>1.1273550494844515</v>
      </c>
      <c r="U635" s="49">
        <f t="shared" si="1964"/>
        <v>0.65950243192225322</v>
      </c>
      <c r="V635" s="49">
        <f t="shared" si="1964"/>
        <v>1.3321328506059724</v>
      </c>
      <c r="W635" s="49">
        <f t="shared" si="1912"/>
        <v>0.49054567463740495</v>
      </c>
      <c r="X635" s="49">
        <f t="shared" si="1912"/>
        <v>1.241665611965386E-2</v>
      </c>
      <c r="Y635" s="49">
        <f t="shared" si="1913"/>
        <v>-0.1725230753858524</v>
      </c>
      <c r="Z635" s="49">
        <f t="shared" si="1913"/>
        <v>-0.23471093946825722</v>
      </c>
      <c r="AA635" s="49">
        <f t="shared" si="1913"/>
        <v>-0.42519456272017608</v>
      </c>
      <c r="AB635" s="49">
        <f t="shared" si="1904"/>
        <v>-0.33840663242422453</v>
      </c>
      <c r="AC635" s="49">
        <f t="shared" si="1964"/>
        <v>-0.26852416677390673</v>
      </c>
      <c r="AD635" s="49">
        <f t="shared" si="1914"/>
        <v>-0.40352361410845655</v>
      </c>
      <c r="AE635" s="49">
        <f t="shared" si="1914"/>
        <v>-1.4374587665881733E-2</v>
      </c>
      <c r="AF635" s="49">
        <f t="shared" si="1914"/>
        <v>0.54373113821623098</v>
      </c>
      <c r="AG635" s="129">
        <f t="shared" si="1905"/>
        <v>8.2407218373002231E-2</v>
      </c>
      <c r="AH635" s="129">
        <f t="shared" si="1906"/>
        <v>0.6156651742395628</v>
      </c>
      <c r="AI635" s="129">
        <f t="shared" si="1907"/>
        <v>-0.33277071153755261</v>
      </c>
      <c r="AJ635" s="132">
        <f t="shared" si="1908"/>
        <v>-3.5672807583003507E-2</v>
      </c>
      <c r="AK635" s="85">
        <f t="shared" si="1921"/>
        <v>0.61244664633509571</v>
      </c>
      <c r="AL635" s="122">
        <f t="shared" si="1922"/>
        <v>0.70951377713364416</v>
      </c>
      <c r="AM635" s="122">
        <f t="shared" si="1923"/>
        <v>0.54715123298517709</v>
      </c>
      <c r="AN635" s="122">
        <f t="shared" si="1924"/>
        <v>0.61147176746880638</v>
      </c>
      <c r="AO635" s="53"/>
      <c r="AP635" s="60"/>
      <c r="AQ635" s="25"/>
      <c r="AR635" s="25"/>
      <c r="AS635" s="25"/>
      <c r="AT635" s="25"/>
      <c r="AU635" s="25"/>
      <c r="AV635" s="25"/>
      <c r="AW635" s="25"/>
      <c r="AX635" s="25"/>
      <c r="AY635" s="25"/>
      <c r="AZ635" s="25"/>
      <c r="BA635" s="25"/>
    </row>
    <row r="636" spans="1:53" ht="15" thickBot="1">
      <c r="A636" s="23" t="s">
        <v>11</v>
      </c>
      <c r="B636" s="24">
        <v>13135050105</v>
      </c>
      <c r="C636" s="24"/>
      <c r="D636" s="148">
        <f t="shared" ref="D636:G636" si="2002">IF(OR(AND($V1418=1,$B$24=2),$B$24=1), IF(D$11="Next Quintile",IF(D1418&gt;D$21,D$22,IF(D1418&gt;D$20,D$21,IF(D1418&gt;D$19,D$20,IF(D1418&gt;D$18,D$19,D$18)))),IF(D$11="2nd Quintile",IF(D1418&gt;D$20,D$22,IF(D1418&gt;D$19,D$21,IF(D1418&gt;D$18,D$20,D$19))),IF(D1418*(1+D$11)&gt;100,100,D1418*(1+D$11)))), D1418)</f>
        <v>88.5</v>
      </c>
      <c r="E636" s="148">
        <f t="shared" si="2002"/>
        <v>91.1</v>
      </c>
      <c r="F636" s="148">
        <f t="shared" si="2002"/>
        <v>55.8</v>
      </c>
      <c r="G636" s="148">
        <f t="shared" si="2002"/>
        <v>60.1</v>
      </c>
      <c r="H636" s="149">
        <f t="shared" ref="H636:M636" si="2003">IF(OR(AND($V1418=1,$B$24=2),$B$24=1), IF(H$11="2nd Quintile",IF(H1418&gt;H$21,H$20,IF(H1418&gt;H$20,H$19,IF(H1418&gt;H$19,H$18, H$17))), IF(H$11="Next Quintile",IF(H1418=H$22,H$22,IF(H1418&gt;H$21,H$21,IF(H1418&gt;H$20,H$20,IF(H1418&gt;H$19,H$19,H$18)))),H1418*(1+H$11))), H1418)</f>
        <v>8.4</v>
      </c>
      <c r="I636" s="149">
        <f t="shared" si="2003"/>
        <v>14.2</v>
      </c>
      <c r="J636" s="149">
        <f t="shared" si="2003"/>
        <v>40.200000000000003</v>
      </c>
      <c r="K636" s="149">
        <f t="shared" si="2003"/>
        <v>57.7</v>
      </c>
      <c r="L636" s="149">
        <f t="shared" si="2003"/>
        <v>38.6</v>
      </c>
      <c r="M636" s="149">
        <f t="shared" si="2003"/>
        <v>34.6</v>
      </c>
      <c r="N636" s="148">
        <f t="shared" si="2001"/>
        <v>78.3</v>
      </c>
      <c r="O636" s="149">
        <f t="shared" ref="O636:Q636" si="2004">IF(OR(AND($V1418=1,$B$24=2),$B$24=1), IF(O$11="2nd Quintile",IF(O1418&gt;O$21,O$20,IF(O1418&gt;O$20,O$19,IF(O1418&gt;O$19,O$18, O$17))), IF(O$11="Next Quintile",IF(O1418=O$22,O$22,IF(O1418&gt;O$21,O$21,IF(O1418&gt;O$20,O$20,IF(O1418&gt;O$19,O$19,O$18)))),O1418*(1+O$11))), O1418)</f>
        <v>26.3</v>
      </c>
      <c r="P636" s="149">
        <f t="shared" si="2004"/>
        <v>43.1</v>
      </c>
      <c r="Q636" s="149">
        <f t="shared" si="2004"/>
        <v>14.7</v>
      </c>
      <c r="R636" s="23"/>
      <c r="S636" s="49">
        <f t="shared" si="1901"/>
        <v>1.2350266493031694</v>
      </c>
      <c r="T636" s="49">
        <f t="shared" si="1964"/>
        <v>2.0354771934357792</v>
      </c>
      <c r="U636" s="49">
        <f t="shared" si="1964"/>
        <v>0.46781828270239922</v>
      </c>
      <c r="V636" s="49">
        <f t="shared" si="1964"/>
        <v>1.4278126415151133</v>
      </c>
      <c r="W636" s="49">
        <f t="shared" si="1912"/>
        <v>0.3119867532506399</v>
      </c>
      <c r="X636" s="49">
        <f t="shared" si="1912"/>
        <v>-0.39351701317056725</v>
      </c>
      <c r="Y636" s="49">
        <f t="shared" si="1913"/>
        <v>-0.81058293911650925</v>
      </c>
      <c r="Z636" s="49">
        <f t="shared" si="1913"/>
        <v>-1.3251402406079695</v>
      </c>
      <c r="AA636" s="49">
        <f t="shared" si="1913"/>
        <v>-1.1023104567374055E-2</v>
      </c>
      <c r="AB636" s="49">
        <f t="shared" si="1904"/>
        <v>-1.749756491382551</v>
      </c>
      <c r="AC636" s="49">
        <f t="shared" si="1964"/>
        <v>0.30456229279499941</v>
      </c>
      <c r="AD636" s="49">
        <f t="shared" si="1914"/>
        <v>-1.4423407954597873</v>
      </c>
      <c r="AE636" s="49">
        <f t="shared" si="1914"/>
        <v>-1.4147554663963595</v>
      </c>
      <c r="AF636" s="49">
        <f t="shared" si="1914"/>
        <v>-0.37146548189326428</v>
      </c>
      <c r="AG636" s="129">
        <f t="shared" si="1905"/>
        <v>-0.38302176618501349</v>
      </c>
      <c r="AH636" s="129">
        <f t="shared" si="1906"/>
        <v>0.61057450970286065</v>
      </c>
      <c r="AI636" s="129">
        <f t="shared" si="1907"/>
        <v>-1.0286399455192983</v>
      </c>
      <c r="AJ636" s="132">
        <f t="shared" si="1908"/>
        <v>-0.73099986273860285</v>
      </c>
      <c r="AK636" s="85">
        <f t="shared" si="1921"/>
        <v>0.47351212049464153</v>
      </c>
      <c r="AL636" s="122">
        <f t="shared" si="1922"/>
        <v>0.70802599975996328</v>
      </c>
      <c r="AM636" s="122">
        <f t="shared" si="1923"/>
        <v>0.38524185445308506</v>
      </c>
      <c r="AN636" s="122">
        <f t="shared" si="1924"/>
        <v>0.41714822646863231</v>
      </c>
      <c r="AO636" s="53"/>
      <c r="AP636" s="60"/>
      <c r="AQ636" s="25"/>
      <c r="AR636" s="25"/>
      <c r="AS636" s="25"/>
      <c r="AT636" s="25"/>
      <c r="AU636" s="25"/>
      <c r="AV636" s="25"/>
      <c r="AW636" s="25"/>
      <c r="AX636" s="25"/>
      <c r="AY636" s="25"/>
      <c r="AZ636" s="25"/>
      <c r="BA636" s="25"/>
    </row>
    <row r="637" spans="1:53" ht="15" thickBot="1">
      <c r="A637" s="23" t="s">
        <v>11</v>
      </c>
      <c r="B637" s="24">
        <v>13135050106</v>
      </c>
      <c r="C637" s="24"/>
      <c r="D637" s="148">
        <f t="shared" ref="D637:G637" si="2005">IF(OR(AND($V1419=1,$B$24=2),$B$24=1), IF(D$11="Next Quintile",IF(D1419&gt;D$21,D$22,IF(D1419&gt;D$20,D$21,IF(D1419&gt;D$19,D$20,IF(D1419&gt;D$18,D$19,D$18)))),IF(D$11="2nd Quintile",IF(D1419&gt;D$20,D$22,IF(D1419&gt;D$19,D$21,IF(D1419&gt;D$18,D$20,D$19))),IF(D1419*(1+D$11)&gt;100,100,D1419*(1+D$11)))), D1419)</f>
        <v>86.8</v>
      </c>
      <c r="E637" s="148">
        <f t="shared" si="2005"/>
        <v>87.2</v>
      </c>
      <c r="F637" s="148">
        <f t="shared" si="2005"/>
        <v>58.7</v>
      </c>
      <c r="G637" s="148">
        <f t="shared" si="2005"/>
        <v>59.3</v>
      </c>
      <c r="H637" s="149">
        <f t="shared" ref="H637:M637" si="2006">IF(OR(AND($V1419=1,$B$24=2),$B$24=1), IF(H$11="2nd Quintile",IF(H1419&gt;H$21,H$20,IF(H1419&gt;H$20,H$19,IF(H1419&gt;H$19,H$18, H$17))), IF(H$11="Next Quintile",IF(H1419=H$22,H$22,IF(H1419&gt;H$21,H$21,IF(H1419&gt;H$20,H$20,IF(H1419&gt;H$19,H$19,H$18)))),H1419*(1+H$11))), H1419)</f>
        <v>5.4</v>
      </c>
      <c r="I637" s="149">
        <f t="shared" si="2006"/>
        <v>7.6</v>
      </c>
      <c r="J637" s="149">
        <f t="shared" si="2006"/>
        <v>35.299999999999997</v>
      </c>
      <c r="K637" s="149">
        <f t="shared" si="2006"/>
        <v>27.8</v>
      </c>
      <c r="L637" s="149">
        <f t="shared" si="2006"/>
        <v>35.4</v>
      </c>
      <c r="M637" s="149">
        <f t="shared" si="2006"/>
        <v>24.7</v>
      </c>
      <c r="N637" s="148">
        <f t="shared" si="2001"/>
        <v>77.599999999999994</v>
      </c>
      <c r="O637" s="149">
        <f t="shared" ref="O637:Q637" si="2007">IF(OR(AND($V1419=1,$B$24=2),$B$24=1), IF(O$11="2nd Quintile",IF(O1419&gt;O$21,O$20,IF(O1419&gt;O$20,O$19,IF(O1419&gt;O$19,O$18, O$17))), IF(O$11="Next Quintile",IF(O1419=O$22,O$22,IF(O1419&gt;O$21,O$21,IF(O1419&gt;O$20,O$20,IF(O1419&gt;O$19,O$19,O$18)))),O1419*(1+O$11))), O1419)</f>
        <v>20.6</v>
      </c>
      <c r="P637" s="149">
        <f t="shared" si="2007"/>
        <v>28.6</v>
      </c>
      <c r="Q637" s="149">
        <f t="shared" si="2007"/>
        <v>8.4</v>
      </c>
      <c r="R637" s="23"/>
      <c r="S637" s="49">
        <f t="shared" si="1901"/>
        <v>1.090217551821989</v>
      </c>
      <c r="T637" s="49">
        <f t="shared" si="1964"/>
        <v>1.6626691553926034</v>
      </c>
      <c r="U637" s="49">
        <f t="shared" si="1964"/>
        <v>0.60678929088679368</v>
      </c>
      <c r="V637" s="49">
        <f t="shared" si="1964"/>
        <v>1.3852882899999395</v>
      </c>
      <c r="W637" s="49">
        <f t="shared" si="1912"/>
        <v>1.3833402815712299</v>
      </c>
      <c r="X637" s="49">
        <f t="shared" si="1912"/>
        <v>0.3944718742751564</v>
      </c>
      <c r="Y637" s="49">
        <f t="shared" si="1913"/>
        <v>-0.56440236177160996</v>
      </c>
      <c r="Z637" s="49">
        <f t="shared" si="1913"/>
        <v>0.15014646093399422</v>
      </c>
      <c r="AA637" s="49">
        <f t="shared" si="1913"/>
        <v>0.28349882123017434</v>
      </c>
      <c r="AB637" s="49">
        <f t="shared" si="1904"/>
        <v>-0.91308801211983048</v>
      </c>
      <c r="AC637" s="49">
        <f t="shared" si="1964"/>
        <v>0.23879827284446886</v>
      </c>
      <c r="AD637" s="49">
        <f t="shared" si="1914"/>
        <v>-0.85607763370705625</v>
      </c>
      <c r="AE637" s="49">
        <f t="shared" si="1914"/>
        <v>-0.37344660785318373</v>
      </c>
      <c r="AF637" s="49">
        <f t="shared" si="1914"/>
        <v>0.57373758477719794</v>
      </c>
      <c r="AG637" s="129">
        <f t="shared" si="1905"/>
        <v>0.19571165271684385</v>
      </c>
      <c r="AH637" s="129">
        <f t="shared" si="1906"/>
        <v>0.85119629745372882</v>
      </c>
      <c r="AI637" s="129">
        <f t="shared" si="1907"/>
        <v>-0.15981424331855398</v>
      </c>
      <c r="AJ637" s="132">
        <f t="shared" si="1908"/>
        <v>-0.1042470959846433</v>
      </c>
      <c r="AK637" s="85">
        <f t="shared" si="1921"/>
        <v>0.64626898740852812</v>
      </c>
      <c r="AL637" s="122">
        <f t="shared" si="1922"/>
        <v>0.77834916657823572</v>
      </c>
      <c r="AM637" s="122">
        <f t="shared" si="1923"/>
        <v>0.58739338325557999</v>
      </c>
      <c r="AN637" s="122">
        <f t="shared" si="1924"/>
        <v>0.592307262873495</v>
      </c>
      <c r="AO637" s="53"/>
      <c r="AP637" s="60"/>
      <c r="AQ637" s="25"/>
      <c r="AR637" s="25"/>
      <c r="AS637" s="25"/>
      <c r="AT637" s="25"/>
      <c r="AU637" s="25"/>
      <c r="AV637" s="25"/>
      <c r="AW637" s="25"/>
      <c r="AX637" s="25"/>
      <c r="AY637" s="25"/>
      <c r="AZ637" s="25"/>
      <c r="BA637" s="25"/>
    </row>
    <row r="638" spans="1:53" ht="15" thickBot="1">
      <c r="A638" s="23" t="s">
        <v>11</v>
      </c>
      <c r="B638" s="24">
        <v>13135050107</v>
      </c>
      <c r="C638" s="24"/>
      <c r="D638" s="148">
        <f t="shared" ref="D638:G638" si="2008">IF(OR(AND($V1420=1,$B$24=2),$B$24=1), IF(D$11="Next Quintile",IF(D1420&gt;D$21,D$22,IF(D1420&gt;D$20,D$21,IF(D1420&gt;D$19,D$20,IF(D1420&gt;D$18,D$19,D$18)))),IF(D$11="2nd Quintile",IF(D1420&gt;D$20,D$22,IF(D1420&gt;D$19,D$21,IF(D1420&gt;D$18,D$20,D$19))),IF(D1420*(1+D$11)&gt;100,100,D1420*(1+D$11)))), D1420)</f>
        <v>82</v>
      </c>
      <c r="E638" s="148">
        <f t="shared" si="2008"/>
        <v>77.099999999999994</v>
      </c>
      <c r="F638" s="148">
        <f t="shared" si="2008"/>
        <v>62.6</v>
      </c>
      <c r="G638" s="148">
        <f t="shared" si="2008"/>
        <v>57.7</v>
      </c>
      <c r="H638" s="149">
        <f t="shared" ref="H638:M638" si="2009">IF(OR(AND($V1420=1,$B$24=2),$B$24=1), IF(H$11="2nd Quintile",IF(H1420&gt;H$21,H$20,IF(H1420&gt;H$20,H$19,IF(H1420&gt;H$19,H$18, H$17))), IF(H$11="Next Quintile",IF(H1420=H$22,H$22,IF(H1420&gt;H$21,H$21,IF(H1420&gt;H$20,H$20,IF(H1420&gt;H$19,H$19,H$18)))),H1420*(1+H$11))), H1420)</f>
        <v>9.1</v>
      </c>
      <c r="I638" s="149">
        <f t="shared" si="2009"/>
        <v>5.9</v>
      </c>
      <c r="J638" s="149">
        <f t="shared" si="2009"/>
        <v>10.7</v>
      </c>
      <c r="K638" s="149">
        <f t="shared" si="2009"/>
        <v>16.899999999999999</v>
      </c>
      <c r="L638" s="149">
        <f t="shared" si="2009"/>
        <v>30.2</v>
      </c>
      <c r="M638" s="149">
        <f t="shared" si="2009"/>
        <v>3.8</v>
      </c>
      <c r="N638" s="148">
        <f t="shared" si="2001"/>
        <v>65.8</v>
      </c>
      <c r="O638" s="149">
        <f t="shared" ref="O638:Q638" si="2010">IF(OR(AND($V1420=1,$B$24=2),$B$24=1), IF(O$11="2nd Quintile",IF(O1420&gt;O$21,O$20,IF(O1420&gt;O$20,O$19,IF(O1420&gt;O$19,O$18, O$17))), IF(O$11="Next Quintile",IF(O1420=O$22,O$22,IF(O1420&gt;O$21,O$21,IF(O1420&gt;O$20,O$20,IF(O1420&gt;O$19,O$19,O$18)))),O1420*(1+O$11))), O1420)</f>
        <v>5.3</v>
      </c>
      <c r="P638" s="149">
        <f t="shared" si="2010"/>
        <v>15.3</v>
      </c>
      <c r="Q638" s="149">
        <f t="shared" si="2010"/>
        <v>8.1</v>
      </c>
      <c r="R638" s="23"/>
      <c r="S638" s="49">
        <f t="shared" si="1901"/>
        <v>0.68134480599277447</v>
      </c>
      <c r="T638" s="49">
        <f t="shared" si="1964"/>
        <v>0.69719192866540147</v>
      </c>
      <c r="U638" s="49">
        <f t="shared" si="1964"/>
        <v>0.79368133637615124</v>
      </c>
      <c r="V638" s="49">
        <f t="shared" si="1964"/>
        <v>1.3002395869695926</v>
      </c>
      <c r="W638" s="49">
        <f t="shared" si="1912"/>
        <v>6.2004263309169153E-2</v>
      </c>
      <c r="X638" s="49">
        <f t="shared" si="1912"/>
        <v>0.59743870892026696</v>
      </c>
      <c r="Y638" s="49">
        <f t="shared" si="1913"/>
        <v>0.67152461836808719</v>
      </c>
      <c r="Z638" s="49">
        <f t="shared" si="1913"/>
        <v>0.68796000764996101</v>
      </c>
      <c r="AA638" s="49">
        <f t="shared" si="1913"/>
        <v>0.76209695065118999</v>
      </c>
      <c r="AB638" s="49">
        <f t="shared" si="1904"/>
        <v>0.85321211076813441</v>
      </c>
      <c r="AC638" s="49">
        <f t="shared" si="1964"/>
        <v>-0.86979520632161256</v>
      </c>
      <c r="AD638" s="49">
        <f t="shared" si="1914"/>
        <v>0.7175761162608012</v>
      </c>
      <c r="AE638" s="49">
        <f t="shared" si="1914"/>
        <v>0.58168496584503959</v>
      </c>
      <c r="AF638" s="49">
        <f t="shared" si="1914"/>
        <v>0.61874725461864855</v>
      </c>
      <c r="AG638" s="129">
        <f t="shared" si="1905"/>
        <v>0.57200441530007029</v>
      </c>
      <c r="AH638" s="129">
        <f t="shared" si="1906"/>
        <v>0.68620360694306337</v>
      </c>
      <c r="AI638" s="129">
        <f t="shared" si="1907"/>
        <v>0.76775635635642836</v>
      </c>
      <c r="AJ638" s="132">
        <f t="shared" si="1908"/>
        <v>0.2620532826007192</v>
      </c>
      <c r="AK638" s="85">
        <f t="shared" si="1921"/>
        <v>0.75859558992199605</v>
      </c>
      <c r="AL638" s="122">
        <f t="shared" si="1922"/>
        <v>0.73012905896856961</v>
      </c>
      <c r="AM638" s="122">
        <f t="shared" si="1923"/>
        <v>0.80321321262018153</v>
      </c>
      <c r="AN638" s="122">
        <f t="shared" si="1924"/>
        <v>0.69467748722854072</v>
      </c>
      <c r="AO638" s="53"/>
      <c r="AP638" s="60"/>
      <c r="AQ638" s="25"/>
      <c r="AR638" s="25"/>
      <c r="AS638" s="25"/>
      <c r="AT638" s="25"/>
      <c r="AU638" s="25"/>
      <c r="AV638" s="25"/>
      <c r="AW638" s="25"/>
      <c r="AX638" s="25"/>
      <c r="AY638" s="25"/>
      <c r="AZ638" s="25"/>
      <c r="BA638" s="25"/>
    </row>
    <row r="639" spans="1:53" ht="15" thickBot="1">
      <c r="A639" s="23" t="s">
        <v>11</v>
      </c>
      <c r="B639" s="24">
        <v>13135050108</v>
      </c>
      <c r="C639" s="24"/>
      <c r="D639" s="148">
        <f t="shared" ref="D639:G639" si="2011">IF(OR(AND($V1421=1,$B$24=2),$B$24=1), IF(D$11="Next Quintile",IF(D1421&gt;D$21,D$22,IF(D1421&gt;D$20,D$21,IF(D1421&gt;D$19,D$20,IF(D1421&gt;D$18,D$19,D$18)))),IF(D$11="2nd Quintile",IF(D1421&gt;D$20,D$22,IF(D1421&gt;D$19,D$21,IF(D1421&gt;D$18,D$20,D$19))),IF(D1421*(1+D$11)&gt;100,100,D1421*(1+D$11)))), D1421)</f>
        <v>90.3</v>
      </c>
      <c r="E639" s="148">
        <f t="shared" si="2011"/>
        <v>87.5</v>
      </c>
      <c r="F639" s="148">
        <f t="shared" si="2011"/>
        <v>79.5</v>
      </c>
      <c r="G639" s="148">
        <f t="shared" si="2011"/>
        <v>74</v>
      </c>
      <c r="H639" s="149">
        <f t="shared" ref="H639:M639" si="2012">IF(OR(AND($V1421=1,$B$24=2),$B$24=1), IF(H$11="2nd Quintile",IF(H1421&gt;H$21,H$20,IF(H1421&gt;H$20,H$19,IF(H1421&gt;H$19,H$18, H$17))), IF(H$11="Next Quintile",IF(H1421=H$22,H$22,IF(H1421&gt;H$21,H$21,IF(H1421&gt;H$20,H$20,IF(H1421&gt;H$19,H$19,H$18)))),H1421*(1+H$11))), H1421)</f>
        <v>6.8</v>
      </c>
      <c r="I639" s="149">
        <f t="shared" si="2012"/>
        <v>4.0999999999999996</v>
      </c>
      <c r="J639" s="149">
        <f t="shared" si="2012"/>
        <v>16.7</v>
      </c>
      <c r="K639" s="149">
        <f t="shared" si="2012"/>
        <v>13.5</v>
      </c>
      <c r="L639" s="149">
        <f t="shared" si="2012"/>
        <v>31.3</v>
      </c>
      <c r="M639" s="149">
        <f t="shared" si="2012"/>
        <v>5.3</v>
      </c>
      <c r="N639" s="148">
        <f t="shared" si="2001"/>
        <v>87.9</v>
      </c>
      <c r="O639" s="149">
        <f t="shared" ref="O639:Q639" si="2013">IF(OR(AND($V1421=1,$B$24=2),$B$24=1), IF(O$11="2nd Quintile",IF(O1421&gt;O$21,O$20,IF(O1421&gt;O$20,O$19,IF(O1421&gt;O$19,O$18, O$17))), IF(O$11="Next Quintile",IF(O1421=O$22,O$22,IF(O1421&gt;O$21,O$21,IF(O1421&gt;O$20,O$20,IF(O1421&gt;O$19,O$19,O$18)))),O1421*(1+O$11))), O1421)</f>
        <v>7.6</v>
      </c>
      <c r="P639" s="149">
        <f t="shared" si="2013"/>
        <v>13.2</v>
      </c>
      <c r="Q639" s="149">
        <f t="shared" si="2013"/>
        <v>7.8</v>
      </c>
      <c r="R639" s="23"/>
      <c r="S639" s="49">
        <f t="shared" si="1901"/>
        <v>1.3883539289891247</v>
      </c>
      <c r="T639" s="49">
        <f t="shared" ref="T639:AC654" si="2014">IF((E639-T$25)/T$26&lt;3.1, (IF((E639-T$25)/T$26&gt;-3.1, (E639-T$25)/T$26, -3.1)), 3.1)</f>
        <v>1.6913466967805397</v>
      </c>
      <c r="U639" s="49">
        <f t="shared" si="2014"/>
        <v>1.6035468668300343</v>
      </c>
      <c r="V639" s="49">
        <f t="shared" si="2014"/>
        <v>2.1666732490912537</v>
      </c>
      <c r="W639" s="49">
        <f t="shared" si="1912"/>
        <v>0.88337530168828815</v>
      </c>
      <c r="X639" s="49">
        <f t="shared" si="1912"/>
        <v>0.81234476913273712</v>
      </c>
      <c r="Y639" s="49">
        <f t="shared" si="1913"/>
        <v>0.37007901345596594</v>
      </c>
      <c r="Z639" s="49">
        <f t="shared" si="1913"/>
        <v>0.8557183616714551</v>
      </c>
      <c r="AA639" s="49">
        <f t="shared" si="1913"/>
        <v>0.66085503865828266</v>
      </c>
      <c r="AB639" s="49">
        <f t="shared" si="1904"/>
        <v>0.72644415936469198</v>
      </c>
      <c r="AC639" s="49">
        <f t="shared" si="2014"/>
        <v>1.2064688521165583</v>
      </c>
      <c r="AD639" s="49">
        <f t="shared" si="1914"/>
        <v>0.48101378783426063</v>
      </c>
      <c r="AE639" s="49">
        <f t="shared" si="1914"/>
        <v>0.73249521432370657</v>
      </c>
      <c r="AF639" s="49">
        <f t="shared" si="1914"/>
        <v>0.66375692446009915</v>
      </c>
      <c r="AG639" s="129">
        <f t="shared" si="1905"/>
        <v>0.93076015847812099</v>
      </c>
      <c r="AH639" s="129">
        <f t="shared" si="1906"/>
        <v>1.2736742608525635</v>
      </c>
      <c r="AI639" s="129">
        <f t="shared" si="1907"/>
        <v>0.74767251989814321</v>
      </c>
      <c r="AJ639" s="132">
        <f t="shared" si="1908"/>
        <v>0.77093369468365625</v>
      </c>
      <c r="AK639" s="85">
        <f t="shared" si="1921"/>
        <v>0.86568724240753059</v>
      </c>
      <c r="AL639" s="122">
        <f t="shared" si="1922"/>
        <v>0.90182089611214233</v>
      </c>
      <c r="AM639" s="122">
        <f t="shared" si="1923"/>
        <v>0.79854026356494801</v>
      </c>
      <c r="AN639" s="122">
        <f t="shared" si="1924"/>
        <v>0.83689465379551009</v>
      </c>
      <c r="AO639" s="53"/>
      <c r="AP639" s="60"/>
      <c r="AQ639" s="25"/>
      <c r="AR639" s="25"/>
      <c r="AS639" s="25"/>
      <c r="AT639" s="25"/>
      <c r="AU639" s="25"/>
      <c r="AV639" s="25"/>
      <c r="AW639" s="25"/>
      <c r="AX639" s="25"/>
      <c r="AY639" s="25"/>
      <c r="AZ639" s="25"/>
      <c r="BA639" s="25"/>
    </row>
    <row r="640" spans="1:53" ht="15" thickBot="1">
      <c r="A640" s="23" t="s">
        <v>11</v>
      </c>
      <c r="B640" s="24">
        <v>13135050109</v>
      </c>
      <c r="C640" s="24"/>
      <c r="D640" s="148">
        <f t="shared" ref="D640:G640" si="2015">IF(OR(AND($V1422=1,$B$24=2),$B$24=1), IF(D$11="Next Quintile",IF(D1422&gt;D$21,D$22,IF(D1422&gt;D$20,D$21,IF(D1422&gt;D$19,D$20,IF(D1422&gt;D$18,D$19,D$18)))),IF(D$11="2nd Quintile",IF(D1422&gt;D$20,D$22,IF(D1422&gt;D$19,D$21,IF(D1422&gt;D$18,D$20,D$19))),IF(D1422*(1+D$11)&gt;100,100,D1422*(1+D$11)))), D1422)</f>
        <v>86.8</v>
      </c>
      <c r="E640" s="148">
        <f t="shared" si="2015"/>
        <v>83.1</v>
      </c>
      <c r="F640" s="148">
        <f t="shared" si="2015"/>
        <v>68.8</v>
      </c>
      <c r="G640" s="148">
        <f t="shared" si="2015"/>
        <v>66.599999999999994</v>
      </c>
      <c r="H640" s="149">
        <f t="shared" ref="H640:M640" si="2016">IF(OR(AND($V1422=1,$B$24=2),$B$24=1), IF(H$11="2nd Quintile",IF(H1422&gt;H$21,H$20,IF(H1422&gt;H$20,H$19,IF(H1422&gt;H$19,H$18, H$17))), IF(H$11="Next Quintile",IF(H1422=H$22,H$22,IF(H1422&gt;H$21,H$21,IF(H1422&gt;H$20,H$20,IF(H1422&gt;H$19,H$19,H$18)))),H1422*(1+H$11))), H1422)</f>
        <v>7.2</v>
      </c>
      <c r="I640" s="149">
        <f t="shared" si="2016"/>
        <v>6.2</v>
      </c>
      <c r="J640" s="149">
        <f t="shared" si="2016"/>
        <v>19.100000000000001</v>
      </c>
      <c r="K640" s="149">
        <f t="shared" si="2016"/>
        <v>18.5</v>
      </c>
      <c r="L640" s="149">
        <f t="shared" si="2016"/>
        <v>26.8</v>
      </c>
      <c r="M640" s="149">
        <f t="shared" si="2016"/>
        <v>11.5</v>
      </c>
      <c r="N640" s="148">
        <f t="shared" si="2001"/>
        <v>82.9</v>
      </c>
      <c r="O640" s="149">
        <f t="shared" ref="O640:Q640" si="2017">IF(OR(AND($V1422=1,$B$24=2),$B$24=1), IF(O$11="2nd Quintile",IF(O1422&gt;O$21,O$20,IF(O1422&gt;O$20,O$19,IF(O1422&gt;O$19,O$18, O$17))), IF(O$11="Next Quintile",IF(O1422=O$22,O$22,IF(O1422&gt;O$21,O$21,IF(O1422&gt;O$20,O$20,IF(O1422&gt;O$19,O$19,O$18)))),O1422*(1+O$11))), O1422)</f>
        <v>6.7</v>
      </c>
      <c r="P640" s="149">
        <f t="shared" si="2017"/>
        <v>16.5</v>
      </c>
      <c r="Q640" s="149">
        <f t="shared" si="2017"/>
        <v>10.6</v>
      </c>
      <c r="R640" s="23"/>
      <c r="S640" s="49">
        <f t="shared" si="1901"/>
        <v>1.090217551821989</v>
      </c>
      <c r="T640" s="49">
        <f t="shared" si="2014"/>
        <v>1.2707427564241347</v>
      </c>
      <c r="U640" s="49">
        <f t="shared" si="2014"/>
        <v>1.0907917676669248</v>
      </c>
      <c r="V640" s="49">
        <f t="shared" si="2014"/>
        <v>1.7733229975758982</v>
      </c>
      <c r="W640" s="49">
        <f t="shared" si="1912"/>
        <v>0.74052816457887605</v>
      </c>
      <c r="X640" s="49">
        <f t="shared" si="1912"/>
        <v>0.5616210322181886</v>
      </c>
      <c r="Y640" s="49">
        <f t="shared" si="1913"/>
        <v>0.2495007714911173</v>
      </c>
      <c r="Z640" s="49">
        <f t="shared" si="1913"/>
        <v>0.60901489987514013</v>
      </c>
      <c r="AA640" s="49">
        <f t="shared" si="1913"/>
        <v>1.0750264968110848</v>
      </c>
      <c r="AB640" s="49">
        <f t="shared" si="1904"/>
        <v>0.20246996023046318</v>
      </c>
      <c r="AC640" s="49">
        <f t="shared" si="2014"/>
        <v>0.7367258524699134</v>
      </c>
      <c r="AD640" s="49">
        <f t="shared" si="1914"/>
        <v>0.57358165547942863</v>
      </c>
      <c r="AE640" s="49">
        <f t="shared" si="1914"/>
        <v>0.49550768100008719</v>
      </c>
      <c r="AF640" s="49">
        <f t="shared" si="1914"/>
        <v>0.24366667260656036</v>
      </c>
      <c r="AG640" s="129">
        <f t="shared" si="1905"/>
        <v>0.70310372058598647</v>
      </c>
      <c r="AH640" s="129">
        <f t="shared" si="1906"/>
        <v>0.9681035773967327</v>
      </c>
      <c r="AI640" s="129">
        <f t="shared" si="1907"/>
        <v>0.62883711897222938</v>
      </c>
      <c r="AJ640" s="132">
        <f t="shared" si="1908"/>
        <v>0.51237046538899733</v>
      </c>
      <c r="AK640" s="85">
        <f t="shared" si="1921"/>
        <v>0.79772985190872725</v>
      </c>
      <c r="AL640" s="122">
        <f t="shared" si="1922"/>
        <v>0.8125160233144777</v>
      </c>
      <c r="AM640" s="122">
        <f t="shared" si="1923"/>
        <v>0.77089057742861355</v>
      </c>
      <c r="AN640" s="122">
        <f t="shared" si="1924"/>
        <v>0.76463380630449107</v>
      </c>
      <c r="AO640" s="53"/>
      <c r="AP640" s="60"/>
      <c r="AQ640" s="25"/>
      <c r="AR640" s="25"/>
      <c r="AS640" s="25"/>
      <c r="AT640" s="25"/>
      <c r="AU640" s="25"/>
      <c r="AV640" s="25"/>
      <c r="AW640" s="25"/>
      <c r="AX640" s="25"/>
      <c r="AY640" s="25"/>
      <c r="AZ640" s="25"/>
      <c r="BA640" s="25"/>
    </row>
    <row r="641" spans="1:53" ht="15" thickBot="1">
      <c r="A641" s="23" t="s">
        <v>11</v>
      </c>
      <c r="B641" s="24">
        <v>13135050205</v>
      </c>
      <c r="C641" s="24"/>
      <c r="D641" s="148">
        <f t="shared" ref="D641:G641" si="2018">IF(OR(AND($V1423=1,$B$24=2),$B$24=1), IF(D$11="Next Quintile",IF(D1423&gt;D$21,D$22,IF(D1423&gt;D$20,D$21,IF(D1423&gt;D$19,D$20,IF(D1423&gt;D$18,D$19,D$18)))),IF(D$11="2nd Quintile",IF(D1423&gt;D$20,D$22,IF(D1423&gt;D$19,D$21,IF(D1423&gt;D$18,D$20,D$19))),IF(D1423*(1+D$11)&gt;100,100,D1423*(1+D$11)))), D1423)</f>
        <v>73.599999999999994</v>
      </c>
      <c r="E641" s="148">
        <f t="shared" si="2018"/>
        <v>74.3</v>
      </c>
      <c r="F641" s="148">
        <f t="shared" si="2018"/>
        <v>60.5</v>
      </c>
      <c r="G641" s="148">
        <f t="shared" si="2018"/>
        <v>52.8</v>
      </c>
      <c r="H641" s="149">
        <f t="shared" ref="H641:M641" si="2019">IF(OR(AND($V1423=1,$B$24=2),$B$24=1), IF(H$11="2nd Quintile",IF(H1423&gt;H$21,H$20,IF(H1423&gt;H$20,H$19,IF(H1423&gt;H$19,H$18, H$17))), IF(H$11="Next Quintile",IF(H1423=H$22,H$22,IF(H1423&gt;H$21,H$21,IF(H1423&gt;H$20,H$20,IF(H1423&gt;H$19,H$19,H$18)))),H1423*(1+H$11))), H1423)</f>
        <v>7.7</v>
      </c>
      <c r="I641" s="149">
        <f t="shared" si="2019"/>
        <v>11.6</v>
      </c>
      <c r="J641" s="149">
        <f t="shared" si="2019"/>
        <v>15.8</v>
      </c>
      <c r="K641" s="149">
        <f t="shared" si="2019"/>
        <v>36</v>
      </c>
      <c r="L641" s="149">
        <f t="shared" si="2019"/>
        <v>40.700000000000003</v>
      </c>
      <c r="M641" s="149">
        <f t="shared" si="2019"/>
        <v>10.9</v>
      </c>
      <c r="N641" s="148">
        <f t="shared" si="2001"/>
        <v>81.3</v>
      </c>
      <c r="O641" s="149">
        <f t="shared" ref="O641:Q641" si="2020">IF(OR(AND($V1423=1,$B$24=2),$B$24=1), IF(O$11="2nd Quintile",IF(O1423&gt;O$21,O$20,IF(O1423&gt;O$20,O$19,IF(O1423&gt;O$19,O$18, O$17))), IF(O$11="Next Quintile",IF(O1423=O$22,O$22,IF(O1423&gt;O$21,O$21,IF(O1423&gt;O$20,O$20,IF(O1423&gt;O$19,O$19,O$18)))),O1423*(1+O$11))), O1423)</f>
        <v>13</v>
      </c>
      <c r="P641" s="149">
        <f t="shared" si="2020"/>
        <v>22.6</v>
      </c>
      <c r="Q641" s="149">
        <f t="shared" si="2020"/>
        <v>6.1</v>
      </c>
      <c r="R641" s="23"/>
      <c r="S641" s="49">
        <f t="shared" si="1901"/>
        <v>-3.4182499208351862E-2</v>
      </c>
      <c r="T641" s="49">
        <f t="shared" si="2014"/>
        <v>0.42953487571132615</v>
      </c>
      <c r="U641" s="49">
        <f t="shared" si="2014"/>
        <v>0.69304715803572781</v>
      </c>
      <c r="V641" s="49">
        <f t="shared" si="2014"/>
        <v>1.0397779339391542</v>
      </c>
      <c r="W641" s="49">
        <f t="shared" si="1912"/>
        <v>0.56196924319211095</v>
      </c>
      <c r="X641" s="49">
        <f t="shared" si="1912"/>
        <v>-8.3097148419221611E-2</v>
      </c>
      <c r="Y641" s="49">
        <f t="shared" si="1913"/>
        <v>0.41529585419278403</v>
      </c>
      <c r="Z641" s="49">
        <f t="shared" si="1913"/>
        <v>-0.25444721641196233</v>
      </c>
      <c r="AA641" s="49">
        <f t="shared" si="1913"/>
        <v>-0.20430311837201515</v>
      </c>
      <c r="AB641" s="49">
        <f t="shared" si="1904"/>
        <v>0.25317714079184012</v>
      </c>
      <c r="AC641" s="49">
        <f t="shared" si="2014"/>
        <v>0.58640809258298632</v>
      </c>
      <c r="AD641" s="49">
        <f t="shared" si="1914"/>
        <v>-7.4393418036747899E-2</v>
      </c>
      <c r="AE641" s="49">
        <f t="shared" si="1914"/>
        <v>5.7439816371578668E-2</v>
      </c>
      <c r="AF641" s="49">
        <f t="shared" si="1914"/>
        <v>0.91881172022831914</v>
      </c>
      <c r="AG641" s="129">
        <f t="shared" si="1905"/>
        <v>0.24510192861750543</v>
      </c>
      <c r="AH641" s="129">
        <f t="shared" si="1906"/>
        <v>0.43176363106336135</v>
      </c>
      <c r="AI641" s="129">
        <f t="shared" si="1907"/>
        <v>-6.8524397997379125E-2</v>
      </c>
      <c r="AJ641" s="132">
        <f t="shared" si="1908"/>
        <v>0.37206655278653405</v>
      </c>
      <c r="AK641" s="85">
        <f t="shared" si="1921"/>
        <v>0.66101240647149007</v>
      </c>
      <c r="AL641" s="122">
        <f t="shared" si="1922"/>
        <v>0.65576744343792881</v>
      </c>
      <c r="AM641" s="122">
        <f t="shared" si="1923"/>
        <v>0.60863398623161269</v>
      </c>
      <c r="AN641" s="122">
        <f t="shared" si="1924"/>
        <v>0.72542297319950222</v>
      </c>
      <c r="AO641" s="53"/>
      <c r="AP641" s="60"/>
      <c r="AQ641" s="25"/>
      <c r="AR641" s="25"/>
      <c r="AS641" s="25"/>
      <c r="AT641" s="25"/>
      <c r="AU641" s="25"/>
      <c r="AV641" s="25"/>
      <c r="AW641" s="25"/>
      <c r="AX641" s="25"/>
      <c r="AY641" s="25"/>
      <c r="AZ641" s="25"/>
      <c r="BA641" s="25"/>
    </row>
    <row r="642" spans="1:53" ht="15" thickBot="1">
      <c r="A642" s="23" t="s">
        <v>11</v>
      </c>
      <c r="B642" s="24">
        <v>13135050208</v>
      </c>
      <c r="C642" s="24"/>
      <c r="D642" s="148">
        <f t="shared" ref="D642:G642" si="2021">IF(OR(AND($V1424=1,$B$24=2),$B$24=1), IF(D$11="Next Quintile",IF(D1424&gt;D$21,D$22,IF(D1424&gt;D$20,D$21,IF(D1424&gt;D$19,D$20,IF(D1424&gt;D$18,D$19,D$18)))),IF(D$11="2nd Quintile",IF(D1424&gt;D$20,D$22,IF(D1424&gt;D$19,D$21,IF(D1424&gt;D$18,D$20,D$19))),IF(D1424*(1+D$11)&gt;100,100,D1424*(1+D$11)))), D1424)</f>
        <v>81.599999999999994</v>
      </c>
      <c r="E642" s="148">
        <f t="shared" si="2021"/>
        <v>79.5</v>
      </c>
      <c r="F642" s="148">
        <f t="shared" si="2021"/>
        <v>61.3</v>
      </c>
      <c r="G642" s="148">
        <f t="shared" si="2021"/>
        <v>50.5</v>
      </c>
      <c r="H642" s="149">
        <f t="shared" ref="H642:M642" si="2022">IF(OR(AND($V1424=1,$B$24=2),$B$24=1), IF(H$11="2nd Quintile",IF(H1424&gt;H$21,H$20,IF(H1424&gt;H$20,H$19,IF(H1424&gt;H$19,H$18, H$17))), IF(H$11="Next Quintile",IF(H1424=H$22,H$22,IF(H1424&gt;H$21,H$21,IF(H1424&gt;H$20,H$20,IF(H1424&gt;H$19,H$19,H$18)))),H1424*(1+H$11))), H1424)</f>
        <v>6.8</v>
      </c>
      <c r="I642" s="149">
        <f t="shared" si="2022"/>
        <v>8.5</v>
      </c>
      <c r="J642" s="149">
        <f t="shared" si="2022"/>
        <v>10.3</v>
      </c>
      <c r="K642" s="149">
        <f t="shared" si="2022"/>
        <v>23.3</v>
      </c>
      <c r="L642" s="149">
        <f t="shared" si="2022"/>
        <v>32.4</v>
      </c>
      <c r="M642" s="149">
        <f t="shared" si="2022"/>
        <v>5.5</v>
      </c>
      <c r="N642" s="148">
        <f t="shared" si="2001"/>
        <v>89.2</v>
      </c>
      <c r="O642" s="149">
        <f t="shared" ref="O642:Q642" si="2023">IF(OR(AND($V1424=1,$B$24=2),$B$24=1), IF(O$11="2nd Quintile",IF(O1424&gt;O$21,O$20,IF(O1424&gt;O$20,O$19,IF(O1424&gt;O$19,O$18, O$17))), IF(O$11="Next Quintile",IF(O1424=O$22,O$22,IF(O1424&gt;O$21,O$21,IF(O1424&gt;O$20,O$20,IF(O1424&gt;O$19,O$19,O$18)))),O1424*(1+O$11))), O1424)</f>
        <v>8</v>
      </c>
      <c r="P642" s="149">
        <f t="shared" si="2023"/>
        <v>27.5</v>
      </c>
      <c r="Q642" s="149">
        <f t="shared" si="2023"/>
        <v>9.9</v>
      </c>
      <c r="R642" s="23"/>
      <c r="S642" s="49">
        <f t="shared" si="1901"/>
        <v>0.64727207717367274</v>
      </c>
      <c r="T642" s="49">
        <f t="shared" si="2014"/>
        <v>0.92661225976889527</v>
      </c>
      <c r="U642" s="49">
        <f t="shared" si="2014"/>
        <v>0.73138398787969849</v>
      </c>
      <c r="V642" s="49">
        <f t="shared" si="2014"/>
        <v>0.91752042333303041</v>
      </c>
      <c r="W642" s="49">
        <f t="shared" si="1912"/>
        <v>0.88337530168828815</v>
      </c>
      <c r="X642" s="49">
        <f t="shared" si="1912"/>
        <v>0.28701884416892132</v>
      </c>
      <c r="Y642" s="49">
        <f t="shared" si="1913"/>
        <v>0.69162099202889527</v>
      </c>
      <c r="Z642" s="49">
        <f t="shared" si="1913"/>
        <v>0.37217957655067774</v>
      </c>
      <c r="AA642" s="49">
        <f t="shared" si="1913"/>
        <v>0.55961312666537566</v>
      </c>
      <c r="AB642" s="49">
        <f t="shared" si="1904"/>
        <v>0.70954176584423301</v>
      </c>
      <c r="AC642" s="49">
        <f t="shared" si="2014"/>
        <v>1.3286020320246856</v>
      </c>
      <c r="AD642" s="49">
        <f t="shared" si="1914"/>
        <v>0.43987251332529698</v>
      </c>
      <c r="AE642" s="49">
        <f t="shared" si="1914"/>
        <v>-0.29445076341197718</v>
      </c>
      <c r="AF642" s="49">
        <f t="shared" si="1914"/>
        <v>0.34868923556994497</v>
      </c>
      <c r="AG642" s="129">
        <f t="shared" si="1905"/>
        <v>0.5763967664041737</v>
      </c>
      <c r="AH642" s="129">
        <f t="shared" si="1906"/>
        <v>0.72640055514877155</v>
      </c>
      <c r="AI642" s="129">
        <f t="shared" si="1907"/>
        <v>0.54711148968676204</v>
      </c>
      <c r="AJ642" s="132">
        <f t="shared" si="1908"/>
        <v>0.45567825437698756</v>
      </c>
      <c r="AK642" s="85">
        <f t="shared" si="1921"/>
        <v>0.75990674422957083</v>
      </c>
      <c r="AL642" s="122">
        <f t="shared" si="1922"/>
        <v>0.74187685920178126</v>
      </c>
      <c r="AM642" s="122">
        <f t="shared" si="1923"/>
        <v>0.7518753009922059</v>
      </c>
      <c r="AN642" s="122">
        <f t="shared" si="1924"/>
        <v>0.74878999423174286</v>
      </c>
      <c r="AO642" s="53"/>
      <c r="AP642" s="60"/>
      <c r="AQ642" s="25"/>
      <c r="AR642" s="25"/>
      <c r="AS642" s="25"/>
      <c r="AT642" s="25"/>
      <c r="AU642" s="25"/>
      <c r="AV642" s="25"/>
      <c r="AW642" s="25"/>
      <c r="AX642" s="25"/>
      <c r="AY642" s="25"/>
      <c r="AZ642" s="25"/>
      <c r="BA642" s="25"/>
    </row>
    <row r="643" spans="1:53" ht="15" thickBot="1">
      <c r="A643" s="23" t="s">
        <v>11</v>
      </c>
      <c r="B643" s="24">
        <v>13135050209</v>
      </c>
      <c r="C643" s="24"/>
      <c r="D643" s="148">
        <f t="shared" ref="D643:G643" si="2024">IF(OR(AND($V1425=1,$B$24=2),$B$24=1), IF(D$11="Next Quintile",IF(D1425&gt;D$21,D$22,IF(D1425&gt;D$20,D$21,IF(D1425&gt;D$19,D$20,IF(D1425&gt;D$18,D$19,D$18)))),IF(D$11="2nd Quintile",IF(D1425&gt;D$20,D$22,IF(D1425&gt;D$19,D$21,IF(D1425&gt;D$18,D$20,D$19))),IF(D1425*(1+D$11)&gt;100,100,D1425*(1+D$11)))), D1425)</f>
        <v>73.599999999999994</v>
      </c>
      <c r="E643" s="148">
        <f t="shared" si="2024"/>
        <v>74.3</v>
      </c>
      <c r="F643" s="148">
        <f t="shared" si="2024"/>
        <v>53.4</v>
      </c>
      <c r="G643" s="148">
        <f t="shared" si="2024"/>
        <v>52.8</v>
      </c>
      <c r="H643" s="149">
        <f t="shared" ref="H643:M643" si="2025">IF(OR(AND($V1425=1,$B$24=2),$B$24=1), IF(H$11="2nd Quintile",IF(H1425&gt;H$21,H$20,IF(H1425&gt;H$20,H$19,IF(H1425&gt;H$19,H$18, H$17))), IF(H$11="Next Quintile",IF(H1425=H$22,H$22,IF(H1425&gt;H$21,H$21,IF(H1425&gt;H$20,H$20,IF(H1425&gt;H$19,H$19,H$18)))),H1425*(1+H$11))), H1425)</f>
        <v>8.6</v>
      </c>
      <c r="I643" s="149">
        <f t="shared" si="2025"/>
        <v>21.1</v>
      </c>
      <c r="J643" s="149">
        <f t="shared" si="2025"/>
        <v>23.6</v>
      </c>
      <c r="K643" s="149">
        <f t="shared" si="2025"/>
        <v>32.9</v>
      </c>
      <c r="L643" s="149">
        <f t="shared" si="2025"/>
        <v>45.7</v>
      </c>
      <c r="M643" s="149">
        <f t="shared" si="2025"/>
        <v>11.5</v>
      </c>
      <c r="N643" s="148">
        <f t="shared" si="2001"/>
        <v>81.3</v>
      </c>
      <c r="O643" s="149">
        <f t="shared" ref="O643:Q643" si="2026">IF(OR(AND($V1425=1,$B$24=2),$B$24=1), IF(O$11="2nd Quintile",IF(O1425&gt;O$21,O$20,IF(O1425&gt;O$20,O$19,IF(O1425&gt;O$19,O$18, O$17))), IF(O$11="Next Quintile",IF(O1425=O$22,O$22,IF(O1425&gt;O$21,O$21,IF(O1425&gt;O$20,O$20,IF(O1425&gt;O$19,O$19,O$18)))),O1425*(1+O$11))), O1425)</f>
        <v>7.4</v>
      </c>
      <c r="P643" s="149">
        <f t="shared" si="2026"/>
        <v>43</v>
      </c>
      <c r="Q643" s="149">
        <f t="shared" si="2026"/>
        <v>17.899999999999999</v>
      </c>
      <c r="R643" s="23"/>
      <c r="S643" s="49">
        <f t="shared" si="1901"/>
        <v>-3.4182499208351862E-2</v>
      </c>
      <c r="T643" s="49">
        <f t="shared" si="2014"/>
        <v>0.42953487571132615</v>
      </c>
      <c r="U643" s="49">
        <f t="shared" si="2014"/>
        <v>0.35280779317048688</v>
      </c>
      <c r="V643" s="49">
        <f t="shared" si="2014"/>
        <v>1.0397779339391542</v>
      </c>
      <c r="W643" s="49">
        <f t="shared" si="1912"/>
        <v>0.24056318469593416</v>
      </c>
      <c r="X643" s="49">
        <f t="shared" si="1912"/>
        <v>-1.2173235773183695</v>
      </c>
      <c r="Y643" s="49">
        <f t="shared" si="1913"/>
        <v>2.3416567807026348E-2</v>
      </c>
      <c r="Z643" s="49">
        <f t="shared" si="1913"/>
        <v>-0.10149107009824698</v>
      </c>
      <c r="AA643" s="49">
        <f t="shared" si="1913"/>
        <v>-0.66449362743068408</v>
      </c>
      <c r="AB643" s="49">
        <f t="shared" si="1904"/>
        <v>0.20246996023046318</v>
      </c>
      <c r="AC643" s="49">
        <f t="shared" si="2014"/>
        <v>0.58640809258298632</v>
      </c>
      <c r="AD643" s="49">
        <f t="shared" si="1914"/>
        <v>0.50158442508874235</v>
      </c>
      <c r="AE643" s="49">
        <f t="shared" si="1914"/>
        <v>-1.4075740259926135</v>
      </c>
      <c r="AF643" s="49">
        <f t="shared" si="1914"/>
        <v>-0.85156862686873713</v>
      </c>
      <c r="AG643" s="129">
        <f t="shared" si="1905"/>
        <v>-0.12046600848322496</v>
      </c>
      <c r="AH643" s="129">
        <f t="shared" si="1906"/>
        <v>0.11922775411388661</v>
      </c>
      <c r="AI643" s="129">
        <f t="shared" si="1907"/>
        <v>-0.18783824576615596</v>
      </c>
      <c r="AJ643" s="132">
        <f t="shared" si="1908"/>
        <v>-0.29278753379740552</v>
      </c>
      <c r="AK643" s="85">
        <f t="shared" si="1921"/>
        <v>0.55188725593580823</v>
      </c>
      <c r="AL643" s="122">
        <f t="shared" si="1922"/>
        <v>0.56442695088798223</v>
      </c>
      <c r="AM643" s="122">
        <f t="shared" si="1923"/>
        <v>0.58087297884811617</v>
      </c>
      <c r="AN643" s="122">
        <f t="shared" si="1924"/>
        <v>0.53961573415209307</v>
      </c>
      <c r="AO643" s="53"/>
      <c r="AP643" s="60"/>
      <c r="AQ643" s="25"/>
      <c r="AR643" s="25"/>
      <c r="AS643" s="25"/>
      <c r="AT643" s="25"/>
      <c r="AU643" s="25"/>
      <c r="AV643" s="25"/>
      <c r="AW643" s="25"/>
      <c r="AX643" s="25"/>
      <c r="AY643" s="25"/>
      <c r="AZ643" s="25"/>
      <c r="BA643" s="25"/>
    </row>
    <row r="644" spans="1:53" ht="15" thickBot="1">
      <c r="A644" s="23" t="s">
        <v>11</v>
      </c>
      <c r="B644" s="24">
        <v>13135050210</v>
      </c>
      <c r="C644" s="24"/>
      <c r="D644" s="148">
        <f t="shared" ref="D644:G644" si="2027">IF(OR(AND($V1426=1,$B$24=2),$B$24=1), IF(D$11="Next Quintile",IF(D1426&gt;D$21,D$22,IF(D1426&gt;D$20,D$21,IF(D1426&gt;D$19,D$20,IF(D1426&gt;D$18,D$19,D$18)))),IF(D$11="2nd Quintile",IF(D1426&gt;D$20,D$22,IF(D1426&gt;D$19,D$21,IF(D1426&gt;D$18,D$20,D$19))),IF(D1426*(1+D$11)&gt;100,100,D1426*(1+D$11)))), D1426)</f>
        <v>88.7</v>
      </c>
      <c r="E644" s="148">
        <f t="shared" si="2027"/>
        <v>85.1</v>
      </c>
      <c r="F644" s="148">
        <f t="shared" si="2027"/>
        <v>77.400000000000006</v>
      </c>
      <c r="G644" s="148">
        <f t="shared" si="2027"/>
        <v>61.5</v>
      </c>
      <c r="H644" s="149">
        <f t="shared" ref="H644:M644" si="2028">IF(OR(AND($V1426=1,$B$24=2),$B$24=1), IF(H$11="2nd Quintile",IF(H1426&gt;H$21,H$20,IF(H1426&gt;H$20,H$19,IF(H1426&gt;H$19,H$18, H$17))), IF(H$11="Next Quintile",IF(H1426=H$22,H$22,IF(H1426&gt;H$21,H$21,IF(H1426&gt;H$20,H$20,IF(H1426&gt;H$19,H$19,H$18)))),H1426*(1+H$11))), H1426)</f>
        <v>6.6</v>
      </c>
      <c r="I644" s="149">
        <f t="shared" si="2028"/>
        <v>14.5</v>
      </c>
      <c r="J644" s="149">
        <f t="shared" si="2028"/>
        <v>21.6</v>
      </c>
      <c r="K644" s="149">
        <f t="shared" si="2028"/>
        <v>22.8</v>
      </c>
      <c r="L644" s="149">
        <f t="shared" si="2028"/>
        <v>32.799999999999997</v>
      </c>
      <c r="M644" s="149">
        <f t="shared" si="2028"/>
        <v>3.4</v>
      </c>
      <c r="N644" s="148">
        <f t="shared" si="2001"/>
        <v>88.2</v>
      </c>
      <c r="O644" s="149">
        <f t="shared" ref="O644:Q644" si="2029">IF(OR(AND($V1426=1,$B$24=2),$B$24=1), IF(O$11="2nd Quintile",IF(O1426&gt;O$21,O$20,IF(O1426&gt;O$20,O$19,IF(O1426&gt;O$19,O$18, O$17))), IF(O$11="Next Quintile",IF(O1426=O$22,O$22,IF(O1426&gt;O$21,O$21,IF(O1426&gt;O$20,O$20,IF(O1426&gt;O$19,O$19,O$18)))),O1426*(1+O$11))), O1426)</f>
        <v>10.6</v>
      </c>
      <c r="P644" s="149">
        <f t="shared" si="2029"/>
        <v>23.3</v>
      </c>
      <c r="Q644" s="149">
        <f t="shared" si="2029"/>
        <v>3.7</v>
      </c>
      <c r="R644" s="23"/>
      <c r="S644" s="49">
        <f t="shared" si="1901"/>
        <v>1.2520630137127202</v>
      </c>
      <c r="T644" s="49">
        <f t="shared" si="2014"/>
        <v>1.4619263656770458</v>
      </c>
      <c r="U644" s="49">
        <f t="shared" si="2014"/>
        <v>1.5029126884896113</v>
      </c>
      <c r="V644" s="49">
        <f t="shared" si="2014"/>
        <v>1.502230256666667</v>
      </c>
      <c r="W644" s="49">
        <f t="shared" si="1912"/>
        <v>0.95479887024299426</v>
      </c>
      <c r="X644" s="49">
        <f t="shared" si="1912"/>
        <v>-0.42933468987264573</v>
      </c>
      <c r="Y644" s="49">
        <f t="shared" si="1913"/>
        <v>0.12389843611106678</v>
      </c>
      <c r="Z644" s="49">
        <f t="shared" si="1913"/>
        <v>0.39684992273030922</v>
      </c>
      <c r="AA644" s="49">
        <f t="shared" si="1913"/>
        <v>0.52279788594068233</v>
      </c>
      <c r="AB644" s="49">
        <f t="shared" si="1904"/>
        <v>0.88701689780905246</v>
      </c>
      <c r="AC644" s="49">
        <f t="shared" si="2014"/>
        <v>1.2346534320953566</v>
      </c>
      <c r="AD644" s="49">
        <f t="shared" si="1914"/>
        <v>0.17245422901703369</v>
      </c>
      <c r="AE644" s="49">
        <f t="shared" si="1914"/>
        <v>7.169733545356439E-3</v>
      </c>
      <c r="AF644" s="49">
        <f t="shared" si="1914"/>
        <v>1.2788890789599239</v>
      </c>
      <c r="AG644" s="129">
        <f t="shared" si="1905"/>
        <v>0.72843272626881683</v>
      </c>
      <c r="AH644" s="129">
        <f t="shared" si="1906"/>
        <v>0.90978499157535153</v>
      </c>
      <c r="AI644" s="129">
        <f t="shared" si="1907"/>
        <v>0.60222156882668132</v>
      </c>
      <c r="AJ644" s="132">
        <f t="shared" si="1908"/>
        <v>0.67329161840441765</v>
      </c>
      <c r="AK644" s="85">
        <f t="shared" si="1921"/>
        <v>0.80529077637048174</v>
      </c>
      <c r="AL644" s="122">
        <f t="shared" si="1922"/>
        <v>0.79547206533520731</v>
      </c>
      <c r="AM644" s="122">
        <f t="shared" si="1923"/>
        <v>0.76469788062163213</v>
      </c>
      <c r="AN644" s="122">
        <f t="shared" si="1924"/>
        <v>0.8096065540840085</v>
      </c>
      <c r="AO644" s="53"/>
      <c r="AP644" s="60"/>
      <c r="AQ644" s="25"/>
      <c r="AR644" s="25"/>
      <c r="AS644" s="25"/>
      <c r="AT644" s="25"/>
      <c r="AU644" s="25"/>
      <c r="AV644" s="25"/>
      <c r="AW644" s="25"/>
      <c r="AX644" s="25"/>
      <c r="AY644" s="25"/>
      <c r="AZ644" s="25"/>
      <c r="BA644" s="25"/>
    </row>
    <row r="645" spans="1:53" ht="15" thickBot="1">
      <c r="A645" s="23" t="s">
        <v>11</v>
      </c>
      <c r="B645" s="24">
        <v>13135050211</v>
      </c>
      <c r="C645" s="24"/>
      <c r="D645" s="148">
        <f t="shared" ref="D645:G645" si="2030">IF(OR(AND($V1427=1,$B$24=2),$B$24=1), IF(D$11="Next Quintile",IF(D1427&gt;D$21,D$22,IF(D1427&gt;D$20,D$21,IF(D1427&gt;D$19,D$20,IF(D1427&gt;D$18,D$19,D$18)))),IF(D$11="2nd Quintile",IF(D1427&gt;D$20,D$22,IF(D1427&gt;D$19,D$21,IF(D1427&gt;D$18,D$20,D$19))),IF(D1427*(1+D$11)&gt;100,100,D1427*(1+D$11)))), D1427)</f>
        <v>73.599999999999994</v>
      </c>
      <c r="E645" s="148">
        <f t="shared" si="2030"/>
        <v>74.3</v>
      </c>
      <c r="F645" s="148">
        <f t="shared" si="2030"/>
        <v>41.9</v>
      </c>
      <c r="G645" s="148">
        <f t="shared" si="2030"/>
        <v>52.7</v>
      </c>
      <c r="H645" s="149">
        <f t="shared" ref="H645:M645" si="2031">IF(OR(AND($V1427=1,$B$24=2),$B$24=1), IF(H$11="2nd Quintile",IF(H1427&gt;H$21,H$20,IF(H1427&gt;H$20,H$19,IF(H1427&gt;H$19,H$18, H$17))), IF(H$11="Next Quintile",IF(H1427=H$22,H$22,IF(H1427&gt;H$21,H$21,IF(H1427&gt;H$20,H$20,IF(H1427&gt;H$19,H$19,H$18)))),H1427*(1+H$11))), H1427)</f>
        <v>6.6</v>
      </c>
      <c r="I645" s="149">
        <f t="shared" si="2031"/>
        <v>22.8</v>
      </c>
      <c r="J645" s="149">
        <f t="shared" si="2031"/>
        <v>62</v>
      </c>
      <c r="K645" s="149">
        <f t="shared" si="2031"/>
        <v>64.400000000000006</v>
      </c>
      <c r="L645" s="149">
        <f t="shared" si="2031"/>
        <v>60.7</v>
      </c>
      <c r="M645" s="149">
        <f t="shared" si="2031"/>
        <v>27.8</v>
      </c>
      <c r="N645" s="148">
        <f t="shared" si="2001"/>
        <v>81.3</v>
      </c>
      <c r="O645" s="149">
        <f t="shared" ref="O645:Q645" si="2032">IF(OR(AND($V1427=1,$B$24=2),$B$24=1), IF(O$11="2nd Quintile",IF(O1427&gt;O$21,O$20,IF(O1427&gt;O$20,O$19,IF(O1427&gt;O$19,O$18, O$17))), IF(O$11="Next Quintile",IF(O1427=O$22,O$22,IF(O1427&gt;O$21,O$21,IF(O1427&gt;O$20,O$20,IF(O1427&gt;O$19,O$19,O$18)))),O1427*(1+O$11))), O1427)</f>
        <v>18.2</v>
      </c>
      <c r="P645" s="149">
        <f t="shared" si="2032"/>
        <v>50.1</v>
      </c>
      <c r="Q645" s="149">
        <f t="shared" si="2032"/>
        <v>13.8</v>
      </c>
      <c r="R645" s="23"/>
      <c r="S645" s="49">
        <f t="shared" si="1901"/>
        <v>-3.4182499208351862E-2</v>
      </c>
      <c r="T645" s="49">
        <f t="shared" si="2014"/>
        <v>0.42953487571132615</v>
      </c>
      <c r="U645" s="49">
        <f t="shared" si="2014"/>
        <v>-0.19828413583659338</v>
      </c>
      <c r="V645" s="49">
        <f t="shared" si="2014"/>
        <v>1.0344623899997578</v>
      </c>
      <c r="W645" s="49">
        <f t="shared" si="1912"/>
        <v>0.95479887024299426</v>
      </c>
      <c r="X645" s="49">
        <f t="shared" si="1912"/>
        <v>-1.42029041196348</v>
      </c>
      <c r="Y645" s="49">
        <f t="shared" si="1913"/>
        <v>-1.9058353036305498</v>
      </c>
      <c r="Z645" s="49">
        <f t="shared" si="1913"/>
        <v>-1.655722879415032</v>
      </c>
      <c r="AA645" s="49">
        <f t="shared" si="1913"/>
        <v>-2.0450651546066907</v>
      </c>
      <c r="AB645" s="49">
        <f t="shared" si="1904"/>
        <v>-1.1750751116869449</v>
      </c>
      <c r="AC645" s="49">
        <f t="shared" si="2014"/>
        <v>0.58640809258298632</v>
      </c>
      <c r="AD645" s="49">
        <f t="shared" si="1914"/>
        <v>-0.60922998665327455</v>
      </c>
      <c r="AE645" s="49">
        <f t="shared" si="1914"/>
        <v>-1.9174562946585822</v>
      </c>
      <c r="AF645" s="49">
        <f t="shared" si="1914"/>
        <v>-0.23643647236891274</v>
      </c>
      <c r="AG645" s="129">
        <f t="shared" si="1905"/>
        <v>-0.77743147039331306</v>
      </c>
      <c r="AH645" s="129">
        <f t="shared" si="1906"/>
        <v>-0.16282803066927096</v>
      </c>
      <c r="AI645" s="129">
        <f t="shared" si="1907"/>
        <v>-1.6252877152362224</v>
      </c>
      <c r="AJ645" s="132">
        <f t="shared" si="1908"/>
        <v>-0.54417866527444581</v>
      </c>
      <c r="AK645" s="85">
        <f t="shared" si="1921"/>
        <v>0.35577745621907908</v>
      </c>
      <c r="AL645" s="122">
        <f t="shared" si="1922"/>
        <v>0.48199444886575754</v>
      </c>
      <c r="AM645" s="122">
        <f t="shared" si="1923"/>
        <v>0.24641854558991422</v>
      </c>
      <c r="AN645" s="122">
        <f t="shared" si="1924"/>
        <v>0.46935927788098347</v>
      </c>
      <c r="AO645" s="53"/>
      <c r="AP645" s="60"/>
      <c r="AQ645" s="25"/>
      <c r="AR645" s="25"/>
      <c r="AS645" s="25"/>
      <c r="AT645" s="25"/>
      <c r="AU645" s="25"/>
      <c r="AV645" s="25"/>
      <c r="AW645" s="25"/>
      <c r="AX645" s="25"/>
      <c r="AY645" s="25"/>
      <c r="AZ645" s="25"/>
      <c r="BA645" s="25"/>
    </row>
    <row r="646" spans="1:53" ht="15" thickBot="1">
      <c r="A646" s="23" t="s">
        <v>11</v>
      </c>
      <c r="B646" s="24">
        <v>13135050212</v>
      </c>
      <c r="C646" s="24"/>
      <c r="D646" s="148">
        <f t="shared" ref="D646:G646" si="2033">IF(OR(AND($V1428=1,$B$24=2),$B$24=1), IF(D$11="Next Quintile",IF(D1428&gt;D$21,D$22,IF(D1428&gt;D$20,D$21,IF(D1428&gt;D$19,D$20,IF(D1428&gt;D$18,D$19,D$18)))),IF(D$11="2nd Quintile",IF(D1428&gt;D$20,D$22,IF(D1428&gt;D$19,D$21,IF(D1428&gt;D$18,D$20,D$19))),IF(D1428*(1+D$11)&gt;100,100,D1428*(1+D$11)))), D1428)</f>
        <v>91.2</v>
      </c>
      <c r="E646" s="148">
        <f t="shared" si="2033"/>
        <v>88.5</v>
      </c>
      <c r="F646" s="148">
        <f t="shared" si="2033"/>
        <v>76.5</v>
      </c>
      <c r="G646" s="148">
        <f t="shared" si="2033"/>
        <v>73.400000000000006</v>
      </c>
      <c r="H646" s="149">
        <f t="shared" ref="H646:M646" si="2034">IF(OR(AND($V1428=1,$B$24=2),$B$24=1), IF(H$11="2nd Quintile",IF(H1428&gt;H$21,H$20,IF(H1428&gt;H$20,H$19,IF(H1428&gt;H$19,H$18, H$17))), IF(H$11="Next Quintile",IF(H1428=H$22,H$22,IF(H1428&gt;H$21,H$21,IF(H1428&gt;H$20,H$20,IF(H1428&gt;H$19,H$19,H$18)))),H1428*(1+H$11))), H1428)</f>
        <v>4.4000000000000004</v>
      </c>
      <c r="I646" s="149">
        <f t="shared" si="2034"/>
        <v>4.9000000000000004</v>
      </c>
      <c r="J646" s="149">
        <f t="shared" si="2034"/>
        <v>3</v>
      </c>
      <c r="K646" s="149">
        <f t="shared" si="2034"/>
        <v>4.7</v>
      </c>
      <c r="L646" s="149">
        <f t="shared" si="2034"/>
        <v>29.8</v>
      </c>
      <c r="M646" s="149">
        <f t="shared" si="2034"/>
        <v>4.0999999999999996</v>
      </c>
      <c r="N646" s="148">
        <f t="shared" si="2001"/>
        <v>89.3</v>
      </c>
      <c r="O646" s="149">
        <f t="shared" ref="O646:Q646" si="2035">IF(OR(AND($V1428=1,$B$24=2),$B$24=1), IF(O$11="2nd Quintile",IF(O1428&gt;O$21,O$20,IF(O1428&gt;O$20,O$19,IF(O1428&gt;O$19,O$18, O$17))), IF(O$11="Next Quintile",IF(O1428=O$22,O$22,IF(O1428&gt;O$21,O$21,IF(O1428&gt;O$20,O$20,IF(O1428&gt;O$19,O$19,O$18)))),O1428*(1+O$11))), O1428)</f>
        <v>4.2</v>
      </c>
      <c r="P646" s="149">
        <f t="shared" si="2035"/>
        <v>7.6</v>
      </c>
      <c r="Q646" s="149">
        <f t="shared" si="2035"/>
        <v>5.5</v>
      </c>
      <c r="R646" s="23"/>
      <c r="S646" s="49">
        <f t="shared" si="1901"/>
        <v>1.465017568832103</v>
      </c>
      <c r="T646" s="49">
        <f t="shared" si="2014"/>
        <v>1.7869385014069954</v>
      </c>
      <c r="U646" s="49">
        <f t="shared" si="2014"/>
        <v>1.4597837549151438</v>
      </c>
      <c r="V646" s="49">
        <f t="shared" si="2014"/>
        <v>2.1347799854548741</v>
      </c>
      <c r="W646" s="49">
        <f t="shared" si="1912"/>
        <v>1.7404581243447601</v>
      </c>
      <c r="X646" s="49">
        <f t="shared" si="1912"/>
        <v>0.71683096459386142</v>
      </c>
      <c r="Y646" s="49">
        <f t="shared" si="1913"/>
        <v>1.0583798113386429</v>
      </c>
      <c r="Z646" s="49">
        <f t="shared" si="1913"/>
        <v>1.2899164544329695</v>
      </c>
      <c r="AA646" s="49">
        <f t="shared" si="1913"/>
        <v>0.79891219137588332</v>
      </c>
      <c r="AB646" s="49">
        <f t="shared" si="1904"/>
        <v>0.82785852048744601</v>
      </c>
      <c r="AC646" s="49">
        <f t="shared" si="2014"/>
        <v>1.337996892017618</v>
      </c>
      <c r="AD646" s="49">
        <f t="shared" si="1914"/>
        <v>0.83071462116045103</v>
      </c>
      <c r="AE646" s="49">
        <f t="shared" si="1914"/>
        <v>1.1346558769334849</v>
      </c>
      <c r="AF646" s="49">
        <f t="shared" si="1914"/>
        <v>1.0088310599112202</v>
      </c>
      <c r="AG646" s="129">
        <f t="shared" si="1905"/>
        <v>1.1768637803071871</v>
      </c>
      <c r="AH646" s="129">
        <f t="shared" si="1906"/>
        <v>1.4803126729837686</v>
      </c>
      <c r="AI646" s="129">
        <f t="shared" si="1907"/>
        <v>0.9722290554320997</v>
      </c>
      <c r="AJ646" s="132">
        <f t="shared" si="1908"/>
        <v>1.0780496125056935</v>
      </c>
      <c r="AK646" s="85">
        <f t="shared" si="1921"/>
        <v>0.93915127481821004</v>
      </c>
      <c r="AL646" s="122">
        <f t="shared" si="1922"/>
        <v>0.96221221671196711</v>
      </c>
      <c r="AM646" s="122">
        <f t="shared" si="1923"/>
        <v>0.85078831152876455</v>
      </c>
      <c r="AN646" s="122">
        <f t="shared" si="1924"/>
        <v>0.92272455528746578</v>
      </c>
      <c r="AO646" s="53"/>
      <c r="AP646" s="60"/>
      <c r="AQ646" s="25"/>
      <c r="AR646" s="25"/>
      <c r="AS646" s="25"/>
      <c r="AT646" s="25"/>
      <c r="AU646" s="25"/>
      <c r="AV646" s="25"/>
      <c r="AW646" s="25"/>
      <c r="AX646" s="25"/>
      <c r="AY646" s="25"/>
      <c r="AZ646" s="25"/>
      <c r="BA646" s="25"/>
    </row>
    <row r="647" spans="1:53" ht="15" thickBot="1">
      <c r="A647" s="23" t="s">
        <v>11</v>
      </c>
      <c r="B647" s="24">
        <v>13135050213</v>
      </c>
      <c r="C647" s="24"/>
      <c r="D647" s="148">
        <f t="shared" ref="D647:G647" si="2036">IF(OR(AND($V1429=1,$B$24=2),$B$24=1), IF(D$11="Next Quintile",IF(D1429&gt;D$21,D$22,IF(D1429&gt;D$20,D$21,IF(D1429&gt;D$19,D$20,IF(D1429&gt;D$18,D$19,D$18)))),IF(D$11="2nd Quintile",IF(D1429&gt;D$20,D$22,IF(D1429&gt;D$19,D$21,IF(D1429&gt;D$18,D$20,D$19))),IF(D1429*(1+D$11)&gt;100,100,D1429*(1+D$11)))), D1429)</f>
        <v>91.7</v>
      </c>
      <c r="E647" s="148">
        <f t="shared" si="2036"/>
        <v>89.2</v>
      </c>
      <c r="F647" s="148">
        <f t="shared" si="2036"/>
        <v>73.2</v>
      </c>
      <c r="G647" s="148">
        <f t="shared" si="2036"/>
        <v>77.099999999999994</v>
      </c>
      <c r="H647" s="149">
        <f t="shared" ref="H647:M647" si="2037">IF(OR(AND($V1429=1,$B$24=2),$B$24=1), IF(H$11="2nd Quintile",IF(H1429&gt;H$21,H$20,IF(H1429&gt;H$20,H$19,IF(H1429&gt;H$19,H$18, H$17))), IF(H$11="Next Quintile",IF(H1429=H$22,H$22,IF(H1429&gt;H$21,H$21,IF(H1429&gt;H$20,H$20,IF(H1429&gt;H$19,H$19,H$18)))),H1429*(1+H$11))), H1429)</f>
        <v>6.7</v>
      </c>
      <c r="I647" s="149">
        <f t="shared" si="2037"/>
        <v>19</v>
      </c>
      <c r="J647" s="149">
        <f t="shared" si="2037"/>
        <v>9.9</v>
      </c>
      <c r="K647" s="149">
        <f t="shared" si="2037"/>
        <v>15.5</v>
      </c>
      <c r="L647" s="149">
        <f t="shared" si="2037"/>
        <v>29.9</v>
      </c>
      <c r="M647" s="149">
        <f t="shared" si="2037"/>
        <v>2.2000000000000002</v>
      </c>
      <c r="N647" s="148">
        <f t="shared" si="2001"/>
        <v>89.2</v>
      </c>
      <c r="O647" s="149">
        <f t="shared" ref="O647:Q647" si="2038">IF(OR(AND($V1429=1,$B$24=2),$B$24=1), IF(O$11="2nd Quintile",IF(O1429&gt;O$21,O$20,IF(O1429&gt;O$20,O$19,IF(O1429&gt;O$19,O$18, O$17))), IF(O$11="Next Quintile",IF(O1429=O$22,O$22,IF(O1429&gt;O$21,O$21,IF(O1429&gt;O$20,O$20,IF(O1429&gt;O$19,O$19,O$18)))),O1429*(1+O$11))), O1429)</f>
        <v>3.9</v>
      </c>
      <c r="P647" s="149">
        <f t="shared" si="2038"/>
        <v>24.3</v>
      </c>
      <c r="Q647" s="149">
        <f t="shared" si="2038"/>
        <v>8.9</v>
      </c>
      <c r="R647" s="23"/>
      <c r="S647" s="49">
        <f t="shared" si="1901"/>
        <v>1.5076084798559795</v>
      </c>
      <c r="T647" s="49">
        <f t="shared" si="2014"/>
        <v>1.8538527646455145</v>
      </c>
      <c r="U647" s="49">
        <f t="shared" si="2014"/>
        <v>1.3016443318087645</v>
      </c>
      <c r="V647" s="49">
        <f t="shared" si="2014"/>
        <v>2.3314551112125512</v>
      </c>
      <c r="W647" s="49">
        <f t="shared" si="1912"/>
        <v>0.91908708596564104</v>
      </c>
      <c r="X647" s="49">
        <f t="shared" si="1912"/>
        <v>-0.96659984040382096</v>
      </c>
      <c r="Y647" s="49">
        <f t="shared" si="1913"/>
        <v>0.71171736568970334</v>
      </c>
      <c r="Z647" s="49">
        <f t="shared" si="1913"/>
        <v>0.75703697695292915</v>
      </c>
      <c r="AA647" s="49">
        <f t="shared" si="1913"/>
        <v>0.7897083811947101</v>
      </c>
      <c r="AB647" s="49">
        <f t="shared" si="1904"/>
        <v>0.9884312589318065</v>
      </c>
      <c r="AC647" s="49">
        <f t="shared" si="2014"/>
        <v>1.3286020320246856</v>
      </c>
      <c r="AD647" s="49">
        <f t="shared" si="1914"/>
        <v>0.86157057704217377</v>
      </c>
      <c r="AE647" s="49">
        <f t="shared" si="1914"/>
        <v>-6.4644670492103956E-2</v>
      </c>
      <c r="AF647" s="49">
        <f t="shared" si="1914"/>
        <v>0.49872146837478026</v>
      </c>
      <c r="AG647" s="129">
        <f t="shared" si="1905"/>
        <v>0.86507685083117758</v>
      </c>
      <c r="AH647" s="129">
        <f t="shared" si="1906"/>
        <v>1.0941093283963332</v>
      </c>
      <c r="AI647" s="129">
        <f t="shared" si="1907"/>
        <v>0.84505887235981525</v>
      </c>
      <c r="AJ647" s="132">
        <f t="shared" si="1908"/>
        <v>0.65606235173738403</v>
      </c>
      <c r="AK647" s="85">
        <f t="shared" si="1921"/>
        <v>0.84608021425429514</v>
      </c>
      <c r="AL647" s="122">
        <f t="shared" si="1922"/>
        <v>0.84934196302024167</v>
      </c>
      <c r="AM647" s="122">
        <f t="shared" si="1923"/>
        <v>0.82119935385746445</v>
      </c>
      <c r="AN647" s="122">
        <f t="shared" si="1924"/>
        <v>0.80479147881439306</v>
      </c>
      <c r="AO647" s="53"/>
      <c r="AP647" s="60"/>
      <c r="AQ647" s="25"/>
      <c r="AR647" s="25"/>
      <c r="AS647" s="25"/>
      <c r="AT647" s="25"/>
      <c r="AU647" s="25"/>
      <c r="AV647" s="25"/>
      <c r="AW647" s="25"/>
      <c r="AX647" s="25"/>
      <c r="AY647" s="25"/>
      <c r="AZ647" s="25"/>
      <c r="BA647" s="25"/>
    </row>
    <row r="648" spans="1:53" ht="15" thickBot="1">
      <c r="A648" s="23" t="s">
        <v>11</v>
      </c>
      <c r="B648" s="24">
        <v>13135050214</v>
      </c>
      <c r="C648" s="24"/>
      <c r="D648" s="148">
        <f t="shared" ref="D648:G648" si="2039">IF(OR(AND($V1430=1,$B$24=2),$B$24=1), IF(D$11="Next Quintile",IF(D1430&gt;D$21,D$22,IF(D1430&gt;D$20,D$21,IF(D1430&gt;D$19,D$20,IF(D1430&gt;D$18,D$19,D$18)))),IF(D$11="2nd Quintile",IF(D1430&gt;D$20,D$22,IF(D1430&gt;D$19,D$21,IF(D1430&gt;D$18,D$20,D$19))),IF(D1430*(1+D$11)&gt;100,100,D1430*(1+D$11)))), D1430)</f>
        <v>76</v>
      </c>
      <c r="E648" s="148">
        <f t="shared" si="2039"/>
        <v>75.8</v>
      </c>
      <c r="F648" s="148">
        <f t="shared" si="2039"/>
        <v>64.099999999999994</v>
      </c>
      <c r="G648" s="148">
        <f t="shared" si="2039"/>
        <v>52.5</v>
      </c>
      <c r="H648" s="149">
        <f t="shared" ref="H648:M648" si="2040">IF(OR(AND($V1430=1,$B$24=2),$B$24=1), IF(H$11="2nd Quintile",IF(H1430&gt;H$21,H$20,IF(H1430&gt;H$20,H$19,IF(H1430&gt;H$19,H$18, H$17))), IF(H$11="Next Quintile",IF(H1430=H$22,H$22,IF(H1430&gt;H$21,H$21,IF(H1430&gt;H$20,H$20,IF(H1430&gt;H$19,H$19,H$18)))),H1430*(1+H$11))), H1430)</f>
        <v>8.4</v>
      </c>
      <c r="I648" s="149">
        <f t="shared" si="2040"/>
        <v>15</v>
      </c>
      <c r="J648" s="149">
        <f t="shared" si="2040"/>
        <v>2.5</v>
      </c>
      <c r="K648" s="149">
        <f t="shared" si="2040"/>
        <v>21.1</v>
      </c>
      <c r="L648" s="149">
        <f t="shared" si="2040"/>
        <v>32.4</v>
      </c>
      <c r="M648" s="149">
        <f t="shared" si="2040"/>
        <v>3.6</v>
      </c>
      <c r="N648" s="148">
        <f t="shared" si="2001"/>
        <v>82.4</v>
      </c>
      <c r="O648" s="149">
        <f t="shared" ref="O648:Q648" si="2041">IF(OR(AND($V1430=1,$B$24=2),$B$24=1), IF(O$11="2nd Quintile",IF(O1430&gt;O$21,O$20,IF(O1430&gt;O$20,O$19,IF(O1430&gt;O$19,O$18, O$17))), IF(O$11="Next Quintile",IF(O1430=O$22,O$22,IF(O1430&gt;O$21,O$21,IF(O1430&gt;O$20,O$20,IF(O1430&gt;O$19,O$19,O$18)))),O1430*(1+O$11))), O1430)</f>
        <v>2.5</v>
      </c>
      <c r="P648" s="149">
        <f t="shared" si="2041"/>
        <v>22.3</v>
      </c>
      <c r="Q648" s="149">
        <f t="shared" si="2041"/>
        <v>8.9</v>
      </c>
      <c r="R648" s="23"/>
      <c r="S648" s="49">
        <f t="shared" si="1901"/>
        <v>0.170253873706256</v>
      </c>
      <c r="T648" s="49">
        <f t="shared" si="2014"/>
        <v>0.57292258265100948</v>
      </c>
      <c r="U648" s="49">
        <f t="shared" si="2014"/>
        <v>0.86556289233359618</v>
      </c>
      <c r="V648" s="49">
        <f t="shared" si="2014"/>
        <v>1.0238313021209642</v>
      </c>
      <c r="W648" s="49">
        <f t="shared" si="1912"/>
        <v>0.3119867532506399</v>
      </c>
      <c r="X648" s="49">
        <f t="shared" si="1912"/>
        <v>-0.48903081770944296</v>
      </c>
      <c r="Y648" s="49">
        <f t="shared" si="1913"/>
        <v>1.083500278414653</v>
      </c>
      <c r="Z648" s="49">
        <f t="shared" si="1913"/>
        <v>0.48072909974105626</v>
      </c>
      <c r="AA648" s="49">
        <f t="shared" si="1913"/>
        <v>0.55961312666537566</v>
      </c>
      <c r="AB648" s="49">
        <f t="shared" si="1904"/>
        <v>0.87011450428859349</v>
      </c>
      <c r="AC648" s="49">
        <f t="shared" si="2014"/>
        <v>0.689751552505249</v>
      </c>
      <c r="AD648" s="49">
        <f t="shared" si="1914"/>
        <v>1.0055650378235463</v>
      </c>
      <c r="AE648" s="49">
        <f t="shared" si="1914"/>
        <v>7.8984137582816832E-2</v>
      </c>
      <c r="AF648" s="49">
        <f t="shared" si="1914"/>
        <v>0.49872146837478026</v>
      </c>
      <c r="AG648" s="129">
        <f t="shared" si="1905"/>
        <v>0.57021657523288516</v>
      </c>
      <c r="AH648" s="129">
        <f t="shared" si="1906"/>
        <v>0.50557526639538231</v>
      </c>
      <c r="AI648" s="129">
        <f t="shared" si="1907"/>
        <v>0.63681891023167514</v>
      </c>
      <c r="AJ648" s="132">
        <f t="shared" si="1908"/>
        <v>0.56825554907159814</v>
      </c>
      <c r="AK648" s="85">
        <f t="shared" si="1921"/>
        <v>0.75806190439691246</v>
      </c>
      <c r="AL648" s="122">
        <f t="shared" si="1922"/>
        <v>0.67733933845666849</v>
      </c>
      <c r="AM648" s="122">
        <f t="shared" si="1923"/>
        <v>0.77274771782120588</v>
      </c>
      <c r="AN648" s="122">
        <f t="shared" si="1924"/>
        <v>0.78025204993498509</v>
      </c>
      <c r="AO648" s="53"/>
      <c r="AP648" s="60"/>
      <c r="AQ648" s="25"/>
      <c r="AR648" s="25"/>
      <c r="AS648" s="25"/>
      <c r="AT648" s="25"/>
      <c r="AU648" s="25"/>
      <c r="AV648" s="25"/>
      <c r="AW648" s="25"/>
      <c r="AX648" s="25"/>
      <c r="AY648" s="25"/>
      <c r="AZ648" s="25"/>
      <c r="BA648" s="25"/>
    </row>
    <row r="649" spans="1:53" ht="15" thickBot="1">
      <c r="A649" s="23" t="s">
        <v>11</v>
      </c>
      <c r="B649" s="24">
        <v>13135050215</v>
      </c>
      <c r="C649" s="24"/>
      <c r="D649" s="148">
        <f t="shared" ref="D649:G649" si="2042">IF(OR(AND($V1431=1,$B$24=2),$B$24=1), IF(D$11="Next Quintile",IF(D1431&gt;D$21,D$22,IF(D1431&gt;D$20,D$21,IF(D1431&gt;D$19,D$20,IF(D1431&gt;D$18,D$19,D$18)))),IF(D$11="2nd Quintile",IF(D1431&gt;D$20,D$22,IF(D1431&gt;D$19,D$21,IF(D1431&gt;D$18,D$20,D$19))),IF(D1431*(1+D$11)&gt;100,100,D1431*(1+D$11)))), D1431)</f>
        <v>81</v>
      </c>
      <c r="E649" s="148">
        <f t="shared" si="2042"/>
        <v>78.8</v>
      </c>
      <c r="F649" s="148">
        <f t="shared" si="2042"/>
        <v>54.3</v>
      </c>
      <c r="G649" s="148">
        <f t="shared" si="2042"/>
        <v>51.7</v>
      </c>
      <c r="H649" s="149">
        <f t="shared" ref="H649:M649" si="2043">IF(OR(AND($V1431=1,$B$24=2),$B$24=1), IF(H$11="2nd Quintile",IF(H1431&gt;H$21,H$20,IF(H1431&gt;H$20,H$19,IF(H1431&gt;H$19,H$18, H$17))), IF(H$11="Next Quintile",IF(H1431=H$22,H$22,IF(H1431&gt;H$21,H$21,IF(H1431&gt;H$20,H$20,IF(H1431&gt;H$19,H$19,H$18)))),H1431*(1+H$11))), H1431)</f>
        <v>8.6999999999999993</v>
      </c>
      <c r="I649" s="149">
        <f t="shared" si="2043"/>
        <v>25.8</v>
      </c>
      <c r="J649" s="149">
        <f t="shared" si="2043"/>
        <v>19</v>
      </c>
      <c r="K649" s="149">
        <f t="shared" si="2043"/>
        <v>36.4</v>
      </c>
      <c r="L649" s="149">
        <f t="shared" si="2043"/>
        <v>46.1</v>
      </c>
      <c r="M649" s="149">
        <f t="shared" si="2043"/>
        <v>9.1</v>
      </c>
      <c r="N649" s="148">
        <f t="shared" si="2001"/>
        <v>84.6</v>
      </c>
      <c r="O649" s="149">
        <f t="shared" ref="O649:Q649" si="2044">IF(OR(AND($V1431=1,$B$24=2),$B$24=1), IF(O$11="2nd Quintile",IF(O1431&gt;O$21,O$20,IF(O1431&gt;O$20,O$19,IF(O1431&gt;O$19,O$18, O$17))), IF(O$11="Next Quintile",IF(O1431=O$22,O$22,IF(O1431&gt;O$21,O$21,IF(O1431&gt;O$20,O$20,IF(O1431&gt;O$19,O$19,O$18)))),O1431*(1+O$11))), O1431)</f>
        <v>4.5999999999999996</v>
      </c>
      <c r="P649" s="149">
        <f t="shared" si="2044"/>
        <v>37.4</v>
      </c>
      <c r="Q649" s="149">
        <f t="shared" si="2044"/>
        <v>7.7</v>
      </c>
      <c r="R649" s="23"/>
      <c r="S649" s="49">
        <f t="shared" si="1901"/>
        <v>0.59616298394502143</v>
      </c>
      <c r="T649" s="49">
        <f t="shared" si="2014"/>
        <v>0.85969799653037615</v>
      </c>
      <c r="U649" s="49">
        <f t="shared" si="2014"/>
        <v>0.395936726744954</v>
      </c>
      <c r="V649" s="49">
        <f t="shared" si="2014"/>
        <v>0.98130695060579087</v>
      </c>
      <c r="W649" s="49">
        <f t="shared" si="1912"/>
        <v>0.2048514004185813</v>
      </c>
      <c r="X649" s="49">
        <f t="shared" si="1912"/>
        <v>-1.7784671789842637</v>
      </c>
      <c r="Y649" s="49">
        <f t="shared" si="1913"/>
        <v>0.25452486490631943</v>
      </c>
      <c r="Z649" s="49">
        <f t="shared" si="1913"/>
        <v>-0.2741834933556675</v>
      </c>
      <c r="AA649" s="49">
        <f t="shared" si="1913"/>
        <v>-0.70130886815537741</v>
      </c>
      <c r="AB649" s="49">
        <f t="shared" si="1904"/>
        <v>0.40529868247597112</v>
      </c>
      <c r="AC649" s="49">
        <f t="shared" si="2014"/>
        <v>0.89643847234977159</v>
      </c>
      <c r="AD649" s="49">
        <f t="shared" si="1914"/>
        <v>0.7895733466514876</v>
      </c>
      <c r="AE649" s="49">
        <f t="shared" si="1914"/>
        <v>-1.005413363382835</v>
      </c>
      <c r="AF649" s="49">
        <f t="shared" si="1914"/>
        <v>0.67876014774058258</v>
      </c>
      <c r="AG649" s="129">
        <f t="shared" si="1905"/>
        <v>0.1220209229665017</v>
      </c>
      <c r="AH649" s="129">
        <f t="shared" si="1906"/>
        <v>0.21628767773811139</v>
      </c>
      <c r="AI649" s="129">
        <f t="shared" si="1907"/>
        <v>-0.19006455967835792</v>
      </c>
      <c r="AJ649" s="132">
        <f t="shared" si="1908"/>
        <v>0.33983965083975165</v>
      </c>
      <c r="AK649" s="85">
        <f t="shared" si="1921"/>
        <v>0.62427167538804174</v>
      </c>
      <c r="AL649" s="122">
        <f t="shared" si="1922"/>
        <v>0.59279329819258342</v>
      </c>
      <c r="AM649" s="122">
        <f t="shared" si="1923"/>
        <v>0.58035497764280441</v>
      </c>
      <c r="AN649" s="122">
        <f t="shared" si="1924"/>
        <v>0.71641649825317255</v>
      </c>
      <c r="AO649" s="53"/>
      <c r="AP649" s="60"/>
      <c r="AQ649" s="25"/>
      <c r="AR649" s="25"/>
      <c r="AS649" s="25"/>
      <c r="AT649" s="25"/>
      <c r="AU649" s="25"/>
      <c r="AV649" s="25"/>
      <c r="AW649" s="25"/>
      <c r="AX649" s="25"/>
      <c r="AY649" s="25"/>
      <c r="AZ649" s="25"/>
      <c r="BA649" s="25"/>
    </row>
    <row r="650" spans="1:53" ht="15" thickBot="1">
      <c r="A650" s="23" t="s">
        <v>11</v>
      </c>
      <c r="B650" s="24">
        <v>13135050216</v>
      </c>
      <c r="C650" s="24"/>
      <c r="D650" s="148">
        <f t="shared" ref="D650:G650" si="2045">IF(OR(AND($V1432=1,$B$24=2),$B$24=1), IF(D$11="Next Quintile",IF(D1432&gt;D$21,D$22,IF(D1432&gt;D$20,D$21,IF(D1432&gt;D$19,D$20,IF(D1432&gt;D$18,D$19,D$18)))),IF(D$11="2nd Quintile",IF(D1432&gt;D$20,D$22,IF(D1432&gt;D$19,D$21,IF(D1432&gt;D$18,D$20,D$19))),IF(D1432*(1+D$11)&gt;100,100,D1432*(1+D$11)))), D1432)</f>
        <v>86.5</v>
      </c>
      <c r="E650" s="148">
        <f t="shared" si="2045"/>
        <v>82.2</v>
      </c>
      <c r="F650" s="148">
        <f t="shared" si="2045"/>
        <v>83.2</v>
      </c>
      <c r="G650" s="148">
        <f t="shared" si="2045"/>
        <v>50.5</v>
      </c>
      <c r="H650" s="149">
        <f t="shared" ref="H650:M650" si="2046">IF(OR(AND($V1432=1,$B$24=2),$B$24=1), IF(H$11="2nd Quintile",IF(H1432&gt;H$21,H$20,IF(H1432&gt;H$20,H$19,IF(H1432&gt;H$19,H$18, H$17))), IF(H$11="Next Quintile",IF(H1432=H$22,H$22,IF(H1432&gt;H$21,H$21,IF(H1432&gt;H$20,H$20,IF(H1432&gt;H$19,H$19,H$18)))),H1432*(1+H$11))), H1432)</f>
        <v>7.1</v>
      </c>
      <c r="I650" s="149">
        <f t="shared" si="2046"/>
        <v>4.0999999999999996</v>
      </c>
      <c r="J650" s="149">
        <f t="shared" si="2046"/>
        <v>8.1999999999999993</v>
      </c>
      <c r="K650" s="149">
        <f t="shared" si="2046"/>
        <v>14.6</v>
      </c>
      <c r="L650" s="149">
        <f t="shared" si="2046"/>
        <v>29.6</v>
      </c>
      <c r="M650" s="149">
        <f t="shared" si="2046"/>
        <v>2.6</v>
      </c>
      <c r="N650" s="148">
        <f t="shared" si="2001"/>
        <v>87.2</v>
      </c>
      <c r="O650" s="149">
        <f t="shared" ref="O650:Q650" si="2047">IF(OR(AND($V1432=1,$B$24=2),$B$24=1), IF(O$11="2nd Quintile",IF(O1432&gt;O$21,O$20,IF(O1432&gt;O$20,O$19,IF(O1432&gt;O$19,O$18, O$17))), IF(O$11="Next Quintile",IF(O1432=O$22,O$22,IF(O1432&gt;O$21,O$21,IF(O1432&gt;O$20,O$20,IF(O1432&gt;O$19,O$19,O$18)))),O1432*(1+O$11))), O1432)</f>
        <v>2.9</v>
      </c>
      <c r="P650" s="149">
        <f t="shared" si="2047"/>
        <v>23.2</v>
      </c>
      <c r="Q650" s="149">
        <f t="shared" si="2047"/>
        <v>5.5</v>
      </c>
      <c r="R650" s="23"/>
      <c r="S650" s="49">
        <f t="shared" si="1901"/>
        <v>1.0646630052076633</v>
      </c>
      <c r="T650" s="49">
        <f t="shared" si="2014"/>
        <v>1.1847101322603255</v>
      </c>
      <c r="U650" s="49">
        <f t="shared" si="2014"/>
        <v>1.7808547048583996</v>
      </c>
      <c r="V650" s="49">
        <f t="shared" si="2014"/>
        <v>0.91752042333303041</v>
      </c>
      <c r="W650" s="49">
        <f t="shared" si="1912"/>
        <v>0.77623994885622916</v>
      </c>
      <c r="X650" s="49">
        <f t="shared" si="1912"/>
        <v>0.81234476913273712</v>
      </c>
      <c r="Y650" s="49">
        <f t="shared" si="1913"/>
        <v>0.7971269537481378</v>
      </c>
      <c r="Z650" s="49">
        <f t="shared" si="1913"/>
        <v>0.80144360007626592</v>
      </c>
      <c r="AA650" s="49">
        <f t="shared" si="1913"/>
        <v>0.81731981173822998</v>
      </c>
      <c r="AB650" s="49">
        <f t="shared" si="1904"/>
        <v>0.95462647189088845</v>
      </c>
      <c r="AC650" s="49">
        <f t="shared" si="2014"/>
        <v>1.1407048321660276</v>
      </c>
      <c r="AD650" s="49">
        <f t="shared" si="1914"/>
        <v>0.96442376331458279</v>
      </c>
      <c r="AE650" s="49">
        <f t="shared" si="1914"/>
        <v>1.4351173949102581E-2</v>
      </c>
      <c r="AF650" s="49">
        <f t="shared" si="1914"/>
        <v>1.0088310599112202</v>
      </c>
      <c r="AG650" s="129">
        <f t="shared" si="1905"/>
        <v>0.89583715638360573</v>
      </c>
      <c r="AH650" s="129">
        <f t="shared" si="1906"/>
        <v>1.0476371339137891</v>
      </c>
      <c r="AI650" s="129">
        <f t="shared" si="1907"/>
        <v>0.85779662790179467</v>
      </c>
      <c r="AJ650" s="132">
        <f t="shared" si="1908"/>
        <v>0.7820777073352333</v>
      </c>
      <c r="AK650" s="85">
        <f t="shared" si="1921"/>
        <v>0.85526242810093067</v>
      </c>
      <c r="AL650" s="122">
        <f t="shared" si="1922"/>
        <v>0.83576018426465037</v>
      </c>
      <c r="AM650" s="122">
        <f t="shared" si="1923"/>
        <v>0.82416307460122362</v>
      </c>
      <c r="AN650" s="122">
        <f t="shared" si="1924"/>
        <v>0.840009078846784</v>
      </c>
      <c r="AO650" s="53"/>
      <c r="AP650" s="60"/>
      <c r="AQ650" s="25"/>
      <c r="AR650" s="25"/>
      <c r="AS650" s="25"/>
      <c r="AT650" s="25"/>
      <c r="AU650" s="25"/>
      <c r="AV650" s="25"/>
      <c r="AW650" s="25"/>
      <c r="AX650" s="25"/>
      <c r="AY650" s="25"/>
      <c r="AZ650" s="25"/>
      <c r="BA650" s="25"/>
    </row>
    <row r="651" spans="1:53" ht="15" thickBot="1">
      <c r="A651" s="23" t="s">
        <v>11</v>
      </c>
      <c r="B651" s="24">
        <v>13135050217</v>
      </c>
      <c r="C651" s="24"/>
      <c r="D651" s="148">
        <f t="shared" ref="D651:G651" si="2048">IF(OR(AND($V1433=1,$B$24=2),$B$24=1), IF(D$11="Next Quintile",IF(D1433&gt;D$21,D$22,IF(D1433&gt;D$20,D$21,IF(D1433&gt;D$19,D$20,IF(D1433&gt;D$18,D$19,D$18)))),IF(D$11="2nd Quintile",IF(D1433&gt;D$20,D$22,IF(D1433&gt;D$19,D$21,IF(D1433&gt;D$18,D$20,D$19))),IF(D1433*(1+D$11)&gt;100,100,D1433*(1+D$11)))), D1433)</f>
        <v>86.3</v>
      </c>
      <c r="E651" s="148">
        <f t="shared" si="2048"/>
        <v>82.1</v>
      </c>
      <c r="F651" s="148">
        <f t="shared" si="2048"/>
        <v>69.400000000000006</v>
      </c>
      <c r="G651" s="148">
        <f t="shared" si="2048"/>
        <v>50.6</v>
      </c>
      <c r="H651" s="149">
        <f t="shared" ref="H651:M651" si="2049">IF(OR(AND($V1433=1,$B$24=2),$B$24=1), IF(H$11="2nd Quintile",IF(H1433&gt;H$21,H$20,IF(H1433&gt;H$20,H$19,IF(H1433&gt;H$19,H$18, H$17))), IF(H$11="Next Quintile",IF(H1433=H$22,H$22,IF(H1433&gt;H$21,H$21,IF(H1433&gt;H$20,H$20,IF(H1433&gt;H$19,H$19,H$18)))),H1433*(1+H$11))), H1433)</f>
        <v>9.1999999999999993</v>
      </c>
      <c r="I651" s="149">
        <f t="shared" si="2049"/>
        <v>13.1</v>
      </c>
      <c r="J651" s="149">
        <f t="shared" si="2049"/>
        <v>5.5</v>
      </c>
      <c r="K651" s="149">
        <f t="shared" si="2049"/>
        <v>15.4</v>
      </c>
      <c r="L651" s="149">
        <f t="shared" si="2049"/>
        <v>37.799999999999997</v>
      </c>
      <c r="M651" s="149">
        <f t="shared" si="2049"/>
        <v>2.7</v>
      </c>
      <c r="N651" s="148">
        <f t="shared" si="2001"/>
        <v>87.1</v>
      </c>
      <c r="O651" s="149">
        <f t="shared" ref="O651:Q651" si="2050">IF(OR(AND($V1433=1,$B$24=2),$B$24=1), IF(O$11="2nd Quintile",IF(O1433&gt;O$21,O$20,IF(O1433&gt;O$20,O$19,IF(O1433&gt;O$19,O$18, O$17))), IF(O$11="Next Quintile",IF(O1433=O$22,O$22,IF(O1433&gt;O$21,O$21,IF(O1433&gt;O$20,O$20,IF(O1433&gt;O$19,O$19,O$18)))),O1433*(1+O$11))), O1433)</f>
        <v>6.2</v>
      </c>
      <c r="P651" s="149">
        <f t="shared" si="2050"/>
        <v>21.3</v>
      </c>
      <c r="Q651" s="149">
        <f t="shared" si="2050"/>
        <v>5.5</v>
      </c>
      <c r="R651" s="23"/>
      <c r="S651" s="49">
        <f t="shared" si="1901"/>
        <v>1.0476266407981125</v>
      </c>
      <c r="T651" s="49">
        <f t="shared" si="2014"/>
        <v>1.1751509517976793</v>
      </c>
      <c r="U651" s="49">
        <f t="shared" si="2014"/>
        <v>1.1195443900499034</v>
      </c>
      <c r="V651" s="49">
        <f t="shared" si="2014"/>
        <v>0.92283596727242712</v>
      </c>
      <c r="W651" s="49">
        <f t="shared" si="1912"/>
        <v>2.6292479031816276E-2</v>
      </c>
      <c r="X651" s="49">
        <f t="shared" si="1912"/>
        <v>-0.26218553192961336</v>
      </c>
      <c r="Y651" s="49">
        <f t="shared" si="1913"/>
        <v>0.93277747595859228</v>
      </c>
      <c r="Z651" s="49">
        <f t="shared" si="1913"/>
        <v>0.76197104618885547</v>
      </c>
      <c r="AA651" s="49">
        <f t="shared" si="1913"/>
        <v>6.2607376882013371E-2</v>
      </c>
      <c r="AB651" s="49">
        <f t="shared" si="1904"/>
        <v>0.94617527513065902</v>
      </c>
      <c r="AC651" s="49">
        <f t="shared" si="2014"/>
        <v>1.1313099721730939</v>
      </c>
      <c r="AD651" s="49">
        <f t="shared" si="1914"/>
        <v>0.62500824861563309</v>
      </c>
      <c r="AE651" s="49">
        <f t="shared" si="1914"/>
        <v>0.15079854162027723</v>
      </c>
      <c r="AF651" s="49">
        <f t="shared" si="1914"/>
        <v>1.0088310599112202</v>
      </c>
      <c r="AG651" s="129">
        <f t="shared" si="1905"/>
        <v>0.67603379481791459</v>
      </c>
      <c r="AH651" s="129">
        <f t="shared" si="1906"/>
        <v>0.7088631961398455</v>
      </c>
      <c r="AI651" s="129">
        <f t="shared" si="1907"/>
        <v>0.59025123273384261</v>
      </c>
      <c r="AJ651" s="132">
        <f t="shared" si="1908"/>
        <v>0.72898695558005611</v>
      </c>
      <c r="AK651" s="85">
        <f t="shared" si="1921"/>
        <v>0.78964924793711411</v>
      </c>
      <c r="AL651" s="122">
        <f t="shared" si="1922"/>
        <v>0.73675146039785611</v>
      </c>
      <c r="AM651" s="122">
        <f t="shared" si="1923"/>
        <v>0.7619127169975386</v>
      </c>
      <c r="AN651" s="122">
        <f t="shared" si="1924"/>
        <v>0.82517176912478785</v>
      </c>
      <c r="AO651" s="53"/>
      <c r="AP651" s="60"/>
      <c r="AQ651" s="25"/>
      <c r="AR651" s="25"/>
      <c r="AS651" s="25"/>
      <c r="AT651" s="25"/>
      <c r="AU651" s="25"/>
      <c r="AV651" s="25"/>
      <c r="AW651" s="25"/>
      <c r="AX651" s="25"/>
      <c r="AY651" s="25"/>
      <c r="AZ651" s="25"/>
      <c r="BA651" s="25"/>
    </row>
    <row r="652" spans="1:53" ht="15" thickBot="1">
      <c r="A652" s="23" t="s">
        <v>11</v>
      </c>
      <c r="B652" s="24">
        <v>13135050218</v>
      </c>
      <c r="C652" s="24"/>
      <c r="D652" s="148">
        <f t="shared" ref="D652:G652" si="2051">IF(OR(AND($V1434=1,$B$24=2),$B$24=1), IF(D$11="Next Quintile",IF(D1434&gt;D$21,D$22,IF(D1434&gt;D$20,D$21,IF(D1434&gt;D$19,D$20,IF(D1434&gt;D$18,D$19,D$18)))),IF(D$11="2nd Quintile",IF(D1434&gt;D$20,D$22,IF(D1434&gt;D$19,D$21,IF(D1434&gt;D$18,D$20,D$19))),IF(D1434*(1+D$11)&gt;100,100,D1434*(1+D$11)))), D1434)</f>
        <v>73.599999999999994</v>
      </c>
      <c r="E652" s="148">
        <f t="shared" si="2051"/>
        <v>74.3</v>
      </c>
      <c r="F652" s="148">
        <f t="shared" si="2051"/>
        <v>59.8</v>
      </c>
      <c r="G652" s="148">
        <f t="shared" si="2051"/>
        <v>52.8</v>
      </c>
      <c r="H652" s="149">
        <f t="shared" ref="H652:M652" si="2052">IF(OR(AND($V1434=1,$B$24=2),$B$24=1), IF(H$11="2nd Quintile",IF(H1434&gt;H$21,H$20,IF(H1434&gt;H$20,H$19,IF(H1434&gt;H$19,H$18, H$17))), IF(H$11="Next Quintile",IF(H1434=H$22,H$22,IF(H1434&gt;H$21,H$21,IF(H1434&gt;H$20,H$20,IF(H1434&gt;H$19,H$19,H$18)))),H1434*(1+H$11))), H1434)</f>
        <v>5.6</v>
      </c>
      <c r="I652" s="149">
        <f t="shared" si="2052"/>
        <v>16.899999999999999</v>
      </c>
      <c r="J652" s="149">
        <f t="shared" si="2052"/>
        <v>1.8</v>
      </c>
      <c r="K652" s="149">
        <f t="shared" si="2052"/>
        <v>26.8</v>
      </c>
      <c r="L652" s="149">
        <f t="shared" si="2052"/>
        <v>31.8</v>
      </c>
      <c r="M652" s="149">
        <f t="shared" si="2052"/>
        <v>24.4</v>
      </c>
      <c r="N652" s="148">
        <f t="shared" si="2001"/>
        <v>81.3</v>
      </c>
      <c r="O652" s="149">
        <f t="shared" ref="O652:Q652" si="2053">IF(OR(AND($V1434=1,$B$24=2),$B$24=1), IF(O$11="2nd Quintile",IF(O1434&gt;O$21,O$20,IF(O1434&gt;O$20,O$19,IF(O1434&gt;O$19,O$18, O$17))), IF(O$11="Next Quintile",IF(O1434=O$22,O$22,IF(O1434&gt;O$21,O$21,IF(O1434&gt;O$20,O$20,IF(O1434&gt;O$19,O$19,O$18)))),O1434*(1+O$11))), O1434)</f>
        <v>14.7</v>
      </c>
      <c r="P652" s="149">
        <f t="shared" si="2053"/>
        <v>37</v>
      </c>
      <c r="Q652" s="149">
        <f t="shared" si="2053"/>
        <v>9.6999999999999993</v>
      </c>
      <c r="R652" s="23"/>
      <c r="S652" s="49">
        <f t="shared" si="1901"/>
        <v>-3.4182499208351862E-2</v>
      </c>
      <c r="T652" s="49">
        <f t="shared" si="2014"/>
        <v>0.42953487571132615</v>
      </c>
      <c r="U652" s="49">
        <f t="shared" si="2014"/>
        <v>0.65950243192225322</v>
      </c>
      <c r="V652" s="49">
        <f t="shared" si="2014"/>
        <v>1.0397779339391542</v>
      </c>
      <c r="W652" s="49">
        <f t="shared" si="1912"/>
        <v>1.3119167130165243</v>
      </c>
      <c r="X652" s="49">
        <f t="shared" si="1912"/>
        <v>-0.71587610348927233</v>
      </c>
      <c r="Y652" s="49">
        <f t="shared" si="1913"/>
        <v>1.118668932321067</v>
      </c>
      <c r="Z652" s="49">
        <f t="shared" si="1913"/>
        <v>0.19948715329325722</v>
      </c>
      <c r="AA652" s="49">
        <f t="shared" si="1913"/>
        <v>0.61483598775241577</v>
      </c>
      <c r="AB652" s="49">
        <f t="shared" si="1904"/>
        <v>-0.88773442183914186</v>
      </c>
      <c r="AC652" s="49">
        <f t="shared" si="2014"/>
        <v>0.58640809258298632</v>
      </c>
      <c r="AD652" s="49">
        <f t="shared" si="1914"/>
        <v>-0.24924383469984307</v>
      </c>
      <c r="AE652" s="49">
        <f t="shared" si="1914"/>
        <v>-0.97668760176785097</v>
      </c>
      <c r="AF652" s="49">
        <f t="shared" si="1914"/>
        <v>0.37869568213091215</v>
      </c>
      <c r="AG652" s="129">
        <f t="shared" si="1905"/>
        <v>0.15150480417264114</v>
      </c>
      <c r="AH652" s="129">
        <f t="shared" si="1906"/>
        <v>0.54419175488752858</v>
      </c>
      <c r="AI652" s="129">
        <f t="shared" si="1907"/>
        <v>-2.447042693115627E-2</v>
      </c>
      <c r="AJ652" s="132">
        <f t="shared" si="1908"/>
        <v>-6.5206915438448879E-2</v>
      </c>
      <c r="AK652" s="85">
        <f t="shared" si="1921"/>
        <v>0.63307286566887744</v>
      </c>
      <c r="AL652" s="122">
        <f t="shared" si="1922"/>
        <v>0.68862523981893731</v>
      </c>
      <c r="AM652" s="122">
        <f t="shared" si="1923"/>
        <v>0.6188841176196459</v>
      </c>
      <c r="AN652" s="122">
        <f t="shared" si="1924"/>
        <v>0.60321784958053015</v>
      </c>
      <c r="AO652" s="53"/>
      <c r="AP652" s="60"/>
      <c r="AQ652" s="25"/>
      <c r="AR652" s="25"/>
      <c r="AS652" s="25"/>
      <c r="AT652" s="25"/>
      <c r="AU652" s="25"/>
      <c r="AV652" s="25"/>
      <c r="AW652" s="25"/>
      <c r="AX652" s="25"/>
      <c r="AY652" s="25"/>
      <c r="AZ652" s="25"/>
      <c r="BA652" s="25"/>
    </row>
    <row r="653" spans="1:53" ht="15" thickBot="1">
      <c r="A653" s="23" t="s">
        <v>11</v>
      </c>
      <c r="B653" s="24">
        <v>13135050219</v>
      </c>
      <c r="C653" s="24"/>
      <c r="D653" s="148">
        <f t="shared" ref="D653:G653" si="2054">IF(OR(AND($V1435=1,$B$24=2),$B$24=1), IF(D$11="Next Quintile",IF(D1435&gt;D$21,D$22,IF(D1435&gt;D$20,D$21,IF(D1435&gt;D$19,D$20,IF(D1435&gt;D$18,D$19,D$18)))),IF(D$11="2nd Quintile",IF(D1435&gt;D$20,D$22,IF(D1435&gt;D$19,D$21,IF(D1435&gt;D$18,D$20,D$19))),IF(D1435*(1+D$11)&gt;100,100,D1435*(1+D$11)))), D1435)</f>
        <v>73.599999999999994</v>
      </c>
      <c r="E653" s="148">
        <f t="shared" si="2054"/>
        <v>74.3</v>
      </c>
      <c r="F653" s="148">
        <f t="shared" si="2054"/>
        <v>60.5</v>
      </c>
      <c r="G653" s="148">
        <f t="shared" si="2054"/>
        <v>52.8</v>
      </c>
      <c r="H653" s="149">
        <f t="shared" ref="H653:M653" si="2055">IF(OR(AND($V1435=1,$B$24=2),$B$24=1), IF(H$11="2nd Quintile",IF(H1435&gt;H$21,H$20,IF(H1435&gt;H$20,H$19,IF(H1435&gt;H$19,H$18, H$17))), IF(H$11="Next Quintile",IF(H1435=H$22,H$22,IF(H1435&gt;H$21,H$21,IF(H1435&gt;H$20,H$20,IF(H1435&gt;H$19,H$19,H$18)))),H1435*(1+H$11))), H1435)</f>
        <v>12.3</v>
      </c>
      <c r="I653" s="149">
        <f t="shared" si="2055"/>
        <v>4</v>
      </c>
      <c r="J653" s="149">
        <f t="shared" si="2055"/>
        <v>12.9</v>
      </c>
      <c r="K653" s="149">
        <f t="shared" si="2055"/>
        <v>16.5</v>
      </c>
      <c r="L653" s="149">
        <f t="shared" si="2055"/>
        <v>22.8</v>
      </c>
      <c r="M653" s="149">
        <f t="shared" si="2055"/>
        <v>3.2</v>
      </c>
      <c r="N653" s="148">
        <f t="shared" si="2001"/>
        <v>81.3</v>
      </c>
      <c r="O653" s="149">
        <f t="shared" ref="O653:Q653" si="2056">IF(OR(AND($V1435=1,$B$24=2),$B$24=1), IF(O$11="2nd Quintile",IF(O1435&gt;O$21,O$20,IF(O1435&gt;O$20,O$19,IF(O1435&gt;O$19,O$18, O$17))), IF(O$11="Next Quintile",IF(O1435=O$22,O$22,IF(O1435&gt;O$21,O$21,IF(O1435&gt;O$20,O$20,IF(O1435&gt;O$19,O$19,O$18)))),O1435*(1+O$11))), O1435)</f>
        <v>8.1</v>
      </c>
      <c r="P653" s="149">
        <f t="shared" si="2056"/>
        <v>22.6</v>
      </c>
      <c r="Q653" s="149">
        <f t="shared" si="2056"/>
        <v>6.5</v>
      </c>
      <c r="R653" s="23"/>
      <c r="S653" s="49">
        <f t="shared" si="1901"/>
        <v>-3.4182499208351862E-2</v>
      </c>
      <c r="T653" s="49">
        <f t="shared" si="2014"/>
        <v>0.42953487571132615</v>
      </c>
      <c r="U653" s="49">
        <f t="shared" si="2014"/>
        <v>0.69304715803572781</v>
      </c>
      <c r="V653" s="49">
        <f t="shared" si="2014"/>
        <v>1.0397779339391542</v>
      </c>
      <c r="W653" s="49">
        <f t="shared" si="1912"/>
        <v>-1.0807728335661273</v>
      </c>
      <c r="X653" s="49">
        <f t="shared" si="1912"/>
        <v>0.8242839947000965</v>
      </c>
      <c r="Y653" s="49">
        <f t="shared" si="1913"/>
        <v>0.56099456323364272</v>
      </c>
      <c r="Z653" s="49">
        <f t="shared" si="1913"/>
        <v>0.70769628459366618</v>
      </c>
      <c r="AA653" s="49">
        <f t="shared" si="1913"/>
        <v>1.4431789040580199</v>
      </c>
      <c r="AB653" s="49">
        <f t="shared" si="1904"/>
        <v>0.90391929132951154</v>
      </c>
      <c r="AC653" s="49">
        <f t="shared" si="2014"/>
        <v>0.58640809258298632</v>
      </c>
      <c r="AD653" s="49">
        <f t="shared" si="1914"/>
        <v>0.42958719469805612</v>
      </c>
      <c r="AE653" s="49">
        <f t="shared" si="1914"/>
        <v>5.7439816371578668E-2</v>
      </c>
      <c r="AF653" s="49">
        <f t="shared" si="1914"/>
        <v>0.858798827106385</v>
      </c>
      <c r="AG653" s="129">
        <f t="shared" si="1905"/>
        <v>0.61628315991888194</v>
      </c>
      <c r="AH653" s="129">
        <f t="shared" si="1906"/>
        <v>0.34752617040649547</v>
      </c>
      <c r="AI653" s="129">
        <f t="shared" si="1907"/>
        <v>1.0182648266603991</v>
      </c>
      <c r="AJ653" s="132">
        <f t="shared" si="1908"/>
        <v>0.48305848268975149</v>
      </c>
      <c r="AK653" s="85">
        <f t="shared" si="1921"/>
        <v>0.77181317325378418</v>
      </c>
      <c r="AL653" s="122">
        <f t="shared" si="1922"/>
        <v>0.63114853816965855</v>
      </c>
      <c r="AM653" s="122">
        <f t="shared" si="1923"/>
        <v>0.86149955258647026</v>
      </c>
      <c r="AN653" s="122">
        <f t="shared" si="1924"/>
        <v>0.75644196588979784</v>
      </c>
      <c r="AO653" s="53"/>
      <c r="AP653" s="60"/>
      <c r="AQ653" s="25"/>
      <c r="AR653" s="25"/>
      <c r="AS653" s="25"/>
      <c r="AT653" s="25"/>
      <c r="AU653" s="25"/>
      <c r="AV653" s="25"/>
      <c r="AW653" s="25"/>
      <c r="AX653" s="25"/>
      <c r="AY653" s="25"/>
      <c r="AZ653" s="25"/>
      <c r="BA653" s="25"/>
    </row>
    <row r="654" spans="1:53" ht="15" thickBot="1">
      <c r="A654" s="23" t="s">
        <v>11</v>
      </c>
      <c r="B654" s="24">
        <v>13135050220</v>
      </c>
      <c r="C654" s="24"/>
      <c r="D654" s="148">
        <f t="shared" ref="D654:G654" si="2057">IF(OR(AND($V1436=1,$B$24=2),$B$24=1), IF(D$11="Next Quintile",IF(D1436&gt;D$21,D$22,IF(D1436&gt;D$20,D$21,IF(D1436&gt;D$19,D$20,IF(D1436&gt;D$18,D$19,D$18)))),IF(D$11="2nd Quintile",IF(D1436&gt;D$20,D$22,IF(D1436&gt;D$19,D$21,IF(D1436&gt;D$18,D$20,D$19))),IF(D1436*(1+D$11)&gt;100,100,D1436*(1+D$11)))), D1436)</f>
        <v>73.599999999999994</v>
      </c>
      <c r="E654" s="148">
        <f t="shared" si="2057"/>
        <v>74.3</v>
      </c>
      <c r="F654" s="148">
        <f t="shared" si="2057"/>
        <v>55.5</v>
      </c>
      <c r="G654" s="148">
        <f t="shared" si="2057"/>
        <v>52.8</v>
      </c>
      <c r="H654" s="149">
        <f t="shared" ref="H654:M654" si="2058">IF(OR(AND($V1436=1,$B$24=2),$B$24=1), IF(H$11="2nd Quintile",IF(H1436&gt;H$21,H$20,IF(H1436&gt;H$20,H$19,IF(H1436&gt;H$19,H$18, H$17))), IF(H$11="Next Quintile",IF(H1436=H$22,H$22,IF(H1436&gt;H$21,H$21,IF(H1436&gt;H$20,H$20,IF(H1436&gt;H$19,H$19,H$18)))),H1436*(1+H$11))), H1436)</f>
        <v>11.1</v>
      </c>
      <c r="I654" s="149">
        <f t="shared" si="2058"/>
        <v>20.3</v>
      </c>
      <c r="J654" s="149">
        <f t="shared" si="2058"/>
        <v>28.5</v>
      </c>
      <c r="K654" s="149">
        <f t="shared" si="2058"/>
        <v>43.6</v>
      </c>
      <c r="L654" s="149">
        <f t="shared" si="2058"/>
        <v>40.4</v>
      </c>
      <c r="M654" s="149">
        <f t="shared" si="2058"/>
        <v>10.7</v>
      </c>
      <c r="N654" s="148">
        <f t="shared" si="2001"/>
        <v>81.3</v>
      </c>
      <c r="O654" s="149">
        <f t="shared" ref="O654:Q654" si="2059">IF(OR(AND($V1436=1,$B$24=2),$B$24=1), IF(O$11="2nd Quintile",IF(O1436&gt;O$21,O$20,IF(O1436&gt;O$20,O$19,IF(O1436&gt;O$19,O$18, O$17))), IF(O$11="Next Quintile",IF(O1436=O$22,O$22,IF(O1436&gt;O$21,O$21,IF(O1436&gt;O$20,O$20,IF(O1436&gt;O$19,O$19,O$18)))),O1436*(1+O$11))), O1436)</f>
        <v>6.4</v>
      </c>
      <c r="P654" s="149">
        <f t="shared" si="2059"/>
        <v>21.2</v>
      </c>
      <c r="Q654" s="149">
        <f t="shared" si="2059"/>
        <v>7.8</v>
      </c>
      <c r="R654" s="23"/>
      <c r="S654" s="49">
        <f t="shared" si="1901"/>
        <v>-3.4182499208351862E-2</v>
      </c>
      <c r="T654" s="49">
        <f t="shared" si="2014"/>
        <v>0.42953487571132615</v>
      </c>
      <c r="U654" s="49">
        <f t="shared" si="2014"/>
        <v>0.45344197151091031</v>
      </c>
      <c r="V654" s="49">
        <f t="shared" si="2014"/>
        <v>1.0397779339391542</v>
      </c>
      <c r="W654" s="49">
        <f t="shared" si="1912"/>
        <v>-0.65223142223789088</v>
      </c>
      <c r="X654" s="49">
        <f t="shared" si="1912"/>
        <v>-1.121809772779494</v>
      </c>
      <c r="Y654" s="49">
        <f t="shared" si="1913"/>
        <v>-0.22276400953787262</v>
      </c>
      <c r="Z654" s="49">
        <f t="shared" si="1913"/>
        <v>-0.62943647834236116</v>
      </c>
      <c r="AA654" s="49">
        <f t="shared" si="1913"/>
        <v>-0.17669168782849462</v>
      </c>
      <c r="AB654" s="49">
        <f t="shared" si="1904"/>
        <v>0.2700795343122992</v>
      </c>
      <c r="AC654" s="49">
        <f t="shared" si="2014"/>
        <v>0.58640809258298632</v>
      </c>
      <c r="AD654" s="49">
        <f t="shared" si="1914"/>
        <v>0.60443761136115137</v>
      </c>
      <c r="AE654" s="49">
        <f t="shared" si="1914"/>
        <v>0.15797998202402339</v>
      </c>
      <c r="AF654" s="49">
        <f t="shared" si="1914"/>
        <v>0.66375692446009915</v>
      </c>
      <c r="AG654" s="129">
        <f t="shared" si="1905"/>
        <v>0.10300030974494941</v>
      </c>
      <c r="AH654" s="129">
        <f t="shared" si="1906"/>
        <v>-1.5461846086031239E-2</v>
      </c>
      <c r="AI654" s="129">
        <f t="shared" si="1907"/>
        <v>-0.17868287728618557</v>
      </c>
      <c r="AJ654" s="132">
        <f t="shared" si="1908"/>
        <v>0.50314565260706501</v>
      </c>
      <c r="AK654" s="85">
        <f t="shared" si="1921"/>
        <v>0.61859385993862237</v>
      </c>
      <c r="AL654" s="122">
        <f t="shared" si="1922"/>
        <v>0.52506310394760436</v>
      </c>
      <c r="AM654" s="122">
        <f t="shared" si="1923"/>
        <v>0.58300317795512713</v>
      </c>
      <c r="AN654" s="122">
        <f t="shared" si="1924"/>
        <v>0.76205574139020749</v>
      </c>
      <c r="AO654" s="53"/>
      <c r="AP654" s="60"/>
      <c r="AQ654" s="25"/>
      <c r="AR654" s="25"/>
      <c r="AS654" s="25"/>
      <c r="AT654" s="25"/>
      <c r="AU654" s="25"/>
      <c r="AV654" s="25"/>
      <c r="AW654" s="25"/>
      <c r="AX654" s="25"/>
      <c r="AY654" s="25"/>
      <c r="AZ654" s="25"/>
      <c r="BA654" s="25"/>
    </row>
    <row r="655" spans="1:53" ht="15" thickBot="1">
      <c r="A655" s="23" t="s">
        <v>11</v>
      </c>
      <c r="B655" s="24">
        <v>13135050304</v>
      </c>
      <c r="C655" s="24"/>
      <c r="D655" s="148">
        <f t="shared" ref="D655:G655" si="2060">IF(OR(AND($V1437=1,$B$24=2),$B$24=1), IF(D$11="Next Quintile",IF(D1437&gt;D$21,D$22,IF(D1437&gt;D$20,D$21,IF(D1437&gt;D$19,D$20,IF(D1437&gt;D$18,D$19,D$18)))),IF(D$11="2nd Quintile",IF(D1437&gt;D$20,D$22,IF(D1437&gt;D$19,D$21,IF(D1437&gt;D$18,D$20,D$19))),IF(D1437*(1+D$11)&gt;100,100,D1437*(1+D$11)))), D1437)</f>
        <v>69.599999999999994</v>
      </c>
      <c r="E655" s="148">
        <f t="shared" si="2060"/>
        <v>72.599999999999994</v>
      </c>
      <c r="F655" s="148">
        <f t="shared" si="2060"/>
        <v>26.4</v>
      </c>
      <c r="G655" s="148">
        <f t="shared" si="2060"/>
        <v>37.6</v>
      </c>
      <c r="H655" s="149">
        <f t="shared" ref="H655:M655" si="2061">IF(OR(AND($V1437=1,$B$24=2),$B$24=1), IF(H$11="2nd Quintile",IF(H1437&gt;H$21,H$20,IF(H1437&gt;H$20,H$19,IF(H1437&gt;H$19,H$18, H$17))), IF(H$11="Next Quintile",IF(H1437=H$22,H$22,IF(H1437&gt;H$21,H$21,IF(H1437&gt;H$20,H$20,IF(H1437&gt;H$19,H$19,H$18)))),H1437*(1+H$11))), H1437)</f>
        <v>7.5</v>
      </c>
      <c r="I655" s="149">
        <f t="shared" si="2061"/>
        <v>18</v>
      </c>
      <c r="J655" s="149">
        <f t="shared" si="2061"/>
        <v>50.2</v>
      </c>
      <c r="K655" s="149">
        <f t="shared" si="2061"/>
        <v>57.9</v>
      </c>
      <c r="L655" s="149">
        <f t="shared" si="2061"/>
        <v>53.9</v>
      </c>
      <c r="M655" s="149">
        <f t="shared" si="2061"/>
        <v>28.7</v>
      </c>
      <c r="N655" s="148">
        <f t="shared" si="2001"/>
        <v>75.5</v>
      </c>
      <c r="O655" s="149">
        <f t="shared" ref="O655:Q655" si="2062">IF(OR(AND($V1437=1,$B$24=2),$B$24=1), IF(O$11="2nd Quintile",IF(O1437&gt;O$21,O$20,IF(O1437&gt;O$20,O$19,IF(O1437&gt;O$19,O$18, O$17))), IF(O$11="Next Quintile",IF(O1437=O$22,O$22,IF(O1437&gt;O$21,O$21,IF(O1437&gt;O$20,O$20,IF(O1437&gt;O$19,O$19,O$18)))),O1437*(1+O$11))), O1437)</f>
        <v>23.5</v>
      </c>
      <c r="P655" s="149">
        <f t="shared" si="2062"/>
        <v>53.6</v>
      </c>
      <c r="Q655" s="149">
        <f t="shared" si="2062"/>
        <v>9</v>
      </c>
      <c r="R655" s="23"/>
      <c r="S655" s="49">
        <f t="shared" si="1901"/>
        <v>-0.37490978739936415</v>
      </c>
      <c r="T655" s="49">
        <f t="shared" ref="T655:AC670" si="2063">IF((E655-T$25)/T$26&lt;3.1, (IF((E655-T$25)/T$26&gt;-3.1, (E655-T$25)/T$26, -3.1)), 3.1)</f>
        <v>0.26702880784635141</v>
      </c>
      <c r="U655" s="49">
        <f t="shared" si="2063"/>
        <v>-0.94106021406352769</v>
      </c>
      <c r="V655" s="49">
        <f t="shared" si="2063"/>
        <v>0.23181525515085669</v>
      </c>
      <c r="W655" s="49">
        <f t="shared" si="1912"/>
        <v>0.63339281174681705</v>
      </c>
      <c r="X655" s="49">
        <f t="shared" si="1912"/>
        <v>-0.8472075847302265</v>
      </c>
      <c r="Y655" s="49">
        <f t="shared" si="1913"/>
        <v>-1.3129922806367114</v>
      </c>
      <c r="Z655" s="49">
        <f t="shared" si="1913"/>
        <v>-1.3350083790798219</v>
      </c>
      <c r="AA655" s="49">
        <f t="shared" si="1913"/>
        <v>-1.4192060622869007</v>
      </c>
      <c r="AB655" s="49">
        <f t="shared" si="1904"/>
        <v>-1.2511358825290104</v>
      </c>
      <c r="AC655" s="49">
        <f t="shared" si="2063"/>
        <v>4.1506212992878593E-2</v>
      </c>
      <c r="AD655" s="49">
        <f t="shared" si="1914"/>
        <v>-1.1543518738970422</v>
      </c>
      <c r="AE655" s="49">
        <f t="shared" si="1914"/>
        <v>-2.1688067087896936</v>
      </c>
      <c r="AF655" s="49">
        <f t="shared" si="1914"/>
        <v>0.48371824509429678</v>
      </c>
      <c r="AG655" s="129">
        <f t="shared" si="1905"/>
        <v>-0.78981595869325771</v>
      </c>
      <c r="AH655" s="129">
        <f t="shared" si="1906"/>
        <v>-0.33484757029797202</v>
      </c>
      <c r="AI655" s="129">
        <f t="shared" si="1907"/>
        <v>-1.335116774631911</v>
      </c>
      <c r="AJ655" s="132">
        <f t="shared" si="1908"/>
        <v>-0.69948353114989004</v>
      </c>
      <c r="AK655" s="85">
        <f t="shared" si="1921"/>
        <v>0.35208058071966558</v>
      </c>
      <c r="AL655" s="122">
        <f t="shared" si="1922"/>
        <v>0.43172070227620774</v>
      </c>
      <c r="AM655" s="122">
        <f t="shared" si="1923"/>
        <v>0.31393323709666515</v>
      </c>
      <c r="AN655" s="122">
        <f t="shared" si="1924"/>
        <v>0.42595611781737869</v>
      </c>
      <c r="AO655" s="53"/>
      <c r="AP655" s="60"/>
      <c r="AQ655" s="25"/>
      <c r="AR655" s="25"/>
      <c r="AS655" s="25"/>
      <c r="AT655" s="25"/>
      <c r="AU655" s="25"/>
      <c r="AV655" s="25"/>
      <c r="AW655" s="25"/>
      <c r="AX655" s="25"/>
      <c r="AY655" s="25"/>
      <c r="AZ655" s="25"/>
      <c r="BA655" s="25"/>
    </row>
    <row r="656" spans="1:53" ht="15" thickBot="1">
      <c r="A656" s="23" t="s">
        <v>11</v>
      </c>
      <c r="B656" s="24">
        <v>13135050306</v>
      </c>
      <c r="C656" s="24"/>
      <c r="D656" s="148">
        <f t="shared" ref="D656:G656" si="2064">IF(OR(AND($V1438=1,$B$24=2),$B$24=1), IF(D$11="Next Quintile",IF(D1438&gt;D$21,D$22,IF(D1438&gt;D$20,D$21,IF(D1438&gt;D$19,D$20,IF(D1438&gt;D$18,D$19,D$18)))),IF(D$11="2nd Quintile",IF(D1438&gt;D$20,D$22,IF(D1438&gt;D$19,D$21,IF(D1438&gt;D$18,D$20,D$19))),IF(D1438*(1+D$11)&gt;100,100,D1438*(1+D$11)))), D1438)</f>
        <v>69.599999999999994</v>
      </c>
      <c r="E656" s="148">
        <f t="shared" si="2064"/>
        <v>72.599999999999994</v>
      </c>
      <c r="F656" s="148">
        <f t="shared" si="2064"/>
        <v>26.2</v>
      </c>
      <c r="G656" s="148">
        <f t="shared" si="2064"/>
        <v>31.3</v>
      </c>
      <c r="H656" s="149">
        <f t="shared" ref="H656:M656" si="2065">IF(OR(AND($V1438=1,$B$24=2),$B$24=1), IF(H$11="2nd Quintile",IF(H1438&gt;H$21,H$20,IF(H1438&gt;H$20,H$19,IF(H1438&gt;H$19,H$18, H$17))), IF(H$11="Next Quintile",IF(H1438=H$22,H$22,IF(H1438&gt;H$21,H$21,IF(H1438&gt;H$20,H$20,IF(H1438&gt;H$19,H$19,H$18)))),H1438*(1+H$11))), H1438)</f>
        <v>7.1</v>
      </c>
      <c r="I656" s="149">
        <f t="shared" si="2065"/>
        <v>25.4</v>
      </c>
      <c r="J656" s="149">
        <f t="shared" si="2065"/>
        <v>54.5</v>
      </c>
      <c r="K656" s="149">
        <f t="shared" si="2065"/>
        <v>58.9</v>
      </c>
      <c r="L656" s="149">
        <f t="shared" si="2065"/>
        <v>51.3</v>
      </c>
      <c r="M656" s="149">
        <f t="shared" si="2065"/>
        <v>41.7</v>
      </c>
      <c r="N656" s="148">
        <f t="shared" si="2001"/>
        <v>75.5</v>
      </c>
      <c r="O656" s="149">
        <f t="shared" ref="O656:Q656" si="2066">IF(OR(AND($V1438=1,$B$24=2),$B$24=1), IF(O$11="2nd Quintile",IF(O1438&gt;O$21,O$20,IF(O1438&gt;O$20,O$19,IF(O1438&gt;O$19,O$18, O$17))), IF(O$11="Next Quintile",IF(O1438=O$22,O$22,IF(O1438&gt;O$21,O$21,IF(O1438&gt;O$20,O$20,IF(O1438&gt;O$19,O$19,O$18)))),O1438*(1+O$11))), O1438)</f>
        <v>51.5</v>
      </c>
      <c r="P656" s="149">
        <f t="shared" si="2066"/>
        <v>71</v>
      </c>
      <c r="Q656" s="149">
        <f t="shared" si="2066"/>
        <v>10.3</v>
      </c>
      <c r="R656" s="23"/>
      <c r="S656" s="49">
        <f t="shared" si="1901"/>
        <v>-0.37490978739936415</v>
      </c>
      <c r="T656" s="49">
        <f t="shared" si="2063"/>
        <v>0.26702880784635141</v>
      </c>
      <c r="U656" s="49">
        <f t="shared" si="2063"/>
        <v>-0.95064442152452033</v>
      </c>
      <c r="V656" s="49">
        <f t="shared" si="2063"/>
        <v>-0.1030640130311352</v>
      </c>
      <c r="W656" s="49">
        <f t="shared" si="1912"/>
        <v>0.77623994885622916</v>
      </c>
      <c r="X656" s="49">
        <f t="shared" si="1912"/>
        <v>-1.7307102767148257</v>
      </c>
      <c r="Y656" s="49">
        <f t="shared" si="1913"/>
        <v>-1.5290282974903981</v>
      </c>
      <c r="Z656" s="49">
        <f t="shared" si="1913"/>
        <v>-1.3843490714390849</v>
      </c>
      <c r="AA656" s="49">
        <f t="shared" si="1913"/>
        <v>-1.1799069975763927</v>
      </c>
      <c r="AB656" s="49">
        <f t="shared" si="1904"/>
        <v>-2.3497914613588455</v>
      </c>
      <c r="AC656" s="49">
        <f t="shared" si="2063"/>
        <v>4.1506212992878593E-2</v>
      </c>
      <c r="AD656" s="49">
        <f t="shared" si="1914"/>
        <v>-3.1</v>
      </c>
      <c r="AE656" s="49">
        <f t="shared" si="1914"/>
        <v>-3.1</v>
      </c>
      <c r="AF656" s="49">
        <f t="shared" si="1914"/>
        <v>0.28867634244801077</v>
      </c>
      <c r="AG656" s="129">
        <f t="shared" si="1905"/>
        <v>-1.2087323557925174</v>
      </c>
      <c r="AH656" s="129">
        <f t="shared" si="1906"/>
        <v>-0.52072686277966618</v>
      </c>
      <c r="AI656" s="129">
        <f t="shared" si="1907"/>
        <v>-1.6380158434581078</v>
      </c>
      <c r="AJ656" s="132">
        <f t="shared" si="1908"/>
        <v>-1.4674543611397777</v>
      </c>
      <c r="AK656" s="85">
        <f t="shared" si="1921"/>
        <v>0.22703045937183575</v>
      </c>
      <c r="AL656" s="122">
        <f t="shared" si="1922"/>
        <v>0.37739635943329547</v>
      </c>
      <c r="AM656" s="122">
        <f t="shared" si="1923"/>
        <v>0.24345706485525034</v>
      </c>
      <c r="AN656" s="122">
        <f t="shared" si="1924"/>
        <v>0.21133076998723843</v>
      </c>
      <c r="AO656" s="53"/>
      <c r="AP656" s="60"/>
      <c r="AQ656" s="25"/>
      <c r="AR656" s="25"/>
      <c r="AS656" s="25"/>
      <c r="AT656" s="25"/>
      <c r="AU656" s="25"/>
      <c r="AV656" s="25"/>
      <c r="AW656" s="25"/>
      <c r="AX656" s="25"/>
      <c r="AY656" s="25"/>
      <c r="AZ656" s="25"/>
      <c r="BA656" s="25"/>
    </row>
    <row r="657" spans="1:53" ht="15" thickBot="1">
      <c r="A657" s="23" t="s">
        <v>11</v>
      </c>
      <c r="B657" s="24">
        <v>13135050308</v>
      </c>
      <c r="C657" s="24"/>
      <c r="D657" s="148">
        <f t="shared" ref="D657:G657" si="2067">IF(OR(AND($V1439=1,$B$24=2),$B$24=1), IF(D$11="Next Quintile",IF(D1439&gt;D$21,D$22,IF(D1439&gt;D$20,D$21,IF(D1439&gt;D$19,D$20,IF(D1439&gt;D$18,D$19,D$18)))),IF(D$11="2nd Quintile",IF(D1439&gt;D$20,D$22,IF(D1439&gt;D$19,D$21,IF(D1439&gt;D$18,D$20,D$19))),IF(D1439*(1+D$11)&gt;100,100,D1439*(1+D$11)))), D1439)</f>
        <v>69.599999999999994</v>
      </c>
      <c r="E657" s="148">
        <f t="shared" si="2067"/>
        <v>72.599999999999994</v>
      </c>
      <c r="F657" s="148">
        <f t="shared" si="2067"/>
        <v>77.900000000000006</v>
      </c>
      <c r="G657" s="148">
        <f t="shared" si="2067"/>
        <v>46.5</v>
      </c>
      <c r="H657" s="149">
        <f t="shared" ref="H657:M657" si="2068">IF(OR(AND($V1439=1,$B$24=2),$B$24=1), IF(H$11="2nd Quintile",IF(H1439&gt;H$21,H$20,IF(H1439&gt;H$20,H$19,IF(H1439&gt;H$19,H$18, H$17))), IF(H$11="Next Quintile",IF(H1439=H$22,H$22,IF(H1439&gt;H$21,H$21,IF(H1439&gt;H$20,H$20,IF(H1439&gt;H$19,H$19,H$18)))),H1439*(1+H$11))), H1439)</f>
        <v>8.3000000000000007</v>
      </c>
      <c r="I657" s="149">
        <f t="shared" si="2068"/>
        <v>6.9424999999999999</v>
      </c>
      <c r="J657" s="149">
        <f t="shared" si="2068"/>
        <v>3.4</v>
      </c>
      <c r="K657" s="149">
        <f t="shared" si="2068"/>
        <v>8</v>
      </c>
      <c r="L657" s="149">
        <f t="shared" si="2068"/>
        <v>18.100000000000001</v>
      </c>
      <c r="M657" s="149">
        <f t="shared" si="2068"/>
        <v>2.6753999999999998</v>
      </c>
      <c r="N657" s="148">
        <f t="shared" si="2001"/>
        <v>75.5</v>
      </c>
      <c r="O657" s="149">
        <f t="shared" ref="O657:Q657" si="2069">IF(OR(AND($V1439=1,$B$24=2),$B$24=1), IF(O$11="2nd Quintile",IF(O1439&gt;O$21,O$20,IF(O1439&gt;O$20,O$19,IF(O1439&gt;O$19,O$18, O$17))), IF(O$11="Next Quintile",IF(O1439=O$22,O$22,IF(O1439&gt;O$21,O$21,IF(O1439&gt;O$20,O$20,IF(O1439&gt;O$19,O$19,O$18)))),O1439*(1+O$11))), O1439)</f>
        <v>4.5999999999999996</v>
      </c>
      <c r="P657" s="149">
        <f t="shared" si="2069"/>
        <v>4</v>
      </c>
      <c r="Q657" s="149">
        <f t="shared" si="2069"/>
        <v>9</v>
      </c>
      <c r="R657" s="23"/>
      <c r="S657" s="49">
        <f t="shared" si="1901"/>
        <v>-0.37490978739936415</v>
      </c>
      <c r="T657" s="49">
        <f t="shared" si="2063"/>
        <v>0.26702880784635141</v>
      </c>
      <c r="U657" s="49">
        <f t="shared" si="2063"/>
        <v>1.526873207142093</v>
      </c>
      <c r="V657" s="49">
        <f t="shared" si="2063"/>
        <v>0.70489866575716253</v>
      </c>
      <c r="W657" s="49">
        <f t="shared" si="1912"/>
        <v>0.34769853752799279</v>
      </c>
      <c r="X657" s="49">
        <f t="shared" si="1912"/>
        <v>0.47297228238054473</v>
      </c>
      <c r="Y657" s="49">
        <f t="shared" si="1913"/>
        <v>1.0382834376778347</v>
      </c>
      <c r="Z657" s="49">
        <f t="shared" si="1913"/>
        <v>1.1270921696474017</v>
      </c>
      <c r="AA657" s="49">
        <f t="shared" si="1913"/>
        <v>1.8757579825731685</v>
      </c>
      <c r="AB657" s="49">
        <f t="shared" si="1904"/>
        <v>0.94825426953367542</v>
      </c>
      <c r="AC657" s="49">
        <f t="shared" si="2063"/>
        <v>4.1506212992878593E-2</v>
      </c>
      <c r="AD657" s="49">
        <f t="shared" si="1914"/>
        <v>0.7895733466514876</v>
      </c>
      <c r="AE657" s="49">
        <f t="shared" si="1914"/>
        <v>1.3931877314683423</v>
      </c>
      <c r="AF657" s="49">
        <f t="shared" si="1914"/>
        <v>0.48371824509429678</v>
      </c>
      <c r="AG657" s="129">
        <f t="shared" si="1905"/>
        <v>0.8543363566692751</v>
      </c>
      <c r="AH657" s="129">
        <f t="shared" si="1906"/>
        <v>0.56897787870465921</v>
      </c>
      <c r="AI657" s="129">
        <f t="shared" si="1907"/>
        <v>1.3170348072514151</v>
      </c>
      <c r="AJ657" s="132">
        <f t="shared" si="1908"/>
        <v>0.67699638405175133</v>
      </c>
      <c r="AK657" s="85">
        <f t="shared" si="1921"/>
        <v>0.84287408504192307</v>
      </c>
      <c r="AL657" s="122">
        <f t="shared" si="1922"/>
        <v>0.69586913379987281</v>
      </c>
      <c r="AM657" s="122">
        <f t="shared" si="1923"/>
        <v>0.9310150010633973</v>
      </c>
      <c r="AN657" s="122">
        <f t="shared" si="1924"/>
        <v>0.81064192754435016</v>
      </c>
      <c r="AO657" s="53"/>
      <c r="AP657" s="60"/>
      <c r="AQ657" s="25"/>
      <c r="AR657" s="25"/>
      <c r="AS657" s="25"/>
      <c r="AT657" s="25"/>
      <c r="AU657" s="25"/>
      <c r="AV657" s="25"/>
      <c r="AW657" s="25"/>
      <c r="AX657" s="25"/>
      <c r="AY657" s="25"/>
      <c r="AZ657" s="25"/>
      <c r="BA657" s="25"/>
    </row>
    <row r="658" spans="1:53" ht="15" thickBot="1">
      <c r="A658" s="23" t="s">
        <v>11</v>
      </c>
      <c r="B658" s="24">
        <v>13135050309</v>
      </c>
      <c r="C658" s="24"/>
      <c r="D658" s="148">
        <f t="shared" ref="D658:G658" si="2070">IF(OR(AND($V1440=1,$B$24=2),$B$24=1), IF(D$11="Next Quintile",IF(D1440&gt;D$21,D$22,IF(D1440&gt;D$20,D$21,IF(D1440&gt;D$19,D$20,IF(D1440&gt;D$18,D$19,D$18)))),IF(D$11="2nd Quintile",IF(D1440&gt;D$20,D$22,IF(D1440&gt;D$19,D$21,IF(D1440&gt;D$18,D$20,D$19))),IF(D1440*(1+D$11)&gt;100,100,D1440*(1+D$11)))), D1440)</f>
        <v>72.7</v>
      </c>
      <c r="E658" s="148">
        <f t="shared" si="2070"/>
        <v>73.900000000000006</v>
      </c>
      <c r="F658" s="148">
        <f t="shared" si="2070"/>
        <v>51.7</v>
      </c>
      <c r="G658" s="148">
        <f t="shared" si="2070"/>
        <v>50.7</v>
      </c>
      <c r="H658" s="149">
        <f t="shared" ref="H658:M658" si="2071">IF(OR(AND($V1440=1,$B$24=2),$B$24=1), IF(H$11="2nd Quintile",IF(H1440&gt;H$21,H$20,IF(H1440&gt;H$20,H$19,IF(H1440&gt;H$19,H$18, H$17))), IF(H$11="Next Quintile",IF(H1440=H$22,H$22,IF(H1440&gt;H$21,H$21,IF(H1440&gt;H$20,H$20,IF(H1440&gt;H$19,H$19,H$18)))),H1440*(1+H$11))), H1440)</f>
        <v>8.8000000000000007</v>
      </c>
      <c r="I658" s="149">
        <f t="shared" si="2071"/>
        <v>1</v>
      </c>
      <c r="J658" s="149">
        <f t="shared" si="2071"/>
        <v>8.3000000000000007</v>
      </c>
      <c r="K658" s="149">
        <f t="shared" si="2071"/>
        <v>14.8</v>
      </c>
      <c r="L658" s="149">
        <f t="shared" si="2071"/>
        <v>33.200000000000003</v>
      </c>
      <c r="M658" s="149">
        <f t="shared" si="2071"/>
        <v>5.7</v>
      </c>
      <c r="N658" s="148">
        <f t="shared" si="2001"/>
        <v>80.3</v>
      </c>
      <c r="O658" s="149">
        <f t="shared" ref="O658:Q658" si="2072">IF(OR(AND($V1440=1,$B$24=2),$B$24=1), IF(O$11="2nd Quintile",IF(O1440&gt;O$21,O$20,IF(O1440&gt;O$20,O$19,IF(O1440&gt;O$19,O$18, O$17))), IF(O$11="Next Quintile",IF(O1440=O$22,O$22,IF(O1440&gt;O$21,O$21,IF(O1440&gt;O$20,O$20,IF(O1440&gt;O$19,O$19,O$18)))),O1440*(1+O$11))), O1440)</f>
        <v>2.6</v>
      </c>
      <c r="P658" s="149">
        <f t="shared" si="2072"/>
        <v>15.2</v>
      </c>
      <c r="Q658" s="149">
        <f t="shared" si="2072"/>
        <v>9.8000000000000007</v>
      </c>
      <c r="R658" s="23"/>
      <c r="S658" s="49">
        <f t="shared" si="1901"/>
        <v>-0.11084613905132891</v>
      </c>
      <c r="T658" s="49">
        <f t="shared" si="2063"/>
        <v>0.39129815386074474</v>
      </c>
      <c r="U658" s="49">
        <f t="shared" si="2063"/>
        <v>0.27134202975204913</v>
      </c>
      <c r="V658" s="49">
        <f t="shared" si="2063"/>
        <v>0.92815151121182393</v>
      </c>
      <c r="W658" s="49">
        <f t="shared" si="1912"/>
        <v>0.16913961614122777</v>
      </c>
      <c r="X658" s="49">
        <f t="shared" si="1912"/>
        <v>1.18246076172088</v>
      </c>
      <c r="Y658" s="49">
        <f t="shared" si="1913"/>
        <v>0.79210286033293564</v>
      </c>
      <c r="Z658" s="49">
        <f t="shared" si="1913"/>
        <v>0.79157546160441317</v>
      </c>
      <c r="AA658" s="49">
        <f t="shared" si="1913"/>
        <v>0.48598264521598827</v>
      </c>
      <c r="AB658" s="49">
        <f t="shared" si="1904"/>
        <v>0.69263937232377404</v>
      </c>
      <c r="AC658" s="49">
        <f t="shared" si="2063"/>
        <v>0.49245949265365735</v>
      </c>
      <c r="AD658" s="49">
        <f t="shared" si="1914"/>
        <v>0.99527971919630553</v>
      </c>
      <c r="AE658" s="49">
        <f t="shared" si="1914"/>
        <v>0.58886640624878583</v>
      </c>
      <c r="AF658" s="49">
        <f t="shared" si="1914"/>
        <v>0.36369245885042845</v>
      </c>
      <c r="AG658" s="129">
        <f t="shared" si="1905"/>
        <v>0.59482370856980016</v>
      </c>
      <c r="AH658" s="129">
        <f t="shared" si="1906"/>
        <v>0.5176641134240475</v>
      </c>
      <c r="AI658" s="129">
        <f t="shared" si="1907"/>
        <v>0.65673249304805847</v>
      </c>
      <c r="AJ658" s="132">
        <f t="shared" si="1908"/>
        <v>0.61007451923729428</v>
      </c>
      <c r="AK658" s="85">
        <f t="shared" si="1921"/>
        <v>0.76540734379988318</v>
      </c>
      <c r="AL658" s="122">
        <f t="shared" si="1922"/>
        <v>0.68087237681609414</v>
      </c>
      <c r="AM658" s="122">
        <f t="shared" si="1923"/>
        <v>0.77738105359853171</v>
      </c>
      <c r="AN658" s="122">
        <f t="shared" si="1924"/>
        <v>0.79193922693079488</v>
      </c>
      <c r="AO658" s="53"/>
      <c r="AP658" s="60"/>
      <c r="AQ658" s="25"/>
      <c r="AR658" s="25"/>
      <c r="AS658" s="25"/>
      <c r="AT658" s="25"/>
      <c r="AU658" s="25"/>
      <c r="AV658" s="25"/>
      <c r="AW658" s="25"/>
      <c r="AX658" s="25"/>
      <c r="AY658" s="25"/>
      <c r="AZ658" s="25"/>
      <c r="BA658" s="25"/>
    </row>
    <row r="659" spans="1:53" ht="15" thickBot="1">
      <c r="A659" s="23" t="s">
        <v>11</v>
      </c>
      <c r="B659" s="24">
        <v>13135050310</v>
      </c>
      <c r="C659" s="24"/>
      <c r="D659" s="148">
        <f t="shared" ref="D659:G659" si="2073">IF(OR(AND($V1441=1,$B$24=2),$B$24=1), IF(D$11="Next Quintile",IF(D1441&gt;D$21,D$22,IF(D1441&gt;D$20,D$21,IF(D1441&gt;D$19,D$20,IF(D1441&gt;D$18,D$19,D$18)))),IF(D$11="2nd Quintile",IF(D1441&gt;D$20,D$22,IF(D1441&gt;D$19,D$21,IF(D1441&gt;D$18,D$20,D$19))),IF(D1441*(1+D$11)&gt;100,100,D1441*(1+D$11)))), D1441)</f>
        <v>69.599999999999994</v>
      </c>
      <c r="E659" s="148">
        <f t="shared" si="2073"/>
        <v>72.599999999999994</v>
      </c>
      <c r="F659" s="148">
        <f t="shared" si="2073"/>
        <v>45.8</v>
      </c>
      <c r="G659" s="148">
        <f t="shared" si="2073"/>
        <v>46.5</v>
      </c>
      <c r="H659" s="149">
        <f t="shared" ref="H659:M659" si="2074">IF(OR(AND($V1441=1,$B$24=2),$B$24=1), IF(H$11="2nd Quintile",IF(H1441&gt;H$21,H$20,IF(H1441&gt;H$20,H$19,IF(H1441&gt;H$19,H$18, H$17))), IF(H$11="Next Quintile",IF(H1441=H$22,H$22,IF(H1441&gt;H$21,H$21,IF(H1441&gt;H$20,H$20,IF(H1441&gt;H$19,H$19,H$18)))),H1441*(1+H$11))), H1441)</f>
        <v>7.7</v>
      </c>
      <c r="I659" s="149">
        <f t="shared" si="2074"/>
        <v>13.8</v>
      </c>
      <c r="J659" s="149">
        <f t="shared" si="2074"/>
        <v>23.4</v>
      </c>
      <c r="K659" s="149">
        <f t="shared" si="2074"/>
        <v>17.7</v>
      </c>
      <c r="L659" s="149">
        <f t="shared" si="2074"/>
        <v>29.3</v>
      </c>
      <c r="M659" s="149">
        <f t="shared" si="2074"/>
        <v>5.8</v>
      </c>
      <c r="N659" s="148">
        <f t="shared" si="2001"/>
        <v>75.5</v>
      </c>
      <c r="O659" s="149">
        <f t="shared" ref="O659:Q659" si="2075">IF(OR(AND($V1441=1,$B$24=2),$B$24=1), IF(O$11="2nd Quintile",IF(O1441&gt;O$21,O$20,IF(O1441&gt;O$20,O$19,IF(O1441&gt;O$19,O$18, O$17))), IF(O$11="Next Quintile",IF(O1441=O$22,O$22,IF(O1441&gt;O$21,O$21,IF(O1441&gt;O$20,O$20,IF(O1441&gt;O$19,O$19,O$18)))),O1441*(1+O$11))), O1441)</f>
        <v>4.5</v>
      </c>
      <c r="P659" s="149">
        <f t="shared" si="2075"/>
        <v>14.4</v>
      </c>
      <c r="Q659" s="149">
        <f t="shared" si="2075"/>
        <v>5.8</v>
      </c>
      <c r="R659" s="23"/>
      <c r="S659" s="49">
        <f t="shared" si="1901"/>
        <v>-0.37490978739936415</v>
      </c>
      <c r="T659" s="49">
        <f t="shared" si="2063"/>
        <v>0.26702880784635141</v>
      </c>
      <c r="U659" s="49">
        <f t="shared" si="2063"/>
        <v>-1.1392090347235794E-2</v>
      </c>
      <c r="V659" s="49">
        <f t="shared" si="2063"/>
        <v>0.70489866575716253</v>
      </c>
      <c r="W659" s="49">
        <f t="shared" si="1912"/>
        <v>0.56196924319211095</v>
      </c>
      <c r="X659" s="49">
        <f t="shared" si="1912"/>
        <v>-0.34576011090112962</v>
      </c>
      <c r="Y659" s="49">
        <f t="shared" si="1913"/>
        <v>3.3464754637430531E-2</v>
      </c>
      <c r="Z659" s="49">
        <f t="shared" si="1913"/>
        <v>0.64848745376255057</v>
      </c>
      <c r="AA659" s="49">
        <f t="shared" si="1913"/>
        <v>0.84493124228175021</v>
      </c>
      <c r="AB659" s="49">
        <f t="shared" si="1904"/>
        <v>0.6841881755635445</v>
      </c>
      <c r="AC659" s="49">
        <f t="shared" si="2063"/>
        <v>4.1506212992878593E-2</v>
      </c>
      <c r="AD659" s="49">
        <f t="shared" si="1914"/>
        <v>0.7998586652787284</v>
      </c>
      <c r="AE659" s="49">
        <f t="shared" si="1914"/>
        <v>0.64631792947875399</v>
      </c>
      <c r="AF659" s="49">
        <f t="shared" si="1914"/>
        <v>0.96382139006976975</v>
      </c>
      <c r="AG659" s="129">
        <f t="shared" si="1905"/>
        <v>0.48602450139946951</v>
      </c>
      <c r="AH659" s="129">
        <f t="shared" si="1906"/>
        <v>0.11932849754076082</v>
      </c>
      <c r="AI659" s="129">
        <f t="shared" si="1907"/>
        <v>0.72586895720261513</v>
      </c>
      <c r="AJ659" s="132">
        <f t="shared" si="1908"/>
        <v>0.61287604945503271</v>
      </c>
      <c r="AK659" s="85">
        <f t="shared" si="1921"/>
        <v>0.73292985150450807</v>
      </c>
      <c r="AL659" s="122">
        <f t="shared" si="1922"/>
        <v>0.56445639376129864</v>
      </c>
      <c r="AM659" s="122">
        <f t="shared" si="1923"/>
        <v>0.7934671821389756</v>
      </c>
      <c r="AN659" s="122">
        <f t="shared" si="1924"/>
        <v>0.79272217255054789</v>
      </c>
      <c r="AO659" s="53"/>
      <c r="AP659" s="60"/>
      <c r="AQ659" s="25"/>
      <c r="AR659" s="25"/>
      <c r="AS659" s="25"/>
      <c r="AT659" s="25"/>
      <c r="AU659" s="25"/>
      <c r="AV659" s="25"/>
      <c r="AW659" s="25"/>
      <c r="AX659" s="25"/>
      <c r="AY659" s="25"/>
      <c r="AZ659" s="25"/>
      <c r="BA659" s="25"/>
    </row>
    <row r="660" spans="1:53" ht="15" thickBot="1">
      <c r="A660" s="23" t="s">
        <v>11</v>
      </c>
      <c r="B660" s="24">
        <v>13135050311</v>
      </c>
      <c r="C660" s="24"/>
      <c r="D660" s="148">
        <f t="shared" ref="D660:G660" si="2076">IF(OR(AND($V1442=1,$B$24=2),$B$24=1), IF(D$11="Next Quintile",IF(D1442&gt;D$21,D$22,IF(D1442&gt;D$20,D$21,IF(D1442&gt;D$19,D$20,IF(D1442&gt;D$18,D$19,D$18)))),IF(D$11="2nd Quintile",IF(D1442&gt;D$20,D$22,IF(D1442&gt;D$19,D$21,IF(D1442&gt;D$18,D$20,D$19))),IF(D1442*(1+D$11)&gt;100,100,D1442*(1+D$11)))), D1442)</f>
        <v>69.599999999999994</v>
      </c>
      <c r="E660" s="148">
        <f t="shared" si="2076"/>
        <v>72.599999999999994</v>
      </c>
      <c r="F660" s="148">
        <f t="shared" si="2076"/>
        <v>33.4</v>
      </c>
      <c r="G660" s="148">
        <f t="shared" si="2076"/>
        <v>31.3</v>
      </c>
      <c r="H660" s="149">
        <f t="shared" ref="H660:M660" si="2077">IF(OR(AND($V1442=1,$B$24=2),$B$24=1), IF(H$11="2nd Quintile",IF(H1442&gt;H$21,H$20,IF(H1442&gt;H$20,H$19,IF(H1442&gt;H$19,H$18, H$17))), IF(H$11="Next Quintile",IF(H1442=H$22,H$22,IF(H1442&gt;H$21,H$21,IF(H1442&gt;H$20,H$20,IF(H1442&gt;H$19,H$19,H$18)))),H1442*(1+H$11))), H1442)</f>
        <v>8.9</v>
      </c>
      <c r="I660" s="149">
        <f t="shared" si="2077"/>
        <v>1.5</v>
      </c>
      <c r="J660" s="149">
        <f t="shared" si="2077"/>
        <v>9.6</v>
      </c>
      <c r="K660" s="149">
        <f t="shared" si="2077"/>
        <v>4.7</v>
      </c>
      <c r="L660" s="149">
        <f t="shared" si="2077"/>
        <v>29.7</v>
      </c>
      <c r="M660" s="149">
        <f t="shared" si="2077"/>
        <v>2.8</v>
      </c>
      <c r="N660" s="148">
        <f t="shared" si="2001"/>
        <v>75.5</v>
      </c>
      <c r="O660" s="149">
        <f t="shared" ref="O660:Q660" si="2078">IF(OR(AND($V1442=1,$B$24=2),$B$24=1), IF(O$11="2nd Quintile",IF(O1442&gt;O$21,O$20,IF(O1442&gt;O$20,O$19,IF(O1442&gt;O$19,O$18, O$17))), IF(O$11="Next Quintile",IF(O1442=O$22,O$22,IF(O1442&gt;O$21,O$21,IF(O1442&gt;O$20,O$20,IF(O1442&gt;O$19,O$19,O$18)))),O1442*(1+O$11))), O1442)</f>
        <v>5</v>
      </c>
      <c r="P660" s="149">
        <f t="shared" si="2078"/>
        <v>12.4</v>
      </c>
      <c r="Q660" s="149">
        <f t="shared" si="2078"/>
        <v>4.3</v>
      </c>
      <c r="R660" s="23"/>
      <c r="S660" s="49">
        <f t="shared" si="1901"/>
        <v>-0.37490978739936415</v>
      </c>
      <c r="T660" s="49">
        <f t="shared" si="2063"/>
        <v>0.26702880784635141</v>
      </c>
      <c r="U660" s="49">
        <f t="shared" si="2063"/>
        <v>-0.60561295292878314</v>
      </c>
      <c r="V660" s="49">
        <f t="shared" si="2063"/>
        <v>-0.1030640130311352</v>
      </c>
      <c r="W660" s="49">
        <f t="shared" si="1912"/>
        <v>0.13342783186387491</v>
      </c>
      <c r="X660" s="49">
        <f t="shared" si="1912"/>
        <v>1.1227646338840829</v>
      </c>
      <c r="Y660" s="49">
        <f t="shared" si="1913"/>
        <v>0.72678964593530948</v>
      </c>
      <c r="Z660" s="49">
        <f t="shared" si="1913"/>
        <v>1.2899164544329695</v>
      </c>
      <c r="AA660" s="49">
        <f t="shared" si="1913"/>
        <v>0.80811600155705687</v>
      </c>
      <c r="AB660" s="49">
        <f t="shared" si="1904"/>
        <v>0.93772407837042937</v>
      </c>
      <c r="AC660" s="49">
        <f t="shared" si="2063"/>
        <v>4.1506212992878593E-2</v>
      </c>
      <c r="AD660" s="49">
        <f t="shared" si="1914"/>
        <v>0.74843207214252394</v>
      </c>
      <c r="AE660" s="49">
        <f t="shared" si="1914"/>
        <v>0.78994673755367484</v>
      </c>
      <c r="AF660" s="49">
        <f t="shared" si="1914"/>
        <v>1.1888697392770227</v>
      </c>
      <c r="AG660" s="129">
        <f t="shared" si="1905"/>
        <v>0.62357985300565433</v>
      </c>
      <c r="AH660" s="129">
        <f t="shared" si="1906"/>
        <v>0.16663202373861946</v>
      </c>
      <c r="AI660" s="129">
        <f t="shared" si="1907"/>
        <v>1.0119188447868186</v>
      </c>
      <c r="AJ660" s="132">
        <f t="shared" si="1908"/>
        <v>0.69218869049152498</v>
      </c>
      <c r="AK660" s="85">
        <f t="shared" si="1921"/>
        <v>0.77399129844118908</v>
      </c>
      <c r="AL660" s="122">
        <f t="shared" si="1922"/>
        <v>0.57828113421808847</v>
      </c>
      <c r="AM660" s="122">
        <f t="shared" si="1923"/>
        <v>0.86002301945186377</v>
      </c>
      <c r="AN660" s="122">
        <f t="shared" si="1924"/>
        <v>0.81488773210703325</v>
      </c>
      <c r="AO660" s="53"/>
      <c r="AP660" s="60"/>
      <c r="AQ660" s="25"/>
      <c r="AR660" s="25"/>
      <c r="AS660" s="25"/>
      <c r="AT660" s="25"/>
      <c r="AU660" s="25"/>
      <c r="AV660" s="25"/>
      <c r="AW660" s="25"/>
      <c r="AX660" s="25"/>
      <c r="AY660" s="25"/>
      <c r="AZ660" s="25"/>
      <c r="BA660" s="25"/>
    </row>
    <row r="661" spans="1:53" ht="15" thickBot="1">
      <c r="A661" s="23" t="s">
        <v>11</v>
      </c>
      <c r="B661" s="24">
        <v>13135050313</v>
      </c>
      <c r="C661" s="24"/>
      <c r="D661" s="148">
        <f t="shared" ref="D661:G661" si="2079">IF(OR(AND($V1443=1,$B$24=2),$B$24=1), IF(D$11="Next Quintile",IF(D1443&gt;D$21,D$22,IF(D1443&gt;D$20,D$21,IF(D1443&gt;D$19,D$20,IF(D1443&gt;D$18,D$19,D$18)))),IF(D$11="2nd Quintile",IF(D1443&gt;D$20,D$22,IF(D1443&gt;D$19,D$21,IF(D1443&gt;D$18,D$20,D$19))),IF(D1443*(1+D$11)&gt;100,100,D1443*(1+D$11)))), D1443)</f>
        <v>70.099999999999994</v>
      </c>
      <c r="E661" s="148">
        <f t="shared" si="2079"/>
        <v>72.8</v>
      </c>
      <c r="F661" s="148">
        <f t="shared" si="2079"/>
        <v>34.799999999999997</v>
      </c>
      <c r="G661" s="148">
        <f t="shared" si="2079"/>
        <v>34</v>
      </c>
      <c r="H661" s="149">
        <f t="shared" ref="H661:M661" si="2080">IF(OR(AND($V1443=1,$B$24=2),$B$24=1), IF(H$11="2nd Quintile",IF(H1443&gt;H$21,H$20,IF(H1443&gt;H$20,H$19,IF(H1443&gt;H$19,H$18, H$17))), IF(H$11="Next Quintile",IF(H1443=H$22,H$22,IF(H1443&gt;H$21,H$21,IF(H1443&gt;H$20,H$20,IF(H1443&gt;H$19,H$19,H$18)))),H1443*(1+H$11))), H1443)</f>
        <v>7.7</v>
      </c>
      <c r="I661" s="149">
        <f t="shared" si="2080"/>
        <v>9</v>
      </c>
      <c r="J661" s="149">
        <f t="shared" si="2080"/>
        <v>22.5</v>
      </c>
      <c r="K661" s="149">
        <f t="shared" si="2080"/>
        <v>37.700000000000003</v>
      </c>
      <c r="L661" s="149">
        <f t="shared" si="2080"/>
        <v>37.200000000000003</v>
      </c>
      <c r="M661" s="149">
        <f t="shared" si="2080"/>
        <v>23.9</v>
      </c>
      <c r="N661" s="148">
        <f t="shared" si="2001"/>
        <v>76.3</v>
      </c>
      <c r="O661" s="149">
        <f t="shared" ref="O661:Q661" si="2081">IF(OR(AND($V1443=1,$B$24=2),$B$24=1), IF(O$11="2nd Quintile",IF(O1443&gt;O$21,O$20,IF(O1443&gt;O$20,O$19,IF(O1443&gt;O$19,O$18, O$17))), IF(O$11="Next Quintile",IF(O1443=O$22,O$22,IF(O1443&gt;O$21,O$21,IF(O1443&gt;O$20,O$20,IF(O1443&gt;O$19,O$19,O$18)))),O1443*(1+O$11))), O1443)</f>
        <v>24</v>
      </c>
      <c r="P661" s="149">
        <f t="shared" si="2081"/>
        <v>36.799999999999997</v>
      </c>
      <c r="Q661" s="149">
        <f t="shared" si="2081"/>
        <v>8</v>
      </c>
      <c r="R661" s="23"/>
      <c r="S661" s="49">
        <f t="shared" si="1901"/>
        <v>-0.33231887637548763</v>
      </c>
      <c r="T661" s="49">
        <f t="shared" si="2063"/>
        <v>0.28614716877164281</v>
      </c>
      <c r="U661" s="49">
        <f t="shared" si="2063"/>
        <v>-0.5385235007018343</v>
      </c>
      <c r="V661" s="49">
        <f t="shared" si="2063"/>
        <v>4.0455673332575548E-2</v>
      </c>
      <c r="W661" s="49">
        <f t="shared" si="1912"/>
        <v>0.56196924319211095</v>
      </c>
      <c r="X661" s="49">
        <f t="shared" si="1912"/>
        <v>0.22732271633212406</v>
      </c>
      <c r="Y661" s="49">
        <f t="shared" si="1913"/>
        <v>7.8681595374248653E-2</v>
      </c>
      <c r="Z661" s="49">
        <f t="shared" si="1913"/>
        <v>-0.33832639342270959</v>
      </c>
      <c r="AA661" s="49">
        <f t="shared" si="1913"/>
        <v>0.11783023796905312</v>
      </c>
      <c r="AB661" s="49">
        <f t="shared" si="1904"/>
        <v>-0.84547843803799438</v>
      </c>
      <c r="AC661" s="49">
        <f t="shared" si="2063"/>
        <v>0.11666509293634149</v>
      </c>
      <c r="AD661" s="49">
        <f t="shared" si="1914"/>
        <v>-1.2057784670332465</v>
      </c>
      <c r="AE661" s="49">
        <f t="shared" si="1914"/>
        <v>-0.9623247209603587</v>
      </c>
      <c r="AF661" s="49">
        <f t="shared" si="1914"/>
        <v>0.63375047789913208</v>
      </c>
      <c r="AG661" s="129">
        <f t="shared" si="1905"/>
        <v>-0.22116635055151757</v>
      </c>
      <c r="AH661" s="129">
        <f t="shared" si="1906"/>
        <v>4.6247717132197164E-2</v>
      </c>
      <c r="AI661" s="129">
        <f t="shared" si="1907"/>
        <v>-0.35532486449721695</v>
      </c>
      <c r="AJ661" s="132">
        <f t="shared" si="1908"/>
        <v>-0.35442190428953285</v>
      </c>
      <c r="AK661" s="85">
        <f t="shared" si="1921"/>
        <v>0.52182734402354136</v>
      </c>
      <c r="AL661" s="122">
        <f t="shared" si="1922"/>
        <v>0.54309809549613075</v>
      </c>
      <c r="AM661" s="122">
        <f t="shared" si="1923"/>
        <v>0.54190351012190019</v>
      </c>
      <c r="AN661" s="122">
        <f t="shared" si="1924"/>
        <v>0.52239073329452312</v>
      </c>
      <c r="AO661" s="53"/>
      <c r="AP661" s="60"/>
      <c r="AQ661" s="25"/>
      <c r="AR661" s="25"/>
      <c r="AS661" s="25"/>
      <c r="AT661" s="25"/>
      <c r="AU661" s="25"/>
      <c r="AV661" s="25"/>
      <c r="AW661" s="25"/>
      <c r="AX661" s="25"/>
      <c r="AY661" s="25"/>
      <c r="AZ661" s="25"/>
      <c r="BA661" s="25"/>
    </row>
    <row r="662" spans="1:53" ht="15" thickBot="1">
      <c r="A662" s="23" t="s">
        <v>11</v>
      </c>
      <c r="B662" s="24">
        <v>13135050314</v>
      </c>
      <c r="C662" s="24"/>
      <c r="D662" s="148">
        <f t="shared" ref="D662:G662" si="2082">IF(OR(AND($V1444=1,$B$24=2),$B$24=1), IF(D$11="Next Quintile",IF(D1444&gt;D$21,D$22,IF(D1444&gt;D$20,D$21,IF(D1444&gt;D$19,D$20,IF(D1444&gt;D$18,D$19,D$18)))),IF(D$11="2nd Quintile",IF(D1444&gt;D$20,D$22,IF(D1444&gt;D$19,D$21,IF(D1444&gt;D$18,D$20,D$19))),IF(D1444*(1+D$11)&gt;100,100,D1444*(1+D$11)))), D1444)</f>
        <v>71.599999999999994</v>
      </c>
      <c r="E662" s="148">
        <f t="shared" si="2082"/>
        <v>73.5</v>
      </c>
      <c r="F662" s="148">
        <f t="shared" si="2082"/>
        <v>40.299999999999997</v>
      </c>
      <c r="G662" s="148">
        <f t="shared" si="2082"/>
        <v>42.5</v>
      </c>
      <c r="H662" s="149">
        <f t="shared" ref="H662:M662" si="2083">IF(OR(AND($V1444=1,$B$24=2),$B$24=1), IF(H$11="2nd Quintile",IF(H1444&gt;H$21,H$20,IF(H1444&gt;H$20,H$19,IF(H1444&gt;H$19,H$18, H$17))), IF(H$11="Next Quintile",IF(H1444=H$22,H$22,IF(H1444&gt;H$21,H$21,IF(H1444&gt;H$20,H$20,IF(H1444&gt;H$19,H$19,H$18)))),H1444*(1+H$11))), H1444)</f>
        <v>8</v>
      </c>
      <c r="I662" s="149">
        <f t="shared" si="2083"/>
        <v>23.5</v>
      </c>
      <c r="J662" s="149">
        <f t="shared" si="2083"/>
        <v>27</v>
      </c>
      <c r="K662" s="149">
        <f t="shared" si="2083"/>
        <v>35.799999999999997</v>
      </c>
      <c r="L662" s="149">
        <f t="shared" si="2083"/>
        <v>32.200000000000003</v>
      </c>
      <c r="M662" s="149">
        <f t="shared" si="2083"/>
        <v>26.2</v>
      </c>
      <c r="N662" s="148">
        <f t="shared" si="2001"/>
        <v>78.8</v>
      </c>
      <c r="O662" s="149">
        <f t="shared" ref="O662:Q662" si="2084">IF(OR(AND($V1444=1,$B$24=2),$B$24=1), IF(O$11="2nd Quintile",IF(O1444&gt;O$21,O$20,IF(O1444&gt;O$20,O$19,IF(O1444&gt;O$19,O$18, O$17))), IF(O$11="Next Quintile",IF(O1444=O$22,O$22,IF(O1444&gt;O$21,O$21,IF(O1444&gt;O$20,O$20,IF(O1444&gt;O$19,O$19,O$18)))),O1444*(1+O$11))), O1444)</f>
        <v>12.7</v>
      </c>
      <c r="P662" s="149">
        <f t="shared" si="2084"/>
        <v>42.4</v>
      </c>
      <c r="Q662" s="149">
        <f t="shared" si="2084"/>
        <v>10.4</v>
      </c>
      <c r="R662" s="23"/>
      <c r="S662" s="49">
        <f t="shared" si="1901"/>
        <v>-0.20454614330385801</v>
      </c>
      <c r="T662" s="49">
        <f t="shared" si="2063"/>
        <v>0.35306143201016199</v>
      </c>
      <c r="U662" s="49">
        <f t="shared" si="2063"/>
        <v>-0.27495779552453509</v>
      </c>
      <c r="V662" s="49">
        <f t="shared" si="2063"/>
        <v>0.49227690818129471</v>
      </c>
      <c r="W662" s="49">
        <f t="shared" si="1912"/>
        <v>0.45483389036005206</v>
      </c>
      <c r="X662" s="49">
        <f t="shared" si="1912"/>
        <v>-1.5038649909349961</v>
      </c>
      <c r="Y662" s="49">
        <f t="shared" si="1913"/>
        <v>-0.14740260830984231</v>
      </c>
      <c r="Z662" s="49">
        <f t="shared" si="1913"/>
        <v>-0.24457907794010961</v>
      </c>
      <c r="AA662" s="49">
        <f t="shared" si="1913"/>
        <v>0.57802074702772199</v>
      </c>
      <c r="AB662" s="49">
        <f t="shared" si="1904"/>
        <v>-1.0398559635232729</v>
      </c>
      <c r="AC662" s="49">
        <f t="shared" si="2063"/>
        <v>0.35153659275966387</v>
      </c>
      <c r="AD662" s="49">
        <f t="shared" si="1914"/>
        <v>-4.3537462155025124E-2</v>
      </c>
      <c r="AE662" s="49">
        <f t="shared" si="1914"/>
        <v>-1.3644853835701372</v>
      </c>
      <c r="AF662" s="49">
        <f t="shared" si="1914"/>
        <v>0.27367311916752729</v>
      </c>
      <c r="AG662" s="129">
        <f t="shared" si="1905"/>
        <v>-0.18327725295324035</v>
      </c>
      <c r="AH662" s="129">
        <f t="shared" si="1906"/>
        <v>-0.11865704393167469</v>
      </c>
      <c r="AI662" s="129">
        <f t="shared" si="1907"/>
        <v>-0.23547143147855351</v>
      </c>
      <c r="AJ662" s="132">
        <f t="shared" si="1908"/>
        <v>-0.19570328344949278</v>
      </c>
      <c r="AK662" s="85">
        <f t="shared" si="1921"/>
        <v>0.53313756316328464</v>
      </c>
      <c r="AL662" s="122">
        <f t="shared" si="1922"/>
        <v>0.49490368579691935</v>
      </c>
      <c r="AM662" s="122">
        <f t="shared" si="1923"/>
        <v>0.56979006395609166</v>
      </c>
      <c r="AN662" s="122">
        <f t="shared" si="1924"/>
        <v>0.56674793785835054</v>
      </c>
      <c r="AO662" s="53"/>
      <c r="AP662" s="60"/>
      <c r="AQ662" s="25"/>
      <c r="AR662" s="25"/>
      <c r="AS662" s="25"/>
      <c r="AT662" s="25"/>
      <c r="AU662" s="25"/>
      <c r="AV662" s="25"/>
      <c r="AW662" s="25"/>
      <c r="AX662" s="25"/>
      <c r="AY662" s="25"/>
      <c r="AZ662" s="25"/>
      <c r="BA662" s="25"/>
    </row>
    <row r="663" spans="1:53" ht="15" thickBot="1">
      <c r="A663" s="23" t="s">
        <v>11</v>
      </c>
      <c r="B663" s="24">
        <v>13135050315</v>
      </c>
      <c r="C663" s="24"/>
      <c r="D663" s="148">
        <f t="shared" ref="D663:G663" si="2085">IF(OR(AND($V1445=1,$B$24=2),$B$24=1), IF(D$11="Next Quintile",IF(D1445&gt;D$21,D$22,IF(D1445&gt;D$20,D$21,IF(D1445&gt;D$19,D$20,IF(D1445&gt;D$18,D$19,D$18)))),IF(D$11="2nd Quintile",IF(D1445&gt;D$20,D$22,IF(D1445&gt;D$19,D$21,IF(D1445&gt;D$18,D$20,D$19))),IF(D1445*(1+D$11)&gt;100,100,D1445*(1+D$11)))), D1445)</f>
        <v>69.599999999999994</v>
      </c>
      <c r="E663" s="148">
        <f t="shared" si="2085"/>
        <v>72.599999999999994</v>
      </c>
      <c r="F663" s="148">
        <f t="shared" si="2085"/>
        <v>42.1</v>
      </c>
      <c r="G663" s="148">
        <f t="shared" si="2085"/>
        <v>46.5</v>
      </c>
      <c r="H663" s="149">
        <f t="shared" ref="H663:M663" si="2086">IF(OR(AND($V1445=1,$B$24=2),$B$24=1), IF(H$11="2nd Quintile",IF(H1445&gt;H$21,H$20,IF(H1445&gt;H$20,H$19,IF(H1445&gt;H$19,H$18, H$17))), IF(H$11="Next Quintile",IF(H1445=H$22,H$22,IF(H1445&gt;H$21,H$21,IF(H1445&gt;H$20,H$20,IF(H1445&gt;H$19,H$19,H$18)))),H1445*(1+H$11))), H1445)</f>
        <v>7.6</v>
      </c>
      <c r="I663" s="149">
        <f t="shared" si="2086"/>
        <v>16.3</v>
      </c>
      <c r="J663" s="149">
        <f t="shared" si="2086"/>
        <v>41.4</v>
      </c>
      <c r="K663" s="149">
        <f t="shared" si="2086"/>
        <v>39.6</v>
      </c>
      <c r="L663" s="149">
        <f t="shared" si="2086"/>
        <v>40</v>
      </c>
      <c r="M663" s="149">
        <f t="shared" si="2086"/>
        <v>16.399999999999999</v>
      </c>
      <c r="N663" s="148">
        <f t="shared" si="2001"/>
        <v>75.5</v>
      </c>
      <c r="O663" s="149">
        <f t="shared" ref="O663:Q663" si="2087">IF(OR(AND($V1445=1,$B$24=2),$B$24=1), IF(O$11="2nd Quintile",IF(O1445&gt;O$21,O$20,IF(O1445&gt;O$20,O$19,IF(O1445&gt;O$19,O$18, O$17))), IF(O$11="Next Quintile",IF(O1445=O$22,O$22,IF(O1445&gt;O$21,O$21,IF(O1445&gt;O$20,O$20,IF(O1445&gt;O$19,O$19,O$18)))),O1445*(1+O$11))), O1445)</f>
        <v>11.3</v>
      </c>
      <c r="P663" s="149">
        <f t="shared" si="2087"/>
        <v>34.299999999999997</v>
      </c>
      <c r="Q663" s="149">
        <f t="shared" si="2087"/>
        <v>15.5</v>
      </c>
      <c r="R663" s="23"/>
      <c r="S663" s="49">
        <f t="shared" si="1901"/>
        <v>-0.37490978739936415</v>
      </c>
      <c r="T663" s="49">
        <f t="shared" si="2063"/>
        <v>0.26702880784635141</v>
      </c>
      <c r="U663" s="49">
        <f t="shared" si="2063"/>
        <v>-0.18869992837560054</v>
      </c>
      <c r="V663" s="49">
        <f t="shared" si="2063"/>
        <v>0.70489866575716253</v>
      </c>
      <c r="W663" s="49">
        <f t="shared" si="1912"/>
        <v>0.59768102746946417</v>
      </c>
      <c r="X663" s="49">
        <f t="shared" si="1912"/>
        <v>-0.64424075008511594</v>
      </c>
      <c r="Y663" s="49">
        <f t="shared" si="1913"/>
        <v>-0.87087206009893336</v>
      </c>
      <c r="Z663" s="49">
        <f t="shared" si="1913"/>
        <v>-0.43207370890530922</v>
      </c>
      <c r="AA663" s="49">
        <f t="shared" si="1913"/>
        <v>-0.13987644710380123</v>
      </c>
      <c r="AB663" s="49">
        <f t="shared" si="1904"/>
        <v>-0.21163868102078209</v>
      </c>
      <c r="AC663" s="49">
        <f t="shared" si="2063"/>
        <v>4.1506212992878593E-2</v>
      </c>
      <c r="AD663" s="49">
        <f t="shared" si="1914"/>
        <v>0.1004569986263473</v>
      </c>
      <c r="AE663" s="49">
        <f t="shared" si="1914"/>
        <v>-0.78278871086670776</v>
      </c>
      <c r="AF663" s="49">
        <f t="shared" si="1914"/>
        <v>-0.49149126813713262</v>
      </c>
      <c r="AG663" s="129">
        <f t="shared" si="1905"/>
        <v>-0.20566868194661239</v>
      </c>
      <c r="AH663" s="129">
        <f t="shared" si="1906"/>
        <v>-7.2730574983719404E-2</v>
      </c>
      <c r="AI663" s="129">
        <f t="shared" si="1907"/>
        <v>-0.26119627900996417</v>
      </c>
      <c r="AJ663" s="132">
        <f t="shared" si="1908"/>
        <v>-0.2830791918461536</v>
      </c>
      <c r="AK663" s="85">
        <f t="shared" si="1921"/>
        <v>0.52645353042510312</v>
      </c>
      <c r="AL663" s="122">
        <f t="shared" si="1922"/>
        <v>0.5083259729779338</v>
      </c>
      <c r="AM663" s="122">
        <f t="shared" si="1923"/>
        <v>0.56380460882566297</v>
      </c>
      <c r="AN663" s="122">
        <f t="shared" si="1924"/>
        <v>0.54232893130330373</v>
      </c>
      <c r="AO663" s="53"/>
      <c r="AP663" s="60"/>
      <c r="AQ663" s="25"/>
      <c r="AR663" s="25"/>
      <c r="AS663" s="25"/>
      <c r="AT663" s="25"/>
      <c r="AU663" s="25"/>
      <c r="AV663" s="25"/>
      <c r="AW663" s="25"/>
      <c r="AX663" s="25"/>
      <c r="AY663" s="25"/>
      <c r="AZ663" s="25"/>
      <c r="BA663" s="25"/>
    </row>
    <row r="664" spans="1:53" ht="15" thickBot="1">
      <c r="A664" s="23" t="s">
        <v>11</v>
      </c>
      <c r="B664" s="24">
        <v>13135050317</v>
      </c>
      <c r="C664" s="24"/>
      <c r="D664" s="148">
        <f t="shared" ref="D664:G664" si="2088">IF(OR(AND($V1446=1,$B$24=2),$B$24=1), IF(D$11="Next Quintile",IF(D1446&gt;D$21,D$22,IF(D1446&gt;D$20,D$21,IF(D1446&gt;D$19,D$20,IF(D1446&gt;D$18,D$19,D$18)))),IF(D$11="2nd Quintile",IF(D1446&gt;D$20,D$22,IF(D1446&gt;D$19,D$21,IF(D1446&gt;D$18,D$20,D$19))),IF(D1446*(1+D$11)&gt;100,100,D1446*(1+D$11)))), D1446)</f>
        <v>69.599999999999994</v>
      </c>
      <c r="E664" s="148">
        <f t="shared" si="2088"/>
        <v>72.599999999999994</v>
      </c>
      <c r="F664" s="148">
        <f t="shared" si="2088"/>
        <v>45.8</v>
      </c>
      <c r="G664" s="148">
        <f t="shared" si="2088"/>
        <v>46.5</v>
      </c>
      <c r="H664" s="149">
        <f t="shared" ref="H664:M664" si="2089">IF(OR(AND($V1446=1,$B$24=2),$B$24=1), IF(H$11="2nd Quintile",IF(H1446&gt;H$21,H$20,IF(H1446&gt;H$20,H$19,IF(H1446&gt;H$19,H$18, H$17))), IF(H$11="Next Quintile",IF(H1446=H$22,H$22,IF(H1446&gt;H$21,H$21,IF(H1446&gt;H$20,H$20,IF(H1446&gt;H$19,H$19,H$18)))),H1446*(1+H$11))), H1446)</f>
        <v>9</v>
      </c>
      <c r="I664" s="149">
        <f t="shared" si="2089"/>
        <v>36.5</v>
      </c>
      <c r="J664" s="149">
        <f t="shared" si="2089"/>
        <v>19.7</v>
      </c>
      <c r="K664" s="149">
        <f t="shared" si="2089"/>
        <v>37.299999999999997</v>
      </c>
      <c r="L664" s="149">
        <f t="shared" si="2089"/>
        <v>33.799999999999997</v>
      </c>
      <c r="M664" s="149">
        <f t="shared" si="2089"/>
        <v>23.2</v>
      </c>
      <c r="N664" s="148">
        <f t="shared" si="2001"/>
        <v>75.5</v>
      </c>
      <c r="O664" s="149">
        <f t="shared" ref="O664:Q664" si="2090">IF(OR(AND($V1446=1,$B$24=2),$B$24=1), IF(O$11="2nd Quintile",IF(O1446&gt;O$21,O$20,IF(O1446&gt;O$20,O$19,IF(O1446&gt;O$19,O$18, O$17))), IF(O$11="Next Quintile",IF(O1446=O$22,O$22,IF(O1446&gt;O$21,O$21,IF(O1446&gt;O$20,O$20,IF(O1446&gt;O$19,O$19,O$18)))),O1446*(1+O$11))), O1446)</f>
        <v>20.8</v>
      </c>
      <c r="P664" s="149">
        <f t="shared" si="2090"/>
        <v>52.3</v>
      </c>
      <c r="Q664" s="149">
        <f t="shared" si="2090"/>
        <v>11.6</v>
      </c>
      <c r="R664" s="23"/>
      <c r="S664" s="49">
        <f t="shared" si="1901"/>
        <v>-0.37490978739936415</v>
      </c>
      <c r="T664" s="49">
        <f t="shared" si="2063"/>
        <v>0.26702880784635141</v>
      </c>
      <c r="U664" s="49">
        <f t="shared" si="2063"/>
        <v>-1.1392090347235794E-2</v>
      </c>
      <c r="V664" s="49">
        <f t="shared" si="2063"/>
        <v>0.70489866575716253</v>
      </c>
      <c r="W664" s="49">
        <f t="shared" si="1912"/>
        <v>9.7716047586522026E-2</v>
      </c>
      <c r="X664" s="49">
        <f t="shared" si="1912"/>
        <v>-3.0559643146917246</v>
      </c>
      <c r="Y664" s="49">
        <f t="shared" si="1913"/>
        <v>0.21935621099990529</v>
      </c>
      <c r="Z664" s="49">
        <f t="shared" si="1913"/>
        <v>-0.31859011647900409</v>
      </c>
      <c r="AA664" s="49">
        <f t="shared" si="1913"/>
        <v>0.4307597841289485</v>
      </c>
      <c r="AB664" s="49">
        <f t="shared" si="1904"/>
        <v>-0.78632006071638794</v>
      </c>
      <c r="AC664" s="49">
        <f t="shared" si="2063"/>
        <v>4.1506212992878593E-2</v>
      </c>
      <c r="AD664" s="49">
        <f t="shared" si="1914"/>
        <v>-0.87664827096153797</v>
      </c>
      <c r="AE664" s="49">
        <f t="shared" si="1914"/>
        <v>-2.0754479835409949</v>
      </c>
      <c r="AF664" s="49">
        <f t="shared" si="1914"/>
        <v>9.3634439801725061E-2</v>
      </c>
      <c r="AG664" s="129">
        <f t="shared" si="1905"/>
        <v>-0.41218839747899816</v>
      </c>
      <c r="AH664" s="129">
        <f t="shared" si="1906"/>
        <v>-0.30760949432119761</v>
      </c>
      <c r="AI664" s="129">
        <f t="shared" si="1907"/>
        <v>-0.2247167976888145</v>
      </c>
      <c r="AJ664" s="132">
        <f t="shared" si="1908"/>
        <v>-0.70423890042698234</v>
      </c>
      <c r="AK664" s="85">
        <f t="shared" si="1921"/>
        <v>0.46480563202134362</v>
      </c>
      <c r="AL664" s="122">
        <f t="shared" si="1922"/>
        <v>0.43968119404475325</v>
      </c>
      <c r="AM664" s="122">
        <f t="shared" si="1923"/>
        <v>0.57229236753297685</v>
      </c>
      <c r="AN664" s="122">
        <f t="shared" si="1924"/>
        <v>0.4246271314219317</v>
      </c>
      <c r="AO664" s="53"/>
      <c r="AP664" s="60"/>
      <c r="AQ664" s="25"/>
      <c r="AR664" s="25"/>
      <c r="AS664" s="25"/>
      <c r="AT664" s="25"/>
      <c r="AU664" s="25"/>
      <c r="AV664" s="25"/>
      <c r="AW664" s="25"/>
      <c r="AX664" s="25"/>
      <c r="AY664" s="25"/>
      <c r="AZ664" s="25"/>
      <c r="BA664" s="25"/>
    </row>
    <row r="665" spans="1:53" ht="15" thickBot="1">
      <c r="A665" s="23" t="s">
        <v>11</v>
      </c>
      <c r="B665" s="24">
        <v>13135050318</v>
      </c>
      <c r="C665" s="24"/>
      <c r="D665" s="148">
        <f t="shared" ref="D665:G665" si="2091">IF(OR(AND($V1447=1,$B$24=2),$B$24=1), IF(D$11="Next Quintile",IF(D1447&gt;D$21,D$22,IF(D1447&gt;D$20,D$21,IF(D1447&gt;D$19,D$20,IF(D1447&gt;D$18,D$19,D$18)))),IF(D$11="2nd Quintile",IF(D1447&gt;D$20,D$22,IF(D1447&gt;D$19,D$21,IF(D1447&gt;D$18,D$20,D$19))),IF(D1447*(1+D$11)&gt;100,100,D1447*(1+D$11)))), D1447)</f>
        <v>69.599999999999994</v>
      </c>
      <c r="E665" s="148">
        <f t="shared" si="2091"/>
        <v>72.599999999999994</v>
      </c>
      <c r="F665" s="148">
        <f t="shared" si="2091"/>
        <v>45.8</v>
      </c>
      <c r="G665" s="148">
        <f t="shared" si="2091"/>
        <v>46.5</v>
      </c>
      <c r="H665" s="149">
        <f t="shared" ref="H665:M665" si="2092">IF(OR(AND($V1447=1,$B$24=2),$B$24=1), IF(H$11="2nd Quintile",IF(H1447&gt;H$21,H$20,IF(H1447&gt;H$20,H$19,IF(H1447&gt;H$19,H$18, H$17))), IF(H$11="Next Quintile",IF(H1447=H$22,H$22,IF(H1447&gt;H$21,H$21,IF(H1447&gt;H$20,H$20,IF(H1447&gt;H$19,H$19,H$18)))),H1447*(1+H$11))), H1447)</f>
        <v>9.4</v>
      </c>
      <c r="I665" s="149">
        <f t="shared" si="2092"/>
        <v>47.9</v>
      </c>
      <c r="J665" s="149">
        <f t="shared" si="2092"/>
        <v>38.200000000000003</v>
      </c>
      <c r="K665" s="149">
        <f t="shared" si="2092"/>
        <v>50.4</v>
      </c>
      <c r="L665" s="149">
        <f t="shared" si="2092"/>
        <v>42.2</v>
      </c>
      <c r="M665" s="149">
        <f t="shared" si="2092"/>
        <v>21.3</v>
      </c>
      <c r="N665" s="148">
        <f t="shared" si="2001"/>
        <v>75.5</v>
      </c>
      <c r="O665" s="149">
        <f t="shared" ref="O665:Q665" si="2093">IF(OR(AND($V1447=1,$B$24=2),$B$24=1), IF(O$11="2nd Quintile",IF(O1447&gt;O$21,O$20,IF(O1447&gt;O$20,O$19,IF(O1447&gt;O$19,O$18, O$17))), IF(O$11="Next Quintile",IF(O1447=O$22,O$22,IF(O1447&gt;O$21,O$21,IF(O1447&gt;O$20,O$20,IF(O1447&gt;O$19,O$19,O$18)))),O1447*(1+O$11))), O1447)</f>
        <v>19.2</v>
      </c>
      <c r="P665" s="149">
        <f t="shared" si="2093"/>
        <v>37.1</v>
      </c>
      <c r="Q665" s="149">
        <f t="shared" si="2093"/>
        <v>8.8000000000000007</v>
      </c>
      <c r="R665" s="23"/>
      <c r="S665" s="49">
        <f t="shared" si="1901"/>
        <v>-0.37490978739936415</v>
      </c>
      <c r="T665" s="49">
        <f t="shared" si="2063"/>
        <v>0.26702880784635141</v>
      </c>
      <c r="U665" s="49">
        <f t="shared" si="2063"/>
        <v>-1.1392090347235794E-2</v>
      </c>
      <c r="V665" s="49">
        <f t="shared" si="2063"/>
        <v>0.70489866575716253</v>
      </c>
      <c r="W665" s="49">
        <f t="shared" si="1912"/>
        <v>-4.5131089522890112E-2</v>
      </c>
      <c r="X665" s="49">
        <f t="shared" si="1912"/>
        <v>-3.1</v>
      </c>
      <c r="Y665" s="49">
        <f t="shared" si="1913"/>
        <v>-0.71010107081246887</v>
      </c>
      <c r="Z665" s="49">
        <f t="shared" si="1913"/>
        <v>-0.96495318638534944</v>
      </c>
      <c r="AA665" s="49">
        <f t="shared" si="1913"/>
        <v>-0.34236027108961581</v>
      </c>
      <c r="AB665" s="49">
        <f t="shared" si="1904"/>
        <v>-0.62574732227202767</v>
      </c>
      <c r="AC665" s="49">
        <f t="shared" si="2063"/>
        <v>4.1506212992878593E-2</v>
      </c>
      <c r="AD665" s="49">
        <f t="shared" si="1914"/>
        <v>-0.71208317292568346</v>
      </c>
      <c r="AE665" s="49">
        <f t="shared" si="1914"/>
        <v>-0.9838690421715971</v>
      </c>
      <c r="AF665" s="49">
        <f t="shared" si="1914"/>
        <v>0.51372469165526369</v>
      </c>
      <c r="AG665" s="129">
        <f t="shared" si="1905"/>
        <v>-0.46554019097654381</v>
      </c>
      <c r="AH665" s="129">
        <f t="shared" si="1906"/>
        <v>-0.46708665206834926</v>
      </c>
      <c r="AI665" s="129">
        <f t="shared" si="1907"/>
        <v>-0.64435359324899766</v>
      </c>
      <c r="AJ665" s="132">
        <f t="shared" si="1908"/>
        <v>-0.28518032761228462</v>
      </c>
      <c r="AK665" s="85">
        <f t="shared" si="1921"/>
        <v>0.44887966613127694</v>
      </c>
      <c r="AL665" s="122">
        <f t="shared" si="1922"/>
        <v>0.39307303410718153</v>
      </c>
      <c r="AM665" s="122">
        <f t="shared" si="1923"/>
        <v>0.47465457948251372</v>
      </c>
      <c r="AN665" s="122">
        <f t="shared" si="1924"/>
        <v>0.54174172541340004</v>
      </c>
      <c r="AO665" s="53"/>
      <c r="AP665" s="60"/>
      <c r="AQ665" s="25"/>
      <c r="AR665" s="25"/>
      <c r="AS665" s="25"/>
      <c r="AT665" s="25"/>
      <c r="AU665" s="25"/>
      <c r="AV665" s="25"/>
      <c r="AW665" s="25"/>
      <c r="AX665" s="25"/>
      <c r="AY665" s="25"/>
      <c r="AZ665" s="25"/>
      <c r="BA665" s="25"/>
    </row>
    <row r="666" spans="1:53" ht="15" thickBot="1">
      <c r="A666" s="23" t="s">
        <v>11</v>
      </c>
      <c r="B666" s="24">
        <v>13135050319</v>
      </c>
      <c r="C666" s="24"/>
      <c r="D666" s="148">
        <f t="shared" ref="D666:G666" si="2094">IF(OR(AND($V1448=1,$B$24=2),$B$24=1), IF(D$11="Next Quintile",IF(D1448&gt;D$21,D$22,IF(D1448&gt;D$20,D$21,IF(D1448&gt;D$19,D$20,IF(D1448&gt;D$18,D$19,D$18)))),IF(D$11="2nd Quintile",IF(D1448&gt;D$20,D$22,IF(D1448&gt;D$19,D$21,IF(D1448&gt;D$18,D$20,D$19))),IF(D1448*(1+D$11)&gt;100,100,D1448*(1+D$11)))), D1448)</f>
        <v>69.599999999999994</v>
      </c>
      <c r="E666" s="148">
        <f t="shared" si="2094"/>
        <v>72.599999999999994</v>
      </c>
      <c r="F666" s="148">
        <f t="shared" si="2094"/>
        <v>33.6</v>
      </c>
      <c r="G666" s="148">
        <f t="shared" si="2094"/>
        <v>31.3</v>
      </c>
      <c r="H666" s="149">
        <f t="shared" ref="H666:M666" si="2095">IF(OR(AND($V1448=1,$B$24=2),$B$24=1), IF(H$11="2nd Quintile",IF(H1448&gt;H$21,H$20,IF(H1448&gt;H$20,H$19,IF(H1448&gt;H$19,H$18, H$17))), IF(H$11="Next Quintile",IF(H1448=H$22,H$22,IF(H1448&gt;H$21,H$21,IF(H1448&gt;H$20,H$20,IF(H1448&gt;H$19,H$19,H$18)))),H1448*(1+H$11))), H1448)</f>
        <v>9.4</v>
      </c>
      <c r="I666" s="149">
        <f t="shared" si="2095"/>
        <v>22.5</v>
      </c>
      <c r="J666" s="149">
        <f t="shared" si="2095"/>
        <v>44.7</v>
      </c>
      <c r="K666" s="149">
        <f t="shared" si="2095"/>
        <v>57.5</v>
      </c>
      <c r="L666" s="149">
        <f t="shared" si="2095"/>
        <v>46.3</v>
      </c>
      <c r="M666" s="149">
        <f t="shared" si="2095"/>
        <v>36</v>
      </c>
      <c r="N666" s="148">
        <f t="shared" si="2001"/>
        <v>75.5</v>
      </c>
      <c r="O666" s="149">
        <f t="shared" ref="O666:Q666" si="2096">IF(OR(AND($V1448=1,$B$24=2),$B$24=1), IF(O$11="2nd Quintile",IF(O1448&gt;O$21,O$20,IF(O1448&gt;O$20,O$19,IF(O1448&gt;O$19,O$18, O$17))), IF(O$11="Next Quintile",IF(O1448=O$22,O$22,IF(O1448&gt;O$21,O$21,IF(O1448&gt;O$20,O$20,IF(O1448&gt;O$19,O$19,O$18)))),O1448*(1+O$11))), O1448)</f>
        <v>39.200000000000003</v>
      </c>
      <c r="P666" s="149">
        <f t="shared" si="2096"/>
        <v>48.8</v>
      </c>
      <c r="Q666" s="149">
        <f t="shared" si="2096"/>
        <v>8.1999999999999993</v>
      </c>
      <c r="R666" s="23"/>
      <c r="S666" s="49">
        <f t="shared" si="1901"/>
        <v>-0.37490978739936415</v>
      </c>
      <c r="T666" s="49">
        <f t="shared" si="2063"/>
        <v>0.26702880784635141</v>
      </c>
      <c r="U666" s="49">
        <f t="shared" si="2063"/>
        <v>-0.59602874546779028</v>
      </c>
      <c r="V666" s="49">
        <f t="shared" si="2063"/>
        <v>-0.1030640130311352</v>
      </c>
      <c r="W666" s="49">
        <f t="shared" si="1912"/>
        <v>-4.5131089522890112E-2</v>
      </c>
      <c r="X666" s="49">
        <f t="shared" si="1912"/>
        <v>-1.3844727352614017</v>
      </c>
      <c r="Y666" s="49">
        <f t="shared" si="1913"/>
        <v>-1.0366671428006002</v>
      </c>
      <c r="Z666" s="49">
        <f t="shared" si="1913"/>
        <v>-1.3152721021361169</v>
      </c>
      <c r="AA666" s="49">
        <f t="shared" si="1913"/>
        <v>-0.71971648851772385</v>
      </c>
      <c r="AB666" s="49">
        <f t="shared" si="1904"/>
        <v>-1.8680732460257636</v>
      </c>
      <c r="AC666" s="49">
        <f t="shared" si="2063"/>
        <v>4.1506212992878593E-2</v>
      </c>
      <c r="AD666" s="49">
        <f t="shared" si="1914"/>
        <v>-2.7691468983738634</v>
      </c>
      <c r="AE666" s="49">
        <f t="shared" si="1914"/>
        <v>-1.8240975694098835</v>
      </c>
      <c r="AF666" s="49">
        <f t="shared" si="1914"/>
        <v>0.60374403133816512</v>
      </c>
      <c r="AG666" s="129">
        <f t="shared" si="1905"/>
        <v>-0.91854185153641932</v>
      </c>
      <c r="AH666" s="129">
        <f t="shared" si="1906"/>
        <v>-0.46760638651954717</v>
      </c>
      <c r="AI666" s="129">
        <f t="shared" si="1907"/>
        <v>-1.3010206122265349</v>
      </c>
      <c r="AJ666" s="132">
        <f t="shared" si="1908"/>
        <v>-0.98699855586317586</v>
      </c>
      <c r="AK666" s="85">
        <f t="shared" si="1921"/>
        <v>0.3136548026118896</v>
      </c>
      <c r="AL666" s="122">
        <f t="shared" si="1922"/>
        <v>0.39292113858327893</v>
      </c>
      <c r="AM666" s="122">
        <f t="shared" si="1923"/>
        <v>0.32186646390969104</v>
      </c>
      <c r="AN666" s="122">
        <f t="shared" si="1924"/>
        <v>0.34560409170423473</v>
      </c>
      <c r="AO666" s="53"/>
      <c r="AP666" s="60"/>
      <c r="AQ666" s="25"/>
      <c r="AR666" s="25"/>
      <c r="AS666" s="25"/>
      <c r="AT666" s="25"/>
      <c r="AU666" s="25"/>
      <c r="AV666" s="25"/>
      <c r="AW666" s="25"/>
      <c r="AX666" s="25"/>
      <c r="AY666" s="25"/>
      <c r="AZ666" s="25"/>
      <c r="BA666" s="25"/>
    </row>
    <row r="667" spans="1:53" ht="15" thickBot="1">
      <c r="A667" s="23" t="s">
        <v>11</v>
      </c>
      <c r="B667" s="24">
        <v>13135050320</v>
      </c>
      <c r="C667" s="24"/>
      <c r="D667" s="148">
        <f t="shared" ref="D667:G667" si="2097">IF(OR(AND($V1449=1,$B$24=2),$B$24=1), IF(D$11="Next Quintile",IF(D1449&gt;D$21,D$22,IF(D1449&gt;D$20,D$21,IF(D1449&gt;D$19,D$20,IF(D1449&gt;D$18,D$19,D$18)))),IF(D$11="2nd Quintile",IF(D1449&gt;D$20,D$22,IF(D1449&gt;D$19,D$21,IF(D1449&gt;D$18,D$20,D$19))),IF(D1449*(1+D$11)&gt;100,100,D1449*(1+D$11)))), D1449)</f>
        <v>69.599999999999994</v>
      </c>
      <c r="E667" s="148">
        <f t="shared" si="2097"/>
        <v>72.599999999999994</v>
      </c>
      <c r="F667" s="148">
        <f t="shared" si="2097"/>
        <v>34.6</v>
      </c>
      <c r="G667" s="148">
        <f t="shared" si="2097"/>
        <v>31.3</v>
      </c>
      <c r="H667" s="149">
        <f t="shared" ref="H667:M667" si="2098">IF(OR(AND($V1449=1,$B$24=2),$B$24=1), IF(H$11="2nd Quintile",IF(H1449&gt;H$21,H$20,IF(H1449&gt;H$20,H$19,IF(H1449&gt;H$19,H$18, H$17))), IF(H$11="Next Quintile",IF(H1449=H$22,H$22,IF(H1449&gt;H$21,H$21,IF(H1449&gt;H$20,H$20,IF(H1449&gt;H$19,H$19,H$18)))),H1449*(1+H$11))), H1449)</f>
        <v>8.9</v>
      </c>
      <c r="I667" s="149">
        <f t="shared" si="2098"/>
        <v>29.8</v>
      </c>
      <c r="J667" s="149">
        <f t="shared" si="2098"/>
        <v>64.3</v>
      </c>
      <c r="K667" s="149">
        <f t="shared" si="2098"/>
        <v>58.4</v>
      </c>
      <c r="L667" s="149">
        <f t="shared" si="2098"/>
        <v>58</v>
      </c>
      <c r="M667" s="149">
        <f t="shared" si="2098"/>
        <v>45.1</v>
      </c>
      <c r="N667" s="148">
        <f t="shared" si="2001"/>
        <v>75.5</v>
      </c>
      <c r="O667" s="149">
        <f t="shared" ref="O667:Q667" si="2099">IF(OR(AND($V1449=1,$B$24=2),$B$24=1), IF(O$11="2nd Quintile",IF(O1449&gt;O$21,O$20,IF(O1449&gt;O$20,O$19,IF(O1449&gt;O$19,O$18, O$17))), IF(O$11="Next Quintile",IF(O1449=O$22,O$22,IF(O1449&gt;O$21,O$21,IF(O1449&gt;O$20,O$20,IF(O1449&gt;O$19,O$19,O$18)))),O1449*(1+O$11))), O1449)</f>
        <v>35.700000000000003</v>
      </c>
      <c r="P667" s="149">
        <f t="shared" si="2099"/>
        <v>58.6</v>
      </c>
      <c r="Q667" s="149">
        <f t="shared" si="2099"/>
        <v>18.8</v>
      </c>
      <c r="R667" s="23"/>
      <c r="S667" s="49">
        <f t="shared" si="1901"/>
        <v>-0.37490978739936415</v>
      </c>
      <c r="T667" s="49">
        <f t="shared" si="2063"/>
        <v>0.26702880784635141</v>
      </c>
      <c r="U667" s="49">
        <f t="shared" si="2063"/>
        <v>-0.54810770816282683</v>
      </c>
      <c r="V667" s="49">
        <f t="shared" si="2063"/>
        <v>-0.1030640130311352</v>
      </c>
      <c r="W667" s="49">
        <f t="shared" si="1912"/>
        <v>0.13342783186387491</v>
      </c>
      <c r="X667" s="49">
        <f t="shared" si="1912"/>
        <v>-2.2560362016786417</v>
      </c>
      <c r="Y667" s="49">
        <f t="shared" si="1913"/>
        <v>-2.0213894521801961</v>
      </c>
      <c r="Z667" s="49">
        <f t="shared" si="1913"/>
        <v>-1.3596787252594535</v>
      </c>
      <c r="AA667" s="49">
        <f t="shared" si="1913"/>
        <v>-1.7965622797150094</v>
      </c>
      <c r="AB667" s="49">
        <f t="shared" si="1904"/>
        <v>-2.6371321512066483</v>
      </c>
      <c r="AC667" s="49">
        <f t="shared" si="2063"/>
        <v>4.1506212992878593E-2</v>
      </c>
      <c r="AD667" s="49">
        <f t="shared" si="1914"/>
        <v>-2.4091607464204321</v>
      </c>
      <c r="AE667" s="49">
        <f t="shared" si="1914"/>
        <v>-2.5278787289769959</v>
      </c>
      <c r="AF667" s="49">
        <f t="shared" si="1914"/>
        <v>-0.98659763639308917</v>
      </c>
      <c r="AG667" s="129">
        <f t="shared" si="1905"/>
        <v>-1.3673642996854156</v>
      </c>
      <c r="AH667" s="129">
        <f t="shared" si="1906"/>
        <v>-0.70043578896313385</v>
      </c>
      <c r="AI667" s="129">
        <f t="shared" si="1907"/>
        <v>-1.9311243853937039</v>
      </c>
      <c r="AJ667" s="132">
        <f t="shared" si="1908"/>
        <v>-1.4705327246994098</v>
      </c>
      <c r="AK667" s="85">
        <f t="shared" si="1921"/>
        <v>0.17967746968031786</v>
      </c>
      <c r="AL667" s="122">
        <f t="shared" si="1922"/>
        <v>0.32487534330728585</v>
      </c>
      <c r="AM667" s="122">
        <f t="shared" si="1923"/>
        <v>0.1752588753826505</v>
      </c>
      <c r="AN667" s="122">
        <f t="shared" si="1924"/>
        <v>0.21047045755878024</v>
      </c>
      <c r="AO667" s="53"/>
      <c r="AP667" s="60"/>
      <c r="AQ667" s="25"/>
      <c r="AR667" s="25"/>
      <c r="AS667" s="25"/>
      <c r="AT667" s="25"/>
      <c r="AU667" s="25"/>
      <c r="AV667" s="25"/>
      <c r="AW667" s="25"/>
      <c r="AX667" s="25"/>
      <c r="AY667" s="25"/>
      <c r="AZ667" s="25"/>
      <c r="BA667" s="25"/>
    </row>
    <row r="668" spans="1:53" ht="15" thickBot="1">
      <c r="A668" s="23" t="s">
        <v>11</v>
      </c>
      <c r="B668" s="24">
        <v>13135050321</v>
      </c>
      <c r="C668" s="24"/>
      <c r="D668" s="148">
        <f t="shared" ref="D668:G668" si="2100">IF(OR(AND($V1450=1,$B$24=2),$B$24=1), IF(D$11="Next Quintile",IF(D1450&gt;D$21,D$22,IF(D1450&gt;D$20,D$21,IF(D1450&gt;D$19,D$20,IF(D1450&gt;D$18,D$19,D$18)))),IF(D$11="2nd Quintile",IF(D1450&gt;D$20,D$22,IF(D1450&gt;D$19,D$21,IF(D1450&gt;D$18,D$20,D$19))),IF(D1450*(1+D$11)&gt;100,100,D1450*(1+D$11)))), D1450)</f>
        <v>69.599999999999994</v>
      </c>
      <c r="E668" s="148">
        <f t="shared" si="2100"/>
        <v>72.599999999999994</v>
      </c>
      <c r="F668" s="148">
        <f t="shared" si="2100"/>
        <v>56.3</v>
      </c>
      <c r="G668" s="148">
        <f t="shared" si="2100"/>
        <v>46.5</v>
      </c>
      <c r="H668" s="149">
        <f t="shared" ref="H668:M668" si="2101">IF(OR(AND($V1450=1,$B$24=2),$B$24=1), IF(H$11="2nd Quintile",IF(H1450&gt;H$21,H$20,IF(H1450&gt;H$20,H$19,IF(H1450&gt;H$19,H$18, H$17))), IF(H$11="Next Quintile",IF(H1450=H$22,H$22,IF(H1450&gt;H$21,H$21,IF(H1450&gt;H$20,H$20,IF(H1450&gt;H$19,H$19,H$18)))),H1450*(1+H$11))), H1450)</f>
        <v>5.2</v>
      </c>
      <c r="I668" s="149">
        <f t="shared" si="2101"/>
        <v>0.5</v>
      </c>
      <c r="J668" s="149">
        <f t="shared" si="2101"/>
        <v>2.6</v>
      </c>
      <c r="K668" s="149">
        <f t="shared" si="2101"/>
        <v>6.5</v>
      </c>
      <c r="L668" s="149">
        <f t="shared" si="2101"/>
        <v>33.1</v>
      </c>
      <c r="M668" s="149">
        <f t="shared" si="2101"/>
        <v>5.7168000000000001</v>
      </c>
      <c r="N668" s="148">
        <f t="shared" si="2001"/>
        <v>75.5</v>
      </c>
      <c r="O668" s="149">
        <f t="shared" ref="O668:Q668" si="2102">IF(OR(AND($V1450=1,$B$24=2),$B$24=1), IF(O$11="2nd Quintile",IF(O1450&gt;O$21,O$20,IF(O1450&gt;O$20,O$19,IF(O1450&gt;O$19,O$18, O$17))), IF(O$11="Next Quintile",IF(O1450=O$22,O$22,IF(O1450&gt;O$21,O$21,IF(O1450&gt;O$20,O$20,IF(O1450&gt;O$19,O$19,O$18)))),O1450*(1+O$11))), O1450)</f>
        <v>2</v>
      </c>
      <c r="P668" s="149">
        <f t="shared" si="2102"/>
        <v>3.9</v>
      </c>
      <c r="Q668" s="149">
        <f t="shared" si="2102"/>
        <v>8.4</v>
      </c>
      <c r="R668" s="23"/>
      <c r="S668" s="49">
        <f t="shared" si="1901"/>
        <v>-0.37490978739936415</v>
      </c>
      <c r="T668" s="49">
        <f t="shared" si="2063"/>
        <v>0.26702880784635141</v>
      </c>
      <c r="U668" s="49">
        <f t="shared" si="2063"/>
        <v>0.491778801354881</v>
      </c>
      <c r="V668" s="49">
        <f t="shared" si="2063"/>
        <v>0.70489866575716253</v>
      </c>
      <c r="W668" s="49">
        <f t="shared" si="1912"/>
        <v>1.4547638501259361</v>
      </c>
      <c r="X668" s="49">
        <f t="shared" si="1912"/>
        <v>1.2421568895576773</v>
      </c>
      <c r="Y668" s="49">
        <f t="shared" si="1913"/>
        <v>1.0784761849994509</v>
      </c>
      <c r="Z668" s="49">
        <f t="shared" si="1913"/>
        <v>1.2011032081862962</v>
      </c>
      <c r="AA668" s="49">
        <f t="shared" si="1913"/>
        <v>0.49518645539716177</v>
      </c>
      <c r="AB668" s="49">
        <f t="shared" si="1904"/>
        <v>0.69121957126805555</v>
      </c>
      <c r="AC668" s="49">
        <f t="shared" si="2063"/>
        <v>4.1506212992878593E-2</v>
      </c>
      <c r="AD668" s="49">
        <f t="shared" si="1914"/>
        <v>1.0569916309597509</v>
      </c>
      <c r="AE668" s="49">
        <f t="shared" si="1914"/>
        <v>1.4003691718720883</v>
      </c>
      <c r="AF668" s="49">
        <f t="shared" si="1914"/>
        <v>0.57373758477719794</v>
      </c>
      <c r="AG668" s="129">
        <f t="shared" si="1905"/>
        <v>0.75295744498169748</v>
      </c>
      <c r="AH668" s="129">
        <f t="shared" si="1906"/>
        <v>0.69488477317744213</v>
      </c>
      <c r="AI668" s="129">
        <f t="shared" si="1907"/>
        <v>0.79583641161717134</v>
      </c>
      <c r="AJ668" s="132">
        <f t="shared" si="1908"/>
        <v>0.76815115015047897</v>
      </c>
      <c r="AK668" s="85">
        <f t="shared" si="1921"/>
        <v>0.81261161430450146</v>
      </c>
      <c r="AL668" s="122">
        <f t="shared" si="1922"/>
        <v>0.73266618209022738</v>
      </c>
      <c r="AM668" s="122">
        <f t="shared" si="1923"/>
        <v>0.80974665895520515</v>
      </c>
      <c r="AN668" s="122">
        <f t="shared" si="1924"/>
        <v>0.83611701411837025</v>
      </c>
      <c r="AO668" s="53"/>
      <c r="AP668" s="60"/>
      <c r="AQ668" s="25"/>
      <c r="AR668" s="25"/>
      <c r="AS668" s="25"/>
      <c r="AT668" s="25"/>
      <c r="AU668" s="25"/>
      <c r="AV668" s="25"/>
      <c r="AW668" s="25"/>
      <c r="AX668" s="25"/>
      <c r="AY668" s="25"/>
      <c r="AZ668" s="25"/>
      <c r="BA668" s="25"/>
    </row>
    <row r="669" spans="1:53" ht="15" thickBot="1">
      <c r="A669" s="23" t="s">
        <v>11</v>
      </c>
      <c r="B669" s="24">
        <v>13135050322</v>
      </c>
      <c r="C669" s="24"/>
      <c r="D669" s="148">
        <f t="shared" ref="D669:G669" si="2103">IF(OR(AND($V1451=1,$B$24=2),$B$24=1), IF(D$11="Next Quintile",IF(D1451&gt;D$21,D$22,IF(D1451&gt;D$20,D$21,IF(D1451&gt;D$19,D$20,IF(D1451&gt;D$18,D$19,D$18)))),IF(D$11="2nd Quintile",IF(D1451&gt;D$20,D$22,IF(D1451&gt;D$19,D$21,IF(D1451&gt;D$18,D$20,D$19))),IF(D1451*(1+D$11)&gt;100,100,D1451*(1+D$11)))), D1451)</f>
        <v>69.599999999999994</v>
      </c>
      <c r="E669" s="148">
        <f t="shared" si="2103"/>
        <v>72.599999999999994</v>
      </c>
      <c r="F669" s="148">
        <f t="shared" si="2103"/>
        <v>81.3</v>
      </c>
      <c r="G669" s="148">
        <f t="shared" si="2103"/>
        <v>46.5</v>
      </c>
      <c r="H669" s="149">
        <f t="shared" ref="H669:M669" si="2104">IF(OR(AND($V1451=1,$B$24=2),$B$24=1), IF(H$11="2nd Quintile",IF(H1451&gt;H$21,H$20,IF(H1451&gt;H$20,H$19,IF(H1451&gt;H$19,H$18, H$17))), IF(H$11="Next Quintile",IF(H1451=H$22,H$22,IF(H1451&gt;H$21,H$21,IF(H1451&gt;H$20,H$20,IF(H1451&gt;H$19,H$19,H$18)))),H1451*(1+H$11))), H1451)</f>
        <v>10.1</v>
      </c>
      <c r="I669" s="149">
        <f t="shared" si="2104"/>
        <v>4.0999999999999996</v>
      </c>
      <c r="J669" s="149">
        <f t="shared" si="2104"/>
        <v>0.7</v>
      </c>
      <c r="K669" s="149">
        <f t="shared" si="2104"/>
        <v>1.3</v>
      </c>
      <c r="L669" s="149">
        <f t="shared" si="2104"/>
        <v>19.899999999999999</v>
      </c>
      <c r="M669" s="149">
        <f t="shared" si="2104"/>
        <v>2.7961</v>
      </c>
      <c r="N669" s="148">
        <f t="shared" si="2001"/>
        <v>75.5</v>
      </c>
      <c r="O669" s="149">
        <f t="shared" ref="O669:Q669" si="2105">IF(OR(AND($V1451=1,$B$24=2),$B$24=1), IF(O$11="2nd Quintile",IF(O1451&gt;O$21,O$20,IF(O1451&gt;O$20,O$19,IF(O1451&gt;O$19,O$18, O$17))), IF(O$11="Next Quintile",IF(O1451=O$22,O$22,IF(O1451&gt;O$21,O$21,IF(O1451&gt;O$20,O$20,IF(O1451&gt;O$19,O$19,O$18)))),O1451*(1+O$11))), O1451)</f>
        <v>1.5</v>
      </c>
      <c r="P669" s="149">
        <f t="shared" si="2105"/>
        <v>5.5</v>
      </c>
      <c r="Q669" s="149">
        <f t="shared" si="2105"/>
        <v>6.1</v>
      </c>
      <c r="R669" s="23"/>
      <c r="S669" s="49">
        <f t="shared" si="1901"/>
        <v>-0.37490978739936415</v>
      </c>
      <c r="T669" s="49">
        <f t="shared" si="2063"/>
        <v>0.26702880784635141</v>
      </c>
      <c r="U669" s="49">
        <f t="shared" si="2063"/>
        <v>1.6898047339789686</v>
      </c>
      <c r="V669" s="49">
        <f t="shared" si="2063"/>
        <v>0.70489866575716253</v>
      </c>
      <c r="W669" s="49">
        <f t="shared" si="1912"/>
        <v>-0.2951135794643609</v>
      </c>
      <c r="X669" s="49">
        <f t="shared" si="1912"/>
        <v>0.81234476913273712</v>
      </c>
      <c r="Y669" s="49">
        <f t="shared" si="1913"/>
        <v>1.1739339598882894</v>
      </c>
      <c r="Z669" s="49">
        <f t="shared" si="1913"/>
        <v>1.4576748084544637</v>
      </c>
      <c r="AA669" s="49">
        <f t="shared" si="1913"/>
        <v>1.7100893993120481</v>
      </c>
      <c r="AB669" s="49">
        <f t="shared" si="1904"/>
        <v>0.93805367504407844</v>
      </c>
      <c r="AC669" s="49">
        <f t="shared" si="2063"/>
        <v>4.1506212992878593E-2</v>
      </c>
      <c r="AD669" s="49">
        <f t="shared" si="1914"/>
        <v>1.1084182240959553</v>
      </c>
      <c r="AE669" s="49">
        <f t="shared" si="1914"/>
        <v>1.2854661254121516</v>
      </c>
      <c r="AF669" s="49">
        <f t="shared" si="1914"/>
        <v>0.91881172022831914</v>
      </c>
      <c r="AG669" s="129">
        <f t="shared" si="1905"/>
        <v>0.9251468233844814</v>
      </c>
      <c r="AH669" s="129">
        <f t="shared" si="1906"/>
        <v>0.56828393853425485</v>
      </c>
      <c r="AI669" s="129">
        <f t="shared" si="1907"/>
        <v>1.3686059609368633</v>
      </c>
      <c r="AJ669" s="132">
        <f t="shared" si="1908"/>
        <v>0.83855057068232608</v>
      </c>
      <c r="AK669" s="85">
        <f t="shared" si="1921"/>
        <v>0.86401161395401038</v>
      </c>
      <c r="AL669" s="122">
        <f t="shared" si="1922"/>
        <v>0.69566632560523101</v>
      </c>
      <c r="AM669" s="122">
        <f t="shared" si="1923"/>
        <v>0.94301417136097776</v>
      </c>
      <c r="AN669" s="122">
        <f t="shared" si="1924"/>
        <v>0.85579158967339108</v>
      </c>
      <c r="AO669" s="53"/>
      <c r="AP669" s="60"/>
      <c r="AQ669" s="25"/>
      <c r="AR669" s="25"/>
      <c r="AS669" s="25"/>
      <c r="AT669" s="25"/>
      <c r="AU669" s="25"/>
      <c r="AV669" s="25"/>
      <c r="AW669" s="25"/>
      <c r="AX669" s="25"/>
      <c r="AY669" s="25"/>
      <c r="AZ669" s="25"/>
      <c r="BA669" s="25"/>
    </row>
    <row r="670" spans="1:53" ht="15" thickBot="1">
      <c r="A670" s="23" t="s">
        <v>11</v>
      </c>
      <c r="B670" s="24">
        <v>13135050410</v>
      </c>
      <c r="C670" s="24"/>
      <c r="D670" s="148">
        <f t="shared" ref="D670:G670" si="2106">IF(OR(AND($V1452=1,$B$24=2),$B$24=1), IF(D$11="Next Quintile",IF(D1452&gt;D$21,D$22,IF(D1452&gt;D$20,D$21,IF(D1452&gt;D$19,D$20,IF(D1452&gt;D$18,D$19,D$18)))),IF(D$11="2nd Quintile",IF(D1452&gt;D$20,D$22,IF(D1452&gt;D$19,D$21,IF(D1452&gt;D$18,D$20,D$19))),IF(D1452*(1+D$11)&gt;100,100,D1452*(1+D$11)))), D1452)</f>
        <v>55.3</v>
      </c>
      <c r="E670" s="148">
        <f t="shared" si="2106"/>
        <v>65.099999999999994</v>
      </c>
      <c r="F670" s="148">
        <f t="shared" si="2106"/>
        <v>38.200000000000003</v>
      </c>
      <c r="G670" s="148">
        <f t="shared" si="2106"/>
        <v>28.3</v>
      </c>
      <c r="H670" s="149">
        <f t="shared" ref="H670:M670" si="2107">IF(OR(AND($V1452=1,$B$24=2),$B$24=1), IF(H$11="2nd Quintile",IF(H1452&gt;H$21,H$20,IF(H1452&gt;H$20,H$19,IF(H1452&gt;H$19,H$18, H$17))), IF(H$11="Next Quintile",IF(H1452=H$22,H$22,IF(H1452&gt;H$21,H$21,IF(H1452&gt;H$20,H$20,IF(H1452&gt;H$19,H$19,H$18)))),H1452*(1+H$11))), H1452)</f>
        <v>6.5</v>
      </c>
      <c r="I670" s="149">
        <f t="shared" si="2107"/>
        <v>16.5</v>
      </c>
      <c r="J670" s="149">
        <f t="shared" si="2107"/>
        <v>43.3</v>
      </c>
      <c r="K670" s="149">
        <f t="shared" si="2107"/>
        <v>49.2</v>
      </c>
      <c r="L670" s="149">
        <f t="shared" si="2107"/>
        <v>44.9</v>
      </c>
      <c r="M670" s="149">
        <f t="shared" si="2107"/>
        <v>26.9</v>
      </c>
      <c r="N670" s="148">
        <f t="shared" si="2001"/>
        <v>65.2</v>
      </c>
      <c r="O670" s="149">
        <f t="shared" ref="O670:Q670" si="2108">IF(OR(AND($V1452=1,$B$24=2),$B$24=1), IF(O$11="2nd Quintile",IF(O1452&gt;O$21,O$20,IF(O1452&gt;O$20,O$19,IF(O1452&gt;O$19,O$18, O$17))), IF(O$11="Next Quintile",IF(O1452=O$22,O$22,IF(O1452&gt;O$21,O$21,IF(O1452&gt;O$20,O$20,IF(O1452&gt;O$19,O$19,O$18)))),O1452*(1+O$11))), O1452)</f>
        <v>27.8</v>
      </c>
      <c r="P670" s="149">
        <f t="shared" si="2108"/>
        <v>38.700000000000003</v>
      </c>
      <c r="Q670" s="149">
        <f t="shared" si="2108"/>
        <v>20.2</v>
      </c>
      <c r="R670" s="23"/>
      <c r="S670" s="49">
        <f t="shared" si="1901"/>
        <v>-1.593009842682233</v>
      </c>
      <c r="T670" s="49">
        <f t="shared" si="2063"/>
        <v>-0.44990972685206526</v>
      </c>
      <c r="U670" s="49">
        <f t="shared" si="2063"/>
        <v>-0.37559197386495813</v>
      </c>
      <c r="V670" s="49">
        <f t="shared" si="2063"/>
        <v>-0.26253033121303609</v>
      </c>
      <c r="W670" s="49">
        <f t="shared" si="1912"/>
        <v>0.99051065452034714</v>
      </c>
      <c r="X670" s="49">
        <f t="shared" si="1912"/>
        <v>-0.6681192012198347</v>
      </c>
      <c r="Y670" s="49">
        <f t="shared" si="1913"/>
        <v>-0.9663298349877717</v>
      </c>
      <c r="Z670" s="49">
        <f t="shared" si="1913"/>
        <v>-0.90574435555423405</v>
      </c>
      <c r="AA670" s="49">
        <f t="shared" si="1913"/>
        <v>-0.59086314598129663</v>
      </c>
      <c r="AB670" s="49">
        <f t="shared" si="1904"/>
        <v>-1.0990143408448794</v>
      </c>
      <c r="AC670" s="49">
        <f t="shared" si="2063"/>
        <v>-0.92616436627920939</v>
      </c>
      <c r="AD670" s="49">
        <f t="shared" si="1914"/>
        <v>-1.5966205748684008</v>
      </c>
      <c r="AE670" s="49">
        <f t="shared" si="1914"/>
        <v>-1.098772088631534</v>
      </c>
      <c r="AF670" s="49">
        <f t="shared" si="1914"/>
        <v>-1.1966427623198583</v>
      </c>
      <c r="AG670" s="129">
        <f t="shared" si="1905"/>
        <v>-0.84825146942986185</v>
      </c>
      <c r="AH670" s="129">
        <f t="shared" si="1906"/>
        <v>-0.47499717947136455</v>
      </c>
      <c r="AI670" s="129">
        <f t="shared" si="1907"/>
        <v>-0.86520728079347009</v>
      </c>
      <c r="AJ670" s="132">
        <f t="shared" si="1908"/>
        <v>-1.2045499480247506</v>
      </c>
      <c r="AK670" s="85">
        <f t="shared" si="1921"/>
        <v>0.33463708182768176</v>
      </c>
      <c r="AL670" s="122">
        <f t="shared" si="1922"/>
        <v>0.39076113482581337</v>
      </c>
      <c r="AM670" s="122">
        <f t="shared" si="1923"/>
        <v>0.42326808105631025</v>
      </c>
      <c r="AN670" s="122">
        <f t="shared" si="1924"/>
        <v>0.28480485117289306</v>
      </c>
      <c r="AO670" s="53"/>
      <c r="AP670" s="60"/>
      <c r="AQ670" s="25"/>
      <c r="AR670" s="25"/>
      <c r="AS670" s="25"/>
      <c r="AT670" s="25"/>
      <c r="AU670" s="25"/>
      <c r="AV670" s="25"/>
      <c r="AW670" s="25"/>
      <c r="AX670" s="25"/>
      <c r="AY670" s="25"/>
      <c r="AZ670" s="25"/>
      <c r="BA670" s="25"/>
    </row>
    <row r="671" spans="1:53" ht="15" thickBot="1">
      <c r="A671" s="23" t="s">
        <v>11</v>
      </c>
      <c r="B671" s="24">
        <v>13135050415</v>
      </c>
      <c r="C671" s="24"/>
      <c r="D671" s="148">
        <f t="shared" ref="D671:G671" si="2109">IF(OR(AND($V1453=1,$B$24=2),$B$24=1), IF(D$11="Next Quintile",IF(D1453&gt;D$21,D$22,IF(D1453&gt;D$20,D$21,IF(D1453&gt;D$19,D$20,IF(D1453&gt;D$18,D$19,D$18)))),IF(D$11="2nd Quintile",IF(D1453&gt;D$20,D$22,IF(D1453&gt;D$19,D$21,IF(D1453&gt;D$18,D$20,D$19))),IF(D1453*(1+D$11)&gt;100,100,D1453*(1+D$11)))), D1453)</f>
        <v>74.099999999999994</v>
      </c>
      <c r="E671" s="148">
        <f t="shared" si="2109"/>
        <v>68.5</v>
      </c>
      <c r="F671" s="148">
        <f t="shared" si="2109"/>
        <v>47.4</v>
      </c>
      <c r="G671" s="148">
        <f t="shared" si="2109"/>
        <v>37.5</v>
      </c>
      <c r="H671" s="149">
        <f t="shared" ref="H671:M671" si="2110">IF(OR(AND($V1453=1,$B$24=2),$B$24=1), IF(H$11="2nd Quintile",IF(H1453&gt;H$21,H$20,IF(H1453&gt;H$20,H$19,IF(H1453&gt;H$19,H$18, H$17))), IF(H$11="Next Quintile",IF(H1453=H$22,H$22,IF(H1453&gt;H$21,H$21,IF(H1453&gt;H$20,H$20,IF(H1453&gt;H$19,H$19,H$18)))),H1453*(1+H$11))), H1453)</f>
        <v>6.8</v>
      </c>
      <c r="I671" s="149">
        <f t="shared" si="2110"/>
        <v>11.7</v>
      </c>
      <c r="J671" s="149">
        <f t="shared" si="2110"/>
        <v>6.5</v>
      </c>
      <c r="K671" s="149">
        <f t="shared" si="2110"/>
        <v>9.3000000000000007</v>
      </c>
      <c r="L671" s="149">
        <f t="shared" si="2110"/>
        <v>24</v>
      </c>
      <c r="M671" s="149">
        <f t="shared" si="2110"/>
        <v>9</v>
      </c>
      <c r="N671" s="148">
        <f t="shared" si="2001"/>
        <v>80.599999999999994</v>
      </c>
      <c r="O671" s="149">
        <f t="shared" ref="O671:Q671" si="2111">IF(OR(AND($V1453=1,$B$24=2),$B$24=1), IF(O$11="2nd Quintile",IF(O1453&gt;O$21,O$20,IF(O1453&gt;O$20,O$19,IF(O1453&gt;O$19,O$18, O$17))), IF(O$11="Next Quintile",IF(O1453=O$22,O$22,IF(O1453&gt;O$21,O$21,IF(O1453&gt;O$20,O$20,IF(O1453&gt;O$19,O$19,O$18)))),O1453*(1+O$11))), O1453)</f>
        <v>5.0999999999999996</v>
      </c>
      <c r="P671" s="149">
        <f t="shared" si="2111"/>
        <v>14.8</v>
      </c>
      <c r="Q671" s="149">
        <f t="shared" si="2111"/>
        <v>12.5</v>
      </c>
      <c r="R671" s="23"/>
      <c r="S671" s="49">
        <f t="shared" ref="S671:S734" si="2112">IF((D671-S$25)/S$26&lt;3.1, (IF((D671-S$25)/S$26&gt;-3.1, (D671-S$25)/S$26, -3.1)), 3.1)</f>
        <v>8.4084118155246749E-3</v>
      </c>
      <c r="T671" s="49">
        <f t="shared" ref="T671:AC686" si="2113">IF((E671-T$25)/T$26&lt;3.1, (IF((E671-T$25)/T$26&gt;-3.1, (E671-T$25)/T$26, -3.1)), 3.1)</f>
        <v>-0.12489759112211582</v>
      </c>
      <c r="U671" s="49">
        <f t="shared" si="2113"/>
        <v>6.5281569340705878E-2</v>
      </c>
      <c r="V671" s="49">
        <f t="shared" si="2113"/>
        <v>0.2264997112114599</v>
      </c>
      <c r="W671" s="49">
        <f t="shared" si="1912"/>
        <v>0.88337530168828815</v>
      </c>
      <c r="X671" s="49">
        <f t="shared" ref="X671" si="2114">IF((I671-X$25)/X$26&lt;3.1, (IF((I671-X$25)/X$26&gt;-3.1, -(I671-X$25)/X$26, 3.1)), -3.1)</f>
        <v>-9.5036373986581019E-2</v>
      </c>
      <c r="Y671" s="49">
        <f t="shared" si="1913"/>
        <v>0.88253654180657204</v>
      </c>
      <c r="Z671" s="49">
        <f t="shared" si="1913"/>
        <v>1.0629492695803597</v>
      </c>
      <c r="AA671" s="49">
        <f t="shared" si="1913"/>
        <v>1.3327331818839394</v>
      </c>
      <c r="AB671" s="49">
        <f t="shared" si="1913"/>
        <v>0.4137498792362006</v>
      </c>
      <c r="AC671" s="49">
        <f t="shared" si="2113"/>
        <v>0.52064407263245571</v>
      </c>
      <c r="AD671" s="49">
        <f t="shared" si="1914"/>
        <v>0.73814675351528303</v>
      </c>
      <c r="AE671" s="49">
        <f t="shared" si="1914"/>
        <v>0.6175921678637698</v>
      </c>
      <c r="AF671" s="49">
        <f t="shared" si="1914"/>
        <v>-4.1394569722626756E-2</v>
      </c>
      <c r="AG671" s="129">
        <f t="shared" ref="AG671:AG734" si="2115">AVERAGE(AH671:AJ671)</f>
        <v>0.55298759134415387</v>
      </c>
      <c r="AH671" s="129">
        <f t="shared" ref="AH671:AH734" si="2116">+AVERAGE(T671,S671,U671,V671,W671,X671,Y671)</f>
        <v>0.26373822439340772</v>
      </c>
      <c r="AI671" s="129">
        <f t="shared" ref="AI671:AI734" si="2117">+AVERAGE(Z671,AA671,AB671)</f>
        <v>0.93647744356683316</v>
      </c>
      <c r="AJ671" s="132">
        <f t="shared" ref="AJ671:AJ734" si="2118">+AVERAGE(AC671,AD671,AE671,AF671)</f>
        <v>0.45874710607222047</v>
      </c>
      <c r="AK671" s="85">
        <f t="shared" si="1921"/>
        <v>0.75291890560072272</v>
      </c>
      <c r="AL671" s="122">
        <f t="shared" si="1922"/>
        <v>0.6066610062636143</v>
      </c>
      <c r="AM671" s="122">
        <f t="shared" si="1923"/>
        <v>0.84246990775984931</v>
      </c>
      <c r="AN671" s="122">
        <f t="shared" si="1924"/>
        <v>0.74964764837276954</v>
      </c>
      <c r="AO671" s="53"/>
      <c r="AP671" s="60"/>
      <c r="AQ671" s="25"/>
      <c r="AR671" s="25"/>
      <c r="AS671" s="25"/>
      <c r="AT671" s="25"/>
      <c r="AU671" s="25"/>
      <c r="AV671" s="25"/>
      <c r="AW671" s="25"/>
      <c r="AX671" s="25"/>
      <c r="AY671" s="25"/>
      <c r="AZ671" s="25"/>
      <c r="BA671" s="25"/>
    </row>
    <row r="672" spans="1:53" ht="15" thickBot="1">
      <c r="A672" s="23" t="s">
        <v>11</v>
      </c>
      <c r="B672" s="24">
        <v>13135050416</v>
      </c>
      <c r="C672" s="24"/>
      <c r="D672" s="148">
        <f t="shared" ref="D672:G672" si="2119">IF(OR(AND($V1454=1,$B$24=2),$B$24=1), IF(D$11="Next Quintile",IF(D1454&gt;D$21,D$22,IF(D1454&gt;D$20,D$21,IF(D1454&gt;D$19,D$20,IF(D1454&gt;D$18,D$19,D$18)))),IF(D$11="2nd Quintile",IF(D1454&gt;D$20,D$22,IF(D1454&gt;D$19,D$21,IF(D1454&gt;D$18,D$20,D$19))),IF(D1454*(1+D$11)&gt;100,100,D1454*(1+D$11)))), D1454)</f>
        <v>74.099999999999994</v>
      </c>
      <c r="E672" s="148">
        <f t="shared" si="2119"/>
        <v>68.5</v>
      </c>
      <c r="F672" s="148">
        <f t="shared" si="2119"/>
        <v>43.3</v>
      </c>
      <c r="G672" s="148">
        <f t="shared" si="2119"/>
        <v>37.5</v>
      </c>
      <c r="H672" s="149">
        <f t="shared" ref="H672:M672" si="2120">IF(OR(AND($V1454=1,$B$24=2),$B$24=1), IF(H$11="2nd Quintile",IF(H1454&gt;H$21,H$20,IF(H1454&gt;H$20,H$19,IF(H1454&gt;H$19,H$18, H$17))), IF(H$11="Next Quintile",IF(H1454=H$22,H$22,IF(H1454&gt;H$21,H$21,IF(H1454&gt;H$20,H$20,IF(H1454&gt;H$19,H$19,H$18)))),H1454*(1+H$11))), H1454)</f>
        <v>6.8</v>
      </c>
      <c r="I672" s="149">
        <f t="shared" si="2120"/>
        <v>11.8</v>
      </c>
      <c r="J672" s="149">
        <f t="shared" si="2120"/>
        <v>20.6</v>
      </c>
      <c r="K672" s="149">
        <f t="shared" si="2120"/>
        <v>26.6</v>
      </c>
      <c r="L672" s="149">
        <f t="shared" si="2120"/>
        <v>35.200000000000003</v>
      </c>
      <c r="M672" s="149">
        <f t="shared" si="2120"/>
        <v>29.8</v>
      </c>
      <c r="N672" s="148">
        <f t="shared" si="2001"/>
        <v>80.599999999999994</v>
      </c>
      <c r="O672" s="149">
        <f t="shared" ref="O672:Q672" si="2121">IF(OR(AND($V1454=1,$B$24=2),$B$24=1), IF(O$11="2nd Quintile",IF(O1454&gt;O$21,O$20,IF(O1454&gt;O$20,O$19,IF(O1454&gt;O$19,O$18, O$17))), IF(O$11="Next Quintile",IF(O1454=O$22,O$22,IF(O1454&gt;O$21,O$21,IF(O1454&gt;O$20,O$20,IF(O1454&gt;O$19,O$19,O$18)))),O1454*(1+O$11))), O1454)</f>
        <v>8</v>
      </c>
      <c r="P672" s="149">
        <f t="shared" si="2121"/>
        <v>22.9</v>
      </c>
      <c r="Q672" s="149">
        <f t="shared" si="2121"/>
        <v>21.7</v>
      </c>
      <c r="R672" s="23"/>
      <c r="S672" s="49">
        <f t="shared" si="2112"/>
        <v>8.4084118155246749E-3</v>
      </c>
      <c r="T672" s="49">
        <f t="shared" si="2113"/>
        <v>-0.12489759112211582</v>
      </c>
      <c r="U672" s="49">
        <f t="shared" si="2113"/>
        <v>-0.13119468360964456</v>
      </c>
      <c r="V672" s="49">
        <f t="shared" si="2113"/>
        <v>0.2264997112114599</v>
      </c>
      <c r="W672" s="49">
        <f t="shared" ref="W672:X735" si="2122">IF((H672-W$25)/W$26&lt;3.1, (IF((H672-W$25)/W$26&gt;-3.1, -(H672-W$25)/W$26, 3.1)), -3.1)</f>
        <v>0.88337530168828815</v>
      </c>
      <c r="X672" s="49">
        <f t="shared" si="2122"/>
        <v>-0.10697559955394065</v>
      </c>
      <c r="Y672" s="49">
        <f t="shared" ref="Y672:AB735" si="2123">IF((J672-Y$25)/Y$26&lt;3.1, (IF((J672-Y$25)/Y$26&gt;-3.1, -(J672-Y$25)/Y$26, 3.1)), -3.1)</f>
        <v>0.17413937026308698</v>
      </c>
      <c r="Z672" s="49">
        <f t="shared" si="2123"/>
        <v>0.20935529176510978</v>
      </c>
      <c r="AA672" s="49">
        <f t="shared" si="2123"/>
        <v>0.30190644159252067</v>
      </c>
      <c r="AB672" s="49">
        <f t="shared" si="2123"/>
        <v>-1.344099046891535</v>
      </c>
      <c r="AC672" s="49">
        <f t="shared" si="2113"/>
        <v>0.52064407263245571</v>
      </c>
      <c r="AD672" s="49">
        <f t="shared" ref="AD672:AF735" si="2124">IF((O672-AD$25)/AD$26&lt;3.1, (IF((O672-AD$25)/AD$26&gt;-3.1, -(O672-AD$25)/AD$26, 3.1)), -3.1)</f>
        <v>0.43987251332529698</v>
      </c>
      <c r="AE672" s="49">
        <f t="shared" si="2124"/>
        <v>3.5895495160340754E-2</v>
      </c>
      <c r="AF672" s="49">
        <f t="shared" si="2124"/>
        <v>-1.4216911115271114</v>
      </c>
      <c r="AG672" s="129">
        <f t="shared" si="2115"/>
        <v>-8.3722402258836495E-2</v>
      </c>
      <c r="AH672" s="129">
        <f t="shared" si="2116"/>
        <v>0.13276498867037981</v>
      </c>
      <c r="AI672" s="129">
        <f t="shared" si="2117"/>
        <v>-0.27761243784463485</v>
      </c>
      <c r="AJ672" s="132">
        <f t="shared" si="2118"/>
        <v>-0.10631975760225448</v>
      </c>
      <c r="AK672" s="85">
        <f t="shared" si="1921"/>
        <v>0.56285553611995187</v>
      </c>
      <c r="AL672" s="122">
        <f t="shared" si="1922"/>
        <v>0.56838328922655368</v>
      </c>
      <c r="AM672" s="122">
        <f t="shared" si="1923"/>
        <v>0.55998502614401879</v>
      </c>
      <c r="AN672" s="122">
        <f t="shared" si="1924"/>
        <v>0.59172801467389891</v>
      </c>
      <c r="AO672" s="53"/>
      <c r="AP672" s="60"/>
      <c r="AQ672" s="25"/>
      <c r="AR672" s="25"/>
      <c r="AS672" s="25"/>
      <c r="AT672" s="25"/>
      <c r="AU672" s="25"/>
      <c r="AV672" s="25"/>
      <c r="AW672" s="25"/>
      <c r="AX672" s="25"/>
      <c r="AY672" s="25"/>
      <c r="AZ672" s="25"/>
      <c r="BA672" s="25"/>
    </row>
    <row r="673" spans="1:53" ht="15" thickBot="1">
      <c r="A673" s="23" t="s">
        <v>11</v>
      </c>
      <c r="B673" s="24">
        <v>13135050417</v>
      </c>
      <c r="C673" s="24"/>
      <c r="D673" s="148">
        <f t="shared" ref="D673:G673" si="2125">IF(OR(AND($V1455=1,$B$24=2),$B$24=1), IF(D$11="Next Quintile",IF(D1455&gt;D$21,D$22,IF(D1455&gt;D$20,D$21,IF(D1455&gt;D$19,D$20,IF(D1455&gt;D$18,D$19,D$18)))),IF(D$11="2nd Quintile",IF(D1455&gt;D$20,D$22,IF(D1455&gt;D$19,D$21,IF(D1455&gt;D$18,D$20,D$19))),IF(D1455*(1+D$11)&gt;100,100,D1455*(1+D$11)))), D1455)</f>
        <v>52</v>
      </c>
      <c r="E673" s="148">
        <f t="shared" si="2125"/>
        <v>63.2</v>
      </c>
      <c r="F673" s="148">
        <f t="shared" si="2125"/>
        <v>28.6</v>
      </c>
      <c r="G673" s="148">
        <f t="shared" si="2125"/>
        <v>34.1</v>
      </c>
      <c r="H673" s="149">
        <f t="shared" ref="H673:M673" si="2126">IF(OR(AND($V1455=1,$B$24=2),$B$24=1), IF(H$11="2nd Quintile",IF(H1455&gt;H$21,H$20,IF(H1455&gt;H$20,H$19,IF(H1455&gt;H$19,H$18, H$17))), IF(H$11="Next Quintile",IF(H1455=H$22,H$22,IF(H1455&gt;H$21,H$21,IF(H1455&gt;H$20,H$20,IF(H1455&gt;H$19,H$19,H$18)))),H1455*(1+H$11))), H1455)</f>
        <v>5.9</v>
      </c>
      <c r="I673" s="149">
        <f t="shared" si="2126"/>
        <v>32.200000000000003</v>
      </c>
      <c r="J673" s="149">
        <f t="shared" si="2126"/>
        <v>52</v>
      </c>
      <c r="K673" s="149">
        <f t="shared" si="2126"/>
        <v>74.400000000000006</v>
      </c>
      <c r="L673" s="149">
        <f t="shared" si="2126"/>
        <v>66</v>
      </c>
      <c r="M673" s="149">
        <f t="shared" si="2126"/>
        <v>52.1</v>
      </c>
      <c r="N673" s="148">
        <f t="shared" si="2001"/>
        <v>62.8</v>
      </c>
      <c r="O673" s="149">
        <f t="shared" ref="O673:Q673" si="2127">IF(OR(AND($V1455=1,$B$24=2),$B$24=1), IF(O$11="2nd Quintile",IF(O1455&gt;O$21,O$20,IF(O1455&gt;O$20,O$19,IF(O1455&gt;O$19,O$18, O$17))), IF(O$11="Next Quintile",IF(O1455=O$22,O$22,IF(O1455&gt;O$21,O$21,IF(O1455&gt;O$20,O$20,IF(O1455&gt;O$19,O$19,O$18)))),O1455*(1+O$11))), O1455)</f>
        <v>51.2</v>
      </c>
      <c r="P673" s="149">
        <f t="shared" si="2127"/>
        <v>68.400000000000006</v>
      </c>
      <c r="Q673" s="149">
        <f t="shared" si="2127"/>
        <v>10</v>
      </c>
      <c r="R673" s="23"/>
      <c r="S673" s="49">
        <f t="shared" si="2112"/>
        <v>-1.8741098554398179</v>
      </c>
      <c r="T673" s="49">
        <f t="shared" si="2113"/>
        <v>-0.63153415564232995</v>
      </c>
      <c r="U673" s="49">
        <f t="shared" si="2113"/>
        <v>-0.83563393199260783</v>
      </c>
      <c r="V673" s="49">
        <f t="shared" si="2113"/>
        <v>4.5771217271972316E-2</v>
      </c>
      <c r="W673" s="49">
        <f t="shared" si="2122"/>
        <v>1.204781360184465</v>
      </c>
      <c r="X673" s="49">
        <f t="shared" si="2122"/>
        <v>-2.5425776152952686</v>
      </c>
      <c r="Y673" s="49">
        <f t="shared" si="2123"/>
        <v>-1.4034259621103478</v>
      </c>
      <c r="Z673" s="49">
        <f t="shared" si="2123"/>
        <v>-2.149129803007662</v>
      </c>
      <c r="AA673" s="49">
        <f t="shared" si="2123"/>
        <v>-2.5328670942088798</v>
      </c>
      <c r="AB673" s="49">
        <f t="shared" si="2123"/>
        <v>-3.1</v>
      </c>
      <c r="AC673" s="49">
        <f t="shared" si="2113"/>
        <v>-1.1516410061095994</v>
      </c>
      <c r="AD673" s="49">
        <f t="shared" si="2124"/>
        <v>-3.1</v>
      </c>
      <c r="AE673" s="49">
        <f t="shared" si="2124"/>
        <v>-3.1</v>
      </c>
      <c r="AF673" s="49">
        <f t="shared" si="2124"/>
        <v>0.33368601228946149</v>
      </c>
      <c r="AG673" s="129">
        <f t="shared" si="2115"/>
        <v>-1.7369591877324337</v>
      </c>
      <c r="AH673" s="129">
        <f t="shared" si="2116"/>
        <v>-0.8623898490034192</v>
      </c>
      <c r="AI673" s="129">
        <f t="shared" si="2117"/>
        <v>-2.5939989657388476</v>
      </c>
      <c r="AJ673" s="132">
        <f t="shared" si="2118"/>
        <v>-1.7544887484550344</v>
      </c>
      <c r="AK673" s="85">
        <f t="shared" si="1921"/>
        <v>6.9350239904047858E-2</v>
      </c>
      <c r="AL673" s="122">
        <f t="shared" si="1922"/>
        <v>0.27754329375530834</v>
      </c>
      <c r="AM673" s="122">
        <f t="shared" si="1923"/>
        <v>2.1026433269512129E-2</v>
      </c>
      <c r="AN673" s="122">
        <f t="shared" si="1924"/>
        <v>0.1311130679456656</v>
      </c>
      <c r="AO673" s="53"/>
      <c r="AP673" s="60"/>
      <c r="AQ673" s="25"/>
      <c r="AR673" s="25"/>
      <c r="AS673" s="25"/>
      <c r="AT673" s="25"/>
      <c r="AU673" s="25"/>
      <c r="AV673" s="25"/>
      <c r="AW673" s="25"/>
      <c r="AX673" s="25"/>
      <c r="AY673" s="25"/>
      <c r="AZ673" s="25"/>
      <c r="BA673" s="25"/>
    </row>
    <row r="674" spans="1:53" ht="15" thickBot="1">
      <c r="A674" s="23" t="s">
        <v>11</v>
      </c>
      <c r="B674" s="24">
        <v>13135050418</v>
      </c>
      <c r="C674" s="24"/>
      <c r="D674" s="148">
        <f t="shared" ref="D674:G674" si="2128">IF(OR(AND($V1456=1,$B$24=2),$B$24=1), IF(D$11="Next Quintile",IF(D1456&gt;D$21,D$22,IF(D1456&gt;D$20,D$21,IF(D1456&gt;D$19,D$20,IF(D1456&gt;D$18,D$19,D$18)))),IF(D$11="2nd Quintile",IF(D1456&gt;D$20,D$22,IF(D1456&gt;D$19,D$21,IF(D1456&gt;D$18,D$20,D$19))),IF(D1456*(1+D$11)&gt;100,100,D1456*(1+D$11)))), D1456)</f>
        <v>52</v>
      </c>
      <c r="E674" s="148">
        <f t="shared" si="2128"/>
        <v>63.2</v>
      </c>
      <c r="F674" s="148">
        <f t="shared" si="2128"/>
        <v>28.3</v>
      </c>
      <c r="G674" s="148">
        <f t="shared" si="2128"/>
        <v>34.1</v>
      </c>
      <c r="H674" s="149">
        <f t="shared" ref="H674:M674" si="2129">IF(OR(AND($V1456=1,$B$24=2),$B$24=1), IF(H$11="2nd Quintile",IF(H1456&gt;H$21,H$20,IF(H1456&gt;H$20,H$19,IF(H1456&gt;H$19,H$18, H$17))), IF(H$11="Next Quintile",IF(H1456=H$22,H$22,IF(H1456&gt;H$21,H$21,IF(H1456&gt;H$20,H$20,IF(H1456&gt;H$19,H$19,H$18)))),H1456*(1+H$11))), H1456)</f>
        <v>6.6</v>
      </c>
      <c r="I674" s="149">
        <f t="shared" si="2129"/>
        <v>20.6</v>
      </c>
      <c r="J674" s="149">
        <f t="shared" si="2129"/>
        <v>45.5</v>
      </c>
      <c r="K674" s="149">
        <f t="shared" si="2129"/>
        <v>71.2</v>
      </c>
      <c r="L674" s="149">
        <f t="shared" si="2129"/>
        <v>49.7</v>
      </c>
      <c r="M674" s="149">
        <f t="shared" si="2129"/>
        <v>39.1</v>
      </c>
      <c r="N674" s="148">
        <f t="shared" si="2001"/>
        <v>62.8</v>
      </c>
      <c r="O674" s="149">
        <f t="shared" ref="O674:Q674" si="2130">IF(OR(AND($V1456=1,$B$24=2),$B$24=1), IF(O$11="2nd Quintile",IF(O1456&gt;O$21,O$20,IF(O1456&gt;O$20,O$19,IF(O1456&gt;O$19,O$18, O$17))), IF(O$11="Next Quintile",IF(O1456=O$22,O$22,IF(O1456&gt;O$21,O$21,IF(O1456&gt;O$20,O$20,IF(O1456&gt;O$19,O$19,O$18)))),O1456*(1+O$11))), O1456)</f>
        <v>39.4</v>
      </c>
      <c r="P674" s="149">
        <f t="shared" si="2130"/>
        <v>69.5</v>
      </c>
      <c r="Q674" s="149">
        <f t="shared" si="2130"/>
        <v>13.7</v>
      </c>
      <c r="R674" s="23"/>
      <c r="S674" s="49">
        <f t="shared" si="2112"/>
        <v>-1.8741098554398179</v>
      </c>
      <c r="T674" s="49">
        <f t="shared" si="2113"/>
        <v>-0.63153415564232995</v>
      </c>
      <c r="U674" s="49">
        <f t="shared" si="2113"/>
        <v>-0.8500102431840969</v>
      </c>
      <c r="V674" s="49">
        <f t="shared" si="2113"/>
        <v>4.5771217271972316E-2</v>
      </c>
      <c r="W674" s="49">
        <f t="shared" si="2122"/>
        <v>0.95479887024299426</v>
      </c>
      <c r="X674" s="49">
        <f t="shared" si="2122"/>
        <v>-1.1576274494815724</v>
      </c>
      <c r="Y674" s="49">
        <f t="shared" si="2123"/>
        <v>-1.0768598901222162</v>
      </c>
      <c r="Z674" s="49">
        <f t="shared" si="2123"/>
        <v>-1.9912395874580202</v>
      </c>
      <c r="AA674" s="49">
        <f t="shared" si="2123"/>
        <v>-1.0326460346776192</v>
      </c>
      <c r="AB674" s="49">
        <f t="shared" si="2123"/>
        <v>-2.1300603455928782</v>
      </c>
      <c r="AC674" s="49">
        <f t="shared" si="2113"/>
        <v>-1.1516410061095994</v>
      </c>
      <c r="AD674" s="49">
        <f t="shared" si="2124"/>
        <v>-2.7897175356283448</v>
      </c>
      <c r="AE674" s="49">
        <f t="shared" si="2124"/>
        <v>-3.1</v>
      </c>
      <c r="AF674" s="49">
        <f t="shared" si="2124"/>
        <v>-0.22143324908842901</v>
      </c>
      <c r="AG674" s="129">
        <f t="shared" si="2115"/>
        <v>-1.3964443364286236</v>
      </c>
      <c r="AH674" s="129">
        <f t="shared" si="2116"/>
        <v>-0.65565307233643821</v>
      </c>
      <c r="AI674" s="129">
        <f t="shared" si="2117"/>
        <v>-1.7179819892428394</v>
      </c>
      <c r="AJ674" s="132">
        <f t="shared" si="2118"/>
        <v>-1.8156979477065933</v>
      </c>
      <c r="AK674" s="85">
        <f t="shared" ref="AK674:AK737" si="2131">+(AG674-AK$26)/(AK$25-AK$26)</f>
        <v>0.17099683041979286</v>
      </c>
      <c r="AL674" s="122">
        <f t="shared" ref="AL674:AL737" si="2132">+(AH674-AL$26)/(AL$25-AL$26)</f>
        <v>0.33796336198319721</v>
      </c>
      <c r="AM674" s="122">
        <f t="shared" ref="AM674:AM737" si="2133">+(AI674-AM$26)/(AM$25-AM$26)</f>
        <v>0.22485117119685619</v>
      </c>
      <c r="AN674" s="122">
        <f t="shared" ref="AN674:AN737" si="2134">+(AJ674-AN$26)/(AN$25-AN$26)</f>
        <v>0.11400688999364213</v>
      </c>
      <c r="AO674" s="53"/>
      <c r="AP674" s="60"/>
      <c r="AQ674" s="25"/>
      <c r="AR674" s="25"/>
      <c r="AS674" s="25"/>
      <c r="AT674" s="25"/>
      <c r="AU674" s="25"/>
      <c r="AV674" s="25"/>
      <c r="AW674" s="25"/>
      <c r="AX674" s="25"/>
      <c r="AY674" s="25"/>
      <c r="AZ674" s="25"/>
      <c r="BA674" s="25"/>
    </row>
    <row r="675" spans="1:53" ht="15" thickBot="1">
      <c r="A675" s="23" t="s">
        <v>11</v>
      </c>
      <c r="B675" s="24">
        <v>13135050419</v>
      </c>
      <c r="C675" s="24"/>
      <c r="D675" s="148">
        <f t="shared" ref="D675:G675" si="2135">IF(OR(AND($V1457=1,$B$24=2),$B$24=1), IF(D$11="Next Quintile",IF(D1457&gt;D$21,D$22,IF(D1457&gt;D$20,D$21,IF(D1457&gt;D$19,D$20,IF(D1457&gt;D$18,D$19,D$18)))),IF(D$11="2nd Quintile",IF(D1457&gt;D$20,D$22,IF(D1457&gt;D$19,D$21,IF(D1457&gt;D$18,D$20,D$19))),IF(D1457*(1+D$11)&gt;100,100,D1457*(1+D$11)))), D1457)</f>
        <v>52</v>
      </c>
      <c r="E675" s="148">
        <f t="shared" si="2135"/>
        <v>63.2</v>
      </c>
      <c r="F675" s="148">
        <f t="shared" si="2135"/>
        <v>35.4</v>
      </c>
      <c r="G675" s="148">
        <f t="shared" si="2135"/>
        <v>33.700000000000003</v>
      </c>
      <c r="H675" s="149">
        <f t="shared" ref="H675:M675" si="2136">IF(OR(AND($V1457=1,$B$24=2),$B$24=1), IF(H$11="2nd Quintile",IF(H1457&gt;H$21,H$20,IF(H1457&gt;H$20,H$19,IF(H1457&gt;H$19,H$18, H$17))), IF(H$11="Next Quintile",IF(H1457=H$22,H$22,IF(H1457&gt;H$21,H$21,IF(H1457&gt;H$20,H$20,IF(H1457&gt;H$19,H$19,H$18)))),H1457*(1+H$11))), H1457)</f>
        <v>8.5</v>
      </c>
      <c r="I675" s="149">
        <f t="shared" si="2136"/>
        <v>23.5</v>
      </c>
      <c r="J675" s="149">
        <f t="shared" si="2136"/>
        <v>39.299999999999997</v>
      </c>
      <c r="K675" s="149">
        <f t="shared" si="2136"/>
        <v>62.6</v>
      </c>
      <c r="L675" s="149">
        <f t="shared" si="2136"/>
        <v>48.1</v>
      </c>
      <c r="M675" s="149">
        <f t="shared" si="2136"/>
        <v>36.700000000000003</v>
      </c>
      <c r="N675" s="148">
        <f t="shared" si="2001"/>
        <v>62.8</v>
      </c>
      <c r="O675" s="149">
        <f t="shared" ref="O675:Q675" si="2137">IF(OR(AND($V1457=1,$B$24=2),$B$24=1), IF(O$11="2nd Quintile",IF(O1457&gt;O$21,O$20,IF(O1457&gt;O$20,O$19,IF(O1457&gt;O$19,O$18, O$17))), IF(O$11="Next Quintile",IF(O1457=O$22,O$22,IF(O1457&gt;O$21,O$21,IF(O1457&gt;O$20,O$20,IF(O1457&gt;O$19,O$19,O$18)))),O1457*(1+O$11))), O1457)</f>
        <v>34.299999999999997</v>
      </c>
      <c r="P675" s="149">
        <f t="shared" si="2137"/>
        <v>63.1</v>
      </c>
      <c r="Q675" s="149">
        <f t="shared" si="2137"/>
        <v>16.899999999999999</v>
      </c>
      <c r="R675" s="23"/>
      <c r="S675" s="49">
        <f t="shared" si="2112"/>
        <v>-1.8741098554398179</v>
      </c>
      <c r="T675" s="49">
        <f t="shared" si="2113"/>
        <v>-0.63153415564232995</v>
      </c>
      <c r="U675" s="49">
        <f t="shared" si="2113"/>
        <v>-0.50977087831885615</v>
      </c>
      <c r="V675" s="49">
        <f t="shared" si="2113"/>
        <v>2.4509041514385609E-2</v>
      </c>
      <c r="W675" s="49">
        <f t="shared" si="2122"/>
        <v>0.27627496897328702</v>
      </c>
      <c r="X675" s="49">
        <f t="shared" si="2122"/>
        <v>-1.5038649909349961</v>
      </c>
      <c r="Y675" s="49">
        <f t="shared" si="2123"/>
        <v>-0.76536609837969083</v>
      </c>
      <c r="Z675" s="49">
        <f t="shared" si="2123"/>
        <v>-1.5669096331683583</v>
      </c>
      <c r="AA675" s="49">
        <f t="shared" si="2123"/>
        <v>-0.88538507177884507</v>
      </c>
      <c r="AB675" s="49">
        <f t="shared" si="2123"/>
        <v>-1.9272316233473705</v>
      </c>
      <c r="AC675" s="49">
        <f t="shared" si="2113"/>
        <v>-1.1516410061095994</v>
      </c>
      <c r="AD675" s="49">
        <f t="shared" si="2124"/>
        <v>-2.2651662856390589</v>
      </c>
      <c r="AE675" s="49">
        <f t="shared" si="2124"/>
        <v>-2.8510435471455677</v>
      </c>
      <c r="AF675" s="49">
        <f t="shared" si="2124"/>
        <v>-0.70153639406390178</v>
      </c>
      <c r="AG675" s="129">
        <f t="shared" si="2115"/>
        <v>-1.3047230662821627</v>
      </c>
      <c r="AH675" s="129">
        <f t="shared" si="2116"/>
        <v>-0.71198028117543111</v>
      </c>
      <c r="AI675" s="129">
        <f t="shared" si="2117"/>
        <v>-1.4598421094315246</v>
      </c>
      <c r="AJ675" s="132">
        <f t="shared" si="2118"/>
        <v>-1.7423468082395319</v>
      </c>
      <c r="AK675" s="85">
        <f t="shared" si="2131"/>
        <v>0.19837641269781559</v>
      </c>
      <c r="AL675" s="122">
        <f t="shared" si="2132"/>
        <v>0.32150139592178062</v>
      </c>
      <c r="AM675" s="122">
        <f t="shared" si="2133"/>
        <v>0.28491312748632669</v>
      </c>
      <c r="AN675" s="122">
        <f t="shared" si="2134"/>
        <v>0.13450638451488908</v>
      </c>
      <c r="AO675" s="53"/>
      <c r="AP675" s="60"/>
      <c r="AQ675" s="25"/>
      <c r="AR675" s="25"/>
      <c r="AS675" s="25"/>
      <c r="AT675" s="25"/>
      <c r="AU675" s="25"/>
      <c r="AV675" s="25"/>
      <c r="AW675" s="25"/>
      <c r="AX675" s="25"/>
      <c r="AY675" s="25"/>
      <c r="AZ675" s="25"/>
      <c r="BA675" s="25"/>
    </row>
    <row r="676" spans="1:53" ht="15" thickBot="1">
      <c r="A676" s="23" t="s">
        <v>11</v>
      </c>
      <c r="B676" s="24">
        <v>13135050421</v>
      </c>
      <c r="C676" s="24"/>
      <c r="D676" s="148">
        <f t="shared" ref="D676:G676" si="2138">IF(OR(AND($V1458=1,$B$24=2),$B$24=1), IF(D$11="Next Quintile",IF(D1458&gt;D$21,D$22,IF(D1458&gt;D$20,D$21,IF(D1458&gt;D$19,D$20,IF(D1458&gt;D$18,D$19,D$18)))),IF(D$11="2nd Quintile",IF(D1458&gt;D$20,D$22,IF(D1458&gt;D$19,D$21,IF(D1458&gt;D$18,D$20,D$19))),IF(D1458*(1+D$11)&gt;100,100,D1458*(1+D$11)))), D1458)</f>
        <v>52</v>
      </c>
      <c r="E676" s="148">
        <f t="shared" si="2138"/>
        <v>63.2</v>
      </c>
      <c r="F676" s="148">
        <f t="shared" si="2138"/>
        <v>38.9</v>
      </c>
      <c r="G676" s="148">
        <f t="shared" si="2138"/>
        <v>20.8</v>
      </c>
      <c r="H676" s="149">
        <f t="shared" ref="H676:M676" si="2139">IF(OR(AND($V1458=1,$B$24=2),$B$24=1), IF(H$11="2nd Quintile",IF(H1458&gt;H$21,H$20,IF(H1458&gt;H$20,H$19,IF(H1458&gt;H$19,H$18, H$17))), IF(H$11="Next Quintile",IF(H1458=H$22,H$22,IF(H1458&gt;H$21,H$21,IF(H1458&gt;H$20,H$20,IF(H1458&gt;H$19,H$19,H$18)))),H1458*(1+H$11))), H1458)</f>
        <v>8</v>
      </c>
      <c r="I676" s="149">
        <f t="shared" si="2139"/>
        <v>10.4</v>
      </c>
      <c r="J676" s="149">
        <f t="shared" si="2139"/>
        <v>30.3</v>
      </c>
      <c r="K676" s="149">
        <f t="shared" si="2139"/>
        <v>56.1</v>
      </c>
      <c r="L676" s="149">
        <f t="shared" si="2139"/>
        <v>46.7</v>
      </c>
      <c r="M676" s="149">
        <f t="shared" si="2139"/>
        <v>36.5</v>
      </c>
      <c r="N676" s="148">
        <f t="shared" si="2001"/>
        <v>62.8</v>
      </c>
      <c r="O676" s="149">
        <f t="shared" ref="O676:Q676" si="2140">IF(OR(AND($V1458=1,$B$24=2),$B$24=1), IF(O$11="2nd Quintile",IF(O1458&gt;O$21,O$20,IF(O1458&gt;O$20,O$19,IF(O1458&gt;O$19,O$18, O$17))), IF(O$11="Next Quintile",IF(O1458=O$22,O$22,IF(O1458&gt;O$21,O$21,IF(O1458&gt;O$20,O$20,IF(O1458&gt;O$19,O$19,O$18)))),O1458*(1+O$11))), O1458)</f>
        <v>31.3</v>
      </c>
      <c r="P676" s="149">
        <f t="shared" si="2140"/>
        <v>50.3</v>
      </c>
      <c r="Q676" s="149">
        <f t="shared" si="2140"/>
        <v>10.6</v>
      </c>
      <c r="R676" s="23"/>
      <c r="S676" s="49">
        <f t="shared" si="2112"/>
        <v>-1.8741098554398179</v>
      </c>
      <c r="T676" s="49">
        <f t="shared" si="2113"/>
        <v>-0.63153415564232995</v>
      </c>
      <c r="U676" s="49">
        <f t="shared" si="2113"/>
        <v>-0.34204724775148387</v>
      </c>
      <c r="V676" s="49">
        <f t="shared" si="2113"/>
        <v>-0.66119612666778826</v>
      </c>
      <c r="W676" s="49">
        <f t="shared" si="2122"/>
        <v>0.45483389036005206</v>
      </c>
      <c r="X676" s="49">
        <f t="shared" si="2122"/>
        <v>6.0173558389091705E-2</v>
      </c>
      <c r="Y676" s="49">
        <f t="shared" si="2123"/>
        <v>-0.31319769101150907</v>
      </c>
      <c r="Z676" s="49">
        <f t="shared" si="2123"/>
        <v>-1.2461951328331486</v>
      </c>
      <c r="AA676" s="49">
        <f t="shared" si="2123"/>
        <v>-0.75653172924241785</v>
      </c>
      <c r="AB676" s="49">
        <f t="shared" si="2123"/>
        <v>-1.9103292298269112</v>
      </c>
      <c r="AC676" s="49">
        <f t="shared" si="2113"/>
        <v>-1.1516410061095994</v>
      </c>
      <c r="AD676" s="49">
        <f t="shared" si="2124"/>
        <v>-1.9566067268218321</v>
      </c>
      <c r="AE676" s="49">
        <f t="shared" si="2124"/>
        <v>-1.9318191754660741</v>
      </c>
      <c r="AF676" s="49">
        <f t="shared" si="2124"/>
        <v>0.24366667260656036</v>
      </c>
      <c r="AG676" s="129">
        <f t="shared" si="2115"/>
        <v>-0.99196391689700258</v>
      </c>
      <c r="AH676" s="129">
        <f t="shared" si="2116"/>
        <v>-0.47243966110911212</v>
      </c>
      <c r="AI676" s="129">
        <f t="shared" si="2117"/>
        <v>-1.3043520306341592</v>
      </c>
      <c r="AJ676" s="132">
        <f t="shared" si="2118"/>
        <v>-1.1991000589477365</v>
      </c>
      <c r="AK676" s="85">
        <f t="shared" si="2131"/>
        <v>0.29173768920567045</v>
      </c>
      <c r="AL676" s="122">
        <f t="shared" si="2132"/>
        <v>0.39150858497199748</v>
      </c>
      <c r="AM676" s="122">
        <f t="shared" si="2133"/>
        <v>0.32109133568492032</v>
      </c>
      <c r="AN676" s="122">
        <f t="shared" si="2134"/>
        <v>0.28632793550515245</v>
      </c>
      <c r="AO676" s="53"/>
      <c r="AP676" s="60"/>
      <c r="AQ676" s="25"/>
      <c r="AR676" s="25"/>
      <c r="AS676" s="25"/>
      <c r="AT676" s="25"/>
      <c r="AU676" s="25"/>
      <c r="AV676" s="25"/>
      <c r="AW676" s="25"/>
      <c r="AX676" s="25"/>
      <c r="AY676" s="25"/>
      <c r="AZ676" s="25"/>
      <c r="BA676" s="25"/>
    </row>
    <row r="677" spans="1:53" ht="15" thickBot="1">
      <c r="A677" s="23" t="s">
        <v>11</v>
      </c>
      <c r="B677" s="24">
        <v>13135050422</v>
      </c>
      <c r="C677" s="24"/>
      <c r="D677" s="148">
        <f t="shared" ref="D677:G677" si="2141">IF(OR(AND($V1459=1,$B$24=2),$B$24=1), IF(D$11="Next Quintile",IF(D1459&gt;D$21,D$22,IF(D1459&gt;D$20,D$21,IF(D1459&gt;D$19,D$20,IF(D1459&gt;D$18,D$19,D$18)))),IF(D$11="2nd Quintile",IF(D1459&gt;D$20,D$22,IF(D1459&gt;D$19,D$21,IF(D1459&gt;D$18,D$20,D$19))),IF(D1459*(1+D$11)&gt;100,100,D1459*(1+D$11)))), D1459)</f>
        <v>52</v>
      </c>
      <c r="E677" s="148">
        <f t="shared" si="2141"/>
        <v>63.2</v>
      </c>
      <c r="F677" s="148">
        <f t="shared" si="2141"/>
        <v>34.799999999999997</v>
      </c>
      <c r="G677" s="148">
        <f t="shared" si="2141"/>
        <v>20.3</v>
      </c>
      <c r="H677" s="149">
        <f t="shared" ref="H677:M677" si="2142">IF(OR(AND($V1459=1,$B$24=2),$B$24=1), IF(H$11="2nd Quintile",IF(H1459&gt;H$21,H$20,IF(H1459&gt;H$20,H$19,IF(H1459&gt;H$19,H$18, H$17))), IF(H$11="Next Quintile",IF(H1459=H$22,H$22,IF(H1459&gt;H$21,H$21,IF(H1459&gt;H$20,H$20,IF(H1459&gt;H$19,H$19,H$18)))),H1459*(1+H$11))), H1459)</f>
        <v>8.8000000000000007</v>
      </c>
      <c r="I677" s="149">
        <f t="shared" si="2142"/>
        <v>23.3</v>
      </c>
      <c r="J677" s="149">
        <f t="shared" si="2142"/>
        <v>50.5</v>
      </c>
      <c r="K677" s="149">
        <f t="shared" si="2142"/>
        <v>59.3</v>
      </c>
      <c r="L677" s="149">
        <f t="shared" si="2142"/>
        <v>59.4</v>
      </c>
      <c r="M677" s="149">
        <f t="shared" si="2142"/>
        <v>40.799999999999997</v>
      </c>
      <c r="N677" s="148">
        <f t="shared" si="2001"/>
        <v>62.8</v>
      </c>
      <c r="O677" s="149">
        <f t="shared" ref="O677:Q677" si="2143">IF(OR(AND($V1459=1,$B$24=2),$B$24=1), IF(O$11="2nd Quintile",IF(O1459&gt;O$21,O$20,IF(O1459&gt;O$20,O$19,IF(O1459&gt;O$19,O$18, O$17))), IF(O$11="Next Quintile",IF(O1459=O$22,O$22,IF(O1459&gt;O$21,O$21,IF(O1459&gt;O$20,O$20,IF(O1459&gt;O$19,O$19,O$18)))),O1459*(1+O$11))), O1459)</f>
        <v>34.9</v>
      </c>
      <c r="P677" s="149">
        <f t="shared" si="2143"/>
        <v>63.1</v>
      </c>
      <c r="Q677" s="149">
        <f t="shared" si="2143"/>
        <v>14.6</v>
      </c>
      <c r="R677" s="23"/>
      <c r="S677" s="49">
        <f t="shared" si="2112"/>
        <v>-1.8741098554398179</v>
      </c>
      <c r="T677" s="49">
        <f t="shared" si="2113"/>
        <v>-0.63153415564232995</v>
      </c>
      <c r="U677" s="49">
        <f t="shared" si="2113"/>
        <v>-0.5385235007018343</v>
      </c>
      <c r="V677" s="49">
        <f t="shared" si="2113"/>
        <v>-0.68777384636477179</v>
      </c>
      <c r="W677" s="49">
        <f t="shared" si="2122"/>
        <v>0.16913961614122777</v>
      </c>
      <c r="X677" s="49">
        <f t="shared" si="2122"/>
        <v>-1.4799865398002774</v>
      </c>
      <c r="Y677" s="49">
        <f t="shared" si="2123"/>
        <v>-1.3280645608823174</v>
      </c>
      <c r="Z677" s="49">
        <f t="shared" si="2123"/>
        <v>-1.4040853483827902</v>
      </c>
      <c r="AA677" s="49">
        <f t="shared" si="2123"/>
        <v>-1.9254156222514365</v>
      </c>
      <c r="AB677" s="49">
        <f t="shared" si="2123"/>
        <v>-2.2737306905167793</v>
      </c>
      <c r="AC677" s="49">
        <f t="shared" si="2113"/>
        <v>-1.1516410061095994</v>
      </c>
      <c r="AD677" s="49">
        <f t="shared" si="2124"/>
        <v>-2.3268781974025043</v>
      </c>
      <c r="AE677" s="49">
        <f t="shared" si="2124"/>
        <v>-2.8510435471455677</v>
      </c>
      <c r="AF677" s="49">
        <f t="shared" si="2124"/>
        <v>-0.3564622586127808</v>
      </c>
      <c r="AG677" s="129">
        <f t="shared" si="2115"/>
        <v>-1.4831239913459886</v>
      </c>
      <c r="AH677" s="129">
        <f t="shared" si="2116"/>
        <v>-0.91012183467001739</v>
      </c>
      <c r="AI677" s="129">
        <f t="shared" si="2117"/>
        <v>-1.8677438870503353</v>
      </c>
      <c r="AJ677" s="132">
        <f t="shared" si="2118"/>
        <v>-1.671506252317613</v>
      </c>
      <c r="AK677" s="85">
        <f t="shared" si="2131"/>
        <v>0.14512221333423583</v>
      </c>
      <c r="AL677" s="122">
        <f t="shared" si="2132"/>
        <v>0.26359333343802005</v>
      </c>
      <c r="AM677" s="122">
        <f t="shared" si="2133"/>
        <v>0.19000575108386636</v>
      </c>
      <c r="AN677" s="122">
        <f t="shared" si="2134"/>
        <v>0.15430424448754271</v>
      </c>
      <c r="AO677" s="53"/>
      <c r="AP677" s="60"/>
      <c r="AQ677" s="25"/>
      <c r="AR677" s="25"/>
      <c r="AS677" s="25"/>
      <c r="AT677" s="25"/>
      <c r="AU677" s="25"/>
      <c r="AV677" s="25"/>
      <c r="AW677" s="25"/>
      <c r="AX677" s="25"/>
      <c r="AY677" s="25"/>
      <c r="AZ677" s="25"/>
      <c r="BA677" s="25"/>
    </row>
    <row r="678" spans="1:53" ht="15" thickBot="1">
      <c r="A678" s="23" t="s">
        <v>11</v>
      </c>
      <c r="B678" s="24">
        <v>13135050423</v>
      </c>
      <c r="C678" s="24"/>
      <c r="D678" s="148">
        <f t="shared" ref="D678:G678" si="2144">IF(OR(AND($V1460=1,$B$24=2),$B$24=1), IF(D$11="Next Quintile",IF(D1460&gt;D$21,D$22,IF(D1460&gt;D$20,D$21,IF(D1460&gt;D$19,D$20,IF(D1460&gt;D$18,D$19,D$18)))),IF(D$11="2nd Quintile",IF(D1460&gt;D$20,D$22,IF(D1460&gt;D$19,D$21,IF(D1460&gt;D$18,D$20,D$19))),IF(D1460*(1+D$11)&gt;100,100,D1460*(1+D$11)))), D1460)</f>
        <v>55.9</v>
      </c>
      <c r="E678" s="148">
        <f t="shared" si="2144"/>
        <v>61.3</v>
      </c>
      <c r="F678" s="148">
        <f t="shared" si="2144"/>
        <v>36.299999999999997</v>
      </c>
      <c r="G678" s="148">
        <f t="shared" si="2144"/>
        <v>39.4</v>
      </c>
      <c r="H678" s="149">
        <f t="shared" ref="H678:M678" si="2145">IF(OR(AND($V1460=1,$B$24=2),$B$24=1), IF(H$11="2nd Quintile",IF(H1460&gt;H$21,H$20,IF(H1460&gt;H$20,H$19,IF(H1460&gt;H$19,H$18, H$17))), IF(H$11="Next Quintile",IF(H1460=H$22,H$22,IF(H1460&gt;H$21,H$21,IF(H1460&gt;H$20,H$20,IF(H1460&gt;H$19,H$19,H$18)))),H1460*(1+H$11))), H1460)</f>
        <v>7.7</v>
      </c>
      <c r="I678" s="149">
        <f t="shared" si="2145"/>
        <v>15.7</v>
      </c>
      <c r="J678" s="149">
        <f t="shared" si="2145"/>
        <v>63.2</v>
      </c>
      <c r="K678" s="149">
        <f t="shared" si="2145"/>
        <v>59.4</v>
      </c>
      <c r="L678" s="149">
        <f t="shared" si="2145"/>
        <v>52.8</v>
      </c>
      <c r="M678" s="149">
        <f t="shared" si="2145"/>
        <v>26.1</v>
      </c>
      <c r="N678" s="148">
        <f t="shared" si="2001"/>
        <v>67</v>
      </c>
      <c r="O678" s="149">
        <f t="shared" ref="O678:Q678" si="2146">IF(OR(AND($V1460=1,$B$24=2),$B$24=1), IF(O$11="2nd Quintile",IF(O1460&gt;O$21,O$20,IF(O1460&gt;O$20,O$19,IF(O1460&gt;O$19,O$18, O$17))), IF(O$11="Next Quintile",IF(O1460=O$22,O$22,IF(O1460&gt;O$21,O$21,IF(O1460&gt;O$20,O$20,IF(O1460&gt;O$19,O$19,O$18)))),O1460*(1+O$11))), O1460)</f>
        <v>18.899999999999999</v>
      </c>
      <c r="P678" s="149">
        <f t="shared" si="2146"/>
        <v>56.1</v>
      </c>
      <c r="Q678" s="149">
        <f t="shared" si="2146"/>
        <v>8.6</v>
      </c>
      <c r="R678" s="23"/>
      <c r="S678" s="49">
        <f t="shared" si="2112"/>
        <v>-1.541900749453581</v>
      </c>
      <c r="T678" s="49">
        <f t="shared" si="2113"/>
        <v>-0.81315858443259614</v>
      </c>
      <c r="U678" s="49">
        <f t="shared" si="2113"/>
        <v>-0.46664194474438908</v>
      </c>
      <c r="V678" s="49">
        <f t="shared" si="2113"/>
        <v>0.32749504605999707</v>
      </c>
      <c r="W678" s="49">
        <f t="shared" si="2122"/>
        <v>0.56196924319211095</v>
      </c>
      <c r="X678" s="49">
        <f t="shared" si="2122"/>
        <v>-0.572605396680959</v>
      </c>
      <c r="Y678" s="49">
        <f t="shared" si="2123"/>
        <v>-1.9661244246129741</v>
      </c>
      <c r="Z678" s="49">
        <f t="shared" si="2123"/>
        <v>-1.4090194176187165</v>
      </c>
      <c r="AA678" s="49">
        <f t="shared" si="2123"/>
        <v>-1.3179641502939934</v>
      </c>
      <c r="AB678" s="49">
        <f t="shared" si="2123"/>
        <v>-1.0314047667630435</v>
      </c>
      <c r="AC678" s="49">
        <f t="shared" si="2113"/>
        <v>-0.75705688640641755</v>
      </c>
      <c r="AD678" s="49">
        <f t="shared" si="2124"/>
        <v>-0.68122721704396072</v>
      </c>
      <c r="AE678" s="49">
        <f t="shared" si="2124"/>
        <v>-2.348342718883345</v>
      </c>
      <c r="AF678" s="49">
        <f t="shared" si="2124"/>
        <v>0.54373113821623098</v>
      </c>
      <c r="AG678" s="129">
        <f t="shared" si="2115"/>
        <v>-0.90074319232324251</v>
      </c>
      <c r="AH678" s="129">
        <f t="shared" si="2116"/>
        <v>-0.63870954438177019</v>
      </c>
      <c r="AI678" s="129">
        <f t="shared" si="2117"/>
        <v>-1.2527961115585844</v>
      </c>
      <c r="AJ678" s="132">
        <f t="shared" si="2118"/>
        <v>-0.81072392102937307</v>
      </c>
      <c r="AK678" s="85">
        <f t="shared" si="2131"/>
        <v>0.3189678543564578</v>
      </c>
      <c r="AL678" s="122">
        <f t="shared" si="2132"/>
        <v>0.34291521008466608</v>
      </c>
      <c r="AM678" s="122">
        <f t="shared" si="2133"/>
        <v>0.33308696131333559</v>
      </c>
      <c r="AN678" s="122">
        <f t="shared" si="2134"/>
        <v>0.39486768784281989</v>
      </c>
      <c r="AO678" s="53"/>
      <c r="AP678" s="60"/>
      <c r="AQ678" s="25"/>
      <c r="AR678" s="25"/>
      <c r="AS678" s="25"/>
      <c r="AT678" s="25"/>
      <c r="AU678" s="25"/>
      <c r="AV678" s="25"/>
      <c r="AW678" s="25"/>
      <c r="AX678" s="25"/>
      <c r="AY678" s="25"/>
      <c r="AZ678" s="25"/>
      <c r="BA678" s="25"/>
    </row>
    <row r="679" spans="1:53" ht="15" thickBot="1">
      <c r="A679" s="23" t="s">
        <v>11</v>
      </c>
      <c r="B679" s="24">
        <v>13135050424</v>
      </c>
      <c r="C679" s="24"/>
      <c r="D679" s="148">
        <f t="shared" ref="D679:G679" si="2147">IF(OR(AND($V1461=1,$B$24=2),$B$24=1), IF(D$11="Next Quintile",IF(D1461&gt;D$21,D$22,IF(D1461&gt;D$20,D$21,IF(D1461&gt;D$19,D$20,IF(D1461&gt;D$18,D$19,D$18)))),IF(D$11="2nd Quintile",IF(D1461&gt;D$20,D$22,IF(D1461&gt;D$19,D$21,IF(D1461&gt;D$18,D$20,D$19))),IF(D1461*(1+D$11)&gt;100,100,D1461*(1+D$11)))), D1461)</f>
        <v>52.4</v>
      </c>
      <c r="E679" s="148">
        <f t="shared" si="2147"/>
        <v>63</v>
      </c>
      <c r="F679" s="148">
        <f t="shared" si="2147"/>
        <v>34.700000000000003</v>
      </c>
      <c r="G679" s="148">
        <f t="shared" si="2147"/>
        <v>21.9</v>
      </c>
      <c r="H679" s="149">
        <f t="shared" ref="H679:M679" si="2148">IF(OR(AND($V1461=1,$B$24=2),$B$24=1), IF(H$11="2nd Quintile",IF(H1461&gt;H$21,H$20,IF(H1461&gt;H$20,H$19,IF(H1461&gt;H$19,H$18, H$17))), IF(H$11="Next Quintile",IF(H1461=H$22,H$22,IF(H1461&gt;H$21,H$21,IF(H1461&gt;H$20,H$20,IF(H1461&gt;H$19,H$19,H$18)))),H1461*(1+H$11))), H1461)</f>
        <v>9.1999999999999993</v>
      </c>
      <c r="I679" s="149">
        <f t="shared" si="2148"/>
        <v>30</v>
      </c>
      <c r="J679" s="149">
        <f t="shared" si="2148"/>
        <v>39.799999999999997</v>
      </c>
      <c r="K679" s="149">
        <f t="shared" si="2148"/>
        <v>49.1</v>
      </c>
      <c r="L679" s="149">
        <f t="shared" si="2148"/>
        <v>41.1</v>
      </c>
      <c r="M679" s="149">
        <f t="shared" si="2148"/>
        <v>32.5</v>
      </c>
      <c r="N679" s="148">
        <f t="shared" si="2001"/>
        <v>63.3</v>
      </c>
      <c r="O679" s="149">
        <f t="shared" ref="O679:Q679" si="2149">IF(OR(AND($V1461=1,$B$24=2),$B$24=1), IF(O$11="2nd Quintile",IF(O1461&gt;O$21,O$20,IF(O1461&gt;O$20,O$19,IF(O1461&gt;O$19,O$18, O$17))), IF(O$11="Next Quintile",IF(O1461=O$22,O$22,IF(O1461&gt;O$21,O$21,IF(O1461&gt;O$20,O$20,IF(O1461&gt;O$19,O$19,O$18)))),O1461*(1+O$11))), O1461)</f>
        <v>32</v>
      </c>
      <c r="P679" s="149">
        <f t="shared" si="2149"/>
        <v>55.3</v>
      </c>
      <c r="Q679" s="149">
        <f t="shared" si="2149"/>
        <v>9.5</v>
      </c>
      <c r="R679" s="23"/>
      <c r="S679" s="49">
        <f t="shared" si="2112"/>
        <v>-1.8400371266207167</v>
      </c>
      <c r="T679" s="49">
        <f t="shared" si="2113"/>
        <v>-0.65065251656762135</v>
      </c>
      <c r="U679" s="49">
        <f t="shared" si="2113"/>
        <v>-0.5433156044323304</v>
      </c>
      <c r="V679" s="49">
        <f t="shared" si="2113"/>
        <v>-0.60272514333442473</v>
      </c>
      <c r="W679" s="49">
        <f t="shared" si="2122"/>
        <v>2.6292479031816276E-2</v>
      </c>
      <c r="X679" s="49">
        <f t="shared" si="2122"/>
        <v>-2.2799146528133605</v>
      </c>
      <c r="Y679" s="49">
        <f t="shared" si="2123"/>
        <v>-0.79048656545570095</v>
      </c>
      <c r="Z679" s="49">
        <f t="shared" si="2123"/>
        <v>-0.90081028631830773</v>
      </c>
      <c r="AA679" s="49">
        <f t="shared" si="2123"/>
        <v>-0.24111835909670851</v>
      </c>
      <c r="AB679" s="49">
        <f t="shared" si="2123"/>
        <v>-1.5722813594177314</v>
      </c>
      <c r="AC679" s="49">
        <f t="shared" si="2113"/>
        <v>-1.1046667061449349</v>
      </c>
      <c r="AD679" s="49">
        <f t="shared" si="2124"/>
        <v>-2.0286039572125185</v>
      </c>
      <c r="AE679" s="49">
        <f t="shared" si="2124"/>
        <v>-2.290891195653376</v>
      </c>
      <c r="AF679" s="49">
        <f t="shared" si="2124"/>
        <v>0.40870212869187911</v>
      </c>
      <c r="AG679" s="129">
        <f t="shared" si="2115"/>
        <v>-1.0376690636282657</v>
      </c>
      <c r="AH679" s="129">
        <f t="shared" si="2116"/>
        <v>-0.95440559002747705</v>
      </c>
      <c r="AI679" s="129">
        <f t="shared" si="2117"/>
        <v>-0.90473666827758248</v>
      </c>
      <c r="AJ679" s="132">
        <f t="shared" si="2118"/>
        <v>-1.2538649325797375</v>
      </c>
      <c r="AK679" s="85">
        <f t="shared" si="2131"/>
        <v>0.27809431266433493</v>
      </c>
      <c r="AL679" s="122">
        <f t="shared" si="2132"/>
        <v>0.25065113919845888</v>
      </c>
      <c r="AM679" s="122">
        <f t="shared" si="2133"/>
        <v>0.41407069417848374</v>
      </c>
      <c r="AN679" s="122">
        <f t="shared" si="2134"/>
        <v>0.27102275776513768</v>
      </c>
      <c r="AO679" s="53"/>
      <c r="AP679" s="60"/>
      <c r="AQ679" s="25"/>
      <c r="AR679" s="25"/>
      <c r="AS679" s="25"/>
      <c r="AT679" s="25"/>
      <c r="AU679" s="25"/>
      <c r="AV679" s="25"/>
      <c r="AW679" s="25"/>
      <c r="AX679" s="25"/>
      <c r="AY679" s="25"/>
      <c r="AZ679" s="25"/>
      <c r="BA679" s="25"/>
    </row>
    <row r="680" spans="1:53" ht="15" thickBot="1">
      <c r="A680" s="23" t="s">
        <v>11</v>
      </c>
      <c r="B680" s="24">
        <v>13135050425</v>
      </c>
      <c r="C680" s="24"/>
      <c r="D680" s="148">
        <f t="shared" ref="D680:G680" si="2150">IF(OR(AND($V1462=1,$B$24=2),$B$24=1), IF(D$11="Next Quintile",IF(D1462&gt;D$21,D$22,IF(D1462&gt;D$20,D$21,IF(D1462&gt;D$19,D$20,IF(D1462&gt;D$18,D$19,D$18)))),IF(D$11="2nd Quintile",IF(D1462&gt;D$20,D$22,IF(D1462&gt;D$19,D$21,IF(D1462&gt;D$18,D$20,D$19))),IF(D1462*(1+D$11)&gt;100,100,D1462*(1+D$11)))), D1462)</f>
        <v>88.5</v>
      </c>
      <c r="E680" s="148">
        <f t="shared" si="2150"/>
        <v>84.8</v>
      </c>
      <c r="F680" s="148">
        <f t="shared" si="2150"/>
        <v>64.8</v>
      </c>
      <c r="G680" s="148">
        <f t="shared" si="2150"/>
        <v>57.7</v>
      </c>
      <c r="H680" s="149">
        <f t="shared" ref="H680:M680" si="2151">IF(OR(AND($V1462=1,$B$24=2),$B$24=1), IF(H$11="2nd Quintile",IF(H1462&gt;H$21,H$20,IF(H1462&gt;H$20,H$19,IF(H1462&gt;H$19,H$18, H$17))), IF(H$11="Next Quintile",IF(H1462=H$22,H$22,IF(H1462&gt;H$21,H$21,IF(H1462&gt;H$20,H$20,IF(H1462&gt;H$19,H$19,H$18)))),H1462*(1+H$11))), H1462)</f>
        <v>4.2</v>
      </c>
      <c r="I680" s="149">
        <f t="shared" si="2151"/>
        <v>5.4</v>
      </c>
      <c r="J680" s="149">
        <f t="shared" si="2151"/>
        <v>2.4</v>
      </c>
      <c r="K680" s="149">
        <f t="shared" si="2151"/>
        <v>18.899999999999999</v>
      </c>
      <c r="L680" s="149">
        <f t="shared" si="2151"/>
        <v>25.8</v>
      </c>
      <c r="M680" s="149">
        <f t="shared" si="2151"/>
        <v>8.5</v>
      </c>
      <c r="N680" s="148">
        <f t="shared" si="2001"/>
        <v>87.3</v>
      </c>
      <c r="O680" s="149">
        <f t="shared" ref="O680:Q680" si="2152">IF(OR(AND($V1462=1,$B$24=2),$B$24=1), IF(O$11="2nd Quintile",IF(O1462&gt;O$21,O$20,IF(O1462&gt;O$20,O$19,IF(O1462&gt;O$19,O$18, O$17))), IF(O$11="Next Quintile",IF(O1462=O$22,O$22,IF(O1462&gt;O$21,O$21,IF(O1462&gt;O$20,O$20,IF(O1462&gt;O$19,O$19,O$18)))),O1462*(1+O$11))), O1462)</f>
        <v>7.1</v>
      </c>
      <c r="P680" s="149">
        <f t="shared" si="2152"/>
        <v>15.2</v>
      </c>
      <c r="Q680" s="149">
        <f t="shared" si="2152"/>
        <v>9.1</v>
      </c>
      <c r="R680" s="23"/>
      <c r="S680" s="49">
        <f t="shared" si="2112"/>
        <v>1.2350266493031694</v>
      </c>
      <c r="T680" s="49">
        <f t="shared" si="2113"/>
        <v>1.4332488242891095</v>
      </c>
      <c r="U680" s="49">
        <f t="shared" si="2113"/>
        <v>0.89910761844707077</v>
      </c>
      <c r="V680" s="49">
        <f t="shared" si="2113"/>
        <v>1.3002395869695926</v>
      </c>
      <c r="W680" s="49">
        <f t="shared" si="2122"/>
        <v>1.8118816928994661</v>
      </c>
      <c r="X680" s="49">
        <f t="shared" si="2122"/>
        <v>0.65713483675706419</v>
      </c>
      <c r="Y680" s="49">
        <f t="shared" si="2123"/>
        <v>1.088524371829855</v>
      </c>
      <c r="Z680" s="49">
        <f t="shared" si="2123"/>
        <v>0.58927862293143507</v>
      </c>
      <c r="AA680" s="49">
        <f t="shared" si="2123"/>
        <v>1.1670645986228185</v>
      </c>
      <c r="AB680" s="49">
        <f t="shared" si="2123"/>
        <v>0.45600586303734808</v>
      </c>
      <c r="AC680" s="49">
        <f t="shared" si="2113"/>
        <v>1.1500996921589601</v>
      </c>
      <c r="AD680" s="49">
        <f t="shared" si="2124"/>
        <v>0.53244038097046509</v>
      </c>
      <c r="AE680" s="49">
        <f t="shared" si="2124"/>
        <v>0.58886640624878583</v>
      </c>
      <c r="AF680" s="49">
        <f t="shared" si="2124"/>
        <v>0.4687150218138133</v>
      </c>
      <c r="AG680" s="129">
        <f t="shared" si="2115"/>
        <v>0.87535828912516378</v>
      </c>
      <c r="AH680" s="129">
        <f t="shared" si="2116"/>
        <v>1.2035947972136183</v>
      </c>
      <c r="AI680" s="129">
        <f t="shared" si="2117"/>
        <v>0.73744969486386724</v>
      </c>
      <c r="AJ680" s="132">
        <f t="shared" si="2118"/>
        <v>0.68503037529800603</v>
      </c>
      <c r="AK680" s="85">
        <f t="shared" si="2131"/>
        <v>0.84914931137055949</v>
      </c>
      <c r="AL680" s="122">
        <f t="shared" si="2132"/>
        <v>0.88133975075086224</v>
      </c>
      <c r="AM680" s="122">
        <f t="shared" si="2133"/>
        <v>0.79616169706521767</v>
      </c>
      <c r="AN680" s="122">
        <f t="shared" si="2134"/>
        <v>0.81288719272677179</v>
      </c>
      <c r="AO680" s="53"/>
      <c r="AP680" s="60"/>
      <c r="AQ680" s="25"/>
      <c r="AR680" s="25"/>
      <c r="AS680" s="25"/>
      <c r="AT680" s="25"/>
      <c r="AU680" s="25"/>
      <c r="AV680" s="25"/>
      <c r="AW680" s="25"/>
      <c r="AX680" s="25"/>
      <c r="AY680" s="25"/>
      <c r="AZ680" s="25"/>
      <c r="BA680" s="25"/>
    </row>
    <row r="681" spans="1:53" ht="15" thickBot="1">
      <c r="A681" s="23" t="s">
        <v>11</v>
      </c>
      <c r="B681" s="24">
        <v>13135050426</v>
      </c>
      <c r="C681" s="24"/>
      <c r="D681" s="148">
        <f t="shared" ref="D681:G681" si="2153">IF(OR(AND($V1463=1,$B$24=2),$B$24=1), IF(D$11="Next Quintile",IF(D1463&gt;D$21,D$22,IF(D1463&gt;D$20,D$21,IF(D1463&gt;D$19,D$20,IF(D1463&gt;D$18,D$19,D$18)))),IF(D$11="2nd Quintile",IF(D1463&gt;D$20,D$22,IF(D1463&gt;D$19,D$21,IF(D1463&gt;D$18,D$20,D$19))),IF(D1463*(1+D$11)&gt;100,100,D1463*(1+D$11)))), D1463)</f>
        <v>88.5</v>
      </c>
      <c r="E681" s="148">
        <f t="shared" si="2153"/>
        <v>84.8</v>
      </c>
      <c r="F681" s="148">
        <f t="shared" si="2153"/>
        <v>62.3</v>
      </c>
      <c r="G681" s="148">
        <f t="shared" si="2153"/>
        <v>57.7</v>
      </c>
      <c r="H681" s="149">
        <f t="shared" ref="H681:M681" si="2154">IF(OR(AND($V1463=1,$B$24=2),$B$24=1), IF(H$11="2nd Quintile",IF(H1463&gt;H$21,H$20,IF(H1463&gt;H$20,H$19,IF(H1463&gt;H$19,H$18, H$17))), IF(H$11="Next Quintile",IF(H1463=H$22,H$22,IF(H1463&gt;H$21,H$21,IF(H1463&gt;H$20,H$20,IF(H1463&gt;H$19,H$19,H$18)))),H1463*(1+H$11))), H1463)</f>
        <v>3.8</v>
      </c>
      <c r="I681" s="149">
        <f t="shared" si="2154"/>
        <v>10.7</v>
      </c>
      <c r="J681" s="149">
        <f t="shared" si="2154"/>
        <v>14.3</v>
      </c>
      <c r="K681" s="149">
        <f t="shared" si="2154"/>
        <v>16.399999999999999</v>
      </c>
      <c r="L681" s="149">
        <f t="shared" si="2154"/>
        <v>27.5</v>
      </c>
      <c r="M681" s="149">
        <f t="shared" si="2154"/>
        <v>8.8000000000000007</v>
      </c>
      <c r="N681" s="148">
        <f t="shared" si="2001"/>
        <v>87.3</v>
      </c>
      <c r="O681" s="149">
        <f t="shared" ref="O681:Q681" si="2155">IF(OR(AND($V1463=1,$B$24=2),$B$24=1), IF(O$11="2nd Quintile",IF(O1463&gt;O$21,O$20,IF(O1463&gt;O$20,O$19,IF(O1463&gt;O$19,O$18, O$17))), IF(O$11="Next Quintile",IF(O1463=O$22,O$22,IF(O1463&gt;O$21,O$21,IF(O1463&gt;O$20,O$20,IF(O1463&gt;O$19,O$19,O$18)))),O1463*(1+O$11))), O1463)</f>
        <v>7.5</v>
      </c>
      <c r="P681" s="149">
        <f t="shared" si="2155"/>
        <v>16.399999999999999</v>
      </c>
      <c r="Q681" s="149">
        <f t="shared" si="2155"/>
        <v>9.3000000000000007</v>
      </c>
      <c r="R681" s="23"/>
      <c r="S681" s="49">
        <f t="shared" si="2112"/>
        <v>1.2350266493031694</v>
      </c>
      <c r="T681" s="49">
        <f t="shared" si="2113"/>
        <v>1.4332488242891095</v>
      </c>
      <c r="U681" s="49">
        <f t="shared" si="2113"/>
        <v>0.77930502518466205</v>
      </c>
      <c r="V681" s="49">
        <f t="shared" si="2113"/>
        <v>1.3002395869695926</v>
      </c>
      <c r="W681" s="49">
        <f t="shared" si="2122"/>
        <v>1.9547288300088783</v>
      </c>
      <c r="X681" s="49">
        <f t="shared" si="2122"/>
        <v>2.435588168701348E-2</v>
      </c>
      <c r="Y681" s="49">
        <f t="shared" si="2123"/>
        <v>0.4906572554208144</v>
      </c>
      <c r="Z681" s="49">
        <f t="shared" si="2123"/>
        <v>0.7126303538295925</v>
      </c>
      <c r="AA681" s="49">
        <f t="shared" si="2123"/>
        <v>1.0105998255428712</v>
      </c>
      <c r="AB681" s="49">
        <f t="shared" si="2123"/>
        <v>0.43065227275665957</v>
      </c>
      <c r="AC681" s="49">
        <f t="shared" si="2113"/>
        <v>1.1500996921589601</v>
      </c>
      <c r="AD681" s="49">
        <f t="shared" si="2124"/>
        <v>0.49129910646150149</v>
      </c>
      <c r="AE681" s="49">
        <f t="shared" si="2124"/>
        <v>0.50268912140383337</v>
      </c>
      <c r="AF681" s="49">
        <f t="shared" si="2124"/>
        <v>0.43870857525284607</v>
      </c>
      <c r="AG681" s="129">
        <f t="shared" si="2115"/>
        <v>0.79824674482061209</v>
      </c>
      <c r="AH681" s="129">
        <f t="shared" si="2116"/>
        <v>1.0310802932661769</v>
      </c>
      <c r="AI681" s="129">
        <f t="shared" si="2117"/>
        <v>0.71796081737637441</v>
      </c>
      <c r="AJ681" s="132">
        <f t="shared" si="2118"/>
        <v>0.64569912381928518</v>
      </c>
      <c r="AK681" s="85">
        <f t="shared" si="2131"/>
        <v>0.82613085699786537</v>
      </c>
      <c r="AL681" s="122">
        <f t="shared" si="2132"/>
        <v>0.83092134785781979</v>
      </c>
      <c r="AM681" s="122">
        <f t="shared" si="2133"/>
        <v>0.79162717838240038</v>
      </c>
      <c r="AN681" s="122">
        <f t="shared" si="2134"/>
        <v>0.80189526022156665</v>
      </c>
      <c r="AO681" s="53"/>
      <c r="AP681" s="60"/>
      <c r="AQ681" s="25"/>
      <c r="AR681" s="25"/>
      <c r="AS681" s="25"/>
      <c r="AT681" s="25"/>
      <c r="AU681" s="25"/>
      <c r="AV681" s="25"/>
      <c r="AW681" s="25"/>
      <c r="AX681" s="25"/>
      <c r="AY681" s="25"/>
      <c r="AZ681" s="25"/>
      <c r="BA681" s="25"/>
    </row>
    <row r="682" spans="1:53" ht="15" thickBot="1">
      <c r="A682" s="23" t="s">
        <v>11</v>
      </c>
      <c r="B682" s="24">
        <v>13135050427</v>
      </c>
      <c r="C682" s="24"/>
      <c r="D682" s="148">
        <f t="shared" ref="D682:G682" si="2156">IF(OR(AND($V1464=1,$B$24=2),$B$24=1), IF(D$11="Next Quintile",IF(D1464&gt;D$21,D$22,IF(D1464&gt;D$20,D$21,IF(D1464&gt;D$19,D$20,IF(D1464&gt;D$18,D$19,D$18)))),IF(D$11="2nd Quintile",IF(D1464&gt;D$20,D$22,IF(D1464&gt;D$19,D$21,IF(D1464&gt;D$18,D$20,D$19))),IF(D1464*(1+D$11)&gt;100,100,D1464*(1+D$11)))), D1464)</f>
        <v>89.2</v>
      </c>
      <c r="E682" s="148">
        <f t="shared" si="2156"/>
        <v>86.7</v>
      </c>
      <c r="F682" s="148">
        <f t="shared" si="2156"/>
        <v>57.6</v>
      </c>
      <c r="G682" s="148">
        <f t="shared" si="2156"/>
        <v>58.5</v>
      </c>
      <c r="H682" s="149">
        <f t="shared" ref="H682:M682" si="2157">IF(OR(AND($V1464=1,$B$24=2),$B$24=1), IF(H$11="2nd Quintile",IF(H1464&gt;H$21,H$20,IF(H1464&gt;H$20,H$19,IF(H1464&gt;H$19,H$18, H$17))), IF(H$11="Next Quintile",IF(H1464=H$22,H$22,IF(H1464&gt;H$21,H$21,IF(H1464&gt;H$20,H$20,IF(H1464&gt;H$19,H$19,H$18)))),H1464*(1+H$11))), H1464)</f>
        <v>6.7</v>
      </c>
      <c r="I682" s="149">
        <f t="shared" si="2157"/>
        <v>20.399999999999999</v>
      </c>
      <c r="J682" s="149">
        <f t="shared" si="2157"/>
        <v>26.5</v>
      </c>
      <c r="K682" s="149">
        <f t="shared" si="2157"/>
        <v>21.9</v>
      </c>
      <c r="L682" s="149">
        <f t="shared" si="2157"/>
        <v>37.799999999999997</v>
      </c>
      <c r="M682" s="149">
        <f t="shared" si="2157"/>
        <v>10.3</v>
      </c>
      <c r="N682" s="148">
        <f t="shared" si="2001"/>
        <v>87.5</v>
      </c>
      <c r="O682" s="149">
        <f t="shared" ref="O682:Q682" si="2158">IF(OR(AND($V1464=1,$B$24=2),$B$24=1), IF(O$11="2nd Quintile",IF(O1464&gt;O$21,O$20,IF(O1464&gt;O$20,O$19,IF(O1464&gt;O$19,O$18, O$17))), IF(O$11="Next Quintile",IF(O1464=O$22,O$22,IF(O1464&gt;O$21,O$21,IF(O1464&gt;O$20,O$20,IF(O1464&gt;O$19,O$19,O$18)))),O1464*(1+O$11))), O1464)</f>
        <v>11.1</v>
      </c>
      <c r="P682" s="149">
        <f t="shared" si="2158"/>
        <v>21.5</v>
      </c>
      <c r="Q682" s="149">
        <f t="shared" si="2158"/>
        <v>12.6</v>
      </c>
      <c r="R682" s="23"/>
      <c r="S682" s="49">
        <f t="shared" si="2112"/>
        <v>1.2946539247365969</v>
      </c>
      <c r="T682" s="49">
        <f t="shared" si="2113"/>
        <v>1.6148732530793757</v>
      </c>
      <c r="U682" s="49">
        <f t="shared" si="2113"/>
        <v>0.55407614985133369</v>
      </c>
      <c r="V682" s="49">
        <f t="shared" si="2113"/>
        <v>1.3427639384847661</v>
      </c>
      <c r="W682" s="49">
        <f t="shared" si="2122"/>
        <v>0.91908708596564104</v>
      </c>
      <c r="X682" s="49">
        <f t="shared" si="2122"/>
        <v>-1.1337489983468532</v>
      </c>
      <c r="Y682" s="49">
        <f t="shared" si="2123"/>
        <v>-0.1222821412338322</v>
      </c>
      <c r="Z682" s="49">
        <f t="shared" si="2123"/>
        <v>0.44125654585364604</v>
      </c>
      <c r="AA682" s="49">
        <f t="shared" si="2123"/>
        <v>6.2607376882013371E-2</v>
      </c>
      <c r="AB682" s="49">
        <f t="shared" si="2123"/>
        <v>0.30388432135321708</v>
      </c>
      <c r="AC682" s="49">
        <f t="shared" si="2113"/>
        <v>1.1688894121448261</v>
      </c>
      <c r="AD682" s="49">
        <f t="shared" si="2124"/>
        <v>0.1210276358808292</v>
      </c>
      <c r="AE682" s="49">
        <f t="shared" si="2124"/>
        <v>0.13643566081278521</v>
      </c>
      <c r="AF682" s="49">
        <f t="shared" si="2124"/>
        <v>-5.6397793003110229E-2</v>
      </c>
      <c r="AG682" s="129">
        <f t="shared" si="2115"/>
        <v>0.41674239133918584</v>
      </c>
      <c r="AH682" s="129">
        <f t="shared" si="2116"/>
        <v>0.63848903036243265</v>
      </c>
      <c r="AI682" s="129">
        <f t="shared" si="2117"/>
        <v>0.26924941469629216</v>
      </c>
      <c r="AJ682" s="132">
        <f t="shared" si="2118"/>
        <v>0.34248872895883253</v>
      </c>
      <c r="AK682" s="85">
        <f t="shared" si="2131"/>
        <v>0.71224855010340926</v>
      </c>
      <c r="AL682" s="122">
        <f t="shared" si="2132"/>
        <v>0.71618418656151617</v>
      </c>
      <c r="AM682" s="122">
        <f t="shared" si="2133"/>
        <v>0.68722453949507578</v>
      </c>
      <c r="AN682" s="122">
        <f t="shared" si="2134"/>
        <v>0.71715683797772223</v>
      </c>
      <c r="AO682" s="53"/>
      <c r="AP682" s="60"/>
      <c r="AQ682" s="25"/>
      <c r="AR682" s="25"/>
      <c r="AS682" s="25"/>
      <c r="AT682" s="25"/>
      <c r="AU682" s="25"/>
      <c r="AV682" s="25"/>
      <c r="AW682" s="25"/>
      <c r="AX682" s="25"/>
      <c r="AY682" s="25"/>
      <c r="AZ682" s="25"/>
      <c r="BA682" s="25"/>
    </row>
    <row r="683" spans="1:53" ht="15" thickBot="1">
      <c r="A683" s="23" t="s">
        <v>11</v>
      </c>
      <c r="B683" s="24">
        <v>13135050428</v>
      </c>
      <c r="C683" s="24"/>
      <c r="D683" s="148">
        <f t="shared" ref="D683:G683" si="2159">IF(OR(AND($V1465=1,$B$24=2),$B$24=1), IF(D$11="Next Quintile",IF(D1465&gt;D$21,D$22,IF(D1465&gt;D$20,D$21,IF(D1465&gt;D$19,D$20,IF(D1465&gt;D$18,D$19,D$18)))),IF(D$11="2nd Quintile",IF(D1465&gt;D$20,D$22,IF(D1465&gt;D$19,D$21,IF(D1465&gt;D$18,D$20,D$19))),IF(D1465*(1+D$11)&gt;100,100,D1465*(1+D$11)))), D1465)</f>
        <v>88.5</v>
      </c>
      <c r="E683" s="148">
        <f t="shared" si="2159"/>
        <v>84.8</v>
      </c>
      <c r="F683" s="148">
        <f t="shared" si="2159"/>
        <v>74.400000000000006</v>
      </c>
      <c r="G683" s="148">
        <f t="shared" si="2159"/>
        <v>57.7</v>
      </c>
      <c r="H683" s="149">
        <f t="shared" ref="H683:M683" si="2160">IF(OR(AND($V1465=1,$B$24=2),$B$24=1), IF(H$11="2nd Quintile",IF(H1465&gt;H$21,H$20,IF(H1465&gt;H$20,H$19,IF(H1465&gt;H$19,H$18, H$17))), IF(H$11="Next Quintile",IF(H1465=H$22,H$22,IF(H1465&gt;H$21,H$21,IF(H1465&gt;H$20,H$20,IF(H1465&gt;H$19,H$19,H$18)))),H1465*(1+H$11))), H1465)</f>
        <v>6.3</v>
      </c>
      <c r="I683" s="149">
        <f t="shared" si="2160"/>
        <v>11.2</v>
      </c>
      <c r="J683" s="149">
        <f t="shared" si="2160"/>
        <v>7</v>
      </c>
      <c r="K683" s="149">
        <f t="shared" si="2160"/>
        <v>10.6</v>
      </c>
      <c r="L683" s="149">
        <f t="shared" si="2160"/>
        <v>29.3</v>
      </c>
      <c r="M683" s="149">
        <f t="shared" si="2160"/>
        <v>10.042400000000001</v>
      </c>
      <c r="N683" s="148">
        <f t="shared" si="2001"/>
        <v>87.3</v>
      </c>
      <c r="O683" s="149">
        <f t="shared" ref="O683:Q683" si="2161">IF(OR(AND($V1465=1,$B$24=2),$B$24=1), IF(O$11="2nd Quintile",IF(O1465&gt;O$21,O$20,IF(O1465&gt;O$20,O$19,IF(O1465&gt;O$19,O$18, O$17))), IF(O$11="Next Quintile",IF(O1465=O$22,O$22,IF(O1465&gt;O$21,O$21,IF(O1465&gt;O$20,O$20,IF(O1465&gt;O$19,O$19,O$18)))),O1465*(1+O$11))), O1465)</f>
        <v>10.3</v>
      </c>
      <c r="P683" s="149">
        <f t="shared" si="2161"/>
        <v>13.5</v>
      </c>
      <c r="Q683" s="149">
        <f t="shared" si="2161"/>
        <v>7.7</v>
      </c>
      <c r="R683" s="23"/>
      <c r="S683" s="49">
        <f t="shared" si="2112"/>
        <v>1.2350266493031694</v>
      </c>
      <c r="T683" s="49">
        <f t="shared" si="2113"/>
        <v>1.4332488242891095</v>
      </c>
      <c r="U683" s="49">
        <f t="shared" si="2113"/>
        <v>1.3591495765747208</v>
      </c>
      <c r="V683" s="49">
        <f t="shared" si="2113"/>
        <v>1.3002395869695926</v>
      </c>
      <c r="W683" s="49">
        <f t="shared" si="2122"/>
        <v>1.0619342230750533</v>
      </c>
      <c r="X683" s="49">
        <f t="shared" si="2122"/>
        <v>-3.5340246149783767E-2</v>
      </c>
      <c r="Y683" s="49">
        <f t="shared" si="2123"/>
        <v>0.85741607473056192</v>
      </c>
      <c r="Z683" s="49">
        <f t="shared" si="2123"/>
        <v>0.99880636951331792</v>
      </c>
      <c r="AA683" s="49">
        <f t="shared" si="2123"/>
        <v>0.84493124228175021</v>
      </c>
      <c r="AB683" s="49">
        <f t="shared" si="2123"/>
        <v>0.32565460420756825</v>
      </c>
      <c r="AC683" s="49">
        <f t="shared" si="2113"/>
        <v>1.1500996921589601</v>
      </c>
      <c r="AD683" s="49">
        <f t="shared" si="2124"/>
        <v>0.20331018489875627</v>
      </c>
      <c r="AE683" s="49">
        <f t="shared" si="2124"/>
        <v>0.7109508931124684</v>
      </c>
      <c r="AF683" s="49">
        <f t="shared" si="2124"/>
        <v>0.67876014774058258</v>
      </c>
      <c r="AG683" s="129">
        <f t="shared" si="2115"/>
        <v>0.8130500698004326</v>
      </c>
      <c r="AH683" s="129">
        <f t="shared" si="2116"/>
        <v>1.0302392412560606</v>
      </c>
      <c r="AI683" s="129">
        <f t="shared" si="2117"/>
        <v>0.72313073866754551</v>
      </c>
      <c r="AJ683" s="132">
        <f t="shared" si="2118"/>
        <v>0.68578022947769179</v>
      </c>
      <c r="AK683" s="85">
        <f t="shared" si="2131"/>
        <v>0.83054977589885859</v>
      </c>
      <c r="AL683" s="122">
        <f t="shared" si="2132"/>
        <v>0.83067554534191668</v>
      </c>
      <c r="AM683" s="122">
        <f t="shared" si="2133"/>
        <v>0.79283007499348312</v>
      </c>
      <c r="AN683" s="122">
        <f t="shared" si="2134"/>
        <v>0.81309675500160339</v>
      </c>
      <c r="AO683" s="53"/>
      <c r="AP683" s="60"/>
      <c r="AQ683" s="25"/>
      <c r="AR683" s="25"/>
      <c r="AS683" s="25"/>
      <c r="AT683" s="25"/>
      <c r="AU683" s="25"/>
      <c r="AV683" s="25"/>
      <c r="AW683" s="25"/>
      <c r="AX683" s="25"/>
      <c r="AY683" s="25"/>
      <c r="AZ683" s="25"/>
      <c r="BA683" s="25"/>
    </row>
    <row r="684" spans="1:53" ht="15" thickBot="1">
      <c r="A684" s="23" t="s">
        <v>11</v>
      </c>
      <c r="B684" s="24">
        <v>13135050429</v>
      </c>
      <c r="C684" s="24"/>
      <c r="D684" s="148">
        <f t="shared" ref="D684:G684" si="2162">IF(OR(AND($V1466=1,$B$24=2),$B$24=1), IF(D$11="Next Quintile",IF(D1466&gt;D$21,D$22,IF(D1466&gt;D$20,D$21,IF(D1466&gt;D$19,D$20,IF(D1466&gt;D$18,D$19,D$18)))),IF(D$11="2nd Quintile",IF(D1466&gt;D$20,D$22,IF(D1466&gt;D$19,D$21,IF(D1466&gt;D$18,D$20,D$19))),IF(D1466*(1+D$11)&gt;100,100,D1466*(1+D$11)))), D1466)</f>
        <v>89.4</v>
      </c>
      <c r="E684" s="148">
        <f t="shared" si="2162"/>
        <v>87.6</v>
      </c>
      <c r="F684" s="148">
        <f t="shared" si="2162"/>
        <v>71.400000000000006</v>
      </c>
      <c r="G684" s="148">
        <f t="shared" si="2162"/>
        <v>58.9</v>
      </c>
      <c r="H684" s="149">
        <f t="shared" ref="H684:M684" si="2163">IF(OR(AND($V1466=1,$B$24=2),$B$24=1), IF(H$11="2nd Quintile",IF(H1466&gt;H$21,H$20,IF(H1466&gt;H$20,H$19,IF(H1466&gt;H$19,H$18, H$17))), IF(H$11="Next Quintile",IF(H1466=H$22,H$22,IF(H1466&gt;H$21,H$21,IF(H1466&gt;H$20,H$20,IF(H1466&gt;H$19,H$19,H$18)))),H1466*(1+H$11))), H1466)</f>
        <v>2.8</v>
      </c>
      <c r="I684" s="149">
        <f t="shared" si="2163"/>
        <v>15.8</v>
      </c>
      <c r="J684" s="149">
        <f t="shared" si="2163"/>
        <v>3.4</v>
      </c>
      <c r="K684" s="149">
        <f t="shared" si="2163"/>
        <v>15.3</v>
      </c>
      <c r="L684" s="149">
        <f t="shared" si="2163"/>
        <v>26.2</v>
      </c>
      <c r="M684" s="149">
        <f t="shared" si="2163"/>
        <v>5.3</v>
      </c>
      <c r="N684" s="148">
        <f t="shared" si="2001"/>
        <v>87.5</v>
      </c>
      <c r="O684" s="149">
        <f t="shared" ref="O684:Q684" si="2164">IF(OR(AND($V1466=1,$B$24=2),$B$24=1), IF(O$11="2nd Quintile",IF(O1466&gt;O$21,O$20,IF(O1466&gt;O$20,O$19,IF(O1466&gt;O$19,O$18, O$17))), IF(O$11="Next Quintile",IF(O1466=O$22,O$22,IF(O1466&gt;O$21,O$21,IF(O1466&gt;O$20,O$20,IF(O1466&gt;O$19,O$19,O$18)))),O1466*(1+O$11))), O1466)</f>
        <v>7.5</v>
      </c>
      <c r="P684" s="149">
        <f t="shared" si="2164"/>
        <v>15.1</v>
      </c>
      <c r="Q684" s="149">
        <f t="shared" si="2164"/>
        <v>6.5</v>
      </c>
      <c r="R684" s="23"/>
      <c r="S684" s="49">
        <f t="shared" si="2112"/>
        <v>1.3116902891461477</v>
      </c>
      <c r="T684" s="49">
        <f t="shared" si="2113"/>
        <v>1.7009058772431849</v>
      </c>
      <c r="U684" s="49">
        <f t="shared" si="2113"/>
        <v>1.2153864646598302</v>
      </c>
      <c r="V684" s="49">
        <f t="shared" si="2113"/>
        <v>1.3640261142423526</v>
      </c>
      <c r="W684" s="49">
        <f t="shared" si="2122"/>
        <v>2.3118466727824081</v>
      </c>
      <c r="X684" s="49">
        <f t="shared" si="2122"/>
        <v>-0.5845446222483186</v>
      </c>
      <c r="Y684" s="49">
        <f t="shared" si="2123"/>
        <v>1.0382834376778347</v>
      </c>
      <c r="Z684" s="49">
        <f t="shared" si="2123"/>
        <v>0.76690511542478168</v>
      </c>
      <c r="AA684" s="49">
        <f t="shared" si="2123"/>
        <v>1.1302493578981252</v>
      </c>
      <c r="AB684" s="49">
        <f t="shared" si="2123"/>
        <v>0.72644415936469198</v>
      </c>
      <c r="AC684" s="49">
        <f t="shared" si="2113"/>
        <v>1.1688894121448261</v>
      </c>
      <c r="AD684" s="49">
        <f t="shared" si="2124"/>
        <v>0.49129910646150149</v>
      </c>
      <c r="AE684" s="49">
        <f t="shared" si="2124"/>
        <v>0.59604784665253174</v>
      </c>
      <c r="AF684" s="49">
        <f t="shared" si="2124"/>
        <v>0.858798827106385</v>
      </c>
      <c r="AG684" s="129">
        <f t="shared" si="2115"/>
        <v>0.949077903003826</v>
      </c>
      <c r="AH684" s="129">
        <f t="shared" si="2116"/>
        <v>1.1939420333576343</v>
      </c>
      <c r="AI684" s="129">
        <f t="shared" si="2117"/>
        <v>0.87453287756253284</v>
      </c>
      <c r="AJ684" s="132">
        <f t="shared" si="2118"/>
        <v>0.7787587980913111</v>
      </c>
      <c r="AK684" s="85">
        <f t="shared" si="2131"/>
        <v>0.87115524554996948</v>
      </c>
      <c r="AL684" s="122">
        <f t="shared" si="2132"/>
        <v>0.87851867237202241</v>
      </c>
      <c r="AM684" s="122">
        <f t="shared" si="2133"/>
        <v>0.82805713349792598</v>
      </c>
      <c r="AN684" s="122">
        <f t="shared" si="2134"/>
        <v>0.83908154094680565</v>
      </c>
      <c r="AO684" s="53"/>
      <c r="AP684" s="60"/>
      <c r="AQ684" s="25"/>
      <c r="AR684" s="25"/>
      <c r="AS684" s="25"/>
      <c r="AT684" s="25"/>
      <c r="AU684" s="25"/>
      <c r="AV684" s="25"/>
      <c r="AW684" s="25"/>
      <c r="AX684" s="25"/>
      <c r="AY684" s="25"/>
      <c r="AZ684" s="25"/>
      <c r="BA684" s="25"/>
    </row>
    <row r="685" spans="1:53" ht="15" thickBot="1">
      <c r="A685" s="23" t="s">
        <v>11</v>
      </c>
      <c r="B685" s="24">
        <v>13135050430</v>
      </c>
      <c r="C685" s="24"/>
      <c r="D685" s="148">
        <f t="shared" ref="D685:G685" si="2165">IF(OR(AND($V1467=1,$B$24=2),$B$24=1), IF(D$11="Next Quintile",IF(D1467&gt;D$21,D$22,IF(D1467&gt;D$20,D$21,IF(D1467&gt;D$19,D$20,IF(D1467&gt;D$18,D$19,D$18)))),IF(D$11="2nd Quintile",IF(D1467&gt;D$20,D$22,IF(D1467&gt;D$19,D$21,IF(D1467&gt;D$18,D$20,D$19))),IF(D1467*(1+D$11)&gt;100,100,D1467*(1+D$11)))), D1467)</f>
        <v>88.5</v>
      </c>
      <c r="E685" s="148">
        <f t="shared" si="2165"/>
        <v>84.8</v>
      </c>
      <c r="F685" s="148">
        <f t="shared" si="2165"/>
        <v>65.7</v>
      </c>
      <c r="G685" s="148">
        <f t="shared" si="2165"/>
        <v>57.7</v>
      </c>
      <c r="H685" s="149">
        <f t="shared" ref="H685:M685" si="2166">IF(OR(AND($V1467=1,$B$24=2),$B$24=1), IF(H$11="2nd Quintile",IF(H1467&gt;H$21,H$20,IF(H1467&gt;H$20,H$19,IF(H1467&gt;H$19,H$18, H$17))), IF(H$11="Next Quintile",IF(H1467=H$22,H$22,IF(H1467&gt;H$21,H$21,IF(H1467&gt;H$20,H$20,IF(H1467&gt;H$19,H$19,H$18)))),H1467*(1+H$11))), H1467)</f>
        <v>7.1</v>
      </c>
      <c r="I685" s="149">
        <f t="shared" si="2166"/>
        <v>11</v>
      </c>
      <c r="J685" s="149">
        <f t="shared" si="2166"/>
        <v>11.1</v>
      </c>
      <c r="K685" s="149">
        <f t="shared" si="2166"/>
        <v>23.4</v>
      </c>
      <c r="L685" s="149">
        <f t="shared" si="2166"/>
        <v>37.5</v>
      </c>
      <c r="M685" s="149">
        <f t="shared" si="2166"/>
        <v>13.7</v>
      </c>
      <c r="N685" s="148">
        <f t="shared" si="2001"/>
        <v>87.3</v>
      </c>
      <c r="O685" s="149">
        <f t="shared" ref="O685:Q685" si="2167">IF(OR(AND($V1467=1,$B$24=2),$B$24=1), IF(O$11="2nd Quintile",IF(O1467&gt;O$21,O$20,IF(O1467&gt;O$20,O$19,IF(O1467&gt;O$19,O$18, O$17))), IF(O$11="Next Quintile",IF(O1467=O$22,O$22,IF(O1467&gt;O$21,O$21,IF(O1467&gt;O$20,O$20,IF(O1467&gt;O$19,O$19,O$18)))),O1467*(1+O$11))), O1467)</f>
        <v>10.5</v>
      </c>
      <c r="P685" s="149">
        <f t="shared" si="2167"/>
        <v>22</v>
      </c>
      <c r="Q685" s="149">
        <f t="shared" si="2167"/>
        <v>9.1999999999999993</v>
      </c>
      <c r="R685" s="23"/>
      <c r="S685" s="49">
        <f t="shared" si="2112"/>
        <v>1.2350266493031694</v>
      </c>
      <c r="T685" s="49">
        <f t="shared" si="2113"/>
        <v>1.4332488242891095</v>
      </c>
      <c r="U685" s="49">
        <f t="shared" si="2113"/>
        <v>0.94223655202153822</v>
      </c>
      <c r="V685" s="49">
        <f t="shared" si="2113"/>
        <v>1.3002395869695926</v>
      </c>
      <c r="W685" s="49">
        <f t="shared" si="2122"/>
        <v>0.77623994885622916</v>
      </c>
      <c r="X685" s="49">
        <f t="shared" si="2122"/>
        <v>-1.1461795015064955E-2</v>
      </c>
      <c r="Y685" s="49">
        <f t="shared" si="2123"/>
        <v>0.65142824470727911</v>
      </c>
      <c r="Z685" s="49">
        <f t="shared" si="2123"/>
        <v>0.36724550731475153</v>
      </c>
      <c r="AA685" s="49">
        <f t="shared" si="2123"/>
        <v>9.0218807425533246E-2</v>
      </c>
      <c r="AB685" s="49">
        <f t="shared" si="2123"/>
        <v>1.6543631505414286E-2</v>
      </c>
      <c r="AC685" s="49">
        <f t="shared" si="2113"/>
        <v>1.1500996921589601</v>
      </c>
      <c r="AD685" s="49">
        <f t="shared" si="2124"/>
        <v>0.18273954764427455</v>
      </c>
      <c r="AE685" s="49">
        <f t="shared" si="2124"/>
        <v>0.100528458794055</v>
      </c>
      <c r="AF685" s="49">
        <f t="shared" si="2124"/>
        <v>0.45371179853332982</v>
      </c>
      <c r="AG685" s="129">
        <f t="shared" si="2115"/>
        <v>0.51120788915954296</v>
      </c>
      <c r="AH685" s="129">
        <f t="shared" si="2116"/>
        <v>0.90385114444740755</v>
      </c>
      <c r="AI685" s="129">
        <f t="shared" si="2117"/>
        <v>0.15800264874856634</v>
      </c>
      <c r="AJ685" s="132">
        <f t="shared" si="2118"/>
        <v>0.47176987428265488</v>
      </c>
      <c r="AK685" s="85">
        <f t="shared" si="2131"/>
        <v>0.74044730777299705</v>
      </c>
      <c r="AL685" s="122">
        <f t="shared" si="2132"/>
        <v>0.79373786277045633</v>
      </c>
      <c r="AM685" s="122">
        <f t="shared" si="2133"/>
        <v>0.6613405172410125</v>
      </c>
      <c r="AN685" s="122">
        <f t="shared" si="2134"/>
        <v>0.75328713056106111</v>
      </c>
      <c r="AO685" s="53"/>
      <c r="AP685" s="60"/>
      <c r="AQ685" s="25"/>
      <c r="AR685" s="25"/>
      <c r="AS685" s="25"/>
      <c r="AT685" s="25"/>
      <c r="AU685" s="25"/>
      <c r="AV685" s="25"/>
      <c r="AW685" s="25"/>
      <c r="AX685" s="25"/>
      <c r="AY685" s="25"/>
      <c r="AZ685" s="25"/>
      <c r="BA685" s="25"/>
    </row>
    <row r="686" spans="1:53" ht="15" thickBot="1">
      <c r="A686" s="23" t="s">
        <v>11</v>
      </c>
      <c r="B686" s="24">
        <v>13135050431</v>
      </c>
      <c r="C686" s="24"/>
      <c r="D686" s="148">
        <f t="shared" ref="D686:G686" si="2168">IF(OR(AND($V1468=1,$B$24=2),$B$24=1), IF(D$11="Next Quintile",IF(D1468&gt;D$21,D$22,IF(D1468&gt;D$20,D$21,IF(D1468&gt;D$19,D$20,IF(D1468&gt;D$18,D$19,D$18)))),IF(D$11="2nd Quintile",IF(D1468&gt;D$20,D$22,IF(D1468&gt;D$19,D$21,IF(D1468&gt;D$18,D$20,D$19))),IF(D1468*(1+D$11)&gt;100,100,D1468*(1+D$11)))), D1468)</f>
        <v>81.3</v>
      </c>
      <c r="E686" s="148">
        <f t="shared" si="2168"/>
        <v>80.599999999999994</v>
      </c>
      <c r="F686" s="148">
        <f t="shared" si="2168"/>
        <v>44.8</v>
      </c>
      <c r="G686" s="148">
        <f t="shared" si="2168"/>
        <v>49</v>
      </c>
      <c r="H686" s="149">
        <f t="shared" ref="H686:M686" si="2169">IF(OR(AND($V1468=1,$B$24=2),$B$24=1), IF(H$11="2nd Quintile",IF(H1468&gt;H$21,H$20,IF(H1468&gt;H$20,H$19,IF(H1468&gt;H$19,H$18, H$17))), IF(H$11="Next Quintile",IF(H1468=H$22,H$22,IF(H1468&gt;H$21,H$21,IF(H1468&gt;H$20,H$20,IF(H1468&gt;H$19,H$19,H$18)))),H1468*(1+H$11))), H1468)</f>
        <v>8.1</v>
      </c>
      <c r="I686" s="149">
        <f t="shared" si="2169"/>
        <v>12.2</v>
      </c>
      <c r="J686" s="149">
        <f t="shared" si="2169"/>
        <v>30.1</v>
      </c>
      <c r="K686" s="149">
        <f t="shared" si="2169"/>
        <v>41.4</v>
      </c>
      <c r="L686" s="149">
        <f t="shared" si="2169"/>
        <v>43.5</v>
      </c>
      <c r="M686" s="149">
        <f t="shared" si="2169"/>
        <v>23.6</v>
      </c>
      <c r="N686" s="148">
        <f t="shared" si="2001"/>
        <v>82.9</v>
      </c>
      <c r="O686" s="149">
        <f t="shared" ref="O686:Q686" si="2170">IF(OR(AND($V1468=1,$B$24=2),$B$24=1), IF(O$11="2nd Quintile",IF(O1468&gt;O$21,O$20,IF(O1468&gt;O$20,O$19,IF(O1468&gt;O$19,O$18, O$17))), IF(O$11="Next Quintile",IF(O1468=O$22,O$22,IF(O1468&gt;O$21,O$21,IF(O1468&gt;O$20,O$20,IF(O1468&gt;O$19,O$19,O$18)))),O1468*(1+O$11))), O1468)</f>
        <v>24.6</v>
      </c>
      <c r="P686" s="149">
        <f t="shared" si="2170"/>
        <v>40.799999999999997</v>
      </c>
      <c r="Q686" s="149">
        <f t="shared" si="2170"/>
        <v>13.3</v>
      </c>
      <c r="R686" s="23"/>
      <c r="S686" s="49">
        <f t="shared" si="2112"/>
        <v>0.62171753055934709</v>
      </c>
      <c r="T686" s="49">
        <f t="shared" si="2113"/>
        <v>1.0317632448579959</v>
      </c>
      <c r="U686" s="49">
        <f t="shared" si="2113"/>
        <v>-5.9313127652199295E-2</v>
      </c>
      <c r="V686" s="49">
        <f t="shared" si="2113"/>
        <v>0.83778726424207994</v>
      </c>
      <c r="W686" s="49">
        <f t="shared" si="2122"/>
        <v>0.41912210608269918</v>
      </c>
      <c r="X686" s="49">
        <f t="shared" si="2122"/>
        <v>-0.15473250182337828</v>
      </c>
      <c r="Y686" s="49">
        <f t="shared" si="2123"/>
        <v>-0.30314950418110503</v>
      </c>
      <c r="Z686" s="49">
        <f t="shared" si="2123"/>
        <v>-0.52088695515198247</v>
      </c>
      <c r="AA686" s="49">
        <f t="shared" si="2123"/>
        <v>-0.46200980344486947</v>
      </c>
      <c r="AB686" s="49">
        <f t="shared" si="2123"/>
        <v>-0.82012484775730621</v>
      </c>
      <c r="AC686" s="49">
        <f t="shared" si="2113"/>
        <v>0.7367258524699134</v>
      </c>
      <c r="AD686" s="49">
        <f t="shared" si="2124"/>
        <v>-1.2674903787966922</v>
      </c>
      <c r="AE686" s="49">
        <f t="shared" si="2124"/>
        <v>-1.2495823371102004</v>
      </c>
      <c r="AF686" s="49">
        <f t="shared" si="2124"/>
        <v>-0.16142035596649509</v>
      </c>
      <c r="AG686" s="129">
        <f t="shared" si="2115"/>
        <v>-0.2481880017474766</v>
      </c>
      <c r="AH686" s="129">
        <f t="shared" si="2116"/>
        <v>0.34188500172649139</v>
      </c>
      <c r="AI686" s="129">
        <f t="shared" si="2117"/>
        <v>-0.6010072021180527</v>
      </c>
      <c r="AJ686" s="132">
        <f t="shared" si="2118"/>
        <v>-0.48544180485086857</v>
      </c>
      <c r="AK686" s="85">
        <f t="shared" si="2131"/>
        <v>0.51376115042388437</v>
      </c>
      <c r="AL686" s="122">
        <f t="shared" si="2132"/>
        <v>0.62949987264422136</v>
      </c>
      <c r="AM686" s="122">
        <f t="shared" si="2133"/>
        <v>0.48474007673817254</v>
      </c>
      <c r="AN686" s="122">
        <f t="shared" si="2134"/>
        <v>0.48577450956240903</v>
      </c>
      <c r="AO686" s="53"/>
      <c r="AP686" s="60"/>
      <c r="AQ686" s="25"/>
      <c r="AR686" s="25"/>
      <c r="AS686" s="25"/>
      <c r="AT686" s="25"/>
      <c r="AU686" s="25"/>
      <c r="AV686" s="25"/>
      <c r="AW686" s="25"/>
      <c r="AX686" s="25"/>
      <c r="AY686" s="25"/>
      <c r="AZ686" s="25"/>
      <c r="BA686" s="25"/>
    </row>
    <row r="687" spans="1:53" ht="15" thickBot="1">
      <c r="A687" s="23" t="s">
        <v>11</v>
      </c>
      <c r="B687" s="24">
        <v>13135050432</v>
      </c>
      <c r="C687" s="24"/>
      <c r="D687" s="148">
        <f t="shared" ref="D687:G687" si="2171">IF(OR(AND($V1469=1,$B$24=2),$B$24=1), IF(D$11="Next Quintile",IF(D1469&gt;D$21,D$22,IF(D1469&gt;D$20,D$21,IF(D1469&gt;D$19,D$20,IF(D1469&gt;D$18,D$19,D$18)))),IF(D$11="2nd Quintile",IF(D1469&gt;D$20,D$22,IF(D1469&gt;D$19,D$21,IF(D1469&gt;D$18,D$20,D$19))),IF(D1469*(1+D$11)&gt;100,100,D1469*(1+D$11)))), D1469)</f>
        <v>59.6</v>
      </c>
      <c r="E687" s="148">
        <f t="shared" si="2171"/>
        <v>67.7</v>
      </c>
      <c r="F687" s="148">
        <f t="shared" si="2171"/>
        <v>38.200000000000003</v>
      </c>
      <c r="G687" s="148">
        <f t="shared" si="2171"/>
        <v>36.5</v>
      </c>
      <c r="H687" s="149">
        <f t="shared" ref="H687:M687" si="2172">IF(OR(AND($V1469=1,$B$24=2),$B$24=1), IF(H$11="2nd Quintile",IF(H1469&gt;H$21,H$20,IF(H1469&gt;H$20,H$19,IF(H1469&gt;H$19,H$18, H$17))), IF(H$11="Next Quintile",IF(H1469=H$22,H$22,IF(H1469&gt;H$21,H$21,IF(H1469&gt;H$20,H$20,IF(H1469&gt;H$19,H$19,H$18)))),H1469*(1+H$11))), H1469)</f>
        <v>10.8</v>
      </c>
      <c r="I687" s="149">
        <f t="shared" si="2172"/>
        <v>16.8</v>
      </c>
      <c r="J687" s="149">
        <f t="shared" si="2172"/>
        <v>8.1</v>
      </c>
      <c r="K687" s="149">
        <f t="shared" si="2172"/>
        <v>32.200000000000003</v>
      </c>
      <c r="L687" s="149">
        <f t="shared" si="2172"/>
        <v>39.4</v>
      </c>
      <c r="M687" s="149">
        <f t="shared" si="2172"/>
        <v>24</v>
      </c>
      <c r="N687" s="148">
        <f t="shared" si="2001"/>
        <v>68.3</v>
      </c>
      <c r="O687" s="149">
        <f t="shared" ref="O687:Q687" si="2173">IF(OR(AND($V1469=1,$B$24=2),$B$24=1), IF(O$11="2nd Quintile",IF(O1469&gt;O$21,O$20,IF(O1469&gt;O$20,O$19,IF(O1469&gt;O$19,O$18, O$17))), IF(O$11="Next Quintile",IF(O1469=O$22,O$22,IF(O1469&gt;O$21,O$21,IF(O1469&gt;O$20,O$20,IF(O1469&gt;O$19,O$19,O$18)))),O1469*(1+O$11))), O1469)</f>
        <v>15.9</v>
      </c>
      <c r="P687" s="149">
        <f t="shared" si="2173"/>
        <v>35.5</v>
      </c>
      <c r="Q687" s="149">
        <f t="shared" si="2173"/>
        <v>8</v>
      </c>
      <c r="R687" s="23"/>
      <c r="S687" s="49">
        <f t="shared" si="2112"/>
        <v>-1.2267280078768943</v>
      </c>
      <c r="T687" s="49">
        <f t="shared" ref="T687:AC702" si="2174">IF((E687-T$25)/T$26&lt;3.1, (IF((E687-T$25)/T$26&gt;-3.1, (E687-T$25)/T$26, -3.1)), 3.1)</f>
        <v>-0.20137103482328</v>
      </c>
      <c r="U687" s="49">
        <f t="shared" si="2174"/>
        <v>-0.37559197386495813</v>
      </c>
      <c r="V687" s="49">
        <f t="shared" si="2174"/>
        <v>0.17334427181749296</v>
      </c>
      <c r="W687" s="49">
        <f t="shared" si="2122"/>
        <v>-0.54509606940583233</v>
      </c>
      <c r="X687" s="49">
        <f t="shared" si="2122"/>
        <v>-0.70393687792191317</v>
      </c>
      <c r="Y687" s="49">
        <f t="shared" si="2123"/>
        <v>0.80215104716333974</v>
      </c>
      <c r="Z687" s="49">
        <f t="shared" si="2123"/>
        <v>-6.6952585446763094E-2</v>
      </c>
      <c r="AA687" s="49">
        <f t="shared" si="2123"/>
        <v>-8.4653586016760818E-2</v>
      </c>
      <c r="AB687" s="49">
        <f t="shared" si="2123"/>
        <v>-0.85392963479822404</v>
      </c>
      <c r="AC687" s="49">
        <f t="shared" si="2174"/>
        <v>-0.63492370649829022</v>
      </c>
      <c r="AD687" s="49">
        <f t="shared" si="2124"/>
        <v>-0.37266765822673398</v>
      </c>
      <c r="AE687" s="49">
        <f t="shared" si="2124"/>
        <v>-0.86896599571166044</v>
      </c>
      <c r="AF687" s="49">
        <f t="shared" si="2124"/>
        <v>0.63375047789913208</v>
      </c>
      <c r="AG687" s="129">
        <f t="shared" si="2115"/>
        <v>-0.31420909066492891</v>
      </c>
      <c r="AH687" s="129">
        <f t="shared" si="2116"/>
        <v>-0.29674694927314932</v>
      </c>
      <c r="AI687" s="129">
        <f t="shared" si="2117"/>
        <v>-0.33517860208724931</v>
      </c>
      <c r="AJ687" s="132">
        <f t="shared" si="2118"/>
        <v>-0.31070172063438811</v>
      </c>
      <c r="AK687" s="85">
        <f t="shared" si="2131"/>
        <v>0.49405329167734058</v>
      </c>
      <c r="AL687" s="122">
        <f t="shared" si="2132"/>
        <v>0.44285583826390351</v>
      </c>
      <c r="AM687" s="122">
        <f t="shared" si="2133"/>
        <v>0.54659098395642791</v>
      </c>
      <c r="AN687" s="122">
        <f t="shared" si="2134"/>
        <v>0.53460924376100349</v>
      </c>
      <c r="AO687" s="53"/>
      <c r="AP687" s="60"/>
      <c r="AQ687" s="25"/>
      <c r="AR687" s="25"/>
      <c r="AS687" s="25"/>
      <c r="AT687" s="25"/>
      <c r="AU687" s="25"/>
      <c r="AV687" s="25"/>
      <c r="AW687" s="25"/>
      <c r="AX687" s="25"/>
      <c r="AY687" s="25"/>
      <c r="AZ687" s="25"/>
      <c r="BA687" s="25"/>
    </row>
    <row r="688" spans="1:53" ht="15" thickBot="1">
      <c r="A688" s="23" t="s">
        <v>11</v>
      </c>
      <c r="B688" s="24">
        <v>13135050433</v>
      </c>
      <c r="C688" s="24"/>
      <c r="D688" s="148">
        <f t="shared" ref="D688:G688" si="2175">IF(OR(AND($V1470=1,$B$24=2),$B$24=1), IF(D$11="Next Quintile",IF(D1470&gt;D$21,D$22,IF(D1470&gt;D$20,D$21,IF(D1470&gt;D$19,D$20,IF(D1470&gt;D$18,D$19,D$18)))),IF(D$11="2nd Quintile",IF(D1470&gt;D$20,D$22,IF(D1470&gt;D$19,D$21,IF(D1470&gt;D$18,D$20,D$19))),IF(D1470*(1+D$11)&gt;100,100,D1470*(1+D$11)))), D1470)</f>
        <v>52</v>
      </c>
      <c r="E688" s="148">
        <f t="shared" si="2175"/>
        <v>63.2</v>
      </c>
      <c r="F688" s="148">
        <f t="shared" si="2175"/>
        <v>28.9</v>
      </c>
      <c r="G688" s="148">
        <f t="shared" si="2175"/>
        <v>34.1</v>
      </c>
      <c r="H688" s="149">
        <f t="shared" ref="H688:M688" si="2176">IF(OR(AND($V1470=1,$B$24=2),$B$24=1), IF(H$11="2nd Quintile",IF(H1470&gt;H$21,H$20,IF(H1470&gt;H$20,H$19,IF(H1470&gt;H$19,H$18, H$17))), IF(H$11="Next Quintile",IF(H1470=H$22,H$22,IF(H1470&gt;H$21,H$21,IF(H1470&gt;H$20,H$20,IF(H1470&gt;H$19,H$19,H$18)))),H1470*(1+H$11))), H1470)</f>
        <v>5.8</v>
      </c>
      <c r="I688" s="149">
        <f t="shared" si="2176"/>
        <v>19</v>
      </c>
      <c r="J688" s="149">
        <f t="shared" si="2176"/>
        <v>20.5</v>
      </c>
      <c r="K688" s="149">
        <f t="shared" si="2176"/>
        <v>51.8</v>
      </c>
      <c r="L688" s="149">
        <f t="shared" si="2176"/>
        <v>55.4</v>
      </c>
      <c r="M688" s="149">
        <f t="shared" si="2176"/>
        <v>30.8</v>
      </c>
      <c r="N688" s="148">
        <f t="shared" si="2001"/>
        <v>62.8</v>
      </c>
      <c r="O688" s="149">
        <f t="shared" ref="O688:Q688" si="2177">IF(OR(AND($V1470=1,$B$24=2),$B$24=1), IF(O$11="2nd Quintile",IF(O1470&gt;O$21,O$20,IF(O1470&gt;O$20,O$19,IF(O1470&gt;O$19,O$18, O$17))), IF(O$11="Next Quintile",IF(O1470=O$22,O$22,IF(O1470&gt;O$21,O$21,IF(O1470&gt;O$20,O$20,IF(O1470&gt;O$19,O$19,O$18)))),O1470*(1+O$11))), O1470)</f>
        <v>22.9</v>
      </c>
      <c r="P688" s="149">
        <f t="shared" si="2177"/>
        <v>39.200000000000003</v>
      </c>
      <c r="Q688" s="149">
        <f t="shared" si="2177"/>
        <v>9.6</v>
      </c>
      <c r="R688" s="23"/>
      <c r="S688" s="49">
        <f t="shared" si="2112"/>
        <v>-1.8741098554398179</v>
      </c>
      <c r="T688" s="49">
        <f t="shared" si="2174"/>
        <v>-0.63153415564232995</v>
      </c>
      <c r="U688" s="49">
        <f t="shared" si="2174"/>
        <v>-0.82125762080111897</v>
      </c>
      <c r="V688" s="49">
        <f t="shared" si="2174"/>
        <v>4.5771217271972316E-2</v>
      </c>
      <c r="W688" s="49">
        <f t="shared" si="2122"/>
        <v>1.2404931444618181</v>
      </c>
      <c r="X688" s="49">
        <f t="shared" si="2122"/>
        <v>-0.96659984040382096</v>
      </c>
      <c r="Y688" s="49">
        <f t="shared" si="2123"/>
        <v>0.17916346367828909</v>
      </c>
      <c r="Z688" s="49">
        <f t="shared" si="2123"/>
        <v>-1.0340301556883176</v>
      </c>
      <c r="AA688" s="49">
        <f t="shared" si="2123"/>
        <v>-1.5572632150045014</v>
      </c>
      <c r="AB688" s="49">
        <f t="shared" si="2123"/>
        <v>-1.42861101449383</v>
      </c>
      <c r="AC688" s="49">
        <f t="shared" si="2174"/>
        <v>-1.1516410061095994</v>
      </c>
      <c r="AD688" s="49">
        <f t="shared" si="2124"/>
        <v>-1.0926399621335967</v>
      </c>
      <c r="AE688" s="49">
        <f t="shared" si="2124"/>
        <v>-1.1346792906502641</v>
      </c>
      <c r="AF688" s="49">
        <f t="shared" si="2124"/>
        <v>0.39369890541139563</v>
      </c>
      <c r="AG688" s="129">
        <f t="shared" si="2115"/>
        <v>-0.83009799591606992</v>
      </c>
      <c r="AH688" s="129">
        <f t="shared" si="2116"/>
        <v>-0.40401052098214402</v>
      </c>
      <c r="AI688" s="129">
        <f t="shared" si="2117"/>
        <v>-1.3399681283955498</v>
      </c>
      <c r="AJ688" s="132">
        <f t="shared" si="2118"/>
        <v>-0.74631533837051611</v>
      </c>
      <c r="AK688" s="85">
        <f t="shared" si="2131"/>
        <v>0.34005604867047745</v>
      </c>
      <c r="AL688" s="122">
        <f t="shared" si="2132"/>
        <v>0.41150741334643404</v>
      </c>
      <c r="AM688" s="122">
        <f t="shared" si="2133"/>
        <v>0.31280446227152225</v>
      </c>
      <c r="AN688" s="122">
        <f t="shared" si="2134"/>
        <v>0.41286799972521981</v>
      </c>
      <c r="AO688" s="53"/>
      <c r="AP688" s="60"/>
      <c r="AQ688" s="25"/>
      <c r="AR688" s="25"/>
      <c r="AS688" s="25"/>
      <c r="AT688" s="25"/>
      <c r="AU688" s="25"/>
      <c r="AV688" s="25"/>
      <c r="AW688" s="25"/>
      <c r="AX688" s="25"/>
      <c r="AY688" s="25"/>
      <c r="AZ688" s="25"/>
      <c r="BA688" s="25"/>
    </row>
    <row r="689" spans="1:53" ht="15" thickBot="1">
      <c r="A689" s="23" t="s">
        <v>11</v>
      </c>
      <c r="B689" s="24">
        <v>13135050434</v>
      </c>
      <c r="C689" s="24"/>
      <c r="D689" s="148">
        <f t="shared" ref="D689:G689" si="2178">IF(OR(AND($V1471=1,$B$24=2),$B$24=1), IF(D$11="Next Quintile",IF(D1471&gt;D$21,D$22,IF(D1471&gt;D$20,D$21,IF(D1471&gt;D$19,D$20,IF(D1471&gt;D$18,D$19,D$18)))),IF(D$11="2nd Quintile",IF(D1471&gt;D$20,D$22,IF(D1471&gt;D$19,D$21,IF(D1471&gt;D$18,D$20,D$19))),IF(D1471*(1+D$11)&gt;100,100,D1471*(1+D$11)))), D1471)</f>
        <v>52</v>
      </c>
      <c r="E689" s="148">
        <f t="shared" si="2178"/>
        <v>63.2</v>
      </c>
      <c r="F689" s="148">
        <f t="shared" si="2178"/>
        <v>32</v>
      </c>
      <c r="G689" s="148">
        <f t="shared" si="2178"/>
        <v>34.1</v>
      </c>
      <c r="H689" s="149">
        <f t="shared" ref="H689:M689" si="2179">IF(OR(AND($V1471=1,$B$24=2),$B$24=1), IF(H$11="2nd Quintile",IF(H1471&gt;H$21,H$20,IF(H1471&gt;H$20,H$19,IF(H1471&gt;H$19,H$18, H$17))), IF(H$11="Next Quintile",IF(H1471=H$22,H$22,IF(H1471&gt;H$21,H$21,IF(H1471&gt;H$20,H$20,IF(H1471&gt;H$19,H$19,H$18)))),H1471*(1+H$11))), H1471)</f>
        <v>6.8</v>
      </c>
      <c r="I689" s="149">
        <f t="shared" si="2179"/>
        <v>37.5</v>
      </c>
      <c r="J689" s="149">
        <f t="shared" si="2179"/>
        <v>62</v>
      </c>
      <c r="K689" s="149">
        <f t="shared" si="2179"/>
        <v>67.7</v>
      </c>
      <c r="L689" s="149">
        <f t="shared" si="2179"/>
        <v>45.1</v>
      </c>
      <c r="M689" s="149">
        <f t="shared" si="2179"/>
        <v>44.8</v>
      </c>
      <c r="N689" s="148">
        <f t="shared" si="2001"/>
        <v>62.8</v>
      </c>
      <c r="O689" s="149">
        <f t="shared" ref="O689:Q689" si="2180">IF(OR(AND($V1471=1,$B$24=2),$B$24=1), IF(O$11="2nd Quintile",IF(O1471&gt;O$21,O$20,IF(O1471&gt;O$20,O$19,IF(O1471&gt;O$19,O$18, O$17))), IF(O$11="Next Quintile",IF(O1471=O$22,O$22,IF(O1471&gt;O$21,O$21,IF(O1471&gt;O$20,O$20,IF(O1471&gt;O$19,O$19,O$18)))),O1471*(1+O$11))), O1471)</f>
        <v>45.6</v>
      </c>
      <c r="P689" s="149">
        <f t="shared" si="2180"/>
        <v>67.900000000000006</v>
      </c>
      <c r="Q689" s="149">
        <f t="shared" si="2180"/>
        <v>12</v>
      </c>
      <c r="R689" s="23"/>
      <c r="S689" s="49">
        <f t="shared" si="2112"/>
        <v>-1.8741098554398179</v>
      </c>
      <c r="T689" s="49">
        <f t="shared" si="2174"/>
        <v>-0.63153415564232995</v>
      </c>
      <c r="U689" s="49">
        <f t="shared" si="2174"/>
        <v>-0.67270240515573199</v>
      </c>
      <c r="V689" s="49">
        <f t="shared" si="2174"/>
        <v>4.5771217271972316E-2</v>
      </c>
      <c r="W689" s="49">
        <f t="shared" si="2122"/>
        <v>0.88337530168828815</v>
      </c>
      <c r="X689" s="49">
        <f t="shared" si="2122"/>
        <v>-3.1</v>
      </c>
      <c r="Y689" s="49">
        <f t="shared" si="2123"/>
        <v>-1.9058353036305498</v>
      </c>
      <c r="Z689" s="49">
        <f t="shared" si="2123"/>
        <v>-1.8185471642005997</v>
      </c>
      <c r="AA689" s="49">
        <f t="shared" si="2123"/>
        <v>-0.60927076634364363</v>
      </c>
      <c r="AB689" s="49">
        <f t="shared" si="2123"/>
        <v>-2.6117785609259592</v>
      </c>
      <c r="AC689" s="49">
        <f t="shared" si="2174"/>
        <v>-1.1516410061095994</v>
      </c>
      <c r="AD689" s="49">
        <f t="shared" si="2124"/>
        <v>-3.1</v>
      </c>
      <c r="AE689" s="49">
        <f t="shared" si="2124"/>
        <v>-3.1</v>
      </c>
      <c r="AF689" s="49">
        <f t="shared" si="2124"/>
        <v>3.3621546679790892E-2</v>
      </c>
      <c r="AG689" s="129">
        <f t="shared" si="2115"/>
        <v>-1.5152679873813082</v>
      </c>
      <c r="AH689" s="129">
        <f t="shared" si="2116"/>
        <v>-1.0364336001297385</v>
      </c>
      <c r="AI689" s="129">
        <f t="shared" si="2117"/>
        <v>-1.6798654971567342</v>
      </c>
      <c r="AJ689" s="132">
        <f t="shared" si="2118"/>
        <v>-1.8295048648574519</v>
      </c>
      <c r="AK689" s="85">
        <f t="shared" si="2131"/>
        <v>0.13552695606415943</v>
      </c>
      <c r="AL689" s="122">
        <f t="shared" si="2132"/>
        <v>0.22667795916305511</v>
      </c>
      <c r="AM689" s="122">
        <f t="shared" si="2133"/>
        <v>0.23371981668959052</v>
      </c>
      <c r="AN689" s="122">
        <f t="shared" si="2134"/>
        <v>0.11014826114962215</v>
      </c>
      <c r="AO689" s="53"/>
      <c r="AP689" s="60"/>
      <c r="AQ689" s="25"/>
      <c r="AR689" s="25"/>
      <c r="AS689" s="25"/>
      <c r="AT689" s="25"/>
      <c r="AU689" s="25"/>
      <c r="AV689" s="25"/>
      <c r="AW689" s="25"/>
      <c r="AX689" s="25"/>
      <c r="AY689" s="25"/>
      <c r="AZ689" s="25"/>
      <c r="BA689" s="25"/>
    </row>
    <row r="690" spans="1:53" ht="15" thickBot="1">
      <c r="A690" s="23" t="s">
        <v>11</v>
      </c>
      <c r="B690" s="24">
        <v>13135050435</v>
      </c>
      <c r="C690" s="24"/>
      <c r="D690" s="148">
        <f t="shared" ref="D690:G690" si="2181">IF(OR(AND($V1472=1,$B$24=2),$B$24=1), IF(D$11="Next Quintile",IF(D1472&gt;D$21,D$22,IF(D1472&gt;D$20,D$21,IF(D1472&gt;D$19,D$20,IF(D1472&gt;D$18,D$19,D$18)))),IF(D$11="2nd Quintile",IF(D1472&gt;D$20,D$22,IF(D1472&gt;D$19,D$21,IF(D1472&gt;D$18,D$20,D$19))),IF(D1472*(1+D$11)&gt;100,100,D1472*(1+D$11)))), D1472)</f>
        <v>69</v>
      </c>
      <c r="E690" s="148">
        <f t="shared" si="2181"/>
        <v>72.5</v>
      </c>
      <c r="F690" s="148">
        <f t="shared" si="2181"/>
        <v>38.4</v>
      </c>
      <c r="G690" s="148">
        <f t="shared" si="2181"/>
        <v>32.799999999999997</v>
      </c>
      <c r="H690" s="149">
        <f t="shared" ref="H690:M690" si="2182">IF(OR(AND($V1472=1,$B$24=2),$B$24=1), IF(H$11="2nd Quintile",IF(H1472&gt;H$21,H$20,IF(H1472&gt;H$20,H$19,IF(H1472&gt;H$19,H$18, H$17))), IF(H$11="Next Quintile",IF(H1472=H$22,H$22,IF(H1472&gt;H$21,H$21,IF(H1472&gt;H$20,H$20,IF(H1472&gt;H$19,H$19,H$18)))),H1472*(1+H$11))), H1472)</f>
        <v>6.8</v>
      </c>
      <c r="I690" s="149">
        <f t="shared" si="2182"/>
        <v>23.2</v>
      </c>
      <c r="J690" s="149">
        <f t="shared" si="2182"/>
        <v>18.5</v>
      </c>
      <c r="K690" s="149">
        <f t="shared" si="2182"/>
        <v>42.6</v>
      </c>
      <c r="L690" s="149">
        <f t="shared" si="2182"/>
        <v>32.4</v>
      </c>
      <c r="M690" s="149">
        <f t="shared" si="2182"/>
        <v>34.200000000000003</v>
      </c>
      <c r="N690" s="148">
        <f t="shared" si="2001"/>
        <v>75</v>
      </c>
      <c r="O690" s="149">
        <f t="shared" ref="O690:Q690" si="2183">IF(OR(AND($V1472=1,$B$24=2),$B$24=1), IF(O$11="2nd Quintile",IF(O1472&gt;O$21,O$20,IF(O1472&gt;O$20,O$19,IF(O1472&gt;O$19,O$18, O$17))), IF(O$11="Next Quintile",IF(O1472=O$22,O$22,IF(O1472&gt;O$21,O$21,IF(O1472&gt;O$20,O$20,IF(O1472&gt;O$19,O$19,O$18)))),O1472*(1+O$11))), O1472)</f>
        <v>28.2</v>
      </c>
      <c r="P690" s="149">
        <f t="shared" si="2183"/>
        <v>38.700000000000003</v>
      </c>
      <c r="Q690" s="149">
        <f t="shared" si="2183"/>
        <v>15.9</v>
      </c>
      <c r="R690" s="23"/>
      <c r="S690" s="49">
        <f t="shared" si="2112"/>
        <v>-0.42601888062801552</v>
      </c>
      <c r="T690" s="49">
        <f t="shared" si="2174"/>
        <v>0.25746962738370643</v>
      </c>
      <c r="U690" s="49">
        <f t="shared" si="2174"/>
        <v>-0.36600776640396565</v>
      </c>
      <c r="V690" s="49">
        <f t="shared" si="2174"/>
        <v>-2.3330853940184956E-2</v>
      </c>
      <c r="W690" s="49">
        <f t="shared" si="2122"/>
        <v>0.88337530168828815</v>
      </c>
      <c r="X690" s="49">
        <f t="shared" si="2122"/>
        <v>-1.4680473142329178</v>
      </c>
      <c r="Y690" s="49">
        <f t="shared" si="2123"/>
        <v>0.27964533198232949</v>
      </c>
      <c r="Z690" s="49">
        <f t="shared" si="2123"/>
        <v>-0.58009578598309819</v>
      </c>
      <c r="AA690" s="49">
        <f t="shared" si="2123"/>
        <v>0.55961312666537566</v>
      </c>
      <c r="AB690" s="49">
        <f t="shared" si="2123"/>
        <v>-1.715951704341633</v>
      </c>
      <c r="AC690" s="49">
        <f t="shared" si="2174"/>
        <v>-5.4680869717858875E-3</v>
      </c>
      <c r="AD690" s="49">
        <f t="shared" si="2124"/>
        <v>-1.6377618493773642</v>
      </c>
      <c r="AE690" s="49">
        <f t="shared" si="2124"/>
        <v>-1.098772088631534</v>
      </c>
      <c r="AF690" s="49">
        <f t="shared" si="2124"/>
        <v>-0.55150416125906676</v>
      </c>
      <c r="AG690" s="129">
        <f t="shared" si="2115"/>
        <v>-0.50848716961629303</v>
      </c>
      <c r="AH690" s="129">
        <f t="shared" si="2116"/>
        <v>-0.12327350773582284</v>
      </c>
      <c r="AI690" s="129">
        <f t="shared" si="2117"/>
        <v>-0.57881145455311855</v>
      </c>
      <c r="AJ690" s="132">
        <f t="shared" si="2118"/>
        <v>-0.82337654655993764</v>
      </c>
      <c r="AK690" s="85">
        <f t="shared" si="2131"/>
        <v>0.43605962631519213</v>
      </c>
      <c r="AL690" s="122">
        <f t="shared" si="2132"/>
        <v>0.49355449644360211</v>
      </c>
      <c r="AM690" s="122">
        <f t="shared" si="2133"/>
        <v>0.48990440865399898</v>
      </c>
      <c r="AN690" s="122">
        <f t="shared" si="2134"/>
        <v>0.39133164968952477</v>
      </c>
      <c r="AO690" s="53"/>
      <c r="AP690" s="60"/>
      <c r="AQ690" s="25"/>
      <c r="AR690" s="25"/>
      <c r="AS690" s="25"/>
      <c r="AT690" s="25"/>
      <c r="AU690" s="25"/>
      <c r="AV690" s="25"/>
      <c r="AW690" s="25"/>
      <c r="AX690" s="25"/>
      <c r="AY690" s="25"/>
      <c r="AZ690" s="25"/>
      <c r="BA690" s="25"/>
    </row>
    <row r="691" spans="1:53" ht="15" thickBot="1">
      <c r="A691" s="23" t="s">
        <v>11</v>
      </c>
      <c r="B691" s="24">
        <v>13135050436</v>
      </c>
      <c r="C691" s="24"/>
      <c r="D691" s="148">
        <f t="shared" ref="D691:G691" si="2184">IF(OR(AND($V1473=1,$B$24=2),$B$24=1), IF(D$11="Next Quintile",IF(D1473&gt;D$21,D$22,IF(D1473&gt;D$20,D$21,IF(D1473&gt;D$19,D$20,IF(D1473&gt;D$18,D$19,D$18)))),IF(D$11="2nd Quintile",IF(D1473&gt;D$20,D$22,IF(D1473&gt;D$19,D$21,IF(D1473&gt;D$18,D$20,D$19))),IF(D1473*(1+D$11)&gt;100,100,D1473*(1+D$11)))), D1473)</f>
        <v>73.900000000000006</v>
      </c>
      <c r="E691" s="148">
        <f t="shared" si="2184"/>
        <v>73.2</v>
      </c>
      <c r="F691" s="148">
        <f t="shared" si="2184"/>
        <v>43.6</v>
      </c>
      <c r="G691" s="148">
        <f t="shared" si="2184"/>
        <v>48.5</v>
      </c>
      <c r="H691" s="149">
        <f t="shared" ref="H691:M691" si="2185">IF(OR(AND($V1473=1,$B$24=2),$B$24=1), IF(H$11="2nd Quintile",IF(H1473&gt;H$21,H$20,IF(H1473&gt;H$20,H$19,IF(H1473&gt;H$19,H$18, H$17))), IF(H$11="Next Quintile",IF(H1473=H$22,H$22,IF(H1473&gt;H$21,H$21,IF(H1473&gt;H$20,H$20,IF(H1473&gt;H$19,H$19,H$18)))),H1473*(1+H$11))), H1473)</f>
        <v>7.7</v>
      </c>
      <c r="I691" s="149">
        <f t="shared" si="2185"/>
        <v>17.100000000000001</v>
      </c>
      <c r="J691" s="149">
        <f t="shared" si="2185"/>
        <v>27.8</v>
      </c>
      <c r="K691" s="149">
        <f t="shared" si="2185"/>
        <v>40.4</v>
      </c>
      <c r="L691" s="149">
        <f t="shared" si="2185"/>
        <v>44.7</v>
      </c>
      <c r="M691" s="149">
        <f t="shared" si="2185"/>
        <v>18</v>
      </c>
      <c r="N691" s="148">
        <f t="shared" si="2001"/>
        <v>78.400000000000006</v>
      </c>
      <c r="O691" s="149">
        <f t="shared" ref="O691:Q691" si="2186">IF(OR(AND($V1473=1,$B$24=2),$B$24=1), IF(O$11="2nd Quintile",IF(O1473&gt;O$21,O$20,IF(O1473&gt;O$20,O$19,IF(O1473&gt;O$19,O$18, O$17))), IF(O$11="Next Quintile",IF(O1473=O$22,O$22,IF(O1473&gt;O$21,O$21,IF(O1473&gt;O$20,O$20,IF(O1473&gt;O$19,O$19,O$18)))),O1473*(1+O$11))), O1473)</f>
        <v>27.2</v>
      </c>
      <c r="P691" s="149">
        <f t="shared" si="2186"/>
        <v>42.8</v>
      </c>
      <c r="Q691" s="149">
        <f t="shared" si="2186"/>
        <v>14</v>
      </c>
      <c r="R691" s="23"/>
      <c r="S691" s="49">
        <f t="shared" si="2112"/>
        <v>-8.6279525940249711E-3</v>
      </c>
      <c r="T691" s="49">
        <f t="shared" si="2174"/>
        <v>0.32438389062222556</v>
      </c>
      <c r="U691" s="49">
        <f t="shared" si="2174"/>
        <v>-0.11681837241815529</v>
      </c>
      <c r="V691" s="49">
        <f t="shared" si="2174"/>
        <v>0.81120954454509642</v>
      </c>
      <c r="W691" s="49">
        <f t="shared" si="2122"/>
        <v>0.56196924319211095</v>
      </c>
      <c r="X691" s="49">
        <f t="shared" si="2122"/>
        <v>-0.73975455462399153</v>
      </c>
      <c r="Y691" s="49">
        <f t="shared" si="2123"/>
        <v>-0.18759535563145852</v>
      </c>
      <c r="Z691" s="49">
        <f t="shared" si="2123"/>
        <v>-0.47154626279271949</v>
      </c>
      <c r="AA691" s="49">
        <f t="shared" si="2123"/>
        <v>-0.5724555256189503</v>
      </c>
      <c r="AB691" s="49">
        <f t="shared" si="2123"/>
        <v>-0.34685782918445418</v>
      </c>
      <c r="AC691" s="49">
        <f t="shared" si="2174"/>
        <v>0.31395715278793312</v>
      </c>
      <c r="AD691" s="49">
        <f t="shared" si="2124"/>
        <v>-1.5349086631049553</v>
      </c>
      <c r="AE691" s="49">
        <f t="shared" si="2124"/>
        <v>-1.393211145185121</v>
      </c>
      <c r="AF691" s="49">
        <f t="shared" si="2124"/>
        <v>-0.2664429189298797</v>
      </c>
      <c r="AG691" s="129">
        <f t="shared" si="2115"/>
        <v>-0.36388725808992989</v>
      </c>
      <c r="AH691" s="129">
        <f t="shared" si="2116"/>
        <v>9.2109491870257507E-2</v>
      </c>
      <c r="AI691" s="129">
        <f t="shared" si="2117"/>
        <v>-0.46361987253204134</v>
      </c>
      <c r="AJ691" s="132">
        <f t="shared" si="2118"/>
        <v>-0.72015139360800584</v>
      </c>
      <c r="AK691" s="85">
        <f t="shared" si="2131"/>
        <v>0.47922393453627304</v>
      </c>
      <c r="AL691" s="122">
        <f t="shared" si="2132"/>
        <v>0.5565014754046278</v>
      </c>
      <c r="AM691" s="122">
        <f t="shared" si="2133"/>
        <v>0.51670627967571803</v>
      </c>
      <c r="AN691" s="122">
        <f t="shared" si="2134"/>
        <v>0.42018005576429657</v>
      </c>
      <c r="AO691" s="53"/>
      <c r="AP691" s="60"/>
      <c r="AQ691" s="25"/>
      <c r="AR691" s="25"/>
      <c r="AS691" s="25"/>
      <c r="AT691" s="25"/>
      <c r="AU691" s="25"/>
      <c r="AV691" s="25"/>
      <c r="AW691" s="25"/>
      <c r="AX691" s="25"/>
      <c r="AY691" s="25"/>
      <c r="AZ691" s="25"/>
      <c r="BA691" s="25"/>
    </row>
    <row r="692" spans="1:53" ht="15" thickBot="1">
      <c r="A692" s="23" t="s">
        <v>11</v>
      </c>
      <c r="B692" s="24">
        <v>13135050511</v>
      </c>
      <c r="C692" s="24"/>
      <c r="D692" s="148">
        <f t="shared" ref="D692:G692" si="2187">IF(OR(AND($V1474=1,$B$24=2),$B$24=1), IF(D$11="Next Quintile",IF(D1474&gt;D$21,D$22,IF(D1474&gt;D$20,D$21,IF(D1474&gt;D$19,D$20,IF(D1474&gt;D$18,D$19,D$18)))),IF(D$11="2nd Quintile",IF(D1474&gt;D$20,D$22,IF(D1474&gt;D$19,D$21,IF(D1474&gt;D$18,D$20,D$19))),IF(D1474*(1+D$11)&gt;100,100,D1474*(1+D$11)))), D1474)</f>
        <v>86.5</v>
      </c>
      <c r="E692" s="148">
        <f t="shared" si="2187"/>
        <v>82.2</v>
      </c>
      <c r="F692" s="148">
        <f t="shared" si="2187"/>
        <v>55.1</v>
      </c>
      <c r="G692" s="148">
        <f t="shared" si="2187"/>
        <v>50.5</v>
      </c>
      <c r="H692" s="149">
        <f t="shared" ref="H692:M692" si="2188">IF(OR(AND($V1474=1,$B$24=2),$B$24=1), IF(H$11="2nd Quintile",IF(H1474&gt;H$21,H$20,IF(H1474&gt;H$20,H$19,IF(H1474&gt;H$19,H$18, H$17))), IF(H$11="Next Quintile",IF(H1474=H$22,H$22,IF(H1474&gt;H$21,H$21,IF(H1474&gt;H$20,H$20,IF(H1474&gt;H$19,H$19,H$18)))),H1474*(1+H$11))), H1474)</f>
        <v>8.4</v>
      </c>
      <c r="I692" s="149">
        <f t="shared" si="2188"/>
        <v>24.7</v>
      </c>
      <c r="J692" s="149">
        <f t="shared" si="2188"/>
        <v>26.7</v>
      </c>
      <c r="K692" s="149">
        <f t="shared" si="2188"/>
        <v>40.6</v>
      </c>
      <c r="L692" s="149">
        <f t="shared" si="2188"/>
        <v>40.299999999999997</v>
      </c>
      <c r="M692" s="149">
        <f t="shared" si="2188"/>
        <v>17.899999999999999</v>
      </c>
      <c r="N692" s="148">
        <f t="shared" si="2001"/>
        <v>87.2</v>
      </c>
      <c r="O692" s="149">
        <f t="shared" ref="O692:Q692" si="2189">IF(OR(AND($V1474=1,$B$24=2),$B$24=1), IF(O$11="2nd Quintile",IF(O1474&gt;O$21,O$20,IF(O1474&gt;O$20,O$19,IF(O1474&gt;O$19,O$18, O$17))), IF(O$11="Next Quintile",IF(O1474=O$22,O$22,IF(O1474&gt;O$21,O$21,IF(O1474&gt;O$20,O$20,IF(O1474&gt;O$19,O$19,O$18)))),O1474*(1+O$11))), O1474)</f>
        <v>15.7</v>
      </c>
      <c r="P692" s="149">
        <f t="shared" si="2189"/>
        <v>36.299999999999997</v>
      </c>
      <c r="Q692" s="149">
        <f t="shared" si="2189"/>
        <v>8.9</v>
      </c>
      <c r="R692" s="23"/>
      <c r="S692" s="49">
        <f t="shared" si="2112"/>
        <v>1.0646630052076633</v>
      </c>
      <c r="T692" s="49">
        <f t="shared" si="2174"/>
        <v>1.1847101322603255</v>
      </c>
      <c r="U692" s="49">
        <f t="shared" si="2174"/>
        <v>0.43427355658892497</v>
      </c>
      <c r="V692" s="49">
        <f t="shared" si="2174"/>
        <v>0.91752042333303041</v>
      </c>
      <c r="W692" s="49">
        <f t="shared" si="2122"/>
        <v>0.3119867532506399</v>
      </c>
      <c r="X692" s="49">
        <f t="shared" si="2122"/>
        <v>-1.6471356977433096</v>
      </c>
      <c r="Y692" s="49">
        <f t="shared" si="2123"/>
        <v>-0.1323303280642362</v>
      </c>
      <c r="Z692" s="49">
        <f t="shared" si="2123"/>
        <v>-0.48141440126457219</v>
      </c>
      <c r="AA692" s="49">
        <f t="shared" si="2123"/>
        <v>-0.16748787764732109</v>
      </c>
      <c r="AB692" s="49">
        <f t="shared" si="2123"/>
        <v>-0.33840663242422453</v>
      </c>
      <c r="AC692" s="49">
        <f t="shared" si="2174"/>
        <v>1.1407048321660276</v>
      </c>
      <c r="AD692" s="49">
        <f t="shared" si="2124"/>
        <v>-0.35209702097225204</v>
      </c>
      <c r="AE692" s="49">
        <f t="shared" si="2124"/>
        <v>-0.92641751894162849</v>
      </c>
      <c r="AF692" s="49">
        <f t="shared" si="2124"/>
        <v>0.49872146837478026</v>
      </c>
      <c r="AG692" s="129">
        <f t="shared" si="2115"/>
        <v>2.1979172991073947E-2</v>
      </c>
      <c r="AH692" s="129">
        <f t="shared" si="2116"/>
        <v>0.30481254926186258</v>
      </c>
      <c r="AI692" s="129">
        <f t="shared" si="2117"/>
        <v>-0.32910297044537257</v>
      </c>
      <c r="AJ692" s="132">
        <f t="shared" si="2118"/>
        <v>9.0227940156731828E-2</v>
      </c>
      <c r="AK692" s="85">
        <f t="shared" si="2131"/>
        <v>0.59440835883872012</v>
      </c>
      <c r="AL692" s="122">
        <f t="shared" si="2132"/>
        <v>0.61866522511125621</v>
      </c>
      <c r="AM692" s="122">
        <f t="shared" si="2133"/>
        <v>0.54800461412613299</v>
      </c>
      <c r="AN692" s="122">
        <f t="shared" si="2134"/>
        <v>0.64665733796250757</v>
      </c>
      <c r="AO692" s="53"/>
      <c r="AP692" s="60"/>
      <c r="AQ692" s="25"/>
      <c r="AR692" s="25"/>
      <c r="AS692" s="25"/>
      <c r="AT692" s="25"/>
      <c r="AU692" s="25"/>
      <c r="AV692" s="25"/>
      <c r="AW692" s="25"/>
      <c r="AX692" s="25"/>
      <c r="AY692" s="25"/>
      <c r="AZ692" s="25"/>
      <c r="BA692" s="25"/>
    </row>
    <row r="693" spans="1:53" ht="15" thickBot="1">
      <c r="A693" s="23" t="s">
        <v>11</v>
      </c>
      <c r="B693" s="24">
        <v>13135050520</v>
      </c>
      <c r="C693" s="24"/>
      <c r="D693" s="148">
        <f t="shared" ref="D693:G693" si="2190">IF(OR(AND($V1475=1,$B$24=2),$B$24=1), IF(D$11="Next Quintile",IF(D1475&gt;D$21,D$22,IF(D1475&gt;D$20,D$21,IF(D1475&gt;D$19,D$20,IF(D1475&gt;D$18,D$19,D$18)))),IF(D$11="2nd Quintile",IF(D1475&gt;D$20,D$22,IF(D1475&gt;D$19,D$21,IF(D1475&gt;D$18,D$20,D$19))),IF(D1475*(1+D$11)&gt;100,100,D1475*(1+D$11)))), D1475)</f>
        <v>73.099999999999994</v>
      </c>
      <c r="E693" s="148">
        <f t="shared" si="2190"/>
        <v>74.5</v>
      </c>
      <c r="F693" s="148">
        <f t="shared" si="2190"/>
        <v>28.6</v>
      </c>
      <c r="G693" s="148">
        <f t="shared" si="2190"/>
        <v>37.5</v>
      </c>
      <c r="H693" s="149">
        <f t="shared" ref="H693:M693" si="2191">IF(OR(AND($V1475=1,$B$24=2),$B$24=1), IF(H$11="2nd Quintile",IF(H1475&gt;H$21,H$20,IF(H1475&gt;H$20,H$19,IF(H1475&gt;H$19,H$18, H$17))), IF(H$11="Next Quintile",IF(H1475=H$22,H$22,IF(H1475&gt;H$21,H$21,IF(H1475&gt;H$20,H$20,IF(H1475&gt;H$19,H$19,H$18)))),H1475*(1+H$11))), H1475)</f>
        <v>10.8</v>
      </c>
      <c r="I693" s="149">
        <f t="shared" si="2191"/>
        <v>20.6</v>
      </c>
      <c r="J693" s="149">
        <f t="shared" si="2191"/>
        <v>28.3</v>
      </c>
      <c r="K693" s="149">
        <f t="shared" si="2191"/>
        <v>58.7</v>
      </c>
      <c r="L693" s="149">
        <f t="shared" si="2191"/>
        <v>54.1</v>
      </c>
      <c r="M693" s="149">
        <f t="shared" si="2191"/>
        <v>19.100000000000001</v>
      </c>
      <c r="N693" s="148">
        <f t="shared" si="2001"/>
        <v>80</v>
      </c>
      <c r="O693" s="149">
        <f t="shared" ref="O693:Q693" si="2192">IF(OR(AND($V1475=1,$B$24=2),$B$24=1), IF(O$11="2nd Quintile",IF(O1475&gt;O$21,O$20,IF(O1475&gt;O$20,O$19,IF(O1475&gt;O$19,O$18, O$17))), IF(O$11="Next Quintile",IF(O1475=O$22,O$22,IF(O1475&gt;O$21,O$21,IF(O1475&gt;O$20,O$20,IF(O1475&gt;O$19,O$19,O$18)))),O1475*(1+O$11))), O1475)</f>
        <v>20.5</v>
      </c>
      <c r="P693" s="149">
        <f t="shared" si="2192"/>
        <v>33.5</v>
      </c>
      <c r="Q693" s="149">
        <f t="shared" si="2192"/>
        <v>17.7</v>
      </c>
      <c r="R693" s="23"/>
      <c r="S693" s="49">
        <f t="shared" si="2112"/>
        <v>-7.6773410232228403E-2</v>
      </c>
      <c r="T693" s="49">
        <f t="shared" si="2174"/>
        <v>0.44865323663661755</v>
      </c>
      <c r="U693" s="49">
        <f t="shared" si="2174"/>
        <v>-0.83563393199260783</v>
      </c>
      <c r="V693" s="49">
        <f t="shared" si="2174"/>
        <v>0.2264997112114599</v>
      </c>
      <c r="W693" s="49">
        <f t="shared" si="2122"/>
        <v>-0.54509606940583233</v>
      </c>
      <c r="X693" s="49">
        <f t="shared" si="2122"/>
        <v>-1.1576274494815724</v>
      </c>
      <c r="Y693" s="49">
        <f t="shared" si="2123"/>
        <v>-0.21271582270746861</v>
      </c>
      <c r="Z693" s="49">
        <f t="shared" si="2123"/>
        <v>-1.3744809329672325</v>
      </c>
      <c r="AA693" s="49">
        <f t="shared" si="2123"/>
        <v>-1.4376136826492478</v>
      </c>
      <c r="AB693" s="49">
        <f t="shared" si="2123"/>
        <v>-0.43982099354697879</v>
      </c>
      <c r="AC693" s="49">
        <f t="shared" si="2174"/>
        <v>0.46427491267485893</v>
      </c>
      <c r="AD693" s="49">
        <f t="shared" si="2124"/>
        <v>-0.84579231507981523</v>
      </c>
      <c r="AE693" s="49">
        <f t="shared" si="2124"/>
        <v>-0.7253371876367396</v>
      </c>
      <c r="AF693" s="49">
        <f t="shared" si="2124"/>
        <v>-0.82156218030777017</v>
      </c>
      <c r="AG693" s="129">
        <f t="shared" si="2115"/>
        <v>-0.62453457962529857</v>
      </c>
      <c r="AH693" s="129">
        <f t="shared" si="2116"/>
        <v>-0.30752767656737606</v>
      </c>
      <c r="AI693" s="129">
        <f t="shared" si="2117"/>
        <v>-1.0839718697211531</v>
      </c>
      <c r="AJ693" s="132">
        <f t="shared" si="2118"/>
        <v>-0.48210419258736653</v>
      </c>
      <c r="AK693" s="85">
        <f t="shared" si="2131"/>
        <v>0.40141848358549126</v>
      </c>
      <c r="AL693" s="122">
        <f t="shared" si="2132"/>
        <v>0.43970510577612421</v>
      </c>
      <c r="AM693" s="122">
        <f t="shared" si="2133"/>
        <v>0.3723676576600391</v>
      </c>
      <c r="AN693" s="122">
        <f t="shared" si="2134"/>
        <v>0.48670727440841977</v>
      </c>
      <c r="AO693" s="53"/>
      <c r="AP693" s="60"/>
      <c r="AQ693" s="25"/>
      <c r="AR693" s="25"/>
      <c r="AS693" s="25"/>
      <c r="AT693" s="25"/>
      <c r="AU693" s="25"/>
      <c r="AV693" s="25"/>
      <c r="AW693" s="25"/>
      <c r="AX693" s="25"/>
      <c r="AY693" s="25"/>
      <c r="AZ693" s="25"/>
      <c r="BA693" s="25"/>
    </row>
    <row r="694" spans="1:53" ht="15" thickBot="1">
      <c r="A694" s="23" t="s">
        <v>11</v>
      </c>
      <c r="B694" s="24">
        <v>13135050521</v>
      </c>
      <c r="C694" s="24"/>
      <c r="D694" s="148">
        <f t="shared" ref="D694:G694" si="2193">IF(OR(AND($V1476=1,$B$24=2),$B$24=1), IF(D$11="Next Quintile",IF(D1476&gt;D$21,D$22,IF(D1476&gt;D$20,D$21,IF(D1476&gt;D$19,D$20,IF(D1476&gt;D$18,D$19,D$18)))),IF(D$11="2nd Quintile",IF(D1476&gt;D$20,D$22,IF(D1476&gt;D$19,D$21,IF(D1476&gt;D$18,D$20,D$19))),IF(D1476*(1+D$11)&gt;100,100,D1476*(1+D$11)))), D1476)</f>
        <v>73.099999999999994</v>
      </c>
      <c r="E694" s="148">
        <f t="shared" si="2193"/>
        <v>74.5</v>
      </c>
      <c r="F694" s="148">
        <f t="shared" si="2193"/>
        <v>44</v>
      </c>
      <c r="G694" s="148">
        <f t="shared" si="2193"/>
        <v>37.5</v>
      </c>
      <c r="H694" s="149">
        <f t="shared" ref="H694:M694" si="2194">IF(OR(AND($V1476=1,$B$24=2),$B$24=1), IF(H$11="2nd Quintile",IF(H1476&gt;H$21,H$20,IF(H1476&gt;H$20,H$19,IF(H1476&gt;H$19,H$18, H$17))), IF(H$11="Next Quintile",IF(H1476=H$22,H$22,IF(H1476&gt;H$21,H$21,IF(H1476&gt;H$20,H$20,IF(H1476&gt;H$19,H$19,H$18)))),H1476*(1+H$11))), H1476)</f>
        <v>7.3</v>
      </c>
      <c r="I694" s="149">
        <f t="shared" si="2194"/>
        <v>23.3</v>
      </c>
      <c r="J694" s="149">
        <f t="shared" si="2194"/>
        <v>28.9</v>
      </c>
      <c r="K694" s="149">
        <f t="shared" si="2194"/>
        <v>42</v>
      </c>
      <c r="L694" s="149">
        <f t="shared" si="2194"/>
        <v>43.8</v>
      </c>
      <c r="M694" s="149">
        <f t="shared" si="2194"/>
        <v>24.2</v>
      </c>
      <c r="N694" s="148">
        <f t="shared" si="2001"/>
        <v>80</v>
      </c>
      <c r="O694" s="149">
        <f t="shared" ref="O694:Q694" si="2195">IF(OR(AND($V1476=1,$B$24=2),$B$24=1), IF(O$11="2nd Quintile",IF(O1476&gt;O$21,O$20,IF(O1476&gt;O$20,O$19,IF(O1476&gt;O$19,O$18, O$17))), IF(O$11="Next Quintile",IF(O1476=O$22,O$22,IF(O1476&gt;O$21,O$21,IF(O1476&gt;O$20,O$20,IF(O1476&gt;O$19,O$19,O$18)))),O1476*(1+O$11))), O1476)</f>
        <v>15.7</v>
      </c>
      <c r="P694" s="149">
        <f t="shared" si="2195"/>
        <v>29</v>
      </c>
      <c r="Q694" s="149">
        <f t="shared" si="2195"/>
        <v>10.6</v>
      </c>
      <c r="R694" s="23"/>
      <c r="S694" s="49">
        <f t="shared" si="2112"/>
        <v>-7.6773410232228403E-2</v>
      </c>
      <c r="T694" s="49">
        <f t="shared" si="2174"/>
        <v>0.44865323663661755</v>
      </c>
      <c r="U694" s="49">
        <f t="shared" si="2174"/>
        <v>-9.7649957496169962E-2</v>
      </c>
      <c r="V694" s="49">
        <f t="shared" si="2174"/>
        <v>0.2264997112114599</v>
      </c>
      <c r="W694" s="49">
        <f t="shared" si="2122"/>
        <v>0.70481638030152316</v>
      </c>
      <c r="X694" s="49">
        <f t="shared" si="2122"/>
        <v>-1.4799865398002774</v>
      </c>
      <c r="Y694" s="49">
        <f t="shared" si="2123"/>
        <v>-0.24286038319868064</v>
      </c>
      <c r="Z694" s="49">
        <f t="shared" si="2123"/>
        <v>-0.55049137056754038</v>
      </c>
      <c r="AA694" s="49">
        <f t="shared" si="2123"/>
        <v>-0.48962123398838936</v>
      </c>
      <c r="AB694" s="49">
        <f t="shared" si="2123"/>
        <v>-0.870832028318683</v>
      </c>
      <c r="AC694" s="49">
        <f t="shared" si="2174"/>
        <v>0.46427491267485893</v>
      </c>
      <c r="AD694" s="49">
        <f t="shared" si="2124"/>
        <v>-0.35209702097225204</v>
      </c>
      <c r="AE694" s="49">
        <f t="shared" si="2124"/>
        <v>-0.40217236946816781</v>
      </c>
      <c r="AF694" s="49">
        <f t="shared" si="2124"/>
        <v>0.24366667260656036</v>
      </c>
      <c r="AG694" s="129">
        <f t="shared" si="2115"/>
        <v>-0.24082121103079854</v>
      </c>
      <c r="AH694" s="129">
        <f t="shared" si="2116"/>
        <v>-7.3900137511107938E-2</v>
      </c>
      <c r="AI694" s="129">
        <f t="shared" si="2117"/>
        <v>-0.63698154429153753</v>
      </c>
      <c r="AJ694" s="132">
        <f t="shared" si="2118"/>
        <v>-1.1581951289750141E-2</v>
      </c>
      <c r="AK694" s="85">
        <f t="shared" si="2131"/>
        <v>0.51596020035232726</v>
      </c>
      <c r="AL694" s="122">
        <f t="shared" si="2132"/>
        <v>0.50798416128462576</v>
      </c>
      <c r="AM694" s="122">
        <f t="shared" si="2133"/>
        <v>0.47636984983349723</v>
      </c>
      <c r="AN694" s="122">
        <f t="shared" si="2134"/>
        <v>0.61820445601575746</v>
      </c>
      <c r="AO694" s="53"/>
      <c r="AP694" s="60"/>
      <c r="AQ694" s="25"/>
      <c r="AR694" s="25"/>
      <c r="AS694" s="25"/>
      <c r="AT694" s="25"/>
      <c r="AU694" s="25"/>
      <c r="AV694" s="25"/>
      <c r="AW694" s="25"/>
      <c r="AX694" s="25"/>
      <c r="AY694" s="25"/>
      <c r="AZ694" s="25"/>
      <c r="BA694" s="25"/>
    </row>
    <row r="695" spans="1:53" ht="15" thickBot="1">
      <c r="A695" s="23" t="s">
        <v>11</v>
      </c>
      <c r="B695" s="24">
        <v>13135050522</v>
      </c>
      <c r="C695" s="24"/>
      <c r="D695" s="148">
        <f t="shared" ref="D695:G695" si="2196">IF(OR(AND($V1477=1,$B$24=2),$B$24=1), IF(D$11="Next Quintile",IF(D1477&gt;D$21,D$22,IF(D1477&gt;D$20,D$21,IF(D1477&gt;D$19,D$20,IF(D1477&gt;D$18,D$19,D$18)))),IF(D$11="2nd Quintile",IF(D1477&gt;D$20,D$22,IF(D1477&gt;D$19,D$21,IF(D1477&gt;D$18,D$20,D$19))),IF(D1477*(1+D$11)&gt;100,100,D1477*(1+D$11)))), D1477)</f>
        <v>73.099999999999994</v>
      </c>
      <c r="E695" s="148">
        <f t="shared" si="2196"/>
        <v>74.5</v>
      </c>
      <c r="F695" s="148">
        <f t="shared" si="2196"/>
        <v>46.2</v>
      </c>
      <c r="G695" s="148">
        <f t="shared" si="2196"/>
        <v>37.299999999999997</v>
      </c>
      <c r="H695" s="149">
        <f t="shared" ref="H695:M695" si="2197">IF(OR(AND($V1477=1,$B$24=2),$B$24=1), IF(H$11="2nd Quintile",IF(H1477&gt;H$21,H$20,IF(H1477&gt;H$20,H$19,IF(H1477&gt;H$19,H$18, H$17))), IF(H$11="Next Quintile",IF(H1477=H$22,H$22,IF(H1477&gt;H$21,H$21,IF(H1477&gt;H$20,H$20,IF(H1477&gt;H$19,H$19,H$18)))),H1477*(1+H$11))), H1477)</f>
        <v>11.4</v>
      </c>
      <c r="I695" s="149">
        <f t="shared" si="2197"/>
        <v>11.6</v>
      </c>
      <c r="J695" s="149">
        <f t="shared" si="2197"/>
        <v>24.7</v>
      </c>
      <c r="K695" s="149">
        <f t="shared" si="2197"/>
        <v>45.9</v>
      </c>
      <c r="L695" s="149">
        <f t="shared" si="2197"/>
        <v>37.200000000000003</v>
      </c>
      <c r="M695" s="149">
        <f t="shared" si="2197"/>
        <v>21</v>
      </c>
      <c r="N695" s="148">
        <f t="shared" si="2001"/>
        <v>80</v>
      </c>
      <c r="O695" s="149">
        <f t="shared" ref="O695:Q695" si="2198">IF(OR(AND($V1477=1,$B$24=2),$B$24=1), IF(O$11="2nd Quintile",IF(O1477&gt;O$21,O$20,IF(O1477&gt;O$20,O$19,IF(O1477&gt;O$19,O$18, O$17))), IF(O$11="Next Quintile",IF(O1477=O$22,O$22,IF(O1477&gt;O$21,O$21,IF(O1477&gt;O$20,O$20,IF(O1477&gt;O$19,O$19,O$18)))),O1477*(1+O$11))), O1477)</f>
        <v>23.9</v>
      </c>
      <c r="P695" s="149">
        <f t="shared" si="2198"/>
        <v>29.3</v>
      </c>
      <c r="Q695" s="149">
        <f t="shared" si="2198"/>
        <v>11.7</v>
      </c>
      <c r="R695" s="23"/>
      <c r="S695" s="49">
        <f t="shared" si="2112"/>
        <v>-7.6773410232228403E-2</v>
      </c>
      <c r="T695" s="49">
        <f t="shared" si="2174"/>
        <v>0.44865323663661755</v>
      </c>
      <c r="U695" s="49">
        <f t="shared" si="2174"/>
        <v>7.7763245747498782E-3</v>
      </c>
      <c r="V695" s="49">
        <f t="shared" si="2174"/>
        <v>0.21586862333266635</v>
      </c>
      <c r="W695" s="49">
        <f t="shared" si="2122"/>
        <v>-0.75936677506995021</v>
      </c>
      <c r="X695" s="49">
        <f t="shared" si="2122"/>
        <v>-8.3097148419221611E-2</v>
      </c>
      <c r="Y695" s="49">
        <f t="shared" si="2123"/>
        <v>-3.1848459760195784E-2</v>
      </c>
      <c r="Z695" s="49">
        <f t="shared" si="2123"/>
        <v>-0.74292007076866595</v>
      </c>
      <c r="AA695" s="49">
        <f t="shared" si="2123"/>
        <v>0.11783023796905312</v>
      </c>
      <c r="AB695" s="49">
        <f t="shared" si="2123"/>
        <v>-0.60039373199133905</v>
      </c>
      <c r="AC695" s="49">
        <f t="shared" si="2174"/>
        <v>0.46427491267485893</v>
      </c>
      <c r="AD695" s="49">
        <f t="shared" si="2124"/>
        <v>-1.1954931484060056</v>
      </c>
      <c r="AE695" s="49">
        <f t="shared" si="2124"/>
        <v>-0.42371669067940598</v>
      </c>
      <c r="AF695" s="49">
        <f t="shared" si="2124"/>
        <v>7.8631216521241581E-2</v>
      </c>
      <c r="AG695" s="129">
        <f t="shared" si="2115"/>
        <v>-0.23913241678203545</v>
      </c>
      <c r="AH695" s="129">
        <f t="shared" si="2116"/>
        <v>-3.9826801276794603E-2</v>
      </c>
      <c r="AI695" s="129">
        <f t="shared" si="2117"/>
        <v>-0.40849452159698396</v>
      </c>
      <c r="AJ695" s="132">
        <f t="shared" si="2118"/>
        <v>-0.26907592747232778</v>
      </c>
      <c r="AK695" s="85">
        <f t="shared" si="2131"/>
        <v>0.51646431985493357</v>
      </c>
      <c r="AL695" s="122">
        <f t="shared" si="2132"/>
        <v>0.51794229903456879</v>
      </c>
      <c r="AM695" s="122">
        <f t="shared" si="2133"/>
        <v>0.52953241262628425</v>
      </c>
      <c r="AN695" s="122">
        <f t="shared" si="2134"/>
        <v>0.54624243344378132</v>
      </c>
      <c r="AO695" s="53"/>
      <c r="AP695" s="60"/>
      <c r="AQ695" s="25"/>
      <c r="AR695" s="25"/>
      <c r="AS695" s="25"/>
      <c r="AT695" s="25"/>
      <c r="AU695" s="25"/>
      <c r="AV695" s="25"/>
      <c r="AW695" s="25"/>
      <c r="AX695" s="25"/>
      <c r="AY695" s="25"/>
      <c r="AZ695" s="25"/>
      <c r="BA695" s="25"/>
    </row>
    <row r="696" spans="1:53" ht="15" thickBot="1">
      <c r="A696" s="23" t="s">
        <v>11</v>
      </c>
      <c r="B696" s="24">
        <v>13135050523</v>
      </c>
      <c r="C696" s="24"/>
      <c r="D696" s="148">
        <f t="shared" ref="D696:G696" si="2199">IF(OR(AND($V1478=1,$B$24=2),$B$24=1), IF(D$11="Next Quintile",IF(D1478&gt;D$21,D$22,IF(D1478&gt;D$20,D$21,IF(D1478&gt;D$19,D$20,IF(D1478&gt;D$18,D$19,D$18)))),IF(D$11="2nd Quintile",IF(D1478&gt;D$20,D$22,IF(D1478&gt;D$19,D$21,IF(D1478&gt;D$18,D$20,D$19))),IF(D1478*(1+D$11)&gt;100,100,D1478*(1+D$11)))), D1478)</f>
        <v>79.5</v>
      </c>
      <c r="E696" s="148">
        <f t="shared" si="2199"/>
        <v>78.3</v>
      </c>
      <c r="F696" s="148">
        <f t="shared" si="2199"/>
        <v>47.6</v>
      </c>
      <c r="G696" s="148">
        <f t="shared" si="2199"/>
        <v>45.5</v>
      </c>
      <c r="H696" s="149">
        <f t="shared" ref="H696:M696" si="2200">IF(OR(AND($V1478=1,$B$24=2),$B$24=1), IF(H$11="2nd Quintile",IF(H1478&gt;H$21,H$20,IF(H1478&gt;H$20,H$19,IF(H1478&gt;H$19,H$18, H$17))), IF(H$11="Next Quintile",IF(H1478=H$22,H$22,IF(H1478&gt;H$21,H$21,IF(H1478&gt;H$20,H$20,IF(H1478&gt;H$19,H$19,H$18)))),H1478*(1+H$11))), H1478)</f>
        <v>8.5</v>
      </c>
      <c r="I696" s="149">
        <f t="shared" si="2200"/>
        <v>15.2</v>
      </c>
      <c r="J696" s="149">
        <f t="shared" si="2200"/>
        <v>9.1999999999999993</v>
      </c>
      <c r="K696" s="149">
        <f t="shared" si="2200"/>
        <v>39</v>
      </c>
      <c r="L696" s="149">
        <f t="shared" si="2200"/>
        <v>44.4</v>
      </c>
      <c r="M696" s="149">
        <f t="shared" si="2200"/>
        <v>11.2</v>
      </c>
      <c r="N696" s="148">
        <f t="shared" si="2001"/>
        <v>87</v>
      </c>
      <c r="O696" s="149">
        <f t="shared" ref="O696:Q696" si="2201">IF(OR(AND($V1478=1,$B$24=2),$B$24=1), IF(O$11="2nd Quintile",IF(O1478&gt;O$21,O$20,IF(O1478&gt;O$20,O$19,IF(O1478&gt;O$19,O$18, O$17))), IF(O$11="Next Quintile",IF(O1478=O$22,O$22,IF(O1478&gt;O$21,O$21,IF(O1478&gt;O$20,O$20,IF(O1478&gt;O$19,O$19,O$18)))),O1478*(1+O$11))), O1478)</f>
        <v>7.6</v>
      </c>
      <c r="P696" s="149">
        <f t="shared" si="2201"/>
        <v>25.6</v>
      </c>
      <c r="Q696" s="149">
        <f t="shared" si="2201"/>
        <v>10.9</v>
      </c>
      <c r="R696" s="23"/>
      <c r="S696" s="49">
        <f t="shared" si="2112"/>
        <v>0.46839025087339176</v>
      </c>
      <c r="T696" s="49">
        <f t="shared" si="2174"/>
        <v>0.81190209421714832</v>
      </c>
      <c r="U696" s="49">
        <f t="shared" si="2174"/>
        <v>7.4865776801698716E-2</v>
      </c>
      <c r="V696" s="49">
        <f t="shared" si="2174"/>
        <v>0.65174322636319559</v>
      </c>
      <c r="W696" s="49">
        <f t="shared" si="2122"/>
        <v>0.27627496897328702</v>
      </c>
      <c r="X696" s="49">
        <f t="shared" si="2122"/>
        <v>-0.51290926884416177</v>
      </c>
      <c r="Y696" s="49">
        <f t="shared" si="2123"/>
        <v>0.74688601959611756</v>
      </c>
      <c r="Z696" s="49">
        <f t="shared" si="2123"/>
        <v>-0.40246929348975136</v>
      </c>
      <c r="AA696" s="49">
        <f t="shared" si="2123"/>
        <v>-0.54484409507542975</v>
      </c>
      <c r="AB696" s="49">
        <f t="shared" si="2123"/>
        <v>0.22782355051115172</v>
      </c>
      <c r="AC696" s="49">
        <f t="shared" si="2174"/>
        <v>1.1219151121801616</v>
      </c>
      <c r="AD696" s="49">
        <f t="shared" si="2124"/>
        <v>0.48101378783426063</v>
      </c>
      <c r="AE696" s="49">
        <f t="shared" si="2124"/>
        <v>-0.15800339574080252</v>
      </c>
      <c r="AF696" s="49">
        <f t="shared" si="2124"/>
        <v>0.19865700276510967</v>
      </c>
      <c r="AG696" s="129">
        <f t="shared" si="2115"/>
        <v>0.17688632538916119</v>
      </c>
      <c r="AH696" s="129">
        <f t="shared" si="2116"/>
        <v>0.35959329542581103</v>
      </c>
      <c r="AI696" s="129">
        <f t="shared" si="2117"/>
        <v>-0.23982994601800978</v>
      </c>
      <c r="AJ696" s="132">
        <f t="shared" si="2118"/>
        <v>0.41089562675968239</v>
      </c>
      <c r="AK696" s="85">
        <f t="shared" si="2131"/>
        <v>0.64064946646582899</v>
      </c>
      <c r="AL696" s="122">
        <f t="shared" si="2132"/>
        <v>0.63467522814101263</v>
      </c>
      <c r="AM696" s="122">
        <f t="shared" si="2133"/>
        <v>0.56877595908416245</v>
      </c>
      <c r="AN696" s="122">
        <f t="shared" si="2134"/>
        <v>0.73627456180413575</v>
      </c>
      <c r="AO696" s="53"/>
      <c r="AP696" s="60"/>
      <c r="AQ696" s="25"/>
      <c r="AR696" s="25"/>
      <c r="AS696" s="25"/>
      <c r="AT696" s="25"/>
      <c r="AU696" s="25"/>
      <c r="AV696" s="25"/>
      <c r="AW696" s="25"/>
      <c r="AX696" s="25"/>
      <c r="AY696" s="25"/>
      <c r="AZ696" s="25"/>
      <c r="BA696" s="25"/>
    </row>
    <row r="697" spans="1:53" ht="15" thickBot="1">
      <c r="A697" s="23" t="s">
        <v>11</v>
      </c>
      <c r="B697" s="24">
        <v>13135050524</v>
      </c>
      <c r="C697" s="24"/>
      <c r="D697" s="148">
        <f t="shared" ref="D697:G697" si="2202">IF(OR(AND($V1479=1,$B$24=2),$B$24=1), IF(D$11="Next Quintile",IF(D1479&gt;D$21,D$22,IF(D1479&gt;D$20,D$21,IF(D1479&gt;D$19,D$20,IF(D1479&gt;D$18,D$19,D$18)))),IF(D$11="2nd Quintile",IF(D1479&gt;D$20,D$22,IF(D1479&gt;D$19,D$21,IF(D1479&gt;D$18,D$20,D$19))),IF(D1479*(1+D$11)&gt;100,100,D1479*(1+D$11)))), D1479)</f>
        <v>57.8</v>
      </c>
      <c r="E697" s="148">
        <f t="shared" si="2202"/>
        <v>60.4</v>
      </c>
      <c r="F697" s="148">
        <f t="shared" si="2202"/>
        <v>36.9</v>
      </c>
      <c r="G697" s="148">
        <f t="shared" si="2202"/>
        <v>44.3</v>
      </c>
      <c r="H697" s="149">
        <f t="shared" ref="H697:M697" si="2203">IF(OR(AND($V1479=1,$B$24=2),$B$24=1), IF(H$11="2nd Quintile",IF(H1479&gt;H$21,H$20,IF(H1479&gt;H$20,H$19,IF(H1479&gt;H$19,H$18, H$17))), IF(H$11="Next Quintile",IF(H1479=H$22,H$22,IF(H1479&gt;H$21,H$21,IF(H1479&gt;H$20,H$20,IF(H1479&gt;H$19,H$19,H$18)))),H1479*(1+H$11))), H1479)</f>
        <v>6.3</v>
      </c>
      <c r="I697" s="149">
        <f t="shared" si="2203"/>
        <v>24.3</v>
      </c>
      <c r="J697" s="149">
        <f t="shared" si="2203"/>
        <v>22</v>
      </c>
      <c r="K697" s="149">
        <f t="shared" si="2203"/>
        <v>46</v>
      </c>
      <c r="L697" s="149">
        <f t="shared" si="2203"/>
        <v>47.9</v>
      </c>
      <c r="M697" s="149">
        <f t="shared" si="2203"/>
        <v>23.5</v>
      </c>
      <c r="N697" s="148">
        <f t="shared" si="2001"/>
        <v>68.8</v>
      </c>
      <c r="O697" s="149">
        <f t="shared" ref="O697:Q697" si="2204">IF(OR(AND($V1479=1,$B$24=2),$B$24=1), IF(O$11="2nd Quintile",IF(O1479&gt;O$21,O$20,IF(O1479&gt;O$20,O$19,IF(O1479&gt;O$19,O$18, O$17))), IF(O$11="Next Quintile",IF(O1479=O$22,O$22,IF(O1479&gt;O$21,O$21,IF(O1479&gt;O$20,O$20,IF(O1479&gt;O$19,O$19,O$18)))),O1479*(1+O$11))), O1479)</f>
        <v>18.399999999999999</v>
      </c>
      <c r="P697" s="149">
        <f t="shared" si="2204"/>
        <v>32.4</v>
      </c>
      <c r="Q697" s="149">
        <f t="shared" si="2204"/>
        <v>10</v>
      </c>
      <c r="R697" s="23"/>
      <c r="S697" s="49">
        <f t="shared" si="2112"/>
        <v>-1.3800552875628502</v>
      </c>
      <c r="T697" s="49">
        <f t="shared" si="2174"/>
        <v>-0.899191208596406</v>
      </c>
      <c r="U697" s="49">
        <f t="shared" si="2174"/>
        <v>-0.43788932236141093</v>
      </c>
      <c r="V697" s="49">
        <f t="shared" si="2174"/>
        <v>0.58795669909043502</v>
      </c>
      <c r="W697" s="49">
        <f t="shared" si="2122"/>
        <v>1.0619342230750533</v>
      </c>
      <c r="X697" s="49">
        <f t="shared" si="2122"/>
        <v>-1.5993787954738719</v>
      </c>
      <c r="Y697" s="49">
        <f t="shared" si="2123"/>
        <v>0.10380206245025876</v>
      </c>
      <c r="Z697" s="49">
        <f t="shared" si="2123"/>
        <v>-0.74785414000459238</v>
      </c>
      <c r="AA697" s="49">
        <f t="shared" si="2123"/>
        <v>-0.86697745141649796</v>
      </c>
      <c r="AB697" s="49">
        <f t="shared" si="2123"/>
        <v>-0.81167365099707656</v>
      </c>
      <c r="AC697" s="49">
        <f t="shared" si="2174"/>
        <v>-0.58794940653362571</v>
      </c>
      <c r="AD697" s="49">
        <f t="shared" si="2124"/>
        <v>-0.62980062390775626</v>
      </c>
      <c r="AE697" s="49">
        <f t="shared" si="2124"/>
        <v>-0.64634134319553305</v>
      </c>
      <c r="AF697" s="49">
        <f t="shared" si="2124"/>
        <v>0.33368601228946149</v>
      </c>
      <c r="AG697" s="129">
        <f t="shared" si="2115"/>
        <v>-0.51918459892282032</v>
      </c>
      <c r="AH697" s="129">
        <f t="shared" si="2116"/>
        <v>-0.36611737562554181</v>
      </c>
      <c r="AI697" s="129">
        <f t="shared" si="2117"/>
        <v>-0.80883508080605571</v>
      </c>
      <c r="AJ697" s="132">
        <f t="shared" si="2118"/>
        <v>-0.38260134033686333</v>
      </c>
      <c r="AK697" s="85">
        <f t="shared" si="2131"/>
        <v>0.43286635232984821</v>
      </c>
      <c r="AL697" s="122">
        <f t="shared" si="2132"/>
        <v>0.42258191332039485</v>
      </c>
      <c r="AM697" s="122">
        <f t="shared" si="2133"/>
        <v>0.43638432103465147</v>
      </c>
      <c r="AN697" s="122">
        <f t="shared" si="2134"/>
        <v>0.51451540648895278</v>
      </c>
      <c r="AO697" s="53"/>
      <c r="AP697" s="60"/>
      <c r="AQ697" s="25"/>
      <c r="AR697" s="25"/>
      <c r="AS697" s="25"/>
      <c r="AT697" s="25"/>
      <c r="AU697" s="25"/>
      <c r="AV697" s="25"/>
      <c r="AW697" s="25"/>
      <c r="AX697" s="25"/>
      <c r="AY697" s="25"/>
      <c r="AZ697" s="25"/>
      <c r="BA697" s="25"/>
    </row>
    <row r="698" spans="1:53" ht="15" thickBot="1">
      <c r="A698" s="23" t="s">
        <v>11</v>
      </c>
      <c r="B698" s="24">
        <v>13135050525</v>
      </c>
      <c r="C698" s="24"/>
      <c r="D698" s="148">
        <f t="shared" ref="D698:G698" si="2205">IF(OR(AND($V1480=1,$B$24=2),$B$24=1), IF(D$11="Next Quintile",IF(D1480&gt;D$21,D$22,IF(D1480&gt;D$20,D$21,IF(D1480&gt;D$19,D$20,IF(D1480&gt;D$18,D$19,D$18)))),IF(D$11="2nd Quintile",IF(D1480&gt;D$20,D$22,IF(D1480&gt;D$19,D$21,IF(D1480&gt;D$18,D$20,D$19))),IF(D1480*(1+D$11)&gt;100,100,D1480*(1+D$11)))), D1480)</f>
        <v>81.599999999999994</v>
      </c>
      <c r="E698" s="148">
        <f t="shared" si="2205"/>
        <v>79.5</v>
      </c>
      <c r="F698" s="148">
        <f t="shared" si="2205"/>
        <v>61.4</v>
      </c>
      <c r="G698" s="148">
        <f t="shared" si="2205"/>
        <v>50.5</v>
      </c>
      <c r="H698" s="149">
        <f t="shared" ref="H698:M698" si="2206">IF(OR(AND($V1480=1,$B$24=2),$B$24=1), IF(H$11="2nd Quintile",IF(H1480&gt;H$21,H$20,IF(H1480&gt;H$20,H$19,IF(H1480&gt;H$19,H$18, H$17))), IF(H$11="Next Quintile",IF(H1480=H$22,H$22,IF(H1480&gt;H$21,H$21,IF(H1480&gt;H$20,H$20,IF(H1480&gt;H$19,H$19,H$18)))),H1480*(1+H$11))), H1480)</f>
        <v>7.8</v>
      </c>
      <c r="I698" s="149">
        <f t="shared" si="2206"/>
        <v>20</v>
      </c>
      <c r="J698" s="149">
        <f t="shared" si="2206"/>
        <v>12.3</v>
      </c>
      <c r="K698" s="149">
        <f t="shared" si="2206"/>
        <v>18.3</v>
      </c>
      <c r="L698" s="149">
        <f t="shared" si="2206"/>
        <v>35.4</v>
      </c>
      <c r="M698" s="149">
        <f t="shared" si="2206"/>
        <v>5.7</v>
      </c>
      <c r="N698" s="148">
        <f t="shared" si="2001"/>
        <v>89.2</v>
      </c>
      <c r="O698" s="149">
        <f t="shared" ref="O698:Q698" si="2207">IF(OR(AND($V1480=1,$B$24=2),$B$24=1), IF(O$11="2nd Quintile",IF(O1480&gt;O$21,O$20,IF(O1480&gt;O$20,O$19,IF(O1480&gt;O$19,O$18, O$17))), IF(O$11="Next Quintile",IF(O1480=O$22,O$22,IF(O1480&gt;O$21,O$21,IF(O1480&gt;O$20,O$20,IF(O1480&gt;O$19,O$19,O$18)))),O1480*(1+O$11))), O1480)</f>
        <v>10.9</v>
      </c>
      <c r="P698" s="149">
        <f t="shared" si="2207"/>
        <v>23.3</v>
      </c>
      <c r="Q698" s="149">
        <f t="shared" si="2207"/>
        <v>13.4</v>
      </c>
      <c r="R698" s="23"/>
      <c r="S698" s="49">
        <f t="shared" si="2112"/>
        <v>0.64727207717367274</v>
      </c>
      <c r="T698" s="49">
        <f t="shared" si="2174"/>
        <v>0.92661225976889527</v>
      </c>
      <c r="U698" s="49">
        <f t="shared" si="2174"/>
        <v>0.73617609161019493</v>
      </c>
      <c r="V698" s="49">
        <f t="shared" si="2174"/>
        <v>0.91752042333303041</v>
      </c>
      <c r="W698" s="49">
        <f t="shared" si="2122"/>
        <v>0.52625745891475817</v>
      </c>
      <c r="X698" s="49">
        <f t="shared" si="2122"/>
        <v>-1.0859920960774154</v>
      </c>
      <c r="Y698" s="49">
        <f t="shared" si="2123"/>
        <v>0.59113912372485478</v>
      </c>
      <c r="Z698" s="49">
        <f t="shared" si="2123"/>
        <v>0.61888303834699276</v>
      </c>
      <c r="AA698" s="49">
        <f t="shared" si="2123"/>
        <v>0.28349882123017434</v>
      </c>
      <c r="AB698" s="49">
        <f t="shared" si="2123"/>
        <v>0.69263937232377404</v>
      </c>
      <c r="AC698" s="49">
        <f t="shared" si="2174"/>
        <v>1.3286020320246856</v>
      </c>
      <c r="AD698" s="49">
        <f t="shared" si="2124"/>
        <v>0.14159827313531093</v>
      </c>
      <c r="AE698" s="49">
        <f t="shared" si="2124"/>
        <v>7.169733545356439E-3</v>
      </c>
      <c r="AF698" s="49">
        <f t="shared" si="2124"/>
        <v>-0.17642357924697857</v>
      </c>
      <c r="AG698" s="129">
        <f t="shared" si="2115"/>
        <v>0.44082656429852424</v>
      </c>
      <c r="AH698" s="129">
        <f t="shared" si="2116"/>
        <v>0.4655693340639987</v>
      </c>
      <c r="AI698" s="129">
        <f t="shared" si="2117"/>
        <v>0.53167374396698042</v>
      </c>
      <c r="AJ698" s="132">
        <f t="shared" si="2118"/>
        <v>0.3252366148645936</v>
      </c>
      <c r="AK698" s="85">
        <f t="shared" si="2131"/>
        <v>0.71943788136850606</v>
      </c>
      <c r="AL698" s="122">
        <f t="shared" si="2132"/>
        <v>0.66564736376328271</v>
      </c>
      <c r="AM698" s="122">
        <f t="shared" si="2133"/>
        <v>0.74828336777635707</v>
      </c>
      <c r="AN698" s="122">
        <f t="shared" si="2134"/>
        <v>0.7123353775215614</v>
      </c>
      <c r="AO698" s="53"/>
      <c r="AP698" s="60"/>
      <c r="AQ698" s="25"/>
      <c r="AR698" s="25"/>
      <c r="AS698" s="25"/>
      <c r="AT698" s="25"/>
      <c r="AU698" s="25"/>
      <c r="AV698" s="25"/>
      <c r="AW698" s="25"/>
      <c r="AX698" s="25"/>
      <c r="AY698" s="25"/>
      <c r="AZ698" s="25"/>
      <c r="BA698" s="25"/>
    </row>
    <row r="699" spans="1:53" ht="15" thickBot="1">
      <c r="A699" s="23" t="s">
        <v>11</v>
      </c>
      <c r="B699" s="24">
        <v>13135050526</v>
      </c>
      <c r="C699" s="24"/>
      <c r="D699" s="148">
        <f t="shared" ref="D699:G699" si="2208">IF(OR(AND($V1481=1,$B$24=2),$B$24=1), IF(D$11="Next Quintile",IF(D1481&gt;D$21,D$22,IF(D1481&gt;D$20,D$21,IF(D1481&gt;D$19,D$20,IF(D1481&gt;D$18,D$19,D$18)))),IF(D$11="2nd Quintile",IF(D1481&gt;D$20,D$22,IF(D1481&gt;D$19,D$21,IF(D1481&gt;D$18,D$20,D$19))),IF(D1481*(1+D$11)&gt;100,100,D1481*(1+D$11)))), D1481)</f>
        <v>57.2</v>
      </c>
      <c r="E699" s="148">
        <f t="shared" si="2208"/>
        <v>60.7</v>
      </c>
      <c r="F699" s="148">
        <f t="shared" si="2208"/>
        <v>34.700000000000003</v>
      </c>
      <c r="G699" s="148">
        <f t="shared" si="2208"/>
        <v>48.9</v>
      </c>
      <c r="H699" s="149">
        <f t="shared" ref="H699:M699" si="2209">IF(OR(AND($V1481=1,$B$24=2),$B$24=1), IF(H$11="2nd Quintile",IF(H1481&gt;H$21,H$20,IF(H1481&gt;H$20,H$19,IF(H1481&gt;H$19,H$18, H$17))), IF(H$11="Next Quintile",IF(H1481=H$22,H$22,IF(H1481&gt;H$21,H$21,IF(H1481&gt;H$20,H$20,IF(H1481&gt;H$19,H$19,H$18)))),H1481*(1+H$11))), H1481)</f>
        <v>7.3</v>
      </c>
      <c r="I699" s="149">
        <f t="shared" si="2209"/>
        <v>11.1</v>
      </c>
      <c r="J699" s="149">
        <f t="shared" si="2209"/>
        <v>6.7</v>
      </c>
      <c r="K699" s="149">
        <f t="shared" si="2209"/>
        <v>52.3</v>
      </c>
      <c r="L699" s="149">
        <f t="shared" si="2209"/>
        <v>58.2</v>
      </c>
      <c r="M699" s="149">
        <f t="shared" si="2209"/>
        <v>24.9</v>
      </c>
      <c r="N699" s="148">
        <f t="shared" ref="N699:N747" si="2210">IF(OR(AND($V1481=1,$B$24=2),$B$24=1), IF(N$11="Next Quintile",IF(N1481&gt;N$21,N$22,IF(N1481&gt;N$20,N$21,IF(N1481&gt;N$19,N$20,IF(N1481&gt;N$18,N$19,N$18)))),IF(N$11="2nd Quintile",IF(N1481&gt;N$20,N$22,IF(N1481&gt;N$19,N$21,IF(N1481&gt;N$18,N$20,N$19))),IF(N1481*(1+N$11)&gt;100,100,N1481*(1+N$11)))), N1481)</f>
        <v>68.2</v>
      </c>
      <c r="O699" s="149">
        <f t="shared" ref="O699:Q699" si="2211">IF(OR(AND($V1481=1,$B$24=2),$B$24=1), IF(O$11="2nd Quintile",IF(O1481&gt;O$21,O$20,IF(O1481&gt;O$20,O$19,IF(O1481&gt;O$19,O$18, O$17))), IF(O$11="Next Quintile",IF(O1481=O$22,O$22,IF(O1481&gt;O$21,O$21,IF(O1481&gt;O$20,O$20,IF(O1481&gt;O$19,O$19,O$18)))),O1481*(1+O$11))), O1481)</f>
        <v>17.399999999999999</v>
      </c>
      <c r="P699" s="149">
        <f t="shared" si="2211"/>
        <v>31.9</v>
      </c>
      <c r="Q699" s="149">
        <f t="shared" si="2211"/>
        <v>13.8</v>
      </c>
      <c r="R699" s="23"/>
      <c r="S699" s="49">
        <f t="shared" si="2112"/>
        <v>-1.4311643807915015</v>
      </c>
      <c r="T699" s="49">
        <f t="shared" si="2174"/>
        <v>-0.8705136672084689</v>
      </c>
      <c r="U699" s="49">
        <f t="shared" si="2174"/>
        <v>-0.5433156044323304</v>
      </c>
      <c r="V699" s="49">
        <f t="shared" si="2174"/>
        <v>0.83247172030268313</v>
      </c>
      <c r="W699" s="49">
        <f t="shared" si="2122"/>
        <v>0.70481638030152316</v>
      </c>
      <c r="X699" s="49">
        <f t="shared" si="2122"/>
        <v>-2.3401020582424364E-2</v>
      </c>
      <c r="Y699" s="49">
        <f t="shared" si="2123"/>
        <v>0.87248835497616806</v>
      </c>
      <c r="Z699" s="49">
        <f t="shared" si="2123"/>
        <v>-1.0587005018679492</v>
      </c>
      <c r="AA699" s="49">
        <f t="shared" si="2123"/>
        <v>-1.8149699000773565</v>
      </c>
      <c r="AB699" s="49">
        <f t="shared" si="2123"/>
        <v>-0.92999040564028934</v>
      </c>
      <c r="AC699" s="49">
        <f t="shared" si="2174"/>
        <v>-0.64431856649122254</v>
      </c>
      <c r="AD699" s="49">
        <f t="shared" si="2124"/>
        <v>-0.52694743763534724</v>
      </c>
      <c r="AE699" s="49">
        <f t="shared" si="2124"/>
        <v>-0.61043414117680284</v>
      </c>
      <c r="AF699" s="49">
        <f t="shared" si="2124"/>
        <v>-0.23643647236891274</v>
      </c>
      <c r="AG699" s="129">
        <f t="shared" si="2115"/>
        <v>-0.61264599282828114</v>
      </c>
      <c r="AH699" s="129">
        <f t="shared" si="2116"/>
        <v>-6.5516888204907225E-2</v>
      </c>
      <c r="AI699" s="129">
        <f t="shared" si="2117"/>
        <v>-1.267886935861865</v>
      </c>
      <c r="AJ699" s="132">
        <f t="shared" si="2118"/>
        <v>-0.50453415441807137</v>
      </c>
      <c r="AK699" s="85">
        <f t="shared" si="2131"/>
        <v>0.40496732825214915</v>
      </c>
      <c r="AL699" s="122">
        <f t="shared" si="2132"/>
        <v>0.5104342163895671</v>
      </c>
      <c r="AM699" s="122">
        <f t="shared" si="2133"/>
        <v>0.32957574704323434</v>
      </c>
      <c r="AN699" s="122">
        <f t="shared" si="2134"/>
        <v>0.48043875720471929</v>
      </c>
      <c r="AO699" s="53"/>
      <c r="AP699" s="60"/>
      <c r="AQ699" s="25"/>
      <c r="AR699" s="25"/>
      <c r="AS699" s="25"/>
      <c r="AT699" s="25"/>
      <c r="AU699" s="25"/>
      <c r="AV699" s="25"/>
      <c r="AW699" s="25"/>
      <c r="AX699" s="25"/>
      <c r="AY699" s="25"/>
      <c r="AZ699" s="25"/>
      <c r="BA699" s="25"/>
    </row>
    <row r="700" spans="1:53" ht="15" thickBot="1">
      <c r="A700" s="23" t="s">
        <v>11</v>
      </c>
      <c r="B700" s="24">
        <v>13135050527</v>
      </c>
      <c r="C700" s="24"/>
      <c r="D700" s="148">
        <f t="shared" ref="D700:G700" si="2212">IF(OR(AND($V1482=1,$B$24=2),$B$24=1), IF(D$11="Next Quintile",IF(D1482&gt;D$21,D$22,IF(D1482&gt;D$20,D$21,IF(D1482&gt;D$19,D$20,IF(D1482&gt;D$18,D$19,D$18)))),IF(D$11="2nd Quintile",IF(D1482&gt;D$20,D$22,IF(D1482&gt;D$19,D$21,IF(D1482&gt;D$18,D$20,D$19))),IF(D1482*(1+D$11)&gt;100,100,D1482*(1+D$11)))), D1482)</f>
        <v>82.4</v>
      </c>
      <c r="E700" s="148">
        <f t="shared" si="2212"/>
        <v>78.3</v>
      </c>
      <c r="F700" s="148">
        <f t="shared" si="2212"/>
        <v>58</v>
      </c>
      <c r="G700" s="148">
        <f t="shared" si="2212"/>
        <v>52.8</v>
      </c>
      <c r="H700" s="149">
        <f t="shared" ref="H700:M700" si="2213">IF(OR(AND($V1482=1,$B$24=2),$B$24=1), IF(H$11="2nd Quintile",IF(H1482&gt;H$21,H$20,IF(H1482&gt;H$20,H$19,IF(H1482&gt;H$19,H$18, H$17))), IF(H$11="Next Quintile",IF(H1482=H$22,H$22,IF(H1482&gt;H$21,H$21,IF(H1482&gt;H$20,H$20,IF(H1482&gt;H$19,H$19,H$18)))),H1482*(1+H$11))), H1482)</f>
        <v>7.2</v>
      </c>
      <c r="I700" s="149">
        <f t="shared" si="2213"/>
        <v>8.5</v>
      </c>
      <c r="J700" s="149">
        <f t="shared" si="2213"/>
        <v>6.6</v>
      </c>
      <c r="K700" s="149">
        <f t="shared" si="2213"/>
        <v>18.100000000000001</v>
      </c>
      <c r="L700" s="149">
        <f t="shared" si="2213"/>
        <v>30.5</v>
      </c>
      <c r="M700" s="149">
        <f t="shared" si="2213"/>
        <v>5</v>
      </c>
      <c r="N700" s="148">
        <f t="shared" si="2210"/>
        <v>88.3</v>
      </c>
      <c r="O700" s="149">
        <f t="shared" ref="O700:Q700" si="2214">IF(OR(AND($V1482=1,$B$24=2),$B$24=1), IF(O$11="2nd Quintile",IF(O1482&gt;O$21,O$20,IF(O1482&gt;O$20,O$19,IF(O1482&gt;O$19,O$18, O$17))), IF(O$11="Next Quintile",IF(O1482=O$22,O$22,IF(O1482&gt;O$21,O$21,IF(O1482&gt;O$20,O$20,IF(O1482&gt;O$19,O$19,O$18)))),O1482*(1+O$11))), O1482)</f>
        <v>9.1999999999999993</v>
      </c>
      <c r="P700" s="149">
        <f t="shared" si="2214"/>
        <v>13.4</v>
      </c>
      <c r="Q700" s="149">
        <f t="shared" si="2214"/>
        <v>8.3000000000000007</v>
      </c>
      <c r="R700" s="23"/>
      <c r="S700" s="49">
        <f t="shared" si="2112"/>
        <v>0.7154175348118762</v>
      </c>
      <c r="T700" s="49">
        <f t="shared" si="2174"/>
        <v>0.81190209421714832</v>
      </c>
      <c r="U700" s="49">
        <f t="shared" si="2174"/>
        <v>0.57324456477331909</v>
      </c>
      <c r="V700" s="49">
        <f t="shared" si="2174"/>
        <v>1.0397779339391542</v>
      </c>
      <c r="W700" s="49">
        <f t="shared" si="2122"/>
        <v>0.74052816457887605</v>
      </c>
      <c r="X700" s="49">
        <f t="shared" si="2122"/>
        <v>0.28701884416892132</v>
      </c>
      <c r="Y700" s="49">
        <f t="shared" si="2123"/>
        <v>0.87751244839136999</v>
      </c>
      <c r="Z700" s="49">
        <f t="shared" si="2123"/>
        <v>0.62875117681884529</v>
      </c>
      <c r="AA700" s="49">
        <f t="shared" si="2123"/>
        <v>0.73448552010766976</v>
      </c>
      <c r="AB700" s="49">
        <f t="shared" si="2123"/>
        <v>0.75179774964538049</v>
      </c>
      <c r="AC700" s="49">
        <f t="shared" si="2174"/>
        <v>1.2440482920882889</v>
      </c>
      <c r="AD700" s="49">
        <f t="shared" si="2124"/>
        <v>0.31644868979840629</v>
      </c>
      <c r="AE700" s="49">
        <f t="shared" si="2124"/>
        <v>0.71813233351621442</v>
      </c>
      <c r="AF700" s="49">
        <f t="shared" si="2124"/>
        <v>0.58874080805768136</v>
      </c>
      <c r="AG700" s="129">
        <f t="shared" si="2115"/>
        <v>0.71420855601291056</v>
      </c>
      <c r="AH700" s="129">
        <f t="shared" si="2116"/>
        <v>0.72077165498295215</v>
      </c>
      <c r="AI700" s="129">
        <f t="shared" si="2117"/>
        <v>0.70501148219063181</v>
      </c>
      <c r="AJ700" s="132">
        <f t="shared" si="2118"/>
        <v>0.71684253086514771</v>
      </c>
      <c r="AK700" s="85">
        <f t="shared" si="2131"/>
        <v>0.80104474009954574</v>
      </c>
      <c r="AL700" s="122">
        <f t="shared" si="2132"/>
        <v>0.74023177922351191</v>
      </c>
      <c r="AM700" s="122">
        <f t="shared" si="2133"/>
        <v>0.78861422895175726</v>
      </c>
      <c r="AN700" s="122">
        <f t="shared" si="2134"/>
        <v>0.82177775821076837</v>
      </c>
      <c r="AO700" s="53"/>
      <c r="AP700" s="60"/>
      <c r="AQ700" s="25"/>
      <c r="AR700" s="25"/>
      <c r="AS700" s="25"/>
      <c r="AT700" s="25"/>
      <c r="AU700" s="25"/>
      <c r="AV700" s="25"/>
      <c r="AW700" s="25"/>
      <c r="AX700" s="25"/>
      <c r="AY700" s="25"/>
      <c r="AZ700" s="25"/>
      <c r="BA700" s="25"/>
    </row>
    <row r="701" spans="1:53" ht="15" thickBot="1">
      <c r="A701" s="23" t="s">
        <v>11</v>
      </c>
      <c r="B701" s="24">
        <v>13135050528</v>
      </c>
      <c r="C701" s="24"/>
      <c r="D701" s="148">
        <f t="shared" ref="D701:G701" si="2215">IF(OR(AND($V1483=1,$B$24=2),$B$24=1), IF(D$11="Next Quintile",IF(D1483&gt;D$21,D$22,IF(D1483&gt;D$20,D$21,IF(D1483&gt;D$19,D$20,IF(D1483&gt;D$18,D$19,D$18)))),IF(D$11="2nd Quintile",IF(D1483&gt;D$20,D$22,IF(D1483&gt;D$19,D$21,IF(D1483&gt;D$18,D$20,D$19))),IF(D1483*(1+D$11)&gt;100,100,D1483*(1+D$11)))), D1483)</f>
        <v>81.900000000000006</v>
      </c>
      <c r="E701" s="148">
        <f t="shared" si="2215"/>
        <v>79.099999999999994</v>
      </c>
      <c r="F701" s="148">
        <f t="shared" si="2215"/>
        <v>62.6</v>
      </c>
      <c r="G701" s="148">
        <f t="shared" si="2215"/>
        <v>51.2</v>
      </c>
      <c r="H701" s="149">
        <f t="shared" ref="H701:M701" si="2216">IF(OR(AND($V1483=1,$B$24=2),$B$24=1), IF(H$11="2nd Quintile",IF(H1483&gt;H$21,H$20,IF(H1483&gt;H$20,H$19,IF(H1483&gt;H$19,H$18, H$17))), IF(H$11="Next Quintile",IF(H1483=H$22,H$22,IF(H1483&gt;H$21,H$21,IF(H1483&gt;H$20,H$20,IF(H1483&gt;H$19,H$19,H$18)))),H1483*(1+H$11))), H1483)</f>
        <v>9</v>
      </c>
      <c r="I701" s="149">
        <f t="shared" si="2216"/>
        <v>24.5</v>
      </c>
      <c r="J701" s="149">
        <f t="shared" si="2216"/>
        <v>4</v>
      </c>
      <c r="K701" s="149">
        <f t="shared" si="2216"/>
        <v>17.600000000000001</v>
      </c>
      <c r="L701" s="149">
        <f t="shared" si="2216"/>
        <v>26.4</v>
      </c>
      <c r="M701" s="149">
        <f t="shared" si="2216"/>
        <v>8.6999999999999993</v>
      </c>
      <c r="N701" s="148">
        <f t="shared" si="2210"/>
        <v>88.9</v>
      </c>
      <c r="O701" s="149">
        <f t="shared" ref="O701:Q701" si="2217">IF(OR(AND($V1483=1,$B$24=2),$B$24=1), IF(O$11="2nd Quintile",IF(O1483&gt;O$21,O$20,IF(O1483&gt;O$20,O$19,IF(O1483&gt;O$19,O$18, O$17))), IF(O$11="Next Quintile",IF(O1483=O$22,O$22,IF(O1483&gt;O$21,O$21,IF(O1483&gt;O$20,O$20,IF(O1483&gt;O$19,O$19,O$18)))),O1483*(1+O$11))), O1483)</f>
        <v>7.4</v>
      </c>
      <c r="P701" s="149">
        <f t="shared" si="2217"/>
        <v>21.9</v>
      </c>
      <c r="Q701" s="149">
        <f t="shared" si="2217"/>
        <v>9.8000000000000007</v>
      </c>
      <c r="R701" s="23"/>
      <c r="S701" s="49">
        <f t="shared" si="2112"/>
        <v>0.67282662378799962</v>
      </c>
      <c r="T701" s="49">
        <f t="shared" si="2174"/>
        <v>0.88837553791831259</v>
      </c>
      <c r="U701" s="49">
        <f t="shared" si="2174"/>
        <v>0.79368133637615124</v>
      </c>
      <c r="V701" s="49">
        <f t="shared" si="2174"/>
        <v>0.95472923090880735</v>
      </c>
      <c r="W701" s="49">
        <f t="shared" si="2122"/>
        <v>9.7716047586522026E-2</v>
      </c>
      <c r="X701" s="49">
        <f t="shared" si="2122"/>
        <v>-1.6232572466085908</v>
      </c>
      <c r="Y701" s="49">
        <f t="shared" si="2123"/>
        <v>1.0081388771866227</v>
      </c>
      <c r="Z701" s="49">
        <f t="shared" si="2123"/>
        <v>0.65342152299847678</v>
      </c>
      <c r="AA701" s="49">
        <f t="shared" si="2123"/>
        <v>1.1118417375357783</v>
      </c>
      <c r="AB701" s="49">
        <f t="shared" si="2123"/>
        <v>0.43910346951688917</v>
      </c>
      <c r="AC701" s="49">
        <f t="shared" si="2174"/>
        <v>1.3004174520458871</v>
      </c>
      <c r="AD701" s="49">
        <f t="shared" si="2124"/>
        <v>0.50158442508874235</v>
      </c>
      <c r="AE701" s="49">
        <f t="shared" si="2124"/>
        <v>0.10770989919780115</v>
      </c>
      <c r="AF701" s="49">
        <f t="shared" si="2124"/>
        <v>0.36369245885042845</v>
      </c>
      <c r="AG701" s="129">
        <f t="shared" si="2115"/>
        <v>0.56734238994500785</v>
      </c>
      <c r="AH701" s="129">
        <f t="shared" si="2116"/>
        <v>0.39888720102226066</v>
      </c>
      <c r="AI701" s="129">
        <f t="shared" si="2117"/>
        <v>0.73478891001704805</v>
      </c>
      <c r="AJ701" s="132">
        <f t="shared" si="2118"/>
        <v>0.56835105879571479</v>
      </c>
      <c r="AK701" s="85">
        <f t="shared" si="2131"/>
        <v>0.75720393554796328</v>
      </c>
      <c r="AL701" s="122">
        <f t="shared" si="2132"/>
        <v>0.64615910873233118</v>
      </c>
      <c r="AM701" s="122">
        <f t="shared" si="2133"/>
        <v>0.79554260658108888</v>
      </c>
      <c r="AN701" s="122">
        <f t="shared" si="2134"/>
        <v>0.78027874210473835</v>
      </c>
      <c r="AO701" s="53"/>
      <c r="AP701" s="60"/>
      <c r="AQ701" s="25"/>
      <c r="AR701" s="25"/>
      <c r="AS701" s="25"/>
      <c r="AT701" s="25"/>
      <c r="AU701" s="25"/>
      <c r="AV701" s="25"/>
      <c r="AW701" s="25"/>
      <c r="AX701" s="25"/>
      <c r="AY701" s="25"/>
      <c r="AZ701" s="25"/>
      <c r="BA701" s="25"/>
    </row>
    <row r="702" spans="1:53" ht="15" thickBot="1">
      <c r="A702" s="23" t="s">
        <v>11</v>
      </c>
      <c r="B702" s="24">
        <v>13135050529</v>
      </c>
      <c r="C702" s="24"/>
      <c r="D702" s="148">
        <f t="shared" ref="D702:G702" si="2218">IF(OR(AND($V1484=1,$B$24=2),$B$24=1), IF(D$11="Next Quintile",IF(D1484&gt;D$21,D$22,IF(D1484&gt;D$20,D$21,IF(D1484&gt;D$19,D$20,IF(D1484&gt;D$18,D$19,D$18)))),IF(D$11="2nd Quintile",IF(D1484&gt;D$20,D$22,IF(D1484&gt;D$19,D$21,IF(D1484&gt;D$18,D$20,D$19))),IF(D1484*(1+D$11)&gt;100,100,D1484*(1+D$11)))), D1484)</f>
        <v>82.5</v>
      </c>
      <c r="E702" s="148">
        <f t="shared" si="2218"/>
        <v>80</v>
      </c>
      <c r="F702" s="148">
        <f t="shared" si="2218"/>
        <v>63.3</v>
      </c>
      <c r="G702" s="148">
        <f t="shared" si="2218"/>
        <v>50.5</v>
      </c>
      <c r="H702" s="149">
        <f t="shared" ref="H702:M702" si="2219">IF(OR(AND($V1484=1,$B$24=2),$B$24=1), IF(H$11="2nd Quintile",IF(H1484&gt;H$21,H$20,IF(H1484&gt;H$20,H$19,IF(H1484&gt;H$19,H$18, H$17))), IF(H$11="Next Quintile",IF(H1484=H$22,H$22,IF(H1484&gt;H$21,H$21,IF(H1484&gt;H$20,H$20,IF(H1484&gt;H$19,H$19,H$18)))),H1484*(1+H$11))), H1484)</f>
        <v>7.9</v>
      </c>
      <c r="I702" s="149">
        <f t="shared" si="2219"/>
        <v>14.8</v>
      </c>
      <c r="J702" s="149">
        <f t="shared" si="2219"/>
        <v>32.5</v>
      </c>
      <c r="K702" s="149">
        <f t="shared" si="2219"/>
        <v>27.3</v>
      </c>
      <c r="L702" s="149">
        <f t="shared" si="2219"/>
        <v>54.7</v>
      </c>
      <c r="M702" s="149">
        <f t="shared" si="2219"/>
        <v>13.1</v>
      </c>
      <c r="N702" s="148">
        <f t="shared" si="2210"/>
        <v>88.9</v>
      </c>
      <c r="O702" s="149">
        <f t="shared" ref="O702:Q702" si="2220">IF(OR(AND($V1484=1,$B$24=2),$B$24=1), IF(O$11="2nd Quintile",IF(O1484&gt;O$21,O$20,IF(O1484&gt;O$20,O$19,IF(O1484&gt;O$19,O$18, O$17))), IF(O$11="Next Quintile",IF(O1484=O$22,O$22,IF(O1484&gt;O$21,O$21,IF(O1484&gt;O$20,O$20,IF(O1484&gt;O$19,O$19,O$18)))),O1484*(1+O$11))), O1484)</f>
        <v>8.8000000000000007</v>
      </c>
      <c r="P702" s="149">
        <f t="shared" si="2220"/>
        <v>26.6</v>
      </c>
      <c r="Q702" s="149">
        <f t="shared" si="2220"/>
        <v>11.2</v>
      </c>
      <c r="R702" s="23"/>
      <c r="S702" s="49">
        <f t="shared" si="2112"/>
        <v>0.72393571701665105</v>
      </c>
      <c r="T702" s="49">
        <f t="shared" si="2174"/>
        <v>0.97440816208212311</v>
      </c>
      <c r="U702" s="49">
        <f t="shared" si="2174"/>
        <v>0.82722606248962549</v>
      </c>
      <c r="V702" s="49">
        <f t="shared" si="2174"/>
        <v>0.91752042333303041</v>
      </c>
      <c r="W702" s="49">
        <f t="shared" si="2122"/>
        <v>0.49054567463740495</v>
      </c>
      <c r="X702" s="49">
        <f t="shared" si="2122"/>
        <v>-0.46515236657472414</v>
      </c>
      <c r="Y702" s="49">
        <f t="shared" si="2123"/>
        <v>-0.42372774614595349</v>
      </c>
      <c r="Z702" s="49">
        <f t="shared" si="2123"/>
        <v>0.17481680711362571</v>
      </c>
      <c r="AA702" s="49">
        <f t="shared" si="2123"/>
        <v>-1.492836543736288</v>
      </c>
      <c r="AB702" s="49">
        <f t="shared" si="2123"/>
        <v>6.7250812066791246E-2</v>
      </c>
      <c r="AC702" s="49">
        <f t="shared" si="2174"/>
        <v>1.3004174520458871</v>
      </c>
      <c r="AD702" s="49">
        <f t="shared" si="2124"/>
        <v>0.35758996430736972</v>
      </c>
      <c r="AE702" s="49">
        <f t="shared" si="2124"/>
        <v>-0.22981779977826294</v>
      </c>
      <c r="AF702" s="49">
        <f t="shared" si="2124"/>
        <v>0.15364733292365923</v>
      </c>
      <c r="AG702" s="129">
        <f t="shared" si="2115"/>
        <v>0.13783379830938577</v>
      </c>
      <c r="AH702" s="129">
        <f t="shared" si="2116"/>
        <v>0.43496513240545109</v>
      </c>
      <c r="AI702" s="129">
        <f t="shared" si="2117"/>
        <v>-0.41692297485195701</v>
      </c>
      <c r="AJ702" s="132">
        <f t="shared" si="2118"/>
        <v>0.39545923737466326</v>
      </c>
      <c r="AK702" s="85">
        <f t="shared" si="2131"/>
        <v>0.62899195369220473</v>
      </c>
      <c r="AL702" s="122">
        <f t="shared" si="2132"/>
        <v>0.6567031014889021</v>
      </c>
      <c r="AM702" s="122">
        <f t="shared" si="2133"/>
        <v>0.52757134643473713</v>
      </c>
      <c r="AN702" s="122">
        <f t="shared" si="2134"/>
        <v>0.73196054320912629</v>
      </c>
      <c r="AO702" s="53"/>
      <c r="AP702" s="60"/>
      <c r="AQ702" s="25"/>
      <c r="AR702" s="25"/>
      <c r="AS702" s="25"/>
      <c r="AT702" s="25"/>
      <c r="AU702" s="25"/>
      <c r="AV702" s="25"/>
      <c r="AW702" s="25"/>
      <c r="AX702" s="25"/>
      <c r="AY702" s="25"/>
      <c r="AZ702" s="25"/>
      <c r="BA702" s="25"/>
    </row>
    <row r="703" spans="1:53" ht="15" thickBot="1">
      <c r="A703" s="23" t="s">
        <v>11</v>
      </c>
      <c r="B703" s="24">
        <v>13135050530</v>
      </c>
      <c r="C703" s="24"/>
      <c r="D703" s="148">
        <f t="shared" ref="D703:G703" si="2221">IF(OR(AND($V1485=1,$B$24=2),$B$24=1), IF(D$11="Next Quintile",IF(D1485&gt;D$21,D$22,IF(D1485&gt;D$20,D$21,IF(D1485&gt;D$19,D$20,IF(D1485&gt;D$18,D$19,D$18)))),IF(D$11="2nd Quintile",IF(D1485&gt;D$20,D$22,IF(D1485&gt;D$19,D$21,IF(D1485&gt;D$18,D$20,D$19))),IF(D1485*(1+D$11)&gt;100,100,D1485*(1+D$11)))), D1485)</f>
        <v>86.5</v>
      </c>
      <c r="E703" s="148">
        <f t="shared" si="2221"/>
        <v>82.2</v>
      </c>
      <c r="F703" s="148">
        <f t="shared" si="2221"/>
        <v>55.2</v>
      </c>
      <c r="G703" s="148">
        <f t="shared" si="2221"/>
        <v>50.5</v>
      </c>
      <c r="H703" s="149">
        <f t="shared" ref="H703:M703" si="2222">IF(OR(AND($V1485=1,$B$24=2),$B$24=1), IF(H$11="2nd Quintile",IF(H1485&gt;H$21,H$20,IF(H1485&gt;H$20,H$19,IF(H1485&gt;H$19,H$18, H$17))), IF(H$11="Next Quintile",IF(H1485=H$22,H$22,IF(H1485&gt;H$21,H$21,IF(H1485&gt;H$20,H$20,IF(H1485&gt;H$19,H$19,H$18)))),H1485*(1+H$11))), H1485)</f>
        <v>8.9</v>
      </c>
      <c r="I703" s="149">
        <f t="shared" si="2222"/>
        <v>2.6</v>
      </c>
      <c r="J703" s="149">
        <f t="shared" si="2222"/>
        <v>8.1999999999999993</v>
      </c>
      <c r="K703" s="149">
        <f t="shared" si="2222"/>
        <v>13.1</v>
      </c>
      <c r="L703" s="149">
        <f t="shared" si="2222"/>
        <v>32.799999999999997</v>
      </c>
      <c r="M703" s="149">
        <f t="shared" si="2222"/>
        <v>3.9</v>
      </c>
      <c r="N703" s="148">
        <f t="shared" si="2210"/>
        <v>87.2</v>
      </c>
      <c r="O703" s="149">
        <f t="shared" ref="O703:Q703" si="2223">IF(OR(AND($V1485=1,$B$24=2),$B$24=1), IF(O$11="2nd Quintile",IF(O1485&gt;O$21,O$20,IF(O1485&gt;O$20,O$19,IF(O1485&gt;O$19,O$18, O$17))), IF(O$11="Next Quintile",IF(O1485=O$22,O$22,IF(O1485&gt;O$21,O$21,IF(O1485&gt;O$20,O$20,IF(O1485&gt;O$19,O$19,O$18)))),O1485*(1+O$11))), O1485)</f>
        <v>6.7</v>
      </c>
      <c r="P703" s="149">
        <f t="shared" si="2223"/>
        <v>22.8</v>
      </c>
      <c r="Q703" s="149">
        <f t="shared" si="2223"/>
        <v>9.1</v>
      </c>
      <c r="R703" s="23"/>
      <c r="S703" s="49">
        <f t="shared" si="2112"/>
        <v>1.0646630052076633</v>
      </c>
      <c r="T703" s="49">
        <f t="shared" ref="T703:AC718" si="2224">IF((E703-T$25)/T$26&lt;3.1, (IF((E703-T$25)/T$26&gt;-3.1, (E703-T$25)/T$26, -3.1)), 3.1)</f>
        <v>1.1847101322603255</v>
      </c>
      <c r="U703" s="49">
        <f t="shared" si="2224"/>
        <v>0.4390656603194214</v>
      </c>
      <c r="V703" s="49">
        <f t="shared" si="2224"/>
        <v>0.91752042333303041</v>
      </c>
      <c r="W703" s="49">
        <f t="shared" si="2122"/>
        <v>0.13342783186387491</v>
      </c>
      <c r="X703" s="49">
        <f t="shared" si="2122"/>
        <v>0.99143315264312892</v>
      </c>
      <c r="Y703" s="49">
        <f t="shared" si="2123"/>
        <v>0.7971269537481378</v>
      </c>
      <c r="Z703" s="49">
        <f t="shared" si="2123"/>
        <v>0.87545463861516049</v>
      </c>
      <c r="AA703" s="49">
        <f t="shared" si="2123"/>
        <v>0.52279788594068233</v>
      </c>
      <c r="AB703" s="49">
        <f t="shared" si="2123"/>
        <v>0.84476091400790498</v>
      </c>
      <c r="AC703" s="49">
        <f t="shared" si="2224"/>
        <v>1.1407048321660276</v>
      </c>
      <c r="AD703" s="49">
        <f t="shared" si="2124"/>
        <v>0.57358165547942863</v>
      </c>
      <c r="AE703" s="49">
        <f t="shared" si="2124"/>
        <v>4.3076935564086642E-2</v>
      </c>
      <c r="AF703" s="49">
        <f t="shared" si="2124"/>
        <v>0.4687150218138133</v>
      </c>
      <c r="AG703" s="129">
        <f t="shared" si="2115"/>
        <v>0.69796583149913649</v>
      </c>
      <c r="AH703" s="129">
        <f t="shared" si="2116"/>
        <v>0.78970673705365457</v>
      </c>
      <c r="AI703" s="129">
        <f t="shared" si="2117"/>
        <v>0.74767114618791597</v>
      </c>
      <c r="AJ703" s="132">
        <f t="shared" si="2118"/>
        <v>0.55651961125583904</v>
      </c>
      <c r="AK703" s="85">
        <f t="shared" si="2131"/>
        <v>0.79619614814771167</v>
      </c>
      <c r="AL703" s="122">
        <f t="shared" si="2132"/>
        <v>0.76037847217846788</v>
      </c>
      <c r="AM703" s="122">
        <f t="shared" si="2133"/>
        <v>0.79853994394086014</v>
      </c>
      <c r="AN703" s="122">
        <f t="shared" si="2134"/>
        <v>0.77697219914188476</v>
      </c>
      <c r="AO703" s="53"/>
      <c r="AP703" s="60"/>
      <c r="AQ703" s="25"/>
      <c r="AR703" s="25"/>
      <c r="AS703" s="25"/>
      <c r="AT703" s="25"/>
      <c r="AU703" s="25"/>
      <c r="AV703" s="25"/>
      <c r="AW703" s="25"/>
      <c r="AX703" s="25"/>
      <c r="AY703" s="25"/>
      <c r="AZ703" s="25"/>
      <c r="BA703" s="25"/>
    </row>
    <row r="704" spans="1:53" ht="15" thickBot="1">
      <c r="A704" s="23" t="s">
        <v>11</v>
      </c>
      <c r="B704" s="24">
        <v>13135050531</v>
      </c>
      <c r="C704" s="24"/>
      <c r="D704" s="148">
        <f t="shared" ref="D704:G704" si="2225">IF(OR(AND($V1486=1,$B$24=2),$B$24=1), IF(D$11="Next Quintile",IF(D1486&gt;D$21,D$22,IF(D1486&gt;D$20,D$21,IF(D1486&gt;D$19,D$20,IF(D1486&gt;D$18,D$19,D$18)))),IF(D$11="2nd Quintile",IF(D1486&gt;D$20,D$22,IF(D1486&gt;D$19,D$21,IF(D1486&gt;D$18,D$20,D$19))),IF(D1486*(1+D$11)&gt;100,100,D1486*(1+D$11)))), D1486)</f>
        <v>73.2</v>
      </c>
      <c r="E704" s="148">
        <f t="shared" si="2225"/>
        <v>74.900000000000006</v>
      </c>
      <c r="F704" s="148">
        <f t="shared" si="2225"/>
        <v>47.3</v>
      </c>
      <c r="G704" s="148">
        <f t="shared" si="2225"/>
        <v>42</v>
      </c>
      <c r="H704" s="149">
        <f t="shared" ref="H704:M704" si="2226">IF(OR(AND($V1486=1,$B$24=2),$B$24=1), IF(H$11="2nd Quintile",IF(H1486&gt;H$21,H$20,IF(H1486&gt;H$20,H$19,IF(H1486&gt;H$19,H$18, H$17))), IF(H$11="Next Quintile",IF(H1486=H$22,H$22,IF(H1486&gt;H$21,H$21,IF(H1486&gt;H$20,H$20,IF(H1486&gt;H$19,H$19,H$18)))),H1486*(1+H$11))), H1486)</f>
        <v>8.1</v>
      </c>
      <c r="I704" s="149">
        <f t="shared" si="2226"/>
        <v>12.2</v>
      </c>
      <c r="J704" s="149">
        <f t="shared" si="2226"/>
        <v>32.4</v>
      </c>
      <c r="K704" s="149">
        <f t="shared" si="2226"/>
        <v>34.5</v>
      </c>
      <c r="L704" s="149">
        <f t="shared" si="2226"/>
        <v>50.8</v>
      </c>
      <c r="M704" s="149">
        <f t="shared" si="2226"/>
        <v>18</v>
      </c>
      <c r="N704" s="148">
        <f t="shared" si="2210"/>
        <v>77.7</v>
      </c>
      <c r="O704" s="149">
        <f t="shared" ref="O704:Q704" si="2227">IF(OR(AND($V1486=1,$B$24=2),$B$24=1), IF(O$11="2nd Quintile",IF(O1486&gt;O$21,O$20,IF(O1486&gt;O$20,O$19,IF(O1486&gt;O$19,O$18, O$17))), IF(O$11="Next Quintile",IF(O1486=O$22,O$22,IF(O1486&gt;O$21,O$21,IF(O1486&gt;O$20,O$20,IF(O1486&gt;O$19,O$19,O$18)))),O1486*(1+O$11))), O1486)</f>
        <v>18.2</v>
      </c>
      <c r="P704" s="149">
        <f t="shared" si="2227"/>
        <v>28.4</v>
      </c>
      <c r="Q704" s="149">
        <f t="shared" si="2227"/>
        <v>10.1</v>
      </c>
      <c r="R704" s="23"/>
      <c r="S704" s="49">
        <f t="shared" si="2112"/>
        <v>-6.8255228027452361E-2</v>
      </c>
      <c r="T704" s="49">
        <f t="shared" si="2224"/>
        <v>0.48688995848720029</v>
      </c>
      <c r="U704" s="49">
        <f t="shared" si="2224"/>
        <v>6.0489465610209459E-2</v>
      </c>
      <c r="V704" s="49">
        <f t="shared" si="2224"/>
        <v>0.46569918848431124</v>
      </c>
      <c r="W704" s="49">
        <f t="shared" si="2122"/>
        <v>0.41912210608269918</v>
      </c>
      <c r="X704" s="49">
        <f t="shared" si="2122"/>
        <v>-0.15473250182337828</v>
      </c>
      <c r="Y704" s="49">
        <f t="shared" si="2123"/>
        <v>-0.41870365273075139</v>
      </c>
      <c r="Z704" s="49">
        <f t="shared" si="2123"/>
        <v>-0.18043617787306784</v>
      </c>
      <c r="AA704" s="49">
        <f t="shared" si="2123"/>
        <v>-1.1338879466705258</v>
      </c>
      <c r="AB704" s="49">
        <f t="shared" si="2123"/>
        <v>-0.34685782918445418</v>
      </c>
      <c r="AC704" s="49">
        <f t="shared" si="2224"/>
        <v>0.24819313283740257</v>
      </c>
      <c r="AD704" s="49">
        <f t="shared" si="2124"/>
        <v>-0.60922998665327455</v>
      </c>
      <c r="AE704" s="49">
        <f t="shared" si="2124"/>
        <v>-0.35908372704569147</v>
      </c>
      <c r="AF704" s="49">
        <f t="shared" si="2124"/>
        <v>0.31868278900897801</v>
      </c>
      <c r="AG704" s="129">
        <f t="shared" si="2115"/>
        <v>-0.18038562023926816</v>
      </c>
      <c r="AH704" s="129">
        <f t="shared" si="2116"/>
        <v>0.11292990515469115</v>
      </c>
      <c r="AI704" s="129">
        <f t="shared" si="2117"/>
        <v>-0.55372731790934926</v>
      </c>
      <c r="AJ704" s="132">
        <f t="shared" si="2118"/>
        <v>-0.10035944796314634</v>
      </c>
      <c r="AK704" s="85">
        <f t="shared" si="2131"/>
        <v>0.53400074021789368</v>
      </c>
      <c r="AL704" s="122">
        <f t="shared" si="2132"/>
        <v>0.56258636659553929</v>
      </c>
      <c r="AM704" s="122">
        <f t="shared" si="2133"/>
        <v>0.49574078821595746</v>
      </c>
      <c r="AN704" s="122">
        <f t="shared" si="2134"/>
        <v>0.59339374659953181</v>
      </c>
      <c r="AO704" s="53"/>
      <c r="AP704" s="60"/>
      <c r="AQ704" s="25"/>
      <c r="AR704" s="25"/>
      <c r="AS704" s="25"/>
      <c r="AT704" s="25"/>
      <c r="AU704" s="25"/>
      <c r="AV704" s="25"/>
      <c r="AW704" s="25"/>
      <c r="AX704" s="25"/>
      <c r="AY704" s="25"/>
      <c r="AZ704" s="25"/>
      <c r="BA704" s="25"/>
    </row>
    <row r="705" spans="1:53" ht="15" thickBot="1">
      <c r="A705" s="23" t="s">
        <v>11</v>
      </c>
      <c r="B705" s="24">
        <v>13135050532</v>
      </c>
      <c r="C705" s="24"/>
      <c r="D705" s="148">
        <f t="shared" ref="D705:G705" si="2228">IF(OR(AND($V1487=1,$B$24=2),$B$24=1), IF(D$11="Next Quintile",IF(D1487&gt;D$21,D$22,IF(D1487&gt;D$20,D$21,IF(D1487&gt;D$19,D$20,IF(D1487&gt;D$18,D$19,D$18)))),IF(D$11="2nd Quintile",IF(D1487&gt;D$20,D$22,IF(D1487&gt;D$19,D$21,IF(D1487&gt;D$18,D$20,D$19))),IF(D1487*(1+D$11)&gt;100,100,D1487*(1+D$11)))), D1487)</f>
        <v>80.5</v>
      </c>
      <c r="E705" s="148">
        <f t="shared" si="2228"/>
        <v>81.900000000000006</v>
      </c>
      <c r="F705" s="148">
        <f t="shared" si="2228"/>
        <v>52.3</v>
      </c>
      <c r="G705" s="148">
        <f t="shared" si="2228"/>
        <v>44.4</v>
      </c>
      <c r="H705" s="149">
        <f t="shared" ref="H705:M705" si="2229">IF(OR(AND($V1487=1,$B$24=2),$B$24=1), IF(H$11="2nd Quintile",IF(H1487&gt;H$21,H$20,IF(H1487&gt;H$20,H$19,IF(H1487&gt;H$19,H$18, H$17))), IF(H$11="Next Quintile",IF(H1487=H$22,H$22,IF(H1487&gt;H$21,H$21,IF(H1487&gt;H$20,H$20,IF(H1487&gt;H$19,H$19,H$18)))),H1487*(1+H$11))), H1487)</f>
        <v>9.4</v>
      </c>
      <c r="I705" s="149">
        <f t="shared" si="2229"/>
        <v>5.4</v>
      </c>
      <c r="J705" s="149">
        <f t="shared" si="2229"/>
        <v>19.5</v>
      </c>
      <c r="K705" s="149">
        <f t="shared" si="2229"/>
        <v>32.9</v>
      </c>
      <c r="L705" s="149">
        <f t="shared" si="2229"/>
        <v>51.8</v>
      </c>
      <c r="M705" s="149">
        <f t="shared" si="2229"/>
        <v>12.9</v>
      </c>
      <c r="N705" s="148">
        <f t="shared" si="2210"/>
        <v>83.3</v>
      </c>
      <c r="O705" s="149">
        <f t="shared" ref="O705:Q705" si="2230">IF(OR(AND($V1487=1,$B$24=2),$B$24=1), IF(O$11="2nd Quintile",IF(O1487&gt;O$21,O$20,IF(O1487&gt;O$20,O$19,IF(O1487&gt;O$19,O$18, O$17))), IF(O$11="Next Quintile",IF(O1487=O$22,O$22,IF(O1487&gt;O$21,O$21,IF(O1487&gt;O$20,O$20,IF(O1487&gt;O$19,O$19,O$18)))),O1487*(1+O$11))), O1487)</f>
        <v>11.2</v>
      </c>
      <c r="P705" s="149">
        <f t="shared" si="2230"/>
        <v>36</v>
      </c>
      <c r="Q705" s="149">
        <f t="shared" si="2230"/>
        <v>15.4</v>
      </c>
      <c r="R705" s="23"/>
      <c r="S705" s="49">
        <f t="shared" si="2112"/>
        <v>0.55357207292114485</v>
      </c>
      <c r="T705" s="49">
        <f t="shared" si="2224"/>
        <v>1.1560325908723892</v>
      </c>
      <c r="U705" s="49">
        <f t="shared" si="2224"/>
        <v>0.30009465213502695</v>
      </c>
      <c r="V705" s="49">
        <f t="shared" si="2224"/>
        <v>0.59327224302983184</v>
      </c>
      <c r="W705" s="49">
        <f t="shared" si="2122"/>
        <v>-4.5131089522890112E-2</v>
      </c>
      <c r="X705" s="49">
        <f t="shared" si="2122"/>
        <v>0.65713483675706419</v>
      </c>
      <c r="Y705" s="49">
        <f t="shared" si="2123"/>
        <v>0.2294043978303093</v>
      </c>
      <c r="Z705" s="49">
        <f t="shared" si="2123"/>
        <v>-0.10149107009824698</v>
      </c>
      <c r="AA705" s="49">
        <f t="shared" si="2123"/>
        <v>-1.2259260484822596</v>
      </c>
      <c r="AB705" s="49">
        <f t="shared" si="2123"/>
        <v>8.4153205587250174E-2</v>
      </c>
      <c r="AC705" s="49">
        <f t="shared" si="2224"/>
        <v>0.77430529244164426</v>
      </c>
      <c r="AD705" s="49">
        <f t="shared" si="2124"/>
        <v>0.11074231725358834</v>
      </c>
      <c r="AE705" s="49">
        <f t="shared" si="2124"/>
        <v>-0.90487319773039054</v>
      </c>
      <c r="AF705" s="49">
        <f t="shared" si="2124"/>
        <v>-0.47648804485664914</v>
      </c>
      <c r="AG705" s="129">
        <f t="shared" si="2115"/>
        <v>-1.5481823040732584E-2</v>
      </c>
      <c r="AH705" s="129">
        <f t="shared" si="2116"/>
        <v>0.49205424343183946</v>
      </c>
      <c r="AI705" s="129">
        <f t="shared" si="2117"/>
        <v>-0.41442130433108543</v>
      </c>
      <c r="AJ705" s="132">
        <f t="shared" si="2118"/>
        <v>-0.12407840822295178</v>
      </c>
      <c r="AK705" s="85">
        <f t="shared" si="2131"/>
        <v>0.58322593167180736</v>
      </c>
      <c r="AL705" s="122">
        <f t="shared" si="2132"/>
        <v>0.67338773805378482</v>
      </c>
      <c r="AM705" s="122">
        <f t="shared" si="2133"/>
        <v>0.52815341544935446</v>
      </c>
      <c r="AN705" s="122">
        <f t="shared" si="2134"/>
        <v>0.58676499209853461</v>
      </c>
      <c r="AO705" s="53"/>
      <c r="AP705" s="60"/>
      <c r="AQ705" s="25"/>
      <c r="AR705" s="25"/>
      <c r="AS705" s="25"/>
      <c r="AT705" s="25"/>
      <c r="AU705" s="25"/>
      <c r="AV705" s="25"/>
      <c r="AW705" s="25"/>
      <c r="AX705" s="25"/>
      <c r="AY705" s="25"/>
      <c r="AZ705" s="25"/>
      <c r="BA705" s="25"/>
    </row>
    <row r="706" spans="1:53" ht="15" thickBot="1">
      <c r="A706" s="23" t="s">
        <v>11</v>
      </c>
      <c r="B706" s="24">
        <v>13135050533</v>
      </c>
      <c r="C706" s="24"/>
      <c r="D706" s="148">
        <f t="shared" ref="D706:G706" si="2231">IF(OR(AND($V1488=1,$B$24=2),$B$24=1), IF(D$11="Next Quintile",IF(D1488&gt;D$21,D$22,IF(D1488&gt;D$20,D$21,IF(D1488&gt;D$19,D$20,IF(D1488&gt;D$18,D$19,D$18)))),IF(D$11="2nd Quintile",IF(D1488&gt;D$20,D$22,IF(D1488&gt;D$19,D$21,IF(D1488&gt;D$18,D$20,D$19))),IF(D1488*(1+D$11)&gt;100,100,D1488*(1+D$11)))), D1488)</f>
        <v>57.8</v>
      </c>
      <c r="E706" s="148">
        <f t="shared" si="2231"/>
        <v>60.4</v>
      </c>
      <c r="F706" s="148">
        <f t="shared" si="2231"/>
        <v>40.299999999999997</v>
      </c>
      <c r="G706" s="148">
        <f t="shared" si="2231"/>
        <v>32.700000000000003</v>
      </c>
      <c r="H706" s="149">
        <f t="shared" ref="H706:M706" si="2232">IF(OR(AND($V1488=1,$B$24=2),$B$24=1), IF(H$11="2nd Quintile",IF(H1488&gt;H$21,H$20,IF(H1488&gt;H$20,H$19,IF(H1488&gt;H$19,H$18, H$17))), IF(H$11="Next Quintile",IF(H1488=H$22,H$22,IF(H1488&gt;H$21,H$21,IF(H1488&gt;H$20,H$20,IF(H1488&gt;H$19,H$19,H$18)))),H1488*(1+H$11))), H1488)</f>
        <v>8.6</v>
      </c>
      <c r="I706" s="149">
        <f t="shared" si="2232"/>
        <v>4.3</v>
      </c>
      <c r="J706" s="149">
        <f t="shared" si="2232"/>
        <v>12.8</v>
      </c>
      <c r="K706" s="149">
        <f t="shared" si="2232"/>
        <v>32.200000000000003</v>
      </c>
      <c r="L706" s="149">
        <f t="shared" si="2232"/>
        <v>45.7</v>
      </c>
      <c r="M706" s="149">
        <f t="shared" si="2232"/>
        <v>20.7</v>
      </c>
      <c r="N706" s="148">
        <f t="shared" si="2210"/>
        <v>68.8</v>
      </c>
      <c r="O706" s="149">
        <f t="shared" ref="O706:Q706" si="2233">IF(OR(AND($V1488=1,$B$24=2),$B$24=1), IF(O$11="2nd Quintile",IF(O1488&gt;O$21,O$20,IF(O1488&gt;O$20,O$19,IF(O1488&gt;O$19,O$18, O$17))), IF(O$11="Next Quintile",IF(O1488=O$22,O$22,IF(O1488&gt;O$21,O$21,IF(O1488&gt;O$20,O$20,IF(O1488&gt;O$19,O$19,O$18)))),O1488*(1+O$11))), O1488)</f>
        <v>22.2</v>
      </c>
      <c r="P706" s="149">
        <f t="shared" si="2233"/>
        <v>27.7</v>
      </c>
      <c r="Q706" s="149">
        <f t="shared" si="2233"/>
        <v>10</v>
      </c>
      <c r="R706" s="23"/>
      <c r="S706" s="49">
        <f t="shared" si="2112"/>
        <v>-1.3800552875628502</v>
      </c>
      <c r="T706" s="49">
        <f t="shared" si="2224"/>
        <v>-0.899191208596406</v>
      </c>
      <c r="U706" s="49">
        <f t="shared" si="2224"/>
        <v>-0.27495779552453509</v>
      </c>
      <c r="V706" s="49">
        <f t="shared" si="2224"/>
        <v>-2.8646397879581349E-2</v>
      </c>
      <c r="W706" s="49">
        <f t="shared" si="2122"/>
        <v>0.24056318469593416</v>
      </c>
      <c r="X706" s="49">
        <f t="shared" si="2122"/>
        <v>0.78846631799801825</v>
      </c>
      <c r="Y706" s="49">
        <f t="shared" si="2123"/>
        <v>0.56601865664884465</v>
      </c>
      <c r="Z706" s="49">
        <f t="shared" si="2123"/>
        <v>-6.6952585446763094E-2</v>
      </c>
      <c r="AA706" s="49">
        <f t="shared" si="2123"/>
        <v>-0.66449362743068408</v>
      </c>
      <c r="AB706" s="49">
        <f t="shared" si="2123"/>
        <v>-0.57504014171065054</v>
      </c>
      <c r="AC706" s="49">
        <f t="shared" si="2224"/>
        <v>-0.58794940653362571</v>
      </c>
      <c r="AD706" s="49">
        <f t="shared" si="2124"/>
        <v>-1.0206427317429103</v>
      </c>
      <c r="AE706" s="49">
        <f t="shared" si="2124"/>
        <v>-0.30881364421946922</v>
      </c>
      <c r="AF706" s="49">
        <f t="shared" si="2124"/>
        <v>0.33368601228946149</v>
      </c>
      <c r="AG706" s="129">
        <f t="shared" si="2115"/>
        <v>-0.32418001375178995</v>
      </c>
      <c r="AH706" s="129">
        <f t="shared" si="2116"/>
        <v>-0.14111464717436803</v>
      </c>
      <c r="AI706" s="129">
        <f t="shared" si="2117"/>
        <v>-0.43549545152936586</v>
      </c>
      <c r="AJ706" s="132">
        <f t="shared" si="2118"/>
        <v>-0.39592994255163594</v>
      </c>
      <c r="AK706" s="85">
        <f t="shared" si="2131"/>
        <v>0.49107688600166005</v>
      </c>
      <c r="AL706" s="122">
        <f t="shared" si="2132"/>
        <v>0.48834031597934635</v>
      </c>
      <c r="AM706" s="122">
        <f t="shared" si="2133"/>
        <v>0.5232500486825219</v>
      </c>
      <c r="AN706" s="122">
        <f t="shared" si="2134"/>
        <v>0.51079045265643175</v>
      </c>
      <c r="AO706" s="53"/>
      <c r="AP706" s="60"/>
      <c r="AQ706" s="25"/>
      <c r="AR706" s="25"/>
      <c r="AS706" s="25"/>
      <c r="AT706" s="25"/>
      <c r="AU706" s="25"/>
      <c r="AV706" s="25"/>
      <c r="AW706" s="25"/>
      <c r="AX706" s="25"/>
      <c r="AY706" s="25"/>
      <c r="AZ706" s="25"/>
      <c r="BA706" s="25"/>
    </row>
    <row r="707" spans="1:53" ht="15" thickBot="1">
      <c r="A707" s="23" t="s">
        <v>11</v>
      </c>
      <c r="B707" s="24">
        <v>13135050534</v>
      </c>
      <c r="C707" s="24"/>
      <c r="D707" s="148">
        <f t="shared" ref="D707:G707" si="2234">IF(OR(AND($V1489=1,$B$24=2),$B$24=1), IF(D$11="Next Quintile",IF(D1489&gt;D$21,D$22,IF(D1489&gt;D$20,D$21,IF(D1489&gt;D$19,D$20,IF(D1489&gt;D$18,D$19,D$18)))),IF(D$11="2nd Quintile",IF(D1489&gt;D$20,D$22,IF(D1489&gt;D$19,D$21,IF(D1489&gt;D$18,D$20,D$19))),IF(D1489*(1+D$11)&gt;100,100,D1489*(1+D$11)))), D1489)</f>
        <v>57.8</v>
      </c>
      <c r="E707" s="148">
        <f t="shared" si="2234"/>
        <v>60.4</v>
      </c>
      <c r="F707" s="148">
        <f t="shared" si="2234"/>
        <v>40.700000000000003</v>
      </c>
      <c r="G707" s="148">
        <f t="shared" si="2234"/>
        <v>32.700000000000003</v>
      </c>
      <c r="H707" s="149">
        <f t="shared" ref="H707:M707" si="2235">IF(OR(AND($V1489=1,$B$24=2),$B$24=1), IF(H$11="2nd Quintile",IF(H1489&gt;H$21,H$20,IF(H1489&gt;H$20,H$19,IF(H1489&gt;H$19,H$18, H$17))), IF(H$11="Next Quintile",IF(H1489=H$22,H$22,IF(H1489&gt;H$21,H$21,IF(H1489&gt;H$20,H$20,IF(H1489&gt;H$19,H$19,H$18)))),H1489*(1+H$11))), H1489)</f>
        <v>7.9</v>
      </c>
      <c r="I707" s="149">
        <f t="shared" si="2235"/>
        <v>13.9</v>
      </c>
      <c r="J707" s="149">
        <f t="shared" si="2235"/>
        <v>12.7</v>
      </c>
      <c r="K707" s="149">
        <f t="shared" si="2235"/>
        <v>31.8</v>
      </c>
      <c r="L707" s="149">
        <f t="shared" si="2235"/>
        <v>41.8</v>
      </c>
      <c r="M707" s="149">
        <f t="shared" si="2235"/>
        <v>17.100000000000001</v>
      </c>
      <c r="N707" s="148">
        <f t="shared" si="2210"/>
        <v>68.8</v>
      </c>
      <c r="O707" s="149">
        <f t="shared" ref="O707:Q707" si="2236">IF(OR(AND($V1489=1,$B$24=2),$B$24=1), IF(O$11="2nd Quintile",IF(O1489&gt;O$21,O$20,IF(O1489&gt;O$20,O$19,IF(O1489&gt;O$19,O$18, O$17))), IF(O$11="Next Quintile",IF(O1489=O$22,O$22,IF(O1489&gt;O$21,O$21,IF(O1489&gt;O$20,O$20,IF(O1489&gt;O$19,O$19,O$18)))),O1489*(1+O$11))), O1489)</f>
        <v>19.5</v>
      </c>
      <c r="P707" s="149">
        <f t="shared" si="2236"/>
        <v>28.8</v>
      </c>
      <c r="Q707" s="149">
        <f t="shared" si="2236"/>
        <v>14.2</v>
      </c>
      <c r="R707" s="23"/>
      <c r="S707" s="49">
        <f t="shared" si="2112"/>
        <v>-1.3800552875628502</v>
      </c>
      <c r="T707" s="49">
        <f t="shared" si="2224"/>
        <v>-0.899191208596406</v>
      </c>
      <c r="U707" s="49">
        <f t="shared" si="2224"/>
        <v>-0.25578938060254941</v>
      </c>
      <c r="V707" s="49">
        <f t="shared" si="2224"/>
        <v>-2.8646397879581349E-2</v>
      </c>
      <c r="W707" s="49">
        <f t="shared" si="2122"/>
        <v>0.49054567463740495</v>
      </c>
      <c r="X707" s="49">
        <f t="shared" si="2122"/>
        <v>-0.35769933646848906</v>
      </c>
      <c r="Y707" s="49">
        <f t="shared" si="2123"/>
        <v>0.57104275006404681</v>
      </c>
      <c r="Z707" s="49">
        <f t="shared" si="2123"/>
        <v>-4.7216308503057781E-2</v>
      </c>
      <c r="AA707" s="49">
        <f t="shared" si="2123"/>
        <v>-0.30554503036492175</v>
      </c>
      <c r="AB707" s="49">
        <f t="shared" si="2123"/>
        <v>-0.27079705834238882</v>
      </c>
      <c r="AC707" s="49">
        <f t="shared" si="2224"/>
        <v>-0.58794940653362571</v>
      </c>
      <c r="AD707" s="49">
        <f t="shared" si="2124"/>
        <v>-0.7429391288074062</v>
      </c>
      <c r="AE707" s="49">
        <f t="shared" si="2124"/>
        <v>-0.38780948866067577</v>
      </c>
      <c r="AF707" s="49">
        <f t="shared" si="2124"/>
        <v>-0.29644936549084666</v>
      </c>
      <c r="AG707" s="129">
        <f t="shared" si="2115"/>
        <v>-0.32577479578625018</v>
      </c>
      <c r="AH707" s="129">
        <f t="shared" si="2116"/>
        <v>-0.26568474091548921</v>
      </c>
      <c r="AI707" s="129">
        <f t="shared" si="2117"/>
        <v>-0.2078527990701228</v>
      </c>
      <c r="AJ707" s="132">
        <f t="shared" si="2118"/>
        <v>-0.50378684737313861</v>
      </c>
      <c r="AK707" s="85">
        <f t="shared" si="2131"/>
        <v>0.49060082994772303</v>
      </c>
      <c r="AL707" s="122">
        <f t="shared" si="2132"/>
        <v>0.45193395575483214</v>
      </c>
      <c r="AM707" s="122">
        <f t="shared" si="2133"/>
        <v>0.57621615005213622</v>
      </c>
      <c r="AN707" s="122">
        <f t="shared" si="2134"/>
        <v>0.48064760763001041</v>
      </c>
      <c r="AO707" s="53"/>
      <c r="AP707" s="60"/>
      <c r="AQ707" s="25"/>
      <c r="AR707" s="25"/>
      <c r="AS707" s="25"/>
      <c r="AT707" s="25"/>
      <c r="AU707" s="25"/>
      <c r="AV707" s="25"/>
      <c r="AW707" s="25"/>
      <c r="AX707" s="25"/>
      <c r="AY707" s="25"/>
      <c r="AZ707" s="25"/>
      <c r="BA707" s="25"/>
    </row>
    <row r="708" spans="1:53" ht="15" thickBot="1">
      <c r="A708" s="23" t="s">
        <v>11</v>
      </c>
      <c r="B708" s="24">
        <v>13135050535</v>
      </c>
      <c r="C708" s="24"/>
      <c r="D708" s="148">
        <f t="shared" ref="D708:G708" si="2237">IF(OR(AND($V1490=1,$B$24=2),$B$24=1), IF(D$11="Next Quintile",IF(D1490&gt;D$21,D$22,IF(D1490&gt;D$20,D$21,IF(D1490&gt;D$19,D$20,IF(D1490&gt;D$18,D$19,D$18)))),IF(D$11="2nd Quintile",IF(D1490&gt;D$20,D$22,IF(D1490&gt;D$19,D$21,IF(D1490&gt;D$18,D$20,D$19))),IF(D1490*(1+D$11)&gt;100,100,D1490*(1+D$11)))), D1490)</f>
        <v>57.8</v>
      </c>
      <c r="E708" s="148">
        <f t="shared" si="2237"/>
        <v>60.4</v>
      </c>
      <c r="F708" s="148">
        <f t="shared" si="2237"/>
        <v>41</v>
      </c>
      <c r="G708" s="148">
        <f t="shared" si="2237"/>
        <v>32.700000000000003</v>
      </c>
      <c r="H708" s="149">
        <f t="shared" ref="H708:M708" si="2238">IF(OR(AND($V1490=1,$B$24=2),$B$24=1), IF(H$11="2nd Quintile",IF(H1490&gt;H$21,H$20,IF(H1490&gt;H$20,H$19,IF(H1490&gt;H$19,H$18, H$17))), IF(H$11="Next Quintile",IF(H1490=H$22,H$22,IF(H1490&gt;H$21,H$21,IF(H1490&gt;H$20,H$20,IF(H1490&gt;H$19,H$19,H$18)))),H1490*(1+H$11))), H1490)</f>
        <v>8.4</v>
      </c>
      <c r="I708" s="149">
        <f t="shared" si="2238"/>
        <v>23.2</v>
      </c>
      <c r="J708" s="149">
        <f t="shared" si="2238"/>
        <v>34.200000000000003</v>
      </c>
      <c r="K708" s="149">
        <f t="shared" si="2238"/>
        <v>44.2</v>
      </c>
      <c r="L708" s="149">
        <f t="shared" si="2238"/>
        <v>45.7</v>
      </c>
      <c r="M708" s="149">
        <f t="shared" si="2238"/>
        <v>15.5</v>
      </c>
      <c r="N708" s="148">
        <f t="shared" si="2210"/>
        <v>68.8</v>
      </c>
      <c r="O708" s="149">
        <f t="shared" ref="O708:Q708" si="2239">IF(OR(AND($V1490=1,$B$24=2),$B$24=1), IF(O$11="2nd Quintile",IF(O1490&gt;O$21,O$20,IF(O1490&gt;O$20,O$19,IF(O1490&gt;O$19,O$18, O$17))), IF(O$11="Next Quintile",IF(O1490=O$22,O$22,IF(O1490&gt;O$21,O$21,IF(O1490&gt;O$20,O$20,IF(O1490&gt;O$19,O$19,O$18)))),O1490*(1+O$11))), O1490)</f>
        <v>14.5</v>
      </c>
      <c r="P708" s="149">
        <f t="shared" si="2239"/>
        <v>28.8</v>
      </c>
      <c r="Q708" s="149">
        <f t="shared" si="2239"/>
        <v>11.8</v>
      </c>
      <c r="R708" s="23"/>
      <c r="S708" s="49">
        <f t="shared" si="2112"/>
        <v>-1.3800552875628502</v>
      </c>
      <c r="T708" s="49">
        <f t="shared" si="2224"/>
        <v>-0.899191208596406</v>
      </c>
      <c r="U708" s="49">
        <f t="shared" si="2224"/>
        <v>-0.24141306941106047</v>
      </c>
      <c r="V708" s="49">
        <f t="shared" si="2224"/>
        <v>-2.8646397879581349E-2</v>
      </c>
      <c r="W708" s="49">
        <f t="shared" si="2122"/>
        <v>0.3119867532506399</v>
      </c>
      <c r="X708" s="49">
        <f t="shared" si="2122"/>
        <v>-1.4680473142329178</v>
      </c>
      <c r="Y708" s="49">
        <f t="shared" si="2123"/>
        <v>-0.509137334204388</v>
      </c>
      <c r="Z708" s="49">
        <f t="shared" si="2123"/>
        <v>-0.65904089375791908</v>
      </c>
      <c r="AA708" s="49">
        <f t="shared" si="2123"/>
        <v>-0.66449362743068408</v>
      </c>
      <c r="AB708" s="49">
        <f t="shared" si="2123"/>
        <v>-0.13557791017871673</v>
      </c>
      <c r="AC708" s="49">
        <f t="shared" si="2224"/>
        <v>-0.58794940653362571</v>
      </c>
      <c r="AD708" s="49">
        <f t="shared" si="2124"/>
        <v>-0.22867319744536135</v>
      </c>
      <c r="AE708" s="49">
        <f t="shared" si="2124"/>
        <v>-0.38780948866067577</v>
      </c>
      <c r="AF708" s="49">
        <f t="shared" si="2124"/>
        <v>6.3627993240757838E-2</v>
      </c>
      <c r="AG708" s="129">
        <f t="shared" si="2115"/>
        <v>-0.45788127170357434</v>
      </c>
      <c r="AH708" s="129">
        <f t="shared" si="2116"/>
        <v>-0.60207197980522342</v>
      </c>
      <c r="AI708" s="129">
        <f t="shared" si="2117"/>
        <v>-0.48637081045577329</v>
      </c>
      <c r="AJ708" s="132">
        <f t="shared" si="2118"/>
        <v>-0.28520102484972626</v>
      </c>
      <c r="AK708" s="85">
        <f t="shared" si="2131"/>
        <v>0.45116591892803998</v>
      </c>
      <c r="AL708" s="122">
        <f t="shared" si="2132"/>
        <v>0.35362275901285922</v>
      </c>
      <c r="AM708" s="122">
        <f t="shared" si="2133"/>
        <v>0.51141277043523004</v>
      </c>
      <c r="AN708" s="122">
        <f t="shared" si="2134"/>
        <v>0.54173594114189971</v>
      </c>
      <c r="AO708" s="53"/>
      <c r="AP708" s="60"/>
      <c r="AQ708" s="25"/>
      <c r="AR708" s="25"/>
      <c r="AS708" s="25"/>
      <c r="AT708" s="25"/>
      <c r="AU708" s="25"/>
      <c r="AV708" s="25"/>
      <c r="AW708" s="25"/>
      <c r="AX708" s="25"/>
      <c r="AY708" s="25"/>
      <c r="AZ708" s="25"/>
      <c r="BA708" s="25"/>
    </row>
    <row r="709" spans="1:53" ht="15" thickBot="1">
      <c r="A709" s="23" t="s">
        <v>11</v>
      </c>
      <c r="B709" s="24">
        <v>13135050536</v>
      </c>
      <c r="C709" s="24"/>
      <c r="D709" s="148">
        <f t="shared" ref="D709:G709" si="2240">IF(OR(AND($V1491=1,$B$24=2),$B$24=1), IF(D$11="Next Quintile",IF(D1491&gt;D$21,D$22,IF(D1491&gt;D$20,D$21,IF(D1491&gt;D$19,D$20,IF(D1491&gt;D$18,D$19,D$18)))),IF(D$11="2nd Quintile",IF(D1491&gt;D$20,D$22,IF(D1491&gt;D$19,D$21,IF(D1491&gt;D$18,D$20,D$19))),IF(D1491*(1+D$11)&gt;100,100,D1491*(1+D$11)))), D1491)</f>
        <v>69.599999999999994</v>
      </c>
      <c r="E709" s="148">
        <f t="shared" si="2240"/>
        <v>71.3</v>
      </c>
      <c r="F709" s="148">
        <f t="shared" si="2240"/>
        <v>43.5</v>
      </c>
      <c r="G709" s="148">
        <f t="shared" si="2240"/>
        <v>36.1</v>
      </c>
      <c r="H709" s="149">
        <f t="shared" ref="H709:M709" si="2241">IF(OR(AND($V1491=1,$B$24=2),$B$24=1), IF(H$11="2nd Quintile",IF(H1491&gt;H$21,H$20,IF(H1491&gt;H$20,H$19,IF(H1491&gt;H$19,H$18, H$17))), IF(H$11="Next Quintile",IF(H1491=H$22,H$22,IF(H1491&gt;H$21,H$21,IF(H1491&gt;H$20,H$20,IF(H1491&gt;H$19,H$19,H$18)))),H1491*(1+H$11))), H1491)</f>
        <v>7.6</v>
      </c>
      <c r="I709" s="149">
        <f t="shared" si="2241"/>
        <v>10.6</v>
      </c>
      <c r="J709" s="149">
        <f t="shared" si="2241"/>
        <v>19.899999999999999</v>
      </c>
      <c r="K709" s="149">
        <f t="shared" si="2241"/>
        <v>33.6</v>
      </c>
      <c r="L709" s="149">
        <f t="shared" si="2241"/>
        <v>30</v>
      </c>
      <c r="M709" s="149">
        <f t="shared" si="2241"/>
        <v>17.2</v>
      </c>
      <c r="N709" s="148">
        <f t="shared" si="2210"/>
        <v>77.5</v>
      </c>
      <c r="O709" s="149">
        <f t="shared" ref="O709:Q709" si="2242">IF(OR(AND($V1491=1,$B$24=2),$B$24=1), IF(O$11="2nd Quintile",IF(O1491&gt;O$21,O$20,IF(O1491&gt;O$20,O$19,IF(O1491&gt;O$19,O$18, O$17))), IF(O$11="Next Quintile",IF(O1491=O$22,O$22,IF(O1491&gt;O$21,O$21,IF(O1491&gt;O$20,O$20,IF(O1491&gt;O$19,O$19,O$18)))),O1491*(1+O$11))), O1491)</f>
        <v>11.3</v>
      </c>
      <c r="P709" s="149">
        <f t="shared" si="2242"/>
        <v>22.9</v>
      </c>
      <c r="Q709" s="149">
        <f t="shared" si="2242"/>
        <v>6.4</v>
      </c>
      <c r="R709" s="23"/>
      <c r="S709" s="49">
        <f t="shared" si="2112"/>
        <v>-0.37490978739936415</v>
      </c>
      <c r="T709" s="49">
        <f t="shared" si="2224"/>
        <v>0.14275946183195948</v>
      </c>
      <c r="U709" s="49">
        <f t="shared" si="2224"/>
        <v>-0.12161047614865171</v>
      </c>
      <c r="V709" s="49">
        <f t="shared" si="2224"/>
        <v>0.15208209605990625</v>
      </c>
      <c r="W709" s="49">
        <f t="shared" si="2122"/>
        <v>0.59768102746946417</v>
      </c>
      <c r="X709" s="49">
        <f t="shared" si="2122"/>
        <v>3.6295107254372891E-2</v>
      </c>
      <c r="Y709" s="49">
        <f t="shared" si="2123"/>
        <v>0.20930802416950128</v>
      </c>
      <c r="Z709" s="49">
        <f t="shared" si="2123"/>
        <v>-0.13602955474973122</v>
      </c>
      <c r="AA709" s="49">
        <f t="shared" si="2123"/>
        <v>0.78050457101353665</v>
      </c>
      <c r="AB709" s="49">
        <f t="shared" si="2123"/>
        <v>-0.27924825510261814</v>
      </c>
      <c r="AC709" s="49">
        <f t="shared" si="2224"/>
        <v>0.22940341285153651</v>
      </c>
      <c r="AD709" s="49">
        <f t="shared" si="2124"/>
        <v>0.1004569986263473</v>
      </c>
      <c r="AE709" s="49">
        <f t="shared" si="2124"/>
        <v>3.5895495160340754E-2</v>
      </c>
      <c r="AF709" s="49">
        <f t="shared" si="2124"/>
        <v>0.87380205038686842</v>
      </c>
      <c r="AG709" s="129">
        <f t="shared" si="2115"/>
        <v>0.17442988828923198</v>
      </c>
      <c r="AH709" s="129">
        <f t="shared" si="2116"/>
        <v>9.1657921891026881E-2</v>
      </c>
      <c r="AI709" s="129">
        <f t="shared" si="2117"/>
        <v>0.12174225372039577</v>
      </c>
      <c r="AJ709" s="132">
        <f t="shared" si="2118"/>
        <v>0.30988948925627324</v>
      </c>
      <c r="AK709" s="85">
        <f t="shared" si="2131"/>
        <v>0.6399161990178216</v>
      </c>
      <c r="AL709" s="122">
        <f t="shared" si="2132"/>
        <v>0.55636950135823593</v>
      </c>
      <c r="AM709" s="122">
        <f t="shared" si="2133"/>
        <v>0.65290373380866251</v>
      </c>
      <c r="AN709" s="122">
        <f t="shared" si="2134"/>
        <v>0.70804630553698877</v>
      </c>
      <c r="AO709" s="53"/>
      <c r="AP709" s="60"/>
      <c r="AQ709" s="25"/>
      <c r="AR709" s="25"/>
      <c r="AS709" s="25"/>
      <c r="AT709" s="25"/>
      <c r="AU709" s="25"/>
      <c r="AV709" s="25"/>
      <c r="AW709" s="25"/>
      <c r="AX709" s="25"/>
      <c r="AY709" s="25"/>
      <c r="AZ709" s="25"/>
      <c r="BA709" s="25"/>
    </row>
    <row r="710" spans="1:53" ht="15" thickBot="1">
      <c r="A710" s="23" t="s">
        <v>11</v>
      </c>
      <c r="B710" s="24">
        <v>13135050537</v>
      </c>
      <c r="C710" s="24"/>
      <c r="D710" s="148">
        <f t="shared" ref="D710:G710" si="2243">IF(OR(AND($V1492=1,$B$24=2),$B$24=1), IF(D$11="Next Quintile",IF(D1492&gt;D$21,D$22,IF(D1492&gt;D$20,D$21,IF(D1492&gt;D$19,D$20,IF(D1492&gt;D$18,D$19,D$18)))),IF(D$11="2nd Quintile",IF(D1492&gt;D$20,D$22,IF(D1492&gt;D$19,D$21,IF(D1492&gt;D$18,D$20,D$19))),IF(D1492*(1+D$11)&gt;100,100,D1492*(1+D$11)))), D1492)</f>
        <v>53.1</v>
      </c>
      <c r="E710" s="148">
        <f t="shared" si="2243"/>
        <v>62.7</v>
      </c>
      <c r="F710" s="148">
        <f t="shared" si="2243"/>
        <v>34.6</v>
      </c>
      <c r="G710" s="148">
        <f t="shared" si="2243"/>
        <v>32.700000000000003</v>
      </c>
      <c r="H710" s="149">
        <f t="shared" ref="H710:M710" si="2244">IF(OR(AND($V1492=1,$B$24=2),$B$24=1), IF(H$11="2nd Quintile",IF(H1492&gt;H$21,H$20,IF(H1492&gt;H$20,H$19,IF(H1492&gt;H$19,H$18, H$17))), IF(H$11="Next Quintile",IF(H1492=H$22,H$22,IF(H1492&gt;H$21,H$21,IF(H1492&gt;H$20,H$20,IF(H1492&gt;H$19,H$19,H$18)))),H1492*(1+H$11))), H1492)</f>
        <v>9</v>
      </c>
      <c r="I710" s="149">
        <f t="shared" si="2244"/>
        <v>28</v>
      </c>
      <c r="J710" s="149">
        <f t="shared" si="2244"/>
        <v>36.6</v>
      </c>
      <c r="K710" s="149">
        <f t="shared" si="2244"/>
        <v>57.8</v>
      </c>
      <c r="L710" s="149">
        <f t="shared" si="2244"/>
        <v>59.9</v>
      </c>
      <c r="M710" s="149">
        <f t="shared" si="2244"/>
        <v>15.9</v>
      </c>
      <c r="N710" s="148">
        <f t="shared" si="2210"/>
        <v>64</v>
      </c>
      <c r="O710" s="149">
        <f t="shared" ref="O710:Q710" si="2245">IF(OR(AND($V1492=1,$B$24=2),$B$24=1), IF(O$11="2nd Quintile",IF(O1492&gt;O$21,O$20,IF(O1492&gt;O$20,O$19,IF(O1492&gt;O$19,O$18, O$17))), IF(O$11="Next Quintile",IF(O1492=O$22,O$22,IF(O1492&gt;O$21,O$21,IF(O1492&gt;O$20,O$20,IF(O1492&gt;O$19,O$19,O$18)))),O1492*(1+O$11))), O1492)</f>
        <v>9.9</v>
      </c>
      <c r="P710" s="149">
        <f t="shared" si="2245"/>
        <v>39</v>
      </c>
      <c r="Q710" s="149">
        <f t="shared" si="2245"/>
        <v>7.2</v>
      </c>
      <c r="R710" s="23"/>
      <c r="S710" s="49">
        <f t="shared" si="2112"/>
        <v>-1.7804098511872892</v>
      </c>
      <c r="T710" s="49">
        <f t="shared" si="2224"/>
        <v>-0.67933005795555779</v>
      </c>
      <c r="U710" s="49">
        <f t="shared" si="2224"/>
        <v>-0.54810770816282683</v>
      </c>
      <c r="V710" s="49">
        <f t="shared" si="2224"/>
        <v>-2.8646397879581349E-2</v>
      </c>
      <c r="W710" s="49">
        <f t="shared" si="2122"/>
        <v>9.7716047586522026E-2</v>
      </c>
      <c r="X710" s="49">
        <f t="shared" si="2122"/>
        <v>-2.0411301414661711</v>
      </c>
      <c r="Y710" s="49">
        <f t="shared" si="2123"/>
        <v>-0.62971557616923646</v>
      </c>
      <c r="Z710" s="49">
        <f t="shared" si="2123"/>
        <v>-1.3300743098438956</v>
      </c>
      <c r="AA710" s="49">
        <f t="shared" si="2123"/>
        <v>-1.9714346731573034</v>
      </c>
      <c r="AB710" s="49">
        <f t="shared" si="2123"/>
        <v>-0.16938269721963475</v>
      </c>
      <c r="AC710" s="49">
        <f t="shared" si="2224"/>
        <v>-1.0389026861944044</v>
      </c>
      <c r="AD710" s="49">
        <f t="shared" si="2124"/>
        <v>0.2444514594077199</v>
      </c>
      <c r="AE710" s="49">
        <f t="shared" si="2124"/>
        <v>-1.1203164098427718</v>
      </c>
      <c r="AF710" s="49">
        <f t="shared" si="2124"/>
        <v>0.75377626414300025</v>
      </c>
      <c r="AG710" s="129">
        <f t="shared" si="2115"/>
        <v>-0.74952884956828802</v>
      </c>
      <c r="AH710" s="129">
        <f t="shared" si="2116"/>
        <v>-0.80137481217630591</v>
      </c>
      <c r="AI710" s="129">
        <f t="shared" si="2117"/>
        <v>-1.1569638934069444</v>
      </c>
      <c r="AJ710" s="132">
        <f t="shared" si="2118"/>
        <v>-0.290247843121614</v>
      </c>
      <c r="AK710" s="85">
        <f t="shared" si="2131"/>
        <v>0.36410662677495287</v>
      </c>
      <c r="AL710" s="122">
        <f t="shared" si="2132"/>
        <v>0.29537530578265908</v>
      </c>
      <c r="AM710" s="122">
        <f t="shared" si="2133"/>
        <v>0.35538444786192314</v>
      </c>
      <c r="AN710" s="122">
        <f t="shared" si="2134"/>
        <v>0.54032550329095463</v>
      </c>
      <c r="AO710" s="53"/>
      <c r="AP710" s="60"/>
      <c r="AQ710" s="25"/>
      <c r="AR710" s="25"/>
      <c r="AS710" s="25"/>
      <c r="AT710" s="25"/>
      <c r="AU710" s="25"/>
      <c r="AV710" s="25"/>
      <c r="AW710" s="25"/>
      <c r="AX710" s="25"/>
      <c r="AY710" s="25"/>
      <c r="AZ710" s="25"/>
      <c r="BA710" s="25"/>
    </row>
    <row r="711" spans="1:53" ht="15" thickBot="1">
      <c r="A711" s="23" t="s">
        <v>11</v>
      </c>
      <c r="B711" s="24">
        <v>13135050538</v>
      </c>
      <c r="C711" s="24"/>
      <c r="D711" s="148">
        <f t="shared" ref="D711:G711" si="2246">IF(OR(AND($V1493=1,$B$24=2),$B$24=1), IF(D$11="Next Quintile",IF(D1493&gt;D$21,D$22,IF(D1493&gt;D$20,D$21,IF(D1493&gt;D$19,D$20,IF(D1493&gt;D$18,D$19,D$18)))),IF(D$11="2nd Quintile",IF(D1493&gt;D$20,D$22,IF(D1493&gt;D$19,D$21,IF(D1493&gt;D$18,D$20,D$19))),IF(D1493*(1+D$11)&gt;100,100,D1493*(1+D$11)))), D1493)</f>
        <v>84</v>
      </c>
      <c r="E711" s="148">
        <f t="shared" si="2246"/>
        <v>80.8</v>
      </c>
      <c r="F711" s="148">
        <f t="shared" si="2246"/>
        <v>56.2</v>
      </c>
      <c r="G711" s="148">
        <f t="shared" si="2246"/>
        <v>50.5</v>
      </c>
      <c r="H711" s="149">
        <f t="shared" ref="H711:M711" si="2247">IF(OR(AND($V1493=1,$B$24=2),$B$24=1), IF(H$11="2nd Quintile",IF(H1493&gt;H$21,H$20,IF(H1493&gt;H$20,H$19,IF(H1493&gt;H$19,H$18, H$17))), IF(H$11="Next Quintile",IF(H1493=H$22,H$22,IF(H1493&gt;H$21,H$21,IF(H1493&gt;H$20,H$20,IF(H1493&gt;H$19,H$19,H$18)))),H1493*(1+H$11))), H1493)</f>
        <v>5.4</v>
      </c>
      <c r="I711" s="149">
        <f t="shared" si="2247"/>
        <v>18.899999999999999</v>
      </c>
      <c r="J711" s="149">
        <f t="shared" si="2247"/>
        <v>7.1</v>
      </c>
      <c r="K711" s="149">
        <f t="shared" si="2247"/>
        <v>24.4</v>
      </c>
      <c r="L711" s="149">
        <f t="shared" si="2247"/>
        <v>34.299999999999997</v>
      </c>
      <c r="M711" s="149">
        <f t="shared" si="2247"/>
        <v>6.5</v>
      </c>
      <c r="N711" s="148">
        <f t="shared" si="2210"/>
        <v>88.3</v>
      </c>
      <c r="O711" s="149">
        <f t="shared" ref="O711:Q711" si="2248">IF(OR(AND($V1493=1,$B$24=2),$B$24=1), IF(O$11="2nd Quintile",IF(O1493&gt;O$21,O$20,IF(O1493&gt;O$20,O$19,IF(O1493&gt;O$19,O$18, O$17))), IF(O$11="Next Quintile",IF(O1493=O$22,O$22,IF(O1493&gt;O$21,O$21,IF(O1493&gt;O$20,O$20,IF(O1493&gt;O$19,O$19,O$18)))),O1493*(1+O$11))), O1493)</f>
        <v>12.6</v>
      </c>
      <c r="P711" s="149">
        <f t="shared" si="2248"/>
        <v>25.5</v>
      </c>
      <c r="Q711" s="149">
        <f t="shared" si="2248"/>
        <v>5</v>
      </c>
      <c r="R711" s="23"/>
      <c r="S711" s="49">
        <f t="shared" si="2112"/>
        <v>0.85170845008828056</v>
      </c>
      <c r="T711" s="49">
        <f t="shared" si="2224"/>
        <v>1.0508816057832873</v>
      </c>
      <c r="U711" s="49">
        <f t="shared" si="2224"/>
        <v>0.4869866976243849</v>
      </c>
      <c r="V711" s="49">
        <f t="shared" si="2224"/>
        <v>0.91752042333303041</v>
      </c>
      <c r="W711" s="49">
        <f t="shared" si="2122"/>
        <v>1.3833402815712299</v>
      </c>
      <c r="X711" s="49">
        <f t="shared" si="2122"/>
        <v>-0.95466061483646136</v>
      </c>
      <c r="Y711" s="49">
        <f t="shared" si="2123"/>
        <v>0.85239198131535987</v>
      </c>
      <c r="Z711" s="49">
        <f t="shared" si="2123"/>
        <v>0.3179048149554885</v>
      </c>
      <c r="AA711" s="49">
        <f t="shared" si="2123"/>
        <v>0.38474073322308161</v>
      </c>
      <c r="AB711" s="49">
        <f t="shared" si="2123"/>
        <v>0.62502979824193805</v>
      </c>
      <c r="AC711" s="49">
        <f t="shared" si="2224"/>
        <v>1.2440482920882889</v>
      </c>
      <c r="AD711" s="49">
        <f t="shared" si="2124"/>
        <v>-3.3252143527784266E-2</v>
      </c>
      <c r="AE711" s="49">
        <f t="shared" si="2124"/>
        <v>-0.15082195533705639</v>
      </c>
      <c r="AF711" s="49">
        <f t="shared" si="2124"/>
        <v>1.0838471763136379</v>
      </c>
      <c r="AG711" s="129">
        <f t="shared" si="2115"/>
        <v>0.54465549348651732</v>
      </c>
      <c r="AH711" s="129">
        <f t="shared" si="2116"/>
        <v>0.65545268926844447</v>
      </c>
      <c r="AI711" s="129">
        <f t="shared" si="2117"/>
        <v>0.44255844880683598</v>
      </c>
      <c r="AJ711" s="132">
        <f t="shared" si="2118"/>
        <v>0.53595534238427156</v>
      </c>
      <c r="AK711" s="85">
        <f t="shared" si="2131"/>
        <v>0.75043170324866815</v>
      </c>
      <c r="AL711" s="122">
        <f t="shared" si="2132"/>
        <v>0.72114191805477101</v>
      </c>
      <c r="AM711" s="122">
        <f t="shared" si="2133"/>
        <v>0.72754872202327092</v>
      </c>
      <c r="AN711" s="122">
        <f t="shared" si="2134"/>
        <v>0.77122508846127369</v>
      </c>
      <c r="AO711" s="53"/>
      <c r="AP711" s="60"/>
      <c r="AQ711" s="25"/>
      <c r="AR711" s="25"/>
      <c r="AS711" s="25"/>
      <c r="AT711" s="25"/>
      <c r="AU711" s="25"/>
      <c r="AV711" s="25"/>
      <c r="AW711" s="25"/>
      <c r="AX711" s="25"/>
      <c r="AY711" s="25"/>
      <c r="AZ711" s="25"/>
      <c r="BA711" s="25"/>
    </row>
    <row r="712" spans="1:53" ht="15" thickBot="1">
      <c r="A712" s="23" t="s">
        <v>11</v>
      </c>
      <c r="B712" s="24">
        <v>13135050539</v>
      </c>
      <c r="C712" s="24"/>
      <c r="D712" s="148">
        <f t="shared" ref="D712:G712" si="2249">IF(OR(AND($V1494=1,$B$24=2),$B$24=1), IF(D$11="Next Quintile",IF(D1494&gt;D$21,D$22,IF(D1494&gt;D$20,D$21,IF(D1494&gt;D$19,D$20,IF(D1494&gt;D$18,D$19,D$18)))),IF(D$11="2nd Quintile",IF(D1494&gt;D$20,D$22,IF(D1494&gt;D$19,D$21,IF(D1494&gt;D$18,D$20,D$19))),IF(D1494*(1+D$11)&gt;100,100,D1494*(1+D$11)))), D1494)</f>
        <v>57.8</v>
      </c>
      <c r="E712" s="148">
        <f t="shared" si="2249"/>
        <v>60.4</v>
      </c>
      <c r="F712" s="148">
        <f t="shared" si="2249"/>
        <v>38.799999999999997</v>
      </c>
      <c r="G712" s="148">
        <f t="shared" si="2249"/>
        <v>36.5</v>
      </c>
      <c r="H712" s="149">
        <f>IF(OR(AND($V1494=1,$B$24=2),$B$24=1), IF(H$11="2nd Quintile",IF(H1494&gt;H$21,H$20,IF(H1494&gt;H$20,H$19,IF(H1494&gt;H$19,H$18, H$17))), IF(H$11="Next Quintile",IF(H1494=H$22,H$22,IF(H1494&gt;H$21,H$21,IF(H1494&gt;H$20,H$20,IF(H1494&gt;H$19,H$19,H$18)))),H1494*(1+H$11))), H1494)</f>
        <v>7</v>
      </c>
      <c r="I712" s="149">
        <f t="shared" ref="I712:M712" si="2250">IF(OR(AND($V1494=1,$B$24=2),$B$24=1), IF(I$11="2nd Quintile",IF(I1494&gt;I$21,I$20,IF(I1494&gt;I$20,I$19,IF(I1494&gt;I$19,I$18, I$17))), IF(I$11="Next Quintile",IF(I1494=I$22,I$22,IF(I1494&gt;I$21,I$21,IF(I1494&gt;I$20,I$20,IF(I1494&gt;I$19,I$19,I$18)))),I1494*(1+I$11))), I1494)</f>
        <v>18</v>
      </c>
      <c r="J712" s="149">
        <f t="shared" si="2250"/>
        <v>53.3</v>
      </c>
      <c r="K712" s="149">
        <f t="shared" si="2250"/>
        <v>49.4</v>
      </c>
      <c r="L712" s="149">
        <f t="shared" si="2250"/>
        <v>54.9</v>
      </c>
      <c r="M712" s="149">
        <f t="shared" si="2250"/>
        <v>24.6</v>
      </c>
      <c r="N712" s="148">
        <f t="shared" si="2210"/>
        <v>68.8</v>
      </c>
      <c r="O712" s="149">
        <f t="shared" ref="O712:Q712" si="2251">IF(OR(AND($V1494=1,$B$24=2),$B$24=1), IF(O$11="2nd Quintile",IF(O1494&gt;O$21,O$20,IF(O1494&gt;O$20,O$19,IF(O1494&gt;O$19,O$18, O$17))), IF(O$11="Next Quintile",IF(O1494=O$22,O$22,IF(O1494&gt;O$21,O$21,IF(O1494&gt;O$20,O$20,IF(O1494&gt;O$19,O$19,O$18)))),O1494*(1+O$11))), O1494)</f>
        <v>23.3</v>
      </c>
      <c r="P712" s="149">
        <f t="shared" si="2251"/>
        <v>37.5</v>
      </c>
      <c r="Q712" s="149">
        <f t="shared" si="2251"/>
        <v>19.2</v>
      </c>
      <c r="R712" s="23"/>
      <c r="S712" s="49">
        <f t="shared" si="2112"/>
        <v>-1.3800552875628502</v>
      </c>
      <c r="T712" s="49">
        <f t="shared" si="2224"/>
        <v>-0.899191208596406</v>
      </c>
      <c r="U712" s="49">
        <f t="shared" si="2224"/>
        <v>-0.34683935148198031</v>
      </c>
      <c r="V712" s="49">
        <f t="shared" si="2224"/>
        <v>0.17334427181749296</v>
      </c>
      <c r="W712" s="49">
        <f t="shared" si="2122"/>
        <v>0.81195173313358204</v>
      </c>
      <c r="X712" s="49">
        <f t="shared" si="2122"/>
        <v>-0.8472075847302265</v>
      </c>
      <c r="Y712" s="49">
        <f t="shared" si="2123"/>
        <v>-1.4687391765079738</v>
      </c>
      <c r="Z712" s="49">
        <f t="shared" si="2123"/>
        <v>-0.91561249402608647</v>
      </c>
      <c r="AA712" s="49">
        <f t="shared" si="2123"/>
        <v>-1.5112441640986345</v>
      </c>
      <c r="AB712" s="49">
        <f t="shared" si="2123"/>
        <v>-0.90463681535960117</v>
      </c>
      <c r="AC712" s="49">
        <f t="shared" si="2224"/>
        <v>-0.58794940653362571</v>
      </c>
      <c r="AD712" s="49">
        <f t="shared" si="2124"/>
        <v>-1.1337812366425604</v>
      </c>
      <c r="AE712" s="49">
        <f t="shared" si="2124"/>
        <v>-1.0125948037865813</v>
      </c>
      <c r="AF712" s="49">
        <f t="shared" si="2124"/>
        <v>-1.0466105295150232</v>
      </c>
      <c r="AG712" s="129">
        <f t="shared" si="2115"/>
        <v>-0.87365996829656734</v>
      </c>
      <c r="AH712" s="129">
        <f t="shared" si="2116"/>
        <v>-0.56524808627548029</v>
      </c>
      <c r="AI712" s="129">
        <f t="shared" si="2117"/>
        <v>-1.1104978244947741</v>
      </c>
      <c r="AJ712" s="132">
        <f t="shared" si="2118"/>
        <v>-0.94523399411944764</v>
      </c>
      <c r="AK712" s="85">
        <f t="shared" si="2131"/>
        <v>0.32705242797180789</v>
      </c>
      <c r="AL712" s="122">
        <f t="shared" si="2132"/>
        <v>0.3643847636999476</v>
      </c>
      <c r="AM712" s="122">
        <f t="shared" si="2133"/>
        <v>0.36619580719929573</v>
      </c>
      <c r="AN712" s="122">
        <f t="shared" si="2134"/>
        <v>0.35727606314010169</v>
      </c>
      <c r="AO712" s="53"/>
      <c r="AP712" s="60"/>
      <c r="AQ712" s="25"/>
      <c r="AR712" s="25"/>
      <c r="AS712" s="25"/>
      <c r="AT712" s="25"/>
      <c r="AU712" s="25"/>
      <c r="AV712" s="25"/>
      <c r="AW712" s="25"/>
      <c r="AX712" s="25"/>
      <c r="AY712" s="25"/>
      <c r="AZ712" s="25"/>
      <c r="BA712" s="25"/>
    </row>
    <row r="713" spans="1:53" ht="15" thickBot="1">
      <c r="A713" s="23" t="s">
        <v>11</v>
      </c>
      <c r="B713" s="24">
        <v>13135050540</v>
      </c>
      <c r="C713" s="24"/>
      <c r="D713" s="148">
        <f t="shared" ref="D713:G713" si="2252">IF(OR(AND($V1495=1,$B$24=2),$B$24=1), IF(D$11="Next Quintile",IF(D1495&gt;D$21,D$22,IF(D1495&gt;D$20,D$21,IF(D1495&gt;D$19,D$20,IF(D1495&gt;D$18,D$19,D$18)))),IF(D$11="2nd Quintile",IF(D1495&gt;D$20,D$22,IF(D1495&gt;D$19,D$21,IF(D1495&gt;D$18,D$20,D$19))),IF(D1495*(1+D$11)&gt;100,100,D1495*(1+D$11)))), D1495)</f>
        <v>82.5</v>
      </c>
      <c r="E713" s="148">
        <f t="shared" si="2252"/>
        <v>80</v>
      </c>
      <c r="F713" s="148">
        <f t="shared" si="2252"/>
        <v>56.7</v>
      </c>
      <c r="G713" s="148">
        <f t="shared" si="2252"/>
        <v>50.5</v>
      </c>
      <c r="H713" s="149">
        <f t="shared" ref="H713:M713" si="2253">IF(OR(AND($V1495=1,$B$24=2),$B$24=1), IF(H$11="2nd Quintile",IF(H1495&gt;H$21,H$20,IF(H1495&gt;H$20,H$19,IF(H1495&gt;H$19,H$18, H$17))), IF(H$11="Next Quintile",IF(H1495=H$22,H$22,IF(H1495&gt;H$21,H$21,IF(H1495&gt;H$20,H$20,IF(H1495&gt;H$19,H$19,H$18)))),H1495*(1+H$11))), H1495)</f>
        <v>7.9</v>
      </c>
      <c r="I713" s="149">
        <f t="shared" si="2253"/>
        <v>24.4</v>
      </c>
      <c r="J713" s="149">
        <f t="shared" si="2253"/>
        <v>6.2</v>
      </c>
      <c r="K713" s="149">
        <f t="shared" si="2253"/>
        <v>36.1</v>
      </c>
      <c r="L713" s="149">
        <f t="shared" si="2253"/>
        <v>41.7</v>
      </c>
      <c r="M713" s="149">
        <f t="shared" si="2253"/>
        <v>7.7</v>
      </c>
      <c r="N713" s="148">
        <f t="shared" si="2210"/>
        <v>88.9</v>
      </c>
      <c r="O713" s="149">
        <f t="shared" ref="O713:Q713" si="2254">IF(OR(AND($V1495=1,$B$24=2),$B$24=1), IF(O$11="2nd Quintile",IF(O1495&gt;O$21,O$20,IF(O1495&gt;O$20,O$19,IF(O1495&gt;O$19,O$18, O$17))), IF(O$11="Next Quintile",IF(O1495=O$22,O$22,IF(O1495&gt;O$21,O$21,IF(O1495&gt;O$20,O$20,IF(O1495&gt;O$19,O$19,O$18)))),O1495*(1+O$11))), O1495)</f>
        <v>4.8</v>
      </c>
      <c r="P713" s="149">
        <f t="shared" si="2254"/>
        <v>25.6</v>
      </c>
      <c r="Q713" s="149">
        <f t="shared" si="2254"/>
        <v>12</v>
      </c>
      <c r="R713" s="23"/>
      <c r="S713" s="49">
        <f t="shared" si="2112"/>
        <v>0.72393571701665105</v>
      </c>
      <c r="T713" s="49">
        <f t="shared" si="2224"/>
        <v>0.97440816208212311</v>
      </c>
      <c r="U713" s="49">
        <f t="shared" si="2224"/>
        <v>0.51094721627686668</v>
      </c>
      <c r="V713" s="49">
        <f t="shared" si="2224"/>
        <v>0.91752042333303041</v>
      </c>
      <c r="W713" s="49">
        <f t="shared" si="2122"/>
        <v>0.49054567463740495</v>
      </c>
      <c r="X713" s="49">
        <f t="shared" si="2122"/>
        <v>-1.611318021041231</v>
      </c>
      <c r="Y713" s="49">
        <f t="shared" si="2123"/>
        <v>0.89760882205217818</v>
      </c>
      <c r="Z713" s="49">
        <f t="shared" si="2123"/>
        <v>-0.2593812856478887</v>
      </c>
      <c r="AA713" s="49">
        <f t="shared" si="2123"/>
        <v>-0.29634122018374892</v>
      </c>
      <c r="AB713" s="49">
        <f t="shared" si="2123"/>
        <v>0.52361543711918401</v>
      </c>
      <c r="AC713" s="49">
        <f t="shared" si="2224"/>
        <v>1.3004174520458871</v>
      </c>
      <c r="AD713" s="49">
        <f t="shared" si="2124"/>
        <v>0.76900270939700577</v>
      </c>
      <c r="AE713" s="49">
        <f t="shared" si="2124"/>
        <v>-0.15800339574080252</v>
      </c>
      <c r="AF713" s="49">
        <f t="shared" si="2124"/>
        <v>3.3621546679790892E-2</v>
      </c>
      <c r="AG713" s="129">
        <f t="shared" si="2115"/>
        <v>0.29678802606490112</v>
      </c>
      <c r="AH713" s="129">
        <f t="shared" si="2116"/>
        <v>0.41480685633671766</v>
      </c>
      <c r="AI713" s="129">
        <f t="shared" si="2117"/>
        <v>-1.0702356237484537E-2</v>
      </c>
      <c r="AJ713" s="132">
        <f t="shared" si="2118"/>
        <v>0.48625957809547032</v>
      </c>
      <c r="AK713" s="85">
        <f t="shared" si="2131"/>
        <v>0.67644114786845455</v>
      </c>
      <c r="AL713" s="122">
        <f t="shared" si="2132"/>
        <v>0.65081172388756015</v>
      </c>
      <c r="AM713" s="122">
        <f t="shared" si="2133"/>
        <v>0.62208756398677867</v>
      </c>
      <c r="AN713" s="122">
        <f t="shared" si="2134"/>
        <v>0.7573365782735767</v>
      </c>
      <c r="AO713" s="53"/>
      <c r="AP713" s="60"/>
      <c r="AQ713" s="25"/>
      <c r="AR713" s="25"/>
      <c r="AS713" s="25"/>
      <c r="AT713" s="25"/>
      <c r="AU713" s="25"/>
      <c r="AV713" s="25"/>
      <c r="AW713" s="25"/>
      <c r="AX713" s="25"/>
      <c r="AY713" s="25"/>
      <c r="AZ713" s="25"/>
      <c r="BA713" s="25"/>
    </row>
    <row r="714" spans="1:53" ht="15" thickBot="1">
      <c r="A714" s="23" t="s">
        <v>11</v>
      </c>
      <c r="B714" s="24">
        <v>13135050541</v>
      </c>
      <c r="C714" s="24"/>
      <c r="D714" s="148">
        <f t="shared" ref="D714:G714" si="2255">IF(OR(AND($V1496=1,$B$24=2),$B$24=1), IF(D$11="Next Quintile",IF(D1496&gt;D$21,D$22,IF(D1496&gt;D$20,D$21,IF(D1496&gt;D$19,D$20,IF(D1496&gt;D$18,D$19,D$18)))),IF(D$11="2nd Quintile",IF(D1496&gt;D$20,D$22,IF(D1496&gt;D$19,D$21,IF(D1496&gt;D$18,D$20,D$19))),IF(D1496*(1+D$11)&gt;100,100,D1496*(1+D$11)))), D1496)</f>
        <v>57.8</v>
      </c>
      <c r="E714" s="148">
        <f t="shared" si="2255"/>
        <v>60.4</v>
      </c>
      <c r="F714" s="148">
        <f t="shared" si="2255"/>
        <v>35.200000000000003</v>
      </c>
      <c r="G714" s="148">
        <f t="shared" si="2255"/>
        <v>50.4</v>
      </c>
      <c r="H714" s="149">
        <f t="shared" ref="H714:M714" si="2256">IF(OR(AND($V1496=1,$B$24=2),$B$24=1), IF(H$11="2nd Quintile",IF(H1496&gt;H$21,H$20,IF(H1496&gt;H$20,H$19,IF(H1496&gt;H$19,H$18, H$17))), IF(H$11="Next Quintile",IF(H1496=H$22,H$22,IF(H1496&gt;H$21,H$21,IF(H1496&gt;H$20,H$20,IF(H1496&gt;H$19,H$19,H$18)))),H1496*(1+H$11))), H1496)</f>
        <v>7.4</v>
      </c>
      <c r="I714" s="149">
        <f t="shared" si="2256"/>
        <v>10.6</v>
      </c>
      <c r="J714" s="149">
        <f t="shared" si="2256"/>
        <v>31.3</v>
      </c>
      <c r="K714" s="149">
        <f t="shared" si="2256"/>
        <v>60.8</v>
      </c>
      <c r="L714" s="149">
        <f t="shared" si="2256"/>
        <v>50.6</v>
      </c>
      <c r="M714" s="149">
        <f t="shared" si="2256"/>
        <v>27.6</v>
      </c>
      <c r="N714" s="148">
        <f t="shared" si="2210"/>
        <v>68.8</v>
      </c>
      <c r="O714" s="149">
        <f t="shared" ref="O714:Q714" si="2257">IF(OR(AND($V1496=1,$B$24=2),$B$24=1), IF(O$11="2nd Quintile",IF(O1496&gt;O$21,O$20,IF(O1496&gt;O$20,O$19,IF(O1496&gt;O$19,O$18, O$17))), IF(O$11="Next Quintile",IF(O1496=O$22,O$22,IF(O1496&gt;O$21,O$21,IF(O1496&gt;O$20,O$20,IF(O1496&gt;O$19,O$19,O$18)))),O1496*(1+O$11))), O1496)</f>
        <v>22.1</v>
      </c>
      <c r="P714" s="149">
        <f t="shared" si="2257"/>
        <v>38.9</v>
      </c>
      <c r="Q714" s="149">
        <f t="shared" si="2257"/>
        <v>12.3</v>
      </c>
      <c r="R714" s="23"/>
      <c r="S714" s="49">
        <f t="shared" si="2112"/>
        <v>-1.3800552875628502</v>
      </c>
      <c r="T714" s="49">
        <f t="shared" si="2224"/>
        <v>-0.899191208596406</v>
      </c>
      <c r="U714" s="49">
        <f t="shared" si="2224"/>
        <v>-0.51935508577984868</v>
      </c>
      <c r="V714" s="49">
        <f t="shared" si="2224"/>
        <v>0.91220487939363359</v>
      </c>
      <c r="W714" s="49">
        <f t="shared" si="2122"/>
        <v>0.66910459602416994</v>
      </c>
      <c r="X714" s="49">
        <f t="shared" si="2122"/>
        <v>3.6295107254372891E-2</v>
      </c>
      <c r="Y714" s="49">
        <f t="shared" si="2123"/>
        <v>-0.36343862516352926</v>
      </c>
      <c r="Z714" s="49">
        <f t="shared" si="2123"/>
        <v>-1.4780963869216845</v>
      </c>
      <c r="AA714" s="49">
        <f t="shared" si="2123"/>
        <v>-1.1154803263081794</v>
      </c>
      <c r="AB714" s="49">
        <f t="shared" si="2123"/>
        <v>-1.158172718166486</v>
      </c>
      <c r="AC714" s="49">
        <f t="shared" si="2224"/>
        <v>-0.58794940653362571</v>
      </c>
      <c r="AD714" s="49">
        <f t="shared" si="2124"/>
        <v>-1.0103574131156698</v>
      </c>
      <c r="AE714" s="49">
        <f t="shared" si="2124"/>
        <v>-1.1131349694390256</v>
      </c>
      <c r="AF714" s="49">
        <f t="shared" si="2124"/>
        <v>-1.1388123161659804E-2</v>
      </c>
      <c r="AG714" s="129">
        <f t="shared" si="2115"/>
        <v>-0.71730809416473373</v>
      </c>
      <c r="AH714" s="129">
        <f t="shared" si="2116"/>
        <v>-0.22063366063292258</v>
      </c>
      <c r="AI714" s="129">
        <f t="shared" si="2117"/>
        <v>-1.2505831437987833</v>
      </c>
      <c r="AJ714" s="132">
        <f t="shared" si="2118"/>
        <v>-0.68070747806249521</v>
      </c>
      <c r="AK714" s="85">
        <f t="shared" si="2131"/>
        <v>0.37372479737183806</v>
      </c>
      <c r="AL714" s="122">
        <f t="shared" si="2132"/>
        <v>0.46510040532561869</v>
      </c>
      <c r="AM714" s="122">
        <f t="shared" si="2133"/>
        <v>0.33360185724090918</v>
      </c>
      <c r="AN714" s="122">
        <f t="shared" si="2134"/>
        <v>0.43120347457546332</v>
      </c>
      <c r="AO714" s="53"/>
      <c r="AP714" s="60"/>
      <c r="AQ714" s="25"/>
      <c r="AR714" s="25"/>
      <c r="AS714" s="25"/>
      <c r="AT714" s="25"/>
      <c r="AU714" s="25"/>
      <c r="AV714" s="25"/>
      <c r="AW714" s="25"/>
      <c r="AX714" s="25"/>
      <c r="AY714" s="25"/>
      <c r="AZ714" s="25"/>
      <c r="BA714" s="25"/>
    </row>
    <row r="715" spans="1:53" ht="15" thickBot="1">
      <c r="A715" s="23" t="s">
        <v>11</v>
      </c>
      <c r="B715" s="24">
        <v>13135050542</v>
      </c>
      <c r="C715" s="24"/>
      <c r="D715" s="148">
        <f t="shared" ref="D715:G715" si="2258">IF(OR(AND($V1497=1,$B$24=2),$B$24=1), IF(D$11="Next Quintile",IF(D1497&gt;D$21,D$22,IF(D1497&gt;D$20,D$21,IF(D1497&gt;D$19,D$20,IF(D1497&gt;D$18,D$19,D$18)))),IF(D$11="2nd Quintile",IF(D1497&gt;D$20,D$22,IF(D1497&gt;D$19,D$21,IF(D1497&gt;D$18,D$20,D$19))),IF(D1497*(1+D$11)&gt;100,100,D1497*(1+D$11)))), D1497)</f>
        <v>56.4</v>
      </c>
      <c r="E715" s="148">
        <f t="shared" si="2258"/>
        <v>61.1</v>
      </c>
      <c r="F715" s="148">
        <f t="shared" si="2258"/>
        <v>33.799999999999997</v>
      </c>
      <c r="G715" s="148">
        <f t="shared" si="2258"/>
        <v>42.6</v>
      </c>
      <c r="H715" s="149">
        <f t="shared" ref="H715:M715" si="2259">IF(OR(AND($V1497=1,$B$24=2),$B$24=1), IF(H$11="2nd Quintile",IF(H1497&gt;H$21,H$20,IF(H1497&gt;H$20,H$19,IF(H1497&gt;H$19,H$18, H$17))), IF(H$11="Next Quintile",IF(H1497=H$22,H$22,IF(H1497&gt;H$21,H$21,IF(H1497&gt;H$20,H$20,IF(H1497&gt;H$19,H$19,H$18)))),H1497*(1+H$11))), H1497)</f>
        <v>7.3</v>
      </c>
      <c r="I715" s="149">
        <f t="shared" si="2259"/>
        <v>20.7</v>
      </c>
      <c r="J715" s="149">
        <f t="shared" si="2259"/>
        <v>47.7</v>
      </c>
      <c r="K715" s="149">
        <f t="shared" si="2259"/>
        <v>52.9</v>
      </c>
      <c r="L715" s="149">
        <f t="shared" si="2259"/>
        <v>42.8</v>
      </c>
      <c r="M715" s="149">
        <f t="shared" si="2259"/>
        <v>11.8</v>
      </c>
      <c r="N715" s="148">
        <f t="shared" si="2210"/>
        <v>67.400000000000006</v>
      </c>
      <c r="O715" s="149">
        <f t="shared" ref="O715:Q715" si="2260">IF(OR(AND($V1497=1,$B$24=2),$B$24=1), IF(O$11="2nd Quintile",IF(O1497&gt;O$21,O$20,IF(O1497&gt;O$20,O$19,IF(O1497&gt;O$19,O$18, O$17))), IF(O$11="Next Quintile",IF(O1497=O$22,O$22,IF(O1497&gt;O$21,O$21,IF(O1497&gt;O$20,O$20,IF(O1497&gt;O$19,O$19,O$18)))),O1497*(1+O$11))), O1497)</f>
        <v>16</v>
      </c>
      <c r="P715" s="149">
        <f t="shared" si="2260"/>
        <v>36.9</v>
      </c>
      <c r="Q715" s="149">
        <f t="shared" si="2260"/>
        <v>17.7</v>
      </c>
      <c r="R715" s="23"/>
      <c r="S715" s="49">
        <f t="shared" si="2112"/>
        <v>-1.4993098384297043</v>
      </c>
      <c r="T715" s="49">
        <f t="shared" si="2224"/>
        <v>-0.83227694535788677</v>
      </c>
      <c r="U715" s="49">
        <f t="shared" si="2224"/>
        <v>-0.58644453800679786</v>
      </c>
      <c r="V715" s="49">
        <f t="shared" si="2224"/>
        <v>0.49759245212069148</v>
      </c>
      <c r="W715" s="49">
        <f t="shared" si="2122"/>
        <v>0.70481638030152316</v>
      </c>
      <c r="X715" s="49">
        <f t="shared" si="2122"/>
        <v>-1.1695666750489315</v>
      </c>
      <c r="Y715" s="49">
        <f t="shared" si="2123"/>
        <v>-1.187389945256661</v>
      </c>
      <c r="Z715" s="49">
        <f t="shared" si="2123"/>
        <v>-1.0883049172835069</v>
      </c>
      <c r="AA715" s="49">
        <f t="shared" si="2123"/>
        <v>-0.39758313217665558</v>
      </c>
      <c r="AB715" s="49">
        <f t="shared" si="2123"/>
        <v>0.17711636994977462</v>
      </c>
      <c r="AC715" s="49">
        <f t="shared" si="2224"/>
        <v>-0.71947744643468547</v>
      </c>
      <c r="AD715" s="49">
        <f t="shared" si="2124"/>
        <v>-0.38295297685397484</v>
      </c>
      <c r="AE715" s="49">
        <f t="shared" si="2124"/>
        <v>-0.96950616136410483</v>
      </c>
      <c r="AF715" s="49">
        <f t="shared" si="2124"/>
        <v>-0.82156218030777017</v>
      </c>
      <c r="AG715" s="129">
        <f t="shared" si="2115"/>
        <v>-0.58047631113728293</v>
      </c>
      <c r="AH715" s="129">
        <f t="shared" si="2116"/>
        <v>-0.58179701566825237</v>
      </c>
      <c r="AI715" s="129">
        <f t="shared" si="2117"/>
        <v>-0.4362572265034626</v>
      </c>
      <c r="AJ715" s="132">
        <f t="shared" si="2118"/>
        <v>-0.72337469124013387</v>
      </c>
      <c r="AK715" s="85">
        <f t="shared" si="2131"/>
        <v>0.41457025290975613</v>
      </c>
      <c r="AL715" s="122">
        <f t="shared" si="2132"/>
        <v>0.35954823940499614</v>
      </c>
      <c r="AM715" s="122">
        <f t="shared" si="2133"/>
        <v>0.52307280487490082</v>
      </c>
      <c r="AN715" s="122">
        <f t="shared" si="2134"/>
        <v>0.41927923850869242</v>
      </c>
      <c r="AO715" s="53"/>
      <c r="AP715" s="60"/>
      <c r="AQ715" s="25"/>
      <c r="AR715" s="25"/>
      <c r="AS715" s="25"/>
      <c r="AT715" s="25"/>
      <c r="AU715" s="25"/>
      <c r="AV715" s="25"/>
      <c r="AW715" s="25"/>
      <c r="AX715" s="25"/>
      <c r="AY715" s="25"/>
      <c r="AZ715" s="25"/>
      <c r="BA715" s="25"/>
    </row>
    <row r="716" spans="1:53" ht="15" thickBot="1">
      <c r="A716" s="23" t="s">
        <v>11</v>
      </c>
      <c r="B716" s="24">
        <v>13135050543</v>
      </c>
      <c r="C716" s="24"/>
      <c r="D716" s="148">
        <f t="shared" ref="D716:G716" si="2261">IF(OR(AND($V1498=1,$B$24=2),$B$24=1), IF(D$11="Next Quintile",IF(D1498&gt;D$21,D$22,IF(D1498&gt;D$20,D$21,IF(D1498&gt;D$19,D$20,IF(D1498&gt;D$18,D$19,D$18)))),IF(D$11="2nd Quintile",IF(D1498&gt;D$20,D$22,IF(D1498&gt;D$19,D$21,IF(D1498&gt;D$18,D$20,D$19))),IF(D1498*(1+D$11)&gt;100,100,D1498*(1+D$11)))), D1498)</f>
        <v>80.099999999999994</v>
      </c>
      <c r="E716" s="148">
        <f t="shared" si="2261"/>
        <v>78.7</v>
      </c>
      <c r="F716" s="148">
        <f t="shared" si="2261"/>
        <v>54.1</v>
      </c>
      <c r="G716" s="148">
        <f t="shared" si="2261"/>
        <v>48.5</v>
      </c>
      <c r="H716" s="149">
        <f t="shared" ref="H716:M716" si="2262">IF(OR(AND($V1498=1,$B$24=2),$B$24=1), IF(H$11="2nd Quintile",IF(H1498&gt;H$21,H$20,IF(H1498&gt;H$20,H$19,IF(H1498&gt;H$19,H$18, H$17))), IF(H$11="Next Quintile",IF(H1498=H$22,H$22,IF(H1498&gt;H$21,H$21,IF(H1498&gt;H$20,H$20,IF(H1498&gt;H$19,H$19,H$18)))),H1498*(1+H$11))), H1498)</f>
        <v>9.1999999999999993</v>
      </c>
      <c r="I716" s="149">
        <f t="shared" si="2262"/>
        <v>9.1</v>
      </c>
      <c r="J716" s="149">
        <f t="shared" si="2262"/>
        <v>7.4</v>
      </c>
      <c r="K716" s="149">
        <f t="shared" si="2262"/>
        <v>16.399999999999999</v>
      </c>
      <c r="L716" s="149">
        <f t="shared" si="2262"/>
        <v>40.9</v>
      </c>
      <c r="M716" s="149">
        <f t="shared" si="2262"/>
        <v>11.3</v>
      </c>
      <c r="N716" s="148">
        <f t="shared" si="2210"/>
        <v>85.1</v>
      </c>
      <c r="O716" s="149">
        <f t="shared" ref="O716:Q716" si="2263">IF(OR(AND($V1498=1,$B$24=2),$B$24=1), IF(O$11="2nd Quintile",IF(O1498&gt;O$21,O$20,IF(O1498&gt;O$20,O$19,IF(O1498&gt;O$19,O$18, O$17))), IF(O$11="Next Quintile",IF(O1498=O$22,O$22,IF(O1498&gt;O$21,O$21,IF(O1498&gt;O$20,O$20,IF(O1498&gt;O$19,O$19,O$18)))),O1498*(1+O$11))), O1498)</f>
        <v>11.8</v>
      </c>
      <c r="P716" s="149">
        <f t="shared" si="2263"/>
        <v>17.100000000000001</v>
      </c>
      <c r="Q716" s="149">
        <f t="shared" si="2263"/>
        <v>9</v>
      </c>
      <c r="R716" s="23"/>
      <c r="S716" s="49">
        <f t="shared" si="2112"/>
        <v>0.51949934410204313</v>
      </c>
      <c r="T716" s="49">
        <f t="shared" si="2224"/>
        <v>0.85013881606773112</v>
      </c>
      <c r="U716" s="49">
        <f t="shared" si="2224"/>
        <v>0.38635251928396147</v>
      </c>
      <c r="V716" s="49">
        <f t="shared" si="2224"/>
        <v>0.81120954454509642</v>
      </c>
      <c r="W716" s="49">
        <f t="shared" si="2122"/>
        <v>2.6292479031816276E-2</v>
      </c>
      <c r="X716" s="49">
        <f t="shared" si="2122"/>
        <v>0.21538349076476465</v>
      </c>
      <c r="Y716" s="49">
        <f t="shared" si="2123"/>
        <v>0.83731970106975395</v>
      </c>
      <c r="Z716" s="49">
        <f t="shared" si="2123"/>
        <v>0.7126303538295925</v>
      </c>
      <c r="AA716" s="49">
        <f t="shared" si="2123"/>
        <v>-0.22271073873436151</v>
      </c>
      <c r="AB716" s="49">
        <f t="shared" si="2123"/>
        <v>0.21937235375092209</v>
      </c>
      <c r="AC716" s="49">
        <f t="shared" si="2224"/>
        <v>0.9434127723144361</v>
      </c>
      <c r="AD716" s="49">
        <f t="shared" si="2124"/>
        <v>4.9030405490142807E-2</v>
      </c>
      <c r="AE716" s="49">
        <f t="shared" si="2124"/>
        <v>0.45241903857761084</v>
      </c>
      <c r="AF716" s="49">
        <f t="shared" si="2124"/>
        <v>0.48371824509429678</v>
      </c>
      <c r="AG716" s="129">
        <f t="shared" si="2115"/>
        <v>0.4131536331630179</v>
      </c>
      <c r="AH716" s="129">
        <f t="shared" si="2116"/>
        <v>0.52088512783788088</v>
      </c>
      <c r="AI716" s="129">
        <f t="shared" si="2117"/>
        <v>0.23643065628205104</v>
      </c>
      <c r="AJ716" s="132">
        <f t="shared" si="2118"/>
        <v>0.48214511536912164</v>
      </c>
      <c r="AK716" s="85">
        <f t="shared" si="2131"/>
        <v>0.71117727514610207</v>
      </c>
      <c r="AL716" s="122">
        <f t="shared" si="2132"/>
        <v>0.68181373767981857</v>
      </c>
      <c r="AM716" s="122">
        <f t="shared" si="2133"/>
        <v>0.67958852899258515</v>
      </c>
      <c r="AN716" s="122">
        <f t="shared" si="2134"/>
        <v>0.75618670648249797</v>
      </c>
      <c r="AO716" s="53"/>
      <c r="AP716" s="60"/>
      <c r="AQ716" s="25"/>
      <c r="AR716" s="25"/>
      <c r="AS716" s="25"/>
      <c r="AT716" s="25"/>
      <c r="AU716" s="25"/>
      <c r="AV716" s="25"/>
      <c r="AW716" s="25"/>
      <c r="AX716" s="25"/>
      <c r="AY716" s="25"/>
      <c r="AZ716" s="25"/>
      <c r="BA716" s="25"/>
    </row>
    <row r="717" spans="1:53" ht="15" thickBot="1">
      <c r="A717" s="23" t="s">
        <v>11</v>
      </c>
      <c r="B717" s="24">
        <v>13135050544</v>
      </c>
      <c r="C717" s="24"/>
      <c r="D717" s="148">
        <f t="shared" ref="D717:G717" si="2264">IF(OR(AND($V1499=1,$B$24=2),$B$24=1), IF(D$11="Next Quintile",IF(D1499&gt;D$21,D$22,IF(D1499&gt;D$20,D$21,IF(D1499&gt;D$19,D$20,IF(D1499&gt;D$18,D$19,D$18)))),IF(D$11="2nd Quintile",IF(D1499&gt;D$20,D$22,IF(D1499&gt;D$19,D$21,IF(D1499&gt;D$18,D$20,D$19))),IF(D1499*(1+D$11)&gt;100,100,D1499*(1+D$11)))), D1499)</f>
        <v>80.5</v>
      </c>
      <c r="E717" s="148">
        <f t="shared" si="2264"/>
        <v>81.900000000000006</v>
      </c>
      <c r="F717" s="148">
        <f t="shared" si="2264"/>
        <v>53.3</v>
      </c>
      <c r="G717" s="148">
        <f t="shared" si="2264"/>
        <v>48.6</v>
      </c>
      <c r="H717" s="149">
        <f t="shared" ref="H717:M717" si="2265">IF(OR(AND($V1499=1,$B$24=2),$B$24=1), IF(H$11="2nd Quintile",IF(H1499&gt;H$21,H$20,IF(H1499&gt;H$20,H$19,IF(H1499&gt;H$19,H$18, H$17))), IF(H$11="Next Quintile",IF(H1499=H$22,H$22,IF(H1499&gt;H$21,H$21,IF(H1499&gt;H$20,H$20,IF(H1499&gt;H$19,H$19,H$18)))),H1499*(1+H$11))), H1499)</f>
        <v>8.1999999999999993</v>
      </c>
      <c r="I717" s="149">
        <f t="shared" si="2265"/>
        <v>11.4</v>
      </c>
      <c r="J717" s="149">
        <f t="shared" si="2265"/>
        <v>14.9</v>
      </c>
      <c r="K717" s="149">
        <f t="shared" si="2265"/>
        <v>24.2</v>
      </c>
      <c r="L717" s="149">
        <f t="shared" si="2265"/>
        <v>45.8</v>
      </c>
      <c r="M717" s="149">
        <f t="shared" si="2265"/>
        <v>9.5</v>
      </c>
      <c r="N717" s="148">
        <f t="shared" si="2210"/>
        <v>83.3</v>
      </c>
      <c r="O717" s="149">
        <f t="shared" ref="O717:Q717" si="2266">IF(OR(AND($V1499=1,$B$24=2),$B$24=1), IF(O$11="2nd Quintile",IF(O1499&gt;O$21,O$20,IF(O1499&gt;O$20,O$19,IF(O1499&gt;O$19,O$18, O$17))), IF(O$11="Next Quintile",IF(O1499=O$22,O$22,IF(O1499&gt;O$21,O$21,IF(O1499&gt;O$20,O$20,IF(O1499&gt;O$19,O$19,O$18)))),O1499*(1+O$11))), O1499)</f>
        <v>8</v>
      </c>
      <c r="P717" s="149">
        <f t="shared" si="2266"/>
        <v>20.7</v>
      </c>
      <c r="Q717" s="149">
        <f t="shared" si="2266"/>
        <v>10.4</v>
      </c>
      <c r="R717" s="23"/>
      <c r="S717" s="49">
        <f t="shared" si="2112"/>
        <v>0.55357207292114485</v>
      </c>
      <c r="T717" s="49">
        <f t="shared" si="2224"/>
        <v>1.1560325908723892</v>
      </c>
      <c r="U717" s="49">
        <f t="shared" si="2224"/>
        <v>0.34801568943999045</v>
      </c>
      <c r="V717" s="49">
        <f t="shared" si="2224"/>
        <v>0.81652508848449323</v>
      </c>
      <c r="W717" s="49">
        <f t="shared" si="2122"/>
        <v>0.38341032180534629</v>
      </c>
      <c r="X717" s="49">
        <f t="shared" si="2122"/>
        <v>-5.9218697284502797E-2</v>
      </c>
      <c r="Y717" s="49">
        <f t="shared" si="2123"/>
        <v>0.46051269492960228</v>
      </c>
      <c r="Z717" s="49">
        <f t="shared" si="2123"/>
        <v>0.32777295342734108</v>
      </c>
      <c r="AA717" s="49">
        <f t="shared" si="2123"/>
        <v>-0.67369743761185696</v>
      </c>
      <c r="AB717" s="49">
        <f t="shared" si="2123"/>
        <v>0.37149389543505312</v>
      </c>
      <c r="AC717" s="49">
        <f t="shared" si="2224"/>
        <v>0.77430529244164426</v>
      </c>
      <c r="AD717" s="49">
        <f t="shared" si="2124"/>
        <v>0.43987251332529698</v>
      </c>
      <c r="AE717" s="49">
        <f t="shared" si="2124"/>
        <v>0.19388718404275357</v>
      </c>
      <c r="AF717" s="49">
        <f t="shared" si="2124"/>
        <v>0.27367311916752729</v>
      </c>
      <c r="AG717" s="129">
        <f t="shared" si="2115"/>
        <v>0.31721682911729471</v>
      </c>
      <c r="AH717" s="129">
        <f t="shared" si="2116"/>
        <v>0.52269282302406628</v>
      </c>
      <c r="AI717" s="129">
        <f t="shared" si="2117"/>
        <v>8.5231370835124141E-3</v>
      </c>
      <c r="AJ717" s="132">
        <f t="shared" si="2118"/>
        <v>0.42043452724430552</v>
      </c>
      <c r="AK717" s="85">
        <f t="shared" si="2131"/>
        <v>0.68253932000585937</v>
      </c>
      <c r="AL717" s="122">
        <f t="shared" si="2132"/>
        <v>0.6823420474863533</v>
      </c>
      <c r="AM717" s="122">
        <f t="shared" si="2133"/>
        <v>0.62656080051394081</v>
      </c>
      <c r="AN717" s="122">
        <f t="shared" si="2134"/>
        <v>0.73894040502953062</v>
      </c>
      <c r="AO717" s="53"/>
      <c r="AP717" s="60"/>
      <c r="AQ717" s="25"/>
      <c r="AR717" s="25"/>
      <c r="AS717" s="25"/>
      <c r="AT717" s="25"/>
      <c r="AU717" s="25"/>
      <c r="AV717" s="25"/>
      <c r="AW717" s="25"/>
      <c r="AX717" s="25"/>
      <c r="AY717" s="25"/>
      <c r="AZ717" s="25"/>
      <c r="BA717" s="25"/>
    </row>
    <row r="718" spans="1:53" ht="15" thickBot="1">
      <c r="A718" s="23" t="s">
        <v>11</v>
      </c>
      <c r="B718" s="24">
        <v>13135050545</v>
      </c>
      <c r="C718" s="24"/>
      <c r="D718" s="148">
        <f t="shared" ref="D718:G718" si="2267">IF(OR(AND($V1500=1,$B$24=2),$B$24=1), IF(D$11="Next Quintile",IF(D1500&gt;D$21,D$22,IF(D1500&gt;D$20,D$21,IF(D1500&gt;D$19,D$20,IF(D1500&gt;D$18,D$19,D$18)))),IF(D$11="2nd Quintile",IF(D1500&gt;D$20,D$22,IF(D1500&gt;D$19,D$21,IF(D1500&gt;D$18,D$20,D$19))),IF(D1500*(1+D$11)&gt;100,100,D1500*(1+D$11)))), D1500)</f>
        <v>79.099999999999994</v>
      </c>
      <c r="E718" s="148">
        <f t="shared" si="2267"/>
        <v>76.5</v>
      </c>
      <c r="F718" s="148">
        <f t="shared" si="2267"/>
        <v>45.2</v>
      </c>
      <c r="G718" s="148">
        <f t="shared" si="2267"/>
        <v>45.8</v>
      </c>
      <c r="H718" s="149">
        <f t="shared" ref="H718:M718" si="2268">IF(OR(AND($V1500=1,$B$24=2),$B$24=1), IF(H$11="2nd Quintile",IF(H1500&gt;H$21,H$20,IF(H1500&gt;H$20,H$19,IF(H1500&gt;H$19,H$18, H$17))), IF(H$11="Next Quintile",IF(H1500=H$22,H$22,IF(H1500&gt;H$21,H$21,IF(H1500&gt;H$20,H$20,IF(H1500&gt;H$19,H$19,H$18)))),H1500*(1+H$11))), H1500)</f>
        <v>9.1999999999999993</v>
      </c>
      <c r="I718" s="149">
        <f t="shared" si="2268"/>
        <v>11.1</v>
      </c>
      <c r="J718" s="149">
        <f t="shared" si="2268"/>
        <v>12.1</v>
      </c>
      <c r="K718" s="149">
        <f t="shared" si="2268"/>
        <v>33.9</v>
      </c>
      <c r="L718" s="149">
        <f t="shared" si="2268"/>
        <v>45.9</v>
      </c>
      <c r="M718" s="149">
        <f t="shared" si="2268"/>
        <v>11.6</v>
      </c>
      <c r="N718" s="148">
        <f t="shared" si="2210"/>
        <v>84.8</v>
      </c>
      <c r="O718" s="149">
        <f t="shared" ref="O718:Q718" si="2269">IF(OR(AND($V1500=1,$B$24=2),$B$24=1), IF(O$11="2nd Quintile",IF(O1500&gt;O$21,O$20,IF(O1500&gt;O$20,O$19,IF(O1500&gt;O$19,O$18, O$17))), IF(O$11="Next Quintile",IF(O1500=O$22,O$22,IF(O1500&gt;O$21,O$21,IF(O1500&gt;O$20,O$20,IF(O1500&gt;O$19,O$19,O$18)))),O1500*(1+O$11))), O1500)</f>
        <v>14</v>
      </c>
      <c r="P718" s="149">
        <f t="shared" si="2269"/>
        <v>25.4</v>
      </c>
      <c r="Q718" s="149">
        <f t="shared" si="2269"/>
        <v>10.9</v>
      </c>
      <c r="R718" s="23"/>
      <c r="S718" s="49">
        <f t="shared" si="2112"/>
        <v>0.43431752205429003</v>
      </c>
      <c r="T718" s="49">
        <f t="shared" si="2224"/>
        <v>0.6398368458895286</v>
      </c>
      <c r="U718" s="49">
        <f t="shared" si="2224"/>
        <v>-4.0144712730213625E-2</v>
      </c>
      <c r="V718" s="49">
        <f t="shared" si="2224"/>
        <v>0.66768985818138549</v>
      </c>
      <c r="W718" s="49">
        <f t="shared" si="2122"/>
        <v>2.6292479031816276E-2</v>
      </c>
      <c r="X718" s="49">
        <f t="shared" si="2122"/>
        <v>-2.3401020582424364E-2</v>
      </c>
      <c r="Y718" s="49">
        <f t="shared" si="2123"/>
        <v>0.60118731055525887</v>
      </c>
      <c r="Z718" s="49">
        <f t="shared" si="2123"/>
        <v>-0.15083176245750998</v>
      </c>
      <c r="AA718" s="49">
        <f t="shared" si="2123"/>
        <v>-0.68290124779303041</v>
      </c>
      <c r="AB718" s="49">
        <f t="shared" si="2123"/>
        <v>0.1940187634702337</v>
      </c>
      <c r="AC718" s="49">
        <f t="shared" si="2224"/>
        <v>0.91522819233563768</v>
      </c>
      <c r="AD718" s="49">
        <f t="shared" si="2124"/>
        <v>-0.17724660430915687</v>
      </c>
      <c r="AE718" s="49">
        <f t="shared" si="2124"/>
        <v>-0.14364051493331026</v>
      </c>
      <c r="AF718" s="49">
        <f t="shared" si="2124"/>
        <v>0.19865700276510967</v>
      </c>
      <c r="AG718" s="129">
        <f t="shared" si="2115"/>
        <v>0.10480277806337697</v>
      </c>
      <c r="AH718" s="129">
        <f t="shared" si="2116"/>
        <v>0.32939689748566303</v>
      </c>
      <c r="AI718" s="129">
        <f t="shared" si="2117"/>
        <v>-0.21323808226010221</v>
      </c>
      <c r="AJ718" s="132">
        <f t="shared" si="2118"/>
        <v>0.19824951896457008</v>
      </c>
      <c r="AK718" s="85">
        <f t="shared" si="2131"/>
        <v>0.61913191212160157</v>
      </c>
      <c r="AL718" s="122">
        <f t="shared" si="2132"/>
        <v>0.62585014895967683</v>
      </c>
      <c r="AM718" s="122">
        <f t="shared" si="2133"/>
        <v>0.57496314472882315</v>
      </c>
      <c r="AN718" s="122">
        <f t="shared" si="2134"/>
        <v>0.67684620454367517</v>
      </c>
      <c r="AO718" s="53"/>
      <c r="AP718" s="60"/>
      <c r="AQ718" s="25"/>
      <c r="AR718" s="25"/>
      <c r="AS718" s="25"/>
      <c r="AT718" s="25"/>
      <c r="AU718" s="25"/>
      <c r="AV718" s="25"/>
      <c r="AW718" s="25"/>
      <c r="AX718" s="25"/>
      <c r="AY718" s="25"/>
      <c r="AZ718" s="25"/>
      <c r="BA718" s="25"/>
    </row>
    <row r="719" spans="1:53" ht="15" thickBot="1">
      <c r="A719" s="23" t="s">
        <v>11</v>
      </c>
      <c r="B719" s="24">
        <v>13135050546</v>
      </c>
      <c r="C719" s="24"/>
      <c r="D719" s="148">
        <f t="shared" ref="D719:G719" si="2270">IF(OR(AND($V1501=1,$B$24=2),$B$24=1), IF(D$11="Next Quintile",IF(D1501&gt;D$21,D$22,IF(D1501&gt;D$20,D$21,IF(D1501&gt;D$19,D$20,IF(D1501&gt;D$18,D$19,D$18)))),IF(D$11="2nd Quintile",IF(D1501&gt;D$20,D$22,IF(D1501&gt;D$19,D$21,IF(D1501&gt;D$18,D$20,D$19))),IF(D1501*(1+D$11)&gt;100,100,D1501*(1+D$11)))), D1501)</f>
        <v>79.8</v>
      </c>
      <c r="E719" s="148">
        <f t="shared" si="2270"/>
        <v>73.3</v>
      </c>
      <c r="F719" s="148">
        <f t="shared" si="2270"/>
        <v>49.9</v>
      </c>
      <c r="G719" s="148">
        <f t="shared" si="2270"/>
        <v>50.1</v>
      </c>
      <c r="H719" s="149">
        <f t="shared" ref="H719:M719" si="2271">IF(OR(AND($V1501=1,$B$24=2),$B$24=1), IF(H$11="2nd Quintile",IF(H1501&gt;H$21,H$20,IF(H1501&gt;H$20,H$19,IF(H1501&gt;H$19,H$18, H$17))), IF(H$11="Next Quintile",IF(H1501=H$22,H$22,IF(H1501&gt;H$21,H$21,IF(H1501&gt;H$20,H$20,IF(H1501&gt;H$19,H$19,H$18)))),H1501*(1+H$11))), H1501)</f>
        <v>8</v>
      </c>
      <c r="I719" s="149">
        <f t="shared" si="2271"/>
        <v>11.1</v>
      </c>
      <c r="J719" s="149">
        <f t="shared" si="2271"/>
        <v>22.9</v>
      </c>
      <c r="K719" s="149">
        <f t="shared" si="2271"/>
        <v>28.1</v>
      </c>
      <c r="L719" s="149">
        <f t="shared" si="2271"/>
        <v>35.299999999999997</v>
      </c>
      <c r="M719" s="149">
        <f t="shared" si="2271"/>
        <v>13.1</v>
      </c>
      <c r="N719" s="148">
        <f t="shared" si="2210"/>
        <v>83.6</v>
      </c>
      <c r="O719" s="149">
        <f t="shared" ref="O719:Q719" si="2272">IF(OR(AND($V1501=1,$B$24=2),$B$24=1), IF(O$11="2nd Quintile",IF(O1501&gt;O$21,O$20,IF(O1501&gt;O$20,O$19,IF(O1501&gt;O$19,O$18, O$17))), IF(O$11="Next Quintile",IF(O1501=O$22,O$22,IF(O1501&gt;O$21,O$21,IF(O1501&gt;O$20,O$20,IF(O1501&gt;O$19,O$19,O$18)))),O1501*(1+O$11))), O1501)</f>
        <v>18.7</v>
      </c>
      <c r="P719" s="149">
        <f t="shared" si="2272"/>
        <v>19.600000000000001</v>
      </c>
      <c r="Q719" s="149">
        <f t="shared" si="2272"/>
        <v>11.9</v>
      </c>
      <c r="R719" s="23"/>
      <c r="S719" s="49">
        <f t="shared" si="2112"/>
        <v>0.49394479748771747</v>
      </c>
      <c r="T719" s="49">
        <f t="shared" ref="T719:AC734" si="2273">IF((E719-T$25)/T$26&lt;3.1, (IF((E719-T$25)/T$26&gt;-3.1, (E719-T$25)/T$26, -3.1)), 3.1)</f>
        <v>0.33394307108487059</v>
      </c>
      <c r="U719" s="49">
        <f t="shared" si="2273"/>
        <v>0.18508416260311464</v>
      </c>
      <c r="V719" s="49">
        <f t="shared" si="2273"/>
        <v>0.8962582475754437</v>
      </c>
      <c r="W719" s="49">
        <f t="shared" si="2122"/>
        <v>0.45483389036005206</v>
      </c>
      <c r="X719" s="49">
        <f t="shared" si="2122"/>
        <v>-2.3401020582424364E-2</v>
      </c>
      <c r="Y719" s="49">
        <f t="shared" si="2123"/>
        <v>5.858522171344064E-2</v>
      </c>
      <c r="Z719" s="49">
        <f t="shared" si="2123"/>
        <v>0.13534425322621529</v>
      </c>
      <c r="AA719" s="49">
        <f t="shared" si="2123"/>
        <v>0.29270263141134784</v>
      </c>
      <c r="AB719" s="49">
        <f t="shared" si="2123"/>
        <v>6.7250812066791246E-2</v>
      </c>
      <c r="AC719" s="49">
        <f t="shared" si="2273"/>
        <v>0.80248987242044267</v>
      </c>
      <c r="AD719" s="49">
        <f t="shared" si="2124"/>
        <v>-0.660656579789479</v>
      </c>
      <c r="AE719" s="49">
        <f t="shared" si="2124"/>
        <v>0.27288302848395984</v>
      </c>
      <c r="AF719" s="49">
        <f t="shared" si="2124"/>
        <v>4.8624769960274365E-2</v>
      </c>
      <c r="AG719" s="129">
        <f t="shared" si="2115"/>
        <v>0.20789475739368116</v>
      </c>
      <c r="AH719" s="129">
        <f t="shared" si="2116"/>
        <v>0.34274976717745925</v>
      </c>
      <c r="AI719" s="129">
        <f t="shared" si="2117"/>
        <v>0.16509923223478479</v>
      </c>
      <c r="AJ719" s="132">
        <f t="shared" si="2118"/>
        <v>0.11583527276879947</v>
      </c>
      <c r="AK719" s="85">
        <f t="shared" si="2131"/>
        <v>0.6499057481769801</v>
      </c>
      <c r="AL719" s="122">
        <f t="shared" si="2132"/>
        <v>0.6297526055560474</v>
      </c>
      <c r="AM719" s="122">
        <f t="shared" si="2133"/>
        <v>0.66299169445340367</v>
      </c>
      <c r="AN719" s="122">
        <f t="shared" si="2134"/>
        <v>0.65381383721253716</v>
      </c>
      <c r="AO719" s="53"/>
      <c r="AP719" s="60"/>
      <c r="AQ719" s="25"/>
      <c r="AR719" s="25"/>
      <c r="AS719" s="25"/>
      <c r="AT719" s="25"/>
      <c r="AU719" s="25"/>
      <c r="AV719" s="25"/>
      <c r="AW719" s="25"/>
      <c r="AX719" s="25"/>
      <c r="AY719" s="25"/>
      <c r="AZ719" s="25"/>
      <c r="BA719" s="25"/>
    </row>
    <row r="720" spans="1:53" ht="15" thickBot="1">
      <c r="A720" s="23" t="s">
        <v>11</v>
      </c>
      <c r="B720" s="24">
        <v>13135050547</v>
      </c>
      <c r="C720" s="24"/>
      <c r="D720" s="148">
        <f t="shared" ref="D720:G720" si="2274">IF(OR(AND($V1502=1,$B$24=2),$B$24=1), IF(D$11="Next Quintile",IF(D1502&gt;D$21,D$22,IF(D1502&gt;D$20,D$21,IF(D1502&gt;D$19,D$20,IF(D1502&gt;D$18,D$19,D$18)))),IF(D$11="2nd Quintile",IF(D1502&gt;D$20,D$22,IF(D1502&gt;D$19,D$21,IF(D1502&gt;D$18,D$20,D$19))),IF(D1502*(1+D$11)&gt;100,100,D1502*(1+D$11)))), D1502)</f>
        <v>85.5</v>
      </c>
      <c r="E720" s="148">
        <f t="shared" si="2274"/>
        <v>73.5</v>
      </c>
      <c r="F720" s="148">
        <f t="shared" si="2274"/>
        <v>62.1</v>
      </c>
      <c r="G720" s="148">
        <f t="shared" si="2274"/>
        <v>61.3</v>
      </c>
      <c r="H720" s="149">
        <f t="shared" ref="H720:M720" si="2275">IF(OR(AND($V1502=1,$B$24=2),$B$24=1), IF(H$11="2nd Quintile",IF(H1502&gt;H$21,H$20,IF(H1502&gt;H$20,H$19,IF(H1502&gt;H$19,H$18, H$17))), IF(H$11="Next Quintile",IF(H1502=H$22,H$22,IF(H1502&gt;H$21,H$21,IF(H1502&gt;H$20,H$20,IF(H1502&gt;H$19,H$19,H$18)))),H1502*(1+H$11))), H1502)</f>
        <v>5.9</v>
      </c>
      <c r="I720" s="149">
        <f t="shared" si="2275"/>
        <v>0.9</v>
      </c>
      <c r="J720" s="149">
        <f t="shared" si="2275"/>
        <v>33.799999999999997</v>
      </c>
      <c r="K720" s="149">
        <f t="shared" si="2275"/>
        <v>27.5</v>
      </c>
      <c r="L720" s="149">
        <f t="shared" si="2275"/>
        <v>35.5</v>
      </c>
      <c r="M720" s="149">
        <f t="shared" si="2275"/>
        <v>9</v>
      </c>
      <c r="N720" s="148">
        <f t="shared" si="2210"/>
        <v>83.2</v>
      </c>
      <c r="O720" s="149">
        <f t="shared" ref="O720:Q720" si="2276">IF(OR(AND($V1502=1,$B$24=2),$B$24=1), IF(O$11="2nd Quintile",IF(O1502&gt;O$21,O$20,IF(O1502&gt;O$20,O$19,IF(O1502&gt;O$19,O$18, O$17))), IF(O$11="Next Quintile",IF(O1502=O$22,O$22,IF(O1502&gt;O$21,O$21,IF(O1502&gt;O$20,O$20,IF(O1502&gt;O$19,O$19,O$18)))),O1502*(1+O$11))), O1502)</f>
        <v>11</v>
      </c>
      <c r="P720" s="149">
        <f t="shared" si="2276"/>
        <v>24.2</v>
      </c>
      <c r="Q720" s="149">
        <f t="shared" si="2276"/>
        <v>12.8</v>
      </c>
      <c r="R720" s="23"/>
      <c r="S720" s="49">
        <f t="shared" si="2112"/>
        <v>0.97948118315991017</v>
      </c>
      <c r="T720" s="49">
        <f t="shared" si="2273"/>
        <v>0.35306143201016199</v>
      </c>
      <c r="U720" s="49">
        <f t="shared" si="2273"/>
        <v>0.76972081772366951</v>
      </c>
      <c r="V720" s="49">
        <f t="shared" si="2273"/>
        <v>1.4915991687878734</v>
      </c>
      <c r="W720" s="49">
        <f t="shared" si="2122"/>
        <v>1.204781360184465</v>
      </c>
      <c r="X720" s="49">
        <f t="shared" si="2122"/>
        <v>1.1943999872882394</v>
      </c>
      <c r="Y720" s="49">
        <f t="shared" si="2123"/>
        <v>-0.48904096054357959</v>
      </c>
      <c r="Z720" s="49">
        <f t="shared" si="2123"/>
        <v>0.16494866864177316</v>
      </c>
      <c r="AA720" s="49">
        <f t="shared" si="2123"/>
        <v>0.27429501104900084</v>
      </c>
      <c r="AB720" s="49">
        <f t="shared" si="2123"/>
        <v>0.4137498792362006</v>
      </c>
      <c r="AC720" s="49">
        <f t="shared" si="2273"/>
        <v>0.76491043244871182</v>
      </c>
      <c r="AD720" s="49">
        <f t="shared" si="2124"/>
        <v>0.13131295450807007</v>
      </c>
      <c r="AE720" s="49">
        <f t="shared" si="2124"/>
        <v>-5.7463230088357818E-2</v>
      </c>
      <c r="AF720" s="49">
        <f t="shared" si="2124"/>
        <v>-8.6404239564077445E-2</v>
      </c>
      <c r="AG720" s="129">
        <f t="shared" si="2115"/>
        <v>0.41956876895506129</v>
      </c>
      <c r="AH720" s="129">
        <f t="shared" si="2116"/>
        <v>0.78628614123010565</v>
      </c>
      <c r="AI720" s="129">
        <f t="shared" si="2117"/>
        <v>0.28433118630899151</v>
      </c>
      <c r="AJ720" s="132">
        <f t="shared" si="2118"/>
        <v>0.18808897932608665</v>
      </c>
      <c r="AK720" s="85">
        <f t="shared" si="2131"/>
        <v>0.713092247954072</v>
      </c>
      <c r="AL720" s="122">
        <f t="shared" si="2132"/>
        <v>0.75937878244560642</v>
      </c>
      <c r="AM720" s="122">
        <f t="shared" si="2133"/>
        <v>0.69073364745635568</v>
      </c>
      <c r="AN720" s="122">
        <f t="shared" si="2134"/>
        <v>0.67400663138686634</v>
      </c>
      <c r="AO720" s="53"/>
      <c r="AP720" s="60"/>
      <c r="AQ720" s="25"/>
      <c r="AR720" s="25"/>
      <c r="AS720" s="25"/>
      <c r="AT720" s="25"/>
      <c r="AU720" s="25"/>
      <c r="AV720" s="25"/>
      <c r="AW720" s="25"/>
      <c r="AX720" s="25"/>
      <c r="AY720" s="25"/>
      <c r="AZ720" s="25"/>
      <c r="BA720" s="25"/>
    </row>
    <row r="721" spans="1:53" ht="15" thickBot="1">
      <c r="A721" s="23" t="s">
        <v>11</v>
      </c>
      <c r="B721" s="24">
        <v>13135050548</v>
      </c>
      <c r="C721" s="24"/>
      <c r="D721" s="148">
        <f t="shared" ref="D721:G721" si="2277">IF(OR(AND($V1503=1,$B$24=2),$B$24=1), IF(D$11="Next Quintile",IF(D1503&gt;D$21,D$22,IF(D1503&gt;D$20,D$21,IF(D1503&gt;D$19,D$20,IF(D1503&gt;D$18,D$19,D$18)))),IF(D$11="2nd Quintile",IF(D1503&gt;D$20,D$22,IF(D1503&gt;D$19,D$21,IF(D1503&gt;D$18,D$20,D$19))),IF(D1503*(1+D$11)&gt;100,100,D1503*(1+D$11)))), D1503)</f>
        <v>85.4</v>
      </c>
      <c r="E721" s="148">
        <f t="shared" si="2277"/>
        <v>73.7</v>
      </c>
      <c r="F721" s="148">
        <f t="shared" si="2277"/>
        <v>65.7</v>
      </c>
      <c r="G721" s="148">
        <f t="shared" si="2277"/>
        <v>60.9</v>
      </c>
      <c r="H721" s="149">
        <f t="shared" ref="H721:M721" si="2278">IF(OR(AND($V1503=1,$B$24=2),$B$24=1), IF(H$11="2nd Quintile",IF(H1503&gt;H$21,H$20,IF(H1503&gt;H$20,H$19,IF(H1503&gt;H$19,H$18, H$17))), IF(H$11="Next Quintile",IF(H1503=H$22,H$22,IF(H1503&gt;H$21,H$21,IF(H1503&gt;H$20,H$20,IF(H1503&gt;H$19,H$19,H$18)))),H1503*(1+H$11))), H1503)</f>
        <v>8.1999999999999993</v>
      </c>
      <c r="I721" s="149">
        <f t="shared" si="2278"/>
        <v>16.8</v>
      </c>
      <c r="J721" s="149">
        <f t="shared" si="2278"/>
        <v>10.6</v>
      </c>
      <c r="K721" s="149">
        <f t="shared" si="2278"/>
        <v>17.100000000000001</v>
      </c>
      <c r="L721" s="149">
        <f t="shared" si="2278"/>
        <v>33.4</v>
      </c>
      <c r="M721" s="149">
        <f t="shared" si="2278"/>
        <v>4.0999999999999996</v>
      </c>
      <c r="N721" s="148">
        <f t="shared" si="2210"/>
        <v>83.4</v>
      </c>
      <c r="O721" s="149">
        <f t="shared" ref="O721:Q721" si="2279">IF(OR(AND($V1503=1,$B$24=2),$B$24=1), IF(O$11="2nd Quintile",IF(O1503&gt;O$21,O$20,IF(O1503&gt;O$20,O$19,IF(O1503&gt;O$19,O$18, O$17))), IF(O$11="Next Quintile",IF(O1503=O$22,O$22,IF(O1503&gt;O$21,O$21,IF(O1503&gt;O$20,O$20,IF(O1503&gt;O$19,O$19,O$18)))),O1503*(1+O$11))), O1503)</f>
        <v>13.4</v>
      </c>
      <c r="P721" s="149">
        <f t="shared" si="2279"/>
        <v>15.5</v>
      </c>
      <c r="Q721" s="149">
        <f t="shared" si="2279"/>
        <v>10</v>
      </c>
      <c r="R721" s="23"/>
      <c r="S721" s="49">
        <f t="shared" si="2112"/>
        <v>0.97096300095513544</v>
      </c>
      <c r="T721" s="49">
        <f t="shared" si="2273"/>
        <v>0.37217979293545334</v>
      </c>
      <c r="U721" s="49">
        <f t="shared" si="2273"/>
        <v>0.94223655202153822</v>
      </c>
      <c r="V721" s="49">
        <f t="shared" si="2273"/>
        <v>1.4703369930302868</v>
      </c>
      <c r="W721" s="49">
        <f t="shared" si="2122"/>
        <v>0.38341032180534629</v>
      </c>
      <c r="X721" s="49">
        <f t="shared" si="2122"/>
        <v>-0.70393687792191317</v>
      </c>
      <c r="Y721" s="49">
        <f t="shared" si="2123"/>
        <v>0.67654871178328924</v>
      </c>
      <c r="Z721" s="49">
        <f t="shared" si="2123"/>
        <v>0.67809186917810826</v>
      </c>
      <c r="AA721" s="49">
        <f t="shared" si="2123"/>
        <v>0.46757502485364189</v>
      </c>
      <c r="AB721" s="49">
        <f t="shared" si="2123"/>
        <v>0.82785852048744601</v>
      </c>
      <c r="AC721" s="49">
        <f t="shared" si="2273"/>
        <v>0.78370015243457791</v>
      </c>
      <c r="AD721" s="49">
        <f t="shared" si="2124"/>
        <v>-0.11553469254571153</v>
      </c>
      <c r="AE721" s="49">
        <f t="shared" si="2124"/>
        <v>0.56732208503754766</v>
      </c>
      <c r="AF721" s="49">
        <f t="shared" si="2124"/>
        <v>0.33368601228946149</v>
      </c>
      <c r="AG721" s="129">
        <f t="shared" si="2115"/>
        <v>0.5458421358864306</v>
      </c>
      <c r="AH721" s="129">
        <f t="shared" si="2116"/>
        <v>0.58739121351559087</v>
      </c>
      <c r="AI721" s="129">
        <f t="shared" si="2117"/>
        <v>0.65784180483973209</v>
      </c>
      <c r="AJ721" s="132">
        <f t="shared" si="2118"/>
        <v>0.39229338930396895</v>
      </c>
      <c r="AK721" s="85">
        <f t="shared" si="2131"/>
        <v>0.75078592613689399</v>
      </c>
      <c r="AL721" s="122">
        <f t="shared" si="2132"/>
        <v>0.70125054180823876</v>
      </c>
      <c r="AM721" s="122">
        <f t="shared" si="2133"/>
        <v>0.77763915953858098</v>
      </c>
      <c r="AN721" s="122">
        <f t="shared" si="2134"/>
        <v>0.73107578142284979</v>
      </c>
      <c r="AO721" s="53"/>
      <c r="AP721" s="60"/>
      <c r="AQ721" s="25"/>
      <c r="AR721" s="25"/>
      <c r="AS721" s="25"/>
      <c r="AT721" s="25"/>
      <c r="AU721" s="25"/>
      <c r="AV721" s="25"/>
      <c r="AW721" s="25"/>
      <c r="AX721" s="25"/>
      <c r="AY721" s="25"/>
      <c r="AZ721" s="25"/>
      <c r="BA721" s="25"/>
    </row>
    <row r="722" spans="1:53" ht="15" thickBot="1">
      <c r="A722" s="23" t="s">
        <v>11</v>
      </c>
      <c r="B722" s="24">
        <v>13135050549</v>
      </c>
      <c r="C722" s="24"/>
      <c r="D722" s="148">
        <f t="shared" ref="D722:G722" si="2280">IF(OR(AND($V1504=1,$B$24=2),$B$24=1), IF(D$11="Next Quintile",IF(D1504&gt;D$21,D$22,IF(D1504&gt;D$20,D$21,IF(D1504&gt;D$19,D$20,IF(D1504&gt;D$18,D$19,D$18)))),IF(D$11="2nd Quintile",IF(D1504&gt;D$20,D$22,IF(D1504&gt;D$19,D$21,IF(D1504&gt;D$18,D$20,D$19))),IF(D1504*(1+D$11)&gt;100,100,D1504*(1+D$11)))), D1504)</f>
        <v>81.599999999999994</v>
      </c>
      <c r="E722" s="148">
        <f t="shared" si="2280"/>
        <v>79.5</v>
      </c>
      <c r="F722" s="148">
        <f t="shared" si="2280"/>
        <v>61.3</v>
      </c>
      <c r="G722" s="148">
        <f t="shared" si="2280"/>
        <v>50.5</v>
      </c>
      <c r="H722" s="149">
        <f t="shared" ref="H722:M722" si="2281">IF(OR(AND($V1504=1,$B$24=2),$B$24=1), IF(H$11="2nd Quintile",IF(H1504&gt;H$21,H$20,IF(H1504&gt;H$20,H$19,IF(H1504&gt;H$19,H$18, H$17))), IF(H$11="Next Quintile",IF(H1504=H$22,H$22,IF(H1504&gt;H$21,H$21,IF(H1504&gt;H$20,H$20,IF(H1504&gt;H$19,H$19,H$18)))),H1504*(1+H$11))), H1504)</f>
        <v>8.3000000000000007</v>
      </c>
      <c r="I722" s="149">
        <f t="shared" si="2281"/>
        <v>14.3</v>
      </c>
      <c r="J722" s="149">
        <f t="shared" si="2281"/>
        <v>13.356400000000001</v>
      </c>
      <c r="K722" s="149">
        <f t="shared" si="2281"/>
        <v>19.899999999999999</v>
      </c>
      <c r="L722" s="149">
        <f t="shared" si="2281"/>
        <v>31</v>
      </c>
      <c r="M722" s="149">
        <f t="shared" si="2281"/>
        <v>13.1</v>
      </c>
      <c r="N722" s="148">
        <f t="shared" si="2210"/>
        <v>89.2</v>
      </c>
      <c r="O722" s="149">
        <f t="shared" ref="O722:Q722" si="2282">IF(OR(AND($V1504=1,$B$24=2),$B$24=1), IF(O$11="2nd Quintile",IF(O1504&gt;O$21,O$20,IF(O1504&gt;O$20,O$19,IF(O1504&gt;O$19,O$18, O$17))), IF(O$11="Next Quintile",IF(O1504=O$22,O$22,IF(O1504&gt;O$21,O$21,IF(O1504&gt;O$20,O$20,IF(O1504&gt;O$19,O$19,O$18)))),O1504*(1+O$11))), O1504)</f>
        <v>10.1</v>
      </c>
      <c r="P722" s="149">
        <f t="shared" si="2282"/>
        <v>25.8</v>
      </c>
      <c r="Q722" s="149">
        <f t="shared" si="2282"/>
        <v>7.3</v>
      </c>
      <c r="R722" s="23"/>
      <c r="S722" s="49">
        <f t="shared" si="2112"/>
        <v>0.64727207717367274</v>
      </c>
      <c r="T722" s="49">
        <f t="shared" si="2273"/>
        <v>0.92661225976889527</v>
      </c>
      <c r="U722" s="49">
        <f t="shared" si="2273"/>
        <v>0.73138398787969849</v>
      </c>
      <c r="V722" s="49">
        <f t="shared" si="2273"/>
        <v>0.91752042333303041</v>
      </c>
      <c r="W722" s="49">
        <f t="shared" si="2122"/>
        <v>0.34769853752799279</v>
      </c>
      <c r="X722" s="49">
        <f t="shared" si="2122"/>
        <v>-0.40545623873792691</v>
      </c>
      <c r="Y722" s="49">
        <f t="shared" si="2123"/>
        <v>0.53806460088666064</v>
      </c>
      <c r="Z722" s="49">
        <f t="shared" si="2123"/>
        <v>0.53993793057217199</v>
      </c>
      <c r="AA722" s="49">
        <f t="shared" si="2123"/>
        <v>0.68846646920180288</v>
      </c>
      <c r="AB722" s="49">
        <f t="shared" si="2123"/>
        <v>6.7250812066791246E-2</v>
      </c>
      <c r="AC722" s="49">
        <f t="shared" si="2273"/>
        <v>1.3286020320246856</v>
      </c>
      <c r="AD722" s="49">
        <f t="shared" si="2124"/>
        <v>0.22388082215323818</v>
      </c>
      <c r="AE722" s="49">
        <f t="shared" si="2124"/>
        <v>-0.17236627654829456</v>
      </c>
      <c r="AF722" s="49">
        <f t="shared" si="2124"/>
        <v>0.73877304086251683</v>
      </c>
      <c r="AG722" s="129">
        <f t="shared" si="2115"/>
        <v>0.49687371307087619</v>
      </c>
      <c r="AH722" s="129">
        <f t="shared" si="2116"/>
        <v>0.52901366397600336</v>
      </c>
      <c r="AI722" s="129">
        <f t="shared" si="2117"/>
        <v>0.43188507061358866</v>
      </c>
      <c r="AJ722" s="132">
        <f t="shared" si="2118"/>
        <v>0.52972240462303655</v>
      </c>
      <c r="AK722" s="85">
        <f t="shared" si="2131"/>
        <v>0.73616843382172448</v>
      </c>
      <c r="AL722" s="122">
        <f t="shared" si="2132"/>
        <v>0.68418935132716363</v>
      </c>
      <c r="AM722" s="122">
        <f t="shared" si="2133"/>
        <v>0.72506532435928972</v>
      </c>
      <c r="AN722" s="122">
        <f t="shared" si="2134"/>
        <v>0.76948316496266067</v>
      </c>
      <c r="AO722" s="53"/>
      <c r="AP722" s="60"/>
      <c r="AQ722" s="25"/>
      <c r="AR722" s="25"/>
      <c r="AS722" s="25"/>
      <c r="AT722" s="25"/>
      <c r="AU722" s="25"/>
      <c r="AV722" s="25"/>
      <c r="AW722" s="25"/>
      <c r="AX722" s="25"/>
      <c r="AY722" s="25"/>
      <c r="AZ722" s="25"/>
      <c r="BA722" s="25"/>
    </row>
    <row r="723" spans="1:53" ht="15" thickBot="1">
      <c r="A723" s="23" t="s">
        <v>11</v>
      </c>
      <c r="B723" s="24">
        <v>13135050605</v>
      </c>
      <c r="C723" s="24"/>
      <c r="D723" s="148">
        <f t="shared" ref="D723:G723" si="2283">IF(OR(AND($V1505=1,$B$24=2),$B$24=1), IF(D$11="Next Quintile",IF(D1505&gt;D$21,D$22,IF(D1505&gt;D$20,D$21,IF(D1505&gt;D$19,D$20,IF(D1505&gt;D$18,D$19,D$18)))),IF(D$11="2nd Quintile",IF(D1505&gt;D$20,D$22,IF(D1505&gt;D$19,D$21,IF(D1505&gt;D$18,D$20,D$19))),IF(D1505*(1+D$11)&gt;100,100,D1505*(1+D$11)))), D1505)</f>
        <v>86.2</v>
      </c>
      <c r="E723" s="148">
        <f t="shared" si="2283"/>
        <v>78.2</v>
      </c>
      <c r="F723" s="148">
        <f t="shared" si="2283"/>
        <v>71</v>
      </c>
      <c r="G723" s="148">
        <f t="shared" si="2283"/>
        <v>65.599999999999994</v>
      </c>
      <c r="H723" s="149">
        <f t="shared" ref="H723:M723" si="2284">IF(OR(AND($V1505=1,$B$24=2),$B$24=1), IF(H$11="2nd Quintile",IF(H1505&gt;H$21,H$20,IF(H1505&gt;H$20,H$19,IF(H1505&gt;H$19,H$18, H$17))), IF(H$11="Next Quintile",IF(H1505=H$22,H$22,IF(H1505&gt;H$21,H$21,IF(H1505&gt;H$20,H$20,IF(H1505&gt;H$19,H$19,H$18)))),H1505*(1+H$11))), H1505)</f>
        <v>7.7</v>
      </c>
      <c r="I723" s="149">
        <f t="shared" si="2284"/>
        <v>4.9000000000000004</v>
      </c>
      <c r="J723" s="149">
        <f t="shared" si="2284"/>
        <v>16.8</v>
      </c>
      <c r="K723" s="149">
        <f t="shared" si="2284"/>
        <v>24.7</v>
      </c>
      <c r="L723" s="149">
        <f t="shared" si="2284"/>
        <v>31.7</v>
      </c>
      <c r="M723" s="149">
        <f t="shared" si="2284"/>
        <v>4.3</v>
      </c>
      <c r="N723" s="148">
        <f t="shared" si="2210"/>
        <v>85.3</v>
      </c>
      <c r="O723" s="149">
        <f t="shared" ref="O723:Q723" si="2285">IF(OR(AND($V1505=1,$B$24=2),$B$24=1), IF(O$11="2nd Quintile",IF(O1505&gt;O$21,O$20,IF(O1505&gt;O$20,O$19,IF(O1505&gt;O$19,O$18, O$17))), IF(O$11="Next Quintile",IF(O1505=O$22,O$22,IF(O1505&gt;O$21,O$21,IF(O1505&gt;O$20,O$20,IF(O1505&gt;O$19,O$19,O$18)))),O1505*(1+O$11))), O1505)</f>
        <v>8.1</v>
      </c>
      <c r="P723" s="149">
        <f t="shared" si="2285"/>
        <v>16.600000000000001</v>
      </c>
      <c r="Q723" s="149">
        <f t="shared" si="2285"/>
        <v>8.3000000000000007</v>
      </c>
      <c r="R723" s="23"/>
      <c r="S723" s="49">
        <f t="shared" si="2112"/>
        <v>1.0391084585933377</v>
      </c>
      <c r="T723" s="49">
        <f t="shared" si="2273"/>
        <v>0.8023429137545034</v>
      </c>
      <c r="U723" s="49">
        <f t="shared" si="2273"/>
        <v>1.1962180497378445</v>
      </c>
      <c r="V723" s="49">
        <f t="shared" si="2273"/>
        <v>1.7201675581819311</v>
      </c>
      <c r="W723" s="49">
        <f t="shared" si="2122"/>
        <v>0.56196924319211095</v>
      </c>
      <c r="X723" s="49">
        <f t="shared" si="2122"/>
        <v>0.71683096459386142</v>
      </c>
      <c r="Y723" s="49">
        <f t="shared" si="2123"/>
        <v>0.36505492004076384</v>
      </c>
      <c r="Z723" s="49">
        <f t="shared" si="2123"/>
        <v>0.3031026072477096</v>
      </c>
      <c r="AA723" s="49">
        <f t="shared" si="2123"/>
        <v>0.62403979793358921</v>
      </c>
      <c r="AB723" s="49">
        <f t="shared" si="2123"/>
        <v>0.81095612696698693</v>
      </c>
      <c r="AC723" s="49">
        <f t="shared" si="2273"/>
        <v>0.96220249230030208</v>
      </c>
      <c r="AD723" s="49">
        <f t="shared" si="2124"/>
        <v>0.42958719469805612</v>
      </c>
      <c r="AE723" s="49">
        <f t="shared" si="2124"/>
        <v>0.48832624059634105</v>
      </c>
      <c r="AF723" s="49">
        <f t="shared" si="2124"/>
        <v>0.58874080805768136</v>
      </c>
      <c r="AG723" s="129">
        <f t="shared" si="2115"/>
        <v>0.70370260176977872</v>
      </c>
      <c r="AH723" s="129">
        <f t="shared" si="2116"/>
        <v>0.91452744401347907</v>
      </c>
      <c r="AI723" s="129">
        <f t="shared" si="2117"/>
        <v>0.57936617738276197</v>
      </c>
      <c r="AJ723" s="132">
        <f t="shared" si="2118"/>
        <v>0.61721418391309513</v>
      </c>
      <c r="AK723" s="85">
        <f t="shared" si="2131"/>
        <v>0.79790862305548771</v>
      </c>
      <c r="AL723" s="122">
        <f t="shared" si="2132"/>
        <v>0.79685807562567812</v>
      </c>
      <c r="AM723" s="122">
        <f t="shared" si="2133"/>
        <v>0.75938006795786694</v>
      </c>
      <c r="AN723" s="122">
        <f t="shared" si="2134"/>
        <v>0.79393455403775604</v>
      </c>
      <c r="AO723" s="53"/>
      <c r="AP723" s="60"/>
      <c r="AQ723" s="25"/>
      <c r="AR723" s="25"/>
      <c r="AS723" s="25"/>
      <c r="AT723" s="25"/>
      <c r="AU723" s="25"/>
      <c r="AV723" s="25"/>
      <c r="AW723" s="25"/>
      <c r="AX723" s="25"/>
      <c r="AY723" s="25"/>
      <c r="AZ723" s="25"/>
      <c r="BA723" s="25"/>
    </row>
    <row r="724" spans="1:53" ht="15" thickBot="1">
      <c r="A724" s="23" t="s">
        <v>11</v>
      </c>
      <c r="B724" s="24">
        <v>13135050606</v>
      </c>
      <c r="C724" s="24"/>
      <c r="D724" s="148">
        <f t="shared" ref="D724:G724" si="2286">IF(OR(AND($V1506=1,$B$24=2),$B$24=1), IF(D$11="Next Quintile",IF(D1506&gt;D$21,D$22,IF(D1506&gt;D$20,D$21,IF(D1506&gt;D$19,D$20,IF(D1506&gt;D$18,D$19,D$18)))),IF(D$11="2nd Quintile",IF(D1506&gt;D$20,D$22,IF(D1506&gt;D$19,D$21,IF(D1506&gt;D$18,D$20,D$19))),IF(D1506*(1+D$11)&gt;100,100,D1506*(1+D$11)))), D1506)</f>
        <v>87.1</v>
      </c>
      <c r="E724" s="148">
        <f t="shared" si="2286"/>
        <v>84.5</v>
      </c>
      <c r="F724" s="148">
        <f t="shared" si="2286"/>
        <v>71.7</v>
      </c>
      <c r="G724" s="148">
        <f t="shared" si="2286"/>
        <v>59</v>
      </c>
      <c r="H724" s="149">
        <f t="shared" ref="H724:M724" si="2287">IF(OR(AND($V1506=1,$B$24=2),$B$24=1), IF(H$11="2nd Quintile",IF(H1506&gt;H$21,H$20,IF(H1506&gt;H$20,H$19,IF(H1506&gt;H$19,H$18, H$17))), IF(H$11="Next Quintile",IF(H1506=H$22,H$22,IF(H1506&gt;H$21,H$21,IF(H1506&gt;H$20,H$20,IF(H1506&gt;H$19,H$19,H$18)))),H1506*(1+H$11))), H1506)</f>
        <v>6</v>
      </c>
      <c r="I724" s="149">
        <f t="shared" si="2287"/>
        <v>8.3000000000000007</v>
      </c>
      <c r="J724" s="149">
        <f t="shared" si="2287"/>
        <v>6.1</v>
      </c>
      <c r="K724" s="149">
        <f t="shared" si="2287"/>
        <v>28.5</v>
      </c>
      <c r="L724" s="149">
        <f t="shared" si="2287"/>
        <v>41.3</v>
      </c>
      <c r="M724" s="149">
        <f t="shared" si="2287"/>
        <v>6.7</v>
      </c>
      <c r="N724" s="148">
        <f t="shared" si="2210"/>
        <v>87.5</v>
      </c>
      <c r="O724" s="149">
        <f t="shared" ref="O724:Q724" si="2288">IF(OR(AND($V1506=1,$B$24=2),$B$24=1), IF(O$11="2nd Quintile",IF(O1506&gt;O$21,O$20,IF(O1506&gt;O$20,O$19,IF(O1506&gt;O$19,O$18, O$17))), IF(O$11="Next Quintile",IF(O1506=O$22,O$22,IF(O1506&gt;O$21,O$21,IF(O1506&gt;O$20,O$20,IF(O1506&gt;O$19,O$19,O$18)))),O1506*(1+O$11))), O1506)</f>
        <v>11.1</v>
      </c>
      <c r="P724" s="149">
        <f t="shared" si="2288"/>
        <v>15.3</v>
      </c>
      <c r="Q724" s="149">
        <f t="shared" si="2288"/>
        <v>10.6</v>
      </c>
      <c r="R724" s="23"/>
      <c r="S724" s="49">
        <f t="shared" si="2112"/>
        <v>1.1157720984363146</v>
      </c>
      <c r="T724" s="49">
        <f t="shared" si="2273"/>
        <v>1.4045712829011732</v>
      </c>
      <c r="U724" s="49">
        <f t="shared" si="2273"/>
        <v>1.2297627758513192</v>
      </c>
      <c r="V724" s="49">
        <f t="shared" si="2273"/>
        <v>1.3693416581817495</v>
      </c>
      <c r="W724" s="49">
        <f t="shared" si="2122"/>
        <v>1.1690695759071121</v>
      </c>
      <c r="X724" s="49">
        <f t="shared" si="2122"/>
        <v>0.31089729530364013</v>
      </c>
      <c r="Y724" s="49">
        <f t="shared" si="2123"/>
        <v>0.90263291546738011</v>
      </c>
      <c r="Z724" s="49">
        <f t="shared" si="2123"/>
        <v>0.11560797628251016</v>
      </c>
      <c r="AA724" s="49">
        <f t="shared" si="2123"/>
        <v>-0.25952597945905487</v>
      </c>
      <c r="AB724" s="49">
        <f t="shared" si="2123"/>
        <v>0.60812740472147908</v>
      </c>
      <c r="AC724" s="49">
        <f t="shared" si="2273"/>
        <v>1.1688894121448261</v>
      </c>
      <c r="AD724" s="49">
        <f t="shared" si="2124"/>
        <v>0.1210276358808292</v>
      </c>
      <c r="AE724" s="49">
        <f t="shared" si="2124"/>
        <v>0.58168496584503959</v>
      </c>
      <c r="AF724" s="49">
        <f t="shared" si="2124"/>
        <v>0.24366667260656036</v>
      </c>
      <c r="AG724" s="129">
        <f t="shared" si="2115"/>
        <v>0.5850915749359713</v>
      </c>
      <c r="AH724" s="129">
        <f t="shared" si="2116"/>
        <v>1.0717210860069555</v>
      </c>
      <c r="AI724" s="129">
        <f t="shared" si="2117"/>
        <v>0.1547364671816448</v>
      </c>
      <c r="AJ724" s="132">
        <f t="shared" si="2118"/>
        <v>0.52881717161931374</v>
      </c>
      <c r="AK724" s="85">
        <f t="shared" si="2131"/>
        <v>0.76250221881477731</v>
      </c>
      <c r="AL724" s="122">
        <f t="shared" si="2132"/>
        <v>0.84279886432983464</v>
      </c>
      <c r="AM724" s="122">
        <f t="shared" si="2133"/>
        <v>0.66058056781107821</v>
      </c>
      <c r="AN724" s="122">
        <f t="shared" si="2134"/>
        <v>0.76923017885862621</v>
      </c>
      <c r="AO724" s="53"/>
      <c r="AP724" s="60"/>
      <c r="AQ724" s="25"/>
      <c r="AR724" s="25"/>
      <c r="AS724" s="25"/>
      <c r="AT724" s="25"/>
      <c r="AU724" s="25"/>
      <c r="AV724" s="25"/>
      <c r="AW724" s="25"/>
      <c r="AX724" s="25"/>
      <c r="AY724" s="25"/>
      <c r="AZ724" s="25"/>
      <c r="BA724" s="25"/>
    </row>
    <row r="725" spans="1:53" ht="15" thickBot="1">
      <c r="A725" s="23" t="s">
        <v>11</v>
      </c>
      <c r="B725" s="24">
        <v>13135050607</v>
      </c>
      <c r="C725" s="24"/>
      <c r="D725" s="148">
        <f t="shared" ref="D725:G725" si="2289">IF(OR(AND($V1507=1,$B$24=2),$B$24=1), IF(D$11="Next Quintile",IF(D1507&gt;D$21,D$22,IF(D1507&gt;D$20,D$21,IF(D1507&gt;D$19,D$20,IF(D1507&gt;D$18,D$19,D$18)))),IF(D$11="2nd Quintile",IF(D1507&gt;D$20,D$22,IF(D1507&gt;D$19,D$21,IF(D1507&gt;D$18,D$20,D$19))),IF(D1507*(1+D$11)&gt;100,100,D1507*(1+D$11)))), D1507)</f>
        <v>84</v>
      </c>
      <c r="E725" s="148">
        <f t="shared" si="2289"/>
        <v>76.8</v>
      </c>
      <c r="F725" s="148">
        <f t="shared" si="2289"/>
        <v>62.4</v>
      </c>
      <c r="G725" s="148">
        <f t="shared" si="2289"/>
        <v>55.6</v>
      </c>
      <c r="H725" s="149">
        <f t="shared" ref="H725:M725" si="2290">IF(OR(AND($V1507=1,$B$24=2),$B$24=1), IF(H$11="2nd Quintile",IF(H1507&gt;H$21,H$20,IF(H1507&gt;H$20,H$19,IF(H1507&gt;H$19,H$18, H$17))), IF(H$11="Next Quintile",IF(H1507=H$22,H$22,IF(H1507&gt;H$21,H$21,IF(H1507&gt;H$20,H$20,IF(H1507&gt;H$19,H$19,H$18)))),H1507*(1+H$11))), H1507)</f>
        <v>7.9</v>
      </c>
      <c r="I725" s="149">
        <f t="shared" si="2290"/>
        <v>3.7</v>
      </c>
      <c r="J725" s="149">
        <f t="shared" si="2290"/>
        <v>14.7</v>
      </c>
      <c r="K725" s="149">
        <f t="shared" si="2290"/>
        <v>15.2</v>
      </c>
      <c r="L725" s="149">
        <f t="shared" si="2290"/>
        <v>33.4</v>
      </c>
      <c r="M725" s="149">
        <f t="shared" si="2290"/>
        <v>3.9</v>
      </c>
      <c r="N725" s="148">
        <f t="shared" si="2210"/>
        <v>87.5</v>
      </c>
      <c r="O725" s="149">
        <f t="shared" ref="O725:Q725" si="2291">IF(OR(AND($V1507=1,$B$24=2),$B$24=1), IF(O$11="2nd Quintile",IF(O1507&gt;O$21,O$20,IF(O1507&gt;O$20,O$19,IF(O1507&gt;O$19,O$18, O$17))), IF(O$11="Next Quintile",IF(O1507=O$22,O$22,IF(O1507&gt;O$21,O$21,IF(O1507&gt;O$20,O$20,IF(O1507&gt;O$19,O$19,O$18)))),O1507*(1+O$11))), O1507)</f>
        <v>5.9</v>
      </c>
      <c r="P725" s="149">
        <f t="shared" si="2291"/>
        <v>11.4</v>
      </c>
      <c r="Q725" s="149">
        <f t="shared" si="2291"/>
        <v>9.6</v>
      </c>
      <c r="R725" s="23"/>
      <c r="S725" s="49">
        <f t="shared" si="2112"/>
        <v>0.85170845008828056</v>
      </c>
      <c r="T725" s="49">
        <f t="shared" si="2273"/>
        <v>0.66851438727746504</v>
      </c>
      <c r="U725" s="49">
        <f t="shared" si="2273"/>
        <v>0.78409712891515837</v>
      </c>
      <c r="V725" s="49">
        <f t="shared" si="2273"/>
        <v>1.1886131642422619</v>
      </c>
      <c r="W725" s="49">
        <f t="shared" si="2122"/>
        <v>0.49054567463740495</v>
      </c>
      <c r="X725" s="49">
        <f t="shared" si="2122"/>
        <v>0.86010167140217486</v>
      </c>
      <c r="Y725" s="49">
        <f t="shared" si="2123"/>
        <v>0.47056088176000638</v>
      </c>
      <c r="Z725" s="49">
        <f t="shared" si="2123"/>
        <v>0.77183918466070811</v>
      </c>
      <c r="AA725" s="49">
        <f t="shared" si="2123"/>
        <v>0.46757502485364189</v>
      </c>
      <c r="AB725" s="49">
        <f t="shared" si="2123"/>
        <v>0.84476091400790498</v>
      </c>
      <c r="AC725" s="49">
        <f t="shared" si="2273"/>
        <v>1.1688894121448261</v>
      </c>
      <c r="AD725" s="49">
        <f t="shared" si="2124"/>
        <v>0.65586420449735583</v>
      </c>
      <c r="AE725" s="49">
        <f t="shared" si="2124"/>
        <v>0.86176114159113526</v>
      </c>
      <c r="AF725" s="49">
        <f t="shared" si="2124"/>
        <v>0.39369890541139563</v>
      </c>
      <c r="AG725" s="129">
        <f t="shared" si="2115"/>
        <v>0.74131383609140922</v>
      </c>
      <c r="AH725" s="129">
        <f t="shared" si="2116"/>
        <v>0.75916305118896443</v>
      </c>
      <c r="AI725" s="129">
        <f t="shared" si="2117"/>
        <v>0.69472504117408496</v>
      </c>
      <c r="AJ725" s="132">
        <f t="shared" si="2118"/>
        <v>0.77005341591117826</v>
      </c>
      <c r="AK725" s="85">
        <f t="shared" si="2131"/>
        <v>0.8091358976346853</v>
      </c>
      <c r="AL725" s="122">
        <f t="shared" si="2132"/>
        <v>0.7514518960093497</v>
      </c>
      <c r="AM725" s="122">
        <f t="shared" si="2133"/>
        <v>0.78622086078577824</v>
      </c>
      <c r="AN725" s="122">
        <f t="shared" si="2134"/>
        <v>0.83664864166802722</v>
      </c>
      <c r="AO725" s="53"/>
      <c r="AP725" s="60"/>
      <c r="AQ725" s="25"/>
      <c r="AR725" s="25"/>
      <c r="AS725" s="25"/>
      <c r="AT725" s="25"/>
      <c r="AU725" s="25"/>
      <c r="AV725" s="25"/>
      <c r="AW725" s="25"/>
      <c r="AX725" s="25"/>
      <c r="AY725" s="25"/>
      <c r="AZ725" s="25"/>
      <c r="BA725" s="25"/>
    </row>
    <row r="726" spans="1:53" ht="15" thickBot="1">
      <c r="A726" s="23" t="s">
        <v>11</v>
      </c>
      <c r="B726" s="24">
        <v>13135050608</v>
      </c>
      <c r="C726" s="24"/>
      <c r="D726" s="148">
        <f t="shared" ref="D726:G726" si="2292">IF(OR(AND($V1508=1,$B$24=2),$B$24=1), IF(D$11="Next Quintile",IF(D1508&gt;D$21,D$22,IF(D1508&gt;D$20,D$21,IF(D1508&gt;D$19,D$20,IF(D1508&gt;D$18,D$19,D$18)))),IF(D$11="2nd Quintile",IF(D1508&gt;D$20,D$22,IF(D1508&gt;D$19,D$21,IF(D1508&gt;D$18,D$20,D$19))),IF(D1508*(1+D$11)&gt;100,100,D1508*(1+D$11)))), D1508)</f>
        <v>82.9</v>
      </c>
      <c r="E726" s="148">
        <f t="shared" si="2292"/>
        <v>74.900000000000006</v>
      </c>
      <c r="F726" s="148">
        <f t="shared" si="2292"/>
        <v>61</v>
      </c>
      <c r="G726" s="148">
        <f t="shared" si="2292"/>
        <v>55.3</v>
      </c>
      <c r="H726" s="149">
        <f t="shared" ref="H726:M726" si="2293">IF(OR(AND($V1508=1,$B$24=2),$B$24=1), IF(H$11="2nd Quintile",IF(H1508&gt;H$21,H$20,IF(H1508&gt;H$20,H$19,IF(H1508&gt;H$19,H$18, H$17))), IF(H$11="Next Quintile",IF(H1508=H$22,H$22,IF(H1508&gt;H$21,H$21,IF(H1508&gt;H$20,H$20,IF(H1508&gt;H$19,H$19,H$18)))),H1508*(1+H$11))), H1508)</f>
        <v>6.7</v>
      </c>
      <c r="I726" s="149">
        <f t="shared" si="2293"/>
        <v>11.8</v>
      </c>
      <c r="J726" s="149">
        <f t="shared" si="2293"/>
        <v>9.1</v>
      </c>
      <c r="K726" s="149">
        <f t="shared" si="2293"/>
        <v>28.4</v>
      </c>
      <c r="L726" s="149">
        <f t="shared" si="2293"/>
        <v>38.799999999999997</v>
      </c>
      <c r="M726" s="149">
        <f t="shared" si="2293"/>
        <v>7.7</v>
      </c>
      <c r="N726" s="148">
        <f t="shared" si="2210"/>
        <v>87.1</v>
      </c>
      <c r="O726" s="149">
        <f t="shared" ref="O726:Q726" si="2294">IF(OR(AND($V1508=1,$B$24=2),$B$24=1), IF(O$11="2nd Quintile",IF(O1508&gt;O$21,O$20,IF(O1508&gt;O$20,O$19,IF(O1508&gt;O$19,O$18, O$17))), IF(O$11="Next Quintile",IF(O1508=O$22,O$22,IF(O1508&gt;O$21,O$21,IF(O1508&gt;O$20,O$20,IF(O1508&gt;O$19,O$19,O$18)))),O1508*(1+O$11))), O1508)</f>
        <v>12.7</v>
      </c>
      <c r="P726" s="149">
        <f t="shared" si="2294"/>
        <v>22.7</v>
      </c>
      <c r="Q726" s="149">
        <f t="shared" si="2294"/>
        <v>7.9</v>
      </c>
      <c r="R726" s="23"/>
      <c r="S726" s="49">
        <f t="shared" si="2112"/>
        <v>0.75800844583575266</v>
      </c>
      <c r="T726" s="49">
        <f t="shared" si="2273"/>
        <v>0.48688995848720029</v>
      </c>
      <c r="U726" s="49">
        <f t="shared" si="2273"/>
        <v>0.71700767668820953</v>
      </c>
      <c r="V726" s="49">
        <f t="shared" si="2273"/>
        <v>1.1726665324240717</v>
      </c>
      <c r="W726" s="49">
        <f t="shared" si="2122"/>
        <v>0.91908708596564104</v>
      </c>
      <c r="X726" s="49">
        <f t="shared" si="2122"/>
        <v>-0.10697559955394065</v>
      </c>
      <c r="Y726" s="49">
        <f t="shared" si="2123"/>
        <v>0.75191011301131949</v>
      </c>
      <c r="Z726" s="49">
        <f t="shared" si="2123"/>
        <v>0.12054204551843652</v>
      </c>
      <c r="AA726" s="49">
        <f t="shared" si="2123"/>
        <v>-2.9430724929720421E-2</v>
      </c>
      <c r="AB726" s="49">
        <f t="shared" si="2123"/>
        <v>0.52361543711918401</v>
      </c>
      <c r="AC726" s="49">
        <f t="shared" si="2273"/>
        <v>1.1313099721730939</v>
      </c>
      <c r="AD726" s="49">
        <f t="shared" si="2124"/>
        <v>-4.3537462155025124E-2</v>
      </c>
      <c r="AE726" s="49">
        <f t="shared" si="2124"/>
        <v>5.025837596783278E-2</v>
      </c>
      <c r="AF726" s="49">
        <f t="shared" si="2124"/>
        <v>0.64875370117961551</v>
      </c>
      <c r="AG726" s="129">
        <f t="shared" si="2115"/>
        <v>0.44094427024046073</v>
      </c>
      <c r="AH726" s="129">
        <f t="shared" si="2116"/>
        <v>0.67122774469403634</v>
      </c>
      <c r="AI726" s="129">
        <f t="shared" si="2117"/>
        <v>0.20490891923596669</v>
      </c>
      <c r="AJ726" s="132">
        <f t="shared" si="2118"/>
        <v>0.44669614679137926</v>
      </c>
      <c r="AK726" s="85">
        <f t="shared" si="2131"/>
        <v>0.71947301759717708</v>
      </c>
      <c r="AL726" s="122">
        <f t="shared" si="2132"/>
        <v>0.72575227302150402</v>
      </c>
      <c r="AM726" s="122">
        <f t="shared" si="2133"/>
        <v>0.6722542992175734</v>
      </c>
      <c r="AN726" s="122">
        <f t="shared" si="2134"/>
        <v>0.74627975830932591</v>
      </c>
      <c r="AO726" s="53"/>
      <c r="AP726" s="60"/>
      <c r="AQ726" s="25"/>
      <c r="AR726" s="25"/>
      <c r="AS726" s="25"/>
      <c r="AT726" s="25"/>
      <c r="AU726" s="25"/>
      <c r="AV726" s="25"/>
      <c r="AW726" s="25"/>
      <c r="AX726" s="25"/>
      <c r="AY726" s="25"/>
      <c r="AZ726" s="25"/>
      <c r="BA726" s="25"/>
    </row>
    <row r="727" spans="1:53" ht="15" thickBot="1">
      <c r="A727" s="23" t="s">
        <v>11</v>
      </c>
      <c r="B727" s="24">
        <v>13135050609</v>
      </c>
      <c r="C727" s="24"/>
      <c r="D727" s="148">
        <f t="shared" ref="D727:G727" si="2295">IF(OR(AND($V1509=1,$B$24=2),$B$24=1), IF(D$11="Next Quintile",IF(D1509&gt;D$21,D$22,IF(D1509&gt;D$20,D$21,IF(D1509&gt;D$19,D$20,IF(D1509&gt;D$18,D$19,D$18)))),IF(D$11="2nd Quintile",IF(D1509&gt;D$20,D$22,IF(D1509&gt;D$19,D$21,IF(D1509&gt;D$18,D$20,D$19))),IF(D1509*(1+D$11)&gt;100,100,D1509*(1+D$11)))), D1509)</f>
        <v>87</v>
      </c>
      <c r="E727" s="148">
        <f t="shared" si="2295"/>
        <v>84.2</v>
      </c>
      <c r="F727" s="148">
        <f t="shared" si="2295"/>
        <v>69.8</v>
      </c>
      <c r="G727" s="148">
        <f t="shared" si="2295"/>
        <v>68.099999999999994</v>
      </c>
      <c r="H727" s="149">
        <f t="shared" ref="H727:M727" si="2296">IF(OR(AND($V1509=1,$B$24=2),$B$24=1), IF(H$11="2nd Quintile",IF(H1509&gt;H$21,H$20,IF(H1509&gt;H$20,H$19,IF(H1509&gt;H$19,H$18, H$17))), IF(H$11="Next Quintile",IF(H1509=H$22,H$22,IF(H1509&gt;H$21,H$21,IF(H1509&gt;H$20,H$20,IF(H1509&gt;H$19,H$19,H$18)))),H1509*(1+H$11))), H1509)</f>
        <v>7.6</v>
      </c>
      <c r="I727" s="149">
        <f t="shared" si="2296"/>
        <v>4.5999999999999996</v>
      </c>
      <c r="J727" s="149">
        <f t="shared" si="2296"/>
        <v>9.5</v>
      </c>
      <c r="K727" s="149">
        <f t="shared" si="2296"/>
        <v>16.899999999999999</v>
      </c>
      <c r="L727" s="149">
        <f t="shared" si="2296"/>
        <v>30.8</v>
      </c>
      <c r="M727" s="149">
        <f t="shared" si="2296"/>
        <v>3.5</v>
      </c>
      <c r="N727" s="148">
        <f t="shared" si="2210"/>
        <v>87.8</v>
      </c>
      <c r="O727" s="149">
        <f t="shared" ref="O727:Q727" si="2297">IF(OR(AND($V1509=1,$B$24=2),$B$24=1), IF(O$11="2nd Quintile",IF(O1509&gt;O$21,O$20,IF(O1509&gt;O$20,O$19,IF(O1509&gt;O$19,O$18, O$17))), IF(O$11="Next Quintile",IF(O1509=O$22,O$22,IF(O1509&gt;O$21,O$21,IF(O1509&gt;O$20,O$20,IF(O1509&gt;O$19,O$19,O$18)))),O1509*(1+O$11))), O1509)</f>
        <v>11.7</v>
      </c>
      <c r="P727" s="149">
        <f t="shared" si="2297"/>
        <v>12.5</v>
      </c>
      <c r="Q727" s="149">
        <f t="shared" si="2297"/>
        <v>8.1</v>
      </c>
      <c r="R727" s="23"/>
      <c r="S727" s="49">
        <f t="shared" si="2112"/>
        <v>1.1072539162315398</v>
      </c>
      <c r="T727" s="49">
        <f t="shared" si="2273"/>
        <v>1.3758937415132366</v>
      </c>
      <c r="U727" s="49">
        <f t="shared" si="2273"/>
        <v>1.1387128049718882</v>
      </c>
      <c r="V727" s="49">
        <f t="shared" si="2273"/>
        <v>1.8530561566668486</v>
      </c>
      <c r="W727" s="49">
        <f t="shared" si="2122"/>
        <v>0.59768102746946417</v>
      </c>
      <c r="X727" s="49">
        <f t="shared" si="2122"/>
        <v>0.75264864129593989</v>
      </c>
      <c r="Y727" s="49">
        <f t="shared" si="2123"/>
        <v>0.73181373935051142</v>
      </c>
      <c r="Z727" s="49">
        <f t="shared" si="2123"/>
        <v>0.68796000764996101</v>
      </c>
      <c r="AA727" s="49">
        <f t="shared" si="2123"/>
        <v>0.70687408956414954</v>
      </c>
      <c r="AB727" s="49">
        <f t="shared" si="2123"/>
        <v>0.87856570104882292</v>
      </c>
      <c r="AC727" s="49">
        <f t="shared" si="2273"/>
        <v>1.1970739921236246</v>
      </c>
      <c r="AD727" s="49">
        <f t="shared" si="2124"/>
        <v>5.9315724117383853E-2</v>
      </c>
      <c r="AE727" s="49">
        <f t="shared" si="2124"/>
        <v>0.78276529714992882</v>
      </c>
      <c r="AF727" s="49">
        <f t="shared" si="2124"/>
        <v>0.61874725461864855</v>
      </c>
      <c r="AG727" s="129">
        <f t="shared" si="2115"/>
        <v>0.8339518345617325</v>
      </c>
      <c r="AH727" s="129">
        <f t="shared" si="2116"/>
        <v>1.07958000392849</v>
      </c>
      <c r="AI727" s="129">
        <f t="shared" si="2117"/>
        <v>0.75779993275431112</v>
      </c>
      <c r="AJ727" s="132">
        <f t="shared" si="2118"/>
        <v>0.66447556700239652</v>
      </c>
      <c r="AK727" s="85">
        <f t="shared" si="2131"/>
        <v>0.83678913114463815</v>
      </c>
      <c r="AL727" s="122">
        <f t="shared" si="2132"/>
        <v>0.84509568042937822</v>
      </c>
      <c r="AM727" s="122">
        <f t="shared" si="2133"/>
        <v>0.80089663030974223</v>
      </c>
      <c r="AN727" s="122">
        <f t="shared" si="2134"/>
        <v>0.8071427259999755</v>
      </c>
      <c r="AO727" s="53"/>
      <c r="AP727" s="60"/>
      <c r="AQ727" s="25"/>
      <c r="AR727" s="25"/>
      <c r="AS727" s="25"/>
      <c r="AT727" s="25"/>
      <c r="AU727" s="25"/>
      <c r="AV727" s="25"/>
      <c r="AW727" s="25"/>
      <c r="AX727" s="25"/>
      <c r="AY727" s="25"/>
      <c r="AZ727" s="25"/>
      <c r="BA727" s="25"/>
    </row>
    <row r="728" spans="1:53" ht="15" thickBot="1">
      <c r="A728" s="23" t="s">
        <v>11</v>
      </c>
      <c r="B728" s="24">
        <v>13135050610</v>
      </c>
      <c r="C728" s="24"/>
      <c r="D728" s="148">
        <f t="shared" ref="D728:G728" si="2298">IF(OR(AND($V1510=1,$B$24=2),$B$24=1), IF(D$11="Next Quintile",IF(D1510&gt;D$21,D$22,IF(D1510&gt;D$20,D$21,IF(D1510&gt;D$19,D$20,IF(D1510&gt;D$18,D$19,D$18)))),IF(D$11="2nd Quintile",IF(D1510&gt;D$20,D$22,IF(D1510&gt;D$19,D$21,IF(D1510&gt;D$18,D$20,D$19))),IF(D1510*(1+D$11)&gt;100,100,D1510*(1+D$11)))), D1510)</f>
        <v>86.5</v>
      </c>
      <c r="E728" s="148">
        <f t="shared" si="2298"/>
        <v>83.3</v>
      </c>
      <c r="F728" s="148">
        <f t="shared" si="2298"/>
        <v>70.099999999999994</v>
      </c>
      <c r="G728" s="148">
        <f t="shared" si="2298"/>
        <v>68.8</v>
      </c>
      <c r="H728" s="149">
        <f t="shared" ref="H728:M728" si="2299">IF(OR(AND($V1510=1,$B$24=2),$B$24=1), IF(H$11="2nd Quintile",IF(H1510&gt;H$21,H$20,IF(H1510&gt;H$20,H$19,IF(H1510&gt;H$19,H$18, H$17))), IF(H$11="Next Quintile",IF(H1510=H$22,H$22,IF(H1510&gt;H$21,H$21,IF(H1510&gt;H$20,H$20,IF(H1510&gt;H$19,H$19,H$18)))),H1510*(1+H$11))), H1510)</f>
        <v>6.1</v>
      </c>
      <c r="I728" s="149">
        <f t="shared" si="2299"/>
        <v>4.4000000000000004</v>
      </c>
      <c r="J728" s="149">
        <f t="shared" si="2299"/>
        <v>5.4</v>
      </c>
      <c r="K728" s="149">
        <f t="shared" si="2299"/>
        <v>15.1</v>
      </c>
      <c r="L728" s="149">
        <f t="shared" si="2299"/>
        <v>33</v>
      </c>
      <c r="M728" s="149">
        <f t="shared" si="2299"/>
        <v>5.5</v>
      </c>
      <c r="N728" s="148">
        <f t="shared" si="2210"/>
        <v>88</v>
      </c>
      <c r="O728" s="149">
        <f t="shared" ref="O728:Q728" si="2300">IF(OR(AND($V1510=1,$B$24=2),$B$24=1), IF(O$11="2nd Quintile",IF(O1510&gt;O$21,O$20,IF(O1510&gt;O$20,O$19,IF(O1510&gt;O$19,O$18, O$17))), IF(O$11="Next Quintile",IF(O1510=O$22,O$22,IF(O1510&gt;O$21,O$21,IF(O1510&gt;O$20,O$20,IF(O1510&gt;O$19,O$19,O$18)))),O1510*(1+O$11))), O1510)</f>
        <v>3.2</v>
      </c>
      <c r="P728" s="149">
        <f t="shared" si="2300"/>
        <v>15.1</v>
      </c>
      <c r="Q728" s="149">
        <f t="shared" si="2300"/>
        <v>11.4</v>
      </c>
      <c r="R728" s="23"/>
      <c r="S728" s="49">
        <f t="shared" si="2112"/>
        <v>1.0646630052076633</v>
      </c>
      <c r="T728" s="49">
        <f t="shared" si="2273"/>
        <v>1.2898611173494261</v>
      </c>
      <c r="U728" s="49">
        <f t="shared" si="2273"/>
        <v>1.1530891161633772</v>
      </c>
      <c r="V728" s="49">
        <f t="shared" si="2273"/>
        <v>1.8902649642426255</v>
      </c>
      <c r="W728" s="49">
        <f t="shared" si="2122"/>
        <v>1.1333577916297592</v>
      </c>
      <c r="X728" s="49">
        <f t="shared" si="2122"/>
        <v>0.77652709243065876</v>
      </c>
      <c r="Y728" s="49">
        <f t="shared" si="2123"/>
        <v>0.93780156937379433</v>
      </c>
      <c r="Z728" s="49">
        <f t="shared" si="2123"/>
        <v>0.77677325389663432</v>
      </c>
      <c r="AA728" s="49">
        <f t="shared" si="2123"/>
        <v>0.50439026557833533</v>
      </c>
      <c r="AB728" s="49">
        <f t="shared" si="2123"/>
        <v>0.70954176584423301</v>
      </c>
      <c r="AC728" s="49">
        <f t="shared" si="2273"/>
        <v>1.2158637121094906</v>
      </c>
      <c r="AD728" s="49">
        <f t="shared" si="2124"/>
        <v>0.93356780743285994</v>
      </c>
      <c r="AE728" s="49">
        <f t="shared" si="2124"/>
        <v>0.59604784665253174</v>
      </c>
      <c r="AF728" s="49">
        <f t="shared" si="2124"/>
        <v>0.12364088636269201</v>
      </c>
      <c r="AG728" s="129">
        <f t="shared" si="2115"/>
        <v>0.85292876654529515</v>
      </c>
      <c r="AH728" s="129">
        <f t="shared" si="2116"/>
        <v>1.1779378080567577</v>
      </c>
      <c r="AI728" s="129">
        <f t="shared" si="2117"/>
        <v>0.66356842843973418</v>
      </c>
      <c r="AJ728" s="132">
        <f t="shared" si="2118"/>
        <v>0.71728006313939352</v>
      </c>
      <c r="AK728" s="85">
        <f t="shared" si="2131"/>
        <v>0.84245390737155612</v>
      </c>
      <c r="AL728" s="122">
        <f t="shared" si="2132"/>
        <v>0.87384134112886824</v>
      </c>
      <c r="AM728" s="122">
        <f t="shared" si="2133"/>
        <v>0.7789715852629634</v>
      </c>
      <c r="AN728" s="122">
        <f t="shared" si="2134"/>
        <v>0.821900035663088</v>
      </c>
      <c r="AO728" s="53"/>
      <c r="AP728" s="60"/>
      <c r="AQ728" s="25"/>
      <c r="AR728" s="25"/>
      <c r="AS728" s="25"/>
      <c r="AT728" s="25"/>
      <c r="AU728" s="25"/>
      <c r="AV728" s="25"/>
      <c r="AW728" s="25"/>
      <c r="AX728" s="25"/>
      <c r="AY728" s="25"/>
      <c r="AZ728" s="25"/>
      <c r="BA728" s="25"/>
    </row>
    <row r="729" spans="1:53" ht="15" thickBot="1">
      <c r="A729" s="23" t="s">
        <v>11</v>
      </c>
      <c r="B729" s="24">
        <v>13135050709</v>
      </c>
      <c r="C729" s="24"/>
      <c r="D729" s="148">
        <f t="shared" ref="D729:G729" si="2301">IF(OR(AND($V1511=1,$B$24=2),$B$24=1), IF(D$11="Next Quintile",IF(D1511&gt;D$21,D$22,IF(D1511&gt;D$20,D$21,IF(D1511&gt;D$19,D$20,IF(D1511&gt;D$18,D$19,D$18)))),IF(D$11="2nd Quintile",IF(D1511&gt;D$20,D$22,IF(D1511&gt;D$19,D$21,IF(D1511&gt;D$18,D$20,D$19))),IF(D1511*(1+D$11)&gt;100,100,D1511*(1+D$11)))), D1511)</f>
        <v>74.5</v>
      </c>
      <c r="E729" s="148">
        <f t="shared" si="2301"/>
        <v>69.599999999999994</v>
      </c>
      <c r="F729" s="148">
        <f t="shared" si="2301"/>
        <v>44.1</v>
      </c>
      <c r="G729" s="148">
        <f t="shared" si="2301"/>
        <v>37</v>
      </c>
      <c r="H729" s="149">
        <f t="shared" ref="H729:M729" si="2302">IF(OR(AND($V1511=1,$B$24=2),$B$24=1), IF(H$11="2nd Quintile",IF(H1511&gt;H$21,H$20,IF(H1511&gt;H$20,H$19,IF(H1511&gt;H$19,H$18, H$17))), IF(H$11="Next Quintile",IF(H1511=H$22,H$22,IF(H1511&gt;H$21,H$21,IF(H1511&gt;H$20,H$20,IF(H1511&gt;H$19,H$19,H$18)))),H1511*(1+H$11))), H1511)</f>
        <v>9.3000000000000007</v>
      </c>
      <c r="I729" s="149">
        <f t="shared" si="2302"/>
        <v>16.399999999999999</v>
      </c>
      <c r="J729" s="149">
        <f t="shared" si="2302"/>
        <v>27.1</v>
      </c>
      <c r="K729" s="149">
        <f t="shared" si="2302"/>
        <v>24.4</v>
      </c>
      <c r="L729" s="149">
        <f t="shared" si="2302"/>
        <v>35.9</v>
      </c>
      <c r="M729" s="149">
        <f t="shared" si="2302"/>
        <v>12.6</v>
      </c>
      <c r="N729" s="148">
        <f t="shared" si="2210"/>
        <v>80.400000000000006</v>
      </c>
      <c r="O729" s="149">
        <f t="shared" ref="O729:Q729" si="2303">IF(OR(AND($V1511=1,$B$24=2),$B$24=1), IF(O$11="2nd Quintile",IF(O1511&gt;O$21,O$20,IF(O1511&gt;O$20,O$19,IF(O1511&gt;O$19,O$18, O$17))), IF(O$11="Next Quintile",IF(O1511=O$22,O$22,IF(O1511&gt;O$21,O$21,IF(O1511&gt;O$20,O$20,IF(O1511&gt;O$19,O$19,O$18)))),O1511*(1+O$11))), O1511)</f>
        <v>4.9000000000000004</v>
      </c>
      <c r="P729" s="149">
        <f t="shared" si="2303"/>
        <v>18.2</v>
      </c>
      <c r="Q729" s="149">
        <f t="shared" si="2303"/>
        <v>10.5</v>
      </c>
      <c r="R729" s="23"/>
      <c r="S729" s="49">
        <f t="shared" si="2112"/>
        <v>4.2481140634626387E-2</v>
      </c>
      <c r="T729" s="49">
        <f t="shared" si="2273"/>
        <v>-1.9746606033015247E-2</v>
      </c>
      <c r="U729" s="49">
        <f t="shared" si="2273"/>
        <v>-9.2857853765673543E-2</v>
      </c>
      <c r="V729" s="49">
        <f t="shared" si="2273"/>
        <v>0.19992199151447643</v>
      </c>
      <c r="W729" s="49">
        <f t="shared" si="2122"/>
        <v>-9.4193052455372357E-3</v>
      </c>
      <c r="X729" s="49">
        <f t="shared" si="2122"/>
        <v>-0.6561799756524751</v>
      </c>
      <c r="Y729" s="49">
        <f t="shared" si="2123"/>
        <v>-0.15242670172504441</v>
      </c>
      <c r="Z729" s="49">
        <f t="shared" si="2123"/>
        <v>0.3179048149554885</v>
      </c>
      <c r="AA729" s="49">
        <f t="shared" si="2123"/>
        <v>0.23747977032430742</v>
      </c>
      <c r="AB729" s="49">
        <f t="shared" si="2123"/>
        <v>0.10950679586793872</v>
      </c>
      <c r="AC729" s="49">
        <f t="shared" si="2273"/>
        <v>0.50185435264659106</v>
      </c>
      <c r="AD729" s="49">
        <f t="shared" si="2124"/>
        <v>0.75871739076976474</v>
      </c>
      <c r="AE729" s="49">
        <f t="shared" si="2124"/>
        <v>0.37342319413640457</v>
      </c>
      <c r="AF729" s="49">
        <f t="shared" si="2124"/>
        <v>0.25866989588704381</v>
      </c>
      <c r="AG729" s="129">
        <f t="shared" si="2115"/>
        <v>0.19882616052024107</v>
      </c>
      <c r="AH729" s="129">
        <f t="shared" si="2116"/>
        <v>-9.8318187181806085E-2</v>
      </c>
      <c r="AI729" s="129">
        <f t="shared" si="2117"/>
        <v>0.22163046038257825</v>
      </c>
      <c r="AJ729" s="132">
        <f t="shared" si="2118"/>
        <v>0.47316620835995105</v>
      </c>
      <c r="AK729" s="85">
        <f t="shared" si="2131"/>
        <v>0.64719869458029422</v>
      </c>
      <c r="AL729" s="122">
        <f t="shared" si="2132"/>
        <v>0.50084783919002285</v>
      </c>
      <c r="AM729" s="122">
        <f t="shared" si="2133"/>
        <v>0.67614493585292967</v>
      </c>
      <c r="AN729" s="122">
        <f t="shared" si="2134"/>
        <v>0.75367736502742844</v>
      </c>
      <c r="AO729" s="53"/>
      <c r="AP729" s="60"/>
      <c r="AQ729" s="25"/>
      <c r="AR729" s="25"/>
      <c r="AS729" s="25"/>
      <c r="AT729" s="25"/>
      <c r="AU729" s="25"/>
      <c r="AV729" s="25"/>
      <c r="AW729" s="25"/>
      <c r="AX729" s="25"/>
      <c r="AY729" s="25"/>
      <c r="AZ729" s="25"/>
      <c r="BA729" s="25"/>
    </row>
    <row r="730" spans="1:53" ht="15" thickBot="1">
      <c r="A730" s="23" t="s">
        <v>11</v>
      </c>
      <c r="B730" s="24">
        <v>13135050712</v>
      </c>
      <c r="C730" s="24"/>
      <c r="D730" s="148">
        <f t="shared" ref="D730:G730" si="2304">IF(OR(AND($V1512=1,$B$24=2),$B$24=1), IF(D$11="Next Quintile",IF(D1512&gt;D$21,D$22,IF(D1512&gt;D$20,D$21,IF(D1512&gt;D$19,D$20,IF(D1512&gt;D$18,D$19,D$18)))),IF(D$11="2nd Quintile",IF(D1512&gt;D$20,D$22,IF(D1512&gt;D$19,D$21,IF(D1512&gt;D$18,D$20,D$19))),IF(D1512*(1+D$11)&gt;100,100,D1512*(1+D$11)))), D1512)</f>
        <v>91.3</v>
      </c>
      <c r="E730" s="148">
        <f t="shared" si="2304"/>
        <v>92.8</v>
      </c>
      <c r="F730" s="148">
        <f t="shared" si="2304"/>
        <v>70.7</v>
      </c>
      <c r="G730" s="148">
        <f t="shared" si="2304"/>
        <v>61.8</v>
      </c>
      <c r="H730" s="149">
        <f t="shared" ref="H730:M730" si="2305">IF(OR(AND($V1512=1,$B$24=2),$B$24=1), IF(H$11="2nd Quintile",IF(H1512&gt;H$21,H$20,IF(H1512&gt;H$20,H$19,IF(H1512&gt;H$19,H$18, H$17))), IF(H$11="Next Quintile",IF(H1512=H$22,H$22,IF(H1512&gt;H$21,H$21,IF(H1512&gt;H$20,H$20,IF(H1512&gt;H$19,H$19,H$18)))),H1512*(1+H$11))), H1512)</f>
        <v>5.0999999999999996</v>
      </c>
      <c r="I730" s="149">
        <f t="shared" si="2305"/>
        <v>2.7</v>
      </c>
      <c r="J730" s="149">
        <f t="shared" si="2305"/>
        <v>13.5</v>
      </c>
      <c r="K730" s="149">
        <f t="shared" si="2305"/>
        <v>19.3</v>
      </c>
      <c r="L730" s="149">
        <f t="shared" si="2305"/>
        <v>30.5</v>
      </c>
      <c r="M730" s="149">
        <f t="shared" si="2305"/>
        <v>6.8</v>
      </c>
      <c r="N730" s="148">
        <f t="shared" si="2210"/>
        <v>88</v>
      </c>
      <c r="O730" s="149">
        <f t="shared" ref="O730:Q730" si="2306">IF(OR(AND($V1512=1,$B$24=2),$B$24=1), IF(O$11="2nd Quintile",IF(O1512&gt;O$21,O$20,IF(O1512&gt;O$20,O$19,IF(O1512&gt;O$19,O$18, O$17))), IF(O$11="Next Quintile",IF(O1512=O$22,O$22,IF(O1512&gt;O$21,O$21,IF(O1512&gt;O$20,O$20,IF(O1512&gt;O$19,O$19,O$18)))),O1512*(1+O$11))), O1512)</f>
        <v>4</v>
      </c>
      <c r="P730" s="149">
        <f t="shared" si="2306"/>
        <v>10.9</v>
      </c>
      <c r="Q730" s="149">
        <f t="shared" si="2306"/>
        <v>6.5</v>
      </c>
      <c r="R730" s="23"/>
      <c r="S730" s="49">
        <f t="shared" si="2112"/>
        <v>1.4735357510368778</v>
      </c>
      <c r="T730" s="49">
        <f t="shared" si="2273"/>
        <v>2.1979832613007537</v>
      </c>
      <c r="U730" s="49">
        <f t="shared" si="2273"/>
        <v>1.1818417385463558</v>
      </c>
      <c r="V730" s="49">
        <f t="shared" si="2273"/>
        <v>1.5181768884848568</v>
      </c>
      <c r="W730" s="49">
        <f t="shared" si="2122"/>
        <v>1.4904756344032892</v>
      </c>
      <c r="X730" s="49">
        <f t="shared" si="2122"/>
        <v>0.97949392707576932</v>
      </c>
      <c r="Y730" s="49">
        <f t="shared" si="2123"/>
        <v>0.53085000274243055</v>
      </c>
      <c r="Z730" s="49">
        <f t="shared" si="2123"/>
        <v>0.56954234598772968</v>
      </c>
      <c r="AA730" s="49">
        <f t="shared" si="2123"/>
        <v>0.73448552010766976</v>
      </c>
      <c r="AB730" s="49">
        <f t="shared" si="2123"/>
        <v>0.59967620796124954</v>
      </c>
      <c r="AC730" s="49">
        <f t="shared" si="2273"/>
        <v>1.2158637121094906</v>
      </c>
      <c r="AD730" s="49">
        <f t="shared" si="2124"/>
        <v>0.85128525841493285</v>
      </c>
      <c r="AE730" s="49">
        <f t="shared" si="2124"/>
        <v>0.89766834360986547</v>
      </c>
      <c r="AF730" s="49">
        <f t="shared" si="2124"/>
        <v>0.858798827106385</v>
      </c>
      <c r="AG730" s="129">
        <f t="shared" si="2115"/>
        <v>0.97646007731239814</v>
      </c>
      <c r="AH730" s="129">
        <f t="shared" si="2116"/>
        <v>1.3389081719414762</v>
      </c>
      <c r="AI730" s="129">
        <f t="shared" si="2117"/>
        <v>0.63456802468554974</v>
      </c>
      <c r="AJ730" s="132">
        <f t="shared" si="2118"/>
        <v>0.95590403531016843</v>
      </c>
      <c r="AK730" s="85">
        <f t="shared" si="2131"/>
        <v>0.87932905837697861</v>
      </c>
      <c r="AL730" s="122">
        <f t="shared" si="2132"/>
        <v>0.92088589955423994</v>
      </c>
      <c r="AM730" s="122">
        <f t="shared" si="2133"/>
        <v>0.77222399948143294</v>
      </c>
      <c r="AN730" s="122">
        <f t="shared" si="2134"/>
        <v>0.88858844494607681</v>
      </c>
      <c r="AO730" s="53"/>
      <c r="AP730" s="60"/>
      <c r="AQ730" s="25"/>
      <c r="AR730" s="25"/>
      <c r="AS730" s="25"/>
      <c r="AT730" s="25"/>
      <c r="AU730" s="25"/>
      <c r="AV730" s="25"/>
      <c r="AW730" s="25"/>
      <c r="AX730" s="25"/>
      <c r="AY730" s="25"/>
      <c r="AZ730" s="25"/>
      <c r="BA730" s="25"/>
    </row>
    <row r="731" spans="1:53" ht="15" thickBot="1">
      <c r="A731" s="23" t="s">
        <v>11</v>
      </c>
      <c r="B731" s="24">
        <v>13135050713</v>
      </c>
      <c r="C731" s="24"/>
      <c r="D731" s="148">
        <f t="shared" ref="D731:G731" si="2307">IF(OR(AND($V1513=1,$B$24=2),$B$24=1), IF(D$11="Next Quintile",IF(D1513&gt;D$21,D$22,IF(D1513&gt;D$20,D$21,IF(D1513&gt;D$19,D$20,IF(D1513&gt;D$18,D$19,D$18)))),IF(D$11="2nd Quintile",IF(D1513&gt;D$20,D$22,IF(D1513&gt;D$19,D$21,IF(D1513&gt;D$18,D$20,D$19))),IF(D1513*(1+D$11)&gt;100,100,D1513*(1+D$11)))), D1513)</f>
        <v>91.3</v>
      </c>
      <c r="E731" s="148">
        <f t="shared" si="2307"/>
        <v>92.8</v>
      </c>
      <c r="F731" s="148">
        <f t="shared" si="2307"/>
        <v>78.400000000000006</v>
      </c>
      <c r="G731" s="148">
        <f t="shared" si="2307"/>
        <v>73.8</v>
      </c>
      <c r="H731" s="149">
        <f t="shared" ref="H731:M731" si="2308">IF(OR(AND($V1513=1,$B$24=2),$B$24=1), IF(H$11="2nd Quintile",IF(H1513&gt;H$21,H$20,IF(H1513&gt;H$20,H$19,IF(H1513&gt;H$19,H$18, H$17))), IF(H$11="Next Quintile",IF(H1513=H$22,H$22,IF(H1513&gt;H$21,H$21,IF(H1513&gt;H$20,H$20,IF(H1513&gt;H$19,H$19,H$18)))),H1513*(1+H$11))), H1513)</f>
        <v>10</v>
      </c>
      <c r="I731" s="149">
        <f t="shared" si="2308"/>
        <v>16.7</v>
      </c>
      <c r="J731" s="149">
        <f t="shared" si="2308"/>
        <v>12.4</v>
      </c>
      <c r="K731" s="149">
        <f t="shared" si="2308"/>
        <v>8.9</v>
      </c>
      <c r="L731" s="149">
        <f t="shared" si="2308"/>
        <v>23</v>
      </c>
      <c r="M731" s="149">
        <f t="shared" si="2308"/>
        <v>5</v>
      </c>
      <c r="N731" s="148">
        <f t="shared" si="2210"/>
        <v>88</v>
      </c>
      <c r="O731" s="149">
        <f t="shared" ref="O731:Q731" si="2309">IF(OR(AND($V1513=1,$B$24=2),$B$24=1), IF(O$11="2nd Quintile",IF(O1513&gt;O$21,O$20,IF(O1513&gt;O$20,O$19,IF(O1513&gt;O$19,O$18, O$17))), IF(O$11="Next Quintile",IF(O1513=O$22,O$22,IF(O1513&gt;O$21,O$21,IF(O1513&gt;O$20,O$20,IF(O1513&gt;O$19,O$19,O$18)))),O1513*(1+O$11))), O1513)</f>
        <v>6.1</v>
      </c>
      <c r="P731" s="149">
        <f t="shared" si="2309"/>
        <v>13.6</v>
      </c>
      <c r="Q731" s="149">
        <f t="shared" si="2309"/>
        <v>9.6999999999999993</v>
      </c>
      <c r="R731" s="23"/>
      <c r="S731" s="49">
        <f t="shared" si="2112"/>
        <v>1.4735357510368778</v>
      </c>
      <c r="T731" s="49">
        <f t="shared" si="2273"/>
        <v>2.1979832613007537</v>
      </c>
      <c r="U731" s="49">
        <f t="shared" si="2273"/>
        <v>1.5508337257945748</v>
      </c>
      <c r="V731" s="49">
        <f t="shared" si="2273"/>
        <v>2.1560421612124605</v>
      </c>
      <c r="W731" s="49">
        <f t="shared" si="2122"/>
        <v>-0.25940179518700801</v>
      </c>
      <c r="X731" s="49">
        <f t="shared" si="2122"/>
        <v>-0.69199765235455357</v>
      </c>
      <c r="Y731" s="49">
        <f t="shared" si="2123"/>
        <v>0.58611503030965284</v>
      </c>
      <c r="Z731" s="49">
        <f t="shared" si="2123"/>
        <v>1.0826855465240648</v>
      </c>
      <c r="AA731" s="49">
        <f t="shared" si="2123"/>
        <v>1.4247712836956732</v>
      </c>
      <c r="AB731" s="49">
        <f t="shared" si="2123"/>
        <v>0.75179774964538049</v>
      </c>
      <c r="AC731" s="49">
        <f t="shared" si="2273"/>
        <v>1.2158637121094906</v>
      </c>
      <c r="AD731" s="49">
        <f t="shared" si="2124"/>
        <v>0.63529356724287411</v>
      </c>
      <c r="AE731" s="49">
        <f t="shared" si="2124"/>
        <v>0.70376945270872238</v>
      </c>
      <c r="AF731" s="49">
        <f t="shared" si="2124"/>
        <v>0.37869568213091215</v>
      </c>
      <c r="AG731" s="129">
        <f t="shared" si="2115"/>
        <v>0.94056557428416021</v>
      </c>
      <c r="AH731" s="129">
        <f t="shared" si="2116"/>
        <v>1.0018729260161083</v>
      </c>
      <c r="AI731" s="129">
        <f t="shared" si="2117"/>
        <v>1.0864181932883727</v>
      </c>
      <c r="AJ731" s="132">
        <f t="shared" si="2118"/>
        <v>0.73340560354799988</v>
      </c>
      <c r="AK731" s="85">
        <f t="shared" si="2131"/>
        <v>0.86861424274674282</v>
      </c>
      <c r="AL731" s="122">
        <f t="shared" si="2132"/>
        <v>0.82238531885293287</v>
      </c>
      <c r="AM731" s="122">
        <f t="shared" si="2133"/>
        <v>0.87735694172906109</v>
      </c>
      <c r="AN731" s="122">
        <f t="shared" si="2134"/>
        <v>0.82640665177921269</v>
      </c>
      <c r="AO731" s="53"/>
      <c r="AP731" s="60"/>
      <c r="AQ731" s="25"/>
      <c r="AR731" s="25"/>
      <c r="AS731" s="25"/>
      <c r="AT731" s="25"/>
      <c r="AU731" s="25"/>
      <c r="AV731" s="25"/>
      <c r="AW731" s="25"/>
      <c r="AX731" s="25"/>
      <c r="AY731" s="25"/>
      <c r="AZ731" s="25"/>
      <c r="BA731" s="25"/>
    </row>
    <row r="732" spans="1:53" ht="15" thickBot="1">
      <c r="A732" s="23" t="s">
        <v>11</v>
      </c>
      <c r="B732" s="24">
        <v>13135050714</v>
      </c>
      <c r="C732" s="24"/>
      <c r="D732" s="148">
        <f t="shared" ref="D732:G732" si="2310">IF(OR(AND($V1514=1,$B$24=2),$B$24=1), IF(D$11="Next Quintile",IF(D1514&gt;D$21,D$22,IF(D1514&gt;D$20,D$21,IF(D1514&gt;D$19,D$20,IF(D1514&gt;D$18,D$19,D$18)))),IF(D$11="2nd Quintile",IF(D1514&gt;D$20,D$22,IF(D1514&gt;D$19,D$21,IF(D1514&gt;D$18,D$20,D$19))),IF(D1514*(1+D$11)&gt;100,100,D1514*(1+D$11)))), D1514)</f>
        <v>89.5</v>
      </c>
      <c r="E732" s="148">
        <f t="shared" si="2310"/>
        <v>90.2</v>
      </c>
      <c r="F732" s="148">
        <f t="shared" si="2310"/>
        <v>73.099999999999994</v>
      </c>
      <c r="G732" s="148">
        <f t="shared" si="2310"/>
        <v>57.3</v>
      </c>
      <c r="H732" s="149">
        <f t="shared" ref="H732:M732" si="2311">IF(OR(AND($V1514=1,$B$24=2),$B$24=1), IF(H$11="2nd Quintile",IF(H1514&gt;H$21,H$20,IF(H1514&gt;H$20,H$19,IF(H1514&gt;H$19,H$18, H$17))), IF(H$11="Next Quintile",IF(H1514=H$22,H$22,IF(H1514&gt;H$21,H$21,IF(H1514&gt;H$20,H$20,IF(H1514&gt;H$19,H$19,H$18)))),H1514*(1+H$11))), H1514)</f>
        <v>7.9</v>
      </c>
      <c r="I732" s="149">
        <f t="shared" si="2311"/>
        <v>1.6</v>
      </c>
      <c r="J732" s="149">
        <f t="shared" si="2311"/>
        <v>6.2</v>
      </c>
      <c r="K732" s="149">
        <f t="shared" si="2311"/>
        <v>17.2</v>
      </c>
      <c r="L732" s="149">
        <f t="shared" si="2311"/>
        <v>33</v>
      </c>
      <c r="M732" s="149">
        <f t="shared" si="2311"/>
        <v>6.5</v>
      </c>
      <c r="N732" s="148">
        <f t="shared" si="2210"/>
        <v>87.2</v>
      </c>
      <c r="O732" s="149">
        <f t="shared" ref="O732:Q732" si="2312">IF(OR(AND($V1514=1,$B$24=2),$B$24=1), IF(O$11="2nd Quintile",IF(O1514&gt;O$21,O$20,IF(O1514&gt;O$20,O$19,IF(O1514&gt;O$19,O$18, O$17))), IF(O$11="Next Quintile",IF(O1514=O$22,O$22,IF(O1514&gt;O$21,O$21,IF(O1514&gt;O$20,O$20,IF(O1514&gt;O$19,O$19,O$18)))),O1514*(1+O$11))), O1514)</f>
        <v>6.2</v>
      </c>
      <c r="P732" s="149">
        <f t="shared" si="2312"/>
        <v>6.2</v>
      </c>
      <c r="Q732" s="149">
        <f t="shared" si="2312"/>
        <v>3.7</v>
      </c>
      <c r="R732" s="23"/>
      <c r="S732" s="49">
        <f t="shared" si="2112"/>
        <v>1.3202084713509226</v>
      </c>
      <c r="T732" s="49">
        <f t="shared" si="2273"/>
        <v>1.94944456927197</v>
      </c>
      <c r="U732" s="49">
        <f t="shared" si="2273"/>
        <v>1.2968522280782677</v>
      </c>
      <c r="V732" s="49">
        <f t="shared" si="2273"/>
        <v>1.2789774112120056</v>
      </c>
      <c r="W732" s="49">
        <f t="shared" si="2122"/>
        <v>0.49054567463740495</v>
      </c>
      <c r="X732" s="49">
        <f t="shared" si="2122"/>
        <v>1.1108254083167235</v>
      </c>
      <c r="Y732" s="49">
        <f t="shared" si="2123"/>
        <v>0.89760882205217818</v>
      </c>
      <c r="Z732" s="49">
        <f t="shared" si="2123"/>
        <v>0.67315779994218206</v>
      </c>
      <c r="AA732" s="49">
        <f t="shared" si="2123"/>
        <v>0.50439026557833533</v>
      </c>
      <c r="AB732" s="49">
        <f t="shared" si="2123"/>
        <v>0.62502979824193805</v>
      </c>
      <c r="AC732" s="49">
        <f t="shared" si="2273"/>
        <v>1.1407048321660276</v>
      </c>
      <c r="AD732" s="49">
        <f t="shared" si="2124"/>
        <v>0.62500824861563309</v>
      </c>
      <c r="AE732" s="49">
        <f t="shared" si="2124"/>
        <v>1.2351960425859294</v>
      </c>
      <c r="AF732" s="49">
        <f t="shared" si="2124"/>
        <v>1.2788890789599239</v>
      </c>
      <c r="AG732" s="129">
        <f t="shared" si="2115"/>
        <v>0.95429164068754047</v>
      </c>
      <c r="AH732" s="129">
        <f t="shared" si="2116"/>
        <v>1.1920660835599246</v>
      </c>
      <c r="AI732" s="129">
        <f t="shared" si="2117"/>
        <v>0.60085928792081844</v>
      </c>
      <c r="AJ732" s="132">
        <f t="shared" si="2118"/>
        <v>1.0699495505818786</v>
      </c>
      <c r="AK732" s="85">
        <f t="shared" si="2131"/>
        <v>0.87271159076476357</v>
      </c>
      <c r="AL732" s="122">
        <f t="shared" si="2132"/>
        <v>0.87797041474414872</v>
      </c>
      <c r="AM732" s="122">
        <f t="shared" si="2133"/>
        <v>0.76438091581835677</v>
      </c>
      <c r="AN732" s="122">
        <f t="shared" si="2134"/>
        <v>0.920460825286331</v>
      </c>
      <c r="AO732" s="53"/>
      <c r="AP732" s="60"/>
      <c r="AQ732" s="25"/>
      <c r="AR732" s="25"/>
      <c r="AS732" s="25"/>
      <c r="AT732" s="25"/>
      <c r="AU732" s="25"/>
      <c r="AV732" s="25"/>
      <c r="AW732" s="25"/>
      <c r="AX732" s="25"/>
      <c r="AY732" s="25"/>
      <c r="AZ732" s="25"/>
      <c r="BA732" s="25"/>
    </row>
    <row r="733" spans="1:53" ht="15" thickBot="1">
      <c r="A733" s="23" t="s">
        <v>11</v>
      </c>
      <c r="B733" s="24">
        <v>13135050715</v>
      </c>
      <c r="C733" s="24"/>
      <c r="D733" s="148">
        <f t="shared" ref="D733:G733" si="2313">IF(OR(AND($V1515=1,$B$24=2),$B$24=1), IF(D$11="Next Quintile",IF(D1515&gt;D$21,D$22,IF(D1515&gt;D$20,D$21,IF(D1515&gt;D$19,D$20,IF(D1515&gt;D$18,D$19,D$18)))),IF(D$11="2nd Quintile",IF(D1515&gt;D$20,D$22,IF(D1515&gt;D$19,D$21,IF(D1515&gt;D$18,D$20,D$19))),IF(D1515*(1+D$11)&gt;100,100,D1515*(1+D$11)))), D1515)</f>
        <v>91.3</v>
      </c>
      <c r="E733" s="148">
        <f t="shared" si="2313"/>
        <v>92.8</v>
      </c>
      <c r="F733" s="148">
        <f t="shared" si="2313"/>
        <v>77.599999999999994</v>
      </c>
      <c r="G733" s="148">
        <f t="shared" si="2313"/>
        <v>68.3</v>
      </c>
      <c r="H733" s="149">
        <f t="shared" ref="H733:M733" si="2314">IF(OR(AND($V1515=1,$B$24=2),$B$24=1), IF(H$11="2nd Quintile",IF(H1515&gt;H$21,H$20,IF(H1515&gt;H$20,H$19,IF(H1515&gt;H$19,H$18, H$17))), IF(H$11="Next Quintile",IF(H1515=H$22,H$22,IF(H1515&gt;H$21,H$21,IF(H1515&gt;H$20,H$20,IF(H1515&gt;H$19,H$19,H$18)))),H1515*(1+H$11))), H1515)</f>
        <v>7.2</v>
      </c>
      <c r="I733" s="149">
        <f t="shared" si="2314"/>
        <v>6.2</v>
      </c>
      <c r="J733" s="149">
        <f t="shared" si="2314"/>
        <v>6.7</v>
      </c>
      <c r="K733" s="149">
        <f t="shared" si="2314"/>
        <v>21.6</v>
      </c>
      <c r="L733" s="149">
        <f t="shared" si="2314"/>
        <v>32</v>
      </c>
      <c r="M733" s="149">
        <f t="shared" si="2314"/>
        <v>5.6</v>
      </c>
      <c r="N733" s="148">
        <f t="shared" si="2210"/>
        <v>88</v>
      </c>
      <c r="O733" s="149">
        <f t="shared" ref="O733:Q733" si="2315">IF(OR(AND($V1515=1,$B$24=2),$B$24=1), IF(O$11="2nd Quintile",IF(O1515&gt;O$21,O$20,IF(O1515&gt;O$20,O$19,IF(O1515&gt;O$19,O$18, O$17))), IF(O$11="Next Quintile",IF(O1515=O$22,O$22,IF(O1515&gt;O$21,O$21,IF(O1515&gt;O$20,O$20,IF(O1515&gt;O$19,O$19,O$18)))),O1515*(1+O$11))), O1515)</f>
        <v>11.7</v>
      </c>
      <c r="P733" s="149">
        <f t="shared" si="2315"/>
        <v>19.5</v>
      </c>
      <c r="Q733" s="149">
        <f t="shared" si="2315"/>
        <v>8.6</v>
      </c>
      <c r="R733" s="23"/>
      <c r="S733" s="49">
        <f t="shared" si="2112"/>
        <v>1.4735357510368778</v>
      </c>
      <c r="T733" s="49">
        <f t="shared" si="2273"/>
        <v>2.1979832613007537</v>
      </c>
      <c r="U733" s="49">
        <f t="shared" si="2273"/>
        <v>1.5124968959506035</v>
      </c>
      <c r="V733" s="49">
        <f t="shared" si="2273"/>
        <v>1.8636872445456421</v>
      </c>
      <c r="W733" s="49">
        <f t="shared" si="2122"/>
        <v>0.74052816457887605</v>
      </c>
      <c r="X733" s="49">
        <f t="shared" si="2122"/>
        <v>0.5616210322181886</v>
      </c>
      <c r="Y733" s="49">
        <f t="shared" si="2123"/>
        <v>0.87248835497616806</v>
      </c>
      <c r="Z733" s="49">
        <f t="shared" si="2123"/>
        <v>0.45605875356142478</v>
      </c>
      <c r="AA733" s="49">
        <f t="shared" si="2123"/>
        <v>0.5964283673900691</v>
      </c>
      <c r="AB733" s="49">
        <f t="shared" si="2123"/>
        <v>0.70109056908400358</v>
      </c>
      <c r="AC733" s="49">
        <f t="shared" si="2273"/>
        <v>1.2158637121094906</v>
      </c>
      <c r="AD733" s="49">
        <f t="shared" si="2124"/>
        <v>5.9315724117383853E-2</v>
      </c>
      <c r="AE733" s="49">
        <f t="shared" si="2124"/>
        <v>0.28006446888770603</v>
      </c>
      <c r="AF733" s="49">
        <f t="shared" si="2124"/>
        <v>0.54373113821623098</v>
      </c>
      <c r="AG733" s="129">
        <f t="shared" si="2115"/>
        <v>0.80891563367550112</v>
      </c>
      <c r="AH733" s="129">
        <f t="shared" si="2116"/>
        <v>1.3174772435153013</v>
      </c>
      <c r="AI733" s="129">
        <f t="shared" si="2117"/>
        <v>0.58452589667849919</v>
      </c>
      <c r="AJ733" s="132">
        <f t="shared" si="2118"/>
        <v>0.52474376083270291</v>
      </c>
      <c r="AK733" s="85">
        <f t="shared" si="2131"/>
        <v>0.82931561141470966</v>
      </c>
      <c r="AL733" s="122">
        <f t="shared" si="2132"/>
        <v>0.91462258163581112</v>
      </c>
      <c r="AM733" s="122">
        <f t="shared" si="2133"/>
        <v>0.76058059084891749</v>
      </c>
      <c r="AN733" s="122">
        <f t="shared" si="2134"/>
        <v>0.76809177988201016</v>
      </c>
      <c r="AO733" s="53"/>
      <c r="AP733" s="60"/>
      <c r="AQ733" s="25"/>
      <c r="AR733" s="25"/>
      <c r="AS733" s="25"/>
      <c r="AT733" s="25"/>
      <c r="AU733" s="25"/>
      <c r="AV733" s="25"/>
      <c r="AW733" s="25"/>
      <c r="AX733" s="25"/>
      <c r="AY733" s="25"/>
      <c r="AZ733" s="25"/>
      <c r="BA733" s="25"/>
    </row>
    <row r="734" spans="1:53" ht="15" thickBot="1">
      <c r="A734" s="23" t="s">
        <v>11</v>
      </c>
      <c r="B734" s="24">
        <v>13135050718</v>
      </c>
      <c r="C734" s="24"/>
      <c r="D734" s="148">
        <f t="shared" ref="D734:G734" si="2316">IF(OR(AND($V1516=1,$B$24=2),$B$24=1), IF(D$11="Next Quintile",IF(D1516&gt;D$21,D$22,IF(D1516&gt;D$20,D$21,IF(D1516&gt;D$19,D$20,IF(D1516&gt;D$18,D$19,D$18)))),IF(D$11="2nd Quintile",IF(D1516&gt;D$20,D$22,IF(D1516&gt;D$19,D$21,IF(D1516&gt;D$18,D$20,D$19))),IF(D1516*(1+D$11)&gt;100,100,D1516*(1+D$11)))), D1516)</f>
        <v>91.3</v>
      </c>
      <c r="E734" s="148">
        <f t="shared" si="2316"/>
        <v>92.8</v>
      </c>
      <c r="F734" s="148">
        <f t="shared" si="2316"/>
        <v>80.099999999999994</v>
      </c>
      <c r="G734" s="148">
        <f t="shared" si="2316"/>
        <v>74.2</v>
      </c>
      <c r="H734" s="149">
        <f t="shared" ref="H734:M734" si="2317">IF(OR(AND($V1516=1,$B$24=2),$B$24=1), IF(H$11="2nd Quintile",IF(H1516&gt;H$21,H$20,IF(H1516&gt;H$20,H$19,IF(H1516&gt;H$19,H$18, H$17))), IF(H$11="Next Quintile",IF(H1516=H$22,H$22,IF(H1516&gt;H$21,H$21,IF(H1516&gt;H$20,H$20,IF(H1516&gt;H$19,H$19,H$18)))),H1516*(1+H$11))), H1516)</f>
        <v>5.7</v>
      </c>
      <c r="I734" s="149">
        <f t="shared" si="2317"/>
        <v>1.2</v>
      </c>
      <c r="J734" s="149">
        <f t="shared" si="2317"/>
        <v>6.9</v>
      </c>
      <c r="K734" s="149">
        <f t="shared" si="2317"/>
        <v>16</v>
      </c>
      <c r="L734" s="149">
        <f t="shared" si="2317"/>
        <v>31</v>
      </c>
      <c r="M734" s="149">
        <f t="shared" si="2317"/>
        <v>4.5999999999999996</v>
      </c>
      <c r="N734" s="148">
        <f t="shared" si="2210"/>
        <v>88</v>
      </c>
      <c r="O734" s="149">
        <f t="shared" ref="O734:Q734" si="2318">IF(OR(AND($V1516=1,$B$24=2),$B$24=1), IF(O$11="2nd Quintile",IF(O1516&gt;O$21,O$20,IF(O1516&gt;O$20,O$19,IF(O1516&gt;O$19,O$18, O$17))), IF(O$11="Next Quintile",IF(O1516=O$22,O$22,IF(O1516&gt;O$21,O$21,IF(O1516&gt;O$20,O$20,IF(O1516&gt;O$19,O$19,O$18)))),O1516*(1+O$11))), O1516)</f>
        <v>7</v>
      </c>
      <c r="P734" s="149">
        <f t="shared" si="2318"/>
        <v>13.2</v>
      </c>
      <c r="Q734" s="149">
        <f t="shared" si="2318"/>
        <v>12.7</v>
      </c>
      <c r="R734" s="23"/>
      <c r="S734" s="49">
        <f t="shared" si="2112"/>
        <v>1.4735357510368778</v>
      </c>
      <c r="T734" s="49">
        <f t="shared" si="2273"/>
        <v>2.1979832613007537</v>
      </c>
      <c r="U734" s="49">
        <f t="shared" si="2273"/>
        <v>1.6322994892130123</v>
      </c>
      <c r="V734" s="49">
        <f t="shared" si="2273"/>
        <v>2.1773043369700473</v>
      </c>
      <c r="W734" s="49">
        <f t="shared" si="2122"/>
        <v>1.276204928739171</v>
      </c>
      <c r="X734" s="49">
        <f t="shared" si="2122"/>
        <v>1.1585823105861612</v>
      </c>
      <c r="Y734" s="49">
        <f t="shared" si="2123"/>
        <v>0.86244016814576407</v>
      </c>
      <c r="Z734" s="49">
        <f t="shared" si="2123"/>
        <v>0.73236663077329767</v>
      </c>
      <c r="AA734" s="49">
        <f t="shared" si="2123"/>
        <v>0.68846646920180288</v>
      </c>
      <c r="AB734" s="49">
        <f t="shared" si="2123"/>
        <v>0.78560253668629854</v>
      </c>
      <c r="AC734" s="49">
        <f t="shared" si="2273"/>
        <v>1.2158637121094906</v>
      </c>
      <c r="AD734" s="49">
        <f t="shared" si="2124"/>
        <v>0.542725699597706</v>
      </c>
      <c r="AE734" s="49">
        <f t="shared" si="2124"/>
        <v>0.73249521432370657</v>
      </c>
      <c r="AF734" s="49">
        <f t="shared" si="2124"/>
        <v>-7.1401016283593702E-2</v>
      </c>
      <c r="AG734" s="129">
        <f t="shared" si="2115"/>
        <v>0.96005458961553203</v>
      </c>
      <c r="AH734" s="129">
        <f t="shared" si="2116"/>
        <v>1.5397643208559693</v>
      </c>
      <c r="AI734" s="129">
        <f t="shared" si="2117"/>
        <v>0.73547854555379966</v>
      </c>
      <c r="AJ734" s="132">
        <f t="shared" si="2118"/>
        <v>0.60492090243682728</v>
      </c>
      <c r="AK734" s="85">
        <f t="shared" si="2131"/>
        <v>0.8744318802252784</v>
      </c>
      <c r="AL734" s="122">
        <f t="shared" si="2132"/>
        <v>0.9795873189004134</v>
      </c>
      <c r="AM734" s="122">
        <f t="shared" si="2133"/>
        <v>0.79570306555199377</v>
      </c>
      <c r="AN734" s="122">
        <f t="shared" si="2134"/>
        <v>0.79049894201997606</v>
      </c>
      <c r="AO734" s="53"/>
      <c r="AP734" s="60"/>
      <c r="AQ734" s="25"/>
      <c r="AR734" s="25"/>
      <c r="AS734" s="25"/>
      <c r="AT734" s="25"/>
      <c r="AU734" s="25"/>
      <c r="AV734" s="25"/>
      <c r="AW734" s="25"/>
      <c r="AX734" s="25"/>
      <c r="AY734" s="25"/>
      <c r="AZ734" s="25"/>
      <c r="BA734" s="25"/>
    </row>
    <row r="735" spans="1:53" ht="15" thickBot="1">
      <c r="A735" s="23" t="s">
        <v>11</v>
      </c>
      <c r="B735" s="24">
        <v>13135050719</v>
      </c>
      <c r="C735" s="24"/>
      <c r="D735" s="148">
        <f t="shared" ref="D735:G735" si="2319">IF(OR(AND($V1517=1,$B$24=2),$B$24=1), IF(D$11="Next Quintile",IF(D1517&gt;D$21,D$22,IF(D1517&gt;D$20,D$21,IF(D1517&gt;D$19,D$20,IF(D1517&gt;D$18,D$19,D$18)))),IF(D$11="2nd Quintile",IF(D1517&gt;D$20,D$22,IF(D1517&gt;D$19,D$21,IF(D1517&gt;D$18,D$20,D$19))),IF(D1517*(1+D$11)&gt;100,100,D1517*(1+D$11)))), D1517)</f>
        <v>76.099999999999994</v>
      </c>
      <c r="E735" s="148">
        <f t="shared" si="2319"/>
        <v>74.7</v>
      </c>
      <c r="F735" s="148">
        <f t="shared" si="2319"/>
        <v>52.6</v>
      </c>
      <c r="G735" s="148">
        <f t="shared" si="2319"/>
        <v>35.1</v>
      </c>
      <c r="H735" s="149">
        <f t="shared" ref="H735:M735" si="2320">IF(OR(AND($V1517=1,$B$24=2),$B$24=1), IF(H$11="2nd Quintile",IF(H1517&gt;H$21,H$20,IF(H1517&gt;H$20,H$19,IF(H1517&gt;H$19,H$18, H$17))), IF(H$11="Next Quintile",IF(H1517=H$22,H$22,IF(H1517&gt;H$21,H$21,IF(H1517&gt;H$20,H$20,IF(H1517&gt;H$19,H$19,H$18)))),H1517*(1+H$11))), H1517)</f>
        <v>9.4</v>
      </c>
      <c r="I735" s="149">
        <f t="shared" si="2320"/>
        <v>3</v>
      </c>
      <c r="J735" s="149">
        <f t="shared" si="2320"/>
        <v>20.3</v>
      </c>
      <c r="K735" s="149">
        <f t="shared" si="2320"/>
        <v>26.7</v>
      </c>
      <c r="L735" s="149">
        <f t="shared" si="2320"/>
        <v>33.200000000000003</v>
      </c>
      <c r="M735" s="149">
        <f t="shared" si="2320"/>
        <v>13.3</v>
      </c>
      <c r="N735" s="148">
        <f t="shared" si="2210"/>
        <v>79.5</v>
      </c>
      <c r="O735" s="149">
        <f t="shared" ref="O735:Q735" si="2321">IF(OR(AND($V1517=1,$B$24=2),$B$24=1), IF(O$11="2nd Quintile",IF(O1517&gt;O$21,O$20,IF(O1517&gt;O$20,O$19,IF(O1517&gt;O$19,O$18, O$17))), IF(O$11="Next Quintile",IF(O1517=O$22,O$22,IF(O1517&gt;O$21,O$21,IF(O1517&gt;O$20,O$20,IF(O1517&gt;O$19,O$19,O$18)))),O1517*(1+O$11))), O1517)</f>
        <v>8.3000000000000007</v>
      </c>
      <c r="P735" s="149">
        <f t="shared" si="2321"/>
        <v>19</v>
      </c>
      <c r="Q735" s="149">
        <f t="shared" si="2321"/>
        <v>11.1</v>
      </c>
      <c r="R735" s="23"/>
      <c r="S735" s="49">
        <f t="shared" ref="S735:S798" si="2322">IF((D735-S$25)/S$26&lt;3.1, (IF((D735-S$25)/S$26&gt;-3.1, (D735-S$25)/S$26, -3.1)), 3.1)</f>
        <v>0.17877205591103082</v>
      </c>
      <c r="T735" s="49">
        <f t="shared" ref="T735:AC750" si="2323">IF((E735-T$25)/T$26&lt;3.1, (IF((E735-T$25)/T$26&gt;-3.1, (E735-T$25)/T$26, -3.1)), 3.1)</f>
        <v>0.46777159756190889</v>
      </c>
      <c r="U735" s="49">
        <f t="shared" si="2323"/>
        <v>0.31447096332651625</v>
      </c>
      <c r="V735" s="49">
        <f t="shared" si="2323"/>
        <v>9.8926656665939278E-2</v>
      </c>
      <c r="W735" s="49">
        <f t="shared" si="2122"/>
        <v>-4.5131089522890112E-2</v>
      </c>
      <c r="X735" s="49">
        <f t="shared" ref="X735" si="2324">IF((I735-X$25)/X$26&lt;3.1, (IF((I735-X$25)/X$26&gt;-3.1, -(I735-X$25)/X$26, 3.1)), -3.1)</f>
        <v>0.94367625037369107</v>
      </c>
      <c r="Y735" s="49">
        <f t="shared" si="2123"/>
        <v>0.1892116505086931</v>
      </c>
      <c r="Z735" s="49">
        <f t="shared" si="2123"/>
        <v>0.2044212225291836</v>
      </c>
      <c r="AA735" s="49">
        <f t="shared" si="2123"/>
        <v>0.48598264521598827</v>
      </c>
      <c r="AB735" s="49">
        <f t="shared" ref="AB735:AB798" si="2325">IF((M735-AB$25)/AB$26&lt;3.1, (IF((M735-AB$25)/AB$26&gt;-3.1, -(M735-AB$25)/AB$26, 3.1)), -3.1)</f>
        <v>5.0348418546332152E-2</v>
      </c>
      <c r="AC735" s="49">
        <f t="shared" si="2323"/>
        <v>0.41730061271019442</v>
      </c>
      <c r="AD735" s="49">
        <f t="shared" si="2124"/>
        <v>0.40901655744357424</v>
      </c>
      <c r="AE735" s="49">
        <f t="shared" si="2124"/>
        <v>0.31597167090643619</v>
      </c>
      <c r="AF735" s="49">
        <f t="shared" si="2124"/>
        <v>0.16865055620414271</v>
      </c>
      <c r="AG735" s="129">
        <f t="shared" ref="AG735:AG798" si="2326">AVERAGE(AH735:AJ735)</f>
        <v>0.29382209673258763</v>
      </c>
      <c r="AH735" s="129">
        <f t="shared" ref="AH735:AH798" si="2327">+AVERAGE(T735,S735,U735,V735,W735,X735,Y735)</f>
        <v>0.30681401211784137</v>
      </c>
      <c r="AI735" s="129">
        <f t="shared" ref="AI735:AI798" si="2328">+AVERAGE(Z735,AA735,AB735)</f>
        <v>0.24691742876383463</v>
      </c>
      <c r="AJ735" s="132">
        <f t="shared" ref="AJ735:AJ798" si="2329">+AVERAGE(AC735,AD735,AE735,AF735)</f>
        <v>0.32773484931608687</v>
      </c>
      <c r="AK735" s="85">
        <f t="shared" si="2131"/>
        <v>0.67555579263890742</v>
      </c>
      <c r="AL735" s="122">
        <f t="shared" si="2132"/>
        <v>0.61925016468641769</v>
      </c>
      <c r="AM735" s="122">
        <f t="shared" si="2133"/>
        <v>0.68202850870776477</v>
      </c>
      <c r="AN735" s="122">
        <f t="shared" si="2134"/>
        <v>0.7130335608602697</v>
      </c>
      <c r="AO735" s="53"/>
      <c r="AP735" s="60"/>
      <c r="AQ735" s="25"/>
      <c r="AR735" s="25"/>
      <c r="AS735" s="25"/>
      <c r="AT735" s="25"/>
      <c r="AU735" s="25"/>
      <c r="AV735" s="25"/>
      <c r="AW735" s="25"/>
      <c r="AX735" s="25"/>
      <c r="AY735" s="25"/>
      <c r="AZ735" s="25"/>
      <c r="BA735" s="25"/>
    </row>
    <row r="736" spans="1:53" ht="15" thickBot="1">
      <c r="A736" s="23" t="s">
        <v>11</v>
      </c>
      <c r="B736" s="24">
        <v>13135050720</v>
      </c>
      <c r="C736" s="24"/>
      <c r="D736" s="148">
        <f t="shared" ref="D736:G736" si="2330">IF(OR(AND($V1518=1,$B$24=2),$B$24=1), IF(D$11="Next Quintile",IF(D1518&gt;D$21,D$22,IF(D1518&gt;D$20,D$21,IF(D1518&gt;D$19,D$20,IF(D1518&gt;D$18,D$19,D$18)))),IF(D$11="2nd Quintile",IF(D1518&gt;D$20,D$22,IF(D1518&gt;D$19,D$21,IF(D1518&gt;D$18,D$20,D$19))),IF(D1518*(1+D$11)&gt;100,100,D1518*(1+D$11)))), D1518)</f>
        <v>83.3</v>
      </c>
      <c r="E736" s="148">
        <f t="shared" si="2330"/>
        <v>80.599999999999994</v>
      </c>
      <c r="F736" s="148">
        <f t="shared" si="2330"/>
        <v>60.1</v>
      </c>
      <c r="G736" s="148">
        <f t="shared" si="2330"/>
        <v>57.8</v>
      </c>
      <c r="H736" s="149">
        <f t="shared" ref="H736:M736" si="2331">IF(OR(AND($V1518=1,$B$24=2),$B$24=1), IF(H$11="2nd Quintile",IF(H1518&gt;H$21,H$20,IF(H1518&gt;H$20,H$19,IF(H1518&gt;H$19,H$18, H$17))), IF(H$11="Next Quintile",IF(H1518=H$22,H$22,IF(H1518&gt;H$21,H$21,IF(H1518&gt;H$20,H$20,IF(H1518&gt;H$19,H$19,H$18)))),H1518*(1+H$11))), H1518)</f>
        <v>7.7</v>
      </c>
      <c r="I736" s="149">
        <f t="shared" si="2331"/>
        <v>9.2161000000000008</v>
      </c>
      <c r="J736" s="149">
        <f t="shared" si="2331"/>
        <v>27.3</v>
      </c>
      <c r="K736" s="149">
        <f t="shared" si="2331"/>
        <v>15.4</v>
      </c>
      <c r="L736" s="149">
        <f t="shared" si="2331"/>
        <v>30.7</v>
      </c>
      <c r="M736" s="149">
        <f t="shared" si="2331"/>
        <v>8.4</v>
      </c>
      <c r="N736" s="148">
        <f t="shared" si="2210"/>
        <v>87.1</v>
      </c>
      <c r="O736" s="149">
        <f t="shared" ref="O736:Q736" si="2332">IF(OR(AND($V1518=1,$B$24=2),$B$24=1), IF(O$11="2nd Quintile",IF(O1518&gt;O$21,O$20,IF(O1518&gt;O$20,O$19,IF(O1518&gt;O$19,O$18, O$17))), IF(O$11="Next Quintile",IF(O1518=O$22,O$22,IF(O1518&gt;O$21,O$21,IF(O1518&gt;O$20,O$20,IF(O1518&gt;O$19,O$19,O$18)))),O1518*(1+O$11))), O1518)</f>
        <v>4.3</v>
      </c>
      <c r="P736" s="149">
        <f t="shared" si="2332"/>
        <v>10.9</v>
      </c>
      <c r="Q736" s="149">
        <f t="shared" si="2332"/>
        <v>7.3</v>
      </c>
      <c r="R736" s="23"/>
      <c r="S736" s="49">
        <f t="shared" si="2322"/>
        <v>0.79208117465485317</v>
      </c>
      <c r="T736" s="49">
        <f t="shared" si="2323"/>
        <v>1.0317632448579959</v>
      </c>
      <c r="U736" s="49">
        <f t="shared" si="2323"/>
        <v>0.67387874311374252</v>
      </c>
      <c r="V736" s="49">
        <f t="shared" si="2323"/>
        <v>1.305555130908989</v>
      </c>
      <c r="W736" s="49">
        <f t="shared" ref="W736:X799" si="2333">IF((H736-W$25)/W$26&lt;3.1, (IF((H736-W$25)/W$26&gt;-3.1, -(H736-W$25)/W$26, 3.1)), -3.1)</f>
        <v>0.56196924319211095</v>
      </c>
      <c r="X736" s="49">
        <f t="shared" si="2333"/>
        <v>0.20152204988106018</v>
      </c>
      <c r="Y736" s="49">
        <f t="shared" ref="Y736:AB799" si="2334">IF((J736-Y$25)/Y$26&lt;3.1, (IF((J736-Y$25)/Y$26&gt;-3.1, -(J736-Y$25)/Y$26, 3.1)), -3.1)</f>
        <v>-0.16247488855544842</v>
      </c>
      <c r="Z736" s="49">
        <f t="shared" si="2334"/>
        <v>0.76197104618885547</v>
      </c>
      <c r="AA736" s="49">
        <f t="shared" si="2334"/>
        <v>0.7160778997453231</v>
      </c>
      <c r="AB736" s="49">
        <f t="shared" si="2325"/>
        <v>0.46445705979757756</v>
      </c>
      <c r="AC736" s="49">
        <f t="shared" si="2323"/>
        <v>1.1313099721730939</v>
      </c>
      <c r="AD736" s="49">
        <f t="shared" ref="AD736:AF799" si="2335">IF((O736-AD$25)/AD$26&lt;3.1, (IF((O736-AD$25)/AD$26&gt;-3.1, -(O736-AD$25)/AD$26, 3.1)), -3.1)</f>
        <v>0.82042930253321023</v>
      </c>
      <c r="AE736" s="49">
        <f t="shared" si="2335"/>
        <v>0.89766834360986547</v>
      </c>
      <c r="AF736" s="49">
        <f t="shared" si="2335"/>
        <v>0.73877304086251683</v>
      </c>
      <c r="AG736" s="129">
        <f t="shared" si="2326"/>
        <v>0.72457737452333815</v>
      </c>
      <c r="AH736" s="129">
        <f t="shared" si="2327"/>
        <v>0.62918495686475762</v>
      </c>
      <c r="AI736" s="129">
        <f t="shared" si="2328"/>
        <v>0.64750200191058538</v>
      </c>
      <c r="AJ736" s="132">
        <f t="shared" si="2329"/>
        <v>0.89704516479467156</v>
      </c>
      <c r="AK736" s="85">
        <f t="shared" si="2131"/>
        <v>0.80413992095649212</v>
      </c>
      <c r="AL736" s="122">
        <f t="shared" si="2132"/>
        <v>0.71346501504017457</v>
      </c>
      <c r="AM736" s="122">
        <f t="shared" si="2133"/>
        <v>0.77523337554260918</v>
      </c>
      <c r="AN736" s="122">
        <f t="shared" si="2134"/>
        <v>0.8721391150184753</v>
      </c>
      <c r="AO736" s="53"/>
      <c r="AP736" s="60"/>
      <c r="AQ736" s="25"/>
      <c r="AR736" s="25"/>
      <c r="AS736" s="25"/>
      <c r="AT736" s="25"/>
      <c r="AU736" s="25"/>
      <c r="AV736" s="25"/>
      <c r="AW736" s="25"/>
      <c r="AX736" s="25"/>
      <c r="AY736" s="25"/>
      <c r="AZ736" s="25"/>
      <c r="BA736" s="25"/>
    </row>
    <row r="737" spans="1:53" ht="15" thickBot="1">
      <c r="A737" s="23" t="s">
        <v>11</v>
      </c>
      <c r="B737" s="24">
        <v>13135050721</v>
      </c>
      <c r="C737" s="24"/>
      <c r="D737" s="148">
        <f t="shared" ref="D737:G737" si="2336">IF(OR(AND($V1519=1,$B$24=2),$B$24=1), IF(D$11="Next Quintile",IF(D1519&gt;D$21,D$22,IF(D1519&gt;D$20,D$21,IF(D1519&gt;D$19,D$20,IF(D1519&gt;D$18,D$19,D$18)))),IF(D$11="2nd Quintile",IF(D1519&gt;D$20,D$22,IF(D1519&gt;D$19,D$21,IF(D1519&gt;D$18,D$20,D$19))),IF(D1519*(1+D$11)&gt;100,100,D1519*(1+D$11)))), D1519)</f>
        <v>78.7</v>
      </c>
      <c r="E737" s="148">
        <f t="shared" si="2336"/>
        <v>76.8</v>
      </c>
      <c r="F737" s="148">
        <f t="shared" si="2336"/>
        <v>55.5</v>
      </c>
      <c r="G737" s="148">
        <f t="shared" si="2336"/>
        <v>41.6</v>
      </c>
      <c r="H737" s="149">
        <f t="shared" ref="H737:M737" si="2337">IF(OR(AND($V1519=1,$B$24=2),$B$24=1), IF(H$11="2nd Quintile",IF(H1519&gt;H$21,H$20,IF(H1519&gt;H$20,H$19,IF(H1519&gt;H$19,H$18, H$17))), IF(H$11="Next Quintile",IF(H1519=H$22,H$22,IF(H1519&gt;H$21,H$21,IF(H1519&gt;H$20,H$20,IF(H1519&gt;H$19,H$19,H$18)))),H1519*(1+H$11))), H1519)</f>
        <v>8.1999999999999993</v>
      </c>
      <c r="I737" s="149">
        <f t="shared" si="2337"/>
        <v>12.1</v>
      </c>
      <c r="J737" s="149">
        <f t="shared" si="2337"/>
        <v>19.100000000000001</v>
      </c>
      <c r="K737" s="149">
        <f t="shared" si="2337"/>
        <v>38.299999999999997</v>
      </c>
      <c r="L737" s="149">
        <f t="shared" si="2337"/>
        <v>40.799999999999997</v>
      </c>
      <c r="M737" s="149">
        <f t="shared" si="2337"/>
        <v>8.6</v>
      </c>
      <c r="N737" s="148">
        <f t="shared" si="2210"/>
        <v>82.6</v>
      </c>
      <c r="O737" s="149">
        <f t="shared" ref="O737:Q737" si="2338">IF(OR(AND($V1519=1,$B$24=2),$B$24=1), IF(O$11="2nd Quintile",IF(O1519&gt;O$21,O$20,IF(O1519&gt;O$20,O$19,IF(O1519&gt;O$19,O$18, O$17))), IF(O$11="Next Quintile",IF(O1519=O$22,O$22,IF(O1519&gt;O$21,O$21,IF(O1519&gt;O$20,O$20,IF(O1519&gt;O$19,O$19,O$18)))),O1519*(1+O$11))), O1519)</f>
        <v>5.9</v>
      </c>
      <c r="P737" s="149">
        <f t="shared" si="2338"/>
        <v>20.6</v>
      </c>
      <c r="Q737" s="149">
        <f t="shared" si="2338"/>
        <v>11.1</v>
      </c>
      <c r="R737" s="23"/>
      <c r="S737" s="49">
        <f t="shared" si="2322"/>
        <v>0.40024479323518952</v>
      </c>
      <c r="T737" s="49">
        <f t="shared" si="2323"/>
        <v>0.66851438727746504</v>
      </c>
      <c r="U737" s="49">
        <f t="shared" si="2323"/>
        <v>0.45344197151091031</v>
      </c>
      <c r="V737" s="49">
        <f t="shared" si="2323"/>
        <v>0.44443701272672453</v>
      </c>
      <c r="W737" s="49">
        <f t="shared" si="2333"/>
        <v>0.38341032180534629</v>
      </c>
      <c r="X737" s="49">
        <f t="shared" si="2333"/>
        <v>-0.14279327625601887</v>
      </c>
      <c r="Y737" s="49">
        <f t="shared" si="2334"/>
        <v>0.2495007714911173</v>
      </c>
      <c r="Z737" s="49">
        <f t="shared" si="2334"/>
        <v>-0.36793080883826712</v>
      </c>
      <c r="AA737" s="49">
        <f t="shared" si="2334"/>
        <v>-0.21350692855318798</v>
      </c>
      <c r="AB737" s="49">
        <f t="shared" si="2325"/>
        <v>0.44755466627711865</v>
      </c>
      <c r="AC737" s="49">
        <f t="shared" si="2323"/>
        <v>0.70854127249111365</v>
      </c>
      <c r="AD737" s="49">
        <f t="shared" si="2335"/>
        <v>0.65586420449735583</v>
      </c>
      <c r="AE737" s="49">
        <f t="shared" si="2335"/>
        <v>0.20106862444649948</v>
      </c>
      <c r="AF737" s="49">
        <f t="shared" si="2335"/>
        <v>0.16865055620414271</v>
      </c>
      <c r="AG737" s="129">
        <f t="shared" si="2326"/>
        <v>0.24662287143138392</v>
      </c>
      <c r="AH737" s="129">
        <f t="shared" si="2327"/>
        <v>0.35096514025581926</v>
      </c>
      <c r="AI737" s="129">
        <f t="shared" si="2328"/>
        <v>-4.4627690371445483E-2</v>
      </c>
      <c r="AJ737" s="132">
        <f t="shared" si="2329"/>
        <v>0.4335311644097779</v>
      </c>
      <c r="AK737" s="85">
        <f t="shared" si="2131"/>
        <v>0.66146642088762553</v>
      </c>
      <c r="AL737" s="122">
        <f t="shared" si="2132"/>
        <v>0.6321535978222258</v>
      </c>
      <c r="AM737" s="122">
        <f t="shared" si="2133"/>
        <v>0.61419408415193477</v>
      </c>
      <c r="AN737" s="122">
        <f t="shared" si="2134"/>
        <v>0.74260053142662519</v>
      </c>
      <c r="AO737" s="53"/>
      <c r="AP737" s="60"/>
      <c r="AQ737" s="25"/>
      <c r="AR737" s="25"/>
      <c r="AS737" s="25"/>
      <c r="AT737" s="25"/>
      <c r="AU737" s="25"/>
      <c r="AV737" s="25"/>
      <c r="AW737" s="25"/>
      <c r="AX737" s="25"/>
      <c r="AY737" s="25"/>
      <c r="AZ737" s="25"/>
      <c r="BA737" s="25"/>
    </row>
    <row r="738" spans="1:53" ht="15" thickBot="1">
      <c r="A738" s="23" t="s">
        <v>11</v>
      </c>
      <c r="B738" s="24">
        <v>13135050722</v>
      </c>
      <c r="C738" s="24"/>
      <c r="D738" s="148">
        <f t="shared" ref="D738:G738" si="2339">IF(OR(AND($V1520=1,$B$24=2),$B$24=1), IF(D$11="Next Quintile",IF(D1520&gt;D$21,D$22,IF(D1520&gt;D$20,D$21,IF(D1520&gt;D$19,D$20,IF(D1520&gt;D$18,D$19,D$18)))),IF(D$11="2nd Quintile",IF(D1520&gt;D$20,D$22,IF(D1520&gt;D$19,D$21,IF(D1520&gt;D$18,D$20,D$19))),IF(D1520*(1+D$11)&gt;100,100,D1520*(1+D$11)))), D1520)</f>
        <v>74.8</v>
      </c>
      <c r="E738" s="148">
        <f t="shared" si="2339"/>
        <v>70.599999999999994</v>
      </c>
      <c r="F738" s="148">
        <f t="shared" si="2339"/>
        <v>48.2</v>
      </c>
      <c r="G738" s="148">
        <f t="shared" si="2339"/>
        <v>36.700000000000003</v>
      </c>
      <c r="H738" s="149">
        <f t="shared" ref="H738:M738" si="2340">IF(OR(AND($V1520=1,$B$24=2),$B$24=1), IF(H$11="2nd Quintile",IF(H1520&gt;H$21,H$20,IF(H1520&gt;H$20,H$19,IF(H1520&gt;H$19,H$18, H$17))), IF(H$11="Next Quintile",IF(H1520=H$22,H$22,IF(H1520&gt;H$21,H$21,IF(H1520&gt;H$20,H$20,IF(H1520&gt;H$19,H$19,H$18)))),H1520*(1+H$11))), H1520)</f>
        <v>12.9</v>
      </c>
      <c r="I738" s="149">
        <f t="shared" si="2340"/>
        <v>10.7</v>
      </c>
      <c r="J738" s="149">
        <f t="shared" si="2340"/>
        <v>31.1</v>
      </c>
      <c r="K738" s="149">
        <f t="shared" si="2340"/>
        <v>34.200000000000003</v>
      </c>
      <c r="L738" s="149">
        <f t="shared" si="2340"/>
        <v>44.9</v>
      </c>
      <c r="M738" s="149">
        <f t="shared" si="2340"/>
        <v>11.2</v>
      </c>
      <c r="N738" s="148">
        <f t="shared" si="2210"/>
        <v>80.2</v>
      </c>
      <c r="O738" s="149">
        <f t="shared" ref="O738:Q738" si="2341">IF(OR(AND($V1520=1,$B$24=2),$B$24=1), IF(O$11="2nd Quintile",IF(O1520&gt;O$21,O$20,IF(O1520&gt;O$20,O$19,IF(O1520&gt;O$19,O$18, O$17))), IF(O$11="Next Quintile",IF(O1520=O$22,O$22,IF(O1520&gt;O$21,O$21,IF(O1520&gt;O$20,O$20,IF(O1520&gt;O$19,O$19,O$18)))),O1520*(1+O$11))), O1520)</f>
        <v>16.7</v>
      </c>
      <c r="P738" s="149">
        <f t="shared" si="2341"/>
        <v>24.4</v>
      </c>
      <c r="Q738" s="149">
        <f t="shared" si="2341"/>
        <v>29.6</v>
      </c>
      <c r="R738" s="23"/>
      <c r="S738" s="49">
        <f t="shared" si="2322"/>
        <v>6.8035687248952065E-2</v>
      </c>
      <c r="T738" s="49">
        <f t="shared" si="2323"/>
        <v>7.5845198593440313E-2</v>
      </c>
      <c r="U738" s="49">
        <f t="shared" si="2323"/>
        <v>0.10361839918467688</v>
      </c>
      <c r="V738" s="49">
        <f t="shared" si="2323"/>
        <v>0.18397535969628648</v>
      </c>
      <c r="W738" s="49">
        <f t="shared" si="2333"/>
        <v>-1.2950435392302453</v>
      </c>
      <c r="X738" s="49">
        <f t="shared" si="2333"/>
        <v>2.435588168701348E-2</v>
      </c>
      <c r="Y738" s="49">
        <f t="shared" si="2334"/>
        <v>-0.35339043833312528</v>
      </c>
      <c r="Z738" s="49">
        <f t="shared" si="2334"/>
        <v>-0.16563397016528908</v>
      </c>
      <c r="AA738" s="49">
        <f t="shared" si="2334"/>
        <v>-0.59086314598129663</v>
      </c>
      <c r="AB738" s="49">
        <f t="shared" si="2325"/>
        <v>0.22782355051115172</v>
      </c>
      <c r="AC738" s="49">
        <f t="shared" si="2323"/>
        <v>0.48306463266072497</v>
      </c>
      <c r="AD738" s="49">
        <f t="shared" si="2335"/>
        <v>-0.45495020724466106</v>
      </c>
      <c r="AE738" s="49">
        <f t="shared" si="2335"/>
        <v>-7.1826110895849851E-2</v>
      </c>
      <c r="AF738" s="49">
        <f t="shared" si="2335"/>
        <v>-2.6069457506853104</v>
      </c>
      <c r="AG738" s="129">
        <f t="shared" si="2326"/>
        <v>-0.336420267504346</v>
      </c>
      <c r="AH738" s="129">
        <f t="shared" si="2327"/>
        <v>-0.1703719215932859</v>
      </c>
      <c r="AI738" s="129">
        <f t="shared" si="2328"/>
        <v>-0.17622452187847801</v>
      </c>
      <c r="AJ738" s="132">
        <f t="shared" si="2329"/>
        <v>-0.66266435904127408</v>
      </c>
      <c r="AK738" s="85">
        <f t="shared" ref="AK738:AK801" si="2342">+(AG738-AK$26)/(AK$25-AK$26)</f>
        <v>0.48742306574615291</v>
      </c>
      <c r="AL738" s="122">
        <f t="shared" ref="AL738:AL801" si="2343">+(AH738-AL$26)/(AL$25-AL$26)</f>
        <v>0.47978970130375526</v>
      </c>
      <c r="AM738" s="122">
        <f t="shared" ref="AM738:AM801" si="2344">+(AI738-AM$26)/(AM$25-AM$26)</f>
        <v>0.58357516875000015</v>
      </c>
      <c r="AN738" s="122">
        <f t="shared" ref="AN738:AN801" si="2345">+(AJ738-AN$26)/(AN$25-AN$26)</f>
        <v>0.43624599773473649</v>
      </c>
      <c r="AO738" s="53"/>
      <c r="AP738" s="60"/>
      <c r="AQ738" s="25"/>
      <c r="AR738" s="25"/>
      <c r="AS738" s="25"/>
      <c r="AT738" s="25"/>
      <c r="AU738" s="25"/>
      <c r="AV738" s="25"/>
      <c r="AW738" s="25"/>
      <c r="AX738" s="25"/>
      <c r="AY738" s="25"/>
      <c r="AZ738" s="25"/>
      <c r="BA738" s="25"/>
    </row>
    <row r="739" spans="1:53" ht="15" thickBot="1">
      <c r="A739" s="23" t="s">
        <v>11</v>
      </c>
      <c r="B739" s="24">
        <v>13135050723</v>
      </c>
      <c r="C739" s="24"/>
      <c r="D739" s="148">
        <f t="shared" ref="D739:G739" si="2346">IF(OR(AND($V1521=1,$B$24=2),$B$24=1), IF(D$11="Next Quintile",IF(D1521&gt;D$21,D$22,IF(D1521&gt;D$20,D$21,IF(D1521&gt;D$19,D$20,IF(D1521&gt;D$18,D$19,D$18)))),IF(D$11="2nd Quintile",IF(D1521&gt;D$20,D$22,IF(D1521&gt;D$19,D$21,IF(D1521&gt;D$18,D$20,D$19))),IF(D1521*(1+D$11)&gt;100,100,D1521*(1+D$11)))), D1521)</f>
        <v>74.099999999999994</v>
      </c>
      <c r="E739" s="148">
        <f t="shared" si="2346"/>
        <v>68.5</v>
      </c>
      <c r="F739" s="148">
        <f t="shared" si="2346"/>
        <v>48.4</v>
      </c>
      <c r="G739" s="148">
        <f t="shared" si="2346"/>
        <v>37.5</v>
      </c>
      <c r="H739" s="149">
        <f t="shared" ref="H739:M739" si="2347">IF(OR(AND($V1521=1,$B$24=2),$B$24=1), IF(H$11="2nd Quintile",IF(H1521&gt;H$21,H$20,IF(H1521&gt;H$20,H$19,IF(H1521&gt;H$19,H$18, H$17))), IF(H$11="Next Quintile",IF(H1521=H$22,H$22,IF(H1521&gt;H$21,H$21,IF(H1521&gt;H$20,H$20,IF(H1521&gt;H$19,H$19,H$18)))),H1521*(1+H$11))), H1521)</f>
        <v>10</v>
      </c>
      <c r="I739" s="149">
        <f t="shared" si="2347"/>
        <v>14.3</v>
      </c>
      <c r="J739" s="149">
        <f t="shared" si="2347"/>
        <v>4.2</v>
      </c>
      <c r="K739" s="149">
        <f t="shared" si="2347"/>
        <v>19.399999999999999</v>
      </c>
      <c r="L739" s="149">
        <f t="shared" si="2347"/>
        <v>43.2</v>
      </c>
      <c r="M739" s="149">
        <f t="shared" si="2347"/>
        <v>6.4</v>
      </c>
      <c r="N739" s="148">
        <f t="shared" si="2210"/>
        <v>80.599999999999994</v>
      </c>
      <c r="O739" s="149">
        <f t="shared" ref="O739:Q739" si="2348">IF(OR(AND($V1521=1,$B$24=2),$B$24=1), IF(O$11="2nd Quintile",IF(O1521&gt;O$21,O$20,IF(O1521&gt;O$20,O$19,IF(O1521&gt;O$19,O$18, O$17))), IF(O$11="Next Quintile",IF(O1521=O$22,O$22,IF(O1521&gt;O$21,O$21,IF(O1521&gt;O$20,O$20,IF(O1521&gt;O$19,O$19,O$18)))),O1521*(1+O$11))), O1521)</f>
        <v>10.9</v>
      </c>
      <c r="P739" s="149">
        <f t="shared" si="2348"/>
        <v>19</v>
      </c>
      <c r="Q739" s="149">
        <f t="shared" si="2348"/>
        <v>13</v>
      </c>
      <c r="R739" s="23"/>
      <c r="S739" s="49">
        <f t="shared" si="2322"/>
        <v>8.4084118155246749E-3</v>
      </c>
      <c r="T739" s="49">
        <f t="shared" si="2323"/>
        <v>-0.12489759112211582</v>
      </c>
      <c r="U739" s="49">
        <f t="shared" si="2323"/>
        <v>0.11320260664566938</v>
      </c>
      <c r="V739" s="49">
        <f t="shared" si="2323"/>
        <v>0.2264997112114599</v>
      </c>
      <c r="W739" s="49">
        <f t="shared" si="2333"/>
        <v>-0.25940179518700801</v>
      </c>
      <c r="X739" s="49">
        <f t="shared" si="2333"/>
        <v>-0.40545623873792691</v>
      </c>
      <c r="Y739" s="49">
        <f t="shared" si="2334"/>
        <v>0.99809069035621856</v>
      </c>
      <c r="Z739" s="49">
        <f t="shared" si="2334"/>
        <v>0.56460827675180347</v>
      </c>
      <c r="AA739" s="49">
        <f t="shared" si="2334"/>
        <v>-0.43439837290134958</v>
      </c>
      <c r="AB739" s="49">
        <f t="shared" si="2325"/>
        <v>0.63348099500216748</v>
      </c>
      <c r="AC739" s="49">
        <f t="shared" si="2323"/>
        <v>0.52064407263245571</v>
      </c>
      <c r="AD739" s="49">
        <f t="shared" si="2335"/>
        <v>0.14159827313531093</v>
      </c>
      <c r="AE739" s="49">
        <f t="shared" si="2335"/>
        <v>0.31597167090643619</v>
      </c>
      <c r="AF739" s="49">
        <f t="shared" si="2335"/>
        <v>-0.1164106861250444</v>
      </c>
      <c r="AG739" s="129">
        <f t="shared" si="2326"/>
        <v>0.183168907338046</v>
      </c>
      <c r="AH739" s="129">
        <f t="shared" si="2327"/>
        <v>7.9492256425974545E-2</v>
      </c>
      <c r="AI739" s="129">
        <f t="shared" si="2328"/>
        <v>0.25456363295087381</v>
      </c>
      <c r="AJ739" s="132">
        <f t="shared" si="2329"/>
        <v>0.21545083263728959</v>
      </c>
      <c r="AK739" s="85">
        <f t="shared" si="2342"/>
        <v>0.64252487081983811</v>
      </c>
      <c r="AL739" s="122">
        <f t="shared" si="2343"/>
        <v>0.55281401234807215</v>
      </c>
      <c r="AM739" s="122">
        <f t="shared" si="2344"/>
        <v>0.6838075673406192</v>
      </c>
      <c r="AN739" s="122">
        <f t="shared" si="2345"/>
        <v>0.68165346777031532</v>
      </c>
      <c r="AO739" s="53"/>
      <c r="AP739" s="60"/>
      <c r="AQ739" s="25"/>
      <c r="AR739" s="25"/>
      <c r="AS739" s="25"/>
      <c r="AT739" s="25"/>
      <c r="AU739" s="59"/>
      <c r="AV739" s="59"/>
      <c r="AW739" s="59"/>
      <c r="AX739" s="59"/>
      <c r="AY739" s="59"/>
      <c r="AZ739" s="59"/>
      <c r="BA739" s="59"/>
    </row>
    <row r="740" spans="1:53" ht="15" thickBot="1">
      <c r="A740" s="23" t="s">
        <v>11</v>
      </c>
      <c r="B740" s="24">
        <v>13135050724</v>
      </c>
      <c r="C740" s="24"/>
      <c r="D740" s="148">
        <f t="shared" ref="D740:G740" si="2349">IF(OR(AND($V1522=1,$B$24=2),$B$24=1), IF(D$11="Next Quintile",IF(D1522&gt;D$21,D$22,IF(D1522&gt;D$20,D$21,IF(D1522&gt;D$19,D$20,IF(D1522&gt;D$18,D$19,D$18)))),IF(D$11="2nd Quintile",IF(D1522&gt;D$20,D$22,IF(D1522&gt;D$19,D$21,IF(D1522&gt;D$18,D$20,D$19))),IF(D1522*(1+D$11)&gt;100,100,D1522*(1+D$11)))), D1522)</f>
        <v>83.6</v>
      </c>
      <c r="E740" s="148">
        <f t="shared" si="2349"/>
        <v>80.8</v>
      </c>
      <c r="F740" s="148">
        <f t="shared" si="2349"/>
        <v>67.099999999999994</v>
      </c>
      <c r="G740" s="148">
        <f t="shared" si="2349"/>
        <v>58.7</v>
      </c>
      <c r="H740" s="149">
        <f t="shared" ref="H740:M740" si="2350">IF(OR(AND($V1522=1,$B$24=2),$B$24=1), IF(H$11="2nd Quintile",IF(H1522&gt;H$21,H$20,IF(H1522&gt;H$20,H$19,IF(H1522&gt;H$19,H$18, H$17))), IF(H$11="Next Quintile",IF(H1522=H$22,H$22,IF(H1522&gt;H$21,H$21,IF(H1522&gt;H$20,H$20,IF(H1522&gt;H$19,H$19,H$18)))),H1522*(1+H$11))), H1522)</f>
        <v>10</v>
      </c>
      <c r="I740" s="149">
        <f t="shared" si="2350"/>
        <v>4</v>
      </c>
      <c r="J740" s="149">
        <f t="shared" si="2350"/>
        <v>12.1</v>
      </c>
      <c r="K740" s="149">
        <f t="shared" si="2350"/>
        <v>26.4</v>
      </c>
      <c r="L740" s="149">
        <f t="shared" si="2350"/>
        <v>46.3</v>
      </c>
      <c r="M740" s="149">
        <f t="shared" si="2350"/>
        <v>4.5</v>
      </c>
      <c r="N740" s="148">
        <f t="shared" si="2210"/>
        <v>87.3</v>
      </c>
      <c r="O740" s="149">
        <f t="shared" ref="O740:Q740" si="2351">IF(OR(AND($V1522=1,$B$24=2),$B$24=1), IF(O$11="2nd Quintile",IF(O1522&gt;O$21,O$20,IF(O1522&gt;O$20,O$19,IF(O1522&gt;O$19,O$18, O$17))), IF(O$11="Next Quintile",IF(O1522=O$22,O$22,IF(O1522&gt;O$21,O$21,IF(O1522&gt;O$20,O$20,IF(O1522&gt;O$19,O$19,O$18)))),O1522*(1+O$11))), O1522)</f>
        <v>3.5</v>
      </c>
      <c r="P740" s="149">
        <f t="shared" si="2351"/>
        <v>12.1</v>
      </c>
      <c r="Q740" s="149">
        <f t="shared" si="2351"/>
        <v>12.5</v>
      </c>
      <c r="R740" s="23"/>
      <c r="S740" s="49">
        <f t="shared" si="2322"/>
        <v>0.81763572126917894</v>
      </c>
      <c r="T740" s="49">
        <f t="shared" si="2323"/>
        <v>1.0508816057832873</v>
      </c>
      <c r="U740" s="49">
        <f t="shared" si="2323"/>
        <v>1.0093260042484866</v>
      </c>
      <c r="V740" s="49">
        <f t="shared" si="2323"/>
        <v>1.3533950263635597</v>
      </c>
      <c r="W740" s="49">
        <f t="shared" si="2333"/>
        <v>-0.25940179518700801</v>
      </c>
      <c r="X740" s="49">
        <f t="shared" si="2333"/>
        <v>0.8242839947000965</v>
      </c>
      <c r="Y740" s="49">
        <f t="shared" si="2334"/>
        <v>0.60118731055525887</v>
      </c>
      <c r="Z740" s="49">
        <f t="shared" si="2334"/>
        <v>0.21922343023696253</v>
      </c>
      <c r="AA740" s="49">
        <f t="shared" si="2334"/>
        <v>-0.71971648851772385</v>
      </c>
      <c r="AB740" s="49">
        <f t="shared" si="2325"/>
        <v>0.79405373344652797</v>
      </c>
      <c r="AC740" s="49">
        <f t="shared" si="2323"/>
        <v>1.1500996921589601</v>
      </c>
      <c r="AD740" s="49">
        <f t="shared" si="2335"/>
        <v>0.90271185155113742</v>
      </c>
      <c r="AE740" s="49">
        <f t="shared" si="2335"/>
        <v>0.81149105876491301</v>
      </c>
      <c r="AF740" s="49">
        <f t="shared" si="2335"/>
        <v>-4.1394569722626756E-2</v>
      </c>
      <c r="AG740" s="129">
        <f t="shared" si="2326"/>
        <v>0.52487484922712635</v>
      </c>
      <c r="AH740" s="129">
        <f t="shared" si="2327"/>
        <v>0.7710439811046943</v>
      </c>
      <c r="AI740" s="129">
        <f t="shared" si="2328"/>
        <v>9.785355838858889E-2</v>
      </c>
      <c r="AJ740" s="132">
        <f t="shared" si="2329"/>
        <v>0.70572700818809597</v>
      </c>
      <c r="AK740" s="85">
        <f t="shared" si="2342"/>
        <v>0.74452701204511773</v>
      </c>
      <c r="AL740" s="122">
        <f t="shared" si="2343"/>
        <v>0.75492416934016349</v>
      </c>
      <c r="AM740" s="122">
        <f t="shared" si="2344"/>
        <v>0.64734550012590031</v>
      </c>
      <c r="AN740" s="122">
        <f t="shared" si="2345"/>
        <v>0.81867129527270677</v>
      </c>
      <c r="AO740" s="53"/>
      <c r="AP740" s="60"/>
      <c r="AQ740" s="25"/>
      <c r="AR740" s="25"/>
      <c r="AS740" s="25"/>
      <c r="AT740" s="25"/>
    </row>
    <row r="741" spans="1:53" ht="15" thickBot="1">
      <c r="A741" s="23" t="s">
        <v>11</v>
      </c>
      <c r="B741" s="24">
        <v>13135050725</v>
      </c>
      <c r="C741" s="24"/>
      <c r="D741" s="148">
        <f t="shared" ref="D741:G741" si="2352">IF(OR(AND($V1523=1,$B$24=2),$B$24=1), IF(D$11="Next Quintile",IF(D1523&gt;D$21,D$22,IF(D1523&gt;D$20,D$21,IF(D1523&gt;D$19,D$20,IF(D1523&gt;D$18,D$19,D$18)))),IF(D$11="2nd Quintile",IF(D1523&gt;D$20,D$22,IF(D1523&gt;D$19,D$21,IF(D1523&gt;D$18,D$20,D$19))),IF(D1523*(1+D$11)&gt;100,100,D1523*(1+D$11)))), D1523)</f>
        <v>74.099999999999994</v>
      </c>
      <c r="E741" s="148">
        <f t="shared" si="2352"/>
        <v>68.5</v>
      </c>
      <c r="F741" s="148">
        <f t="shared" si="2352"/>
        <v>44.3</v>
      </c>
      <c r="G741" s="148">
        <f t="shared" si="2352"/>
        <v>37.5</v>
      </c>
      <c r="H741" s="149">
        <f t="shared" ref="H741:M741" si="2353">IF(OR(AND($V1523=1,$B$24=2),$B$24=1), IF(H$11="2nd Quintile",IF(H1523&gt;H$21,H$20,IF(H1523&gt;H$20,H$19,IF(H1523&gt;H$19,H$18, H$17))), IF(H$11="Next Quintile",IF(H1523=H$22,H$22,IF(H1523&gt;H$21,H$21,IF(H1523&gt;H$20,H$20,IF(H1523&gt;H$19,H$19,H$18)))),H1523*(1+H$11))), H1523)</f>
        <v>8.1</v>
      </c>
      <c r="I741" s="149">
        <f t="shared" si="2353"/>
        <v>1.4</v>
      </c>
      <c r="J741" s="149">
        <f t="shared" si="2353"/>
        <v>11.6</v>
      </c>
      <c r="K741" s="149">
        <f t="shared" si="2353"/>
        <v>20.399999999999999</v>
      </c>
      <c r="L741" s="149">
        <f t="shared" si="2353"/>
        <v>35.299999999999997</v>
      </c>
      <c r="M741" s="149">
        <f t="shared" si="2353"/>
        <v>9.1999999999999993</v>
      </c>
      <c r="N741" s="148">
        <f t="shared" si="2210"/>
        <v>80.599999999999994</v>
      </c>
      <c r="O741" s="149">
        <f t="shared" ref="O741:Q741" si="2354">IF(OR(AND($V1523=1,$B$24=2),$B$24=1), IF(O$11="2nd Quintile",IF(O1523&gt;O$21,O$20,IF(O1523&gt;O$20,O$19,IF(O1523&gt;O$19,O$18, O$17))), IF(O$11="Next Quintile",IF(O1523=O$22,O$22,IF(O1523&gt;O$21,O$21,IF(O1523&gt;O$20,O$20,IF(O1523&gt;O$19,O$19,O$18)))),O1523*(1+O$11))), O1523)</f>
        <v>5.9</v>
      </c>
      <c r="P741" s="149">
        <f t="shared" si="2354"/>
        <v>13.7</v>
      </c>
      <c r="Q741" s="149">
        <f t="shared" si="2354"/>
        <v>10.7</v>
      </c>
      <c r="R741" s="23"/>
      <c r="S741" s="49">
        <f t="shared" si="2322"/>
        <v>8.4084118155246749E-3</v>
      </c>
      <c r="T741" s="49">
        <f t="shared" si="2323"/>
        <v>-0.12489759112211582</v>
      </c>
      <c r="U741" s="49">
        <f t="shared" si="2323"/>
        <v>-8.3273646304681051E-2</v>
      </c>
      <c r="V741" s="49">
        <f t="shared" si="2323"/>
        <v>0.2264997112114599</v>
      </c>
      <c r="W741" s="49">
        <f t="shared" si="2333"/>
        <v>0.41912210608269918</v>
      </c>
      <c r="X741" s="49">
        <f t="shared" si="2333"/>
        <v>1.1347038594514423</v>
      </c>
      <c r="Y741" s="49">
        <f t="shared" si="2334"/>
        <v>0.62630777763126899</v>
      </c>
      <c r="Z741" s="49">
        <f t="shared" si="2334"/>
        <v>0.5152675843925405</v>
      </c>
      <c r="AA741" s="49">
        <f t="shared" si="2334"/>
        <v>0.29270263141134784</v>
      </c>
      <c r="AB741" s="49">
        <f t="shared" si="2325"/>
        <v>0.39684748571574169</v>
      </c>
      <c r="AC741" s="49">
        <f t="shared" si="2323"/>
        <v>0.52064407263245571</v>
      </c>
      <c r="AD741" s="49">
        <f t="shared" si="2335"/>
        <v>0.65586420449735583</v>
      </c>
      <c r="AE741" s="49">
        <f t="shared" si="2335"/>
        <v>0.69658801230497636</v>
      </c>
      <c r="AF741" s="49">
        <f t="shared" si="2335"/>
        <v>0.22866344932607688</v>
      </c>
      <c r="AG741" s="129">
        <f t="shared" si="2326"/>
        <v>0.41410435595918643</v>
      </c>
      <c r="AH741" s="129">
        <f t="shared" si="2327"/>
        <v>0.31526723268079976</v>
      </c>
      <c r="AI741" s="129">
        <f t="shared" si="2328"/>
        <v>0.40160590050654338</v>
      </c>
      <c r="AJ741" s="132">
        <f t="shared" si="2329"/>
        <v>0.52543993469021621</v>
      </c>
      <c r="AK741" s="85">
        <f t="shared" si="2342"/>
        <v>0.71146107401826908</v>
      </c>
      <c r="AL741" s="122">
        <f t="shared" si="2343"/>
        <v>0.62172066931260739</v>
      </c>
      <c r="AM741" s="122">
        <f t="shared" si="2344"/>
        <v>0.7180202052836161</v>
      </c>
      <c r="AN741" s="122">
        <f t="shared" si="2345"/>
        <v>0.76828634007946073</v>
      </c>
      <c r="AO741" s="53"/>
      <c r="AP741" s="60"/>
      <c r="AQ741" s="25"/>
      <c r="AR741" s="25"/>
      <c r="AS741" s="25"/>
      <c r="AT741" s="25"/>
    </row>
    <row r="742" spans="1:53" ht="15" thickBot="1">
      <c r="A742" s="23" t="s">
        <v>11</v>
      </c>
      <c r="B742" s="24">
        <v>13135050726</v>
      </c>
      <c r="C742" s="24"/>
      <c r="D742" s="148">
        <f t="shared" ref="D742:G742" si="2355">IF(OR(AND($V1524=1,$B$24=2),$B$24=1), IF(D$11="Next Quintile",IF(D1524&gt;D$21,D$22,IF(D1524&gt;D$20,D$21,IF(D1524&gt;D$19,D$20,IF(D1524&gt;D$18,D$19,D$18)))),IF(D$11="2nd Quintile",IF(D1524&gt;D$20,D$22,IF(D1524&gt;D$19,D$21,IF(D1524&gt;D$18,D$20,D$19))),IF(D1524*(1+D$11)&gt;100,100,D1524*(1+D$11)))), D1524)</f>
        <v>82.5</v>
      </c>
      <c r="E742" s="148">
        <f t="shared" si="2355"/>
        <v>73.099999999999994</v>
      </c>
      <c r="F742" s="148">
        <f t="shared" si="2355"/>
        <v>63.8</v>
      </c>
      <c r="G742" s="148">
        <f t="shared" si="2355"/>
        <v>57</v>
      </c>
      <c r="H742" s="149">
        <f t="shared" ref="H742:M742" si="2356">IF(OR(AND($V1524=1,$B$24=2),$B$24=1), IF(H$11="2nd Quintile",IF(H1524&gt;H$21,H$20,IF(H1524&gt;H$20,H$19,IF(H1524&gt;H$19,H$18, H$17))), IF(H$11="Next Quintile",IF(H1524=H$22,H$22,IF(H1524&gt;H$21,H$21,IF(H1524&gt;H$20,H$20,IF(H1524&gt;H$19,H$19,H$18)))),H1524*(1+H$11))), H1524)</f>
        <v>5.0999999999999996</v>
      </c>
      <c r="I742" s="149">
        <f t="shared" si="2356"/>
        <v>7</v>
      </c>
      <c r="J742" s="149">
        <f t="shared" si="2356"/>
        <v>7.7</v>
      </c>
      <c r="K742" s="149">
        <f t="shared" si="2356"/>
        <v>18.3</v>
      </c>
      <c r="L742" s="149">
        <f t="shared" si="2356"/>
        <v>41.4</v>
      </c>
      <c r="M742" s="149">
        <f t="shared" si="2356"/>
        <v>4.0999999999999996</v>
      </c>
      <c r="N742" s="148">
        <f t="shared" si="2210"/>
        <v>85.6</v>
      </c>
      <c r="O742" s="149">
        <f t="shared" ref="O742:Q742" si="2357">IF(OR(AND($V1524=1,$B$24=2),$B$24=1), IF(O$11="2nd Quintile",IF(O1524&gt;O$21,O$20,IF(O1524&gt;O$20,O$19,IF(O1524&gt;O$19,O$18, O$17))), IF(O$11="Next Quintile",IF(O1524=O$22,O$22,IF(O1524&gt;O$21,O$21,IF(O1524&gt;O$20,O$20,IF(O1524&gt;O$19,O$19,O$18)))),O1524*(1+O$11))), O1524)</f>
        <v>6.1</v>
      </c>
      <c r="P742" s="149">
        <f t="shared" si="2357"/>
        <v>13.9</v>
      </c>
      <c r="Q742" s="149">
        <f t="shared" si="2357"/>
        <v>7.1</v>
      </c>
      <c r="R742" s="23"/>
      <c r="S742" s="49">
        <f t="shared" si="2322"/>
        <v>0.72393571701665105</v>
      </c>
      <c r="T742" s="49">
        <f t="shared" si="2323"/>
        <v>0.31482471015957919</v>
      </c>
      <c r="U742" s="49">
        <f t="shared" si="2323"/>
        <v>0.85118658114210721</v>
      </c>
      <c r="V742" s="49">
        <f t="shared" si="2323"/>
        <v>1.2630307793938156</v>
      </c>
      <c r="W742" s="49">
        <f t="shared" si="2333"/>
        <v>1.4904756344032892</v>
      </c>
      <c r="X742" s="49">
        <f t="shared" si="2333"/>
        <v>0.46610722767931306</v>
      </c>
      <c r="Y742" s="49">
        <f t="shared" si="2334"/>
        <v>0.82224742082414781</v>
      </c>
      <c r="Z742" s="49">
        <f t="shared" si="2334"/>
        <v>0.61888303834699276</v>
      </c>
      <c r="AA742" s="49">
        <f t="shared" si="2334"/>
        <v>-0.26872978964022837</v>
      </c>
      <c r="AB742" s="49">
        <f t="shared" si="2325"/>
        <v>0.82785852048744601</v>
      </c>
      <c r="AC742" s="49">
        <f t="shared" si="2323"/>
        <v>0.9903870722791005</v>
      </c>
      <c r="AD742" s="49">
        <f t="shared" si="2335"/>
        <v>0.63529356724287411</v>
      </c>
      <c r="AE742" s="49">
        <f t="shared" si="2335"/>
        <v>0.68222513149748421</v>
      </c>
      <c r="AF742" s="49">
        <f t="shared" si="2335"/>
        <v>0.7687794874234839</v>
      </c>
      <c r="AG742" s="129">
        <f t="shared" si="2326"/>
        <v>0.6697476857625656</v>
      </c>
      <c r="AH742" s="129">
        <f t="shared" si="2327"/>
        <v>0.84740115294555751</v>
      </c>
      <c r="AI742" s="129">
        <f t="shared" si="2328"/>
        <v>0.39267058973140351</v>
      </c>
      <c r="AJ742" s="132">
        <f t="shared" si="2329"/>
        <v>0.76917131461073573</v>
      </c>
      <c r="AK742" s="85">
        <f t="shared" si="2342"/>
        <v>0.78777279071171025</v>
      </c>
      <c r="AL742" s="122">
        <f t="shared" si="2343"/>
        <v>0.77724001273625731</v>
      </c>
      <c r="AM742" s="122">
        <f t="shared" si="2344"/>
        <v>0.71594120747203593</v>
      </c>
      <c r="AN742" s="122">
        <f t="shared" si="2345"/>
        <v>0.8364021201973727</v>
      </c>
      <c r="AO742" s="53"/>
      <c r="AP742" s="60"/>
      <c r="AQ742" s="25"/>
      <c r="AR742" s="25"/>
      <c r="AS742" s="25"/>
      <c r="AT742" s="25"/>
    </row>
    <row r="743" spans="1:53" ht="15" thickBot="1">
      <c r="A743" s="23" t="s">
        <v>11</v>
      </c>
      <c r="B743" s="24">
        <v>13135050727</v>
      </c>
      <c r="C743" s="24"/>
      <c r="D743" s="148">
        <f t="shared" ref="D743:G743" si="2358">IF(OR(AND($V1525=1,$B$24=2),$B$24=1), IF(D$11="Next Quintile",IF(D1525&gt;D$21,D$22,IF(D1525&gt;D$20,D$21,IF(D1525&gt;D$19,D$20,IF(D1525&gt;D$18,D$19,D$18)))),IF(D$11="2nd Quintile",IF(D1525&gt;D$20,D$22,IF(D1525&gt;D$19,D$21,IF(D1525&gt;D$18,D$20,D$19))),IF(D1525*(1+D$11)&gt;100,100,D1525*(1+D$11)))), D1525)</f>
        <v>82.6</v>
      </c>
      <c r="E743" s="148">
        <f t="shared" si="2358"/>
        <v>78.2</v>
      </c>
      <c r="F743" s="148">
        <f t="shared" si="2358"/>
        <v>62.8</v>
      </c>
      <c r="G743" s="148">
        <f t="shared" si="2358"/>
        <v>56.7</v>
      </c>
      <c r="H743" s="149">
        <f t="shared" ref="H743:M743" si="2359">IF(OR(AND($V1525=1,$B$24=2),$B$24=1), IF(H$11="2nd Quintile",IF(H1525&gt;H$21,H$20,IF(H1525&gt;H$20,H$19,IF(H1525&gt;H$19,H$18, H$17))), IF(H$11="Next Quintile",IF(H1525=H$22,H$22,IF(H1525&gt;H$21,H$21,IF(H1525&gt;H$20,H$20,IF(H1525&gt;H$19,H$19,H$18)))),H1525*(1+H$11))), H1525)</f>
        <v>6.5</v>
      </c>
      <c r="I743" s="149">
        <f t="shared" si="2359"/>
        <v>12.8</v>
      </c>
      <c r="J743" s="149">
        <f t="shared" si="2359"/>
        <v>12.7</v>
      </c>
      <c r="K743" s="149">
        <f t="shared" si="2359"/>
        <v>8.3000000000000007</v>
      </c>
      <c r="L743" s="149">
        <f t="shared" si="2359"/>
        <v>25.4</v>
      </c>
      <c r="M743" s="149">
        <f t="shared" si="2359"/>
        <v>5.9</v>
      </c>
      <c r="N743" s="148">
        <f t="shared" si="2210"/>
        <v>86.5</v>
      </c>
      <c r="O743" s="149">
        <f t="shared" ref="O743:Q743" si="2360">IF(OR(AND($V1525=1,$B$24=2),$B$24=1), IF(O$11="2nd Quintile",IF(O1525&gt;O$21,O$20,IF(O1525&gt;O$20,O$19,IF(O1525&gt;O$19,O$18, O$17))), IF(O$11="Next Quintile",IF(O1525=O$22,O$22,IF(O1525&gt;O$21,O$21,IF(O1525&gt;O$20,O$20,IF(O1525&gt;O$19,O$19,O$18)))),O1525*(1+O$11))), O1525)</f>
        <v>9.1</v>
      </c>
      <c r="P743" s="149">
        <f t="shared" si="2360"/>
        <v>17.2</v>
      </c>
      <c r="Q743" s="149">
        <f t="shared" si="2360"/>
        <v>8.3000000000000007</v>
      </c>
      <c r="R743" s="23"/>
      <c r="S743" s="49">
        <f t="shared" si="2322"/>
        <v>0.73245389922142579</v>
      </c>
      <c r="T743" s="49">
        <f t="shared" si="2323"/>
        <v>0.8023429137545034</v>
      </c>
      <c r="U743" s="49">
        <f t="shared" si="2323"/>
        <v>0.80326554383714377</v>
      </c>
      <c r="V743" s="49">
        <f t="shared" si="2323"/>
        <v>1.2470841475756256</v>
      </c>
      <c r="W743" s="49">
        <f t="shared" si="2333"/>
        <v>0.99051065452034714</v>
      </c>
      <c r="X743" s="49">
        <f t="shared" si="2333"/>
        <v>-0.22636785522753514</v>
      </c>
      <c r="Y743" s="49">
        <f t="shared" si="2334"/>
        <v>0.57104275006404681</v>
      </c>
      <c r="Z743" s="49">
        <f t="shared" si="2334"/>
        <v>1.1122899619396227</v>
      </c>
      <c r="AA743" s="49">
        <f t="shared" si="2334"/>
        <v>1.2038798393475121</v>
      </c>
      <c r="AB743" s="49">
        <f t="shared" si="2325"/>
        <v>0.67573697880331496</v>
      </c>
      <c r="AC743" s="49">
        <f t="shared" si="2323"/>
        <v>1.0749408122154971</v>
      </c>
      <c r="AD743" s="49">
        <f t="shared" si="2335"/>
        <v>0.32673400842564715</v>
      </c>
      <c r="AE743" s="49">
        <f t="shared" si="2335"/>
        <v>0.44523759817386499</v>
      </c>
      <c r="AF743" s="49">
        <f t="shared" si="2335"/>
        <v>0.58874080805768136</v>
      </c>
      <c r="AG743" s="129">
        <f t="shared" si="2326"/>
        <v>0.7697067152849435</v>
      </c>
      <c r="AH743" s="129">
        <f t="shared" si="2327"/>
        <v>0.70290457910650816</v>
      </c>
      <c r="AI743" s="129">
        <f t="shared" si="2328"/>
        <v>0.99730226003014988</v>
      </c>
      <c r="AJ743" s="132">
        <f t="shared" si="2329"/>
        <v>0.60891330671817268</v>
      </c>
      <c r="AK743" s="85">
        <f t="shared" si="2342"/>
        <v>0.81761141449950836</v>
      </c>
      <c r="AL743" s="122">
        <f t="shared" si="2343"/>
        <v>0.73501001867905613</v>
      </c>
      <c r="AM743" s="122">
        <f t="shared" si="2344"/>
        <v>0.85662214750833421</v>
      </c>
      <c r="AN743" s="122">
        <f t="shared" si="2345"/>
        <v>0.79161470205160833</v>
      </c>
      <c r="AO743" s="53"/>
      <c r="AP743" s="60"/>
      <c r="AQ743" s="25"/>
      <c r="AR743" s="25"/>
      <c r="AS743" s="25"/>
      <c r="AT743" s="25"/>
    </row>
    <row r="744" spans="1:53" ht="15" thickBot="1">
      <c r="A744" s="23" t="s">
        <v>11</v>
      </c>
      <c r="B744" s="24">
        <v>13135050728</v>
      </c>
      <c r="C744" s="24"/>
      <c r="D744" s="148">
        <f t="shared" ref="D744:G744" si="2361">IF(OR(AND($V1526=1,$B$24=2),$B$24=1), IF(D$11="Next Quintile",IF(D1526&gt;D$21,D$22,IF(D1526&gt;D$20,D$21,IF(D1526&gt;D$19,D$20,IF(D1526&gt;D$18,D$19,D$18)))),IF(D$11="2nd Quintile",IF(D1526&gt;D$20,D$22,IF(D1526&gt;D$19,D$21,IF(D1526&gt;D$18,D$20,D$19))),IF(D1526*(1+D$11)&gt;100,100,D1526*(1+D$11)))), D1526)</f>
        <v>75.900000000000006</v>
      </c>
      <c r="E744" s="148">
        <f t="shared" si="2361"/>
        <v>74.2</v>
      </c>
      <c r="F744" s="148">
        <f t="shared" si="2361"/>
        <v>50.2</v>
      </c>
      <c r="G744" s="148">
        <f t="shared" si="2361"/>
        <v>34.6</v>
      </c>
      <c r="H744" s="149">
        <f t="shared" ref="H744:M744" si="2362">IF(OR(AND($V1526=1,$B$24=2),$B$24=1), IF(H$11="2nd Quintile",IF(H1526&gt;H$21,H$20,IF(H1526&gt;H$20,H$19,IF(H1526&gt;H$19,H$18, H$17))), IF(H$11="Next Quintile",IF(H1526=H$22,H$22,IF(H1526&gt;H$21,H$21,IF(H1526&gt;H$20,H$20,IF(H1526&gt;H$19,H$19,H$18)))),H1526*(1+H$11))), H1526)</f>
        <v>8.6</v>
      </c>
      <c r="I744" s="149">
        <f t="shared" si="2362"/>
        <v>5.6</v>
      </c>
      <c r="J744" s="149">
        <f t="shared" si="2362"/>
        <v>19</v>
      </c>
      <c r="K744" s="149">
        <f t="shared" si="2362"/>
        <v>27.1</v>
      </c>
      <c r="L744" s="149">
        <f t="shared" si="2362"/>
        <v>39.299999999999997</v>
      </c>
      <c r="M744" s="149">
        <f t="shared" si="2362"/>
        <v>6.7</v>
      </c>
      <c r="N744" s="148">
        <f t="shared" si="2210"/>
        <v>79.599999999999994</v>
      </c>
      <c r="O744" s="149">
        <f t="shared" ref="O744:Q744" si="2363">IF(OR(AND($V1526=1,$B$24=2),$B$24=1), IF(O$11="2nd Quintile",IF(O1526&gt;O$21,O$20,IF(O1526&gt;O$20,O$19,IF(O1526&gt;O$19,O$18, O$17))), IF(O$11="Next Quintile",IF(O1526=O$22,O$22,IF(O1526&gt;O$21,O$21,IF(O1526&gt;O$20,O$20,IF(O1526&gt;O$19,O$19,O$18)))),O1526*(1+O$11))), O1526)</f>
        <v>3.1</v>
      </c>
      <c r="P744" s="149">
        <f t="shared" si="2363"/>
        <v>17.3</v>
      </c>
      <c r="Q744" s="149">
        <f t="shared" si="2363"/>
        <v>10</v>
      </c>
      <c r="R744" s="23"/>
      <c r="S744" s="49">
        <f t="shared" si="2322"/>
        <v>0.16173569150148118</v>
      </c>
      <c r="T744" s="49">
        <f t="shared" si="2323"/>
        <v>0.41997569524868111</v>
      </c>
      <c r="U744" s="49">
        <f t="shared" si="2323"/>
        <v>0.19946047379460388</v>
      </c>
      <c r="V744" s="49">
        <f t="shared" si="2323"/>
        <v>7.2348936968955793E-2</v>
      </c>
      <c r="W744" s="49">
        <f t="shared" si="2333"/>
        <v>0.24056318469593416</v>
      </c>
      <c r="X744" s="49">
        <f t="shared" si="2333"/>
        <v>0.63325638562234543</v>
      </c>
      <c r="Y744" s="49">
        <f t="shared" si="2334"/>
        <v>0.25452486490631943</v>
      </c>
      <c r="Z744" s="49">
        <f t="shared" si="2334"/>
        <v>0.18468494558547829</v>
      </c>
      <c r="AA744" s="49">
        <f t="shared" si="2334"/>
        <v>-7.5449775835587318E-2</v>
      </c>
      <c r="AB744" s="49">
        <f t="shared" si="2325"/>
        <v>0.60812740472147908</v>
      </c>
      <c r="AC744" s="49">
        <f t="shared" si="2323"/>
        <v>0.4266954727031268</v>
      </c>
      <c r="AD744" s="49">
        <f t="shared" si="2335"/>
        <v>0.94385312606010097</v>
      </c>
      <c r="AE744" s="49">
        <f t="shared" si="2335"/>
        <v>0.43805615777011886</v>
      </c>
      <c r="AF744" s="49">
        <f t="shared" si="2335"/>
        <v>0.33368601228946149</v>
      </c>
      <c r="AG744" s="129">
        <f t="shared" si="2326"/>
        <v>0.35260571834657611</v>
      </c>
      <c r="AH744" s="129">
        <f t="shared" si="2327"/>
        <v>0.28312360467690301</v>
      </c>
      <c r="AI744" s="129">
        <f t="shared" si="2328"/>
        <v>0.23912085815712336</v>
      </c>
      <c r="AJ744" s="132">
        <f t="shared" si="2329"/>
        <v>0.53557269220570203</v>
      </c>
      <c r="AK744" s="85">
        <f t="shared" si="2342"/>
        <v>0.69310320560004868</v>
      </c>
      <c r="AL744" s="122">
        <f t="shared" si="2343"/>
        <v>0.61232650041630243</v>
      </c>
      <c r="AM744" s="122">
        <f t="shared" si="2344"/>
        <v>0.6802144639994061</v>
      </c>
      <c r="AN744" s="122">
        <f t="shared" si="2345"/>
        <v>0.77111814894682129</v>
      </c>
      <c r="AO744" s="53"/>
      <c r="AP744" s="60"/>
      <c r="AQ744" s="25"/>
      <c r="AR744" s="25"/>
      <c r="AS744" s="25"/>
      <c r="AT744" s="25"/>
    </row>
    <row r="745" spans="1:53" ht="15" thickBot="1">
      <c r="A745" s="23" t="s">
        <v>11</v>
      </c>
      <c r="B745" s="24">
        <v>13135050729</v>
      </c>
      <c r="C745" s="24"/>
      <c r="D745" s="148">
        <f t="shared" ref="D745:G745" si="2364">IF(OR(AND($V1527=1,$B$24=2),$B$24=1), IF(D$11="Next Quintile",IF(D1527&gt;D$21,D$22,IF(D1527&gt;D$20,D$21,IF(D1527&gt;D$19,D$20,IF(D1527&gt;D$18,D$19,D$18)))),IF(D$11="2nd Quintile",IF(D1527&gt;D$20,D$22,IF(D1527&gt;D$19,D$21,IF(D1527&gt;D$18,D$20,D$19))),IF(D1527*(1+D$11)&gt;100,100,D1527*(1+D$11)))), D1527)</f>
        <v>74.099999999999994</v>
      </c>
      <c r="E745" s="148">
        <f t="shared" si="2364"/>
        <v>68.5</v>
      </c>
      <c r="F745" s="148">
        <f t="shared" si="2364"/>
        <v>47.1</v>
      </c>
      <c r="G745" s="148">
        <f t="shared" si="2364"/>
        <v>37.5</v>
      </c>
      <c r="H745" s="149">
        <f t="shared" ref="H745:M745" si="2365">IF(OR(AND($V1527=1,$B$24=2),$B$24=1), IF(H$11="2nd Quintile",IF(H1527&gt;H$21,H$20,IF(H1527&gt;H$20,H$19,IF(H1527&gt;H$19,H$18, H$17))), IF(H$11="Next Quintile",IF(H1527=H$22,H$22,IF(H1527&gt;H$21,H$21,IF(H1527&gt;H$20,H$20,IF(H1527&gt;H$19,H$19,H$18)))),H1527*(1+H$11))), H1527)</f>
        <v>9</v>
      </c>
      <c r="I745" s="149">
        <f t="shared" si="2365"/>
        <v>3.3</v>
      </c>
      <c r="J745" s="149">
        <f t="shared" si="2365"/>
        <v>14.9</v>
      </c>
      <c r="K745" s="149">
        <f t="shared" si="2365"/>
        <v>30.2</v>
      </c>
      <c r="L745" s="149">
        <f t="shared" si="2365"/>
        <v>50.9</v>
      </c>
      <c r="M745" s="149">
        <f t="shared" si="2365"/>
        <v>14.2</v>
      </c>
      <c r="N745" s="148">
        <f t="shared" si="2210"/>
        <v>80.599999999999994</v>
      </c>
      <c r="O745" s="149">
        <f t="shared" ref="O745:Q745" si="2366">IF(OR(AND($V1527=1,$B$24=2),$B$24=1), IF(O$11="2nd Quintile",IF(O1527&gt;O$21,O$20,IF(O1527&gt;O$20,O$19,IF(O1527&gt;O$19,O$18, O$17))), IF(O$11="Next Quintile",IF(O1527=O$22,O$22,IF(O1527&gt;O$21,O$21,IF(O1527&gt;O$20,O$20,IF(O1527&gt;O$19,O$19,O$18)))),O1527*(1+O$11))), O1527)</f>
        <v>6.1</v>
      </c>
      <c r="P745" s="149">
        <f t="shared" si="2366"/>
        <v>10.9</v>
      </c>
      <c r="Q745" s="149">
        <f t="shared" si="2366"/>
        <v>10.3</v>
      </c>
      <c r="R745" s="23"/>
      <c r="S745" s="49">
        <f t="shared" si="2322"/>
        <v>8.4084118155246749E-3</v>
      </c>
      <c r="T745" s="49">
        <f t="shared" si="2323"/>
        <v>-0.12489759112211582</v>
      </c>
      <c r="U745" s="49">
        <f t="shared" si="2323"/>
        <v>5.090525814921696E-2</v>
      </c>
      <c r="V745" s="49">
        <f t="shared" si="2323"/>
        <v>0.2264997112114599</v>
      </c>
      <c r="W745" s="49">
        <f t="shared" si="2333"/>
        <v>9.7716047586522026E-2</v>
      </c>
      <c r="X745" s="49">
        <f t="shared" si="2333"/>
        <v>0.90785857367161271</v>
      </c>
      <c r="Y745" s="49">
        <f t="shared" si="2334"/>
        <v>0.46051269492960228</v>
      </c>
      <c r="Z745" s="49">
        <f t="shared" si="2334"/>
        <v>3.1728799271763086E-2</v>
      </c>
      <c r="AA745" s="49">
        <f t="shared" si="2334"/>
        <v>-1.1430917568516994</v>
      </c>
      <c r="AB745" s="49">
        <f t="shared" si="2325"/>
        <v>-2.5712352295733203E-2</v>
      </c>
      <c r="AC745" s="49">
        <f t="shared" si="2323"/>
        <v>0.52064407263245571</v>
      </c>
      <c r="AD745" s="49">
        <f t="shared" si="2335"/>
        <v>0.63529356724287411</v>
      </c>
      <c r="AE745" s="49">
        <f t="shared" si="2335"/>
        <v>0.89766834360986547</v>
      </c>
      <c r="AF745" s="49">
        <f t="shared" si="2335"/>
        <v>0.28867634244801077</v>
      </c>
      <c r="AG745" s="129">
        <f t="shared" si="2326"/>
        <v>0.14632483112293826</v>
      </c>
      <c r="AH745" s="129">
        <f t="shared" si="2327"/>
        <v>0.23242901517740325</v>
      </c>
      <c r="AI745" s="129">
        <f t="shared" si="2328"/>
        <v>-0.37902510329188988</v>
      </c>
      <c r="AJ745" s="132">
        <f t="shared" si="2329"/>
        <v>0.58557058148330143</v>
      </c>
      <c r="AK745" s="85">
        <f t="shared" si="2342"/>
        <v>0.63152659948562673</v>
      </c>
      <c r="AL745" s="122">
        <f t="shared" si="2343"/>
        <v>0.59751070128406314</v>
      </c>
      <c r="AM745" s="122">
        <f t="shared" si="2344"/>
        <v>0.53638912502349478</v>
      </c>
      <c r="AN745" s="122">
        <f t="shared" si="2345"/>
        <v>0.78509109421756662</v>
      </c>
      <c r="AO745" s="53"/>
      <c r="AP745" s="60"/>
      <c r="AQ745" s="25"/>
      <c r="AR745" s="25"/>
      <c r="AS745" s="25"/>
      <c r="AT745" s="25"/>
    </row>
    <row r="746" spans="1:53" ht="15" thickBot="1">
      <c r="A746" s="23" t="s">
        <v>11</v>
      </c>
      <c r="B746" s="24">
        <v>13135050730</v>
      </c>
      <c r="C746" s="24"/>
      <c r="D746" s="148">
        <f t="shared" ref="D746:G746" si="2367">IF(OR(AND($V1528=1,$B$24=2),$B$24=1), IF(D$11="Next Quintile",IF(D1528&gt;D$21,D$22,IF(D1528&gt;D$20,D$21,IF(D1528&gt;D$19,D$20,IF(D1528&gt;D$18,D$19,D$18)))),IF(D$11="2nd Quintile",IF(D1528&gt;D$20,D$22,IF(D1528&gt;D$19,D$21,IF(D1528&gt;D$18,D$20,D$19))),IF(D1528*(1+D$11)&gt;100,100,D1528*(1+D$11)))), D1528)</f>
        <v>76.099999999999994</v>
      </c>
      <c r="E746" s="148">
        <f t="shared" si="2367"/>
        <v>74.7</v>
      </c>
      <c r="F746" s="148">
        <f t="shared" si="2367"/>
        <v>46.6</v>
      </c>
      <c r="G746" s="148">
        <f t="shared" si="2367"/>
        <v>33.4</v>
      </c>
      <c r="H746" s="149">
        <f t="shared" ref="H746:M746" si="2368">IF(OR(AND($V1528=1,$B$24=2),$B$24=1), IF(H$11="2nd Quintile",IF(H1528&gt;H$21,H$20,IF(H1528&gt;H$20,H$19,IF(H1528&gt;H$19,H$18, H$17))), IF(H$11="Next Quintile",IF(H1528=H$22,H$22,IF(H1528&gt;H$21,H$21,IF(H1528&gt;H$20,H$20,IF(H1528&gt;H$19,H$19,H$18)))),H1528*(1+H$11))), H1528)</f>
        <v>6</v>
      </c>
      <c r="I746" s="149">
        <f t="shared" si="2368"/>
        <v>1.4</v>
      </c>
      <c r="J746" s="149">
        <f t="shared" si="2368"/>
        <v>7.6</v>
      </c>
      <c r="K746" s="149">
        <f t="shared" si="2368"/>
        <v>31.4</v>
      </c>
      <c r="L746" s="149">
        <f t="shared" si="2368"/>
        <v>26.1</v>
      </c>
      <c r="M746" s="149">
        <f t="shared" si="2368"/>
        <v>22.4</v>
      </c>
      <c r="N746" s="148">
        <f t="shared" si="2210"/>
        <v>79.5</v>
      </c>
      <c r="O746" s="149">
        <f t="shared" ref="O746:Q746" si="2369">IF(OR(AND($V1528=1,$B$24=2),$B$24=1), IF(O$11="2nd Quintile",IF(O1528&gt;O$21,O$20,IF(O1528&gt;O$20,O$19,IF(O1528&gt;O$19,O$18, O$17))), IF(O$11="Next Quintile",IF(O1528=O$22,O$22,IF(O1528&gt;O$21,O$21,IF(O1528&gt;O$20,O$20,IF(O1528&gt;O$19,O$19,O$18)))),O1528*(1+O$11))), O1528)</f>
        <v>9.9</v>
      </c>
      <c r="P746" s="149">
        <f t="shared" si="2369"/>
        <v>18.600000000000001</v>
      </c>
      <c r="Q746" s="149">
        <f t="shared" si="2369"/>
        <v>9.8000000000000007</v>
      </c>
      <c r="R746" s="23"/>
      <c r="S746" s="49">
        <f t="shared" si="2322"/>
        <v>0.17877205591103082</v>
      </c>
      <c r="T746" s="49">
        <f t="shared" si="2323"/>
        <v>0.46777159756190889</v>
      </c>
      <c r="U746" s="49">
        <f t="shared" si="2323"/>
        <v>2.6944739496735211E-2</v>
      </c>
      <c r="V746" s="49">
        <f t="shared" si="2323"/>
        <v>8.5624096961952958E-3</v>
      </c>
      <c r="W746" s="49">
        <f t="shared" si="2333"/>
        <v>1.1690695759071121</v>
      </c>
      <c r="X746" s="49">
        <f t="shared" si="2333"/>
        <v>1.1347038594514423</v>
      </c>
      <c r="Y746" s="49">
        <f t="shared" si="2334"/>
        <v>0.82727151423934975</v>
      </c>
      <c r="Z746" s="49">
        <f t="shared" si="2334"/>
        <v>-2.7480031559352476E-2</v>
      </c>
      <c r="AA746" s="49">
        <f t="shared" si="2334"/>
        <v>1.1394531680792983</v>
      </c>
      <c r="AB746" s="49">
        <f t="shared" si="2325"/>
        <v>-0.71871048663455195</v>
      </c>
      <c r="AC746" s="49">
        <f t="shared" si="2323"/>
        <v>0.41730061271019442</v>
      </c>
      <c r="AD746" s="49">
        <f t="shared" si="2335"/>
        <v>0.2444514594077199</v>
      </c>
      <c r="AE746" s="49">
        <f t="shared" si="2335"/>
        <v>0.34469743252142027</v>
      </c>
      <c r="AF746" s="49">
        <f t="shared" si="2335"/>
        <v>0.36369245885042845</v>
      </c>
      <c r="AG746" s="129">
        <f t="shared" si="2326"/>
        <v>0.33945033514778311</v>
      </c>
      <c r="AH746" s="129">
        <f t="shared" si="2327"/>
        <v>0.54472796460911066</v>
      </c>
      <c r="AI746" s="129">
        <f t="shared" si="2328"/>
        <v>0.13108754996179797</v>
      </c>
      <c r="AJ746" s="132">
        <f t="shared" si="2329"/>
        <v>0.34253549087244078</v>
      </c>
      <c r="AK746" s="85">
        <f t="shared" si="2342"/>
        <v>0.68917621139123408</v>
      </c>
      <c r="AL746" s="122">
        <f t="shared" si="2343"/>
        <v>0.68878195033984591</v>
      </c>
      <c r="AM746" s="122">
        <f t="shared" si="2344"/>
        <v>0.65507812381292507</v>
      </c>
      <c r="AN746" s="122">
        <f t="shared" si="2345"/>
        <v>0.71716990656259738</v>
      </c>
      <c r="AO746" s="53"/>
      <c r="AP746" s="60"/>
      <c r="AQ746" s="25"/>
      <c r="AR746" s="25"/>
      <c r="AS746" s="25"/>
      <c r="AT746" s="25"/>
    </row>
    <row r="747" spans="1:53" ht="15" thickBot="1">
      <c r="A747" s="57" t="s">
        <v>11</v>
      </c>
      <c r="B747" s="58">
        <v>13135050731</v>
      </c>
      <c r="C747" s="58"/>
      <c r="D747" s="19">
        <f t="shared" ref="D747:G747" si="2370">IF(OR(AND($V1529=1,$B$24=2),$B$24=1), IF(D$11="Next Quintile",IF(D1529&gt;D$21,D$22,IF(D1529&gt;D$20,D$21,IF(D1529&gt;D$19,D$20,IF(D1529&gt;D$18,D$19,D$18)))),IF(D$11="2nd Quintile",IF(D1529&gt;D$20,D$22,IF(D1529&gt;D$19,D$21,IF(D1529&gt;D$18,D$20,D$19))),IF(D1529*(1+D$11)&gt;100,100,D1529*(1+D$11)))), D1529)</f>
        <v>76.099999999999994</v>
      </c>
      <c r="E747" s="19">
        <f t="shared" si="2370"/>
        <v>74.7</v>
      </c>
      <c r="F747" s="19">
        <f t="shared" si="2370"/>
        <v>47</v>
      </c>
      <c r="G747" s="19">
        <f t="shared" si="2370"/>
        <v>33.4</v>
      </c>
      <c r="H747" s="94">
        <f t="shared" ref="H747:M747" si="2371">IF(OR(AND($V1529=1,$B$24=2),$B$24=1), IF(H$11="2nd Quintile",IF(H1529&gt;H$21,H$20,IF(H1529&gt;H$20,H$19,IF(H1529&gt;H$19,H$18, H$17))), IF(H$11="Next Quintile",IF(H1529=H$22,H$22,IF(H1529&gt;H$21,H$21,IF(H1529&gt;H$20,H$20,IF(H1529&gt;H$19,H$19,H$18)))),H1529*(1+H$11))), H1529)</f>
        <v>8.5</v>
      </c>
      <c r="I747" s="94">
        <f t="shared" si="2371"/>
        <v>10.9</v>
      </c>
      <c r="J747" s="94">
        <f t="shared" si="2371"/>
        <v>9.6</v>
      </c>
      <c r="K747" s="94">
        <f t="shared" si="2371"/>
        <v>18.3</v>
      </c>
      <c r="L747" s="94">
        <f t="shared" si="2371"/>
        <v>33.4</v>
      </c>
      <c r="M747" s="94">
        <f t="shared" si="2371"/>
        <v>7.1</v>
      </c>
      <c r="N747" s="19">
        <f t="shared" si="2210"/>
        <v>79.5</v>
      </c>
      <c r="O747" s="94">
        <f t="shared" ref="O747:Q747" si="2372">IF(OR(AND($V1529=1,$B$24=2),$B$24=1), IF(O$11="2nd Quintile",IF(O1529&gt;O$21,O$20,IF(O1529&gt;O$20,O$19,IF(O1529&gt;O$19,O$18, O$17))), IF(O$11="Next Quintile",IF(O1529=O$22,O$22,IF(O1529&gt;O$21,O$21,IF(O1529&gt;O$20,O$20,IF(O1529&gt;O$19,O$19,O$18)))),O1529*(1+O$11))), O1529)</f>
        <v>11.1</v>
      </c>
      <c r="P747" s="94">
        <f t="shared" si="2372"/>
        <v>17.899999999999999</v>
      </c>
      <c r="Q747" s="94">
        <f t="shared" si="2372"/>
        <v>12.1</v>
      </c>
      <c r="R747" s="57"/>
      <c r="S747" s="128">
        <f t="shared" si="2322"/>
        <v>0.17877205591103082</v>
      </c>
      <c r="T747" s="128">
        <f t="shared" si="2323"/>
        <v>0.46777159756190889</v>
      </c>
      <c r="U747" s="128">
        <f t="shared" si="2323"/>
        <v>4.6113154418720548E-2</v>
      </c>
      <c r="V747" s="128">
        <f t="shared" si="2323"/>
        <v>8.5624096961952958E-3</v>
      </c>
      <c r="W747" s="128">
        <f t="shared" si="2333"/>
        <v>0.27627496897328702</v>
      </c>
      <c r="X747" s="128">
        <f t="shared" si="2333"/>
        <v>4.7743055229445229E-4</v>
      </c>
      <c r="Y747" s="128">
        <f t="shared" si="2334"/>
        <v>0.72678964593530948</v>
      </c>
      <c r="Z747" s="128">
        <f t="shared" si="2334"/>
        <v>0.61888303834699276</v>
      </c>
      <c r="AA747" s="128">
        <f t="shared" si="2334"/>
        <v>0.46757502485364189</v>
      </c>
      <c r="AB747" s="128">
        <f t="shared" si="2325"/>
        <v>0.57432261768056114</v>
      </c>
      <c r="AC747" s="128">
        <f t="shared" si="2323"/>
        <v>0.41730061271019442</v>
      </c>
      <c r="AD747" s="128">
        <f t="shared" si="2335"/>
        <v>0.1210276358808292</v>
      </c>
      <c r="AE747" s="128">
        <f t="shared" si="2335"/>
        <v>0.39496751534764274</v>
      </c>
      <c r="AF747" s="128">
        <f t="shared" si="2335"/>
        <v>1.8618323399307413E-2</v>
      </c>
      <c r="AG747" s="130">
        <f t="shared" si="2326"/>
        <v>0.34503646847363445</v>
      </c>
      <c r="AH747" s="130">
        <f t="shared" si="2327"/>
        <v>0.24353732329267808</v>
      </c>
      <c r="AI747" s="130">
        <f t="shared" si="2328"/>
        <v>0.55359356029373197</v>
      </c>
      <c r="AJ747" s="131">
        <f t="shared" si="2329"/>
        <v>0.23797852183449342</v>
      </c>
      <c r="AK747" s="85">
        <f t="shared" si="2342"/>
        <v>0.69084371988481397</v>
      </c>
      <c r="AL747" s="122">
        <f t="shared" si="2343"/>
        <v>0.60075717123992622</v>
      </c>
      <c r="AM747" s="122">
        <f t="shared" si="2344"/>
        <v>0.75338349818260386</v>
      </c>
      <c r="AN747" s="122">
        <f t="shared" si="2345"/>
        <v>0.68794929690984508</v>
      </c>
      <c r="AO747" s="53"/>
      <c r="AP747" s="60"/>
      <c r="AQ747" s="59"/>
      <c r="AR747" s="59"/>
      <c r="AS747" s="59"/>
      <c r="AT747" s="59"/>
    </row>
    <row r="748" spans="1:53" ht="15" thickBot="1">
      <c r="A748" s="23" t="s">
        <v>12</v>
      </c>
      <c r="B748" s="24">
        <v>13151070104</v>
      </c>
      <c r="C748" s="24"/>
      <c r="D748" s="148">
        <f>IF(OR(AND($V1530=1,$B$24=2),$B$24=1), IF(D$12="Next Quintile",IF(D1530&gt;D$21,D$22,IF(D1530&gt;D$20,D$21,IF(D1530&gt;D$19,D$20,IF(D1530&gt;D$18,D$19,D$18)))),IF(D$12="2nd Quintile",IF(D1530&gt;D$20,D$22,IF(D1530&gt;D$19,D$21,IF(D1530&gt;D$18,D$20,D$19))),IF(D1530*(1+D$12)&gt;100,100,D1530*(1+D$12)))), D1530)</f>
        <v>86.2</v>
      </c>
      <c r="E748" s="148">
        <f t="shared" ref="E748:G748" si="2373">IF(OR(AND($V1530=1,$B$24=2),$B$24=1), IF(E$12="Next Quintile",IF(E1530&gt;E$21,E$22,IF(E1530&gt;E$20,E$21,IF(E1530&gt;E$19,E$20,IF(E1530&gt;E$18,E$19,E$18)))),IF(E$12="2nd Quintile",IF(E1530&gt;E$20,E$22,IF(E1530&gt;E$19,E$21,IF(E1530&gt;E$18,E$20,E$19))),IF(E1530*(1+E$12)&gt;100,100,E1530*(1+E$12)))), E1530)</f>
        <v>71.7</v>
      </c>
      <c r="F748" s="148">
        <f t="shared" si="2373"/>
        <v>48.5</v>
      </c>
      <c r="G748" s="148">
        <f t="shared" si="2373"/>
        <v>43</v>
      </c>
      <c r="H748" s="149">
        <f>IF(OR(AND($V1530=1,$B$24=2),$B$24=1), IF(H$12="2nd Quintile",IF(H1530&gt;H$21,H$20,IF(H1530&gt;H$20,H$19,IF(H1530&gt;H$19,H$18, H$17))), IF(H$12="Next Quintile",IF(H1530=H$22,H$22,IF(H1530&gt;H$21,H$21,IF(H1530&gt;H$20,H$20,IF(H1530&gt;H$19,H$19,H$18)))),H1530*(1+H$12))), H1530)</f>
        <v>7.2</v>
      </c>
      <c r="I748" s="149">
        <f t="shared" ref="I748:Q748" si="2374">IF(OR(AND($V1530=1,$B$24=2),$B$24=1), IF(I$12="2nd Quintile",IF(I1530&gt;I$21,I$20,IF(I1530&gt;I$20,I$19,IF(I1530&gt;I$19,I$18, I$17))), IF(I$12="Next Quintile",IF(I1530=I$22,I$22,IF(I1530&gt;I$21,I$21,IF(I1530&gt;I$20,I$20,IF(I1530&gt;I$19,I$19,I$18)))),I1530*(1+I$12))), I1530)</f>
        <v>3.8</v>
      </c>
      <c r="J748" s="149">
        <f t="shared" si="2374"/>
        <v>21</v>
      </c>
      <c r="K748" s="149">
        <f t="shared" si="2374"/>
        <v>27.1</v>
      </c>
      <c r="L748" s="149">
        <f t="shared" si="2374"/>
        <v>40.9</v>
      </c>
      <c r="M748" s="149">
        <f t="shared" si="2374"/>
        <v>6.4</v>
      </c>
      <c r="N748" s="148">
        <f t="shared" ref="N748:N772" si="2375">IF(OR(AND($V1530=1,$B$24=2),$B$24=1), IF(N$12="Next Quintile",IF(N1530&gt;N$21,N$22,IF(N1530&gt;N$20,N$21,IF(N1530&gt;N$19,N$20,IF(N1530&gt;N$18,N$19,N$18)))),IF(N$12="2nd Quintile",IF(N1530&gt;N$20,N$22,IF(N1530&gt;N$19,N$21,IF(N1530&gt;N$18,N$20,N$19))),IF(N1530*(1+N$12)&gt;100,100,N1530*(1+N$12)))), N1530)</f>
        <v>77.5</v>
      </c>
      <c r="O748" s="149">
        <f t="shared" si="2374"/>
        <v>7.2</v>
      </c>
      <c r="P748" s="149">
        <f t="shared" si="2374"/>
        <v>15.1</v>
      </c>
      <c r="Q748" s="149">
        <f t="shared" si="2374"/>
        <v>8.3000000000000007</v>
      </c>
      <c r="R748" s="23"/>
      <c r="S748" s="49">
        <f t="shared" si="2322"/>
        <v>1.0391084585933377</v>
      </c>
      <c r="T748" s="49">
        <f t="shared" si="2323"/>
        <v>0.18099618368254225</v>
      </c>
      <c r="U748" s="49">
        <f t="shared" si="2323"/>
        <v>0.1179947103761658</v>
      </c>
      <c r="V748" s="49">
        <f t="shared" si="2323"/>
        <v>0.51885462787827819</v>
      </c>
      <c r="W748" s="49">
        <f t="shared" si="2333"/>
        <v>0.74052816457887605</v>
      </c>
      <c r="X748" s="49">
        <f t="shared" si="2333"/>
        <v>0.84816244583481548</v>
      </c>
      <c r="Y748" s="49">
        <f t="shared" si="2334"/>
        <v>0.15404299660227896</v>
      </c>
      <c r="Z748" s="49">
        <f t="shared" si="2334"/>
        <v>0.18468494558547829</v>
      </c>
      <c r="AA748" s="49">
        <f t="shared" si="2334"/>
        <v>-0.22271073873436151</v>
      </c>
      <c r="AB748" s="49">
        <f t="shared" si="2325"/>
        <v>0.63348099500216748</v>
      </c>
      <c r="AC748" s="49">
        <f t="shared" si="2323"/>
        <v>0.22940341285153651</v>
      </c>
      <c r="AD748" s="49">
        <f t="shared" si="2335"/>
        <v>0.52215506234322417</v>
      </c>
      <c r="AE748" s="49">
        <f t="shared" si="2335"/>
        <v>0.59604784665253174</v>
      </c>
      <c r="AF748" s="49">
        <f t="shared" si="2335"/>
        <v>0.58874080805768136</v>
      </c>
      <c r="AG748" s="129">
        <f t="shared" si="2326"/>
        <v>0.39893764456528552</v>
      </c>
      <c r="AH748" s="129">
        <f t="shared" si="2327"/>
        <v>0.51424108393518497</v>
      </c>
      <c r="AI748" s="129">
        <f t="shared" si="2328"/>
        <v>0.19848506728442808</v>
      </c>
      <c r="AJ748" s="132">
        <f t="shared" si="2329"/>
        <v>0.48408678247624348</v>
      </c>
      <c r="AK748" s="85">
        <f t="shared" si="2342"/>
        <v>0.70693368116998812</v>
      </c>
      <c r="AL748" s="122">
        <f t="shared" si="2343"/>
        <v>0.67987197582988601</v>
      </c>
      <c r="AM748" s="122">
        <f t="shared" si="2344"/>
        <v>0.67075964788587927</v>
      </c>
      <c r="AN748" s="122">
        <f t="shared" si="2345"/>
        <v>0.75672934555414317</v>
      </c>
      <c r="AO748" s="53"/>
      <c r="AP748" s="60"/>
    </row>
    <row r="749" spans="1:53" ht="15" thickBot="1">
      <c r="A749" s="23" t="s">
        <v>12</v>
      </c>
      <c r="B749" s="24">
        <v>13151070106</v>
      </c>
      <c r="C749" s="24"/>
      <c r="D749" s="148">
        <f t="shared" ref="D749:G749" si="2376">IF(OR(AND($V1531=1,$B$24=2),$B$24=1), IF(D$12="Next Quintile",IF(D1531&gt;D$21,D$22,IF(D1531&gt;D$20,D$21,IF(D1531&gt;D$19,D$20,IF(D1531&gt;D$18,D$19,D$18)))),IF(D$12="2nd Quintile",IF(D1531&gt;D$20,D$22,IF(D1531&gt;D$19,D$21,IF(D1531&gt;D$18,D$20,D$19))),IF(D1531*(1+D$12)&gt;100,100,D1531*(1+D$12)))), D1531)</f>
        <v>72.599999999999994</v>
      </c>
      <c r="E749" s="148">
        <f t="shared" si="2376"/>
        <v>64.8</v>
      </c>
      <c r="F749" s="148">
        <f t="shared" si="2376"/>
        <v>40.299999999999997</v>
      </c>
      <c r="G749" s="148">
        <f t="shared" si="2376"/>
        <v>29.2</v>
      </c>
      <c r="H749" s="149">
        <f t="shared" ref="H749:M749" si="2377">IF(OR(AND($V1531=1,$B$24=2),$B$24=1), IF(H$12="2nd Quintile",IF(H1531&gt;H$21,H$20,IF(H1531&gt;H$20,H$19,IF(H1531&gt;H$19,H$18, H$17))), IF(H$12="Next Quintile",IF(H1531=H$22,H$22,IF(H1531&gt;H$21,H$21,IF(H1531&gt;H$20,H$20,IF(H1531&gt;H$19,H$19,H$18)))),H1531*(1+H$12))), H1531)</f>
        <v>8.6999999999999993</v>
      </c>
      <c r="I749" s="149">
        <f t="shared" si="2377"/>
        <v>19.2</v>
      </c>
      <c r="J749" s="149">
        <f t="shared" si="2377"/>
        <v>14.9</v>
      </c>
      <c r="K749" s="149">
        <f t="shared" si="2377"/>
        <v>33.200000000000003</v>
      </c>
      <c r="L749" s="149">
        <f t="shared" si="2377"/>
        <v>36.6</v>
      </c>
      <c r="M749" s="149">
        <f t="shared" si="2377"/>
        <v>16.899999999999999</v>
      </c>
      <c r="N749" s="148">
        <f t="shared" si="2375"/>
        <v>65.599999999999994</v>
      </c>
      <c r="O749" s="149">
        <f t="shared" ref="O749:Q749" si="2378">IF(OR(AND($V1531=1,$B$24=2),$B$24=1), IF(O$12="2nd Quintile",IF(O1531&gt;O$21,O$20,IF(O1531&gt;O$20,O$19,IF(O1531&gt;O$19,O$18, O$17))), IF(O$12="Next Quintile",IF(O1531=O$22,O$22,IF(O1531&gt;O$21,O$21,IF(O1531&gt;O$20,O$20,IF(O1531&gt;O$19,O$19,O$18)))),O1531*(1+O$12))), O1531)</f>
        <v>19.399999999999999</v>
      </c>
      <c r="P749" s="149">
        <f t="shared" si="2378"/>
        <v>23.6</v>
      </c>
      <c r="Q749" s="149">
        <f t="shared" si="2378"/>
        <v>16.8</v>
      </c>
      <c r="R749" s="23"/>
      <c r="S749" s="49">
        <f t="shared" si="2322"/>
        <v>-0.11936432125610494</v>
      </c>
      <c r="T749" s="49">
        <f t="shared" si="2323"/>
        <v>-0.47858726824000164</v>
      </c>
      <c r="U749" s="49">
        <f t="shared" si="2323"/>
        <v>-0.27495779552453509</v>
      </c>
      <c r="V749" s="49">
        <f t="shared" si="2323"/>
        <v>-0.21469043575846589</v>
      </c>
      <c r="W749" s="49">
        <f t="shared" si="2333"/>
        <v>0.2048514004185813</v>
      </c>
      <c r="X749" s="49">
        <f t="shared" si="2333"/>
        <v>-0.99047829153853983</v>
      </c>
      <c r="Y749" s="49">
        <f t="shared" si="2334"/>
        <v>0.46051269492960228</v>
      </c>
      <c r="Z749" s="49">
        <f t="shared" si="2334"/>
        <v>-0.11629327780602609</v>
      </c>
      <c r="AA749" s="49">
        <f t="shared" si="2334"/>
        <v>0.17305309905609351</v>
      </c>
      <c r="AB749" s="49">
        <f t="shared" si="2325"/>
        <v>-0.25389466482192957</v>
      </c>
      <c r="AC749" s="49">
        <f t="shared" si="2323"/>
        <v>-0.88858492630747865</v>
      </c>
      <c r="AD749" s="49">
        <f t="shared" si="2335"/>
        <v>-0.73265381018016518</v>
      </c>
      <c r="AE749" s="49">
        <f t="shared" si="2335"/>
        <v>-1.4374587665881733E-2</v>
      </c>
      <c r="AF749" s="49">
        <f t="shared" si="2335"/>
        <v>-0.68653317078341858</v>
      </c>
      <c r="AG749" s="129">
        <f t="shared" si="2326"/>
        <v>-0.28268817546556163</v>
      </c>
      <c r="AH749" s="129">
        <f t="shared" si="2327"/>
        <v>-0.20181628813849484</v>
      </c>
      <c r="AI749" s="129">
        <f t="shared" si="2328"/>
        <v>-6.5711614523954062E-2</v>
      </c>
      <c r="AJ749" s="132">
        <f t="shared" si="2329"/>
        <v>-0.58053662373423598</v>
      </c>
      <c r="AK749" s="85">
        <f t="shared" si="2342"/>
        <v>0.5034625539978641</v>
      </c>
      <c r="AL749" s="122">
        <f t="shared" si="2343"/>
        <v>0.47059989578064482</v>
      </c>
      <c r="AM749" s="122">
        <f t="shared" si="2344"/>
        <v>0.60928844256031356</v>
      </c>
      <c r="AN749" s="122">
        <f t="shared" si="2345"/>
        <v>0.45919829366634995</v>
      </c>
      <c r="AO749" s="53"/>
      <c r="AP749" s="60"/>
    </row>
    <row r="750" spans="1:53" ht="15" thickBot="1">
      <c r="A750" s="23" t="s">
        <v>12</v>
      </c>
      <c r="B750" s="24">
        <v>13151070107</v>
      </c>
      <c r="C750" s="24"/>
      <c r="D750" s="148">
        <f t="shared" ref="D750:G750" si="2379">IF(OR(AND($V1532=1,$B$24=2),$B$24=1), IF(D$12="Next Quintile",IF(D1532&gt;D$21,D$22,IF(D1532&gt;D$20,D$21,IF(D1532&gt;D$19,D$20,IF(D1532&gt;D$18,D$19,D$18)))),IF(D$12="2nd Quintile",IF(D1532&gt;D$20,D$22,IF(D1532&gt;D$19,D$21,IF(D1532&gt;D$18,D$20,D$19))),IF(D1532*(1+D$12)&gt;100,100,D1532*(1+D$12)))), D1532)</f>
        <v>78.599999999999994</v>
      </c>
      <c r="E750" s="148">
        <f t="shared" si="2379"/>
        <v>68.8</v>
      </c>
      <c r="F750" s="148">
        <f t="shared" si="2379"/>
        <v>44.3</v>
      </c>
      <c r="G750" s="148">
        <f t="shared" si="2379"/>
        <v>20.9</v>
      </c>
      <c r="H750" s="149">
        <f t="shared" ref="H750:M750" si="2380">IF(OR(AND($V1532=1,$B$24=2),$B$24=1), IF(H$12="2nd Quintile",IF(H1532&gt;H$21,H$20,IF(H1532&gt;H$20,H$19,IF(H1532&gt;H$19,H$18, H$17))), IF(H$12="Next Quintile",IF(H1532=H$22,H$22,IF(H1532&gt;H$21,H$21,IF(H1532&gt;H$20,H$20,IF(H1532&gt;H$19,H$19,H$18)))),H1532*(1+H$12))), H1532)</f>
        <v>11</v>
      </c>
      <c r="I750" s="149">
        <f t="shared" si="2380"/>
        <v>11.2</v>
      </c>
      <c r="J750" s="149">
        <f t="shared" si="2380"/>
        <v>9.6999999999999993</v>
      </c>
      <c r="K750" s="149">
        <f t="shared" si="2380"/>
        <v>21.7</v>
      </c>
      <c r="L750" s="149">
        <f t="shared" si="2380"/>
        <v>37.9</v>
      </c>
      <c r="M750" s="149">
        <f t="shared" si="2380"/>
        <v>8.3000000000000007</v>
      </c>
      <c r="N750" s="148">
        <f t="shared" si="2375"/>
        <v>71.3</v>
      </c>
      <c r="O750" s="149">
        <f t="shared" ref="O750:Q750" si="2381">IF(OR(AND($V1532=1,$B$24=2),$B$24=1), IF(O$12="2nd Quintile",IF(O1532&gt;O$21,O$20,IF(O1532&gt;O$20,O$19,IF(O1532&gt;O$19,O$18, O$17))), IF(O$12="Next Quintile",IF(O1532=O$22,O$22,IF(O1532&gt;O$21,O$21,IF(O1532&gt;O$20,O$20,IF(O1532&gt;O$19,O$19,O$18)))),O1532*(1+O$12))), O1532)</f>
        <v>7.2</v>
      </c>
      <c r="P750" s="149">
        <f t="shared" si="2381"/>
        <v>14.3</v>
      </c>
      <c r="Q750" s="149">
        <f t="shared" si="2381"/>
        <v>14.8</v>
      </c>
      <c r="R750" s="23"/>
      <c r="S750" s="49">
        <f t="shared" si="2322"/>
        <v>0.39172661103041351</v>
      </c>
      <c r="T750" s="49">
        <f t="shared" si="2323"/>
        <v>-9.6220049734179428E-2</v>
      </c>
      <c r="U750" s="49">
        <f t="shared" si="2323"/>
        <v>-8.3273646304681051E-2</v>
      </c>
      <c r="V750" s="49">
        <f t="shared" si="2323"/>
        <v>-0.65588058272839167</v>
      </c>
      <c r="W750" s="49">
        <f t="shared" si="2333"/>
        <v>-0.61651963796053799</v>
      </c>
      <c r="X750" s="49">
        <f t="shared" si="2333"/>
        <v>-3.5340246149783767E-2</v>
      </c>
      <c r="Y750" s="49">
        <f t="shared" si="2334"/>
        <v>0.72176555252010743</v>
      </c>
      <c r="Z750" s="49">
        <f t="shared" si="2334"/>
        <v>0.45112468432549857</v>
      </c>
      <c r="AA750" s="49">
        <f t="shared" si="2334"/>
        <v>5.3403566700839858E-2</v>
      </c>
      <c r="AB750" s="49">
        <f t="shared" si="2325"/>
        <v>0.47290825655780705</v>
      </c>
      <c r="AC750" s="49">
        <f t="shared" si="2323"/>
        <v>-0.35307790671030331</v>
      </c>
      <c r="AD750" s="49">
        <f t="shared" si="2335"/>
        <v>0.52215506234322417</v>
      </c>
      <c r="AE750" s="49">
        <f t="shared" si="2335"/>
        <v>0.65349936988250001</v>
      </c>
      <c r="AF750" s="49">
        <f t="shared" si="2335"/>
        <v>-0.38646870517374804</v>
      </c>
      <c r="AG750" s="129">
        <f t="shared" si="2326"/>
        <v>0.12714913669685146</v>
      </c>
      <c r="AH750" s="129">
        <f t="shared" si="2327"/>
        <v>-5.3391714189578998E-2</v>
      </c>
      <c r="AI750" s="129">
        <f t="shared" si="2328"/>
        <v>0.32581216919471517</v>
      </c>
      <c r="AJ750" s="132">
        <f t="shared" si="2329"/>
        <v>0.10902695508541822</v>
      </c>
      <c r="AK750" s="85">
        <f t="shared" si="2342"/>
        <v>0.62580249097253149</v>
      </c>
      <c r="AL750" s="122">
        <f t="shared" si="2343"/>
        <v>0.51397787152965502</v>
      </c>
      <c r="AM750" s="122">
        <f t="shared" si="2344"/>
        <v>0.70038511619782906</v>
      </c>
      <c r="AN750" s="122">
        <f t="shared" si="2345"/>
        <v>0.65191111188252293</v>
      </c>
      <c r="AO750" s="53"/>
      <c r="AP750" s="60"/>
    </row>
    <row r="751" spans="1:53" ht="15" thickBot="1">
      <c r="A751" s="23" t="s">
        <v>12</v>
      </c>
      <c r="B751" s="24">
        <v>13151070108</v>
      </c>
      <c r="C751" s="24"/>
      <c r="D751" s="148">
        <f t="shared" ref="D751:G751" si="2382">IF(OR(AND($V1533=1,$B$24=2),$B$24=1), IF(D$12="Next Quintile",IF(D1533&gt;D$21,D$22,IF(D1533&gt;D$20,D$21,IF(D1533&gt;D$19,D$20,IF(D1533&gt;D$18,D$19,D$18)))),IF(D$12="2nd Quintile",IF(D1533&gt;D$20,D$22,IF(D1533&gt;D$19,D$21,IF(D1533&gt;D$18,D$20,D$19))),IF(D1533*(1+D$12)&gt;100,100,D1533*(1+D$12)))), D1533)</f>
        <v>72.599999999999994</v>
      </c>
      <c r="E751" s="148">
        <f t="shared" si="2382"/>
        <v>64.8</v>
      </c>
      <c r="F751" s="148">
        <f t="shared" si="2382"/>
        <v>36</v>
      </c>
      <c r="G751" s="148">
        <f t="shared" si="2382"/>
        <v>20.9</v>
      </c>
      <c r="H751" s="149">
        <f t="shared" ref="H751:M751" si="2383">IF(OR(AND($V1533=1,$B$24=2),$B$24=1), IF(H$12="2nd Quintile",IF(H1533&gt;H$21,H$20,IF(H1533&gt;H$20,H$19,IF(H1533&gt;H$19,H$18, H$17))), IF(H$12="Next Quintile",IF(H1533=H$22,H$22,IF(H1533&gt;H$21,H$21,IF(H1533&gt;H$20,H$20,IF(H1533&gt;H$19,H$19,H$18)))),H1533*(1+H$12))), H1533)</f>
        <v>7.6</v>
      </c>
      <c r="I751" s="149">
        <f t="shared" si="2383"/>
        <v>3.9</v>
      </c>
      <c r="J751" s="149">
        <f t="shared" si="2383"/>
        <v>3.9</v>
      </c>
      <c r="K751" s="149">
        <f t="shared" si="2383"/>
        <v>9.8000000000000007</v>
      </c>
      <c r="L751" s="149">
        <f t="shared" si="2383"/>
        <v>30.4</v>
      </c>
      <c r="M751" s="149">
        <f t="shared" si="2383"/>
        <v>15.9</v>
      </c>
      <c r="N751" s="148">
        <f t="shared" si="2375"/>
        <v>65.599999999999994</v>
      </c>
      <c r="O751" s="149">
        <f t="shared" ref="O751:Q751" si="2384">IF(OR(AND($V1533=1,$B$24=2),$B$24=1), IF(O$12="2nd Quintile",IF(O1533&gt;O$21,O$20,IF(O1533&gt;O$20,O$19,IF(O1533&gt;O$19,O$18, O$17))), IF(O$12="Next Quintile",IF(O1533=O$22,O$22,IF(O1533&gt;O$21,O$21,IF(O1533&gt;O$20,O$20,IF(O1533&gt;O$19,O$19,O$18)))),O1533*(1+O$12))), O1533)</f>
        <v>13.5</v>
      </c>
      <c r="P751" s="149">
        <f t="shared" si="2384"/>
        <v>16.100000000000001</v>
      </c>
      <c r="Q751" s="149">
        <f t="shared" si="2384"/>
        <v>9.5</v>
      </c>
      <c r="R751" s="23"/>
      <c r="S751" s="49">
        <f t="shared" si="2322"/>
        <v>-0.11936432125610494</v>
      </c>
      <c r="T751" s="49">
        <f t="shared" ref="T751:AC766" si="2385">IF((E751-T$25)/T$26&lt;3.1, (IF((E751-T$25)/T$26&gt;-3.1, (E751-T$25)/T$26, -3.1)), 3.1)</f>
        <v>-0.47858726824000164</v>
      </c>
      <c r="U751" s="49">
        <f t="shared" si="2385"/>
        <v>-0.48101825593587799</v>
      </c>
      <c r="V751" s="49">
        <f t="shared" si="2385"/>
        <v>-0.65588058272839167</v>
      </c>
      <c r="W751" s="49">
        <f t="shared" si="2333"/>
        <v>0.59768102746946417</v>
      </c>
      <c r="X751" s="49">
        <f t="shared" si="2333"/>
        <v>0.83622322026745599</v>
      </c>
      <c r="Y751" s="49">
        <f t="shared" si="2334"/>
        <v>1.0131629706018248</v>
      </c>
      <c r="Z751" s="49">
        <f t="shared" si="2334"/>
        <v>1.0382789234007281</v>
      </c>
      <c r="AA751" s="49">
        <f t="shared" si="2334"/>
        <v>0.74368933028884321</v>
      </c>
      <c r="AB751" s="49">
        <f t="shared" si="2325"/>
        <v>-0.16938269721963475</v>
      </c>
      <c r="AC751" s="49">
        <f t="shared" si="2385"/>
        <v>-0.88858492630747865</v>
      </c>
      <c r="AD751" s="49">
        <f t="shared" si="2335"/>
        <v>-0.12582001117295238</v>
      </c>
      <c r="AE751" s="49">
        <f t="shared" si="2335"/>
        <v>0.52423344261507132</v>
      </c>
      <c r="AF751" s="49">
        <f t="shared" si="2335"/>
        <v>0.40870212869187911</v>
      </c>
      <c r="AG751" s="129">
        <f t="shared" si="2326"/>
        <v>0.20630214433990302</v>
      </c>
      <c r="AH751" s="129">
        <f t="shared" si="2327"/>
        <v>0.10174525573976696</v>
      </c>
      <c r="AI751" s="129">
        <f t="shared" si="2328"/>
        <v>0.53752851882331221</v>
      </c>
      <c r="AJ751" s="132">
        <f t="shared" si="2329"/>
        <v>-2.0367341543370124E-2</v>
      </c>
      <c r="AK751" s="85">
        <f t="shared" si="2342"/>
        <v>0.64943033958229601</v>
      </c>
      <c r="AL751" s="122">
        <f t="shared" si="2343"/>
        <v>0.55931758543502375</v>
      </c>
      <c r="AM751" s="122">
        <f t="shared" si="2344"/>
        <v>0.74964561072681768</v>
      </c>
      <c r="AN751" s="122">
        <f t="shared" si="2345"/>
        <v>0.61574919682442653</v>
      </c>
      <c r="AO751" s="53"/>
      <c r="AP751" s="60"/>
    </row>
    <row r="752" spans="1:53" ht="15" thickBot="1">
      <c r="A752" s="23" t="s">
        <v>12</v>
      </c>
      <c r="B752" s="24">
        <v>13151070109</v>
      </c>
      <c r="C752" s="24"/>
      <c r="D752" s="148">
        <f t="shared" ref="D752:G752" si="2386">IF(OR(AND($V1534=1,$B$24=2),$B$24=1), IF(D$12="Next Quintile",IF(D1534&gt;D$21,D$22,IF(D1534&gt;D$20,D$21,IF(D1534&gt;D$19,D$20,IF(D1534&gt;D$18,D$19,D$18)))),IF(D$12="2nd Quintile",IF(D1534&gt;D$20,D$22,IF(D1534&gt;D$19,D$21,IF(D1534&gt;D$18,D$20,D$19))),IF(D1534*(1+D$12)&gt;100,100,D1534*(1+D$12)))), D1534)</f>
        <v>72.599999999999994</v>
      </c>
      <c r="E752" s="148">
        <f t="shared" si="2386"/>
        <v>64.8</v>
      </c>
      <c r="F752" s="148">
        <f t="shared" si="2386"/>
        <v>39.9</v>
      </c>
      <c r="G752" s="148">
        <f t="shared" si="2386"/>
        <v>20.9</v>
      </c>
      <c r="H752" s="149">
        <f t="shared" ref="H752:M752" si="2387">IF(OR(AND($V1534=1,$B$24=2),$B$24=1), IF(H$12="2nd Quintile",IF(H1534&gt;H$21,H$20,IF(H1534&gt;H$20,H$19,IF(H1534&gt;H$19,H$18, H$17))), IF(H$12="Next Quintile",IF(H1534=H$22,H$22,IF(H1534&gt;H$21,H$21,IF(H1534&gt;H$20,H$20,IF(H1534&gt;H$19,H$19,H$18)))),H1534*(1+H$12))), H1534)</f>
        <v>10</v>
      </c>
      <c r="I752" s="149">
        <f t="shared" si="2387"/>
        <v>9.3000000000000007</v>
      </c>
      <c r="J752" s="149">
        <f t="shared" si="2387"/>
        <v>9</v>
      </c>
      <c r="K752" s="149">
        <f t="shared" si="2387"/>
        <v>12.1</v>
      </c>
      <c r="L752" s="149">
        <f t="shared" si="2387"/>
        <v>32.5</v>
      </c>
      <c r="M752" s="149">
        <f t="shared" si="2387"/>
        <v>10</v>
      </c>
      <c r="N752" s="148">
        <f t="shared" si="2375"/>
        <v>65.599999999999994</v>
      </c>
      <c r="O752" s="149">
        <f t="shared" ref="O752:Q752" si="2388">IF(OR(AND($V1534=1,$B$24=2),$B$24=1), IF(O$12="2nd Quintile",IF(O1534&gt;O$21,O$20,IF(O1534&gt;O$20,O$19,IF(O1534&gt;O$19,O$18, O$17))), IF(O$12="Next Quintile",IF(O1534=O$22,O$22,IF(O1534&gt;O$21,O$21,IF(O1534&gt;O$20,O$20,IF(O1534&gt;O$19,O$19,O$18)))),O1534*(1+O$12))), O1534)</f>
        <v>7.2</v>
      </c>
      <c r="P752" s="149">
        <f t="shared" si="2388"/>
        <v>12.8</v>
      </c>
      <c r="Q752" s="149">
        <f t="shared" si="2388"/>
        <v>10.9</v>
      </c>
      <c r="R752" s="23"/>
      <c r="S752" s="49">
        <f t="shared" si="2322"/>
        <v>-0.11936432125610494</v>
      </c>
      <c r="T752" s="49">
        <f t="shared" si="2385"/>
        <v>-0.47858726824000164</v>
      </c>
      <c r="U752" s="49">
        <f t="shared" si="2385"/>
        <v>-0.29412621044652038</v>
      </c>
      <c r="V752" s="49">
        <f t="shared" si="2385"/>
        <v>-0.65588058272839167</v>
      </c>
      <c r="W752" s="49">
        <f t="shared" si="2333"/>
        <v>-0.25940179518700801</v>
      </c>
      <c r="X752" s="49">
        <f t="shared" si="2333"/>
        <v>0.19150503963004561</v>
      </c>
      <c r="Y752" s="49">
        <f t="shared" si="2334"/>
        <v>0.75693420642652154</v>
      </c>
      <c r="Z752" s="49">
        <f t="shared" si="2334"/>
        <v>0.92479533097442346</v>
      </c>
      <c r="AA752" s="49">
        <f t="shared" si="2334"/>
        <v>0.55040931648420222</v>
      </c>
      <c r="AB752" s="49">
        <f t="shared" si="2325"/>
        <v>0.32923791163390564</v>
      </c>
      <c r="AC752" s="49">
        <f t="shared" si="2385"/>
        <v>-0.88858492630747865</v>
      </c>
      <c r="AD752" s="49">
        <f t="shared" si="2335"/>
        <v>0.52215506234322417</v>
      </c>
      <c r="AE752" s="49">
        <f t="shared" si="2335"/>
        <v>0.76122097593869065</v>
      </c>
      <c r="AF752" s="49">
        <f t="shared" si="2335"/>
        <v>0.19865700276510967</v>
      </c>
      <c r="AG752" s="129">
        <f t="shared" si="2326"/>
        <v>0.20904663048612626</v>
      </c>
      <c r="AH752" s="129">
        <f t="shared" si="2327"/>
        <v>-0.1227029902573514</v>
      </c>
      <c r="AI752" s="129">
        <f t="shared" si="2328"/>
        <v>0.60148085303084375</v>
      </c>
      <c r="AJ752" s="132">
        <f t="shared" si="2329"/>
        <v>0.14836202868488646</v>
      </c>
      <c r="AK752" s="85">
        <f t="shared" si="2342"/>
        <v>0.65024959213005751</v>
      </c>
      <c r="AL752" s="122">
        <f t="shared" si="2343"/>
        <v>0.4937212336131091</v>
      </c>
      <c r="AM752" s="122">
        <f t="shared" si="2344"/>
        <v>0.76452553669792289</v>
      </c>
      <c r="AN752" s="122">
        <f t="shared" si="2345"/>
        <v>0.66290411255850068</v>
      </c>
      <c r="AO752" s="53"/>
      <c r="AP752" s="60"/>
    </row>
    <row r="753" spans="1:53" ht="15" thickBot="1">
      <c r="A753" s="23" t="s">
        <v>12</v>
      </c>
      <c r="B753" s="24">
        <v>13151070110</v>
      </c>
      <c r="C753" s="24"/>
      <c r="D753" s="148">
        <f t="shared" ref="D753:G753" si="2389">IF(OR(AND($V1535=1,$B$24=2),$B$24=1), IF(D$12="Next Quintile",IF(D1535&gt;D$21,D$22,IF(D1535&gt;D$20,D$21,IF(D1535&gt;D$19,D$20,IF(D1535&gt;D$18,D$19,D$18)))),IF(D$12="2nd Quintile",IF(D1535&gt;D$20,D$22,IF(D1535&gt;D$19,D$21,IF(D1535&gt;D$18,D$20,D$19))),IF(D1535*(1+D$12)&gt;100,100,D1535*(1+D$12)))), D1535)</f>
        <v>79.3</v>
      </c>
      <c r="E753" s="148">
        <f t="shared" si="2389"/>
        <v>69.3</v>
      </c>
      <c r="F753" s="148">
        <f t="shared" si="2389"/>
        <v>51.1</v>
      </c>
      <c r="G753" s="148">
        <f t="shared" si="2389"/>
        <v>28.4</v>
      </c>
      <c r="H753" s="149">
        <f t="shared" ref="H753:M753" si="2390">IF(OR(AND($V1535=1,$B$24=2),$B$24=1), IF(H$12="2nd Quintile",IF(H1535&gt;H$21,H$20,IF(H1535&gt;H$20,H$19,IF(H1535&gt;H$19,H$18, H$17))), IF(H$12="Next Quintile",IF(H1535=H$22,H$22,IF(H1535&gt;H$21,H$21,IF(H1535&gt;H$20,H$20,IF(H1535&gt;H$19,H$19,H$18)))),H1535*(1+H$12))), H1535)</f>
        <v>3.9</v>
      </c>
      <c r="I753" s="149">
        <f t="shared" si="2390"/>
        <v>9.3000000000000007</v>
      </c>
      <c r="J753" s="149">
        <f t="shared" si="2390"/>
        <v>25.6</v>
      </c>
      <c r="K753" s="149">
        <f t="shared" si="2390"/>
        <v>23.5</v>
      </c>
      <c r="L753" s="149">
        <f t="shared" si="2390"/>
        <v>34.200000000000003</v>
      </c>
      <c r="M753" s="149">
        <f t="shared" si="2390"/>
        <v>11.8</v>
      </c>
      <c r="N753" s="148">
        <f t="shared" si="2375"/>
        <v>71.8</v>
      </c>
      <c r="O753" s="149">
        <f t="shared" ref="O753:Q753" si="2391">IF(OR(AND($V1535=1,$B$24=2),$B$24=1), IF(O$12="2nd Quintile",IF(O1535&gt;O$21,O$20,IF(O1535&gt;O$20,O$19,IF(O1535&gt;O$19,O$18, O$17))), IF(O$12="Next Quintile",IF(O1535=O$22,O$22,IF(O1535&gt;O$21,O$21,IF(O1535&gt;O$20,O$20,IF(O1535&gt;O$19,O$19,O$18)))),O1535*(1+O$12))), O1535)</f>
        <v>11.6</v>
      </c>
      <c r="P753" s="149">
        <f t="shared" si="2391"/>
        <v>21.7</v>
      </c>
      <c r="Q753" s="149">
        <f t="shared" si="2391"/>
        <v>10.199999999999999</v>
      </c>
      <c r="R753" s="23"/>
      <c r="S753" s="49">
        <f t="shared" si="2322"/>
        <v>0.45135388646384089</v>
      </c>
      <c r="T753" s="49">
        <f t="shared" si="2385"/>
        <v>-4.8424147420951642E-2</v>
      </c>
      <c r="U753" s="49">
        <f t="shared" si="2385"/>
        <v>0.24258940736907098</v>
      </c>
      <c r="V753" s="49">
        <f t="shared" si="2385"/>
        <v>-0.2572147872736395</v>
      </c>
      <c r="W753" s="49">
        <f t="shared" si="2333"/>
        <v>1.919017045731525</v>
      </c>
      <c r="X753" s="49">
        <f t="shared" si="2333"/>
        <v>0.19150503963004561</v>
      </c>
      <c r="Y753" s="49">
        <f t="shared" si="2334"/>
        <v>-7.7065300497014086E-2</v>
      </c>
      <c r="Z753" s="49">
        <f t="shared" si="2334"/>
        <v>0.36231143807882515</v>
      </c>
      <c r="AA753" s="49">
        <f t="shared" si="2334"/>
        <v>0.3939445434042545</v>
      </c>
      <c r="AB753" s="49">
        <f t="shared" si="2325"/>
        <v>0.17711636994977462</v>
      </c>
      <c r="AC753" s="49">
        <f t="shared" si="2385"/>
        <v>-0.3061036067456388</v>
      </c>
      <c r="AD753" s="49">
        <f t="shared" si="2335"/>
        <v>6.9601042744624711E-2</v>
      </c>
      <c r="AE753" s="49">
        <f t="shared" si="2335"/>
        <v>0.12207278000529317</v>
      </c>
      <c r="AF753" s="49">
        <f t="shared" si="2335"/>
        <v>0.30367956572849453</v>
      </c>
      <c r="AG753" s="129">
        <f t="shared" si="2326"/>
        <v>0.23480081343072493</v>
      </c>
      <c r="AH753" s="129">
        <f t="shared" si="2327"/>
        <v>0.34596587771469672</v>
      </c>
      <c r="AI753" s="129">
        <f t="shared" si="2328"/>
        <v>0.31112411714428473</v>
      </c>
      <c r="AJ753" s="132">
        <f t="shared" si="2329"/>
        <v>4.7312445433193399E-2</v>
      </c>
      <c r="AK753" s="85">
        <f t="shared" si="2342"/>
        <v>0.65793743563472029</v>
      </c>
      <c r="AL753" s="122">
        <f t="shared" si="2343"/>
        <v>0.6306925332322989</v>
      </c>
      <c r="AM753" s="122">
        <f t="shared" si="2344"/>
        <v>0.69696761580666422</v>
      </c>
      <c r="AN753" s="122">
        <f t="shared" si="2345"/>
        <v>0.63466371447753323</v>
      </c>
      <c r="AO753" s="53"/>
      <c r="AP753" s="60"/>
    </row>
    <row r="754" spans="1:53" ht="15" thickBot="1">
      <c r="A754" s="23" t="s">
        <v>12</v>
      </c>
      <c r="B754" s="24">
        <v>13151070111</v>
      </c>
      <c r="C754" s="24"/>
      <c r="D754" s="148">
        <f t="shared" ref="D754:G754" si="2392">IF(OR(AND($V1536=1,$B$24=2),$B$24=1), IF(D$12="Next Quintile",IF(D1536&gt;D$21,D$22,IF(D1536&gt;D$20,D$21,IF(D1536&gt;D$19,D$20,IF(D1536&gt;D$18,D$19,D$18)))),IF(D$12="2nd Quintile",IF(D1536&gt;D$20,D$22,IF(D1536&gt;D$19,D$21,IF(D1536&gt;D$18,D$20,D$19))),IF(D1536*(1+D$12)&gt;100,100,D1536*(1+D$12)))), D1536)</f>
        <v>79.900000000000006</v>
      </c>
      <c r="E754" s="148">
        <f t="shared" si="2392"/>
        <v>68.599999999999994</v>
      </c>
      <c r="F754" s="148">
        <f t="shared" si="2392"/>
        <v>42.6</v>
      </c>
      <c r="G754" s="148">
        <f t="shared" si="2392"/>
        <v>35.299999999999997</v>
      </c>
      <c r="H754" s="149">
        <f t="shared" ref="H754:M754" si="2393">IF(OR(AND($V1536=1,$B$24=2),$B$24=1), IF(H$12="2nd Quintile",IF(H1536&gt;H$21,H$20,IF(H1536&gt;H$20,H$19,IF(H1536&gt;H$19,H$18, H$17))), IF(H$12="Next Quintile",IF(H1536=H$22,H$22,IF(H1536&gt;H$21,H$21,IF(H1536&gt;H$20,H$20,IF(H1536&gt;H$19,H$19,H$18)))),H1536*(1+H$12))), H1536)</f>
        <v>10.4</v>
      </c>
      <c r="I754" s="149">
        <f t="shared" si="2393"/>
        <v>16.399999999999999</v>
      </c>
      <c r="J754" s="149">
        <f t="shared" si="2393"/>
        <v>22.4</v>
      </c>
      <c r="K754" s="149">
        <f t="shared" si="2393"/>
        <v>33.299999999999997</v>
      </c>
      <c r="L754" s="149">
        <f t="shared" si="2393"/>
        <v>41.5</v>
      </c>
      <c r="M754" s="149">
        <f t="shared" si="2393"/>
        <v>10.199999999999999</v>
      </c>
      <c r="N754" s="148">
        <f t="shared" si="2375"/>
        <v>71.900000000000006</v>
      </c>
      <c r="O754" s="149">
        <f t="shared" ref="O754:Q754" si="2394">IF(OR(AND($V1536=1,$B$24=2),$B$24=1), IF(O$12="2nd Quintile",IF(O1536&gt;O$21,O$20,IF(O1536&gt;O$20,O$19,IF(O1536&gt;O$19,O$18, O$17))), IF(O$12="Next Quintile",IF(O1536=O$22,O$22,IF(O1536&gt;O$21,O$21,IF(O1536&gt;O$20,O$20,IF(O1536&gt;O$19,O$19,O$18)))),O1536*(1+O$12))), O1536)</f>
        <v>18.600000000000001</v>
      </c>
      <c r="P754" s="149">
        <f t="shared" si="2394"/>
        <v>31.3</v>
      </c>
      <c r="Q754" s="149">
        <f t="shared" si="2394"/>
        <v>11.9</v>
      </c>
      <c r="R754" s="23"/>
      <c r="S754" s="49">
        <f t="shared" si="2322"/>
        <v>0.50246297969249343</v>
      </c>
      <c r="T754" s="49">
        <f t="shared" si="2385"/>
        <v>-0.1153384106594708</v>
      </c>
      <c r="U754" s="49">
        <f t="shared" si="2385"/>
        <v>-0.16473940972311879</v>
      </c>
      <c r="V754" s="49">
        <f t="shared" si="2385"/>
        <v>0.10955774454473244</v>
      </c>
      <c r="W754" s="49">
        <f t="shared" si="2333"/>
        <v>-0.40224893229642011</v>
      </c>
      <c r="X754" s="49">
        <f t="shared" si="2333"/>
        <v>-0.6561799756524751</v>
      </c>
      <c r="Y754" s="49">
        <f t="shared" si="2334"/>
        <v>8.3705688789450741E-2</v>
      </c>
      <c r="Z754" s="49">
        <f t="shared" si="2334"/>
        <v>-0.12122734704195211</v>
      </c>
      <c r="AA754" s="49">
        <f t="shared" si="2334"/>
        <v>-0.27793359982140192</v>
      </c>
      <c r="AB754" s="49">
        <f t="shared" si="2325"/>
        <v>0.31233551811344668</v>
      </c>
      <c r="AC754" s="49">
        <f t="shared" si="2385"/>
        <v>-0.29670874675270514</v>
      </c>
      <c r="AD754" s="49">
        <f t="shared" si="2335"/>
        <v>-0.65037126116223831</v>
      </c>
      <c r="AE754" s="49">
        <f t="shared" si="2335"/>
        <v>-0.56734549875432672</v>
      </c>
      <c r="AF754" s="49">
        <f t="shared" si="2335"/>
        <v>4.8624769960274365E-2</v>
      </c>
      <c r="AG754" s="129">
        <f t="shared" si="2326"/>
        <v>-0.16240591769660323</v>
      </c>
      <c r="AH754" s="129">
        <f t="shared" si="2327"/>
        <v>-9.1825759329258308E-2</v>
      </c>
      <c r="AI754" s="129">
        <f t="shared" si="2328"/>
        <v>-2.8941809583302447E-2</v>
      </c>
      <c r="AJ754" s="132">
        <f t="shared" si="2329"/>
        <v>-0.36645018417724895</v>
      </c>
      <c r="AK754" s="85">
        <f t="shared" si="2342"/>
        <v>0.5393678349421076</v>
      </c>
      <c r="AL754" s="122">
        <f t="shared" si="2343"/>
        <v>0.50274529033606385</v>
      </c>
      <c r="AM754" s="122">
        <f t="shared" si="2344"/>
        <v>0.61784375148325898</v>
      </c>
      <c r="AN754" s="122">
        <f t="shared" si="2345"/>
        <v>0.51902918145702248</v>
      </c>
      <c r="AO754" s="53"/>
      <c r="AP754" s="60"/>
    </row>
    <row r="755" spans="1:53" ht="15" thickBot="1">
      <c r="A755" s="23" t="s">
        <v>12</v>
      </c>
      <c r="B755" s="30">
        <v>13151070113</v>
      </c>
      <c r="C755" s="30"/>
      <c r="D755" s="148">
        <f t="shared" ref="D755:G755" si="2395">IF(OR(AND($V1537=1,$B$24=2),$B$24=1), IF(D$12="Next Quintile",IF(D1537&gt;D$21,D$22,IF(D1537&gt;D$20,D$21,IF(D1537&gt;D$19,D$20,IF(D1537&gt;D$18,D$19,D$18)))),IF(D$12="2nd Quintile",IF(D1537&gt;D$20,D$22,IF(D1537&gt;D$19,D$21,IF(D1537&gt;D$18,D$20,D$19))),IF(D1537*(1+D$12)&gt;100,100,D1537*(1+D$12)))), D1537)</f>
        <v>73.7</v>
      </c>
      <c r="E755" s="148">
        <f t="shared" si="2395"/>
        <v>65.599999999999994</v>
      </c>
      <c r="F755" s="148">
        <f t="shared" si="2395"/>
        <v>40.9</v>
      </c>
      <c r="G755" s="148">
        <f t="shared" si="2395"/>
        <v>29.6</v>
      </c>
      <c r="H755" s="149">
        <f t="shared" ref="H755:M755" si="2396">IF(OR(AND($V1537=1,$B$24=2),$B$24=1), IF(H$12="2nd Quintile",IF(H1537&gt;H$21,H$20,IF(H1537&gt;H$20,H$19,IF(H1537&gt;H$19,H$18, H$17))), IF(H$12="Next Quintile",IF(H1537=H$22,H$22,IF(H1537&gt;H$21,H$21,IF(H1537&gt;H$20,H$20,IF(H1537&gt;H$19,H$19,H$18)))),H1537*(1+H$12))), H1537)</f>
        <v>11.3</v>
      </c>
      <c r="I755" s="149">
        <f t="shared" si="2396"/>
        <v>7.2</v>
      </c>
      <c r="J755" s="149">
        <f t="shared" si="2396"/>
        <v>15.7</v>
      </c>
      <c r="K755" s="149">
        <f t="shared" si="2396"/>
        <v>31.9</v>
      </c>
      <c r="L755" s="149">
        <f t="shared" si="2396"/>
        <v>39.4</v>
      </c>
      <c r="M755" s="149">
        <f t="shared" si="2396"/>
        <v>33.9</v>
      </c>
      <c r="N755" s="148">
        <f t="shared" si="2375"/>
        <v>66.900000000000006</v>
      </c>
      <c r="O755" s="149">
        <f t="shared" ref="O755:Q755" si="2397">IF(OR(AND($V1537=1,$B$24=2),$B$24=1), IF(O$12="2nd Quintile",IF(O1537&gt;O$21,O$20,IF(O1537&gt;O$20,O$19,IF(O1537&gt;O$19,O$18, O$17))), IF(O$12="Next Quintile",IF(O1537=O$22,O$22,IF(O1537&gt;O$21,O$21,IF(O1537&gt;O$20,O$20,IF(O1537&gt;O$19,O$19,O$18)))),O1537*(1+O$12))), O1537)</f>
        <v>22.1</v>
      </c>
      <c r="P755" s="149">
        <f t="shared" si="2397"/>
        <v>35.200000000000003</v>
      </c>
      <c r="Q755" s="149">
        <f t="shared" si="2397"/>
        <v>18.2</v>
      </c>
      <c r="R755" s="23"/>
      <c r="S755" s="49">
        <f t="shared" si="2322"/>
        <v>-2.566431700357583E-2</v>
      </c>
      <c r="T755" s="49">
        <f t="shared" si="2385"/>
        <v>-0.40211382453883748</v>
      </c>
      <c r="U755" s="49">
        <f t="shared" si="2385"/>
        <v>-0.24620517314155688</v>
      </c>
      <c r="V755" s="49">
        <f t="shared" si="2385"/>
        <v>-0.19342826000087901</v>
      </c>
      <c r="W755" s="49">
        <f t="shared" si="2333"/>
        <v>-0.72365499079259732</v>
      </c>
      <c r="X755" s="49">
        <f t="shared" si="2333"/>
        <v>0.44222877654459414</v>
      </c>
      <c r="Y755" s="49">
        <f t="shared" si="2334"/>
        <v>0.42031994760798613</v>
      </c>
      <c r="Z755" s="49">
        <f t="shared" si="2334"/>
        <v>-5.2150377738983976E-2</v>
      </c>
      <c r="AA755" s="49">
        <f t="shared" si="2334"/>
        <v>-8.4653586016760818E-2</v>
      </c>
      <c r="AB755" s="49">
        <f t="shared" si="2325"/>
        <v>-1.6905981140609441</v>
      </c>
      <c r="AC755" s="49">
        <f t="shared" si="2385"/>
        <v>-0.76645174639934988</v>
      </c>
      <c r="AD755" s="49">
        <f t="shared" si="2335"/>
        <v>-1.0103574131156698</v>
      </c>
      <c r="AE755" s="49">
        <f t="shared" si="2335"/>
        <v>-0.84742167450042249</v>
      </c>
      <c r="AF755" s="49">
        <f t="shared" si="2335"/>
        <v>-0.89657829671018785</v>
      </c>
      <c r="AG755" s="129">
        <f t="shared" si="2326"/>
        <v>-0.5311367619841425</v>
      </c>
      <c r="AH755" s="129">
        <f t="shared" si="2327"/>
        <v>-0.10407397733212373</v>
      </c>
      <c r="AI755" s="129">
        <f t="shared" si="2328"/>
        <v>-0.60913402593889632</v>
      </c>
      <c r="AJ755" s="132">
        <f t="shared" si="2329"/>
        <v>-0.88020228268140754</v>
      </c>
      <c r="AK755" s="85">
        <f t="shared" si="2342"/>
        <v>0.42929852960546522</v>
      </c>
      <c r="AL755" s="122">
        <f t="shared" si="2343"/>
        <v>0.49916567484948177</v>
      </c>
      <c r="AM755" s="122">
        <f t="shared" si="2344"/>
        <v>0.48284919131025439</v>
      </c>
      <c r="AN755" s="122">
        <f t="shared" si="2345"/>
        <v>0.37545052126055201</v>
      </c>
      <c r="AO755" s="53"/>
      <c r="AP755" s="60"/>
    </row>
    <row r="756" spans="1:53" ht="15" thickBot="1">
      <c r="A756" s="23" t="s">
        <v>12</v>
      </c>
      <c r="B756" s="24">
        <v>13151070114</v>
      </c>
      <c r="C756" s="24"/>
      <c r="D756" s="148">
        <f t="shared" ref="D756:G756" si="2398">IF(OR(AND($V1538=1,$B$24=2),$B$24=1), IF(D$12="Next Quintile",IF(D1538&gt;D$21,D$22,IF(D1538&gt;D$20,D$21,IF(D1538&gt;D$19,D$20,IF(D1538&gt;D$18,D$19,D$18)))),IF(D$12="2nd Quintile",IF(D1538&gt;D$20,D$22,IF(D1538&gt;D$19,D$21,IF(D1538&gt;D$18,D$20,D$19))),IF(D1538*(1+D$12)&gt;100,100,D1538*(1+D$12)))), D1538)</f>
        <v>77.5</v>
      </c>
      <c r="E756" s="148">
        <f t="shared" si="2398"/>
        <v>69.099999999999994</v>
      </c>
      <c r="F756" s="148">
        <f t="shared" si="2398"/>
        <v>43.7</v>
      </c>
      <c r="G756" s="148">
        <f t="shared" si="2398"/>
        <v>24.7</v>
      </c>
      <c r="H756" s="149">
        <f t="shared" ref="H756:M756" si="2399">IF(OR(AND($V1538=1,$B$24=2),$B$24=1), IF(H$12="2nd Quintile",IF(H1538&gt;H$21,H$20,IF(H1538&gt;H$20,H$19,IF(H1538&gt;H$19,H$18, H$17))), IF(H$12="Next Quintile",IF(H1538=H$22,H$22,IF(H1538&gt;H$21,H$21,IF(H1538&gt;H$20,H$20,IF(H1538&gt;H$19,H$19,H$18)))),H1538*(1+H$12))), H1538)</f>
        <v>6.4</v>
      </c>
      <c r="I756" s="149">
        <f t="shared" si="2399"/>
        <v>14.8</v>
      </c>
      <c r="J756" s="149">
        <f t="shared" si="2399"/>
        <v>18.899999999999999</v>
      </c>
      <c r="K756" s="149">
        <f t="shared" si="2399"/>
        <v>32.4</v>
      </c>
      <c r="L756" s="149">
        <f t="shared" si="2399"/>
        <v>42.2</v>
      </c>
      <c r="M756" s="149">
        <f t="shared" si="2399"/>
        <v>8.3000000000000007</v>
      </c>
      <c r="N756" s="148">
        <f t="shared" si="2375"/>
        <v>71.3</v>
      </c>
      <c r="O756" s="149">
        <f t="shared" ref="O756:Q756" si="2400">IF(OR(AND($V1538=1,$B$24=2),$B$24=1), IF(O$12="2nd Quintile",IF(O1538&gt;O$21,O$20,IF(O1538&gt;O$20,O$19,IF(O1538&gt;O$19,O$18, O$17))), IF(O$12="Next Quintile",IF(O1538=O$22,O$22,IF(O1538&gt;O$21,O$21,IF(O1538&gt;O$20,O$20,IF(O1538&gt;O$19,O$19,O$18)))),O1538*(1+O$12))), O1538)</f>
        <v>10.5</v>
      </c>
      <c r="P756" s="149">
        <f t="shared" si="2400"/>
        <v>32.4</v>
      </c>
      <c r="Q756" s="149">
        <f t="shared" si="2400"/>
        <v>23.5</v>
      </c>
      <c r="R756" s="23"/>
      <c r="S756" s="49">
        <f t="shared" si="2322"/>
        <v>0.29802660677788562</v>
      </c>
      <c r="T756" s="49">
        <f t="shared" si="2385"/>
        <v>-6.7542508346243021E-2</v>
      </c>
      <c r="U756" s="49">
        <f t="shared" si="2385"/>
        <v>-0.11202626868765887</v>
      </c>
      <c r="V756" s="49">
        <f t="shared" si="2385"/>
        <v>-0.4538899130313172</v>
      </c>
      <c r="W756" s="49">
        <f t="shared" si="2333"/>
        <v>1.0262224387976999</v>
      </c>
      <c r="X756" s="49">
        <f t="shared" si="2333"/>
        <v>-0.46515236657472414</v>
      </c>
      <c r="Y756" s="49">
        <f t="shared" si="2334"/>
        <v>0.25954895832152147</v>
      </c>
      <c r="Z756" s="49">
        <f t="shared" si="2334"/>
        <v>-7.6820723918615483E-2</v>
      </c>
      <c r="AA756" s="49">
        <f t="shared" si="2334"/>
        <v>-0.34236027108961581</v>
      </c>
      <c r="AB756" s="49">
        <f t="shared" si="2325"/>
        <v>0.47290825655780705</v>
      </c>
      <c r="AC756" s="49">
        <f t="shared" si="2385"/>
        <v>-0.35307790671030331</v>
      </c>
      <c r="AD756" s="49">
        <f t="shared" si="2335"/>
        <v>0.18273954764427455</v>
      </c>
      <c r="AE756" s="49">
        <f t="shared" si="2335"/>
        <v>-0.64634134319553305</v>
      </c>
      <c r="AF756" s="49">
        <f t="shared" si="2335"/>
        <v>-1.691749130575815</v>
      </c>
      <c r="AG756" s="129">
        <f t="shared" si="2326"/>
        <v>-0.17996189999647152</v>
      </c>
      <c r="AH756" s="129">
        <f t="shared" si="2327"/>
        <v>6.9312421036737695E-2</v>
      </c>
      <c r="AI756" s="129">
        <f t="shared" si="2328"/>
        <v>1.7909087183191914E-2</v>
      </c>
      <c r="AJ756" s="132">
        <f t="shared" si="2329"/>
        <v>-0.62710720820934418</v>
      </c>
      <c r="AK756" s="85">
        <f t="shared" si="2342"/>
        <v>0.53412722432819859</v>
      </c>
      <c r="AL756" s="122">
        <f t="shared" si="2343"/>
        <v>0.54983889413890541</v>
      </c>
      <c r="AM756" s="122">
        <f t="shared" si="2344"/>
        <v>0.62874464953809839</v>
      </c>
      <c r="AN756" s="122">
        <f t="shared" si="2345"/>
        <v>0.44618317967855098</v>
      </c>
      <c r="AO756" s="53"/>
      <c r="AP756" s="60"/>
    </row>
    <row r="757" spans="1:53" ht="15" thickBot="1">
      <c r="A757" s="23" t="s">
        <v>12</v>
      </c>
      <c r="B757" s="31">
        <v>13151070202</v>
      </c>
      <c r="C757" s="31"/>
      <c r="D757" s="148">
        <f t="shared" ref="D757:G757" si="2401">IF(OR(AND($V1539=1,$B$24=2),$B$24=1), IF(D$12="Next Quintile",IF(D1539&gt;D$21,D$22,IF(D1539&gt;D$20,D$21,IF(D1539&gt;D$19,D$20,IF(D1539&gt;D$18,D$19,D$18)))),IF(D$12="2nd Quintile",IF(D1539&gt;D$20,D$22,IF(D1539&gt;D$19,D$21,IF(D1539&gt;D$18,D$20,D$19))),IF(D1539*(1+D$12)&gt;100,100,D1539*(1+D$12)))), D1539)</f>
        <v>91.4</v>
      </c>
      <c r="E757" s="148">
        <f t="shared" si="2401"/>
        <v>81.900000000000006</v>
      </c>
      <c r="F757" s="148">
        <f t="shared" si="2401"/>
        <v>47.6</v>
      </c>
      <c r="G757" s="148">
        <f t="shared" si="2401"/>
        <v>51.1</v>
      </c>
      <c r="H757" s="149">
        <f t="shared" ref="H757:M757" si="2402">IF(OR(AND($V1539=1,$B$24=2),$B$24=1), IF(H$12="2nd Quintile",IF(H1539&gt;H$21,H$20,IF(H1539&gt;H$20,H$19,IF(H1539&gt;H$19,H$18, H$17))), IF(H$12="Next Quintile",IF(H1539=H$22,H$22,IF(H1539&gt;H$21,H$21,IF(H1539&gt;H$20,H$20,IF(H1539&gt;H$19,H$19,H$18)))),H1539*(1+H$12))), H1539)</f>
        <v>6.4</v>
      </c>
      <c r="I757" s="149">
        <f t="shared" si="2402"/>
        <v>2.7</v>
      </c>
      <c r="J757" s="149">
        <f t="shared" si="2402"/>
        <v>8.1999999999999993</v>
      </c>
      <c r="K757" s="149">
        <f t="shared" si="2402"/>
        <v>10.1</v>
      </c>
      <c r="L757" s="149">
        <f t="shared" si="2402"/>
        <v>25.1</v>
      </c>
      <c r="M757" s="149">
        <f t="shared" si="2402"/>
        <v>7</v>
      </c>
      <c r="N757" s="148">
        <f t="shared" si="2375"/>
        <v>80.599999999999994</v>
      </c>
      <c r="O757" s="149">
        <f t="shared" ref="O757:Q757" si="2403">IF(OR(AND($V1539=1,$B$24=2),$B$24=1), IF(O$12="2nd Quintile",IF(O1539&gt;O$21,O$20,IF(O1539&gt;O$20,O$19,IF(O1539&gt;O$19,O$18, O$17))), IF(O$12="Next Quintile",IF(O1539=O$22,O$22,IF(O1539&gt;O$21,O$21,IF(O1539&gt;O$20,O$20,IF(O1539&gt;O$19,O$19,O$18)))),O1539*(1+O$12))), O1539)</f>
        <v>7</v>
      </c>
      <c r="P757" s="149">
        <f t="shared" si="2403"/>
        <v>5.5</v>
      </c>
      <c r="Q757" s="149">
        <f t="shared" si="2403"/>
        <v>7.6</v>
      </c>
      <c r="R757" s="23"/>
      <c r="S757" s="49">
        <f t="shared" si="2322"/>
        <v>1.4820539332416538</v>
      </c>
      <c r="T757" s="49">
        <f t="shared" si="2385"/>
        <v>1.1560325908723892</v>
      </c>
      <c r="U757" s="49">
        <f t="shared" si="2385"/>
        <v>7.4865776801698716E-2</v>
      </c>
      <c r="V757" s="49">
        <f t="shared" si="2385"/>
        <v>0.94941368696941064</v>
      </c>
      <c r="W757" s="49">
        <f t="shared" si="2333"/>
        <v>1.0262224387976999</v>
      </c>
      <c r="X757" s="49">
        <f t="shared" si="2333"/>
        <v>0.97949392707576932</v>
      </c>
      <c r="Y757" s="49">
        <f t="shared" si="2334"/>
        <v>0.7971269537481378</v>
      </c>
      <c r="Z757" s="49">
        <f t="shared" si="2334"/>
        <v>1.0234767156929494</v>
      </c>
      <c r="AA757" s="49">
        <f t="shared" si="2334"/>
        <v>1.2314912698910321</v>
      </c>
      <c r="AB757" s="49">
        <f t="shared" si="2325"/>
        <v>0.58277381444079057</v>
      </c>
      <c r="AC757" s="49">
        <f t="shared" si="2385"/>
        <v>0.52064407263245571</v>
      </c>
      <c r="AD757" s="49">
        <f t="shared" si="2335"/>
        <v>0.542725699597706</v>
      </c>
      <c r="AE757" s="49">
        <f t="shared" si="2335"/>
        <v>1.2854661254121516</v>
      </c>
      <c r="AF757" s="49">
        <f t="shared" si="2335"/>
        <v>0.69376337102106622</v>
      </c>
      <c r="AG757" s="129">
        <f t="shared" si="2326"/>
        <v>0.87672169338375294</v>
      </c>
      <c r="AH757" s="129">
        <f t="shared" si="2327"/>
        <v>0.92360132964382291</v>
      </c>
      <c r="AI757" s="129">
        <f t="shared" si="2328"/>
        <v>0.94591393334159068</v>
      </c>
      <c r="AJ757" s="132">
        <f t="shared" si="2329"/>
        <v>0.7606498171658449</v>
      </c>
      <c r="AK757" s="85">
        <f t="shared" si="2342"/>
        <v>0.84955629918283726</v>
      </c>
      <c r="AL757" s="122">
        <f t="shared" si="2343"/>
        <v>0.79950997335629115</v>
      </c>
      <c r="AM757" s="122">
        <f t="shared" si="2344"/>
        <v>0.84466551595797745</v>
      </c>
      <c r="AN757" s="122">
        <f t="shared" si="2345"/>
        <v>0.83402061131484451</v>
      </c>
      <c r="AO757" s="53"/>
      <c r="AP757" s="60"/>
    </row>
    <row r="758" spans="1:53" ht="15" thickBot="1">
      <c r="A758" s="23" t="s">
        <v>12</v>
      </c>
      <c r="B758" s="31">
        <v>13151070203</v>
      </c>
      <c r="C758" s="31"/>
      <c r="D758" s="148">
        <f t="shared" ref="D758:G758" si="2404">IF(OR(AND($V1540=1,$B$24=2),$B$24=1), IF(D$12="Next Quintile",IF(D1540&gt;D$21,D$22,IF(D1540&gt;D$20,D$21,IF(D1540&gt;D$19,D$20,IF(D1540&gt;D$18,D$19,D$18)))),IF(D$12="2nd Quintile",IF(D1540&gt;D$20,D$22,IF(D1540&gt;D$19,D$21,IF(D1540&gt;D$18,D$20,D$19))),IF(D1540*(1+D$12)&gt;100,100,D1540*(1+D$12)))), D1540)</f>
        <v>91.5</v>
      </c>
      <c r="E758" s="148">
        <f t="shared" si="2404"/>
        <v>79.2</v>
      </c>
      <c r="F758" s="148">
        <f t="shared" si="2404"/>
        <v>49.9</v>
      </c>
      <c r="G758" s="148">
        <f t="shared" si="2404"/>
        <v>42.9</v>
      </c>
      <c r="H758" s="149">
        <f t="shared" ref="H758:M758" si="2405">IF(OR(AND($V1540=1,$B$24=2),$B$24=1), IF(H$12="2nd Quintile",IF(H1540&gt;H$21,H$20,IF(H1540&gt;H$20,H$19,IF(H1540&gt;H$19,H$18, H$17))), IF(H$12="Next Quintile",IF(H1540=H$22,H$22,IF(H1540&gt;H$21,H$21,IF(H1540&gt;H$20,H$20,IF(H1540&gt;H$19,H$19,H$18)))),H1540*(1+H$12))), H1540)</f>
        <v>7.2</v>
      </c>
      <c r="I758" s="149">
        <f t="shared" si="2405"/>
        <v>3.5</v>
      </c>
      <c r="J758" s="149">
        <f t="shared" si="2405"/>
        <v>5.3</v>
      </c>
      <c r="K758" s="149">
        <f t="shared" si="2405"/>
        <v>9.6</v>
      </c>
      <c r="L758" s="149">
        <f t="shared" si="2405"/>
        <v>30.5</v>
      </c>
      <c r="M758" s="149">
        <f t="shared" si="2405"/>
        <v>5.7</v>
      </c>
      <c r="N758" s="148">
        <f t="shared" si="2375"/>
        <v>75.7</v>
      </c>
      <c r="O758" s="149">
        <f t="shared" ref="O758:Q758" si="2406">IF(OR(AND($V1540=1,$B$24=2),$B$24=1), IF(O$12="2nd Quintile",IF(O1540&gt;O$21,O$20,IF(O1540&gt;O$20,O$19,IF(O1540&gt;O$19,O$18, O$17))), IF(O$12="Next Quintile",IF(O1540=O$22,O$22,IF(O1540&gt;O$21,O$21,IF(O1540&gt;O$20,O$20,IF(O1540&gt;O$19,O$19,O$18)))),O1540*(1+O$12))), O1540)</f>
        <v>7.3</v>
      </c>
      <c r="P758" s="149">
        <f t="shared" si="2406"/>
        <v>7</v>
      </c>
      <c r="Q758" s="149">
        <f t="shared" si="2406"/>
        <v>6.8</v>
      </c>
      <c r="R758" s="23"/>
      <c r="S758" s="49">
        <f t="shared" si="2322"/>
        <v>1.4905721154464286</v>
      </c>
      <c r="T758" s="49">
        <f t="shared" si="2385"/>
        <v>0.89793471838095895</v>
      </c>
      <c r="U758" s="49">
        <f t="shared" si="2385"/>
        <v>0.18508416260311464</v>
      </c>
      <c r="V758" s="49">
        <f t="shared" si="2385"/>
        <v>0.51353908393888137</v>
      </c>
      <c r="W758" s="49">
        <f t="shared" si="2333"/>
        <v>0.74052816457887605</v>
      </c>
      <c r="X758" s="49">
        <f t="shared" si="2333"/>
        <v>0.88398012253689384</v>
      </c>
      <c r="Y758" s="49">
        <f t="shared" si="2334"/>
        <v>0.94282566278899627</v>
      </c>
      <c r="Z758" s="49">
        <f t="shared" si="2334"/>
        <v>1.048147061872581</v>
      </c>
      <c r="AA758" s="49">
        <f t="shared" si="2334"/>
        <v>0.73448552010766976</v>
      </c>
      <c r="AB758" s="49">
        <f t="shared" si="2325"/>
        <v>0.69263937232377404</v>
      </c>
      <c r="AC758" s="49">
        <f t="shared" si="2385"/>
        <v>6.0295932978744651E-2</v>
      </c>
      <c r="AD758" s="49">
        <f t="shared" si="2335"/>
        <v>0.51186974371598326</v>
      </c>
      <c r="AE758" s="49">
        <f t="shared" si="2335"/>
        <v>1.177744519355961</v>
      </c>
      <c r="AF758" s="49">
        <f t="shared" si="2335"/>
        <v>0.81378915726493439</v>
      </c>
      <c r="AG758" s="129">
        <f t="shared" si="2326"/>
        <v>0.75793202183901032</v>
      </c>
      <c r="AH758" s="129">
        <f t="shared" si="2327"/>
        <v>0.80778057575345008</v>
      </c>
      <c r="AI758" s="129">
        <f t="shared" si="2328"/>
        <v>0.82509065143467486</v>
      </c>
      <c r="AJ758" s="132">
        <f t="shared" si="2329"/>
        <v>0.64092483832890579</v>
      </c>
      <c r="AK758" s="85">
        <f t="shared" si="2342"/>
        <v>0.81409656797059937</v>
      </c>
      <c r="AL758" s="122">
        <f t="shared" si="2343"/>
        <v>0.76566066040345204</v>
      </c>
      <c r="AM758" s="122">
        <f t="shared" si="2344"/>
        <v>0.81655330531486447</v>
      </c>
      <c r="AN758" s="122">
        <f t="shared" si="2345"/>
        <v>0.80056098729869207</v>
      </c>
      <c r="AO758" s="53"/>
      <c r="AP758" s="60"/>
    </row>
    <row r="759" spans="1:53" ht="15" thickBot="1">
      <c r="A759" s="23" t="s">
        <v>12</v>
      </c>
      <c r="B759" s="24">
        <v>13151070204</v>
      </c>
      <c r="C759" s="24"/>
      <c r="D759" s="148">
        <f t="shared" ref="D759:G759" si="2407">IF(OR(AND($V1541=1,$B$24=2),$B$24=1), IF(D$12="Next Quintile",IF(D1541&gt;D$21,D$22,IF(D1541&gt;D$20,D$21,IF(D1541&gt;D$19,D$20,IF(D1541&gt;D$18,D$19,D$18)))),IF(D$12="2nd Quintile",IF(D1541&gt;D$20,D$22,IF(D1541&gt;D$19,D$21,IF(D1541&gt;D$18,D$20,D$19))),IF(D1541*(1+D$12)&gt;100,100,D1541*(1+D$12)))), D1541)</f>
        <v>80.400000000000006</v>
      </c>
      <c r="E759" s="148">
        <f t="shared" si="2407"/>
        <v>70.099999999999994</v>
      </c>
      <c r="F759" s="148">
        <f t="shared" si="2407"/>
        <v>54.5</v>
      </c>
      <c r="G759" s="148">
        <f t="shared" si="2407"/>
        <v>32.799999999999997</v>
      </c>
      <c r="H759" s="149">
        <f t="shared" ref="H759:M759" si="2408">IF(OR(AND($V1541=1,$B$24=2),$B$24=1), IF(H$12="2nd Quintile",IF(H1541&gt;H$21,H$20,IF(H1541&gt;H$20,H$19,IF(H1541&gt;H$19,H$18, H$17))), IF(H$12="Next Quintile",IF(H1541=H$22,H$22,IF(H1541&gt;H$21,H$21,IF(H1541&gt;H$20,H$20,IF(H1541&gt;H$19,H$19,H$18)))),H1541*(1+H$12))), H1541)</f>
        <v>7.3</v>
      </c>
      <c r="I759" s="149">
        <f t="shared" si="2408"/>
        <v>2.5</v>
      </c>
      <c r="J759" s="149">
        <f t="shared" si="2408"/>
        <v>4</v>
      </c>
      <c r="K759" s="149">
        <f t="shared" si="2408"/>
        <v>15.9</v>
      </c>
      <c r="L759" s="149">
        <f t="shared" si="2408"/>
        <v>30.9</v>
      </c>
      <c r="M759" s="149">
        <f t="shared" si="2408"/>
        <v>9.6</v>
      </c>
      <c r="N759" s="148">
        <f t="shared" si="2375"/>
        <v>72.5</v>
      </c>
      <c r="O759" s="149">
        <f t="shared" ref="O759:Q759" si="2409">IF(OR(AND($V1541=1,$B$24=2),$B$24=1), IF(O$12="2nd Quintile",IF(O1541&gt;O$21,O$20,IF(O1541&gt;O$20,O$19,IF(O1541&gt;O$19,O$18, O$17))), IF(O$12="Next Quintile",IF(O1541=O$22,O$22,IF(O1541&gt;O$21,O$21,IF(O1541&gt;O$20,O$20,IF(O1541&gt;O$19,O$19,O$18)))),O1541*(1+O$12))), O1541)</f>
        <v>4.4000000000000004</v>
      </c>
      <c r="P759" s="149">
        <f t="shared" si="2409"/>
        <v>4.8</v>
      </c>
      <c r="Q759" s="149">
        <f t="shared" si="2409"/>
        <v>9.9</v>
      </c>
      <c r="R759" s="23"/>
      <c r="S759" s="49">
        <f t="shared" si="2322"/>
        <v>0.54505389071637</v>
      </c>
      <c r="T759" s="49">
        <f t="shared" si="2385"/>
        <v>2.8049296280212532E-2</v>
      </c>
      <c r="U759" s="49">
        <f t="shared" si="2385"/>
        <v>0.40552093420594681</v>
      </c>
      <c r="V759" s="49">
        <f t="shared" si="2385"/>
        <v>-2.3330853940184956E-2</v>
      </c>
      <c r="W759" s="49">
        <f t="shared" si="2333"/>
        <v>0.70481638030152316</v>
      </c>
      <c r="X759" s="49">
        <f t="shared" si="2333"/>
        <v>1.0033723782104884</v>
      </c>
      <c r="Y759" s="49">
        <f t="shared" si="2334"/>
        <v>1.0081388771866227</v>
      </c>
      <c r="Z759" s="49">
        <f t="shared" si="2334"/>
        <v>0.73730070000922399</v>
      </c>
      <c r="AA759" s="49">
        <f t="shared" si="2334"/>
        <v>0.69767027938297632</v>
      </c>
      <c r="AB759" s="49">
        <f t="shared" si="2325"/>
        <v>0.36304269867482364</v>
      </c>
      <c r="AC759" s="49">
        <f t="shared" si="2385"/>
        <v>-0.24033958679510828</v>
      </c>
      <c r="AD759" s="49">
        <f t="shared" si="2335"/>
        <v>0.81014398390596931</v>
      </c>
      <c r="AE759" s="49">
        <f t="shared" si="2335"/>
        <v>1.3357362082383739</v>
      </c>
      <c r="AF759" s="49">
        <f t="shared" si="2335"/>
        <v>0.34868923556994497</v>
      </c>
      <c r="AG759" s="129">
        <f t="shared" si="2326"/>
        <v>0.56247087492345715</v>
      </c>
      <c r="AH759" s="129">
        <f t="shared" si="2327"/>
        <v>0.52451727185156838</v>
      </c>
      <c r="AI759" s="129">
        <f t="shared" si="2328"/>
        <v>0.59933789268900795</v>
      </c>
      <c r="AJ759" s="132">
        <f t="shared" si="2329"/>
        <v>0.56355746022979503</v>
      </c>
      <c r="AK759" s="85">
        <f t="shared" si="2342"/>
        <v>0.75574974671980821</v>
      </c>
      <c r="AL759" s="122">
        <f t="shared" si="2343"/>
        <v>0.68287525364547585</v>
      </c>
      <c r="AM759" s="122">
        <f t="shared" si="2344"/>
        <v>0.76402692954557005</v>
      </c>
      <c r="AN759" s="122">
        <f t="shared" si="2345"/>
        <v>0.77893907174306309</v>
      </c>
      <c r="AO759" s="53"/>
      <c r="AP759" s="60"/>
    </row>
    <row r="760" spans="1:53" ht="15" thickBot="1">
      <c r="A760" s="23" t="s">
        <v>12</v>
      </c>
      <c r="B760" s="24">
        <v>13151070205</v>
      </c>
      <c r="C760" s="24"/>
      <c r="D760" s="148">
        <f t="shared" ref="D760:G760" si="2410">IF(OR(AND($V1542=1,$B$24=2),$B$24=1), IF(D$12="Next Quintile",IF(D1542&gt;D$21,D$22,IF(D1542&gt;D$20,D$21,IF(D1542&gt;D$19,D$20,IF(D1542&gt;D$18,D$19,D$18)))),IF(D$12="2nd Quintile",IF(D1542&gt;D$20,D$22,IF(D1542&gt;D$19,D$21,IF(D1542&gt;D$18,D$20,D$19))),IF(D1542*(1+D$12)&gt;100,100,D1542*(1+D$12)))), D1542)</f>
        <v>90.6</v>
      </c>
      <c r="E760" s="148">
        <f t="shared" si="2410"/>
        <v>81.099999999999994</v>
      </c>
      <c r="F760" s="148">
        <f t="shared" si="2410"/>
        <v>44.5</v>
      </c>
      <c r="G760" s="148">
        <f t="shared" si="2410"/>
        <v>49.8</v>
      </c>
      <c r="H760" s="149">
        <f t="shared" ref="H760:M760" si="2411">IF(OR(AND($V1542=1,$B$24=2),$B$24=1), IF(H$12="2nd Quintile",IF(H1542&gt;H$21,H$20,IF(H1542&gt;H$20,H$19,IF(H1542&gt;H$19,H$18, H$17))), IF(H$12="Next Quintile",IF(H1542=H$22,H$22,IF(H1542&gt;H$21,H$21,IF(H1542&gt;H$20,H$20,IF(H1542&gt;H$19,H$19,H$18)))),H1542*(1+H$12))), H1542)</f>
        <v>10</v>
      </c>
      <c r="I760" s="149">
        <f t="shared" si="2411"/>
        <v>14</v>
      </c>
      <c r="J760" s="149">
        <f t="shared" si="2411"/>
        <v>35.799999999999997</v>
      </c>
      <c r="K760" s="149">
        <f t="shared" si="2411"/>
        <v>28.6</v>
      </c>
      <c r="L760" s="149">
        <f t="shared" si="2411"/>
        <v>31.6</v>
      </c>
      <c r="M760" s="149">
        <f t="shared" si="2411"/>
        <v>13.6</v>
      </c>
      <c r="N760" s="148">
        <f t="shared" si="2375"/>
        <v>80</v>
      </c>
      <c r="O760" s="149">
        <f t="shared" ref="O760:Q760" si="2412">IF(OR(AND($V1542=1,$B$24=2),$B$24=1), IF(O$12="2nd Quintile",IF(O1542&gt;O$21,O$20,IF(O1542&gt;O$20,O$19,IF(O1542&gt;O$19,O$18, O$17))), IF(O$12="Next Quintile",IF(O1542=O$22,O$22,IF(O1542&gt;O$21,O$21,IF(O1542&gt;O$20,O$20,IF(O1542&gt;O$19,O$19,O$18)))),O1542*(1+O$12))), O1542)</f>
        <v>10.199999999999999</v>
      </c>
      <c r="P760" s="149">
        <f t="shared" si="2412"/>
        <v>18.3</v>
      </c>
      <c r="Q760" s="149">
        <f t="shared" si="2412"/>
        <v>9.6999999999999993</v>
      </c>
      <c r="R760" s="23"/>
      <c r="S760" s="49">
        <f t="shared" si="2322"/>
        <v>1.4139084756034503</v>
      </c>
      <c r="T760" s="49">
        <f t="shared" si="2385"/>
        <v>1.0795591471712236</v>
      </c>
      <c r="U760" s="49">
        <f t="shared" si="2385"/>
        <v>-7.3689438843688213E-2</v>
      </c>
      <c r="V760" s="49">
        <f t="shared" si="2385"/>
        <v>0.88031161575725336</v>
      </c>
      <c r="W760" s="49">
        <f t="shared" si="2333"/>
        <v>-0.25940179518700801</v>
      </c>
      <c r="X760" s="49">
        <f t="shared" si="2333"/>
        <v>-0.36963856203584844</v>
      </c>
      <c r="Y760" s="49">
        <f t="shared" si="2334"/>
        <v>-0.58952282884762008</v>
      </c>
      <c r="Z760" s="49">
        <f t="shared" si="2334"/>
        <v>0.11067390704658378</v>
      </c>
      <c r="AA760" s="49">
        <f t="shared" si="2334"/>
        <v>0.63324360811476244</v>
      </c>
      <c r="AB760" s="49">
        <f t="shared" si="2325"/>
        <v>2.4994828265643754E-2</v>
      </c>
      <c r="AC760" s="49">
        <f t="shared" si="2385"/>
        <v>0.46427491267485893</v>
      </c>
      <c r="AD760" s="49">
        <f t="shared" si="2335"/>
        <v>0.21359550352599732</v>
      </c>
      <c r="AE760" s="49">
        <f t="shared" si="2335"/>
        <v>0.36624175373265844</v>
      </c>
      <c r="AF760" s="49">
        <f t="shared" si="2335"/>
        <v>0.37869568213091215</v>
      </c>
      <c r="AG760" s="129">
        <f t="shared" si="2326"/>
        <v>0.30312234076476918</v>
      </c>
      <c r="AH760" s="129">
        <f t="shared" si="2327"/>
        <v>0.2973609448025375</v>
      </c>
      <c r="AI760" s="129">
        <f t="shared" si="2328"/>
        <v>0.25630411447566331</v>
      </c>
      <c r="AJ760" s="132">
        <f t="shared" si="2329"/>
        <v>0.35570196301610668</v>
      </c>
      <c r="AK760" s="85">
        <f t="shared" si="2342"/>
        <v>0.67833199489033946</v>
      </c>
      <c r="AL760" s="122">
        <f t="shared" si="2343"/>
        <v>0.61648744882443285</v>
      </c>
      <c r="AM760" s="122">
        <f t="shared" si="2344"/>
        <v>0.6842125288883697</v>
      </c>
      <c r="AN760" s="122">
        <f t="shared" si="2345"/>
        <v>0.72084954979014981</v>
      </c>
      <c r="AO760" s="53"/>
      <c r="AP760" s="60"/>
    </row>
    <row r="761" spans="1:53" ht="15" thickBot="1">
      <c r="A761" s="23" t="s">
        <v>12</v>
      </c>
      <c r="B761" s="32">
        <v>13151070304</v>
      </c>
      <c r="C761" s="32"/>
      <c r="D761" s="148">
        <f t="shared" ref="D761:G761" si="2413">IF(OR(AND($V1543=1,$B$24=2),$B$24=1), IF(D$12="Next Quintile",IF(D1543&gt;D$21,D$22,IF(D1543&gt;D$20,D$21,IF(D1543&gt;D$19,D$20,IF(D1543&gt;D$18,D$19,D$18)))),IF(D$12="2nd Quintile",IF(D1543&gt;D$20,D$22,IF(D1543&gt;D$19,D$21,IF(D1543&gt;D$18,D$20,D$19))),IF(D1543*(1+D$12)&gt;100,100,D1543*(1+D$12)))), D1543)</f>
        <v>71.400000000000006</v>
      </c>
      <c r="E761" s="148">
        <f t="shared" si="2413"/>
        <v>57.5</v>
      </c>
      <c r="F761" s="148">
        <f t="shared" si="2413"/>
        <v>39.700000000000003</v>
      </c>
      <c r="G761" s="148">
        <f t="shared" si="2413"/>
        <v>11.9</v>
      </c>
      <c r="H761" s="149">
        <f t="shared" ref="H761:M761" si="2414">IF(OR(AND($V1543=1,$B$24=2),$B$24=1), IF(H$12="2nd Quintile",IF(H1543&gt;H$21,H$20,IF(H1543&gt;H$20,H$19,IF(H1543&gt;H$19,H$18, H$17))), IF(H$12="Next Quintile",IF(H1543=H$22,H$22,IF(H1543&gt;H$21,H$21,IF(H1543&gt;H$20,H$20,IF(H1543&gt;H$19,H$19,H$18)))),H1543*(1+H$12))), H1543)</f>
        <v>12.8</v>
      </c>
      <c r="I761" s="149">
        <f t="shared" si="2414"/>
        <v>13.5</v>
      </c>
      <c r="J761" s="149">
        <f t="shared" si="2414"/>
        <v>38.299999999999997</v>
      </c>
      <c r="K761" s="149">
        <f t="shared" si="2414"/>
        <v>47.7</v>
      </c>
      <c r="L761" s="149">
        <f t="shared" si="2414"/>
        <v>52.3</v>
      </c>
      <c r="M761" s="149">
        <f t="shared" si="2414"/>
        <v>11.7</v>
      </c>
      <c r="N761" s="148">
        <f t="shared" si="2375"/>
        <v>62.5</v>
      </c>
      <c r="O761" s="149">
        <f t="shared" ref="O761:Q761" si="2415">IF(OR(AND($V1543=1,$B$24=2),$B$24=1), IF(O$12="2nd Quintile",IF(O1543&gt;O$21,O$20,IF(O1543&gt;O$20,O$19,IF(O1543&gt;O$19,O$18, O$17))), IF(O$12="Next Quintile",IF(O1543=O$22,O$22,IF(O1543&gt;O$21,O$21,IF(O1543&gt;O$20,O$20,IF(O1543&gt;O$19,O$19,O$18)))),O1543*(1+O$12))), O1543)</f>
        <v>16.3</v>
      </c>
      <c r="P761" s="149">
        <f t="shared" si="2415"/>
        <v>26.7</v>
      </c>
      <c r="Q761" s="149">
        <f t="shared" si="2415"/>
        <v>16</v>
      </c>
      <c r="R761" s="23"/>
      <c r="S761" s="49">
        <f t="shared" si="2322"/>
        <v>-0.22158250771340765</v>
      </c>
      <c r="T761" s="49">
        <f t="shared" si="2385"/>
        <v>-1.176407442013127</v>
      </c>
      <c r="U761" s="49">
        <f t="shared" si="2385"/>
        <v>-0.30371041790751291</v>
      </c>
      <c r="V761" s="49">
        <f t="shared" si="2385"/>
        <v>-1.1342795372740944</v>
      </c>
      <c r="W761" s="49">
        <f t="shared" si="2333"/>
        <v>-1.2593317549528924</v>
      </c>
      <c r="X761" s="49">
        <f t="shared" si="2333"/>
        <v>-0.30994243419905121</v>
      </c>
      <c r="Y761" s="49">
        <f t="shared" si="2334"/>
        <v>-0.71512516422767058</v>
      </c>
      <c r="Z761" s="49">
        <f t="shared" si="2334"/>
        <v>-0.83173331701533959</v>
      </c>
      <c r="AA761" s="49">
        <f t="shared" si="2334"/>
        <v>-1.2719450993881265</v>
      </c>
      <c r="AB761" s="49">
        <f t="shared" si="2325"/>
        <v>0.18556756671000424</v>
      </c>
      <c r="AC761" s="49">
        <f t="shared" si="2385"/>
        <v>-1.1798255860883979</v>
      </c>
      <c r="AD761" s="49">
        <f t="shared" si="2335"/>
        <v>-0.41380893273569758</v>
      </c>
      <c r="AE761" s="49">
        <f t="shared" si="2335"/>
        <v>-0.23699924018200882</v>
      </c>
      <c r="AF761" s="49">
        <f t="shared" si="2335"/>
        <v>-0.5665073845395503</v>
      </c>
      <c r="AG761" s="129">
        <f t="shared" si="2326"/>
        <v>-0.65671277343384427</v>
      </c>
      <c r="AH761" s="129">
        <f t="shared" si="2327"/>
        <v>-0.73148275118396533</v>
      </c>
      <c r="AI761" s="129">
        <f t="shared" si="2328"/>
        <v>-0.63937028323115386</v>
      </c>
      <c r="AJ761" s="132">
        <f t="shared" si="2329"/>
        <v>-0.59928528588641372</v>
      </c>
      <c r="AK761" s="85">
        <f t="shared" si="2342"/>
        <v>0.39181301798811768</v>
      </c>
      <c r="AL761" s="122">
        <f t="shared" si="2343"/>
        <v>0.31580168159167815</v>
      </c>
      <c r="AM761" s="122">
        <f t="shared" si="2344"/>
        <v>0.47581405685070416</v>
      </c>
      <c r="AN761" s="122">
        <f t="shared" si="2345"/>
        <v>0.45395859187218945</v>
      </c>
      <c r="AO761" s="53"/>
      <c r="AP761" s="60"/>
    </row>
    <row r="762" spans="1:53" ht="15" thickBot="1">
      <c r="A762" s="23" t="s">
        <v>12</v>
      </c>
      <c r="B762" s="24">
        <v>13151070305</v>
      </c>
      <c r="C762" s="24"/>
      <c r="D762" s="148">
        <f t="shared" ref="D762:G762" si="2416">IF(OR(AND($V1544=1,$B$24=2),$B$24=1), IF(D$12="Next Quintile",IF(D1544&gt;D$21,D$22,IF(D1544&gt;D$20,D$21,IF(D1544&gt;D$19,D$20,IF(D1544&gt;D$18,D$19,D$18)))),IF(D$12="2nd Quintile",IF(D1544&gt;D$20,D$22,IF(D1544&gt;D$19,D$21,IF(D1544&gt;D$18,D$20,D$19))),IF(D1544*(1+D$12)&gt;100,100,D1544*(1+D$12)))), D1544)</f>
        <v>86.1</v>
      </c>
      <c r="E762" s="148">
        <f t="shared" si="2416"/>
        <v>71.5</v>
      </c>
      <c r="F762" s="148">
        <f t="shared" si="2416"/>
        <v>39.4</v>
      </c>
      <c r="G762" s="148">
        <f t="shared" si="2416"/>
        <v>42.4</v>
      </c>
      <c r="H762" s="149">
        <f t="shared" ref="H762:M762" si="2417">IF(OR(AND($V1544=1,$B$24=2),$B$24=1), IF(H$12="2nd Quintile",IF(H1544&gt;H$21,H$20,IF(H1544&gt;H$20,H$19,IF(H1544&gt;H$19,H$18, H$17))), IF(H$12="Next Quintile",IF(H1544=H$22,H$22,IF(H1544&gt;H$21,H$21,IF(H1544&gt;H$20,H$20,IF(H1544&gt;H$19,H$19,H$18)))),H1544*(1+H$12))), H1544)</f>
        <v>7.9</v>
      </c>
      <c r="I762" s="149">
        <f t="shared" si="2417"/>
        <v>12</v>
      </c>
      <c r="J762" s="149">
        <f t="shared" si="2417"/>
        <v>13.7</v>
      </c>
      <c r="K762" s="149">
        <f t="shared" si="2417"/>
        <v>22</v>
      </c>
      <c r="L762" s="149">
        <f t="shared" si="2417"/>
        <v>33.4</v>
      </c>
      <c r="M762" s="149">
        <f t="shared" si="2417"/>
        <v>6.7</v>
      </c>
      <c r="N762" s="148">
        <f t="shared" si="2375"/>
        <v>77.599999999999994</v>
      </c>
      <c r="O762" s="149">
        <f t="shared" ref="O762:Q762" si="2418">IF(OR(AND($V1544=1,$B$24=2),$B$24=1), IF(O$12="2nd Quintile",IF(O1544&gt;O$21,O$20,IF(O1544&gt;O$20,O$19,IF(O1544&gt;O$19,O$18, O$17))), IF(O$12="Next Quintile",IF(O1544=O$22,O$22,IF(O1544&gt;O$21,O$21,IF(O1544&gt;O$20,O$20,IF(O1544&gt;O$19,O$19,O$18)))),O1544*(1+O$12))), O1544)</f>
        <v>7.5</v>
      </c>
      <c r="P762" s="149">
        <f t="shared" si="2418"/>
        <v>16.3</v>
      </c>
      <c r="Q762" s="149">
        <f t="shared" si="2418"/>
        <v>8.1999999999999993</v>
      </c>
      <c r="R762" s="23"/>
      <c r="S762" s="49">
        <f t="shared" si="2322"/>
        <v>1.0305902763885615</v>
      </c>
      <c r="T762" s="49">
        <f t="shared" si="2385"/>
        <v>0.16187782275725085</v>
      </c>
      <c r="U762" s="49">
        <f t="shared" si="2385"/>
        <v>-0.31808672909900215</v>
      </c>
      <c r="V762" s="49">
        <f t="shared" si="2385"/>
        <v>0.4869613642418979</v>
      </c>
      <c r="W762" s="49">
        <f t="shared" si="2333"/>
        <v>0.49054567463740495</v>
      </c>
      <c r="X762" s="49">
        <f t="shared" si="2333"/>
        <v>-0.13085405068865946</v>
      </c>
      <c r="Y762" s="49">
        <f t="shared" si="2334"/>
        <v>0.52080181591202657</v>
      </c>
      <c r="Z762" s="49">
        <f t="shared" si="2334"/>
        <v>0.43632247661771967</v>
      </c>
      <c r="AA762" s="49">
        <f t="shared" si="2334"/>
        <v>0.46757502485364189</v>
      </c>
      <c r="AB762" s="49">
        <f t="shared" si="2325"/>
        <v>0.60812740472147908</v>
      </c>
      <c r="AC762" s="49">
        <f t="shared" si="2385"/>
        <v>0.23879827284446886</v>
      </c>
      <c r="AD762" s="49">
        <f t="shared" si="2335"/>
        <v>0.49129910646150149</v>
      </c>
      <c r="AE762" s="49">
        <f t="shared" si="2335"/>
        <v>0.50987056180757928</v>
      </c>
      <c r="AF762" s="49">
        <f t="shared" si="2335"/>
        <v>0.60374403133816512</v>
      </c>
      <c r="AG762" s="129">
        <f t="shared" si="2326"/>
        <v>0.42839953525666391</v>
      </c>
      <c r="AH762" s="129">
        <f t="shared" si="2327"/>
        <v>0.32026231059278293</v>
      </c>
      <c r="AI762" s="129">
        <f t="shared" si="2328"/>
        <v>0.50400830206428016</v>
      </c>
      <c r="AJ762" s="132">
        <f t="shared" si="2329"/>
        <v>0.46092799311292876</v>
      </c>
      <c r="AK762" s="85">
        <f t="shared" si="2342"/>
        <v>0.71572830709440716</v>
      </c>
      <c r="AL762" s="122">
        <f t="shared" si="2343"/>
        <v>0.62318051091946292</v>
      </c>
      <c r="AM762" s="122">
        <f t="shared" si="2344"/>
        <v>0.74184639041546485</v>
      </c>
      <c r="AN762" s="122">
        <f t="shared" si="2345"/>
        <v>0.75025714240745356</v>
      </c>
      <c r="AO762" s="53"/>
      <c r="AP762" s="60"/>
    </row>
    <row r="763" spans="1:53" ht="15" thickBot="1">
      <c r="A763" s="23" t="s">
        <v>12</v>
      </c>
      <c r="B763" s="24">
        <v>13151070306</v>
      </c>
      <c r="C763" s="24"/>
      <c r="D763" s="148">
        <f t="shared" ref="D763:G763" si="2419">IF(OR(AND($V1545=1,$B$24=2),$B$24=1), IF(D$12="Next Quintile",IF(D1545&gt;D$21,D$22,IF(D1545&gt;D$20,D$21,IF(D1545&gt;D$19,D$20,IF(D1545&gt;D$18,D$19,D$18)))),IF(D$12="2nd Quintile",IF(D1545&gt;D$20,D$22,IF(D1545&gt;D$19,D$21,IF(D1545&gt;D$18,D$20,D$19))),IF(D1545*(1+D$12)&gt;100,100,D1545*(1+D$12)))), D1545)</f>
        <v>75.5</v>
      </c>
      <c r="E763" s="148">
        <f t="shared" si="2419"/>
        <v>63.7</v>
      </c>
      <c r="F763" s="148">
        <f t="shared" si="2419"/>
        <v>45.7</v>
      </c>
      <c r="G763" s="148">
        <f t="shared" si="2419"/>
        <v>37.5</v>
      </c>
      <c r="H763" s="149">
        <f t="shared" ref="H763:M763" si="2420">IF(OR(AND($V1545=1,$B$24=2),$B$24=1), IF(H$12="2nd Quintile",IF(H1545&gt;H$21,H$20,IF(H1545&gt;H$20,H$19,IF(H1545&gt;H$19,H$18, H$17))), IF(H$12="Next Quintile",IF(H1545=H$22,H$22,IF(H1545&gt;H$21,H$21,IF(H1545&gt;H$20,H$20,IF(H1545&gt;H$19,H$19,H$18)))),H1545*(1+H$12))), H1545)</f>
        <v>8.6</v>
      </c>
      <c r="I763" s="149">
        <f t="shared" si="2420"/>
        <v>4.2</v>
      </c>
      <c r="J763" s="149">
        <f t="shared" si="2420"/>
        <v>9.6999999999999993</v>
      </c>
      <c r="K763" s="149">
        <f t="shared" si="2420"/>
        <v>18.3</v>
      </c>
      <c r="L763" s="149">
        <f t="shared" si="2420"/>
        <v>34.700000000000003</v>
      </c>
      <c r="M763" s="149">
        <f t="shared" si="2420"/>
        <v>5.6</v>
      </c>
      <c r="N763" s="148">
        <f t="shared" si="2375"/>
        <v>73.8</v>
      </c>
      <c r="O763" s="149">
        <f t="shared" ref="O763:Q763" si="2421">IF(OR(AND($V1545=1,$B$24=2),$B$24=1), IF(O$12="2nd Quintile",IF(O1545&gt;O$21,O$20,IF(O1545&gt;O$20,O$19,IF(O1545&gt;O$19,O$18, O$17))), IF(O$12="Next Quintile",IF(O1545=O$22,O$22,IF(O1545&gt;O$21,O$21,IF(O1545&gt;O$20,O$20,IF(O1545&gt;O$19,O$19,O$18)))),O1545*(1+O$12))), O1545)</f>
        <v>9.6999999999999993</v>
      </c>
      <c r="P763" s="149">
        <f t="shared" si="2421"/>
        <v>13.8</v>
      </c>
      <c r="Q763" s="149">
        <f t="shared" si="2421"/>
        <v>11</v>
      </c>
      <c r="R763" s="23"/>
      <c r="S763" s="49">
        <f t="shared" si="2322"/>
        <v>0.12766296268237948</v>
      </c>
      <c r="T763" s="49">
        <f t="shared" si="2385"/>
        <v>-0.58373825332910223</v>
      </c>
      <c r="U763" s="49">
        <f t="shared" si="2385"/>
        <v>-1.6184194077731872E-2</v>
      </c>
      <c r="V763" s="49">
        <f t="shared" si="2385"/>
        <v>0.2264997112114599</v>
      </c>
      <c r="W763" s="49">
        <f t="shared" si="2333"/>
        <v>0.24056318469593416</v>
      </c>
      <c r="X763" s="49">
        <f t="shared" si="2333"/>
        <v>0.80040554356537763</v>
      </c>
      <c r="Y763" s="49">
        <f t="shared" si="2334"/>
        <v>0.72176555252010743</v>
      </c>
      <c r="Z763" s="49">
        <f t="shared" si="2334"/>
        <v>0.61888303834699276</v>
      </c>
      <c r="AA763" s="49">
        <f t="shared" si="2334"/>
        <v>0.34792549249838756</v>
      </c>
      <c r="AB763" s="49">
        <f t="shared" si="2325"/>
        <v>0.70109056908400358</v>
      </c>
      <c r="AC763" s="49">
        <f t="shared" si="2385"/>
        <v>-0.11820640688698091</v>
      </c>
      <c r="AD763" s="49">
        <f t="shared" si="2335"/>
        <v>0.26502209666220178</v>
      </c>
      <c r="AE763" s="49">
        <f t="shared" si="2335"/>
        <v>0.68940657190123023</v>
      </c>
      <c r="AF763" s="49">
        <f t="shared" si="2335"/>
        <v>0.18365377948462619</v>
      </c>
      <c r="AG763" s="129">
        <f t="shared" si="2326"/>
        <v>0.34254867360962882</v>
      </c>
      <c r="AH763" s="129">
        <f t="shared" si="2327"/>
        <v>0.21671064389548919</v>
      </c>
      <c r="AI763" s="129">
        <f t="shared" si="2328"/>
        <v>0.55596636664312793</v>
      </c>
      <c r="AJ763" s="132">
        <f t="shared" si="2329"/>
        <v>0.2549690102902693</v>
      </c>
      <c r="AK763" s="85">
        <f t="shared" si="2342"/>
        <v>0.69010109187648916</v>
      </c>
      <c r="AL763" s="122">
        <f t="shared" si="2343"/>
        <v>0.5929169125997481</v>
      </c>
      <c r="AM763" s="122">
        <f t="shared" si="2344"/>
        <v>0.75393558409565598</v>
      </c>
      <c r="AN763" s="122">
        <f t="shared" si="2345"/>
        <v>0.69269764066487149</v>
      </c>
      <c r="AO763" s="53"/>
      <c r="AP763" s="60"/>
    </row>
    <row r="764" spans="1:53" ht="15" thickBot="1">
      <c r="A764" s="23" t="s">
        <v>12</v>
      </c>
      <c r="B764" s="24">
        <v>13151070307</v>
      </c>
      <c r="C764" s="24"/>
      <c r="D764" s="148">
        <f t="shared" ref="D764:G764" si="2422">IF(OR(AND($V1546=1,$B$24=2),$B$24=1), IF(D$12="Next Quintile",IF(D1546&gt;D$21,D$22,IF(D1546&gt;D$20,D$21,IF(D1546&gt;D$19,D$20,IF(D1546&gt;D$18,D$19,D$18)))),IF(D$12="2nd Quintile",IF(D1546&gt;D$20,D$22,IF(D1546&gt;D$19,D$21,IF(D1546&gt;D$18,D$20,D$19))),IF(D1546*(1+D$12)&gt;100,100,D1546*(1+D$12)))), D1546)</f>
        <v>75.400000000000006</v>
      </c>
      <c r="E764" s="148">
        <f t="shared" si="2422"/>
        <v>62.5</v>
      </c>
      <c r="F764" s="148">
        <f t="shared" si="2422"/>
        <v>35.5</v>
      </c>
      <c r="G764" s="148">
        <f t="shared" si="2422"/>
        <v>19.100000000000001</v>
      </c>
      <c r="H764" s="149">
        <f t="shared" ref="H764:M764" si="2423">IF(OR(AND($V1546=1,$B$24=2),$B$24=1), IF(H$12="2nd Quintile",IF(H1546&gt;H$21,H$20,IF(H1546&gt;H$20,H$19,IF(H1546&gt;H$19,H$18, H$17))), IF(H$12="Next Quintile",IF(H1546=H$22,H$22,IF(H1546&gt;H$21,H$21,IF(H1546&gt;H$20,H$20,IF(H1546&gt;H$19,H$19,H$18)))),H1546*(1+H$12))), H1546)</f>
        <v>13.6</v>
      </c>
      <c r="I764" s="149">
        <f t="shared" si="2423"/>
        <v>13.1</v>
      </c>
      <c r="J764" s="149">
        <f t="shared" si="2423"/>
        <v>4.3</v>
      </c>
      <c r="K764" s="149">
        <f t="shared" si="2423"/>
        <v>24.4</v>
      </c>
      <c r="L764" s="149">
        <f t="shared" si="2423"/>
        <v>29.7</v>
      </c>
      <c r="M764" s="149">
        <f t="shared" si="2423"/>
        <v>6.6</v>
      </c>
      <c r="N764" s="148">
        <f t="shared" si="2375"/>
        <v>66.400000000000006</v>
      </c>
      <c r="O764" s="149">
        <f t="shared" ref="O764:Q764" si="2424">IF(OR(AND($V1546=1,$B$24=2),$B$24=1), IF(O$12="2nd Quintile",IF(O1546&gt;O$21,O$20,IF(O1546&gt;O$20,O$19,IF(O1546&gt;O$19,O$18, O$17))), IF(O$12="Next Quintile",IF(O1546=O$22,O$22,IF(O1546&gt;O$21,O$21,IF(O1546&gt;O$20,O$20,IF(O1546&gt;O$19,O$19,O$18)))),O1546*(1+O$12))), O1546)</f>
        <v>6.1</v>
      </c>
      <c r="P764" s="149">
        <f t="shared" si="2424"/>
        <v>4.9000000000000004</v>
      </c>
      <c r="Q764" s="149">
        <f t="shared" si="2424"/>
        <v>11.9</v>
      </c>
      <c r="R764" s="23"/>
      <c r="S764" s="49">
        <f t="shared" si="2322"/>
        <v>0.11914478047760464</v>
      </c>
      <c r="T764" s="49">
        <f t="shared" si="2385"/>
        <v>-0.69844841888084919</v>
      </c>
      <c r="U764" s="49">
        <f t="shared" si="2385"/>
        <v>-0.50497877458835971</v>
      </c>
      <c r="V764" s="49">
        <f t="shared" si="2385"/>
        <v>-0.75156037363753203</v>
      </c>
      <c r="W764" s="49">
        <f t="shared" si="2333"/>
        <v>-1.5450260291717159</v>
      </c>
      <c r="X764" s="49">
        <f t="shared" si="2333"/>
        <v>-0.26218553192961336</v>
      </c>
      <c r="Y764" s="49">
        <f t="shared" si="2334"/>
        <v>0.99306659694101651</v>
      </c>
      <c r="Z764" s="49">
        <f t="shared" si="2334"/>
        <v>0.3179048149554885</v>
      </c>
      <c r="AA764" s="49">
        <f t="shared" si="2334"/>
        <v>0.80811600155705687</v>
      </c>
      <c r="AB764" s="49">
        <f t="shared" si="2325"/>
        <v>0.61657860148170862</v>
      </c>
      <c r="AC764" s="49">
        <f t="shared" si="2385"/>
        <v>-0.81342604636401439</v>
      </c>
      <c r="AD764" s="49">
        <f t="shared" si="2335"/>
        <v>0.63529356724287411</v>
      </c>
      <c r="AE764" s="49">
        <f t="shared" si="2335"/>
        <v>1.3285547678346277</v>
      </c>
      <c r="AF764" s="49">
        <f t="shared" si="2335"/>
        <v>4.8624769960274365E-2</v>
      </c>
      <c r="AG764" s="129">
        <f t="shared" si="2326"/>
        <v>0.16735285288299492</v>
      </c>
      <c r="AH764" s="129">
        <f t="shared" si="2327"/>
        <v>-0.37856967868420704</v>
      </c>
      <c r="AI764" s="129">
        <f t="shared" si="2328"/>
        <v>0.58086647266475133</v>
      </c>
      <c r="AJ764" s="132">
        <f t="shared" si="2329"/>
        <v>0.29976176466844046</v>
      </c>
      <c r="AK764" s="85">
        <f t="shared" si="2342"/>
        <v>0.63780364352354924</v>
      </c>
      <c r="AL764" s="122">
        <f t="shared" si="2343"/>
        <v>0.41894265274698056</v>
      </c>
      <c r="AM764" s="122">
        <f t="shared" si="2344"/>
        <v>0.75972914486033549</v>
      </c>
      <c r="AN764" s="122">
        <f t="shared" si="2345"/>
        <v>0.70521590322545802</v>
      </c>
      <c r="AO764" s="53"/>
      <c r="AP764" s="60"/>
      <c r="AU764" s="56"/>
      <c r="AV764" s="56"/>
      <c r="AW764" s="56"/>
      <c r="AX764" s="56"/>
      <c r="AY764" s="56"/>
      <c r="AZ764" s="56"/>
      <c r="BA764" s="56"/>
    </row>
    <row r="765" spans="1:53" ht="15" thickBot="1">
      <c r="A765" s="23" t="s">
        <v>12</v>
      </c>
      <c r="B765" s="24">
        <v>13151070309</v>
      </c>
      <c r="C765" s="24"/>
      <c r="D765" s="148">
        <f t="shared" ref="D765:G765" si="2425">IF(OR(AND($V1547=1,$B$24=2),$B$24=1), IF(D$12="Next Quintile",IF(D1547&gt;D$21,D$22,IF(D1547&gt;D$20,D$21,IF(D1547&gt;D$19,D$20,IF(D1547&gt;D$18,D$19,D$18)))),IF(D$12="2nd Quintile",IF(D1547&gt;D$20,D$22,IF(D1547&gt;D$19,D$21,IF(D1547&gt;D$18,D$20,D$19))),IF(D1547*(1+D$12)&gt;100,100,D1547*(1+D$12)))), D1547)</f>
        <v>79.7</v>
      </c>
      <c r="E765" s="148">
        <f t="shared" si="2425"/>
        <v>71.8</v>
      </c>
      <c r="F765" s="148">
        <f t="shared" si="2425"/>
        <v>52.8</v>
      </c>
      <c r="G765" s="148">
        <f t="shared" si="2425"/>
        <v>25.1</v>
      </c>
      <c r="H765" s="149">
        <f t="shared" ref="H765:M765" si="2426">IF(OR(AND($V1547=1,$B$24=2),$B$24=1), IF(H$12="2nd Quintile",IF(H1547&gt;H$21,H$20,IF(H1547&gt;H$20,H$19,IF(H1547&gt;H$19,H$18, H$17))), IF(H$12="Next Quintile",IF(H1547=H$22,H$22,IF(H1547&gt;H$21,H$21,IF(H1547&gt;H$20,H$20,IF(H1547&gt;H$19,H$19,H$18)))),H1547*(1+H$12))), H1547)</f>
        <v>7.7</v>
      </c>
      <c r="I765" s="149">
        <f t="shared" si="2426"/>
        <v>7.9</v>
      </c>
      <c r="J765" s="149">
        <f t="shared" si="2426"/>
        <v>3.4</v>
      </c>
      <c r="K765" s="149">
        <f t="shared" si="2426"/>
        <v>7.5</v>
      </c>
      <c r="L765" s="149">
        <f t="shared" si="2426"/>
        <v>28.7</v>
      </c>
      <c r="M765" s="149">
        <f t="shared" si="2426"/>
        <v>4.5999999999999996</v>
      </c>
      <c r="N765" s="148">
        <f t="shared" si="2375"/>
        <v>74.2</v>
      </c>
      <c r="O765" s="149">
        <f t="shared" ref="O765:Q765" si="2427">IF(OR(AND($V1547=1,$B$24=2),$B$24=1), IF(O$12="2nd Quintile",IF(O1547&gt;O$21,O$20,IF(O1547&gt;O$20,O$19,IF(O1547&gt;O$19,O$18, O$17))), IF(O$12="Next Quintile",IF(O1547=O$22,O$22,IF(O1547&gt;O$21,O$21,IF(O1547&gt;O$20,O$20,IF(O1547&gt;O$19,O$19,O$18)))),O1547*(1+O$12))), O1547)</f>
        <v>7</v>
      </c>
      <c r="P765" s="149">
        <f t="shared" si="2427"/>
        <v>15.3</v>
      </c>
      <c r="Q765" s="149">
        <f t="shared" si="2427"/>
        <v>12.2</v>
      </c>
      <c r="R765" s="23"/>
      <c r="S765" s="49">
        <f t="shared" si="2322"/>
        <v>0.48542661528294262</v>
      </c>
      <c r="T765" s="49">
        <f t="shared" si="2385"/>
        <v>0.19055536414518726</v>
      </c>
      <c r="U765" s="49">
        <f t="shared" si="2385"/>
        <v>0.32405517078750873</v>
      </c>
      <c r="V765" s="49">
        <f t="shared" si="2385"/>
        <v>-0.43262773727373033</v>
      </c>
      <c r="W765" s="49">
        <f t="shared" si="2333"/>
        <v>0.56196924319211095</v>
      </c>
      <c r="X765" s="49">
        <f t="shared" si="2333"/>
        <v>0.35865419757307798</v>
      </c>
      <c r="Y765" s="49">
        <f t="shared" si="2334"/>
        <v>1.0382834376778347</v>
      </c>
      <c r="Z765" s="49">
        <f t="shared" si="2334"/>
        <v>1.1517625158270333</v>
      </c>
      <c r="AA765" s="49">
        <f t="shared" si="2334"/>
        <v>0.90015410336879065</v>
      </c>
      <c r="AB765" s="49">
        <f t="shared" si="2325"/>
        <v>0.78560253668629854</v>
      </c>
      <c r="AC765" s="49">
        <f t="shared" si="2385"/>
        <v>-8.0626966915248788E-2</v>
      </c>
      <c r="AD765" s="49">
        <f t="shared" si="2335"/>
        <v>0.542725699597706</v>
      </c>
      <c r="AE765" s="49">
        <f t="shared" si="2335"/>
        <v>0.58168496584503959</v>
      </c>
      <c r="AF765" s="49">
        <f t="shared" si="2335"/>
        <v>3.6151001188239381E-3</v>
      </c>
      <c r="AG765" s="129">
        <f t="shared" si="2326"/>
        <v>0.52286391520988629</v>
      </c>
      <c r="AH765" s="129">
        <f t="shared" si="2327"/>
        <v>0.36090232734070454</v>
      </c>
      <c r="AI765" s="129">
        <f t="shared" si="2328"/>
        <v>0.94583971862737404</v>
      </c>
      <c r="AJ765" s="132">
        <f t="shared" si="2329"/>
        <v>0.26184969966158023</v>
      </c>
      <c r="AK765" s="85">
        <f t="shared" si="2342"/>
        <v>0.7439267310711104</v>
      </c>
      <c r="AL765" s="122">
        <f t="shared" si="2343"/>
        <v>0.6350578006028913</v>
      </c>
      <c r="AM765" s="122">
        <f t="shared" si="2344"/>
        <v>0.84464824826216622</v>
      </c>
      <c r="AN765" s="122">
        <f t="shared" si="2345"/>
        <v>0.69462059176139712</v>
      </c>
      <c r="AO765" s="53"/>
      <c r="AP765" s="60"/>
    </row>
    <row r="766" spans="1:53" ht="15" thickBot="1">
      <c r="A766" s="23" t="s">
        <v>12</v>
      </c>
      <c r="B766" s="24">
        <v>13151070310</v>
      </c>
      <c r="C766" s="24"/>
      <c r="D766" s="148">
        <f t="shared" ref="D766:G766" si="2428">IF(OR(AND($V1548=1,$B$24=2),$B$24=1), IF(D$12="Next Quintile",IF(D1548&gt;D$21,D$22,IF(D1548&gt;D$20,D$21,IF(D1548&gt;D$19,D$20,IF(D1548&gt;D$18,D$19,D$18)))),IF(D$12="2nd Quintile",IF(D1548&gt;D$20,D$22,IF(D1548&gt;D$19,D$21,IF(D1548&gt;D$18,D$20,D$19))),IF(D1548*(1+D$12)&gt;100,100,D1548*(1+D$12)))), D1548)</f>
        <v>77</v>
      </c>
      <c r="E766" s="148">
        <f t="shared" si="2428"/>
        <v>68.599999999999994</v>
      </c>
      <c r="F766" s="148">
        <f t="shared" si="2428"/>
        <v>48.1</v>
      </c>
      <c r="G766" s="148">
        <f t="shared" si="2428"/>
        <v>19.8</v>
      </c>
      <c r="H766" s="149">
        <f t="shared" ref="H766:M766" si="2429">IF(OR(AND($V1548=1,$B$24=2),$B$24=1), IF(H$12="2nd Quintile",IF(H1548&gt;H$21,H$20,IF(H1548&gt;H$20,H$19,IF(H1548&gt;H$19,H$18, H$17))), IF(H$12="Next Quintile",IF(H1548=H$22,H$22,IF(H1548&gt;H$21,H$21,IF(H1548&gt;H$20,H$20,IF(H1548&gt;H$19,H$19,H$18)))),H1548*(1+H$12))), H1548)</f>
        <v>8.4</v>
      </c>
      <c r="I766" s="149">
        <f t="shared" si="2429"/>
        <v>5.2</v>
      </c>
      <c r="J766" s="149">
        <f t="shared" si="2429"/>
        <v>11.5</v>
      </c>
      <c r="K766" s="149">
        <f t="shared" si="2429"/>
        <v>24</v>
      </c>
      <c r="L766" s="149">
        <f t="shared" si="2429"/>
        <v>33.299999999999997</v>
      </c>
      <c r="M766" s="149">
        <f t="shared" si="2429"/>
        <v>12</v>
      </c>
      <c r="N766" s="148">
        <f t="shared" si="2375"/>
        <v>70.7</v>
      </c>
      <c r="O766" s="149">
        <f t="shared" ref="O766:Q766" si="2430">IF(OR(AND($V1548=1,$B$24=2),$B$24=1), IF(O$12="2nd Quintile",IF(O1548&gt;O$21,O$20,IF(O1548&gt;O$20,O$19,IF(O1548&gt;O$19,O$18, O$17))), IF(O$12="Next Quintile",IF(O1548=O$22,O$22,IF(O1548&gt;O$21,O$21,IF(O1548&gt;O$20,O$20,IF(O1548&gt;O$19,O$19,O$18)))),O1548*(1+O$12))), O1548)</f>
        <v>12.3</v>
      </c>
      <c r="P766" s="149">
        <f t="shared" si="2430"/>
        <v>16.2</v>
      </c>
      <c r="Q766" s="149">
        <f t="shared" si="2430"/>
        <v>6.3</v>
      </c>
      <c r="R766" s="23"/>
      <c r="S766" s="49">
        <f t="shared" si="2322"/>
        <v>0.2554356957540091</v>
      </c>
      <c r="T766" s="49">
        <f t="shared" si="2385"/>
        <v>-0.1153384106594708</v>
      </c>
      <c r="U766" s="49">
        <f t="shared" si="2385"/>
        <v>9.8826295454180466E-2</v>
      </c>
      <c r="V766" s="49">
        <f t="shared" si="2385"/>
        <v>-0.71435156606175521</v>
      </c>
      <c r="W766" s="49">
        <f t="shared" si="2333"/>
        <v>0.3119867532506399</v>
      </c>
      <c r="X766" s="49">
        <f t="shared" si="2333"/>
        <v>0.68101328789178317</v>
      </c>
      <c r="Y766" s="49">
        <f t="shared" si="2334"/>
        <v>0.63133187104647104</v>
      </c>
      <c r="Z766" s="49">
        <f t="shared" si="2334"/>
        <v>0.33764109189919367</v>
      </c>
      <c r="AA766" s="49">
        <f t="shared" si="2334"/>
        <v>0.47677883503481538</v>
      </c>
      <c r="AB766" s="49">
        <f t="shared" si="2325"/>
        <v>0.16021397642931567</v>
      </c>
      <c r="AC766" s="49">
        <f t="shared" si="2385"/>
        <v>-0.40944706666790015</v>
      </c>
      <c r="AD766" s="49">
        <f t="shared" si="2335"/>
        <v>-2.3961876460616817E-3</v>
      </c>
      <c r="AE766" s="49">
        <f t="shared" si="2335"/>
        <v>0.51705200221132541</v>
      </c>
      <c r="AF766" s="49">
        <f t="shared" si="2335"/>
        <v>0.88880527366735207</v>
      </c>
      <c r="AG766" s="129">
        <f t="shared" si="2326"/>
        <v>0.24583686852040643</v>
      </c>
      <c r="AH766" s="129">
        <f t="shared" si="2327"/>
        <v>0.16412913238226537</v>
      </c>
      <c r="AI766" s="129">
        <f t="shared" si="2328"/>
        <v>0.32487796778777495</v>
      </c>
      <c r="AJ766" s="132">
        <f t="shared" si="2329"/>
        <v>0.24850350539117891</v>
      </c>
      <c r="AK766" s="85">
        <f t="shared" si="2342"/>
        <v>0.66123179230760798</v>
      </c>
      <c r="AL766" s="122">
        <f t="shared" si="2343"/>
        <v>0.57754964914341544</v>
      </c>
      <c r="AM766" s="122">
        <f t="shared" si="2344"/>
        <v>0.70016775356439864</v>
      </c>
      <c r="AN766" s="122">
        <f t="shared" si="2345"/>
        <v>0.6908907214647203</v>
      </c>
      <c r="AO766" s="53"/>
      <c r="AP766" s="60"/>
    </row>
    <row r="767" spans="1:53" ht="15" thickBot="1">
      <c r="A767" s="23" t="s">
        <v>12</v>
      </c>
      <c r="B767" s="32">
        <v>13151070311</v>
      </c>
      <c r="C767" s="32"/>
      <c r="D767" s="148">
        <f t="shared" ref="D767:G767" si="2431">IF(OR(AND($V1549=1,$B$24=2),$B$24=1), IF(D$12="Next Quintile",IF(D1549&gt;D$21,D$22,IF(D1549&gt;D$20,D$21,IF(D1549&gt;D$19,D$20,IF(D1549&gt;D$18,D$19,D$18)))),IF(D$12="2nd Quintile",IF(D1549&gt;D$20,D$22,IF(D1549&gt;D$19,D$21,IF(D1549&gt;D$18,D$20,D$19))),IF(D1549*(1+D$12)&gt;100,100,D1549*(1+D$12)))), D1549)</f>
        <v>72.8</v>
      </c>
      <c r="E767" s="148">
        <f t="shared" si="2431"/>
        <v>61.4</v>
      </c>
      <c r="F767" s="148">
        <f t="shared" si="2431"/>
        <v>35.200000000000003</v>
      </c>
      <c r="G767" s="148">
        <f t="shared" si="2431"/>
        <v>14</v>
      </c>
      <c r="H767" s="149">
        <f t="shared" ref="H767:M767" si="2432">IF(OR(AND($V1549=1,$B$24=2),$B$24=1), IF(H$12="2nd Quintile",IF(H1549&gt;H$21,H$20,IF(H1549&gt;H$20,H$19,IF(H1549&gt;H$19,H$18, H$17))), IF(H$12="Next Quintile",IF(H1549=H$22,H$22,IF(H1549&gt;H$21,H$21,IF(H1549&gt;H$20,H$20,IF(H1549&gt;H$19,H$19,H$18)))),H1549*(1+H$12))), H1549)</f>
        <v>9.4</v>
      </c>
      <c r="I767" s="149">
        <f t="shared" si="2432"/>
        <v>7.8</v>
      </c>
      <c r="J767" s="149">
        <f t="shared" si="2432"/>
        <v>18.8</v>
      </c>
      <c r="K767" s="149">
        <f t="shared" si="2432"/>
        <v>31.7</v>
      </c>
      <c r="L767" s="149">
        <f t="shared" si="2432"/>
        <v>38.1</v>
      </c>
      <c r="M767" s="149">
        <f t="shared" si="2432"/>
        <v>15.6</v>
      </c>
      <c r="N767" s="148">
        <f t="shared" si="2375"/>
        <v>65.099999999999994</v>
      </c>
      <c r="O767" s="149">
        <f t="shared" ref="O767:Q767" si="2433">IF(OR(AND($V1549=1,$B$24=2),$B$24=1), IF(O$12="2nd Quintile",IF(O1549&gt;O$21,O$20,IF(O1549&gt;O$20,O$19,IF(O1549&gt;O$19,O$18, O$17))), IF(O$12="Next Quintile",IF(O1549=O$22,O$22,IF(O1549&gt;O$21,O$21,IF(O1549&gt;O$20,O$20,IF(O1549&gt;O$19,O$19,O$18)))),O1549*(1+O$12))), O1549)</f>
        <v>5.9</v>
      </c>
      <c r="P767" s="149">
        <f t="shared" si="2433"/>
        <v>28.1</v>
      </c>
      <c r="Q767" s="149">
        <f t="shared" si="2433"/>
        <v>15.7</v>
      </c>
      <c r="R767" s="23"/>
      <c r="S767" s="49">
        <f t="shared" si="2322"/>
        <v>-0.10232795684655407</v>
      </c>
      <c r="T767" s="49">
        <f t="shared" ref="T767:AC782" si="2434">IF((E767-T$25)/T$26&lt;3.1, (IF((E767-T$25)/T$26&gt;-3.1, (E767-T$25)/T$26, -3.1)), 3.1)</f>
        <v>-0.80359940396995044</v>
      </c>
      <c r="U767" s="49">
        <f t="shared" si="2434"/>
        <v>-0.51935508577984868</v>
      </c>
      <c r="V767" s="49">
        <f t="shared" si="2434"/>
        <v>-1.0226531145467637</v>
      </c>
      <c r="W767" s="49">
        <f t="shared" si="2333"/>
        <v>-4.5131089522890112E-2</v>
      </c>
      <c r="X767" s="49">
        <f t="shared" si="2333"/>
        <v>0.37059342314043747</v>
      </c>
      <c r="Y767" s="49">
        <f t="shared" si="2334"/>
        <v>0.26457305173672341</v>
      </c>
      <c r="Z767" s="49">
        <f t="shared" si="2334"/>
        <v>-4.2282239267131413E-2</v>
      </c>
      <c r="AA767" s="49">
        <f t="shared" si="2334"/>
        <v>3.4995946338492838E-2</v>
      </c>
      <c r="AB767" s="49">
        <f t="shared" si="2325"/>
        <v>-0.14402910693894619</v>
      </c>
      <c r="AC767" s="49">
        <f t="shared" si="2434"/>
        <v>-0.93555922627214316</v>
      </c>
      <c r="AD767" s="49">
        <f t="shared" si="2335"/>
        <v>0.65586420449735583</v>
      </c>
      <c r="AE767" s="49">
        <f t="shared" si="2335"/>
        <v>-0.33753940583445352</v>
      </c>
      <c r="AF767" s="49">
        <f t="shared" si="2335"/>
        <v>-0.52149771469809958</v>
      </c>
      <c r="AG767" s="129">
        <f t="shared" si="2326"/>
        <v>-0.20017860434211379</v>
      </c>
      <c r="AH767" s="129">
        <f t="shared" si="2327"/>
        <v>-0.26541431082697808</v>
      </c>
      <c r="AI767" s="129">
        <f t="shared" si="2328"/>
        <v>-5.0438466622528259E-2</v>
      </c>
      <c r="AJ767" s="132">
        <f t="shared" si="2329"/>
        <v>-0.28468303557683511</v>
      </c>
      <c r="AK767" s="85">
        <f t="shared" si="2342"/>
        <v>0.52809236546571114</v>
      </c>
      <c r="AL767" s="122">
        <f t="shared" si="2343"/>
        <v>0.45201299057709332</v>
      </c>
      <c r="AM767" s="122">
        <f t="shared" si="2344"/>
        <v>0.61284207845077954</v>
      </c>
      <c r="AN767" s="122">
        <f t="shared" si="2345"/>
        <v>0.54188070396820132</v>
      </c>
      <c r="AO767" s="53"/>
      <c r="AP767" s="60"/>
    </row>
    <row r="768" spans="1:53" ht="15" thickBot="1">
      <c r="A768" s="23" t="s">
        <v>12</v>
      </c>
      <c r="B768" s="24">
        <v>13151070402</v>
      </c>
      <c r="C768" s="24"/>
      <c r="D768" s="148">
        <f t="shared" ref="D768:G768" si="2435">IF(OR(AND($V1550=1,$B$24=2),$B$24=1), IF(D$12="Next Quintile",IF(D1550&gt;D$21,D$22,IF(D1550&gt;D$20,D$21,IF(D1550&gt;D$19,D$20,IF(D1550&gt;D$18,D$19,D$18)))),IF(D$12="2nd Quintile",IF(D1550&gt;D$20,D$22,IF(D1550&gt;D$19,D$21,IF(D1550&gt;D$18,D$20,D$19))),IF(D1550*(1+D$12)&gt;100,100,D1550*(1+D$12)))), D1550)</f>
        <v>89.4</v>
      </c>
      <c r="E768" s="148">
        <f t="shared" si="2435"/>
        <v>76</v>
      </c>
      <c r="F768" s="148">
        <f t="shared" si="2435"/>
        <v>57.2</v>
      </c>
      <c r="G768" s="148">
        <f t="shared" si="2435"/>
        <v>35</v>
      </c>
      <c r="H768" s="149">
        <f t="shared" ref="H768:M768" si="2436">IF(OR(AND($V1550=1,$B$24=2),$B$24=1), IF(H$12="2nd Quintile",IF(H1550&gt;H$21,H$20,IF(H1550&gt;H$20,H$19,IF(H1550&gt;H$19,H$18, H$17))), IF(H$12="Next Quintile",IF(H1550=H$22,H$22,IF(H1550&gt;H$21,H$21,IF(H1550&gt;H$20,H$20,IF(H1550&gt;H$19,H$19,H$18)))),H1550*(1+H$12))), H1550)</f>
        <v>6.5</v>
      </c>
      <c r="I768" s="149">
        <f t="shared" si="2436"/>
        <v>3.4</v>
      </c>
      <c r="J768" s="149">
        <f t="shared" si="2436"/>
        <v>9.4</v>
      </c>
      <c r="K768" s="149">
        <f t="shared" si="2436"/>
        <v>21.7</v>
      </c>
      <c r="L768" s="149">
        <f t="shared" si="2436"/>
        <v>32.5</v>
      </c>
      <c r="M768" s="149">
        <f t="shared" si="2436"/>
        <v>7.8</v>
      </c>
      <c r="N768" s="148">
        <f t="shared" si="2375"/>
        <v>70.900000000000006</v>
      </c>
      <c r="O768" s="149">
        <f t="shared" ref="O768:Q768" si="2437">IF(OR(AND($V1550=1,$B$24=2),$B$24=1), IF(O$12="2nd Quintile",IF(O1550&gt;O$21,O$20,IF(O1550&gt;O$20,O$19,IF(O1550&gt;O$19,O$18, O$17))), IF(O$12="Next Quintile",IF(O1550=O$22,O$22,IF(O1550&gt;O$21,O$21,IF(O1550&gt;O$20,O$20,IF(O1550&gt;O$19,O$19,O$18)))),O1550*(1+O$12))), O1550)</f>
        <v>10.9</v>
      </c>
      <c r="P768" s="149">
        <f t="shared" si="2437"/>
        <v>14.7</v>
      </c>
      <c r="Q768" s="149">
        <f t="shared" si="2437"/>
        <v>10.1</v>
      </c>
      <c r="R768" s="23"/>
      <c r="S768" s="49">
        <f t="shared" si="2322"/>
        <v>1.3116902891461477</v>
      </c>
      <c r="T768" s="49">
        <f t="shared" si="2434"/>
        <v>0.59204094357630088</v>
      </c>
      <c r="U768" s="49">
        <f t="shared" si="2434"/>
        <v>0.5349077349293484</v>
      </c>
      <c r="V768" s="49">
        <f t="shared" si="2434"/>
        <v>9.3611112726542503E-2</v>
      </c>
      <c r="W768" s="49">
        <f t="shared" si="2333"/>
        <v>0.99051065452034714</v>
      </c>
      <c r="X768" s="49">
        <f t="shared" si="2333"/>
        <v>0.89591934810425322</v>
      </c>
      <c r="Y768" s="49">
        <f t="shared" si="2334"/>
        <v>0.73683783276571346</v>
      </c>
      <c r="Z768" s="49">
        <f t="shared" si="2334"/>
        <v>0.45112468432549857</v>
      </c>
      <c r="AA768" s="49">
        <f t="shared" si="2334"/>
        <v>0.55040931648420222</v>
      </c>
      <c r="AB768" s="49">
        <f t="shared" si="2325"/>
        <v>0.51516424035895458</v>
      </c>
      <c r="AC768" s="49">
        <f t="shared" si="2434"/>
        <v>-0.39065734668203411</v>
      </c>
      <c r="AD768" s="49">
        <f t="shared" si="2335"/>
        <v>0.14159827313531093</v>
      </c>
      <c r="AE768" s="49">
        <f t="shared" si="2335"/>
        <v>0.62477360826751593</v>
      </c>
      <c r="AF768" s="49">
        <f t="shared" si="2335"/>
        <v>0.31868278900897801</v>
      </c>
      <c r="AG768" s="129">
        <f t="shared" si="2326"/>
        <v>0.4718893235725054</v>
      </c>
      <c r="AH768" s="129">
        <f t="shared" si="2327"/>
        <v>0.73650255939552189</v>
      </c>
      <c r="AI768" s="129">
        <f t="shared" si="2328"/>
        <v>0.50556608038955175</v>
      </c>
      <c r="AJ768" s="132">
        <f t="shared" si="2329"/>
        <v>0.17359933093244267</v>
      </c>
      <c r="AK768" s="85">
        <f t="shared" si="2342"/>
        <v>0.72871038023345103</v>
      </c>
      <c r="AL768" s="122">
        <f t="shared" si="2343"/>
        <v>0.74482923079075247</v>
      </c>
      <c r="AM768" s="122">
        <f t="shared" si="2344"/>
        <v>0.74220884202019</v>
      </c>
      <c r="AN768" s="122">
        <f t="shared" si="2345"/>
        <v>0.66995719916238561</v>
      </c>
      <c r="AO768" s="53"/>
      <c r="AP768" s="60"/>
    </row>
    <row r="769" spans="1:53" ht="15" thickBot="1">
      <c r="A769" s="23" t="s">
        <v>12</v>
      </c>
      <c r="B769" s="24">
        <v>13151070403</v>
      </c>
      <c r="C769" s="24"/>
      <c r="D769" s="148">
        <f t="shared" ref="D769:G769" si="2438">IF(OR(AND($V1551=1,$B$24=2),$B$24=1), IF(D$12="Next Quintile",IF(D1551&gt;D$21,D$22,IF(D1551&gt;D$20,D$21,IF(D1551&gt;D$19,D$20,IF(D1551&gt;D$18,D$19,D$18)))),IF(D$12="2nd Quintile",IF(D1551&gt;D$20,D$22,IF(D1551&gt;D$19,D$21,IF(D1551&gt;D$18,D$20,D$19))),IF(D1551*(1+D$12)&gt;100,100,D1551*(1+D$12)))), D1551)</f>
        <v>82.3</v>
      </c>
      <c r="E769" s="148">
        <f t="shared" si="2438"/>
        <v>66.900000000000006</v>
      </c>
      <c r="F769" s="148">
        <f t="shared" si="2438"/>
        <v>46</v>
      </c>
      <c r="G769" s="148">
        <f t="shared" si="2438"/>
        <v>18.8</v>
      </c>
      <c r="H769" s="149">
        <f t="shared" ref="H769:M769" si="2439">IF(OR(AND($V1551=1,$B$24=2),$B$24=1), IF(H$12="2nd Quintile",IF(H1551&gt;H$21,H$20,IF(H1551&gt;H$20,H$19,IF(H1551&gt;H$19,H$18, H$17))), IF(H$12="Next Quintile",IF(H1551=H$22,H$22,IF(H1551&gt;H$21,H$21,IF(H1551&gt;H$20,H$20,IF(H1551&gt;H$19,H$19,H$18)))),H1551*(1+H$12))), H1551)</f>
        <v>9.1</v>
      </c>
      <c r="I769" s="149">
        <f t="shared" si="2439"/>
        <v>11.5</v>
      </c>
      <c r="J769" s="149">
        <f t="shared" si="2439"/>
        <v>6.7</v>
      </c>
      <c r="K769" s="149">
        <f t="shared" si="2439"/>
        <v>27</v>
      </c>
      <c r="L769" s="149">
        <f t="shared" si="2439"/>
        <v>34.1</v>
      </c>
      <c r="M769" s="149">
        <f t="shared" si="2439"/>
        <v>11.7</v>
      </c>
      <c r="N769" s="148">
        <f t="shared" si="2375"/>
        <v>59.7</v>
      </c>
      <c r="O769" s="149">
        <f t="shared" ref="O769:Q769" si="2440">IF(OR(AND($V1551=1,$B$24=2),$B$24=1), IF(O$12="2nd Quintile",IF(O1551&gt;O$21,O$20,IF(O1551&gt;O$20,O$19,IF(O1551&gt;O$19,O$18, O$17))), IF(O$12="Next Quintile",IF(O1551=O$22,O$22,IF(O1551&gt;O$21,O$21,IF(O1551&gt;O$20,O$20,IF(O1551&gt;O$19,O$19,O$18)))),O1551*(1+O$12))), O1551)</f>
        <v>17.2</v>
      </c>
      <c r="P769" s="149">
        <f t="shared" si="2440"/>
        <v>23.3</v>
      </c>
      <c r="Q769" s="149">
        <f t="shared" si="2440"/>
        <v>13.6</v>
      </c>
      <c r="R769" s="23"/>
      <c r="S769" s="49">
        <f t="shared" si="2322"/>
        <v>0.70689935260710013</v>
      </c>
      <c r="T769" s="49">
        <f t="shared" si="2434"/>
        <v>-0.27784447852444416</v>
      </c>
      <c r="U769" s="49">
        <f t="shared" si="2434"/>
        <v>-1.8078828862429584E-3</v>
      </c>
      <c r="V769" s="49">
        <f t="shared" si="2434"/>
        <v>-0.76750700545572215</v>
      </c>
      <c r="W769" s="49">
        <f t="shared" si="2333"/>
        <v>6.2004263309169153E-2</v>
      </c>
      <c r="X769" s="49">
        <f t="shared" si="2333"/>
        <v>-7.1157922851862204E-2</v>
      </c>
      <c r="Y769" s="49">
        <f t="shared" si="2334"/>
        <v>0.87248835497616806</v>
      </c>
      <c r="Z769" s="49">
        <f t="shared" si="2334"/>
        <v>0.18961901482140464</v>
      </c>
      <c r="AA769" s="49">
        <f t="shared" si="2334"/>
        <v>0.403148353585428</v>
      </c>
      <c r="AB769" s="49">
        <f t="shared" si="2325"/>
        <v>0.18556756671000424</v>
      </c>
      <c r="AC769" s="49">
        <f t="shared" si="2434"/>
        <v>-1.4428816658905188</v>
      </c>
      <c r="AD769" s="49">
        <f t="shared" si="2335"/>
        <v>-0.50637680038086552</v>
      </c>
      <c r="AE769" s="49">
        <f t="shared" si="2335"/>
        <v>7.169733545356439E-3</v>
      </c>
      <c r="AF769" s="49">
        <f t="shared" si="2335"/>
        <v>-0.20643002580794553</v>
      </c>
      <c r="AG769" s="129">
        <f t="shared" si="2326"/>
        <v>-6.7653252269254047E-2</v>
      </c>
      <c r="AH769" s="129">
        <f t="shared" si="2327"/>
        <v>7.4724954453452272E-2</v>
      </c>
      <c r="AI769" s="129">
        <f t="shared" si="2328"/>
        <v>0.25944497837227898</v>
      </c>
      <c r="AJ769" s="132">
        <f t="shared" si="2329"/>
        <v>-0.53712968963349339</v>
      </c>
      <c r="AK769" s="85">
        <f t="shared" si="2342"/>
        <v>0.56765231459429177</v>
      </c>
      <c r="AL769" s="122">
        <f t="shared" si="2343"/>
        <v>0.55142073963149718</v>
      </c>
      <c r="AM769" s="122">
        <f t="shared" si="2344"/>
        <v>0.6849433203887284</v>
      </c>
      <c r="AN769" s="122">
        <f t="shared" si="2345"/>
        <v>0.47132926005961068</v>
      </c>
      <c r="AO769" s="53"/>
      <c r="AP769" s="60"/>
    </row>
    <row r="770" spans="1:53" ht="15" thickBot="1">
      <c r="A770" s="23" t="s">
        <v>12</v>
      </c>
      <c r="B770" s="24">
        <v>13151070404</v>
      </c>
      <c r="C770" s="24"/>
      <c r="D770" s="148">
        <f t="shared" ref="D770:G770" si="2441">IF(OR(AND($V1552=1,$B$24=2),$B$24=1), IF(D$12="Next Quintile",IF(D1552&gt;D$21,D$22,IF(D1552&gt;D$20,D$21,IF(D1552&gt;D$19,D$20,IF(D1552&gt;D$18,D$19,D$18)))),IF(D$12="2nd Quintile",IF(D1552&gt;D$20,D$22,IF(D1552&gt;D$19,D$21,IF(D1552&gt;D$18,D$20,D$19))),IF(D1552*(1+D$12)&gt;100,100,D1552*(1+D$12)))), D1552)</f>
        <v>80</v>
      </c>
      <c r="E770" s="148">
        <f t="shared" si="2441"/>
        <v>65.8</v>
      </c>
      <c r="F770" s="148">
        <f t="shared" si="2441"/>
        <v>31.9</v>
      </c>
      <c r="G770" s="148">
        <f t="shared" si="2441"/>
        <v>25.1</v>
      </c>
      <c r="H770" s="149">
        <f t="shared" ref="H770:M770" si="2442">IF(OR(AND($V1552=1,$B$24=2),$B$24=1), IF(H$12="2nd Quintile",IF(H1552&gt;H$21,H$20,IF(H1552&gt;H$20,H$19,IF(H1552&gt;H$19,H$18, H$17))), IF(H$12="Next Quintile",IF(H1552=H$22,H$22,IF(H1552&gt;H$21,H$21,IF(H1552&gt;H$20,H$20,IF(H1552&gt;H$19,H$19,H$18)))),H1552*(1+H$12))), H1552)</f>
        <v>8.5</v>
      </c>
      <c r="I770" s="149">
        <f t="shared" si="2442"/>
        <v>3.8</v>
      </c>
      <c r="J770" s="149">
        <f t="shared" si="2442"/>
        <v>18.7</v>
      </c>
      <c r="K770" s="149">
        <f t="shared" si="2442"/>
        <v>24.2</v>
      </c>
      <c r="L770" s="149">
        <f t="shared" si="2442"/>
        <v>33.299999999999997</v>
      </c>
      <c r="M770" s="149">
        <f t="shared" si="2442"/>
        <v>11.2</v>
      </c>
      <c r="N770" s="148">
        <f t="shared" si="2375"/>
        <v>65</v>
      </c>
      <c r="O770" s="149">
        <f t="shared" ref="O770:Q770" si="2443">IF(OR(AND($V1552=1,$B$24=2),$B$24=1), IF(O$12="2nd Quintile",IF(O1552&gt;O$21,O$20,IF(O1552&gt;O$20,O$19,IF(O1552&gt;O$19,O$18, O$17))), IF(O$12="Next Quintile",IF(O1552=O$22,O$22,IF(O1552&gt;O$21,O$21,IF(O1552&gt;O$20,O$20,IF(O1552&gt;O$19,O$19,O$18)))),O1552*(1+O$12))), O1552)</f>
        <v>7</v>
      </c>
      <c r="P770" s="149">
        <f t="shared" si="2443"/>
        <v>14</v>
      </c>
      <c r="Q770" s="149">
        <f t="shared" si="2443"/>
        <v>10</v>
      </c>
      <c r="R770" s="23"/>
      <c r="S770" s="49">
        <f t="shared" si="2322"/>
        <v>0.51098116189726828</v>
      </c>
      <c r="T770" s="49">
        <f t="shared" si="2434"/>
        <v>-0.38299546361354608</v>
      </c>
      <c r="U770" s="49">
        <f t="shared" si="2434"/>
        <v>-0.67749450888622842</v>
      </c>
      <c r="V770" s="49">
        <f t="shared" si="2434"/>
        <v>-0.43262773727373033</v>
      </c>
      <c r="W770" s="49">
        <f t="shared" si="2333"/>
        <v>0.27627496897328702</v>
      </c>
      <c r="X770" s="49">
        <f t="shared" si="2333"/>
        <v>0.84816244583481548</v>
      </c>
      <c r="Y770" s="49">
        <f t="shared" si="2334"/>
        <v>0.26959714515192551</v>
      </c>
      <c r="Z770" s="49">
        <f t="shared" si="2334"/>
        <v>0.32777295342734108</v>
      </c>
      <c r="AA770" s="49">
        <f t="shared" si="2334"/>
        <v>0.47677883503481538</v>
      </c>
      <c r="AB770" s="49">
        <f t="shared" si="2325"/>
        <v>0.22782355051115172</v>
      </c>
      <c r="AC770" s="49">
        <f t="shared" si="2434"/>
        <v>-0.94495408626507549</v>
      </c>
      <c r="AD770" s="49">
        <f t="shared" si="2335"/>
        <v>0.542725699597706</v>
      </c>
      <c r="AE770" s="49">
        <f t="shared" si="2335"/>
        <v>0.67504369109373819</v>
      </c>
      <c r="AF770" s="49">
        <f t="shared" si="2335"/>
        <v>0.33368601228946149</v>
      </c>
      <c r="AG770" s="129">
        <f t="shared" si="2326"/>
        <v>0.18486433844162922</v>
      </c>
      <c r="AH770" s="129">
        <f t="shared" si="2327"/>
        <v>5.8842573154827368E-2</v>
      </c>
      <c r="AI770" s="129">
        <f t="shared" si="2328"/>
        <v>0.34412511299110271</v>
      </c>
      <c r="AJ770" s="132">
        <f t="shared" si="2329"/>
        <v>0.15162532917895755</v>
      </c>
      <c r="AK770" s="85">
        <f t="shared" si="2342"/>
        <v>0.64303097148027544</v>
      </c>
      <c r="AL770" s="122">
        <f t="shared" si="2343"/>
        <v>0.54677901803190954</v>
      </c>
      <c r="AM770" s="122">
        <f t="shared" si="2344"/>
        <v>0.70464602788119279</v>
      </c>
      <c r="AN770" s="122">
        <f t="shared" si="2345"/>
        <v>0.66381610944205871</v>
      </c>
      <c r="AO770" s="53"/>
      <c r="AP770" s="60"/>
    </row>
    <row r="771" spans="1:53" ht="15" thickBot="1">
      <c r="A771" s="23" t="s">
        <v>12</v>
      </c>
      <c r="B771" s="32">
        <v>13151070501</v>
      </c>
      <c r="C771" s="32"/>
      <c r="D771" s="148">
        <f t="shared" ref="D771:G771" si="2444">IF(OR(AND($V1553=1,$B$24=2),$B$24=1), IF(D$12="Next Quintile",IF(D1553&gt;D$21,D$22,IF(D1553&gt;D$20,D$21,IF(D1553&gt;D$19,D$20,IF(D1553&gt;D$18,D$19,D$18)))),IF(D$12="2nd Quintile",IF(D1553&gt;D$20,D$22,IF(D1553&gt;D$19,D$21,IF(D1553&gt;D$18,D$20,D$19))),IF(D1553*(1+D$12)&gt;100,100,D1553*(1+D$12)))), D1553)</f>
        <v>74.900000000000006</v>
      </c>
      <c r="E771" s="148">
        <f t="shared" si="2444"/>
        <v>63.3</v>
      </c>
      <c r="F771" s="148">
        <f t="shared" si="2444"/>
        <v>35.799999999999997</v>
      </c>
      <c r="G771" s="148">
        <f t="shared" si="2444"/>
        <v>20.9</v>
      </c>
      <c r="H771" s="149">
        <f t="shared" ref="H771:M771" si="2445">IF(OR(AND($V1553=1,$B$24=2),$B$24=1), IF(H$12="2nd Quintile",IF(H1553&gt;H$21,H$20,IF(H1553&gt;H$20,H$19,IF(H1553&gt;H$19,H$18, H$17))), IF(H$12="Next Quintile",IF(H1553=H$22,H$22,IF(H1553&gt;H$21,H$21,IF(H1553&gt;H$20,H$20,IF(H1553&gt;H$19,H$19,H$18)))),H1553*(1+H$12))), H1553)</f>
        <v>10.1</v>
      </c>
      <c r="I771" s="149">
        <f t="shared" si="2445"/>
        <v>9.8000000000000007</v>
      </c>
      <c r="J771" s="149">
        <f t="shared" si="2445"/>
        <v>30.5</v>
      </c>
      <c r="K771" s="149">
        <f t="shared" si="2445"/>
        <v>46.6</v>
      </c>
      <c r="L771" s="149">
        <f t="shared" si="2445"/>
        <v>47.7</v>
      </c>
      <c r="M771" s="149">
        <f t="shared" si="2445"/>
        <v>17</v>
      </c>
      <c r="N771" s="148">
        <f t="shared" si="2375"/>
        <v>73.599999999999994</v>
      </c>
      <c r="O771" s="149">
        <f t="shared" ref="O771:Q771" si="2446">IF(OR(AND($V1553=1,$B$24=2),$B$24=1), IF(O$12="2nd Quintile",IF(O1553&gt;O$21,O$20,IF(O1553&gt;O$20,O$19,IF(O1553&gt;O$19,O$18, O$17))), IF(O$12="Next Quintile",IF(O1553=O$22,O$22,IF(O1553&gt;O$21,O$21,IF(O1553&gt;O$20,O$20,IF(O1553&gt;O$19,O$19,O$18)))),O1553*(1+O$12))), O1553)</f>
        <v>13.5</v>
      </c>
      <c r="P771" s="149">
        <f t="shared" si="2446"/>
        <v>32.200000000000003</v>
      </c>
      <c r="Q771" s="149">
        <f t="shared" si="2446"/>
        <v>19.3</v>
      </c>
      <c r="R771" s="23"/>
      <c r="S771" s="49">
        <f t="shared" si="2322"/>
        <v>7.6553869453728107E-2</v>
      </c>
      <c r="T771" s="49">
        <f t="shared" si="2434"/>
        <v>-0.62197497517968503</v>
      </c>
      <c r="U771" s="49">
        <f t="shared" si="2434"/>
        <v>-0.4906024633968708</v>
      </c>
      <c r="V771" s="49">
        <f t="shared" si="2434"/>
        <v>-0.65588058272839167</v>
      </c>
      <c r="W771" s="49">
        <f t="shared" si="2333"/>
        <v>-0.2951135794643609</v>
      </c>
      <c r="X771" s="49">
        <f t="shared" si="2333"/>
        <v>0.13180891179324836</v>
      </c>
      <c r="Y771" s="49">
        <f t="shared" si="2334"/>
        <v>-0.32324587784191305</v>
      </c>
      <c r="Z771" s="49">
        <f t="shared" si="2334"/>
        <v>-0.77745855542015019</v>
      </c>
      <c r="AA771" s="49">
        <f t="shared" si="2334"/>
        <v>-0.84856983105415162</v>
      </c>
      <c r="AB771" s="49">
        <f t="shared" si="2325"/>
        <v>-0.26234586158215917</v>
      </c>
      <c r="AC771" s="49">
        <f t="shared" si="2434"/>
        <v>-0.13699612687284696</v>
      </c>
      <c r="AD771" s="49">
        <f t="shared" si="2335"/>
        <v>-0.12582001117295238</v>
      </c>
      <c r="AE771" s="49">
        <f t="shared" si="2335"/>
        <v>-0.63197846238804123</v>
      </c>
      <c r="AF771" s="49">
        <f t="shared" si="2335"/>
        <v>-1.061613752795507</v>
      </c>
      <c r="AG771" s="129">
        <f t="shared" si="2326"/>
        <v>-0.47658932830066725</v>
      </c>
      <c r="AH771" s="129">
        <f t="shared" si="2327"/>
        <v>-0.31120781390917784</v>
      </c>
      <c r="AI771" s="129">
        <f t="shared" si="2328"/>
        <v>-0.62945808268548697</v>
      </c>
      <c r="AJ771" s="132">
        <f t="shared" si="2329"/>
        <v>-0.48910208830733687</v>
      </c>
      <c r="AK771" s="85">
        <f t="shared" si="2342"/>
        <v>0.44558140429970894</v>
      </c>
      <c r="AL771" s="122">
        <f t="shared" si="2343"/>
        <v>0.43862956347124515</v>
      </c>
      <c r="AM771" s="122">
        <f t="shared" si="2344"/>
        <v>0.47812034968829847</v>
      </c>
      <c r="AN771" s="122">
        <f t="shared" si="2345"/>
        <v>0.48475156757122456</v>
      </c>
      <c r="AO771" s="53"/>
      <c r="AP771" s="60"/>
    </row>
    <row r="772" spans="1:53" ht="15" thickBot="1">
      <c r="A772" s="57" t="s">
        <v>12</v>
      </c>
      <c r="B772" s="58">
        <v>13151070502</v>
      </c>
      <c r="C772" s="58"/>
      <c r="D772" s="19">
        <f t="shared" ref="D772:G772" si="2447">IF(OR(AND($V1554=1,$B$24=2),$B$24=1), IF(D$12="Next Quintile",IF(D1554&gt;D$21,D$22,IF(D1554&gt;D$20,D$21,IF(D1554&gt;D$19,D$20,IF(D1554&gt;D$18,D$19,D$18)))),IF(D$12="2nd Quintile",IF(D1554&gt;D$20,D$22,IF(D1554&gt;D$19,D$21,IF(D1554&gt;D$18,D$20,D$19))),IF(D1554*(1+D$12)&gt;100,100,D1554*(1+D$12)))), D1554)</f>
        <v>74.900000000000006</v>
      </c>
      <c r="E772" s="19">
        <f t="shared" si="2447"/>
        <v>63.3</v>
      </c>
      <c r="F772" s="19">
        <f t="shared" si="2447"/>
        <v>45.5</v>
      </c>
      <c r="G772" s="19">
        <f t="shared" si="2447"/>
        <v>27.6</v>
      </c>
      <c r="H772" s="94">
        <f t="shared" ref="H772:M772" si="2448">IF(OR(AND($V1554=1,$B$24=2),$B$24=1), IF(H$12="2nd Quintile",IF(H1554&gt;H$21,H$20,IF(H1554&gt;H$20,H$19,IF(H1554&gt;H$19,H$18, H$17))), IF(H$12="Next Quintile",IF(H1554=H$22,H$22,IF(H1554&gt;H$21,H$21,IF(H1554&gt;H$20,H$20,IF(H1554&gt;H$19,H$19,H$18)))),H1554*(1+H$12))), H1554)</f>
        <v>9.9</v>
      </c>
      <c r="I772" s="94">
        <f t="shared" si="2448"/>
        <v>8.5</v>
      </c>
      <c r="J772" s="94">
        <f t="shared" si="2448"/>
        <v>27.8</v>
      </c>
      <c r="K772" s="94">
        <f t="shared" si="2448"/>
        <v>19.899999999999999</v>
      </c>
      <c r="L772" s="94">
        <f t="shared" si="2448"/>
        <v>30</v>
      </c>
      <c r="M772" s="94">
        <f t="shared" si="2448"/>
        <v>6.8</v>
      </c>
      <c r="N772" s="19">
        <f t="shared" si="2375"/>
        <v>73.599999999999994</v>
      </c>
      <c r="O772" s="94">
        <f t="shared" ref="O772:Q772" si="2449">IF(OR(AND($V1554=1,$B$24=2),$B$24=1), IF(O$12="2nd Quintile",IF(O1554&gt;O$21,O$20,IF(O1554&gt;O$20,O$19,IF(O1554&gt;O$19,O$18, O$17))), IF(O$12="Next Quintile",IF(O1554=O$22,O$22,IF(O1554&gt;O$21,O$21,IF(O1554&gt;O$20,O$20,IF(O1554&gt;O$19,O$19,O$18)))),O1554*(1+O$12))), O1554)</f>
        <v>9.5</v>
      </c>
      <c r="P772" s="94">
        <f t="shared" si="2449"/>
        <v>18.8</v>
      </c>
      <c r="Q772" s="94">
        <f t="shared" si="2449"/>
        <v>10.8</v>
      </c>
      <c r="R772" s="57"/>
      <c r="S772" s="128">
        <f t="shared" si="2322"/>
        <v>7.6553869453728107E-2</v>
      </c>
      <c r="T772" s="128">
        <f t="shared" si="2434"/>
        <v>-0.62197497517968503</v>
      </c>
      <c r="U772" s="128">
        <f t="shared" si="2434"/>
        <v>-2.576840153872471E-2</v>
      </c>
      <c r="V772" s="128">
        <f t="shared" si="2434"/>
        <v>-0.29973913878881292</v>
      </c>
      <c r="W772" s="128">
        <f t="shared" si="2333"/>
        <v>-0.22369001090965512</v>
      </c>
      <c r="X772" s="128">
        <f t="shared" si="2333"/>
        <v>0.28701884416892132</v>
      </c>
      <c r="Y772" s="128">
        <f t="shared" si="2334"/>
        <v>-0.18759535563145852</v>
      </c>
      <c r="Z772" s="128">
        <f t="shared" si="2334"/>
        <v>0.53993793057217199</v>
      </c>
      <c r="AA772" s="128">
        <f t="shared" si="2334"/>
        <v>0.78050457101353665</v>
      </c>
      <c r="AB772" s="128">
        <f t="shared" si="2325"/>
        <v>0.59967620796124954</v>
      </c>
      <c r="AC772" s="128">
        <f t="shared" si="2434"/>
        <v>-0.13699612687284696</v>
      </c>
      <c r="AD772" s="128">
        <f t="shared" si="2335"/>
        <v>0.28559273391668355</v>
      </c>
      <c r="AE772" s="128">
        <f t="shared" si="2335"/>
        <v>0.33033455171392823</v>
      </c>
      <c r="AF772" s="128">
        <f t="shared" si="2335"/>
        <v>0.21366022604559312</v>
      </c>
      <c r="AG772" s="130">
        <f t="shared" si="2326"/>
        <v>0.22367222590109959</v>
      </c>
      <c r="AH772" s="130">
        <f t="shared" si="2327"/>
        <v>-0.14217073834652671</v>
      </c>
      <c r="AI772" s="130">
        <f t="shared" si="2328"/>
        <v>0.64003956984898602</v>
      </c>
      <c r="AJ772" s="131">
        <f t="shared" si="2329"/>
        <v>0.17314784620083948</v>
      </c>
      <c r="AK772" s="85">
        <f t="shared" si="2342"/>
        <v>0.65461545723844417</v>
      </c>
      <c r="AL772" s="122">
        <f t="shared" si="2343"/>
        <v>0.48803166697308131</v>
      </c>
      <c r="AM772" s="122">
        <f t="shared" si="2344"/>
        <v>0.77349707556205394</v>
      </c>
      <c r="AN772" s="122">
        <f t="shared" si="2345"/>
        <v>0.6698310224069981</v>
      </c>
      <c r="AO772" s="53"/>
      <c r="AP772" s="60"/>
      <c r="AQ772" s="56"/>
      <c r="AR772" s="56"/>
      <c r="AS772" s="56"/>
      <c r="AT772" s="56"/>
    </row>
    <row r="773" spans="1:53" ht="15" thickBot="1">
      <c r="A773" s="23" t="s">
        <v>13</v>
      </c>
      <c r="B773" s="24">
        <v>13223120101</v>
      </c>
      <c r="C773" s="24"/>
      <c r="D773" s="148">
        <f t="shared" ref="D773:F773" si="2450">IF(OR(AND($V1555=1,$B$24=2),$B$24=1), IF(D$13="Next Quintile",IF(D1555&gt;D$21,D$22,IF(D1555&gt;D$20,D$21,IF(D1555&gt;D$19,D$20,IF(D1555&gt;D$18,D$19,D$18)))),IF(D$13="2nd Quintile",IF(D1555&gt;D$20,D$22,IF(D1555&gt;D$19,D$21,IF(D1555&gt;D$18,D$20,D$19))),IF(D1555*(1+D$13)&gt;100,100,D1555*(1+D$13)))), D1555)</f>
        <v>86.9</v>
      </c>
      <c r="E773" s="148">
        <f t="shared" si="2450"/>
        <v>72.599999999999994</v>
      </c>
      <c r="F773" s="148">
        <f t="shared" si="2450"/>
        <v>65.7</v>
      </c>
      <c r="G773" s="148">
        <f>IF(OR(AND($V1555=1,$B$24=2),$B$24=1), IF(G$13="Next Quintile",IF(G1555&gt;G$21,G$22,IF(G1555&gt;G$20,G$21,IF(G1555&gt;G$19,G$20,IF(G1555&gt;G$18,G$19,G$18)))),IF(G$13="2nd Quintile",IF(G1555&gt;G$20,G$22,IF(G1555&gt;G$19,G$21,IF(G1555&gt;G$18,G$20,G$19))),IF(G1555*(1+G$13)&gt;100,100,G1555*(1+G$13)))), G1555)</f>
        <v>52.2</v>
      </c>
      <c r="H773" s="149">
        <f>IF(OR(AND($V1555=1,$B$24=2),$B$24=1), IF(H$13="2nd Quintile",IF(H1555&gt;H$21,H$20,IF(H1555&gt;H$20,H$19,IF(H1555&gt;H$19,H$18, H$17))), IF(H$13="Next Quintile",IF(H1555=H$22,H$22,IF(H1555&gt;H$21,H$21,IF(H1555&gt;H$20,H$20,IF(H1555&gt;H$19,H$19,H$18)))),H1555*(1+H$13))), H1555)</f>
        <v>6.4</v>
      </c>
      <c r="I773" s="149">
        <f t="shared" ref="I773:Q773" si="2451">IF(OR(AND($V1555=1,$B$24=2),$B$24=1), IF(I$13="2nd Quintile",IF(I1555&gt;I$21,I$20,IF(I1555&gt;I$20,I$19,IF(I1555&gt;I$19,I$18, I$17))), IF(I$13="Next Quintile",IF(I1555=I$22,I$22,IF(I1555&gt;I$21,I$21,IF(I1555&gt;I$20,I$20,IF(I1555&gt;I$19,I$19,I$18)))),I1555*(1+I$13))), I1555)</f>
        <v>12.8</v>
      </c>
      <c r="J773" s="149">
        <f t="shared" si="2451"/>
        <v>21</v>
      </c>
      <c r="K773" s="149">
        <f t="shared" si="2451"/>
        <v>19.5</v>
      </c>
      <c r="L773" s="149">
        <f t="shared" si="2451"/>
        <v>34</v>
      </c>
      <c r="M773" s="149">
        <f t="shared" si="2451"/>
        <v>2.8</v>
      </c>
      <c r="N773" s="148">
        <f>IF(OR(AND($V1555=1,$B$24=2),$B$24=1), IF(N$13="Next Quintile",IF(N1555&gt;N$21,N$22,IF(N1555&gt;N$20,N$21,IF(N1555&gt;N$19,N$20,IF(N1555&gt;N$18,N$19,N$18)))),IF(N$13="2nd Quintile",IF(N1555&gt;N$20,N$22,IF(N1555&gt;N$19,N$21,IF(N1555&gt;N$18,N$20,N$19))),IF(N1555*(1+N$13)&gt;100,100,N1555*(1+N$13)))), N1555)</f>
        <v>75.900000000000006</v>
      </c>
      <c r="O773" s="149">
        <f t="shared" si="2451"/>
        <v>3</v>
      </c>
      <c r="P773" s="149">
        <f t="shared" si="2451"/>
        <v>11</v>
      </c>
      <c r="Q773" s="149">
        <f t="shared" si="2451"/>
        <v>11.4</v>
      </c>
      <c r="R773" s="23"/>
      <c r="S773" s="49">
        <f t="shared" si="2322"/>
        <v>1.0987357340267649</v>
      </c>
      <c r="T773" s="49">
        <f t="shared" si="2434"/>
        <v>0.26702880784635141</v>
      </c>
      <c r="U773" s="49">
        <f t="shared" si="2434"/>
        <v>0.94223655202153822</v>
      </c>
      <c r="V773" s="49">
        <f t="shared" si="2434"/>
        <v>1.0078846703027744</v>
      </c>
      <c r="W773" s="49">
        <f t="shared" si="2333"/>
        <v>1.0262224387976999</v>
      </c>
      <c r="X773" s="49">
        <f t="shared" si="2333"/>
        <v>-0.22636785522753514</v>
      </c>
      <c r="Y773" s="49">
        <f t="shared" si="2334"/>
        <v>0.15404299660227896</v>
      </c>
      <c r="Z773" s="49">
        <f t="shared" si="2334"/>
        <v>0.55967420751587715</v>
      </c>
      <c r="AA773" s="49">
        <f t="shared" si="2334"/>
        <v>0.4123521637666015</v>
      </c>
      <c r="AB773" s="49">
        <f t="shared" si="2325"/>
        <v>0.93772407837042937</v>
      </c>
      <c r="AC773" s="49">
        <f t="shared" si="2434"/>
        <v>7.9085652964610717E-2</v>
      </c>
      <c r="AD773" s="49">
        <f t="shared" si="2335"/>
        <v>0.95413844468734188</v>
      </c>
      <c r="AE773" s="49">
        <f t="shared" si="2335"/>
        <v>0.89048690320611945</v>
      </c>
      <c r="AF773" s="49">
        <f t="shared" si="2335"/>
        <v>0.12364088636269201</v>
      </c>
      <c r="AG773" s="129">
        <f t="shared" si="2326"/>
        <v>0.58613016807284113</v>
      </c>
      <c r="AH773" s="129">
        <f t="shared" si="2327"/>
        <v>0.60996904919569617</v>
      </c>
      <c r="AI773" s="129">
        <f t="shared" si="2328"/>
        <v>0.63658348321763603</v>
      </c>
      <c r="AJ773" s="132">
        <f t="shared" si="2329"/>
        <v>0.51183797180519108</v>
      </c>
      <c r="AK773" s="85">
        <f t="shared" si="2342"/>
        <v>0.76281224773390277</v>
      </c>
      <c r="AL773" s="122">
        <f t="shared" si="2343"/>
        <v>0.70784905027984679</v>
      </c>
      <c r="AM773" s="122">
        <f t="shared" si="2344"/>
        <v>0.77269294051582826</v>
      </c>
      <c r="AN773" s="122">
        <f t="shared" si="2345"/>
        <v>0.7644849899482199</v>
      </c>
      <c r="AO773" s="53"/>
      <c r="AP773" s="60"/>
    </row>
    <row r="774" spans="1:53" ht="15" thickBot="1">
      <c r="A774" s="23" t="s">
        <v>13</v>
      </c>
      <c r="B774" s="24">
        <v>13223120102</v>
      </c>
      <c r="C774" s="24"/>
      <c r="D774" s="148">
        <f t="shared" ref="D774:G774" si="2452">IF(OR(AND($V1556=1,$B$24=2),$B$24=1), IF(D$13="Next Quintile",IF(D1556&gt;D$21,D$22,IF(D1556&gt;D$20,D$21,IF(D1556&gt;D$19,D$20,IF(D1556&gt;D$18,D$19,D$18)))),IF(D$13="2nd Quintile",IF(D1556&gt;D$20,D$22,IF(D1556&gt;D$19,D$21,IF(D1556&gt;D$18,D$20,D$19))),IF(D1556*(1+D$13)&gt;100,100,D1556*(1+D$13)))), D1556)</f>
        <v>83.2</v>
      </c>
      <c r="E774" s="148">
        <f t="shared" si="2452"/>
        <v>71.599999999999994</v>
      </c>
      <c r="F774" s="148">
        <f t="shared" si="2452"/>
        <v>62.8</v>
      </c>
      <c r="G774" s="148">
        <f t="shared" si="2452"/>
        <v>42.8</v>
      </c>
      <c r="H774" s="149">
        <f t="shared" ref="H774:M774" si="2453">IF(OR(AND($V1556=1,$B$24=2),$B$24=1), IF(H$13="2nd Quintile",IF(H1556&gt;H$21,H$20,IF(H1556&gt;H$20,H$19,IF(H1556&gt;H$19,H$18, H$17))), IF(H$13="Next Quintile",IF(H1556=H$22,H$22,IF(H1556&gt;H$21,H$21,IF(H1556&gt;H$20,H$20,IF(H1556&gt;H$19,H$19,H$18)))),H1556*(1+H$13))), H1556)</f>
        <v>6.1</v>
      </c>
      <c r="I774" s="149">
        <f t="shared" si="2453"/>
        <v>5</v>
      </c>
      <c r="J774" s="149">
        <f t="shared" si="2453"/>
        <v>8.1</v>
      </c>
      <c r="K774" s="149">
        <f t="shared" si="2453"/>
        <v>18.899999999999999</v>
      </c>
      <c r="L774" s="149">
        <f t="shared" si="2453"/>
        <v>29.6</v>
      </c>
      <c r="M774" s="149">
        <f t="shared" si="2453"/>
        <v>4.5</v>
      </c>
      <c r="N774" s="148">
        <f t="shared" ref="N774:N791" si="2454">IF(OR(AND($V1556=1,$B$24=2),$B$24=1), IF(N$13="Next Quintile",IF(N1556&gt;N$21,N$22,IF(N1556&gt;N$20,N$21,IF(N1556&gt;N$19,N$20,IF(N1556&gt;N$18,N$19,N$18)))),IF(N$13="2nd Quintile",IF(N1556&gt;N$20,N$22,IF(N1556&gt;N$19,N$21,IF(N1556&gt;N$18,N$20,N$19))),IF(N1556*(1+N$13)&gt;100,100,N1556*(1+N$13)))), N1556)</f>
        <v>74.599999999999994</v>
      </c>
      <c r="O774" s="149">
        <f t="shared" ref="O774:Q774" si="2455">IF(OR(AND($V1556=1,$B$24=2),$B$24=1), IF(O$13="2nd Quintile",IF(O1556&gt;O$21,O$20,IF(O1556&gt;O$20,O$19,IF(O1556&gt;O$19,O$18, O$17))), IF(O$13="Next Quintile",IF(O1556=O$22,O$22,IF(O1556&gt;O$21,O$21,IF(O1556&gt;O$20,O$20,IF(O1556&gt;O$19,O$19,O$18)))),O1556*(1+O$13))), O1556)</f>
        <v>11.5</v>
      </c>
      <c r="P774" s="149">
        <f t="shared" si="2455"/>
        <v>10.6</v>
      </c>
      <c r="Q774" s="149">
        <f t="shared" si="2455"/>
        <v>5.9</v>
      </c>
      <c r="R774" s="23"/>
      <c r="S774" s="49">
        <f t="shared" si="2322"/>
        <v>0.78356299245007843</v>
      </c>
      <c r="T774" s="49">
        <f t="shared" si="2434"/>
        <v>0.17143700321989586</v>
      </c>
      <c r="U774" s="49">
        <f t="shared" si="2434"/>
        <v>0.80326554383714377</v>
      </c>
      <c r="V774" s="49">
        <f t="shared" si="2434"/>
        <v>0.50822353999948466</v>
      </c>
      <c r="W774" s="49">
        <f t="shared" si="2333"/>
        <v>1.1333577916297592</v>
      </c>
      <c r="X774" s="49">
        <f t="shared" si="2333"/>
        <v>0.70489173902650204</v>
      </c>
      <c r="Y774" s="49">
        <f t="shared" si="2334"/>
        <v>0.80215104716333974</v>
      </c>
      <c r="Z774" s="49">
        <f t="shared" si="2334"/>
        <v>0.58927862293143507</v>
      </c>
      <c r="AA774" s="49">
        <f t="shared" si="2334"/>
        <v>0.81731981173822998</v>
      </c>
      <c r="AB774" s="49">
        <f t="shared" si="2325"/>
        <v>0.79405373344652797</v>
      </c>
      <c r="AC774" s="49">
        <f t="shared" si="2434"/>
        <v>-4.3047526943518002E-2</v>
      </c>
      <c r="AD774" s="49">
        <f t="shared" si="2335"/>
        <v>7.9886361371865569E-2</v>
      </c>
      <c r="AE774" s="49">
        <f t="shared" si="2335"/>
        <v>0.91921266482110364</v>
      </c>
      <c r="AF774" s="49">
        <f t="shared" si="2335"/>
        <v>0.9488181667892861</v>
      </c>
      <c r="AG774" s="129">
        <f t="shared" si="2326"/>
        <v>0.63691745865865601</v>
      </c>
      <c r="AH774" s="129">
        <f t="shared" si="2327"/>
        <v>0.70098423676088628</v>
      </c>
      <c r="AI774" s="129">
        <f t="shared" si="2328"/>
        <v>0.73355072270539756</v>
      </c>
      <c r="AJ774" s="132">
        <f t="shared" si="2329"/>
        <v>0.4762174165096843</v>
      </c>
      <c r="AK774" s="85">
        <f t="shared" si="2342"/>
        <v>0.77797268760844607</v>
      </c>
      <c r="AL774" s="122">
        <f t="shared" si="2343"/>
        <v>0.73444878706166339</v>
      </c>
      <c r="AM774" s="122">
        <f t="shared" si="2344"/>
        <v>0.79525451489899435</v>
      </c>
      <c r="AN774" s="122">
        <f t="shared" si="2345"/>
        <v>0.75453008831438884</v>
      </c>
      <c r="AO774" s="53"/>
      <c r="AP774" s="60"/>
    </row>
    <row r="775" spans="1:53" ht="15" thickBot="1">
      <c r="A775" s="23" t="s">
        <v>13</v>
      </c>
      <c r="B775" s="24">
        <v>13223120103</v>
      </c>
      <c r="C775" s="24"/>
      <c r="D775" s="148">
        <f t="shared" ref="D775:G775" si="2456">IF(OR(AND($V1557=1,$B$24=2),$B$24=1), IF(D$13="Next Quintile",IF(D1557&gt;D$21,D$22,IF(D1557&gt;D$20,D$21,IF(D1557&gt;D$19,D$20,IF(D1557&gt;D$18,D$19,D$18)))),IF(D$13="2nd Quintile",IF(D1557&gt;D$20,D$22,IF(D1557&gt;D$19,D$21,IF(D1557&gt;D$18,D$20,D$19))),IF(D1557*(1+D$13)&gt;100,100,D1557*(1+D$13)))), D1557)</f>
        <v>86.9</v>
      </c>
      <c r="E775" s="148">
        <f t="shared" si="2456"/>
        <v>72.599999999999994</v>
      </c>
      <c r="F775" s="148">
        <f t="shared" si="2456"/>
        <v>61.2</v>
      </c>
      <c r="G775" s="148">
        <f t="shared" si="2456"/>
        <v>50.2</v>
      </c>
      <c r="H775" s="149">
        <f t="shared" ref="H775:M775" si="2457">IF(OR(AND($V1557=1,$B$24=2),$B$24=1), IF(H$13="2nd Quintile",IF(H1557&gt;H$21,H$20,IF(H1557&gt;H$20,H$19,IF(H1557&gt;H$19,H$18, H$17))), IF(H$13="Next Quintile",IF(H1557=H$22,H$22,IF(H1557&gt;H$21,H$21,IF(H1557&gt;H$20,H$20,IF(H1557&gt;H$19,H$19,H$18)))),H1557*(1+H$13))), H1557)</f>
        <v>5.7</v>
      </c>
      <c r="I775" s="149">
        <f t="shared" si="2457"/>
        <v>3.5</v>
      </c>
      <c r="J775" s="149">
        <f t="shared" si="2457"/>
        <v>11.1</v>
      </c>
      <c r="K775" s="149">
        <f t="shared" si="2457"/>
        <v>15.6</v>
      </c>
      <c r="L775" s="149">
        <f t="shared" si="2457"/>
        <v>25.4</v>
      </c>
      <c r="M775" s="149">
        <f t="shared" si="2457"/>
        <v>4.5999999999999996</v>
      </c>
      <c r="N775" s="148">
        <f t="shared" si="2454"/>
        <v>75.900000000000006</v>
      </c>
      <c r="O775" s="149">
        <f t="shared" ref="O775:Q775" si="2458">IF(OR(AND($V1557=1,$B$24=2),$B$24=1), IF(O$13="2nd Quintile",IF(O1557&gt;O$21,O$20,IF(O1557&gt;O$20,O$19,IF(O1557&gt;O$19,O$18, O$17))), IF(O$13="Next Quintile",IF(O1557=O$22,O$22,IF(O1557&gt;O$21,O$21,IF(O1557&gt;O$20,O$20,IF(O1557&gt;O$19,O$19,O$18)))),O1557*(1+O$13))), O1557)</f>
        <v>8.9</v>
      </c>
      <c r="P775" s="149">
        <f t="shared" si="2458"/>
        <v>14.9</v>
      </c>
      <c r="Q775" s="149">
        <f t="shared" si="2458"/>
        <v>7.3</v>
      </c>
      <c r="R775" s="23"/>
      <c r="S775" s="49">
        <f t="shared" si="2322"/>
        <v>1.0987357340267649</v>
      </c>
      <c r="T775" s="49">
        <f t="shared" si="2434"/>
        <v>0.26702880784635141</v>
      </c>
      <c r="U775" s="49">
        <f t="shared" si="2434"/>
        <v>0.72659188414920239</v>
      </c>
      <c r="V775" s="49">
        <f t="shared" si="2434"/>
        <v>0.90157379151484041</v>
      </c>
      <c r="W775" s="49">
        <f t="shared" si="2333"/>
        <v>1.276204928739171</v>
      </c>
      <c r="X775" s="49">
        <f t="shared" si="2333"/>
        <v>0.88398012253689384</v>
      </c>
      <c r="Y775" s="49">
        <f t="shared" si="2334"/>
        <v>0.65142824470727911</v>
      </c>
      <c r="Z775" s="49">
        <f t="shared" si="2334"/>
        <v>0.75210290771700283</v>
      </c>
      <c r="AA775" s="49">
        <f t="shared" si="2334"/>
        <v>1.2038798393475121</v>
      </c>
      <c r="AB775" s="49">
        <f t="shared" si="2325"/>
        <v>0.78560253668629854</v>
      </c>
      <c r="AC775" s="49">
        <f t="shared" si="2434"/>
        <v>7.9085652964610717E-2</v>
      </c>
      <c r="AD775" s="49">
        <f t="shared" si="2335"/>
        <v>0.34730464568012887</v>
      </c>
      <c r="AE775" s="49">
        <f t="shared" si="2335"/>
        <v>0.61041072746002378</v>
      </c>
      <c r="AF775" s="49">
        <f t="shared" si="2335"/>
        <v>0.73877304086251683</v>
      </c>
      <c r="AG775" s="129">
        <f t="shared" si="2326"/>
        <v>0.72903954568881624</v>
      </c>
      <c r="AH775" s="129">
        <f t="shared" si="2327"/>
        <v>0.82936335907435765</v>
      </c>
      <c r="AI775" s="129">
        <f t="shared" si="2328"/>
        <v>0.91386176125027108</v>
      </c>
      <c r="AJ775" s="132">
        <f t="shared" si="2329"/>
        <v>0.44389351674182004</v>
      </c>
      <c r="AK775" s="85">
        <f t="shared" si="2342"/>
        <v>0.8054719171485285</v>
      </c>
      <c r="AL775" s="122">
        <f t="shared" si="2343"/>
        <v>0.77196835882954085</v>
      </c>
      <c r="AM775" s="122">
        <f t="shared" si="2344"/>
        <v>0.83720786872989872</v>
      </c>
      <c r="AN775" s="122">
        <f t="shared" si="2345"/>
        <v>0.74549650531880052</v>
      </c>
      <c r="AO775" s="53"/>
      <c r="AP775" s="60"/>
    </row>
    <row r="776" spans="1:53" ht="15" thickBot="1">
      <c r="A776" s="23" t="s">
        <v>13</v>
      </c>
      <c r="B776" s="24">
        <v>13223120104</v>
      </c>
      <c r="C776" s="24"/>
      <c r="D776" s="148">
        <f t="shared" ref="D776:G776" si="2459">IF(OR(AND($V1558=1,$B$24=2),$B$24=1), IF(D$13="Next Quintile",IF(D1558&gt;D$21,D$22,IF(D1558&gt;D$20,D$21,IF(D1558&gt;D$19,D$20,IF(D1558&gt;D$18,D$19,D$18)))),IF(D$13="2nd Quintile",IF(D1558&gt;D$20,D$22,IF(D1558&gt;D$19,D$21,IF(D1558&gt;D$18,D$20,D$19))),IF(D1558*(1+D$13)&gt;100,100,D1558*(1+D$13)))), D1558)</f>
        <v>85.2</v>
      </c>
      <c r="E776" s="148">
        <f t="shared" si="2459"/>
        <v>72.3</v>
      </c>
      <c r="F776" s="148">
        <f t="shared" si="2459"/>
        <v>58.6</v>
      </c>
      <c r="G776" s="148">
        <f t="shared" si="2459"/>
        <v>50.2</v>
      </c>
      <c r="H776" s="149">
        <f t="shared" ref="H776:M776" si="2460">IF(OR(AND($V1558=1,$B$24=2),$B$24=1), IF(H$13="2nd Quintile",IF(H1558&gt;H$21,H$20,IF(H1558&gt;H$20,H$19,IF(H1558&gt;H$19,H$18, H$17))), IF(H$13="Next Quintile",IF(H1558=H$22,H$22,IF(H1558&gt;H$21,H$21,IF(H1558&gt;H$20,H$20,IF(H1558&gt;H$19,H$19,H$18)))),H1558*(1+H$13))), H1558)</f>
        <v>2.8</v>
      </c>
      <c r="I776" s="149">
        <f t="shared" si="2460"/>
        <v>3.5</v>
      </c>
      <c r="J776" s="149">
        <f t="shared" si="2460"/>
        <v>2.5</v>
      </c>
      <c r="K776" s="149">
        <f t="shared" si="2460"/>
        <v>10.199999999999999</v>
      </c>
      <c r="L776" s="149">
        <f t="shared" si="2460"/>
        <v>18.600000000000001</v>
      </c>
      <c r="M776" s="149">
        <f t="shared" si="2460"/>
        <v>7.4</v>
      </c>
      <c r="N776" s="148">
        <f t="shared" si="2454"/>
        <v>74.2</v>
      </c>
      <c r="O776" s="149">
        <f t="shared" ref="O776:Q776" si="2461">IF(OR(AND($V1558=1,$B$24=2),$B$24=1), IF(O$13="2nd Quintile",IF(O1558&gt;O$21,O$20,IF(O1558&gt;O$20,O$19,IF(O1558&gt;O$19,O$18, O$17))), IF(O$13="Next Quintile",IF(O1558=O$22,O$22,IF(O1558&gt;O$21,O$21,IF(O1558&gt;O$20,O$20,IF(O1558&gt;O$19,O$19,O$18)))),O1558*(1+O$13))), O1558)</f>
        <v>9.9</v>
      </c>
      <c r="P776" s="149">
        <f t="shared" si="2461"/>
        <v>8.1</v>
      </c>
      <c r="Q776" s="149">
        <f t="shared" si="2461"/>
        <v>6.4</v>
      </c>
      <c r="R776" s="23"/>
      <c r="S776" s="49">
        <f t="shared" si="2322"/>
        <v>0.95392663654558452</v>
      </c>
      <c r="T776" s="49">
        <f t="shared" si="2434"/>
        <v>0.23835126645841503</v>
      </c>
      <c r="U776" s="49">
        <f t="shared" si="2434"/>
        <v>0.60199718715629724</v>
      </c>
      <c r="V776" s="49">
        <f t="shared" si="2434"/>
        <v>0.90157379151484041</v>
      </c>
      <c r="W776" s="49">
        <f t="shared" si="2333"/>
        <v>2.3118466727824081</v>
      </c>
      <c r="X776" s="49">
        <f t="shared" si="2333"/>
        <v>0.88398012253689384</v>
      </c>
      <c r="Y776" s="49">
        <f t="shared" si="2334"/>
        <v>1.083500278414653</v>
      </c>
      <c r="Z776" s="49">
        <f t="shared" si="2334"/>
        <v>1.0185426464570231</v>
      </c>
      <c r="AA776" s="49">
        <f t="shared" si="2334"/>
        <v>1.8297389316673016</v>
      </c>
      <c r="AB776" s="49">
        <f t="shared" si="2325"/>
        <v>0.54896902739987252</v>
      </c>
      <c r="AC776" s="49">
        <f t="shared" si="2434"/>
        <v>-8.0626966915248788E-2</v>
      </c>
      <c r="AD776" s="49">
        <f t="shared" si="2335"/>
        <v>0.2444514594077199</v>
      </c>
      <c r="AE776" s="49">
        <f t="shared" si="2335"/>
        <v>1.0987486749147546</v>
      </c>
      <c r="AF776" s="49">
        <f t="shared" si="2335"/>
        <v>0.87380205038686842</v>
      </c>
      <c r="AG776" s="129">
        <f t="shared" si="2326"/>
        <v>0.88765479362405786</v>
      </c>
      <c r="AH776" s="129">
        <f t="shared" si="2327"/>
        <v>0.99645370791558452</v>
      </c>
      <c r="AI776" s="129">
        <f t="shared" si="2328"/>
        <v>1.1324168685080658</v>
      </c>
      <c r="AJ776" s="132">
        <f t="shared" si="2329"/>
        <v>0.5340938044485235</v>
      </c>
      <c r="AK776" s="85">
        <f t="shared" si="2342"/>
        <v>0.85281992295413167</v>
      </c>
      <c r="AL776" s="122">
        <f t="shared" si="2343"/>
        <v>0.82080151972123372</v>
      </c>
      <c r="AM776" s="122">
        <f t="shared" si="2344"/>
        <v>0.88805955157934124</v>
      </c>
      <c r="AN776" s="122">
        <f t="shared" si="2345"/>
        <v>0.77070484314549237</v>
      </c>
      <c r="AO776" s="53"/>
      <c r="AP776" s="60"/>
    </row>
    <row r="777" spans="1:53" ht="15" thickBot="1">
      <c r="A777" s="23" t="s">
        <v>13</v>
      </c>
      <c r="B777" s="24">
        <v>13223120202</v>
      </c>
      <c r="C777" s="24"/>
      <c r="D777" s="148">
        <f t="shared" ref="D777:G777" si="2462">IF(OR(AND($V1559=1,$B$24=2),$B$24=1), IF(D$13="Next Quintile",IF(D1559&gt;D$21,D$22,IF(D1559&gt;D$20,D$21,IF(D1559&gt;D$19,D$20,IF(D1559&gt;D$18,D$19,D$18)))),IF(D$13="2nd Quintile",IF(D1559&gt;D$20,D$22,IF(D1559&gt;D$19,D$21,IF(D1559&gt;D$18,D$20,D$19))),IF(D1559*(1+D$13)&gt;100,100,D1559*(1+D$13)))), D1559)</f>
        <v>74.900000000000006</v>
      </c>
      <c r="E777" s="148">
        <f t="shared" si="2462"/>
        <v>69.400000000000006</v>
      </c>
      <c r="F777" s="148">
        <f t="shared" si="2462"/>
        <v>41.7</v>
      </c>
      <c r="G777" s="148">
        <f t="shared" si="2462"/>
        <v>40.200000000000003</v>
      </c>
      <c r="H777" s="149">
        <f t="shared" ref="H777:M777" si="2463">IF(OR(AND($V1559=1,$B$24=2),$B$24=1), IF(H$13="2nd Quintile",IF(H1559&gt;H$21,H$20,IF(H1559&gt;H$20,H$19,IF(H1559&gt;H$19,H$18, H$17))), IF(H$13="Next Quintile",IF(H1559=H$22,H$22,IF(H1559&gt;H$21,H$21,IF(H1559&gt;H$20,H$20,IF(H1559&gt;H$19,H$19,H$18)))),H1559*(1+H$13))), H1559)</f>
        <v>8.4</v>
      </c>
      <c r="I777" s="149">
        <f t="shared" si="2463"/>
        <v>10.4</v>
      </c>
      <c r="J777" s="149">
        <f t="shared" si="2463"/>
        <v>10.6</v>
      </c>
      <c r="K777" s="149">
        <f t="shared" si="2463"/>
        <v>17.899999999999999</v>
      </c>
      <c r="L777" s="149">
        <f t="shared" si="2463"/>
        <v>35.200000000000003</v>
      </c>
      <c r="M777" s="149">
        <f t="shared" si="2463"/>
        <v>5.9</v>
      </c>
      <c r="N777" s="148">
        <f t="shared" si="2454"/>
        <v>72</v>
      </c>
      <c r="O777" s="149">
        <f t="shared" ref="O777:Q777" si="2464">IF(OR(AND($V1559=1,$B$24=2),$B$24=1), IF(O$13="2nd Quintile",IF(O1559&gt;O$21,O$20,IF(O1559&gt;O$20,O$19,IF(O1559&gt;O$19,O$18, O$17))), IF(O$13="Next Quintile",IF(O1559=O$22,O$22,IF(O1559&gt;O$21,O$21,IF(O1559&gt;O$20,O$20,IF(O1559&gt;O$19,O$19,O$18)))),O1559*(1+O$13))), O1559)</f>
        <v>13.8</v>
      </c>
      <c r="P777" s="149">
        <f t="shared" si="2464"/>
        <v>14.2</v>
      </c>
      <c r="Q777" s="149">
        <f t="shared" si="2464"/>
        <v>8.5</v>
      </c>
      <c r="R777" s="23"/>
      <c r="S777" s="49">
        <f t="shared" si="2322"/>
        <v>7.6553869453728107E-2</v>
      </c>
      <c r="T777" s="49">
        <f t="shared" si="2434"/>
        <v>-3.8864966958305269E-2</v>
      </c>
      <c r="U777" s="49">
        <f t="shared" si="2434"/>
        <v>-0.20786834329758588</v>
      </c>
      <c r="V777" s="49">
        <f t="shared" si="2434"/>
        <v>0.37001939757517083</v>
      </c>
      <c r="W777" s="49">
        <f t="shared" si="2333"/>
        <v>0.3119867532506399</v>
      </c>
      <c r="X777" s="49">
        <f t="shared" si="2333"/>
        <v>6.0173558389091705E-2</v>
      </c>
      <c r="Y777" s="49">
        <f t="shared" si="2334"/>
        <v>0.67654871178328924</v>
      </c>
      <c r="Z777" s="49">
        <f t="shared" si="2334"/>
        <v>0.63861931529069804</v>
      </c>
      <c r="AA777" s="49">
        <f t="shared" si="2334"/>
        <v>0.30190644159252067</v>
      </c>
      <c r="AB777" s="49">
        <f t="shared" si="2325"/>
        <v>0.67573697880331496</v>
      </c>
      <c r="AC777" s="49">
        <f t="shared" si="2434"/>
        <v>-0.28731388675977276</v>
      </c>
      <c r="AD777" s="49">
        <f t="shared" si="2335"/>
        <v>-0.15667596705467515</v>
      </c>
      <c r="AE777" s="49">
        <f t="shared" si="2335"/>
        <v>0.66068081028624615</v>
      </c>
      <c r="AF777" s="49">
        <f t="shared" si="2335"/>
        <v>0.5587343614967144</v>
      </c>
      <c r="AG777" s="129">
        <f t="shared" si="2326"/>
        <v>0.30365823824965893</v>
      </c>
      <c r="AH777" s="129">
        <f t="shared" si="2327"/>
        <v>0.17836414002800408</v>
      </c>
      <c r="AI777" s="129">
        <f t="shared" si="2328"/>
        <v>0.53875424522884463</v>
      </c>
      <c r="AJ777" s="132">
        <f t="shared" si="2329"/>
        <v>0.19385632949212817</v>
      </c>
      <c r="AK777" s="85">
        <f t="shared" si="2342"/>
        <v>0.67849196486520669</v>
      </c>
      <c r="AL777" s="122">
        <f t="shared" si="2343"/>
        <v>0.58170991587024701</v>
      </c>
      <c r="AM777" s="122">
        <f t="shared" si="2344"/>
        <v>0.74993080310331428</v>
      </c>
      <c r="AN777" s="122">
        <f t="shared" si="2345"/>
        <v>0.67561843679288835</v>
      </c>
      <c r="AO777" s="53"/>
      <c r="AP777" s="60"/>
    </row>
    <row r="778" spans="1:53" ht="15" thickBot="1">
      <c r="A778" s="23" t="s">
        <v>13</v>
      </c>
      <c r="B778" s="24">
        <v>13223120203</v>
      </c>
      <c r="C778" s="24"/>
      <c r="D778" s="148">
        <f t="shared" ref="D778:G778" si="2465">IF(OR(AND($V1560=1,$B$24=2),$B$24=1), IF(D$13="Next Quintile",IF(D1560&gt;D$21,D$22,IF(D1560&gt;D$20,D$21,IF(D1560&gt;D$19,D$20,IF(D1560&gt;D$18,D$19,D$18)))),IF(D$13="2nd Quintile",IF(D1560&gt;D$20,D$22,IF(D1560&gt;D$19,D$21,IF(D1560&gt;D$18,D$20,D$19))),IF(D1560*(1+D$13)&gt;100,100,D1560*(1+D$13)))), D1560)</f>
        <v>74.900000000000006</v>
      </c>
      <c r="E778" s="148">
        <f t="shared" si="2465"/>
        <v>69.400000000000006</v>
      </c>
      <c r="F778" s="148">
        <f t="shared" si="2465"/>
        <v>54.1</v>
      </c>
      <c r="G778" s="148">
        <f t="shared" si="2465"/>
        <v>40.200000000000003</v>
      </c>
      <c r="H778" s="149">
        <f t="shared" ref="H778:M778" si="2466">IF(OR(AND($V1560=1,$B$24=2),$B$24=1), IF(H$13="2nd Quintile",IF(H1560&gt;H$21,H$20,IF(H1560&gt;H$20,H$19,IF(H1560&gt;H$19,H$18, H$17))), IF(H$13="Next Quintile",IF(H1560=H$22,H$22,IF(H1560&gt;H$21,H$21,IF(H1560&gt;H$20,H$20,IF(H1560&gt;H$19,H$19,H$18)))),H1560*(1+H$13))), H1560)</f>
        <v>5.6</v>
      </c>
      <c r="I778" s="149">
        <f t="shared" si="2466"/>
        <v>4</v>
      </c>
      <c r="J778" s="149">
        <f t="shared" si="2466"/>
        <v>8.9</v>
      </c>
      <c r="K778" s="149">
        <f t="shared" si="2466"/>
        <v>23.3</v>
      </c>
      <c r="L778" s="149">
        <f t="shared" si="2466"/>
        <v>31.9</v>
      </c>
      <c r="M778" s="149">
        <f t="shared" si="2466"/>
        <v>10.7</v>
      </c>
      <c r="N778" s="148">
        <f t="shared" si="2454"/>
        <v>72</v>
      </c>
      <c r="O778" s="149">
        <f t="shared" ref="O778:Q778" si="2467">IF(OR(AND($V1560=1,$B$24=2),$B$24=1), IF(O$13="2nd Quintile",IF(O1560&gt;O$21,O$20,IF(O1560&gt;O$20,O$19,IF(O1560&gt;O$19,O$18, O$17))), IF(O$13="Next Quintile",IF(O1560=O$22,O$22,IF(O1560&gt;O$21,O$21,IF(O1560&gt;O$20,O$20,IF(O1560&gt;O$19,O$19,O$18)))),O1560*(1+O$13))), O1560)</f>
        <v>9.1</v>
      </c>
      <c r="P778" s="149">
        <f t="shared" si="2467"/>
        <v>13.6</v>
      </c>
      <c r="Q778" s="149">
        <f t="shared" si="2467"/>
        <v>6.9</v>
      </c>
      <c r="R778" s="23"/>
      <c r="S778" s="49">
        <f t="shared" si="2322"/>
        <v>7.6553869453728107E-2</v>
      </c>
      <c r="T778" s="49">
        <f t="shared" si="2434"/>
        <v>-3.8864966958305269E-2</v>
      </c>
      <c r="U778" s="49">
        <f t="shared" si="2434"/>
        <v>0.38635251928396147</v>
      </c>
      <c r="V778" s="49">
        <f t="shared" si="2434"/>
        <v>0.37001939757517083</v>
      </c>
      <c r="W778" s="49">
        <f t="shared" si="2333"/>
        <v>1.3119167130165243</v>
      </c>
      <c r="X778" s="49">
        <f t="shared" si="2333"/>
        <v>0.8242839947000965</v>
      </c>
      <c r="Y778" s="49">
        <f t="shared" si="2334"/>
        <v>0.76195829984172359</v>
      </c>
      <c r="Z778" s="49">
        <f t="shared" si="2334"/>
        <v>0.37217957655067774</v>
      </c>
      <c r="AA778" s="49">
        <f t="shared" si="2334"/>
        <v>0.60563217757124255</v>
      </c>
      <c r="AB778" s="49">
        <f t="shared" si="2325"/>
        <v>0.2700795343122992</v>
      </c>
      <c r="AC778" s="49">
        <f t="shared" si="2434"/>
        <v>-0.28731388675977276</v>
      </c>
      <c r="AD778" s="49">
        <f t="shared" si="2335"/>
        <v>0.32673400842564715</v>
      </c>
      <c r="AE778" s="49">
        <f t="shared" si="2335"/>
        <v>0.70376945270872238</v>
      </c>
      <c r="AF778" s="49">
        <f t="shared" si="2335"/>
        <v>0.79878593398445086</v>
      </c>
      <c r="AG778" s="129">
        <f t="shared" si="2326"/>
        <v>0.44297253839147999</v>
      </c>
      <c r="AH778" s="129">
        <f t="shared" si="2327"/>
        <v>0.52745997527327138</v>
      </c>
      <c r="AI778" s="129">
        <f t="shared" si="2328"/>
        <v>0.41596376281140651</v>
      </c>
      <c r="AJ778" s="132">
        <f t="shared" si="2329"/>
        <v>0.3854938770897619</v>
      </c>
      <c r="AK778" s="85">
        <f t="shared" si="2342"/>
        <v>0.72007847295812055</v>
      </c>
      <c r="AL778" s="122">
        <f t="shared" si="2343"/>
        <v>0.68373527644538701</v>
      </c>
      <c r="AM778" s="122">
        <f t="shared" si="2344"/>
        <v>0.72136087972258789</v>
      </c>
      <c r="AN778" s="122">
        <f t="shared" si="2345"/>
        <v>0.72917551696349692</v>
      </c>
      <c r="AO778" s="53"/>
      <c r="AP778" s="60"/>
    </row>
    <row r="779" spans="1:53" ht="15" thickBot="1">
      <c r="A779" s="23" t="s">
        <v>13</v>
      </c>
      <c r="B779" s="24">
        <v>13223120204</v>
      </c>
      <c r="C779" s="24"/>
      <c r="D779" s="148">
        <f t="shared" ref="D779:G779" si="2468">IF(OR(AND($V1561=1,$B$24=2),$B$24=1), IF(D$13="Next Quintile",IF(D1561&gt;D$21,D$22,IF(D1561&gt;D$20,D$21,IF(D1561&gt;D$19,D$20,IF(D1561&gt;D$18,D$19,D$18)))),IF(D$13="2nd Quintile",IF(D1561&gt;D$20,D$22,IF(D1561&gt;D$19,D$21,IF(D1561&gt;D$18,D$20,D$19))),IF(D1561*(1+D$13)&gt;100,100,D1561*(1+D$13)))), D1561)</f>
        <v>74.3</v>
      </c>
      <c r="E779" s="148">
        <f t="shared" si="2468"/>
        <v>69.400000000000006</v>
      </c>
      <c r="F779" s="148">
        <f t="shared" si="2468"/>
        <v>46.4</v>
      </c>
      <c r="G779" s="148">
        <f t="shared" si="2468"/>
        <v>37.4</v>
      </c>
      <c r="H779" s="149">
        <f t="shared" ref="H779:M779" si="2469">IF(OR(AND($V1561=1,$B$24=2),$B$24=1), IF(H$13="2nd Quintile",IF(H1561&gt;H$21,H$20,IF(H1561&gt;H$20,H$19,IF(H1561&gt;H$19,H$18, H$17))), IF(H$13="Next Quintile",IF(H1561=H$22,H$22,IF(H1561&gt;H$21,H$21,IF(H1561&gt;H$20,H$20,IF(H1561&gt;H$19,H$19,H$18)))),H1561*(1+H$13))), H1561)</f>
        <v>6.4</v>
      </c>
      <c r="I779" s="149">
        <f t="shared" si="2469"/>
        <v>5</v>
      </c>
      <c r="J779" s="149">
        <f t="shared" si="2469"/>
        <v>6.8</v>
      </c>
      <c r="K779" s="149">
        <f t="shared" si="2469"/>
        <v>32.299999999999997</v>
      </c>
      <c r="L779" s="149">
        <f t="shared" si="2469"/>
        <v>43.6</v>
      </c>
      <c r="M779" s="149">
        <f t="shared" si="2469"/>
        <v>7.6</v>
      </c>
      <c r="N779" s="148">
        <f t="shared" si="2454"/>
        <v>70.8</v>
      </c>
      <c r="O779" s="149">
        <f t="shared" ref="O779:Q779" si="2470">IF(OR(AND($V1561=1,$B$24=2),$B$24=1), IF(O$13="2nd Quintile",IF(O1561&gt;O$21,O$20,IF(O1561&gt;O$20,O$19,IF(O1561&gt;O$19,O$18, O$17))), IF(O$13="Next Quintile",IF(O1561=O$22,O$22,IF(O1561&gt;O$21,O$21,IF(O1561&gt;O$20,O$20,IF(O1561&gt;O$19,O$19,O$18)))),O1561*(1+O$13))), O1561)</f>
        <v>10.8</v>
      </c>
      <c r="P779" s="149">
        <f t="shared" si="2470"/>
        <v>18.7</v>
      </c>
      <c r="Q779" s="149">
        <f t="shared" si="2470"/>
        <v>6.4</v>
      </c>
      <c r="R779" s="23"/>
      <c r="S779" s="49">
        <f t="shared" si="2322"/>
        <v>2.5444776225075533E-2</v>
      </c>
      <c r="T779" s="49">
        <f t="shared" si="2434"/>
        <v>-3.8864966958305269E-2</v>
      </c>
      <c r="U779" s="49">
        <f t="shared" si="2434"/>
        <v>1.7360532035742376E-2</v>
      </c>
      <c r="V779" s="49">
        <f t="shared" si="2434"/>
        <v>0.22118416727206314</v>
      </c>
      <c r="W779" s="49">
        <f t="shared" si="2333"/>
        <v>1.0262224387976999</v>
      </c>
      <c r="X779" s="49">
        <f t="shared" si="2333"/>
        <v>0.70489173902650204</v>
      </c>
      <c r="Y779" s="49">
        <f t="shared" si="2334"/>
        <v>0.86746426156096601</v>
      </c>
      <c r="Z779" s="49">
        <f t="shared" si="2334"/>
        <v>-7.1886654682689108E-2</v>
      </c>
      <c r="AA779" s="49">
        <f t="shared" si="2334"/>
        <v>-0.47121361362604297</v>
      </c>
      <c r="AB779" s="49">
        <f t="shared" si="2325"/>
        <v>0.53206663387941355</v>
      </c>
      <c r="AC779" s="49">
        <f t="shared" si="2434"/>
        <v>-0.40005220667496777</v>
      </c>
      <c r="AD779" s="49">
        <f t="shared" si="2335"/>
        <v>0.15188359176255178</v>
      </c>
      <c r="AE779" s="49">
        <f t="shared" si="2335"/>
        <v>0.33751599211767436</v>
      </c>
      <c r="AF779" s="49">
        <f t="shared" si="2335"/>
        <v>0.87380205038686842</v>
      </c>
      <c r="AG779" s="129">
        <f t="shared" si="2326"/>
        <v>0.21349853805924868</v>
      </c>
      <c r="AH779" s="129">
        <f t="shared" si="2327"/>
        <v>0.40338613542282048</v>
      </c>
      <c r="AI779" s="129">
        <f t="shared" si="2328"/>
        <v>-3.6778781431061613E-3</v>
      </c>
      <c r="AJ779" s="132">
        <f t="shared" si="2329"/>
        <v>0.24078735689803171</v>
      </c>
      <c r="AK779" s="85">
        <f t="shared" si="2342"/>
        <v>0.6515785245521426</v>
      </c>
      <c r="AL779" s="122">
        <f t="shared" si="2343"/>
        <v>0.64747394940952963</v>
      </c>
      <c r="AM779" s="122">
        <f t="shared" si="2344"/>
        <v>0.62372196428389381</v>
      </c>
      <c r="AN779" s="122">
        <f t="shared" si="2345"/>
        <v>0.68873428401999004</v>
      </c>
      <c r="AO779" s="53"/>
      <c r="AP779" s="60"/>
    </row>
    <row r="780" spans="1:53" ht="15" thickBot="1">
      <c r="A780" s="23" t="s">
        <v>13</v>
      </c>
      <c r="B780" s="24">
        <v>13223120301</v>
      </c>
      <c r="C780" s="24"/>
      <c r="D780" s="148">
        <f t="shared" ref="D780:G780" si="2471">IF(OR(AND($V1562=1,$B$24=2),$B$24=1), IF(D$13="Next Quintile",IF(D1562&gt;D$21,D$22,IF(D1562&gt;D$20,D$21,IF(D1562&gt;D$19,D$20,IF(D1562&gt;D$18,D$19,D$18)))),IF(D$13="2nd Quintile",IF(D1562&gt;D$20,D$22,IF(D1562&gt;D$19,D$21,IF(D1562&gt;D$18,D$20,D$19))),IF(D1562*(1+D$13)&gt;100,100,D1562*(1+D$13)))), D1562)</f>
        <v>73.2</v>
      </c>
      <c r="E780" s="148">
        <f t="shared" si="2471"/>
        <v>70</v>
      </c>
      <c r="F780" s="148">
        <f t="shared" si="2471"/>
        <v>39.9</v>
      </c>
      <c r="G780" s="148">
        <f t="shared" si="2471"/>
        <v>30.2</v>
      </c>
      <c r="H780" s="149">
        <f t="shared" ref="H780:M780" si="2472">IF(OR(AND($V1562=1,$B$24=2),$B$24=1), IF(H$13="2nd Quintile",IF(H1562&gt;H$21,H$20,IF(H1562&gt;H$20,H$19,IF(H1562&gt;H$19,H$18, H$17))), IF(H$13="Next Quintile",IF(H1562=H$22,H$22,IF(H1562&gt;H$21,H$21,IF(H1562&gt;H$20,H$20,IF(H1562&gt;H$19,H$19,H$18)))),H1562*(1+H$13))), H1562)</f>
        <v>8.1999999999999993</v>
      </c>
      <c r="I780" s="149">
        <f t="shared" si="2472"/>
        <v>3.9</v>
      </c>
      <c r="J780" s="149">
        <f t="shared" si="2472"/>
        <v>25.7</v>
      </c>
      <c r="K780" s="149">
        <f t="shared" si="2472"/>
        <v>24.3</v>
      </c>
      <c r="L780" s="149">
        <f t="shared" si="2472"/>
        <v>29.3</v>
      </c>
      <c r="M780" s="149">
        <f t="shared" si="2472"/>
        <v>8.6999999999999993</v>
      </c>
      <c r="N780" s="148">
        <f t="shared" si="2454"/>
        <v>65.3</v>
      </c>
      <c r="O780" s="149">
        <f t="shared" ref="O780:Q780" si="2473">IF(OR(AND($V1562=1,$B$24=2),$B$24=1), IF(O$13="2nd Quintile",IF(O1562&gt;O$21,O$20,IF(O1562&gt;O$20,O$19,IF(O1562&gt;O$19,O$18, O$17))), IF(O$13="Next Quintile",IF(O1562=O$22,O$22,IF(O1562&gt;O$21,O$21,IF(O1562&gt;O$20,O$20,IF(O1562&gt;O$19,O$19,O$18)))),O1562*(1+O$13))), O1562)</f>
        <v>17.600000000000001</v>
      </c>
      <c r="P780" s="149">
        <f t="shared" si="2473"/>
        <v>21.4</v>
      </c>
      <c r="Q780" s="149">
        <f t="shared" si="2473"/>
        <v>21.7</v>
      </c>
      <c r="R780" s="23"/>
      <c r="S780" s="49">
        <f t="shared" si="2322"/>
        <v>-6.8255228027452361E-2</v>
      </c>
      <c r="T780" s="49">
        <f t="shared" si="2434"/>
        <v>1.8490115817567519E-2</v>
      </c>
      <c r="U780" s="49">
        <f t="shared" si="2434"/>
        <v>-0.29412621044652038</v>
      </c>
      <c r="V780" s="49">
        <f t="shared" si="2434"/>
        <v>-0.16153499636449895</v>
      </c>
      <c r="W780" s="49">
        <f t="shared" si="2333"/>
        <v>0.38341032180534629</v>
      </c>
      <c r="X780" s="49">
        <f t="shared" si="2333"/>
        <v>0.83622322026745599</v>
      </c>
      <c r="Y780" s="49">
        <f t="shared" si="2334"/>
        <v>-8.2089393912215994E-2</v>
      </c>
      <c r="Z780" s="49">
        <f t="shared" si="2334"/>
        <v>0.32283888419141471</v>
      </c>
      <c r="AA780" s="49">
        <f t="shared" si="2334"/>
        <v>0.84493124228175021</v>
      </c>
      <c r="AB780" s="49">
        <f t="shared" si="2325"/>
        <v>0.43910346951688917</v>
      </c>
      <c r="AC780" s="49">
        <f t="shared" si="2434"/>
        <v>-0.91676950628627707</v>
      </c>
      <c r="AD780" s="49">
        <f t="shared" si="2335"/>
        <v>-0.54751807488982929</v>
      </c>
      <c r="AE780" s="49">
        <f t="shared" si="2335"/>
        <v>0.14361710121653135</v>
      </c>
      <c r="AF780" s="49">
        <f t="shared" si="2335"/>
        <v>-1.4216911115271114</v>
      </c>
      <c r="AG780" s="129">
        <f t="shared" si="2326"/>
        <v>-1.9887772951677467E-2</v>
      </c>
      <c r="AH780" s="129">
        <f t="shared" si="2327"/>
        <v>9.0302547019954577E-2</v>
      </c>
      <c r="AI780" s="129">
        <f t="shared" si="2328"/>
        <v>0.53562453199668469</v>
      </c>
      <c r="AJ780" s="132">
        <f t="shared" si="2329"/>
        <v>-0.68559039787167164</v>
      </c>
      <c r="AK780" s="85">
        <f t="shared" si="2342"/>
        <v>0.58191071800428029</v>
      </c>
      <c r="AL780" s="122">
        <f t="shared" si="2343"/>
        <v>0.5559733848882743</v>
      </c>
      <c r="AM780" s="122">
        <f t="shared" si="2344"/>
        <v>0.74920260605183209</v>
      </c>
      <c r="AN780" s="122">
        <f t="shared" si="2345"/>
        <v>0.42983884154313196</v>
      </c>
      <c r="AO780" s="53"/>
      <c r="AP780" s="60"/>
    </row>
    <row r="781" spans="1:53" ht="15" thickBot="1">
      <c r="A781" s="23" t="s">
        <v>13</v>
      </c>
      <c r="B781" s="24">
        <v>13223120302</v>
      </c>
      <c r="C781" s="24"/>
      <c r="D781" s="148">
        <f t="shared" ref="D781:G781" si="2474">IF(OR(AND($V1563=1,$B$24=2),$B$24=1), IF(D$13="Next Quintile",IF(D1563&gt;D$21,D$22,IF(D1563&gt;D$20,D$21,IF(D1563&gt;D$19,D$20,IF(D1563&gt;D$18,D$19,D$18)))),IF(D$13="2nd Quintile",IF(D1563&gt;D$20,D$22,IF(D1563&gt;D$19,D$21,IF(D1563&gt;D$18,D$20,D$19))),IF(D1563*(1+D$13)&gt;100,100,D1563*(1+D$13)))), D1563)</f>
        <v>68.8</v>
      </c>
      <c r="E781" s="148">
        <f t="shared" si="2474"/>
        <v>69.7</v>
      </c>
      <c r="F781" s="148">
        <f t="shared" si="2474"/>
        <v>43.5</v>
      </c>
      <c r="G781" s="148">
        <f t="shared" si="2474"/>
        <v>27.1</v>
      </c>
      <c r="H781" s="149">
        <f t="shared" ref="H781:M781" si="2475">IF(OR(AND($V1563=1,$B$24=2),$B$24=1), IF(H$13="2nd Quintile",IF(H1563&gt;H$21,H$20,IF(H1563&gt;H$20,H$19,IF(H1563&gt;H$19,H$18, H$17))), IF(H$13="Next Quintile",IF(H1563=H$22,H$22,IF(H1563&gt;H$21,H$21,IF(H1563&gt;H$20,H$20,IF(H1563&gt;H$19,H$19,H$18)))),H1563*(1+H$13))), H1563)</f>
        <v>7.5</v>
      </c>
      <c r="I781" s="149">
        <f t="shared" si="2475"/>
        <v>14.6</v>
      </c>
      <c r="J781" s="149">
        <f t="shared" si="2475"/>
        <v>23.1</v>
      </c>
      <c r="K781" s="149">
        <f t="shared" si="2475"/>
        <v>42.1</v>
      </c>
      <c r="L781" s="149">
        <f t="shared" si="2475"/>
        <v>35.299999999999997</v>
      </c>
      <c r="M781" s="149">
        <f t="shared" si="2475"/>
        <v>11.1</v>
      </c>
      <c r="N781" s="148">
        <f t="shared" si="2454"/>
        <v>59.8</v>
      </c>
      <c r="O781" s="149">
        <f t="shared" ref="O781:Q781" si="2476">IF(OR(AND($V1563=1,$B$24=2),$B$24=1), IF(O$13="2nd Quintile",IF(O1563&gt;O$21,O$20,IF(O1563&gt;O$20,O$19,IF(O1563&gt;O$19,O$18, O$17))), IF(O$13="Next Quintile",IF(O1563=O$22,O$22,IF(O1563&gt;O$21,O$21,IF(O1563&gt;O$20,O$20,IF(O1563&gt;O$19,O$19,O$18)))),O1563*(1+O$13))), O1563)</f>
        <v>15.8</v>
      </c>
      <c r="P781" s="149">
        <f t="shared" si="2476"/>
        <v>24.3</v>
      </c>
      <c r="Q781" s="149">
        <f t="shared" si="2476"/>
        <v>14.6</v>
      </c>
      <c r="R781" s="23"/>
      <c r="S781" s="49">
        <f t="shared" si="2322"/>
        <v>-0.44305524503756638</v>
      </c>
      <c r="T781" s="49">
        <f t="shared" si="2434"/>
        <v>-1.0187425570368877E-2</v>
      </c>
      <c r="U781" s="49">
        <f t="shared" si="2434"/>
        <v>-0.12161047614865171</v>
      </c>
      <c r="V781" s="49">
        <f t="shared" si="2434"/>
        <v>-0.32631685848579639</v>
      </c>
      <c r="W781" s="49">
        <f t="shared" si="2333"/>
        <v>0.63339281174681705</v>
      </c>
      <c r="X781" s="49">
        <f t="shared" si="2333"/>
        <v>-0.4412739154400051</v>
      </c>
      <c r="Y781" s="49">
        <f t="shared" si="2334"/>
        <v>4.8537034883036456E-2</v>
      </c>
      <c r="Z781" s="49">
        <f t="shared" si="2334"/>
        <v>-0.5554254398034667</v>
      </c>
      <c r="AA781" s="49">
        <f t="shared" si="2334"/>
        <v>0.29270263141134784</v>
      </c>
      <c r="AB781" s="49">
        <f t="shared" si="2325"/>
        <v>0.2362747472713812</v>
      </c>
      <c r="AC781" s="49">
        <f t="shared" si="2434"/>
        <v>-1.4334868058975863</v>
      </c>
      <c r="AD781" s="49">
        <f t="shared" si="2335"/>
        <v>-0.36238233959949312</v>
      </c>
      <c r="AE781" s="49">
        <f t="shared" si="2335"/>
        <v>-6.4644670492103956E-2</v>
      </c>
      <c r="AF781" s="49">
        <f t="shared" si="2335"/>
        <v>-0.3564622586127808</v>
      </c>
      <c r="AG781" s="129">
        <f t="shared" si="2326"/>
        <v>-0.21913973082004889</v>
      </c>
      <c r="AH781" s="129">
        <f t="shared" si="2327"/>
        <v>-9.4359153436076398E-2</v>
      </c>
      <c r="AI781" s="129">
        <f t="shared" si="2328"/>
        <v>-8.8160203735792222E-3</v>
      </c>
      <c r="AJ781" s="132">
        <f t="shared" si="2329"/>
        <v>-0.55424401865049111</v>
      </c>
      <c r="AK781" s="85">
        <f t="shared" si="2342"/>
        <v>0.52243230731717438</v>
      </c>
      <c r="AL781" s="122">
        <f t="shared" si="2343"/>
        <v>0.50200489064883913</v>
      </c>
      <c r="AM781" s="122">
        <f t="shared" si="2344"/>
        <v>0.622526461774629</v>
      </c>
      <c r="AN781" s="122">
        <f t="shared" si="2345"/>
        <v>0.46654630649586531</v>
      </c>
      <c r="AO781" s="53"/>
      <c r="AP781" s="60"/>
    </row>
    <row r="782" spans="1:53" ht="15" thickBot="1">
      <c r="A782" s="23" t="s">
        <v>13</v>
      </c>
      <c r="B782" s="24">
        <v>13223120303</v>
      </c>
      <c r="C782" s="24"/>
      <c r="D782" s="148">
        <f t="shared" ref="D782:G782" si="2477">IF(OR(AND($V1564=1,$B$24=2),$B$24=1), IF(D$13="Next Quintile",IF(D1564&gt;D$21,D$22,IF(D1564&gt;D$20,D$21,IF(D1564&gt;D$19,D$20,IF(D1564&gt;D$18,D$19,D$18)))),IF(D$13="2nd Quintile",IF(D1564&gt;D$20,D$22,IF(D1564&gt;D$19,D$21,IF(D1564&gt;D$18,D$20,D$19))),IF(D1564*(1+D$13)&gt;100,100,D1564*(1+D$13)))), D1564)</f>
        <v>67.8</v>
      </c>
      <c r="E782" s="148">
        <f t="shared" si="2477"/>
        <v>69.5</v>
      </c>
      <c r="F782" s="148">
        <f t="shared" si="2477"/>
        <v>45.1</v>
      </c>
      <c r="G782" s="148">
        <f t="shared" si="2477"/>
        <v>30.1</v>
      </c>
      <c r="H782" s="149">
        <f t="shared" ref="H782:M782" si="2478">IF(OR(AND($V1564=1,$B$24=2),$B$24=1), IF(H$13="2nd Quintile",IF(H1564&gt;H$21,H$20,IF(H1564&gt;H$20,H$19,IF(H1564&gt;H$19,H$18, H$17))), IF(H$13="Next Quintile",IF(H1564=H$22,H$22,IF(H1564&gt;H$21,H$21,IF(H1564&gt;H$20,H$20,IF(H1564&gt;H$19,H$19,H$18)))),H1564*(1+H$13))), H1564)</f>
        <v>6</v>
      </c>
      <c r="I782" s="149">
        <f t="shared" si="2478"/>
        <v>4.9000000000000004</v>
      </c>
      <c r="J782" s="149">
        <f t="shared" si="2478"/>
        <v>5.0999999999999996</v>
      </c>
      <c r="K782" s="149">
        <f t="shared" si="2478"/>
        <v>15.2</v>
      </c>
      <c r="L782" s="149">
        <f t="shared" si="2478"/>
        <v>24.7</v>
      </c>
      <c r="M782" s="149">
        <f t="shared" si="2478"/>
        <v>13</v>
      </c>
      <c r="N782" s="148">
        <f t="shared" si="2454"/>
        <v>59</v>
      </c>
      <c r="O782" s="149">
        <f t="shared" ref="O782:Q782" si="2479">IF(OR(AND($V1564=1,$B$24=2),$B$24=1), IF(O$13="2nd Quintile",IF(O1564&gt;O$21,O$20,IF(O1564&gt;O$20,O$19,IF(O1564&gt;O$19,O$18, O$17))), IF(O$13="Next Quintile",IF(O1564=O$22,O$22,IF(O1564&gt;O$21,O$21,IF(O1564&gt;O$20,O$20,IF(O1564&gt;O$19,O$19,O$18)))),O1564*(1+O$13))), O1564)</f>
        <v>25.5</v>
      </c>
      <c r="P782" s="149">
        <f t="shared" si="2479"/>
        <v>10.8</v>
      </c>
      <c r="Q782" s="149">
        <f t="shared" si="2479"/>
        <v>8.3000000000000007</v>
      </c>
      <c r="R782" s="23"/>
      <c r="S782" s="49">
        <f t="shared" si="2322"/>
        <v>-0.52823706708531948</v>
      </c>
      <c r="T782" s="49">
        <f t="shared" si="2434"/>
        <v>-2.930578649566026E-2</v>
      </c>
      <c r="U782" s="49">
        <f t="shared" si="2434"/>
        <v>-4.4936816460710044E-2</v>
      </c>
      <c r="V782" s="49">
        <f t="shared" si="2434"/>
        <v>-0.16685054030389551</v>
      </c>
      <c r="W782" s="49">
        <f t="shared" si="2333"/>
        <v>1.1690695759071121</v>
      </c>
      <c r="X782" s="49">
        <f t="shared" si="2333"/>
        <v>0.71683096459386142</v>
      </c>
      <c r="Y782" s="49">
        <f t="shared" si="2334"/>
        <v>0.95287384961940025</v>
      </c>
      <c r="Z782" s="49">
        <f t="shared" si="2334"/>
        <v>0.77183918466070811</v>
      </c>
      <c r="AA782" s="49">
        <f t="shared" si="2334"/>
        <v>1.2683065106157259</v>
      </c>
      <c r="AB782" s="49">
        <f t="shared" si="2325"/>
        <v>7.5702008827020703E-2</v>
      </c>
      <c r="AC782" s="49">
        <f t="shared" si="2434"/>
        <v>-1.5086456858410493</v>
      </c>
      <c r="AD782" s="49">
        <f t="shared" si="2335"/>
        <v>-1.36005824644186</v>
      </c>
      <c r="AE782" s="49">
        <f t="shared" si="2335"/>
        <v>0.90484978401361149</v>
      </c>
      <c r="AF782" s="49">
        <f t="shared" si="2335"/>
        <v>0.58874080805768136</v>
      </c>
      <c r="AG782" s="129">
        <f t="shared" si="2326"/>
        <v>0.21904637193551682</v>
      </c>
      <c r="AH782" s="129">
        <f t="shared" si="2327"/>
        <v>0.2956348828249698</v>
      </c>
      <c r="AI782" s="129">
        <f t="shared" si="2328"/>
        <v>0.70528256803448486</v>
      </c>
      <c r="AJ782" s="132">
        <f t="shared" si="2329"/>
        <v>-0.34377833505290423</v>
      </c>
      <c r="AK782" s="85">
        <f t="shared" si="2342"/>
        <v>0.65323460033301139</v>
      </c>
      <c r="AL782" s="122">
        <f t="shared" si="2343"/>
        <v>0.61598299681482171</v>
      </c>
      <c r="AM782" s="122">
        <f t="shared" si="2344"/>
        <v>0.78867730307310613</v>
      </c>
      <c r="AN782" s="122">
        <f t="shared" si="2345"/>
        <v>0.52536529907275153</v>
      </c>
      <c r="AO782" s="53"/>
      <c r="AP782" s="60"/>
    </row>
    <row r="783" spans="1:53" ht="15" thickBot="1">
      <c r="A783" s="23" t="s">
        <v>13</v>
      </c>
      <c r="B783" s="24">
        <v>13223120400</v>
      </c>
      <c r="C783" s="24"/>
      <c r="D783" s="148">
        <f t="shared" ref="D783:G783" si="2480">IF(OR(AND($V1565=1,$B$24=2),$B$24=1), IF(D$13="Next Quintile",IF(D1565&gt;D$21,D$22,IF(D1565&gt;D$20,D$21,IF(D1565&gt;D$19,D$20,IF(D1565&gt;D$18,D$19,D$18)))),IF(D$13="2nd Quintile",IF(D1565&gt;D$20,D$22,IF(D1565&gt;D$19,D$21,IF(D1565&gt;D$18,D$20,D$19))),IF(D1565*(1+D$13)&gt;100,100,D1565*(1+D$13)))), D1565)</f>
        <v>75</v>
      </c>
      <c r="E783" s="148">
        <f t="shared" si="2480"/>
        <v>67.3</v>
      </c>
      <c r="F783" s="148">
        <f t="shared" si="2480"/>
        <v>50.6</v>
      </c>
      <c r="G783" s="148">
        <f t="shared" si="2480"/>
        <v>22.7</v>
      </c>
      <c r="H783" s="149">
        <f t="shared" ref="H783:M783" si="2481">IF(OR(AND($V1565=1,$B$24=2),$B$24=1), IF(H$13="2nd Quintile",IF(H1565&gt;H$21,H$20,IF(H1565&gt;H$20,H$19,IF(H1565&gt;H$19,H$18, H$17))), IF(H$13="Next Quintile",IF(H1565=H$22,H$22,IF(H1565&gt;H$21,H$21,IF(H1565&gt;H$20,H$20,IF(H1565&gt;H$19,H$19,H$18)))),H1565*(1+H$13))), H1565)</f>
        <v>7.1</v>
      </c>
      <c r="I783" s="149">
        <f t="shared" si="2481"/>
        <v>9.5</v>
      </c>
      <c r="J783" s="149">
        <f t="shared" si="2481"/>
        <v>7.8</v>
      </c>
      <c r="K783" s="149">
        <f t="shared" si="2481"/>
        <v>28.8</v>
      </c>
      <c r="L783" s="149">
        <f t="shared" si="2481"/>
        <v>33.1</v>
      </c>
      <c r="M783" s="149">
        <f t="shared" si="2481"/>
        <v>7.5</v>
      </c>
      <c r="N783" s="148">
        <f t="shared" si="2454"/>
        <v>61.2</v>
      </c>
      <c r="O783" s="149">
        <f t="shared" ref="O783:Q783" si="2482">IF(OR(AND($V1565=1,$B$24=2),$B$24=1), IF(O$13="2nd Quintile",IF(O1565&gt;O$21,O$20,IF(O1565&gt;O$20,O$19,IF(O1565&gt;O$19,O$18, O$17))), IF(O$13="Next Quintile",IF(O1565=O$22,O$22,IF(O1565&gt;O$21,O$21,IF(O1565&gt;O$20,O$20,IF(O1565&gt;O$19,O$19,O$18)))),O1565*(1+O$13))), O1565)</f>
        <v>15.8</v>
      </c>
      <c r="P783" s="149">
        <f t="shared" si="2482"/>
        <v>17.5</v>
      </c>
      <c r="Q783" s="149">
        <f t="shared" si="2482"/>
        <v>10</v>
      </c>
      <c r="R783" s="23"/>
      <c r="S783" s="49">
        <f t="shared" si="2322"/>
        <v>8.5072051658502928E-2</v>
      </c>
      <c r="T783" s="49">
        <f t="shared" ref="T783:AC798" si="2483">IF((E783-T$25)/T$26&lt;3.1, (IF((E783-T$25)/T$26&gt;-3.1, (E783-T$25)/T$26, -3.1)), 3.1)</f>
        <v>-0.23960775667386275</v>
      </c>
      <c r="U783" s="49">
        <f t="shared" si="2483"/>
        <v>0.21862888871658923</v>
      </c>
      <c r="V783" s="49">
        <f t="shared" si="2483"/>
        <v>-0.56020079181925109</v>
      </c>
      <c r="W783" s="49">
        <f t="shared" si="2333"/>
        <v>0.77623994885622916</v>
      </c>
      <c r="X783" s="49">
        <f t="shared" si="2333"/>
        <v>0.1676265884953268</v>
      </c>
      <c r="Y783" s="49">
        <f t="shared" si="2334"/>
        <v>0.81722332740894577</v>
      </c>
      <c r="Z783" s="49">
        <f t="shared" si="2334"/>
        <v>0.10080576857473121</v>
      </c>
      <c r="AA783" s="49">
        <f t="shared" si="2334"/>
        <v>0.49518645539716177</v>
      </c>
      <c r="AB783" s="49">
        <f t="shared" si="2325"/>
        <v>0.54051783063964309</v>
      </c>
      <c r="AC783" s="49">
        <f t="shared" si="2483"/>
        <v>-1.3019587659965253</v>
      </c>
      <c r="AD783" s="49">
        <f t="shared" si="2335"/>
        <v>-0.36238233959949312</v>
      </c>
      <c r="AE783" s="49">
        <f t="shared" si="2335"/>
        <v>0.42369327696262682</v>
      </c>
      <c r="AF783" s="49">
        <f t="shared" si="2335"/>
        <v>0.33368601228946149</v>
      </c>
      <c r="AG783" s="129">
        <f t="shared" si="2326"/>
        <v>0.11093599391115176</v>
      </c>
      <c r="AH783" s="129">
        <f t="shared" si="2327"/>
        <v>0.18071175094892572</v>
      </c>
      <c r="AI783" s="129">
        <f t="shared" si="2328"/>
        <v>0.37883668487051203</v>
      </c>
      <c r="AJ783" s="132">
        <f t="shared" si="2329"/>
        <v>-0.22674045408598256</v>
      </c>
      <c r="AK783" s="85">
        <f t="shared" si="2342"/>
        <v>0.6209627294191038</v>
      </c>
      <c r="AL783" s="122">
        <f t="shared" si="2343"/>
        <v>0.58239601930235729</v>
      </c>
      <c r="AM783" s="122">
        <f t="shared" si="2344"/>
        <v>0.71272244332883228</v>
      </c>
      <c r="AN783" s="122">
        <f t="shared" si="2345"/>
        <v>0.55807395795782777</v>
      </c>
      <c r="AO783" s="53"/>
      <c r="AP783" s="60"/>
      <c r="AU783" s="56"/>
      <c r="AV783" s="56"/>
      <c r="AW783" s="56"/>
      <c r="AX783" s="56"/>
      <c r="AY783" s="56"/>
      <c r="AZ783" s="56"/>
      <c r="BA783" s="56"/>
    </row>
    <row r="784" spans="1:53" ht="15" thickBot="1">
      <c r="A784" s="23" t="s">
        <v>13</v>
      </c>
      <c r="B784" s="24">
        <v>13223120501</v>
      </c>
      <c r="C784" s="24"/>
      <c r="D784" s="148">
        <f t="shared" ref="D784:G784" si="2484">IF(OR(AND($V1566=1,$B$24=2),$B$24=1), IF(D$13="Next Quintile",IF(D1566&gt;D$21,D$22,IF(D1566&gt;D$20,D$21,IF(D1566&gt;D$19,D$20,IF(D1566&gt;D$18,D$19,D$18)))),IF(D$13="2nd Quintile",IF(D1566&gt;D$20,D$22,IF(D1566&gt;D$19,D$21,IF(D1566&gt;D$18,D$20,D$19))),IF(D1566*(1+D$13)&gt;100,100,D1566*(1+D$13)))), D1566)</f>
        <v>73.900000000000006</v>
      </c>
      <c r="E784" s="148">
        <f t="shared" si="2484"/>
        <v>69.8</v>
      </c>
      <c r="F784" s="148">
        <f t="shared" si="2484"/>
        <v>48</v>
      </c>
      <c r="G784" s="148">
        <f t="shared" si="2484"/>
        <v>30.1</v>
      </c>
      <c r="H784" s="149">
        <f t="shared" ref="H784:M784" si="2485">IF(OR(AND($V1566=1,$B$24=2),$B$24=1), IF(H$13="2nd Quintile",IF(H1566&gt;H$21,H$20,IF(H1566&gt;H$20,H$19,IF(H1566&gt;H$19,H$18, H$17))), IF(H$13="Next Quintile",IF(H1566=H$22,H$22,IF(H1566&gt;H$21,H$21,IF(H1566&gt;H$20,H$20,IF(H1566&gt;H$19,H$19,H$18)))),H1566*(1+H$13))), H1566)</f>
        <v>7.7</v>
      </c>
      <c r="I784" s="149">
        <f t="shared" si="2485"/>
        <v>9.9</v>
      </c>
      <c r="J784" s="149">
        <f t="shared" si="2485"/>
        <v>24.2</v>
      </c>
      <c r="K784" s="149">
        <f t="shared" si="2485"/>
        <v>28.9</v>
      </c>
      <c r="L784" s="149">
        <f t="shared" si="2485"/>
        <v>35.200000000000003</v>
      </c>
      <c r="M784" s="149">
        <f t="shared" si="2485"/>
        <v>10.9</v>
      </c>
      <c r="N784" s="148">
        <f t="shared" si="2454"/>
        <v>67</v>
      </c>
      <c r="O784" s="149">
        <f t="shared" ref="O784:Q784" si="2486">IF(OR(AND($V1566=1,$B$24=2),$B$24=1), IF(O$13="2nd Quintile",IF(O1566&gt;O$21,O$20,IF(O1566&gt;O$20,O$19,IF(O1566&gt;O$19,O$18, O$17))), IF(O$13="Next Quintile",IF(O1566=O$22,O$22,IF(O1566&gt;O$21,O$21,IF(O1566&gt;O$20,O$20,IF(O1566&gt;O$19,O$19,O$18)))),O1566*(1+O$13))), O1566)</f>
        <v>12.8</v>
      </c>
      <c r="P784" s="149">
        <f t="shared" si="2486"/>
        <v>24</v>
      </c>
      <c r="Q784" s="149">
        <f t="shared" si="2486"/>
        <v>11.7</v>
      </c>
      <c r="R784" s="23"/>
      <c r="S784" s="49">
        <f t="shared" si="2322"/>
        <v>-8.6279525940249711E-3</v>
      </c>
      <c r="T784" s="49">
        <f t="shared" si="2483"/>
        <v>-6.2824510772386492E-4</v>
      </c>
      <c r="U784" s="49">
        <f t="shared" si="2483"/>
        <v>9.4034191723684046E-2</v>
      </c>
      <c r="V784" s="49">
        <f t="shared" si="2483"/>
        <v>-0.16685054030389551</v>
      </c>
      <c r="W784" s="49">
        <f t="shared" si="2333"/>
        <v>0.56196924319211095</v>
      </c>
      <c r="X784" s="49">
        <f t="shared" si="2333"/>
        <v>0.11986968622588895</v>
      </c>
      <c r="Y784" s="49">
        <f t="shared" si="2334"/>
        <v>-6.7279926841856737E-3</v>
      </c>
      <c r="Z784" s="49">
        <f t="shared" si="2334"/>
        <v>9.5871699338805016E-2</v>
      </c>
      <c r="AA784" s="49">
        <f t="shared" si="2334"/>
        <v>0.30190644159252067</v>
      </c>
      <c r="AB784" s="49">
        <f t="shared" si="2325"/>
        <v>0.25317714079184012</v>
      </c>
      <c r="AC784" s="49">
        <f t="shared" si="2483"/>
        <v>-0.75705688640641755</v>
      </c>
      <c r="AD784" s="49">
        <f t="shared" si="2335"/>
        <v>-5.3822780782266169E-2</v>
      </c>
      <c r="AE784" s="49">
        <f t="shared" si="2335"/>
        <v>-4.3100349280865792E-2</v>
      </c>
      <c r="AF784" s="49">
        <f t="shared" si="2335"/>
        <v>7.8631216521241581E-2</v>
      </c>
      <c r="AG784" s="129">
        <f t="shared" si="2326"/>
        <v>3.5955887995065161E-2</v>
      </c>
      <c r="AH784" s="129">
        <f t="shared" si="2327"/>
        <v>8.4719770064550559E-2</v>
      </c>
      <c r="AI784" s="129">
        <f t="shared" si="2328"/>
        <v>0.21698509390772194</v>
      </c>
      <c r="AJ784" s="132">
        <f t="shared" si="2329"/>
        <v>-0.19383719998707699</v>
      </c>
      <c r="AK784" s="85">
        <f t="shared" si="2342"/>
        <v>0.59858052760412417</v>
      </c>
      <c r="AL784" s="122">
        <f t="shared" si="2343"/>
        <v>0.55434178469606499</v>
      </c>
      <c r="AM784" s="122">
        <f t="shared" si="2344"/>
        <v>0.67506408852951205</v>
      </c>
      <c r="AN784" s="122">
        <f t="shared" si="2345"/>
        <v>0.56726945351566571</v>
      </c>
      <c r="AO784" s="53"/>
      <c r="AP784" s="60"/>
    </row>
    <row r="785" spans="1:53" ht="15" thickBot="1">
      <c r="A785" s="23" t="s">
        <v>13</v>
      </c>
      <c r="B785" s="24">
        <v>13223120502</v>
      </c>
      <c r="C785" s="24"/>
      <c r="D785" s="148">
        <f t="shared" ref="D785:G785" si="2487">IF(OR(AND($V1567=1,$B$24=2),$B$24=1), IF(D$13="Next Quintile",IF(D1567&gt;D$21,D$22,IF(D1567&gt;D$20,D$21,IF(D1567&gt;D$19,D$20,IF(D1567&gt;D$18,D$19,D$18)))),IF(D$13="2nd Quintile",IF(D1567&gt;D$20,D$22,IF(D1567&gt;D$19,D$21,IF(D1567&gt;D$18,D$20,D$19))),IF(D1567*(1+D$13)&gt;100,100,D1567*(1+D$13)))), D1567)</f>
        <v>77.8</v>
      </c>
      <c r="E785" s="148">
        <f t="shared" si="2487"/>
        <v>67.8</v>
      </c>
      <c r="F785" s="148">
        <f t="shared" si="2487"/>
        <v>46.1</v>
      </c>
      <c r="G785" s="148">
        <f t="shared" si="2487"/>
        <v>31.1</v>
      </c>
      <c r="H785" s="149">
        <f t="shared" ref="H785:M785" si="2488">IF(OR(AND($V1567=1,$B$24=2),$B$24=1), IF(H$13="2nd Quintile",IF(H1567&gt;H$21,H$20,IF(H1567&gt;H$20,H$19,IF(H1567&gt;H$19,H$18, H$17))), IF(H$13="Next Quintile",IF(H1567=H$22,H$22,IF(H1567&gt;H$21,H$21,IF(H1567&gt;H$20,H$20,IF(H1567&gt;H$19,H$19,H$18)))),H1567*(1+H$13))), H1567)</f>
        <v>9.3000000000000007</v>
      </c>
      <c r="I785" s="149">
        <f t="shared" si="2488"/>
        <v>7.5</v>
      </c>
      <c r="J785" s="149">
        <f t="shared" si="2488"/>
        <v>11.3</v>
      </c>
      <c r="K785" s="149">
        <f t="shared" si="2488"/>
        <v>30.9</v>
      </c>
      <c r="L785" s="149">
        <f t="shared" si="2488"/>
        <v>31.6</v>
      </c>
      <c r="M785" s="149">
        <f t="shared" si="2488"/>
        <v>10</v>
      </c>
      <c r="N785" s="148">
        <f t="shared" si="2454"/>
        <v>65.5</v>
      </c>
      <c r="O785" s="149">
        <f t="shared" ref="O785:Q785" si="2489">IF(OR(AND($V1567=1,$B$24=2),$B$24=1), IF(O$13="2nd Quintile",IF(O1567&gt;O$21,O$20,IF(O1567&gt;O$20,O$19,IF(O1567&gt;O$19,O$18, O$17))), IF(O$13="Next Quintile",IF(O1567=O$22,O$22,IF(O1567&gt;O$21,O$21,IF(O1567&gt;O$20,O$20,IF(O1567&gt;O$19,O$19,O$18)))),O1567*(1+O$13))), O1567)</f>
        <v>7</v>
      </c>
      <c r="P785" s="149">
        <f t="shared" si="2489"/>
        <v>18.7</v>
      </c>
      <c r="Q785" s="149">
        <f t="shared" si="2489"/>
        <v>17.399999999999999</v>
      </c>
      <c r="R785" s="23"/>
      <c r="S785" s="49">
        <f t="shared" si="2322"/>
        <v>0.32358115339221127</v>
      </c>
      <c r="T785" s="49">
        <f t="shared" si="2483"/>
        <v>-0.19181185436063497</v>
      </c>
      <c r="U785" s="49">
        <f t="shared" si="2483"/>
        <v>2.9842208442534602E-3</v>
      </c>
      <c r="V785" s="49">
        <f t="shared" si="2483"/>
        <v>-0.11369510090992856</v>
      </c>
      <c r="W785" s="49">
        <f t="shared" si="2333"/>
        <v>-9.4193052455372357E-3</v>
      </c>
      <c r="X785" s="49">
        <f t="shared" si="2333"/>
        <v>0.40641109984251578</v>
      </c>
      <c r="Y785" s="49">
        <f t="shared" si="2334"/>
        <v>0.64138005787687502</v>
      </c>
      <c r="Z785" s="49">
        <f t="shared" si="2334"/>
        <v>-2.8096853797209766E-3</v>
      </c>
      <c r="AA785" s="49">
        <f t="shared" si="2334"/>
        <v>0.63324360811476244</v>
      </c>
      <c r="AB785" s="49">
        <f t="shared" si="2325"/>
        <v>0.32923791163390564</v>
      </c>
      <c r="AC785" s="49">
        <f t="shared" si="2483"/>
        <v>-0.89797978630041098</v>
      </c>
      <c r="AD785" s="49">
        <f t="shared" si="2335"/>
        <v>0.542725699597706</v>
      </c>
      <c r="AE785" s="49">
        <f t="shared" si="2335"/>
        <v>0.33751599211767436</v>
      </c>
      <c r="AF785" s="49">
        <f t="shared" si="2335"/>
        <v>-0.77655251046631946</v>
      </c>
      <c r="AG785" s="129">
        <f t="shared" si="2326"/>
        <v>9.088838060924298E-2</v>
      </c>
      <c r="AH785" s="129">
        <f t="shared" si="2327"/>
        <v>0.15134718163425068</v>
      </c>
      <c r="AI785" s="129">
        <f t="shared" si="2328"/>
        <v>0.31989061145631575</v>
      </c>
      <c r="AJ785" s="132">
        <f t="shared" si="2329"/>
        <v>-0.19857265126283752</v>
      </c>
      <c r="AK785" s="85">
        <f t="shared" si="2342"/>
        <v>0.61497834567691267</v>
      </c>
      <c r="AL785" s="122">
        <f t="shared" si="2343"/>
        <v>0.57381404704720695</v>
      </c>
      <c r="AM785" s="122">
        <f t="shared" si="2344"/>
        <v>0.699007334731791</v>
      </c>
      <c r="AN785" s="122">
        <f t="shared" si="2345"/>
        <v>0.56594603361805562</v>
      </c>
      <c r="AO785" s="53"/>
      <c r="AP785" s="60"/>
    </row>
    <row r="786" spans="1:53" ht="15" thickBot="1">
      <c r="A786" s="23" t="s">
        <v>13</v>
      </c>
      <c r="B786" s="24">
        <v>13223120503</v>
      </c>
      <c r="C786" s="24"/>
      <c r="D786" s="148">
        <f t="shared" ref="D786:G786" si="2490">IF(OR(AND($V1568=1,$B$24=2),$B$24=1), IF(D$13="Next Quintile",IF(D1568&gt;D$21,D$22,IF(D1568&gt;D$20,D$21,IF(D1568&gt;D$19,D$20,IF(D1568&gt;D$18,D$19,D$18)))),IF(D$13="2nd Quintile",IF(D1568&gt;D$20,D$22,IF(D1568&gt;D$19,D$21,IF(D1568&gt;D$18,D$20,D$19))),IF(D1568*(1+D$13)&gt;100,100,D1568*(1+D$13)))), D1568)</f>
        <v>78.5</v>
      </c>
      <c r="E786" s="148">
        <f t="shared" si="2490"/>
        <v>68.8</v>
      </c>
      <c r="F786" s="148">
        <f t="shared" si="2490"/>
        <v>45.1</v>
      </c>
      <c r="G786" s="148">
        <f t="shared" si="2490"/>
        <v>32.1</v>
      </c>
      <c r="H786" s="149">
        <f t="shared" ref="H786:M786" si="2491">IF(OR(AND($V1568=1,$B$24=2),$B$24=1), IF(H$13="2nd Quintile",IF(H1568&gt;H$21,H$20,IF(H1568&gt;H$20,H$19,IF(H1568&gt;H$19,H$18, H$17))), IF(H$13="Next Quintile",IF(H1568=H$22,H$22,IF(H1568&gt;H$21,H$21,IF(H1568&gt;H$20,H$20,IF(H1568&gt;H$19,H$19,H$18)))),H1568*(1+H$13))), H1568)</f>
        <v>7.6</v>
      </c>
      <c r="I786" s="149">
        <f t="shared" si="2491"/>
        <v>16</v>
      </c>
      <c r="J786" s="149">
        <f t="shared" si="2491"/>
        <v>14.1</v>
      </c>
      <c r="K786" s="149">
        <f t="shared" si="2491"/>
        <v>22.5</v>
      </c>
      <c r="L786" s="149">
        <f t="shared" si="2491"/>
        <v>21.7</v>
      </c>
      <c r="M786" s="149">
        <f t="shared" si="2491"/>
        <v>9.8000000000000007</v>
      </c>
      <c r="N786" s="148">
        <f t="shared" si="2454"/>
        <v>69.099999999999994</v>
      </c>
      <c r="O786" s="149">
        <f t="shared" ref="O786:Q786" si="2492">IF(OR(AND($V1568=1,$B$24=2),$B$24=1), IF(O$13="2nd Quintile",IF(O1568&gt;O$21,O$20,IF(O1568&gt;O$20,O$19,IF(O1568&gt;O$19,O$18, O$17))), IF(O$13="Next Quintile",IF(O1568=O$22,O$22,IF(O1568&gt;O$21,O$21,IF(O1568&gt;O$20,O$20,IF(O1568&gt;O$19,O$19,O$18)))),O1568*(1+O$13))), O1568)</f>
        <v>7.6</v>
      </c>
      <c r="P786" s="149">
        <f t="shared" si="2492"/>
        <v>28.4</v>
      </c>
      <c r="Q786" s="149">
        <f t="shared" si="2492"/>
        <v>7.2</v>
      </c>
      <c r="R786" s="23"/>
      <c r="S786" s="49">
        <f t="shared" si="2322"/>
        <v>0.38320842882563871</v>
      </c>
      <c r="T786" s="49">
        <f t="shared" si="2483"/>
        <v>-9.6220049734179428E-2</v>
      </c>
      <c r="U786" s="49">
        <f t="shared" si="2483"/>
        <v>-4.4936816460710044E-2</v>
      </c>
      <c r="V786" s="49">
        <f t="shared" si="2483"/>
        <v>-6.0539661515961601E-2</v>
      </c>
      <c r="W786" s="49">
        <f t="shared" si="2333"/>
        <v>0.59768102746946417</v>
      </c>
      <c r="X786" s="49">
        <f t="shared" si="2333"/>
        <v>-0.60842307338303747</v>
      </c>
      <c r="Y786" s="49">
        <f t="shared" si="2334"/>
        <v>0.50070544225121849</v>
      </c>
      <c r="Z786" s="49">
        <f t="shared" si="2334"/>
        <v>0.41165213043808813</v>
      </c>
      <c r="AA786" s="49">
        <f t="shared" si="2334"/>
        <v>1.5444208160509272</v>
      </c>
      <c r="AB786" s="49">
        <f t="shared" si="2325"/>
        <v>0.34614030515436456</v>
      </c>
      <c r="AC786" s="49">
        <f t="shared" si="2483"/>
        <v>-0.55976482655482729</v>
      </c>
      <c r="AD786" s="49">
        <f t="shared" si="2335"/>
        <v>0.48101378783426063</v>
      </c>
      <c r="AE786" s="49">
        <f t="shared" si="2335"/>
        <v>-0.35908372704569147</v>
      </c>
      <c r="AF786" s="49">
        <f t="shared" si="2335"/>
        <v>0.75377626414300025</v>
      </c>
      <c r="AG786" s="129">
        <f t="shared" si="2326"/>
        <v>0.3141049447672834</v>
      </c>
      <c r="AH786" s="129">
        <f t="shared" si="2327"/>
        <v>9.5925042493204687E-2</v>
      </c>
      <c r="AI786" s="129">
        <f t="shared" si="2328"/>
        <v>0.76740441721445996</v>
      </c>
      <c r="AJ786" s="132">
        <f t="shared" si="2329"/>
        <v>7.8985374594185531E-2</v>
      </c>
      <c r="AK786" s="85">
        <f t="shared" si="2342"/>
        <v>0.68161039595732875</v>
      </c>
      <c r="AL786" s="122">
        <f t="shared" si="2343"/>
        <v>0.55761659305656264</v>
      </c>
      <c r="AM786" s="122">
        <f t="shared" si="2344"/>
        <v>0.80313132618954985</v>
      </c>
      <c r="AN786" s="122">
        <f t="shared" si="2345"/>
        <v>0.6435153702599109</v>
      </c>
      <c r="AO786" s="53"/>
      <c r="AP786" s="60"/>
    </row>
    <row r="787" spans="1:53" ht="15" thickBot="1">
      <c r="A787" s="23" t="s">
        <v>13</v>
      </c>
      <c r="B787" s="24">
        <v>13223120601</v>
      </c>
      <c r="C787" s="24"/>
      <c r="D787" s="148">
        <f t="shared" ref="D787:G787" si="2493">IF(OR(AND($V1569=1,$B$24=2),$B$24=1), IF(D$13="Next Quintile",IF(D1569&gt;D$21,D$22,IF(D1569&gt;D$20,D$21,IF(D1569&gt;D$19,D$20,IF(D1569&gt;D$18,D$19,D$18)))),IF(D$13="2nd Quintile",IF(D1569&gt;D$20,D$22,IF(D1569&gt;D$19,D$21,IF(D1569&gt;D$18,D$20,D$19))),IF(D1569*(1+D$13)&gt;100,100,D1569*(1+D$13)))), D1569)</f>
        <v>77.900000000000006</v>
      </c>
      <c r="E787" s="148">
        <f t="shared" si="2493"/>
        <v>70</v>
      </c>
      <c r="F787" s="148">
        <f t="shared" si="2493"/>
        <v>50.8</v>
      </c>
      <c r="G787" s="148">
        <f t="shared" si="2493"/>
        <v>32.799999999999997</v>
      </c>
      <c r="H787" s="149">
        <f t="shared" ref="H787:M787" si="2494">IF(OR(AND($V1569=1,$B$24=2),$B$24=1), IF(H$13="2nd Quintile",IF(H1569&gt;H$21,H$20,IF(H1569&gt;H$20,H$19,IF(H1569&gt;H$19,H$18, H$17))), IF(H$13="Next Quintile",IF(H1569=H$22,H$22,IF(H1569&gt;H$21,H$21,IF(H1569&gt;H$20,H$20,IF(H1569&gt;H$19,H$19,H$18)))),H1569*(1+H$13))), H1569)</f>
        <v>7.7</v>
      </c>
      <c r="I787" s="149">
        <f t="shared" si="2494"/>
        <v>5.5</v>
      </c>
      <c r="J787" s="149">
        <f t="shared" si="2494"/>
        <v>2.7</v>
      </c>
      <c r="K787" s="149">
        <f t="shared" si="2494"/>
        <v>17.2</v>
      </c>
      <c r="L787" s="149">
        <f t="shared" si="2494"/>
        <v>30.1</v>
      </c>
      <c r="M787" s="149">
        <f t="shared" si="2494"/>
        <v>6.7</v>
      </c>
      <c r="N787" s="148">
        <f t="shared" si="2454"/>
        <v>71.900000000000006</v>
      </c>
      <c r="O787" s="149">
        <f t="shared" ref="O787:Q787" si="2495">IF(OR(AND($V1569=1,$B$24=2),$B$24=1), IF(O$13="2nd Quintile",IF(O1569&gt;O$21,O$20,IF(O1569&gt;O$20,O$19,IF(O1569&gt;O$19,O$18, O$17))), IF(O$13="Next Quintile",IF(O1569=O$22,O$22,IF(O1569&gt;O$21,O$21,IF(O1569&gt;O$20,O$20,IF(O1569&gt;O$19,O$19,O$18)))),O1569*(1+O$13))), O1569)</f>
        <v>9.1999999999999993</v>
      </c>
      <c r="P787" s="149">
        <f t="shared" si="2495"/>
        <v>16.8</v>
      </c>
      <c r="Q787" s="149">
        <f t="shared" si="2495"/>
        <v>12.3</v>
      </c>
      <c r="R787" s="23"/>
      <c r="S787" s="49">
        <f t="shared" si="2322"/>
        <v>0.33209933559698734</v>
      </c>
      <c r="T787" s="49">
        <f t="shared" si="2483"/>
        <v>1.8490115817567519E-2</v>
      </c>
      <c r="U787" s="49">
        <f t="shared" si="2483"/>
        <v>0.22821309617758173</v>
      </c>
      <c r="V787" s="49">
        <f t="shared" si="2483"/>
        <v>-2.3330853940184956E-2</v>
      </c>
      <c r="W787" s="49">
        <f t="shared" si="2333"/>
        <v>0.56196924319211095</v>
      </c>
      <c r="X787" s="49">
        <f t="shared" si="2333"/>
        <v>0.64519561118970481</v>
      </c>
      <c r="Y787" s="49">
        <f t="shared" si="2334"/>
        <v>1.0734520915842489</v>
      </c>
      <c r="Z787" s="49">
        <f t="shared" si="2334"/>
        <v>0.67315779994218206</v>
      </c>
      <c r="AA787" s="49">
        <f t="shared" si="2334"/>
        <v>0.7713007608323631</v>
      </c>
      <c r="AB787" s="49">
        <f t="shared" si="2325"/>
        <v>0.60812740472147908</v>
      </c>
      <c r="AC787" s="49">
        <f t="shared" si="2483"/>
        <v>-0.29670874675270514</v>
      </c>
      <c r="AD787" s="49">
        <f t="shared" si="2335"/>
        <v>0.31644868979840629</v>
      </c>
      <c r="AE787" s="49">
        <f t="shared" si="2335"/>
        <v>0.47396335978884901</v>
      </c>
      <c r="AF787" s="49">
        <f t="shared" si="2335"/>
        <v>-1.1388123161659804E-2</v>
      </c>
      <c r="AG787" s="129">
        <f t="shared" si="2326"/>
        <v>0.40330987889855385</v>
      </c>
      <c r="AH787" s="129">
        <f t="shared" si="2327"/>
        <v>0.40515551994543092</v>
      </c>
      <c r="AI787" s="129">
        <f t="shared" si="2328"/>
        <v>0.68419532183200804</v>
      </c>
      <c r="AJ787" s="132">
        <f t="shared" si="2329"/>
        <v>0.12057879491822258</v>
      </c>
      <c r="AK787" s="85">
        <f t="shared" si="2342"/>
        <v>0.70823883044970659</v>
      </c>
      <c r="AL787" s="122">
        <f t="shared" si="2343"/>
        <v>0.64799106269387619</v>
      </c>
      <c r="AM787" s="122">
        <f t="shared" si="2344"/>
        <v>0.78377088853303489</v>
      </c>
      <c r="AN787" s="122">
        <f t="shared" si="2345"/>
        <v>0.6551395126828844</v>
      </c>
      <c r="AO787" s="53"/>
      <c r="AP787" s="60"/>
    </row>
    <row r="788" spans="1:53" ht="15" thickBot="1">
      <c r="A788" s="23" t="s">
        <v>13</v>
      </c>
      <c r="B788" s="24">
        <v>13223120602</v>
      </c>
      <c r="C788" s="24"/>
      <c r="D788" s="148">
        <f t="shared" ref="D788:G788" si="2496">IF(OR(AND($V1570=1,$B$24=2),$B$24=1), IF(D$13="Next Quintile",IF(D1570&gt;D$21,D$22,IF(D1570&gt;D$20,D$21,IF(D1570&gt;D$19,D$20,IF(D1570&gt;D$18,D$19,D$18)))),IF(D$13="2nd Quintile",IF(D1570&gt;D$20,D$22,IF(D1570&gt;D$19,D$21,IF(D1570&gt;D$18,D$20,D$19))),IF(D1570*(1+D$13)&gt;100,100,D1570*(1+D$13)))), D1570)</f>
        <v>80.099999999999994</v>
      </c>
      <c r="E788" s="148">
        <f t="shared" si="2496"/>
        <v>65.8</v>
      </c>
      <c r="F788" s="148">
        <f t="shared" si="2496"/>
        <v>49.2</v>
      </c>
      <c r="G788" s="148">
        <f t="shared" si="2496"/>
        <v>33.200000000000003</v>
      </c>
      <c r="H788" s="149">
        <f t="shared" ref="H788:M788" si="2497">IF(OR(AND($V1570=1,$B$24=2),$B$24=1), IF(H$13="2nd Quintile",IF(H1570&gt;H$21,H$20,IF(H1570&gt;H$20,H$19,IF(H1570&gt;H$19,H$18, H$17))), IF(H$13="Next Quintile",IF(H1570=H$22,H$22,IF(H1570&gt;H$21,H$21,IF(H1570&gt;H$20,H$20,IF(H1570&gt;H$19,H$19,H$18)))),H1570*(1+H$13))), H1570)</f>
        <v>7.8</v>
      </c>
      <c r="I788" s="149">
        <f t="shared" si="2497"/>
        <v>6.6</v>
      </c>
      <c r="J788" s="149">
        <f t="shared" si="2497"/>
        <v>20.399999999999999</v>
      </c>
      <c r="K788" s="149">
        <f t="shared" si="2497"/>
        <v>26.7</v>
      </c>
      <c r="L788" s="149">
        <f t="shared" si="2497"/>
        <v>32.700000000000003</v>
      </c>
      <c r="M788" s="149">
        <f t="shared" si="2497"/>
        <v>8.5</v>
      </c>
      <c r="N788" s="148">
        <f t="shared" si="2454"/>
        <v>62.5</v>
      </c>
      <c r="O788" s="149">
        <f t="shared" ref="O788:Q788" si="2498">IF(OR(AND($V1570=1,$B$24=2),$B$24=1), IF(O$13="2nd Quintile",IF(O1570&gt;O$21,O$20,IF(O1570&gt;O$20,O$19,IF(O1570&gt;O$19,O$18, O$17))), IF(O$13="Next Quintile",IF(O1570=O$22,O$22,IF(O1570&gt;O$21,O$21,IF(O1570&gt;O$20,O$20,IF(O1570&gt;O$19,O$19,O$18)))),O1570*(1+O$13))), O1570)</f>
        <v>12</v>
      </c>
      <c r="P788" s="149">
        <f t="shared" si="2498"/>
        <v>13.3</v>
      </c>
      <c r="Q788" s="149">
        <f t="shared" si="2498"/>
        <v>9.1999999999999993</v>
      </c>
      <c r="R788" s="23"/>
      <c r="S788" s="49">
        <f t="shared" si="2322"/>
        <v>0.51949934410204313</v>
      </c>
      <c r="T788" s="49">
        <f t="shared" si="2483"/>
        <v>-0.38299546361354608</v>
      </c>
      <c r="U788" s="49">
        <f t="shared" si="2483"/>
        <v>0.15153943648964038</v>
      </c>
      <c r="V788" s="49">
        <f t="shared" si="2483"/>
        <v>-2.0686781825978691E-3</v>
      </c>
      <c r="W788" s="49">
        <f t="shared" si="2333"/>
        <v>0.52625745891475817</v>
      </c>
      <c r="X788" s="49">
        <f t="shared" si="2333"/>
        <v>0.51386412994875086</v>
      </c>
      <c r="Y788" s="49">
        <f t="shared" si="2334"/>
        <v>0.18418755709349116</v>
      </c>
      <c r="Z788" s="49">
        <f t="shared" si="2334"/>
        <v>0.2044212225291836</v>
      </c>
      <c r="AA788" s="49">
        <f t="shared" si="2334"/>
        <v>0.53200169612185511</v>
      </c>
      <c r="AB788" s="49">
        <f t="shared" si="2325"/>
        <v>0.45600586303734808</v>
      </c>
      <c r="AC788" s="49">
        <f t="shared" si="2483"/>
        <v>-1.1798255860883979</v>
      </c>
      <c r="AD788" s="49">
        <f t="shared" si="2335"/>
        <v>2.8459768235661084E-2</v>
      </c>
      <c r="AE788" s="49">
        <f t="shared" si="2335"/>
        <v>0.72531377391996044</v>
      </c>
      <c r="AF788" s="49">
        <f t="shared" si="2335"/>
        <v>0.45371179853332982</v>
      </c>
      <c r="AG788" s="129">
        <f t="shared" si="2326"/>
        <v>0.20671534186871798</v>
      </c>
      <c r="AH788" s="129">
        <f t="shared" si="2327"/>
        <v>0.21575482639322</v>
      </c>
      <c r="AI788" s="129">
        <f t="shared" si="2328"/>
        <v>0.39747626056279556</v>
      </c>
      <c r="AJ788" s="132">
        <f t="shared" si="2329"/>
        <v>6.9149386501383553E-3</v>
      </c>
      <c r="AK788" s="85">
        <f t="shared" si="2342"/>
        <v>0.64955368257263191</v>
      </c>
      <c r="AL788" s="122">
        <f t="shared" si="2343"/>
        <v>0.59263756917749122</v>
      </c>
      <c r="AM788" s="122">
        <f t="shared" si="2344"/>
        <v>0.71705935315191938</v>
      </c>
      <c r="AN788" s="122">
        <f t="shared" si="2345"/>
        <v>0.62337379485272426</v>
      </c>
      <c r="AO788" s="53"/>
      <c r="AP788" s="60"/>
    </row>
    <row r="789" spans="1:53" ht="15" thickBot="1">
      <c r="A789" s="23" t="s">
        <v>13</v>
      </c>
      <c r="B789" s="24">
        <v>13223120603</v>
      </c>
      <c r="C789" s="24"/>
      <c r="D789" s="148">
        <f t="shared" ref="D789:G789" si="2499">IF(OR(AND($V1571=1,$B$24=2),$B$24=1), IF(D$13="Next Quintile",IF(D1571&gt;D$21,D$22,IF(D1571&gt;D$20,D$21,IF(D1571&gt;D$19,D$20,IF(D1571&gt;D$18,D$19,D$18)))),IF(D$13="2nd Quintile",IF(D1571&gt;D$20,D$22,IF(D1571&gt;D$19,D$21,IF(D1571&gt;D$18,D$20,D$19))),IF(D1571*(1+D$13)&gt;100,100,D1571*(1+D$13)))), D1571)</f>
        <v>77.900000000000006</v>
      </c>
      <c r="E789" s="148">
        <f t="shared" si="2499"/>
        <v>70</v>
      </c>
      <c r="F789" s="148">
        <f t="shared" si="2499"/>
        <v>51.6</v>
      </c>
      <c r="G789" s="148">
        <f t="shared" si="2499"/>
        <v>32.799999999999997</v>
      </c>
      <c r="H789" s="149">
        <f t="shared" ref="H789:M789" si="2500">IF(OR(AND($V1571=1,$B$24=2),$B$24=1), IF(H$13="2nd Quintile",IF(H1571&gt;H$21,H$20,IF(H1571&gt;H$20,H$19,IF(H1571&gt;H$19,H$18, H$17))), IF(H$13="Next Quintile",IF(H1571=H$22,H$22,IF(H1571&gt;H$21,H$21,IF(H1571&gt;H$20,H$20,IF(H1571&gt;H$19,H$19,H$18)))),H1571*(1+H$13))), H1571)</f>
        <v>9.3000000000000007</v>
      </c>
      <c r="I789" s="149">
        <f t="shared" si="2500"/>
        <v>11.9</v>
      </c>
      <c r="J789" s="149">
        <f t="shared" si="2500"/>
        <v>3.3</v>
      </c>
      <c r="K789" s="149">
        <f t="shared" si="2500"/>
        <v>13.7</v>
      </c>
      <c r="L789" s="149">
        <f t="shared" si="2500"/>
        <v>25.1</v>
      </c>
      <c r="M789" s="149">
        <f t="shared" si="2500"/>
        <v>16.3</v>
      </c>
      <c r="N789" s="148">
        <f t="shared" si="2454"/>
        <v>71.900000000000006</v>
      </c>
      <c r="O789" s="149">
        <f t="shared" ref="O789:Q789" si="2501">IF(OR(AND($V1571=1,$B$24=2),$B$24=1), IF(O$13="2nd Quintile",IF(O1571&gt;O$21,O$20,IF(O1571&gt;O$20,O$19,IF(O1571&gt;O$19,O$18, O$17))), IF(O$13="Next Quintile",IF(O1571=O$22,O$22,IF(O1571&gt;O$21,O$21,IF(O1571&gt;O$20,O$20,IF(O1571&gt;O$19,O$19,O$18)))),O1571*(1+O$13))), O1571)</f>
        <v>12.7</v>
      </c>
      <c r="P789" s="149">
        <f t="shared" si="2501"/>
        <v>19.399999999999999</v>
      </c>
      <c r="Q789" s="149">
        <f t="shared" si="2501"/>
        <v>12.4</v>
      </c>
      <c r="R789" s="23"/>
      <c r="S789" s="49">
        <f t="shared" si="2322"/>
        <v>0.33209933559698734</v>
      </c>
      <c r="T789" s="49">
        <f t="shared" si="2483"/>
        <v>1.8490115817567519E-2</v>
      </c>
      <c r="U789" s="49">
        <f t="shared" si="2483"/>
        <v>0.26654992602155275</v>
      </c>
      <c r="V789" s="49">
        <f t="shared" si="2483"/>
        <v>-2.3330853940184956E-2</v>
      </c>
      <c r="W789" s="49">
        <f t="shared" si="2333"/>
        <v>-9.4193052455372357E-3</v>
      </c>
      <c r="X789" s="49">
        <f t="shared" si="2333"/>
        <v>-0.11891482512130006</v>
      </c>
      <c r="Y789" s="49">
        <f t="shared" si="2334"/>
        <v>1.0433075310930366</v>
      </c>
      <c r="Z789" s="49">
        <f t="shared" si="2334"/>
        <v>0.84585022319960257</v>
      </c>
      <c r="AA789" s="49">
        <f t="shared" si="2334"/>
        <v>1.2314912698910321</v>
      </c>
      <c r="AB789" s="49">
        <f t="shared" si="2325"/>
        <v>-0.20318748426055278</v>
      </c>
      <c r="AC789" s="49">
        <f t="shared" si="2483"/>
        <v>-0.29670874675270514</v>
      </c>
      <c r="AD789" s="49">
        <f t="shared" si="2335"/>
        <v>-4.3537462155025124E-2</v>
      </c>
      <c r="AE789" s="49">
        <f t="shared" si="2335"/>
        <v>0.28724590929145216</v>
      </c>
      <c r="AF789" s="49">
        <f t="shared" si="2335"/>
        <v>-2.639134644214328E-2</v>
      </c>
      <c r="AG789" s="129">
        <f t="shared" si="2326"/>
        <v>0.27347012210587662</v>
      </c>
      <c r="AH789" s="129">
        <f t="shared" si="2327"/>
        <v>0.21554027488887456</v>
      </c>
      <c r="AI789" s="129">
        <f t="shared" si="2328"/>
        <v>0.62471800294336066</v>
      </c>
      <c r="AJ789" s="132">
        <f t="shared" si="2329"/>
        <v>-1.9847911514605347E-2</v>
      </c>
      <c r="AK789" s="85">
        <f t="shared" si="2342"/>
        <v>0.66948055444254928</v>
      </c>
      <c r="AL789" s="122">
        <f t="shared" si="2343"/>
        <v>0.59257486520802849</v>
      </c>
      <c r="AM789" s="122">
        <f t="shared" si="2344"/>
        <v>0.76993217391863289</v>
      </c>
      <c r="AN789" s="122">
        <f t="shared" si="2345"/>
        <v>0.61589436229978511</v>
      </c>
      <c r="AO789" s="53"/>
      <c r="AP789" s="60"/>
    </row>
    <row r="790" spans="1:53" ht="15" thickBot="1">
      <c r="A790" s="23" t="s">
        <v>13</v>
      </c>
      <c r="B790" s="24">
        <v>13223120604</v>
      </c>
      <c r="C790" s="24"/>
      <c r="D790" s="148">
        <f t="shared" ref="D790:G790" si="2502">IF(OR(AND($V1572=1,$B$24=2),$B$24=1), IF(D$13="Next Quintile",IF(D1572&gt;D$21,D$22,IF(D1572&gt;D$20,D$21,IF(D1572&gt;D$19,D$20,IF(D1572&gt;D$18,D$19,D$18)))),IF(D$13="2nd Quintile",IF(D1572&gt;D$20,D$22,IF(D1572&gt;D$19,D$21,IF(D1572&gt;D$18,D$20,D$19))),IF(D1572*(1+D$13)&gt;100,100,D1572*(1+D$13)))), D1572)</f>
        <v>77.900000000000006</v>
      </c>
      <c r="E790" s="148">
        <f t="shared" si="2502"/>
        <v>70</v>
      </c>
      <c r="F790" s="148">
        <f t="shared" si="2502"/>
        <v>50.5</v>
      </c>
      <c r="G790" s="148">
        <f t="shared" si="2502"/>
        <v>28.6</v>
      </c>
      <c r="H790" s="149">
        <f t="shared" ref="H790:M790" si="2503">IF(OR(AND($V1572=1,$B$24=2),$B$24=1), IF(H$13="2nd Quintile",IF(H1572&gt;H$21,H$20,IF(H1572&gt;H$20,H$19,IF(H1572&gt;H$19,H$18, H$17))), IF(H$13="Next Quintile",IF(H1572=H$22,H$22,IF(H1572&gt;H$21,H$21,IF(H1572&gt;H$20,H$20,IF(H1572&gt;H$19,H$19,H$18)))),H1572*(1+H$13))), H1572)</f>
        <v>5.6</v>
      </c>
      <c r="I790" s="149">
        <f t="shared" si="2503"/>
        <v>12.1</v>
      </c>
      <c r="J790" s="149">
        <f t="shared" si="2503"/>
        <v>27.7</v>
      </c>
      <c r="K790" s="149">
        <f t="shared" si="2503"/>
        <v>21.1</v>
      </c>
      <c r="L790" s="149">
        <f t="shared" si="2503"/>
        <v>34.6</v>
      </c>
      <c r="M790" s="149">
        <f t="shared" si="2503"/>
        <v>5.3</v>
      </c>
      <c r="N790" s="148">
        <f t="shared" si="2454"/>
        <v>71.900000000000006</v>
      </c>
      <c r="O790" s="149">
        <f t="shared" ref="O790:Q790" si="2504">IF(OR(AND($V1572=1,$B$24=2),$B$24=1), IF(O$13="2nd Quintile",IF(O1572&gt;O$21,O$20,IF(O1572&gt;O$20,O$19,IF(O1572&gt;O$19,O$18, O$17))), IF(O$13="Next Quintile",IF(O1572=O$22,O$22,IF(O1572&gt;O$21,O$21,IF(O1572&gt;O$20,O$20,IF(O1572&gt;O$19,O$19,O$18)))),O1572*(1+O$13))), O1572)</f>
        <v>10.7</v>
      </c>
      <c r="P790" s="149">
        <f t="shared" si="2504"/>
        <v>15.9</v>
      </c>
      <c r="Q790" s="149">
        <f t="shared" si="2504"/>
        <v>10.7</v>
      </c>
      <c r="R790" s="23"/>
      <c r="S790" s="135">
        <f t="shared" si="2322"/>
        <v>0.33209933559698734</v>
      </c>
      <c r="T790" s="135">
        <f t="shared" si="2483"/>
        <v>1.8490115817567519E-2</v>
      </c>
      <c r="U790" s="135">
        <f t="shared" si="2483"/>
        <v>0.21383678498609279</v>
      </c>
      <c r="V790" s="135">
        <f t="shared" si="2483"/>
        <v>-0.24658369939484595</v>
      </c>
      <c r="W790" s="135">
        <f t="shared" si="2333"/>
        <v>1.3119167130165243</v>
      </c>
      <c r="X790" s="135">
        <f t="shared" si="2333"/>
        <v>-0.14279327625601887</v>
      </c>
      <c r="Y790" s="135">
        <f t="shared" si="2334"/>
        <v>-0.18257126221625641</v>
      </c>
      <c r="Z790" s="135">
        <f t="shared" si="2334"/>
        <v>0.48072909974105626</v>
      </c>
      <c r="AA790" s="135">
        <f t="shared" si="2334"/>
        <v>0.35712930267956111</v>
      </c>
      <c r="AB790" s="135">
        <f t="shared" si="2325"/>
        <v>0.72644415936469198</v>
      </c>
      <c r="AC790" s="135">
        <f t="shared" si="2483"/>
        <v>-0.29670874675270514</v>
      </c>
      <c r="AD790" s="135">
        <f t="shared" si="2335"/>
        <v>0.16216891038979284</v>
      </c>
      <c r="AE790" s="135">
        <f t="shared" si="2335"/>
        <v>0.53859632342256347</v>
      </c>
      <c r="AF790" s="135">
        <f t="shared" si="2335"/>
        <v>0.22866344932607688</v>
      </c>
      <c r="AG790" s="129">
        <f t="shared" si="2326"/>
        <v>0.28865209100273637</v>
      </c>
      <c r="AH790" s="129">
        <f t="shared" si="2327"/>
        <v>0.18634210165000725</v>
      </c>
      <c r="AI790" s="129">
        <f t="shared" si="2328"/>
        <v>0.52143418726176982</v>
      </c>
      <c r="AJ790" s="132">
        <f t="shared" si="2329"/>
        <v>0.158179984096432</v>
      </c>
      <c r="AK790" s="85">
        <f t="shared" si="2342"/>
        <v>0.6740125017857358</v>
      </c>
      <c r="AL790" s="122">
        <f t="shared" si="2343"/>
        <v>0.58404152320829406</v>
      </c>
      <c r="AM790" s="122">
        <f t="shared" si="2344"/>
        <v>0.74590090828307209</v>
      </c>
      <c r="AN790" s="122">
        <f t="shared" si="2345"/>
        <v>0.66564794346053047</v>
      </c>
      <c r="AO790" s="53"/>
      <c r="AP790" s="60"/>
    </row>
    <row r="791" spans="1:53" ht="15" thickBot="1">
      <c r="A791" s="57" t="s">
        <v>13</v>
      </c>
      <c r="B791" s="58">
        <v>13223120605</v>
      </c>
      <c r="C791" s="58"/>
      <c r="D791" s="19">
        <f t="shared" ref="D791:G791" si="2505">IF(OR(AND($V1573=1,$B$24=2),$B$24=1), IF(D$13="Next Quintile",IF(D1573&gt;D$21,D$22,IF(D1573&gt;D$20,D$21,IF(D1573&gt;D$19,D$20,IF(D1573&gt;D$18,D$19,D$18)))),IF(D$13="2nd Quintile",IF(D1573&gt;D$20,D$22,IF(D1573&gt;D$19,D$21,IF(D1573&gt;D$18,D$20,D$19))),IF(D1573*(1+D$13)&gt;100,100,D1573*(1+D$13)))), D1573)</f>
        <v>80.099999999999994</v>
      </c>
      <c r="E791" s="19">
        <f t="shared" si="2505"/>
        <v>65.8</v>
      </c>
      <c r="F791" s="19">
        <f t="shared" si="2505"/>
        <v>47.5</v>
      </c>
      <c r="G791" s="19">
        <f t="shared" si="2505"/>
        <v>31.8</v>
      </c>
      <c r="H791" s="94">
        <f t="shared" ref="H791:M791" si="2506">IF(OR(AND($V1573=1,$B$24=2),$B$24=1), IF(H$13="2nd Quintile",IF(H1573&gt;H$21,H$20,IF(H1573&gt;H$20,H$19,IF(H1573&gt;H$19,H$18, H$17))), IF(H$13="Next Quintile",IF(H1573=H$22,H$22,IF(H1573&gt;H$21,H$21,IF(H1573&gt;H$20,H$20,IF(H1573&gt;H$19,H$19,H$18)))),H1573*(1+H$13))), H1573)</f>
        <v>5.4</v>
      </c>
      <c r="I791" s="94">
        <f t="shared" si="2506"/>
        <v>3.5</v>
      </c>
      <c r="J791" s="94">
        <f t="shared" si="2506"/>
        <v>14.5</v>
      </c>
      <c r="K791" s="94">
        <f t="shared" si="2506"/>
        <v>26.6</v>
      </c>
      <c r="L791" s="94">
        <f t="shared" si="2506"/>
        <v>32.5</v>
      </c>
      <c r="M791" s="94">
        <f t="shared" si="2506"/>
        <v>10.7</v>
      </c>
      <c r="N791" s="19">
        <f t="shared" si="2454"/>
        <v>62.5</v>
      </c>
      <c r="O791" s="94">
        <f t="shared" ref="O791:Q791" si="2507">IF(OR(AND($V1573=1,$B$24=2),$B$24=1), IF(O$13="2nd Quintile",IF(O1573&gt;O$21,O$20,IF(O1573&gt;O$20,O$19,IF(O1573&gt;O$19,O$18, O$17))), IF(O$13="Next Quintile",IF(O1573=O$22,O$22,IF(O1573&gt;O$21,O$21,IF(O1573&gt;O$20,O$20,IF(O1573&gt;O$19,O$19,O$18)))),O1573*(1+O$13))), O1573)</f>
        <v>11.5</v>
      </c>
      <c r="P791" s="94">
        <f t="shared" si="2507"/>
        <v>11.2</v>
      </c>
      <c r="Q791" s="94">
        <f t="shared" si="2507"/>
        <v>7.8</v>
      </c>
      <c r="R791" s="57"/>
      <c r="S791" s="55">
        <f t="shared" si="2322"/>
        <v>0.51949934410204313</v>
      </c>
      <c r="T791" s="55">
        <f t="shared" si="2483"/>
        <v>-0.38299546361354608</v>
      </c>
      <c r="U791" s="55">
        <f t="shared" si="2483"/>
        <v>7.0073673071202297E-2</v>
      </c>
      <c r="V791" s="55">
        <f t="shared" si="2483"/>
        <v>-7.6486293334151731E-2</v>
      </c>
      <c r="W791" s="55">
        <f t="shared" si="2333"/>
        <v>1.3833402815712299</v>
      </c>
      <c r="X791" s="55">
        <f t="shared" si="2333"/>
        <v>0.88398012253689384</v>
      </c>
      <c r="Y791" s="55">
        <f t="shared" si="2334"/>
        <v>0.48060906859041036</v>
      </c>
      <c r="Z791" s="55">
        <f t="shared" si="2334"/>
        <v>0.20935529176510978</v>
      </c>
      <c r="AA791" s="55">
        <f t="shared" si="2334"/>
        <v>0.55040931648420222</v>
      </c>
      <c r="AB791" s="55">
        <f t="shared" si="2325"/>
        <v>0.2700795343122992</v>
      </c>
      <c r="AC791" s="55">
        <f t="shared" si="2483"/>
        <v>-1.1798255860883979</v>
      </c>
      <c r="AD791" s="55">
        <f t="shared" si="2335"/>
        <v>7.9886361371865569E-2</v>
      </c>
      <c r="AE791" s="55">
        <f t="shared" si="2335"/>
        <v>0.87612402239862741</v>
      </c>
      <c r="AF791" s="55">
        <f t="shared" si="2335"/>
        <v>0.66375692446009915</v>
      </c>
      <c r="AG791" s="130">
        <f t="shared" si="2326"/>
        <v>0.28813754345952453</v>
      </c>
      <c r="AH791" s="130">
        <f t="shared" si="2327"/>
        <v>0.41114581898915453</v>
      </c>
      <c r="AI791" s="130">
        <f t="shared" si="2328"/>
        <v>0.34328138085387039</v>
      </c>
      <c r="AJ791" s="131">
        <f t="shared" si="2329"/>
        <v>0.10998543053554857</v>
      </c>
      <c r="AK791" s="85">
        <f t="shared" si="2342"/>
        <v>0.67385890495075051</v>
      </c>
      <c r="AL791" s="122">
        <f t="shared" si="2343"/>
        <v>0.64974176367104308</v>
      </c>
      <c r="AM791" s="122">
        <f t="shared" si="2344"/>
        <v>0.70444971492566066</v>
      </c>
      <c r="AN791" s="122">
        <f t="shared" si="2345"/>
        <v>0.6521789776904906</v>
      </c>
      <c r="AO791" s="53"/>
      <c r="AP791" s="60"/>
      <c r="AQ791" s="56"/>
      <c r="AR791" s="56"/>
      <c r="AS791" s="56"/>
      <c r="AT791" s="56"/>
    </row>
    <row r="792" spans="1:53" ht="15" thickBot="1">
      <c r="A792" s="23" t="s">
        <v>14</v>
      </c>
      <c r="B792" s="24">
        <v>13247060101</v>
      </c>
      <c r="C792" s="24"/>
      <c r="D792" s="148">
        <f t="shared" ref="D792:F792" si="2508">IF(OR(AND($V1574=1,$B$24=2),$B$24=1), IF(D$14="Next Quintile",IF(D1574&gt;D$21,D$22,IF(D1574&gt;D$20,D$21,IF(D1574&gt;D$19,D$20,IF(D1574&gt;D$18,D$19,D$18)))),IF(D$14="2nd Quintile",IF(D1574&gt;D$20,D$22,IF(D1574&gt;D$19,D$21,IF(D1574&gt;D$18,D$20,D$19))),IF(D1574*(1+D$14)&gt;100,100,D1574*(1+D$14)))), D1574)</f>
        <v>79.7</v>
      </c>
      <c r="E792" s="148">
        <f t="shared" si="2508"/>
        <v>66.900000000000006</v>
      </c>
      <c r="F792" s="148">
        <f t="shared" si="2508"/>
        <v>36.1</v>
      </c>
      <c r="G792" s="148">
        <f>IF(OR(AND($V1574=1,$B$24=2),$B$24=1), IF(G$14="Next Quintile",IF(G1574&gt;G$21,G$22,IF(G1574&gt;G$20,G$21,IF(G1574&gt;G$19,G$20,IF(G1574&gt;G$18,G$19,G$18)))),IF(G$14="2nd Quintile",IF(G1574&gt;G$20,G$22,IF(G1574&gt;G$19,G$21,IF(G1574&gt;G$18,G$20,G$19))),IF(G1574*(1+G$14)&gt;100,100,G1574*(1+G$14)))), G1574)</f>
        <v>15.3</v>
      </c>
      <c r="H792" s="149">
        <f>IF(OR(AND($V1574=1,$B$24=2),$B$24=1), IF(H$14="2nd Quintile",IF(H1574&gt;H$21,H$20,IF(H1574&gt;H$20,H$19,IF(H1574&gt;H$19,H$18, H$17))), IF(H$14="Next Quintile",IF(H1574=H$22,H$22,IF(H1574&gt;H$21,H$21,IF(H1574&gt;H$20,H$20,IF(H1574&gt;H$19,H$19,H$18)))),H1574*(1+H$14))), H1574)</f>
        <v>8.6</v>
      </c>
      <c r="I792" s="149">
        <f t="shared" ref="I792:Q792" si="2509">IF(OR(AND($V1574=1,$B$24=2),$B$24=1), IF(I$14="2nd Quintile",IF(I1574&gt;I$21,I$20,IF(I1574&gt;I$20,I$19,IF(I1574&gt;I$19,I$18, I$17))), IF(I$14="Next Quintile",IF(I1574=I$22,I$22,IF(I1574&gt;I$21,I$21,IF(I1574&gt;I$20,I$20,IF(I1574&gt;I$19,I$19,I$18)))),I1574*(1+I$14))), I1574)</f>
        <v>10.6</v>
      </c>
      <c r="J792" s="149">
        <f t="shared" si="2509"/>
        <v>13.8</v>
      </c>
      <c r="K792" s="149">
        <f t="shared" si="2509"/>
        <v>26.8</v>
      </c>
      <c r="L792" s="149">
        <f t="shared" si="2509"/>
        <v>28.5</v>
      </c>
      <c r="M792" s="149">
        <f t="shared" si="2509"/>
        <v>19</v>
      </c>
      <c r="N792" s="148">
        <f>IF(OR(AND($V1574=1,$B$24=2),$B$24=1), IF(N$14="Next Quintile",IF(N1574&gt;N$21,N$22,IF(N1574&gt;N$20,N$21,IF(N1574&gt;N$19,N$20,IF(N1574&gt;N$18,N$19,N$18)))),IF(N$14="2nd Quintile",IF(N1574&gt;N$20,N$22,IF(N1574&gt;N$19,N$21,IF(N1574&gt;N$18,N$20,N$19))),IF(N1574*(1+N$14)&gt;100,100,N1574*(1+N$14)))), N1574)</f>
        <v>67.8</v>
      </c>
      <c r="O792" s="149">
        <f t="shared" si="2509"/>
        <v>15.8</v>
      </c>
      <c r="P792" s="149">
        <f t="shared" si="2509"/>
        <v>20.2</v>
      </c>
      <c r="Q792" s="149">
        <f t="shared" si="2509"/>
        <v>17.399999999999999</v>
      </c>
      <c r="R792" s="23"/>
      <c r="S792" s="49">
        <f t="shared" si="2322"/>
        <v>0.48542661528294262</v>
      </c>
      <c r="T792" s="49">
        <f t="shared" si="2483"/>
        <v>-0.27784447852444416</v>
      </c>
      <c r="U792" s="49">
        <f t="shared" si="2483"/>
        <v>-0.47622615220538156</v>
      </c>
      <c r="V792" s="49">
        <f t="shared" si="2483"/>
        <v>-0.9535510433346065</v>
      </c>
      <c r="W792" s="49">
        <f t="shared" si="2333"/>
        <v>0.24056318469593416</v>
      </c>
      <c r="X792" s="49">
        <f t="shared" si="2333"/>
        <v>3.6295107254372891E-2</v>
      </c>
      <c r="Y792" s="49">
        <f t="shared" si="2334"/>
        <v>0.51577772249682452</v>
      </c>
      <c r="Z792" s="49">
        <f t="shared" si="2334"/>
        <v>0.19948715329325722</v>
      </c>
      <c r="AA792" s="49">
        <f t="shared" si="2334"/>
        <v>0.91856172373113731</v>
      </c>
      <c r="AB792" s="49">
        <f t="shared" si="2325"/>
        <v>-0.43136979678674914</v>
      </c>
      <c r="AC792" s="49">
        <f t="shared" si="2483"/>
        <v>-0.68189800646295462</v>
      </c>
      <c r="AD792" s="49">
        <f t="shared" si="2335"/>
        <v>-0.36238233959949312</v>
      </c>
      <c r="AE792" s="49">
        <f t="shared" si="2335"/>
        <v>0.22979438606148378</v>
      </c>
      <c r="AF792" s="49">
        <f t="shared" si="2335"/>
        <v>-0.77655251046631946</v>
      </c>
      <c r="AG792" s="129">
        <f t="shared" si="2326"/>
        <v>-7.6744056210996739E-2</v>
      </c>
      <c r="AH792" s="129">
        <f t="shared" si="2327"/>
        <v>-6.1365577762051142E-2</v>
      </c>
      <c r="AI792" s="129">
        <f t="shared" si="2328"/>
        <v>0.22889302674588183</v>
      </c>
      <c r="AJ792" s="132">
        <f t="shared" si="2329"/>
        <v>-0.39775961761682088</v>
      </c>
      <c r="AK792" s="85">
        <f t="shared" si="2342"/>
        <v>0.56493863199810812</v>
      </c>
      <c r="AL792" s="122">
        <f t="shared" si="2343"/>
        <v>0.51164746187126742</v>
      </c>
      <c r="AM792" s="122">
        <f t="shared" si="2344"/>
        <v>0.67783473265527172</v>
      </c>
      <c r="AN792" s="122">
        <f t="shared" si="2345"/>
        <v>0.51027911207948995</v>
      </c>
      <c r="AO792" s="53"/>
      <c r="AP792" s="60"/>
    </row>
    <row r="793" spans="1:53" ht="15" thickBot="1">
      <c r="A793" s="23" t="s">
        <v>14</v>
      </c>
      <c r="B793" s="24">
        <v>13247060102</v>
      </c>
      <c r="C793" s="24"/>
      <c r="D793" s="148">
        <f t="shared" ref="D793:G793" si="2510">IF(OR(AND($V1575=1,$B$24=2),$B$24=1), IF(D$14="Next Quintile",IF(D1575&gt;D$21,D$22,IF(D1575&gt;D$20,D$21,IF(D1575&gt;D$19,D$20,IF(D1575&gt;D$18,D$19,D$18)))),IF(D$14="2nd Quintile",IF(D1575&gt;D$20,D$22,IF(D1575&gt;D$19,D$21,IF(D1575&gt;D$18,D$20,D$19))),IF(D1575*(1+D$14)&gt;100,100,D1575*(1+D$14)))), D1575)</f>
        <v>79.7</v>
      </c>
      <c r="E793" s="148">
        <f t="shared" si="2510"/>
        <v>66.900000000000006</v>
      </c>
      <c r="F793" s="148">
        <f t="shared" si="2510"/>
        <v>42.9</v>
      </c>
      <c r="G793" s="148">
        <f t="shared" si="2510"/>
        <v>15.3</v>
      </c>
      <c r="H793" s="149">
        <f t="shared" ref="H793:M793" si="2511">IF(OR(AND($V1575=1,$B$24=2),$B$24=1), IF(H$14="2nd Quintile",IF(H1575&gt;H$21,H$20,IF(H1575&gt;H$20,H$19,IF(H1575&gt;H$19,H$18, H$17))), IF(H$14="Next Quintile",IF(H1575=H$22,H$22,IF(H1575&gt;H$21,H$21,IF(H1575&gt;H$20,H$20,IF(H1575&gt;H$19,H$19,H$18)))),H1575*(1+H$14))), H1575)</f>
        <v>10</v>
      </c>
      <c r="I793" s="149">
        <f t="shared" si="2511"/>
        <v>5</v>
      </c>
      <c r="J793" s="149">
        <f t="shared" si="2511"/>
        <v>16.399999999999999</v>
      </c>
      <c r="K793" s="149">
        <f t="shared" si="2511"/>
        <v>31.6</v>
      </c>
      <c r="L793" s="149">
        <f t="shared" si="2511"/>
        <v>39.799999999999997</v>
      </c>
      <c r="M793" s="149">
        <f t="shared" si="2511"/>
        <v>14.5</v>
      </c>
      <c r="N793" s="148">
        <f t="shared" ref="N793:N806" si="2512">IF(OR(AND($V1575=1,$B$24=2),$B$24=1), IF(N$14="Next Quintile",IF(N1575&gt;N$21,N$22,IF(N1575&gt;N$20,N$21,IF(N1575&gt;N$19,N$20,IF(N1575&gt;N$18,N$19,N$18)))),IF(N$14="2nd Quintile",IF(N1575&gt;N$20,N$22,IF(N1575&gt;N$19,N$21,IF(N1575&gt;N$18,N$20,N$19))),IF(N1575*(1+N$14)&gt;100,100,N1575*(1+N$14)))), N1575)</f>
        <v>67.8</v>
      </c>
      <c r="O793" s="149">
        <f t="shared" ref="O793:Q793" si="2513">IF(OR(AND($V1575=1,$B$24=2),$B$24=1), IF(O$14="2nd Quintile",IF(O1575&gt;O$21,O$20,IF(O1575&gt;O$20,O$19,IF(O1575&gt;O$19,O$18, O$17))), IF(O$14="Next Quintile",IF(O1575=O$22,O$22,IF(O1575&gt;O$21,O$21,IF(O1575&gt;O$20,O$20,IF(O1575&gt;O$19,O$19,O$18)))),O1575*(1+O$14))), O1575)</f>
        <v>10.8</v>
      </c>
      <c r="P793" s="149">
        <f t="shared" si="2513"/>
        <v>17.7</v>
      </c>
      <c r="Q793" s="149">
        <f t="shared" si="2513"/>
        <v>13.7</v>
      </c>
      <c r="R793" s="23"/>
      <c r="S793" s="49">
        <f t="shared" si="2322"/>
        <v>0.48542661528294262</v>
      </c>
      <c r="T793" s="49">
        <f t="shared" si="2483"/>
        <v>-0.27784447852444416</v>
      </c>
      <c r="U793" s="49">
        <f t="shared" si="2483"/>
        <v>-0.15036309853162988</v>
      </c>
      <c r="V793" s="49">
        <f t="shared" si="2483"/>
        <v>-0.9535510433346065</v>
      </c>
      <c r="W793" s="49">
        <f t="shared" si="2333"/>
        <v>-0.25940179518700801</v>
      </c>
      <c r="X793" s="49">
        <f t="shared" si="2333"/>
        <v>0.70489173902650204</v>
      </c>
      <c r="Y793" s="49">
        <f t="shared" si="2334"/>
        <v>0.38515129370157203</v>
      </c>
      <c r="Z793" s="49">
        <f t="shared" si="2334"/>
        <v>-3.7348170031205219E-2</v>
      </c>
      <c r="AA793" s="49">
        <f t="shared" si="2334"/>
        <v>-0.12146882674145421</v>
      </c>
      <c r="AB793" s="49">
        <f t="shared" si="2325"/>
        <v>-5.1065942576421754E-2</v>
      </c>
      <c r="AC793" s="49">
        <f t="shared" si="2483"/>
        <v>-0.68189800646295462</v>
      </c>
      <c r="AD793" s="49">
        <f t="shared" si="2335"/>
        <v>0.15188359176255178</v>
      </c>
      <c r="AE793" s="49">
        <f t="shared" si="2335"/>
        <v>0.40933039615513478</v>
      </c>
      <c r="AF793" s="49">
        <f t="shared" si="2335"/>
        <v>-0.22143324908842901</v>
      </c>
      <c r="AG793" s="129">
        <f t="shared" si="2326"/>
        <v>-5.4958230686039576E-2</v>
      </c>
      <c r="AH793" s="129">
        <f t="shared" si="2327"/>
        <v>-9.3843953666674085E-3</v>
      </c>
      <c r="AI793" s="129">
        <f t="shared" si="2328"/>
        <v>-6.9960979783027052E-2</v>
      </c>
      <c r="AJ793" s="132">
        <f t="shared" si="2329"/>
        <v>-8.5529316908424274E-2</v>
      </c>
      <c r="AK793" s="85">
        <f t="shared" si="2342"/>
        <v>0.57144188693017273</v>
      </c>
      <c r="AL793" s="122">
        <f t="shared" si="2343"/>
        <v>0.52683927552692189</v>
      </c>
      <c r="AM793" s="122">
        <f t="shared" si="2344"/>
        <v>0.60829973368419965</v>
      </c>
      <c r="AN793" s="122">
        <f t="shared" si="2345"/>
        <v>0.59753833375270293</v>
      </c>
      <c r="AO793" s="53"/>
      <c r="AP793" s="60"/>
    </row>
    <row r="794" spans="1:53" ht="15" thickBot="1">
      <c r="A794" s="23" t="s">
        <v>14</v>
      </c>
      <c r="B794" s="24">
        <v>13247060201</v>
      </c>
      <c r="C794" s="24"/>
      <c r="D794" s="148">
        <f t="shared" ref="D794:G794" si="2514">IF(OR(AND($V1576=1,$B$24=2),$B$24=1), IF(D$14="Next Quintile",IF(D1576&gt;D$21,D$22,IF(D1576&gt;D$20,D$21,IF(D1576&gt;D$19,D$20,IF(D1576&gt;D$18,D$19,D$18)))),IF(D$14="2nd Quintile",IF(D1576&gt;D$20,D$22,IF(D1576&gt;D$19,D$21,IF(D1576&gt;D$18,D$20,D$19))),IF(D1576*(1+D$14)&gt;100,100,D1576*(1+D$14)))), D1576)</f>
        <v>75.3</v>
      </c>
      <c r="E794" s="148">
        <f t="shared" si="2514"/>
        <v>67.400000000000006</v>
      </c>
      <c r="F794" s="148">
        <f t="shared" si="2514"/>
        <v>33.1</v>
      </c>
      <c r="G794" s="148">
        <f t="shared" si="2514"/>
        <v>33.700000000000003</v>
      </c>
      <c r="H794" s="149">
        <f t="shared" ref="H794:M794" si="2515">IF(OR(AND($V1576=1,$B$24=2),$B$24=1), IF(H$14="2nd Quintile",IF(H1576&gt;H$21,H$20,IF(H1576&gt;H$20,H$19,IF(H1576&gt;H$19,H$18, H$17))), IF(H$14="Next Quintile",IF(H1576=H$22,H$22,IF(H1576&gt;H$21,H$21,IF(H1576&gt;H$20,H$20,IF(H1576&gt;H$19,H$19,H$18)))),H1576*(1+H$14))), H1576)</f>
        <v>7.9</v>
      </c>
      <c r="I794" s="149">
        <f t="shared" si="2515"/>
        <v>24.6</v>
      </c>
      <c r="J794" s="149">
        <f t="shared" si="2515"/>
        <v>48.1</v>
      </c>
      <c r="K794" s="149">
        <f t="shared" si="2515"/>
        <v>51.6</v>
      </c>
      <c r="L794" s="149">
        <f t="shared" si="2515"/>
        <v>43.1</v>
      </c>
      <c r="M794" s="149">
        <f t="shared" si="2515"/>
        <v>62.6</v>
      </c>
      <c r="N794" s="148">
        <f t="shared" si="2512"/>
        <v>69.3</v>
      </c>
      <c r="O794" s="149">
        <f t="shared" ref="O794:Q794" si="2516">IF(OR(AND($V1576=1,$B$24=2),$B$24=1), IF(O$14="2nd Quintile",IF(O1576&gt;O$21,O$20,IF(O1576&gt;O$20,O$19,IF(O1576&gt;O$19,O$18, O$17))), IF(O$14="Next Quintile",IF(O1576=O$22,O$22,IF(O1576&gt;O$21,O$21,IF(O1576&gt;O$20,O$20,IF(O1576&gt;O$19,O$19,O$18)))),O1576*(1+O$14))), O1576)</f>
        <v>37.4</v>
      </c>
      <c r="P794" s="149">
        <f t="shared" si="2516"/>
        <v>48.4</v>
      </c>
      <c r="Q794" s="149">
        <f t="shared" si="2516"/>
        <v>12.2</v>
      </c>
      <c r="R794" s="23"/>
      <c r="S794" s="49">
        <f t="shared" si="2322"/>
        <v>0.11062659827282861</v>
      </c>
      <c r="T794" s="49">
        <f t="shared" si="2483"/>
        <v>-0.23004857621121638</v>
      </c>
      <c r="U794" s="49">
        <f t="shared" si="2483"/>
        <v>-0.61998926412027211</v>
      </c>
      <c r="V794" s="49">
        <f t="shared" si="2483"/>
        <v>2.4509041514385609E-2</v>
      </c>
      <c r="W794" s="49">
        <f t="shared" si="2333"/>
        <v>0.49054567463740495</v>
      </c>
      <c r="X794" s="49">
        <f t="shared" si="2333"/>
        <v>-1.6351964721759504</v>
      </c>
      <c r="Y794" s="49">
        <f t="shared" si="2334"/>
        <v>-1.2074863189174689</v>
      </c>
      <c r="Z794" s="49">
        <f t="shared" si="2334"/>
        <v>-1.0241620172164652</v>
      </c>
      <c r="AA794" s="49">
        <f t="shared" si="2334"/>
        <v>-0.42519456272017608</v>
      </c>
      <c r="AB794" s="49">
        <f t="shared" si="2325"/>
        <v>-3.1</v>
      </c>
      <c r="AC794" s="49">
        <f t="shared" si="2483"/>
        <v>-0.54097510656896119</v>
      </c>
      <c r="AD794" s="49">
        <f t="shared" si="2335"/>
        <v>-2.584011163083527</v>
      </c>
      <c r="AE794" s="49">
        <f t="shared" si="2335"/>
        <v>-1.7953718077948995</v>
      </c>
      <c r="AF794" s="49">
        <f t="shared" si="2335"/>
        <v>3.6151001188239381E-3</v>
      </c>
      <c r="AG794" s="129">
        <f t="shared" si="2326"/>
        <v>-1.0612621371671795</v>
      </c>
      <c r="AH794" s="129">
        <f t="shared" si="2327"/>
        <v>-0.43814847385718408</v>
      </c>
      <c r="AI794" s="129">
        <f t="shared" si="2328"/>
        <v>-1.5164521933122137</v>
      </c>
      <c r="AJ794" s="132">
        <f t="shared" si="2329"/>
        <v>-1.2291857443321408</v>
      </c>
      <c r="AK794" s="85">
        <f t="shared" si="2342"/>
        <v>0.27105157876936548</v>
      </c>
      <c r="AL794" s="122">
        <f t="shared" si="2343"/>
        <v>0.40153039099403026</v>
      </c>
      <c r="AM794" s="122">
        <f t="shared" si="2344"/>
        <v>0.271741538555277</v>
      </c>
      <c r="AN794" s="122">
        <f t="shared" si="2345"/>
        <v>0.27791986785703493</v>
      </c>
      <c r="AO794" s="53"/>
      <c r="AP794" s="60"/>
    </row>
    <row r="795" spans="1:53" ht="15" thickBot="1">
      <c r="A795" s="23" t="s">
        <v>14</v>
      </c>
      <c r="B795" s="24">
        <v>13247060202</v>
      </c>
      <c r="C795" s="24"/>
      <c r="D795" s="148">
        <f t="shared" ref="D795:G795" si="2517">IF(OR(AND($V1577=1,$B$24=2),$B$24=1), IF(D$14="Next Quintile",IF(D1577&gt;D$21,D$22,IF(D1577&gt;D$20,D$21,IF(D1577&gt;D$19,D$20,IF(D1577&gt;D$18,D$19,D$18)))),IF(D$14="2nd Quintile",IF(D1577&gt;D$20,D$22,IF(D1577&gt;D$19,D$21,IF(D1577&gt;D$18,D$20,D$19))),IF(D1577*(1+D$14)&gt;100,100,D1577*(1+D$14)))), D1577)</f>
        <v>75.5</v>
      </c>
      <c r="E795" s="148">
        <f t="shared" si="2517"/>
        <v>67.400000000000006</v>
      </c>
      <c r="F795" s="148">
        <f t="shared" si="2517"/>
        <v>47</v>
      </c>
      <c r="G795" s="148">
        <f t="shared" si="2517"/>
        <v>35.6</v>
      </c>
      <c r="H795" s="149">
        <f t="shared" ref="H795:M795" si="2518">IF(OR(AND($V1577=1,$B$24=2),$B$24=1), IF(H$14="2nd Quintile",IF(H1577&gt;H$21,H$20,IF(H1577&gt;H$20,H$19,IF(H1577&gt;H$19,H$18, H$17))), IF(H$14="Next Quintile",IF(H1577=H$22,H$22,IF(H1577&gt;H$21,H$21,IF(H1577&gt;H$20,H$20,IF(H1577&gt;H$19,H$19,H$18)))),H1577*(1+H$14))), H1577)</f>
        <v>10.1</v>
      </c>
      <c r="I795" s="149">
        <f t="shared" si="2518"/>
        <v>10.3</v>
      </c>
      <c r="J795" s="149">
        <f t="shared" si="2518"/>
        <v>21</v>
      </c>
      <c r="K795" s="149">
        <f t="shared" si="2518"/>
        <v>29.6</v>
      </c>
      <c r="L795" s="149">
        <f t="shared" si="2518"/>
        <v>30.6</v>
      </c>
      <c r="M795" s="149">
        <f t="shared" si="2518"/>
        <v>11.9</v>
      </c>
      <c r="N795" s="148">
        <f t="shared" si="2512"/>
        <v>69.2</v>
      </c>
      <c r="O795" s="149">
        <f t="shared" ref="O795:Q795" si="2519">IF(OR(AND($V1577=1,$B$24=2),$B$24=1), IF(O$14="2nd Quintile",IF(O1577&gt;O$21,O$20,IF(O1577&gt;O$20,O$19,IF(O1577&gt;O$19,O$18, O$17))), IF(O$14="Next Quintile",IF(O1577=O$22,O$22,IF(O1577&gt;O$21,O$21,IF(O1577&gt;O$20,O$20,IF(O1577&gt;O$19,O$19,O$18)))),O1577*(1+O$14))), O1577)</f>
        <v>10.7</v>
      </c>
      <c r="P795" s="149">
        <f t="shared" si="2519"/>
        <v>18.899999999999999</v>
      </c>
      <c r="Q795" s="149">
        <f t="shared" si="2519"/>
        <v>16.399999999999999</v>
      </c>
      <c r="R795" s="23"/>
      <c r="S795" s="49">
        <f t="shared" si="2322"/>
        <v>0.12766296268237948</v>
      </c>
      <c r="T795" s="49">
        <f t="shared" si="2483"/>
        <v>-0.23004857621121638</v>
      </c>
      <c r="U795" s="49">
        <f t="shared" si="2483"/>
        <v>4.6113154418720548E-2</v>
      </c>
      <c r="V795" s="49">
        <f t="shared" si="2483"/>
        <v>0.12550437636292275</v>
      </c>
      <c r="W795" s="49">
        <f t="shared" si="2333"/>
        <v>-0.2951135794643609</v>
      </c>
      <c r="X795" s="49">
        <f t="shared" si="2333"/>
        <v>7.2112783956451112E-2</v>
      </c>
      <c r="Y795" s="49">
        <f t="shared" si="2334"/>
        <v>0.15404299660227896</v>
      </c>
      <c r="Z795" s="49">
        <f t="shared" si="2334"/>
        <v>6.1333214687320781E-2</v>
      </c>
      <c r="AA795" s="49">
        <f t="shared" si="2334"/>
        <v>0.72528170992649621</v>
      </c>
      <c r="AB795" s="49">
        <f t="shared" si="2325"/>
        <v>0.16866517318954516</v>
      </c>
      <c r="AC795" s="49">
        <f t="shared" si="2483"/>
        <v>-0.55036996656189363</v>
      </c>
      <c r="AD795" s="49">
        <f t="shared" si="2335"/>
        <v>0.16216891038979284</v>
      </c>
      <c r="AE795" s="49">
        <f t="shared" si="2335"/>
        <v>0.32315311131018237</v>
      </c>
      <c r="AF795" s="49">
        <f t="shared" si="2335"/>
        <v>-0.62652027766148422</v>
      </c>
      <c r="AG795" s="129">
        <f t="shared" si="2326"/>
        <v>4.8524601133606328E-2</v>
      </c>
      <c r="AH795" s="129">
        <f t="shared" si="2327"/>
        <v>3.9159763882226241E-5</v>
      </c>
      <c r="AI795" s="129">
        <f t="shared" si="2328"/>
        <v>0.31842669926778738</v>
      </c>
      <c r="AJ795" s="132">
        <f t="shared" si="2329"/>
        <v>-0.17289205563085064</v>
      </c>
      <c r="AK795" s="85">
        <f t="shared" si="2342"/>
        <v>0.60233239579081688</v>
      </c>
      <c r="AL795" s="122">
        <f t="shared" si="2343"/>
        <v>0.52959336627515019</v>
      </c>
      <c r="AM795" s="122">
        <f t="shared" si="2344"/>
        <v>0.69866672316126077</v>
      </c>
      <c r="AN795" s="122">
        <f t="shared" si="2345"/>
        <v>0.57312300773577429</v>
      </c>
      <c r="AO795" s="53"/>
      <c r="AP795" s="60"/>
    </row>
    <row r="796" spans="1:53" ht="15" thickBot="1">
      <c r="A796" s="23" t="s">
        <v>14</v>
      </c>
      <c r="B796" s="24">
        <v>13247060304</v>
      </c>
      <c r="C796" s="24"/>
      <c r="D796" s="148">
        <f t="shared" ref="D796:G796" si="2520">IF(OR(AND($V1578=1,$B$24=2),$B$24=1), IF(D$14="Next Quintile",IF(D1578&gt;D$21,D$22,IF(D1578&gt;D$20,D$21,IF(D1578&gt;D$19,D$20,IF(D1578&gt;D$18,D$19,D$18)))),IF(D$14="2nd Quintile",IF(D1578&gt;D$20,D$22,IF(D1578&gt;D$19,D$21,IF(D1578&gt;D$18,D$20,D$19))),IF(D1578*(1+D$14)&gt;100,100,D1578*(1+D$14)))), D1578)</f>
        <v>79.599999999999994</v>
      </c>
      <c r="E796" s="148">
        <f t="shared" si="2520"/>
        <v>66.2</v>
      </c>
      <c r="F796" s="148">
        <f t="shared" si="2520"/>
        <v>43</v>
      </c>
      <c r="G796" s="148">
        <f t="shared" si="2520"/>
        <v>30.9</v>
      </c>
      <c r="H796" s="149">
        <f t="shared" ref="H796:M796" si="2521">IF(OR(AND($V1578=1,$B$24=2),$B$24=1), IF(H$14="2nd Quintile",IF(H1578&gt;H$21,H$20,IF(H1578&gt;H$20,H$19,IF(H1578&gt;H$19,H$18, H$17))), IF(H$14="Next Quintile",IF(H1578=H$22,H$22,IF(H1578&gt;H$21,H$21,IF(H1578&gt;H$20,H$20,IF(H1578&gt;H$19,H$19,H$18)))),H1578*(1+H$14))), H1578)</f>
        <v>9.1999999999999993</v>
      </c>
      <c r="I796" s="149">
        <f t="shared" si="2521"/>
        <v>17</v>
      </c>
      <c r="J796" s="149">
        <f t="shared" si="2521"/>
        <v>37.6</v>
      </c>
      <c r="K796" s="149">
        <f t="shared" si="2521"/>
        <v>37.200000000000003</v>
      </c>
      <c r="L796" s="149">
        <f t="shared" si="2521"/>
        <v>42.9</v>
      </c>
      <c r="M796" s="149">
        <f t="shared" si="2521"/>
        <v>22.9</v>
      </c>
      <c r="N796" s="148">
        <f t="shared" si="2512"/>
        <v>69.099999999999994</v>
      </c>
      <c r="O796" s="149">
        <f t="shared" ref="O796:Q796" si="2522">IF(OR(AND($V1578=1,$B$24=2),$B$24=1), IF(O$14="2nd Quintile",IF(O1578&gt;O$21,O$20,IF(O1578&gt;O$20,O$19,IF(O1578&gt;O$19,O$18, O$17))), IF(O$14="Next Quintile",IF(O1578=O$22,O$22,IF(O1578&gt;O$21,O$21,IF(O1578&gt;O$20,O$20,IF(O1578&gt;O$19,O$19,O$18)))),O1578*(1+O$14))), O1578)</f>
        <v>12.9</v>
      </c>
      <c r="P796" s="149">
        <f t="shared" si="2522"/>
        <v>24.9</v>
      </c>
      <c r="Q796" s="149">
        <f t="shared" si="2522"/>
        <v>15</v>
      </c>
      <c r="R796" s="23"/>
      <c r="S796" s="49">
        <f t="shared" si="2322"/>
        <v>0.4769084330781666</v>
      </c>
      <c r="T796" s="49">
        <f t="shared" si="2483"/>
        <v>-0.34475874176296334</v>
      </c>
      <c r="U796" s="49">
        <f t="shared" si="2483"/>
        <v>-0.14557099480113347</v>
      </c>
      <c r="V796" s="49">
        <f t="shared" si="2483"/>
        <v>-0.12432618878872211</v>
      </c>
      <c r="W796" s="49">
        <f t="shared" si="2333"/>
        <v>2.6292479031816276E-2</v>
      </c>
      <c r="X796" s="49">
        <f t="shared" si="2333"/>
        <v>-0.72781532905663193</v>
      </c>
      <c r="Y796" s="49">
        <f t="shared" si="2334"/>
        <v>-0.67995651032125659</v>
      </c>
      <c r="Z796" s="49">
        <f t="shared" si="2334"/>
        <v>-0.31365604724307811</v>
      </c>
      <c r="AA796" s="49">
        <f t="shared" si="2334"/>
        <v>-0.40678694235782908</v>
      </c>
      <c r="AB796" s="49">
        <f t="shared" si="2325"/>
        <v>-0.76096647043569943</v>
      </c>
      <c r="AC796" s="49">
        <f t="shared" si="2483"/>
        <v>-0.55976482655482729</v>
      </c>
      <c r="AD796" s="49">
        <f t="shared" si="2335"/>
        <v>-6.4108099409507027E-2</v>
      </c>
      <c r="AE796" s="49">
        <f t="shared" si="2335"/>
        <v>-0.10773331291458005</v>
      </c>
      <c r="AF796" s="49">
        <f t="shared" si="2335"/>
        <v>-0.416475151734715</v>
      </c>
      <c r="AG796" s="129">
        <f t="shared" si="2326"/>
        <v>-0.33261863617206305</v>
      </c>
      <c r="AH796" s="129">
        <f t="shared" si="2327"/>
        <v>-0.21703240751724634</v>
      </c>
      <c r="AI796" s="129">
        <f t="shared" si="2328"/>
        <v>-0.49380315334553559</v>
      </c>
      <c r="AJ796" s="132">
        <f t="shared" si="2329"/>
        <v>-0.28702034765340734</v>
      </c>
      <c r="AK796" s="85">
        <f t="shared" si="2342"/>
        <v>0.48855788515812509</v>
      </c>
      <c r="AL796" s="122">
        <f t="shared" si="2343"/>
        <v>0.46615289324026565</v>
      </c>
      <c r="AM796" s="122">
        <f t="shared" si="2344"/>
        <v>0.50968347136644776</v>
      </c>
      <c r="AN796" s="122">
        <f t="shared" si="2345"/>
        <v>0.54122749371875922</v>
      </c>
      <c r="AO796" s="53"/>
      <c r="AP796" s="60"/>
    </row>
    <row r="797" spans="1:53" ht="15" thickBot="1">
      <c r="A797" s="23" t="s">
        <v>14</v>
      </c>
      <c r="B797" s="24">
        <v>13247060305</v>
      </c>
      <c r="C797" s="24"/>
      <c r="D797" s="148">
        <f t="shared" ref="D797:G797" si="2523">IF(OR(AND($V1579=1,$B$24=2),$B$24=1), IF(D$14="Next Quintile",IF(D1579&gt;D$21,D$22,IF(D1579&gt;D$20,D$21,IF(D1579&gt;D$19,D$20,IF(D1579&gt;D$18,D$19,D$18)))),IF(D$14="2nd Quintile",IF(D1579&gt;D$20,D$22,IF(D1579&gt;D$19,D$21,IF(D1579&gt;D$18,D$20,D$19))),IF(D1579*(1+D$14)&gt;100,100,D1579*(1+D$14)))), D1579)</f>
        <v>80</v>
      </c>
      <c r="E797" s="148">
        <f t="shared" si="2523"/>
        <v>63.9</v>
      </c>
      <c r="F797" s="148">
        <f t="shared" si="2523"/>
        <v>41.6</v>
      </c>
      <c r="G797" s="148">
        <f t="shared" si="2523"/>
        <v>17.5</v>
      </c>
      <c r="H797" s="149">
        <f t="shared" ref="H797:M797" si="2524">IF(OR(AND($V1579=1,$B$24=2),$B$24=1), IF(H$14="2nd Quintile",IF(H1579&gt;H$21,H$20,IF(H1579&gt;H$20,H$19,IF(H1579&gt;H$19,H$18, H$17))), IF(H$14="Next Quintile",IF(H1579=H$22,H$22,IF(H1579&gt;H$21,H$21,IF(H1579&gt;H$20,H$20,IF(H1579&gt;H$19,H$19,H$18)))),H1579*(1+H$14))), H1579)</f>
        <v>12</v>
      </c>
      <c r="I797" s="149">
        <f t="shared" si="2524"/>
        <v>8.6</v>
      </c>
      <c r="J797" s="149">
        <f t="shared" si="2524"/>
        <v>34.4</v>
      </c>
      <c r="K797" s="149">
        <f t="shared" si="2524"/>
        <v>52.9</v>
      </c>
      <c r="L797" s="149">
        <f t="shared" si="2524"/>
        <v>48.1</v>
      </c>
      <c r="M797" s="149">
        <f t="shared" si="2524"/>
        <v>24.1</v>
      </c>
      <c r="N797" s="148">
        <f t="shared" si="2512"/>
        <v>72.7</v>
      </c>
      <c r="O797" s="149">
        <f t="shared" ref="O797:Q797" si="2525">IF(OR(AND($V1579=1,$B$24=2),$B$24=1), IF(O$14="2nd Quintile",IF(O1579&gt;O$21,O$20,IF(O1579&gt;O$20,O$19,IF(O1579&gt;O$19,O$18, O$17))), IF(O$14="Next Quintile",IF(O1579=O$22,O$22,IF(O1579&gt;O$21,O$21,IF(O1579&gt;O$20,O$20,IF(O1579&gt;O$19,O$19,O$18)))),O1579*(1+O$14))), O1579)</f>
        <v>15.8</v>
      </c>
      <c r="P797" s="149">
        <f t="shared" si="2525"/>
        <v>37.6</v>
      </c>
      <c r="Q797" s="149">
        <f t="shared" si="2525"/>
        <v>12</v>
      </c>
      <c r="R797" s="23"/>
      <c r="S797" s="49">
        <f t="shared" si="2322"/>
        <v>0.51098116189726828</v>
      </c>
      <c r="T797" s="49">
        <f t="shared" si="2483"/>
        <v>-0.5646198924038115</v>
      </c>
      <c r="U797" s="49">
        <f t="shared" si="2483"/>
        <v>-0.21266044702808229</v>
      </c>
      <c r="V797" s="49">
        <f t="shared" si="2483"/>
        <v>-0.83660907666787931</v>
      </c>
      <c r="W797" s="49">
        <f t="shared" si="2333"/>
        <v>-0.97363748073406808</v>
      </c>
      <c r="X797" s="49">
        <f t="shared" si="2333"/>
        <v>0.27507961860156188</v>
      </c>
      <c r="Y797" s="49">
        <f t="shared" si="2334"/>
        <v>-0.51918552103479176</v>
      </c>
      <c r="Z797" s="49">
        <f t="shared" si="2334"/>
        <v>-1.0883049172835069</v>
      </c>
      <c r="AA797" s="49">
        <f t="shared" si="2334"/>
        <v>-0.88538507177884507</v>
      </c>
      <c r="AB797" s="49">
        <f t="shared" si="2325"/>
        <v>-0.86238083155845369</v>
      </c>
      <c r="AC797" s="49">
        <f t="shared" si="2483"/>
        <v>-0.22154986680924224</v>
      </c>
      <c r="AD797" s="49">
        <f t="shared" si="2335"/>
        <v>-0.36238233959949312</v>
      </c>
      <c r="AE797" s="49">
        <f t="shared" si="2335"/>
        <v>-1.0197762441903273</v>
      </c>
      <c r="AF797" s="49">
        <f t="shared" si="2335"/>
        <v>3.3621546679790892E-2</v>
      </c>
      <c r="AG797" s="129">
        <f t="shared" si="2326"/>
        <v>-0.5564667762227179</v>
      </c>
      <c r="AH797" s="129">
        <f t="shared" si="2327"/>
        <v>-0.33152166248140041</v>
      </c>
      <c r="AI797" s="129">
        <f t="shared" si="2328"/>
        <v>-0.94535694020693517</v>
      </c>
      <c r="AJ797" s="132">
        <f t="shared" si="2329"/>
        <v>-0.39252172597981794</v>
      </c>
      <c r="AK797" s="85">
        <f t="shared" si="2342"/>
        <v>0.42173730408120963</v>
      </c>
      <c r="AL797" s="122">
        <f t="shared" si="2343"/>
        <v>0.43269271886869159</v>
      </c>
      <c r="AM797" s="122">
        <f t="shared" si="2344"/>
        <v>0.40461948889059679</v>
      </c>
      <c r="AN797" s="122">
        <f t="shared" si="2345"/>
        <v>0.51174294933813058</v>
      </c>
      <c r="AO797" s="53"/>
      <c r="AP797" s="60"/>
    </row>
    <row r="798" spans="1:53" ht="15" thickBot="1">
      <c r="A798" s="23" t="s">
        <v>14</v>
      </c>
      <c r="B798" s="24">
        <v>13247060306</v>
      </c>
      <c r="C798" s="24"/>
      <c r="D798" s="148">
        <f t="shared" ref="D798:G798" si="2526">IF(OR(AND($V1580=1,$B$24=2),$B$24=1), IF(D$14="Next Quintile",IF(D1580&gt;D$21,D$22,IF(D1580&gt;D$20,D$21,IF(D1580&gt;D$19,D$20,IF(D1580&gt;D$18,D$19,D$18)))),IF(D$14="2nd Quintile",IF(D1580&gt;D$20,D$22,IF(D1580&gt;D$19,D$21,IF(D1580&gt;D$18,D$20,D$19))),IF(D1580*(1+D$14)&gt;100,100,D1580*(1+D$14)))), D1580)</f>
        <v>80.2</v>
      </c>
      <c r="E798" s="148">
        <f t="shared" si="2526"/>
        <v>61.7</v>
      </c>
      <c r="F798" s="148">
        <f t="shared" si="2526"/>
        <v>40.700000000000003</v>
      </c>
      <c r="G798" s="148">
        <f t="shared" si="2526"/>
        <v>18.600000000000001</v>
      </c>
      <c r="H798" s="149">
        <f t="shared" ref="H798:M798" si="2527">IF(OR(AND($V1580=1,$B$24=2),$B$24=1), IF(H$14="2nd Quintile",IF(H1580&gt;H$21,H$20,IF(H1580&gt;H$20,H$19,IF(H1580&gt;H$19,H$18, H$17))), IF(H$14="Next Quintile",IF(H1580=H$22,H$22,IF(H1580&gt;H$21,H$21,IF(H1580&gt;H$20,H$20,IF(H1580&gt;H$19,H$19,H$18)))),H1580*(1+H$14))), H1580)</f>
        <v>9.3000000000000007</v>
      </c>
      <c r="I798" s="149">
        <f t="shared" si="2527"/>
        <v>4.0999999999999996</v>
      </c>
      <c r="J798" s="149">
        <f t="shared" si="2527"/>
        <v>14.8</v>
      </c>
      <c r="K798" s="149">
        <f t="shared" si="2527"/>
        <v>15.8</v>
      </c>
      <c r="L798" s="149">
        <f t="shared" si="2527"/>
        <v>29.2</v>
      </c>
      <c r="M798" s="149">
        <f t="shared" si="2527"/>
        <v>14.6</v>
      </c>
      <c r="N798" s="148">
        <f t="shared" si="2512"/>
        <v>76.099999999999994</v>
      </c>
      <c r="O798" s="149">
        <f t="shared" ref="O798:Q798" si="2528">IF(OR(AND($V1580=1,$B$24=2),$B$24=1), IF(O$14="2nd Quintile",IF(O1580&gt;O$21,O$20,IF(O1580&gt;O$20,O$19,IF(O1580&gt;O$19,O$18, O$17))), IF(O$14="Next Quintile",IF(O1580=O$22,O$22,IF(O1580&gt;O$21,O$21,IF(O1580&gt;O$20,O$20,IF(O1580&gt;O$19,O$19,O$18)))),O1580*(1+O$14))), O1580)</f>
        <v>11</v>
      </c>
      <c r="P798" s="149">
        <f t="shared" si="2528"/>
        <v>17.399999999999999</v>
      </c>
      <c r="Q798" s="149">
        <f t="shared" si="2528"/>
        <v>11.4</v>
      </c>
      <c r="R798" s="23"/>
      <c r="S798" s="49">
        <f t="shared" si="2322"/>
        <v>0.5280175263068192</v>
      </c>
      <c r="T798" s="49">
        <f t="shared" si="2483"/>
        <v>-0.77492186258201334</v>
      </c>
      <c r="U798" s="49">
        <f t="shared" si="2483"/>
        <v>-0.25578938060254941</v>
      </c>
      <c r="V798" s="49">
        <f t="shared" si="2483"/>
        <v>-0.77813809333451556</v>
      </c>
      <c r="W798" s="49">
        <f t="shared" si="2333"/>
        <v>-9.4193052455372357E-3</v>
      </c>
      <c r="X798" s="49">
        <f t="shared" si="2333"/>
        <v>0.81234476913273712</v>
      </c>
      <c r="Y798" s="49">
        <f t="shared" si="2334"/>
        <v>0.46553678834480428</v>
      </c>
      <c r="Z798" s="49">
        <f t="shared" si="2334"/>
        <v>0.74223476924515019</v>
      </c>
      <c r="AA798" s="49">
        <f t="shared" si="2334"/>
        <v>0.85413505246292376</v>
      </c>
      <c r="AB798" s="49">
        <f t="shared" si="2325"/>
        <v>-5.9517139336651224E-2</v>
      </c>
      <c r="AC798" s="49">
        <f t="shared" si="2483"/>
        <v>9.7875372950475437E-2</v>
      </c>
      <c r="AD798" s="49">
        <f t="shared" si="2335"/>
        <v>0.13131295450807007</v>
      </c>
      <c r="AE798" s="49">
        <f t="shared" si="2335"/>
        <v>0.43087471736637295</v>
      </c>
      <c r="AF798" s="49">
        <f t="shared" si="2335"/>
        <v>0.12364088636269201</v>
      </c>
      <c r="AG798" s="129">
        <f t="shared" si="2326"/>
        <v>0.23548104351419288</v>
      </c>
      <c r="AH798" s="129">
        <f t="shared" si="2327"/>
        <v>-1.7670797114649789E-3</v>
      </c>
      <c r="AI798" s="129">
        <f t="shared" si="2328"/>
        <v>0.51228422745714097</v>
      </c>
      <c r="AJ798" s="132">
        <f t="shared" si="2329"/>
        <v>0.19592598279690263</v>
      </c>
      <c r="AK798" s="85">
        <f t="shared" si="2342"/>
        <v>0.65814049012261122</v>
      </c>
      <c r="AL798" s="122">
        <f t="shared" si="2343"/>
        <v>0.52906548190887615</v>
      </c>
      <c r="AM798" s="122">
        <f t="shared" si="2344"/>
        <v>0.74377196762408626</v>
      </c>
      <c r="AN798" s="122">
        <f t="shared" si="2345"/>
        <v>0.67619684425718074</v>
      </c>
      <c r="AO798" s="53"/>
      <c r="AP798" s="60"/>
      <c r="AU798" s="56"/>
      <c r="AV798" s="56"/>
      <c r="AW798" s="56"/>
      <c r="AX798" s="56"/>
      <c r="AY798" s="56"/>
      <c r="AZ798" s="56"/>
      <c r="BA798" s="56"/>
    </row>
    <row r="799" spans="1:53" ht="15" thickBot="1">
      <c r="A799" s="23" t="s">
        <v>14</v>
      </c>
      <c r="B799" s="24">
        <v>13247060307</v>
      </c>
      <c r="C799" s="24"/>
      <c r="D799" s="148">
        <f t="shared" ref="D799:G799" si="2529">IF(OR(AND($V1581=1,$B$24=2),$B$24=1), IF(D$14="Next Quintile",IF(D1581&gt;D$21,D$22,IF(D1581&gt;D$20,D$21,IF(D1581&gt;D$19,D$20,IF(D1581&gt;D$18,D$19,D$18)))),IF(D$14="2nd Quintile",IF(D1581&gt;D$20,D$22,IF(D1581&gt;D$19,D$21,IF(D1581&gt;D$18,D$20,D$19))),IF(D1581*(1+D$14)&gt;100,100,D1581*(1+D$14)))), D1581)</f>
        <v>80.2</v>
      </c>
      <c r="E799" s="148">
        <f t="shared" si="2529"/>
        <v>62.1</v>
      </c>
      <c r="F799" s="148">
        <f t="shared" si="2529"/>
        <v>42</v>
      </c>
      <c r="G799" s="148">
        <f t="shared" si="2529"/>
        <v>18.600000000000001</v>
      </c>
      <c r="H799" s="149">
        <f t="shared" ref="H799:M799" si="2530">IF(OR(AND($V1581=1,$B$24=2),$B$24=1), IF(H$14="2nd Quintile",IF(H1581&gt;H$21,H$20,IF(H1581&gt;H$20,H$19,IF(H1581&gt;H$19,H$18, H$17))), IF(H$14="Next Quintile",IF(H1581=H$22,H$22,IF(H1581&gt;H$21,H$21,IF(H1581&gt;H$20,H$20,IF(H1581&gt;H$19,H$19,H$18)))),H1581*(1+H$14))), H1581)</f>
        <v>10.6</v>
      </c>
      <c r="I799" s="149">
        <f t="shared" si="2530"/>
        <v>5.9</v>
      </c>
      <c r="J799" s="149">
        <f t="shared" si="2530"/>
        <v>12.9</v>
      </c>
      <c r="K799" s="149">
        <f t="shared" si="2530"/>
        <v>28.1</v>
      </c>
      <c r="L799" s="149">
        <f t="shared" si="2530"/>
        <v>39.299999999999997</v>
      </c>
      <c r="M799" s="149">
        <f t="shared" si="2530"/>
        <v>9.1999999999999993</v>
      </c>
      <c r="N799" s="148">
        <f t="shared" si="2512"/>
        <v>75.400000000000006</v>
      </c>
      <c r="O799" s="149">
        <f t="shared" ref="O799:Q799" si="2531">IF(OR(AND($V1581=1,$B$24=2),$B$24=1), IF(O$14="2nd Quintile",IF(O1581&gt;O$21,O$20,IF(O1581&gt;O$20,O$19,IF(O1581&gt;O$19,O$18, O$17))), IF(O$14="Next Quintile",IF(O1581=O$22,O$22,IF(O1581&gt;O$21,O$21,IF(O1581&gt;O$20,O$20,IF(O1581&gt;O$19,O$19,O$18)))),O1581*(1+O$14))), O1581)</f>
        <v>10.1</v>
      </c>
      <c r="P799" s="149">
        <f t="shared" si="2531"/>
        <v>18.100000000000001</v>
      </c>
      <c r="Q799" s="149">
        <f t="shared" si="2531"/>
        <v>13.9</v>
      </c>
      <c r="R799" s="23"/>
      <c r="S799" s="49">
        <f t="shared" ref="S799:S806" si="2532">IF((D799-S$25)/S$26&lt;3.1, (IF((D799-S$25)/S$26&gt;-3.1, (D799-S$25)/S$26, -3.1)), 3.1)</f>
        <v>0.5280175263068192</v>
      </c>
      <c r="T799" s="49">
        <f t="shared" ref="T799:AC806" si="2533">IF((E799-T$25)/T$26&lt;3.1, (IF((E799-T$25)/T$26&gt;-3.1, (E799-T$25)/T$26, -3.1)), 3.1)</f>
        <v>-0.73668514073143121</v>
      </c>
      <c r="U799" s="49">
        <f t="shared" si="2533"/>
        <v>-0.19349203210609697</v>
      </c>
      <c r="V799" s="49">
        <f t="shared" si="2533"/>
        <v>-0.77813809333451556</v>
      </c>
      <c r="W799" s="49">
        <f t="shared" si="2333"/>
        <v>-0.47367250085112589</v>
      </c>
      <c r="X799" s="49">
        <f t="shared" ref="X799" si="2534">IF((I799-X$25)/X$26&lt;3.1, (IF((I799-X$25)/X$26&gt;-3.1, -(I799-X$25)/X$26, 3.1)), -3.1)</f>
        <v>0.59743870892026696</v>
      </c>
      <c r="Y799" s="49">
        <f t="shared" si="2334"/>
        <v>0.56099456323364272</v>
      </c>
      <c r="Z799" s="49">
        <f t="shared" si="2334"/>
        <v>0.13534425322621529</v>
      </c>
      <c r="AA799" s="49">
        <f t="shared" si="2334"/>
        <v>-7.5449775835587318E-2</v>
      </c>
      <c r="AB799" s="49">
        <f t="shared" si="2334"/>
        <v>0.39684748571574169</v>
      </c>
      <c r="AC799" s="49">
        <f t="shared" si="2533"/>
        <v>3.2111352999946233E-2</v>
      </c>
      <c r="AD799" s="49">
        <f t="shared" si="2335"/>
        <v>0.22388082215323818</v>
      </c>
      <c r="AE799" s="49">
        <f t="shared" si="2335"/>
        <v>0.38060463454015048</v>
      </c>
      <c r="AF799" s="49">
        <f t="shared" si="2335"/>
        <v>-0.25143969564939622</v>
      </c>
      <c r="AG799" s="129">
        <f t="shared" ref="AG799:AG806" si="2535">AVERAGE(AH799:AJ799)</f>
        <v>5.9248534679173688E-2</v>
      </c>
      <c r="AH799" s="129">
        <f t="shared" ref="AH799:AH806" si="2536">+AVERAGE(T799,S799,U799,V799,W799,X799,Y799)</f>
        <v>-7.0790995508920138E-2</v>
      </c>
      <c r="AI799" s="129">
        <f t="shared" ref="AI799:AI806" si="2537">+AVERAGE(Z799,AA799,AB799)</f>
        <v>0.15224732103545655</v>
      </c>
      <c r="AJ799" s="132">
        <f t="shared" ref="AJ799:AJ806" si="2538">+AVERAGE(AC799,AD799,AE799,AF799)</f>
        <v>9.6289278510984663E-2</v>
      </c>
      <c r="AK799" s="85">
        <f t="shared" si="2342"/>
        <v>0.60553358151781411</v>
      </c>
      <c r="AL799" s="122">
        <f t="shared" si="2343"/>
        <v>0.5088928267622006</v>
      </c>
      <c r="AM799" s="122">
        <f t="shared" si="2344"/>
        <v>0.66000141286942515</v>
      </c>
      <c r="AN799" s="122">
        <f t="shared" si="2345"/>
        <v>0.64835130445419686</v>
      </c>
      <c r="AO799" s="53"/>
      <c r="AP799" s="60"/>
    </row>
    <row r="800" spans="1:53" ht="15" thickBot="1">
      <c r="A800" s="23" t="s">
        <v>14</v>
      </c>
      <c r="B800" s="24">
        <v>13247060308</v>
      </c>
      <c r="C800" s="24"/>
      <c r="D800" s="148">
        <f t="shared" ref="D800:G800" si="2539">IF(OR(AND($V1582=1,$B$24=2),$B$24=1), IF(D$14="Next Quintile",IF(D1582&gt;D$21,D$22,IF(D1582&gt;D$20,D$21,IF(D1582&gt;D$19,D$20,IF(D1582&gt;D$18,D$19,D$18)))),IF(D$14="2nd Quintile",IF(D1582&gt;D$20,D$22,IF(D1582&gt;D$19,D$21,IF(D1582&gt;D$18,D$20,D$19))),IF(D1582*(1+D$14)&gt;100,100,D1582*(1+D$14)))), D1582)</f>
        <v>79.7</v>
      </c>
      <c r="E800" s="148">
        <f t="shared" si="2539"/>
        <v>66.900000000000006</v>
      </c>
      <c r="F800" s="148">
        <f t="shared" si="2539"/>
        <v>41.5</v>
      </c>
      <c r="G800" s="148">
        <f t="shared" si="2539"/>
        <v>15.3</v>
      </c>
      <c r="H800" s="149">
        <f t="shared" ref="H800:M800" si="2540">IF(OR(AND($V1582=1,$B$24=2),$B$24=1), IF(H$14="2nd Quintile",IF(H1582&gt;H$21,H$20,IF(H1582&gt;H$20,H$19,IF(H1582&gt;H$19,H$18, H$17))), IF(H$14="Next Quintile",IF(H1582=H$22,H$22,IF(H1582&gt;H$21,H$21,IF(H1582&gt;H$20,H$20,IF(H1582&gt;H$19,H$19,H$18)))),H1582*(1+H$14))), H1582)</f>
        <v>11.4</v>
      </c>
      <c r="I800" s="149">
        <f t="shared" si="2540"/>
        <v>14.5</v>
      </c>
      <c r="J800" s="149">
        <f t="shared" si="2540"/>
        <v>34.9</v>
      </c>
      <c r="K800" s="149">
        <f t="shared" si="2540"/>
        <v>43.7</v>
      </c>
      <c r="L800" s="149">
        <f t="shared" si="2540"/>
        <v>49.7</v>
      </c>
      <c r="M800" s="149">
        <f t="shared" si="2540"/>
        <v>18.8</v>
      </c>
      <c r="N800" s="148">
        <f t="shared" si="2512"/>
        <v>67.8</v>
      </c>
      <c r="O800" s="149">
        <f t="shared" ref="O800:Q800" si="2541">IF(OR(AND($V1582=1,$B$24=2),$B$24=1), IF(O$14="2nd Quintile",IF(O1582&gt;O$21,O$20,IF(O1582&gt;O$20,O$19,IF(O1582&gt;O$19,O$18, O$17))), IF(O$14="Next Quintile",IF(O1582=O$22,O$22,IF(O1582&gt;O$21,O$21,IF(O1582&gt;O$20,O$20,IF(O1582&gt;O$19,O$19,O$18)))),O1582*(1+O$14))), O1582)</f>
        <v>23.5</v>
      </c>
      <c r="P800" s="149">
        <f t="shared" si="2541"/>
        <v>34.9</v>
      </c>
      <c r="Q800" s="149">
        <f t="shared" si="2541"/>
        <v>15.1</v>
      </c>
      <c r="R800" s="23"/>
      <c r="S800" s="49">
        <f t="shared" si="2532"/>
        <v>0.48542661528294262</v>
      </c>
      <c r="T800" s="49">
        <f t="shared" si="2533"/>
        <v>-0.27784447852444416</v>
      </c>
      <c r="U800" s="49">
        <f t="shared" si="2533"/>
        <v>-0.21745255075857872</v>
      </c>
      <c r="V800" s="49">
        <f t="shared" si="2533"/>
        <v>-0.9535510433346065</v>
      </c>
      <c r="W800" s="49">
        <f t="shared" ref="W800:AF806" si="2542">IF((H800-W$25)/W$26&lt;3.1, (IF((H800-W$25)/W$26&gt;-3.1, -(H800-W$25)/W$26, 3.1)), -3.1)</f>
        <v>-0.75936677506995021</v>
      </c>
      <c r="X800" s="49">
        <f t="shared" si="2542"/>
        <v>-0.42933468987264573</v>
      </c>
      <c r="Y800" s="49">
        <f t="shared" si="2542"/>
        <v>-0.54430598811080189</v>
      </c>
      <c r="Z800" s="49">
        <f t="shared" si="2542"/>
        <v>-0.63437054757828759</v>
      </c>
      <c r="AA800" s="49">
        <f t="shared" si="2542"/>
        <v>-1.0326460346776192</v>
      </c>
      <c r="AB800" s="49">
        <f t="shared" si="2542"/>
        <v>-0.41446740326629022</v>
      </c>
      <c r="AC800" s="49">
        <f t="shared" si="2533"/>
        <v>-0.68189800646295462</v>
      </c>
      <c r="AD800" s="49">
        <f t="shared" si="2542"/>
        <v>-1.1543518738970422</v>
      </c>
      <c r="AE800" s="49">
        <f t="shared" si="2542"/>
        <v>-0.8258773532891841</v>
      </c>
      <c r="AF800" s="49">
        <f t="shared" si="2542"/>
        <v>-0.43147837501519848</v>
      </c>
      <c r="AG800" s="129">
        <f t="shared" si="2535"/>
        <v>-0.61747784246520043</v>
      </c>
      <c r="AH800" s="129">
        <f t="shared" si="2536"/>
        <v>-0.38520413005544057</v>
      </c>
      <c r="AI800" s="129">
        <f t="shared" si="2537"/>
        <v>-0.69382799517406568</v>
      </c>
      <c r="AJ800" s="132">
        <f t="shared" si="2538"/>
        <v>-0.77340140216609488</v>
      </c>
      <c r="AK800" s="85">
        <f t="shared" si="2342"/>
        <v>0.40352497987997971</v>
      </c>
      <c r="AL800" s="122">
        <f t="shared" si="2343"/>
        <v>0.41700369437214696</v>
      </c>
      <c r="AM800" s="122">
        <f t="shared" si="2344"/>
        <v>0.46314326488810409</v>
      </c>
      <c r="AN800" s="122">
        <f t="shared" si="2345"/>
        <v>0.40529823843161439</v>
      </c>
      <c r="AO800" s="53"/>
      <c r="AP800" s="60"/>
    </row>
    <row r="801" spans="1:46" ht="15" thickBot="1">
      <c r="A801" s="23" t="s">
        <v>14</v>
      </c>
      <c r="B801" s="24">
        <v>13247060309</v>
      </c>
      <c r="C801" s="24"/>
      <c r="D801" s="148">
        <f t="shared" ref="D801:G801" si="2543">IF(OR(AND($V1583=1,$B$24=2),$B$24=1), IF(D$14="Next Quintile",IF(D1583&gt;D$21,D$22,IF(D1583&gt;D$20,D$21,IF(D1583&gt;D$19,D$20,IF(D1583&gt;D$18,D$19,D$18)))),IF(D$14="2nd Quintile",IF(D1583&gt;D$20,D$22,IF(D1583&gt;D$19,D$21,IF(D1583&gt;D$18,D$20,D$19))),IF(D1583*(1+D$14)&gt;100,100,D1583*(1+D$14)))), D1583)</f>
        <v>79.7</v>
      </c>
      <c r="E801" s="148">
        <f t="shared" si="2543"/>
        <v>66.900000000000006</v>
      </c>
      <c r="F801" s="148">
        <f t="shared" si="2543"/>
        <v>32</v>
      </c>
      <c r="G801" s="148">
        <f t="shared" si="2543"/>
        <v>18.5</v>
      </c>
      <c r="H801" s="149">
        <f t="shared" ref="H801:M801" si="2544">IF(OR(AND($V1583=1,$B$24=2),$B$24=1), IF(H$14="2nd Quintile",IF(H1583&gt;H$21,H$20,IF(H1583&gt;H$20,H$19,IF(H1583&gt;H$19,H$18, H$17))), IF(H$14="Next Quintile",IF(H1583=H$22,H$22,IF(H1583&gt;H$21,H$21,IF(H1583&gt;H$20,H$20,IF(H1583&gt;H$19,H$19,H$18)))),H1583*(1+H$14))), H1583)</f>
        <v>8.8000000000000007</v>
      </c>
      <c r="I801" s="149">
        <f t="shared" si="2544"/>
        <v>7.6</v>
      </c>
      <c r="J801" s="149">
        <f t="shared" si="2544"/>
        <v>22.4</v>
      </c>
      <c r="K801" s="149">
        <f t="shared" si="2544"/>
        <v>42.5</v>
      </c>
      <c r="L801" s="149">
        <f t="shared" si="2544"/>
        <v>36.4</v>
      </c>
      <c r="M801" s="149">
        <f t="shared" si="2544"/>
        <v>25.3</v>
      </c>
      <c r="N801" s="148">
        <f t="shared" si="2512"/>
        <v>67.8</v>
      </c>
      <c r="O801" s="149">
        <f t="shared" ref="O801:Q801" si="2545">IF(OR(AND($V1583=1,$B$24=2),$B$24=1), IF(O$14="2nd Quintile",IF(O1583&gt;O$21,O$20,IF(O1583&gt;O$20,O$19,IF(O1583&gt;O$19,O$18, O$17))), IF(O$14="Next Quintile",IF(O1583=O$22,O$22,IF(O1583&gt;O$21,O$21,IF(O1583&gt;O$20,O$20,IF(O1583&gt;O$19,O$19,O$18)))),O1583*(1+O$14))), O1583)</f>
        <v>20.100000000000001</v>
      </c>
      <c r="P801" s="149">
        <f t="shared" si="2545"/>
        <v>31.8</v>
      </c>
      <c r="Q801" s="149">
        <f t="shared" si="2545"/>
        <v>14.2</v>
      </c>
      <c r="R801" s="23"/>
      <c r="S801" s="49">
        <f t="shared" si="2532"/>
        <v>0.48542661528294262</v>
      </c>
      <c r="T801" s="49">
        <f t="shared" si="2533"/>
        <v>-0.27784447852444416</v>
      </c>
      <c r="U801" s="49">
        <f t="shared" si="2533"/>
        <v>-0.67270240515573199</v>
      </c>
      <c r="V801" s="49">
        <f t="shared" si="2533"/>
        <v>-0.78345363727391226</v>
      </c>
      <c r="W801" s="49">
        <f t="shared" si="2542"/>
        <v>0.16913961614122777</v>
      </c>
      <c r="X801" s="49">
        <f t="shared" si="2542"/>
        <v>0.3944718742751564</v>
      </c>
      <c r="Y801" s="49">
        <f t="shared" si="2542"/>
        <v>8.3705688789450741E-2</v>
      </c>
      <c r="Z801" s="49">
        <f t="shared" si="2542"/>
        <v>-0.57516171674717187</v>
      </c>
      <c r="AA801" s="49">
        <f t="shared" si="2542"/>
        <v>0.19146071941844053</v>
      </c>
      <c r="AB801" s="49">
        <f t="shared" si="2542"/>
        <v>-0.9637951926812075</v>
      </c>
      <c r="AC801" s="49">
        <f t="shared" si="2533"/>
        <v>-0.68189800646295462</v>
      </c>
      <c r="AD801" s="49">
        <f t="shared" si="2542"/>
        <v>-0.80465104057085179</v>
      </c>
      <c r="AE801" s="49">
        <f t="shared" si="2542"/>
        <v>-0.60325270077305693</v>
      </c>
      <c r="AF801" s="49">
        <f t="shared" si="2542"/>
        <v>-0.29644936549084666</v>
      </c>
      <c r="AG801" s="129">
        <f t="shared" si="2535"/>
        <v>-0.3772073310202933</v>
      </c>
      <c r="AH801" s="129">
        <f t="shared" si="2536"/>
        <v>-8.5893818066472991E-2</v>
      </c>
      <c r="AI801" s="129">
        <f t="shared" si="2537"/>
        <v>-0.44916539666997962</v>
      </c>
      <c r="AJ801" s="132">
        <f t="shared" si="2538"/>
        <v>-0.59656277832442739</v>
      </c>
      <c r="AK801" s="85">
        <f t="shared" si="2342"/>
        <v>0.47524777903642229</v>
      </c>
      <c r="AL801" s="122">
        <f t="shared" si="2343"/>
        <v>0.50447893590024251</v>
      </c>
      <c r="AM801" s="122">
        <f t="shared" si="2344"/>
        <v>0.52006943339706058</v>
      </c>
      <c r="AN801" s="122">
        <f t="shared" si="2345"/>
        <v>0.45471945297477745</v>
      </c>
      <c r="AO801" s="53"/>
      <c r="AP801" s="60"/>
    </row>
    <row r="802" spans="1:46" ht="15" thickBot="1">
      <c r="A802" s="23" t="s">
        <v>14</v>
      </c>
      <c r="B802" s="24">
        <v>13247060403</v>
      </c>
      <c r="C802" s="24"/>
      <c r="D802" s="148">
        <f t="shared" ref="D802:G802" si="2546">IF(OR(AND($V1584=1,$B$24=2),$B$24=1), IF(D$14="Next Quintile",IF(D1584&gt;D$21,D$22,IF(D1584&gt;D$20,D$21,IF(D1584&gt;D$19,D$20,IF(D1584&gt;D$18,D$19,D$18)))),IF(D$14="2nd Quintile",IF(D1584&gt;D$20,D$22,IF(D1584&gt;D$19,D$21,IF(D1584&gt;D$18,D$20,D$19))),IF(D1584*(1+D$14)&gt;100,100,D1584*(1+D$14)))), D1584)</f>
        <v>74.5</v>
      </c>
      <c r="E802" s="148">
        <f t="shared" si="2546"/>
        <v>67.5</v>
      </c>
      <c r="F802" s="148">
        <f t="shared" si="2546"/>
        <v>58.8</v>
      </c>
      <c r="G802" s="148">
        <f t="shared" si="2546"/>
        <v>38</v>
      </c>
      <c r="H802" s="149">
        <f t="shared" ref="H802:M802" si="2547">IF(OR(AND($V1584=1,$B$24=2),$B$24=1), IF(H$14="2nd Quintile",IF(H1584&gt;H$21,H$20,IF(H1584&gt;H$20,H$19,IF(H1584&gt;H$19,H$18, H$17))), IF(H$14="Next Quintile",IF(H1584=H$22,H$22,IF(H1584&gt;H$21,H$21,IF(H1584&gt;H$20,H$20,IF(H1584&gt;H$19,H$19,H$18)))),H1584*(1+H$14))), H1584)</f>
        <v>8.6</v>
      </c>
      <c r="I802" s="149">
        <f t="shared" si="2547"/>
        <v>23</v>
      </c>
      <c r="J802" s="149">
        <f t="shared" si="2547"/>
        <v>13.9</v>
      </c>
      <c r="K802" s="149">
        <f t="shared" si="2547"/>
        <v>18.3</v>
      </c>
      <c r="L802" s="149">
        <f t="shared" si="2547"/>
        <v>43.7</v>
      </c>
      <c r="M802" s="149">
        <f t="shared" si="2547"/>
        <v>9.5</v>
      </c>
      <c r="N802" s="148">
        <f t="shared" si="2512"/>
        <v>69.5</v>
      </c>
      <c r="O802" s="149">
        <f t="shared" ref="O802:Q802" si="2548">IF(OR(AND($V1584=1,$B$24=2),$B$24=1), IF(O$14="2nd Quintile",IF(O1584&gt;O$21,O$20,IF(O1584&gt;O$20,O$19,IF(O1584&gt;O$19,O$18, O$17))), IF(O$14="Next Quintile",IF(O1584=O$22,O$22,IF(O1584&gt;O$21,O$21,IF(O1584&gt;O$20,O$20,IF(O1584&gt;O$19,O$19,O$18)))),O1584*(1+O$14))), O1584)</f>
        <v>9.3000000000000007</v>
      </c>
      <c r="P802" s="149">
        <f t="shared" si="2548"/>
        <v>21.4</v>
      </c>
      <c r="Q802" s="149">
        <f t="shared" si="2548"/>
        <v>14.5</v>
      </c>
      <c r="R802" s="23"/>
      <c r="S802" s="49">
        <f t="shared" si="2532"/>
        <v>4.2481140634626387E-2</v>
      </c>
      <c r="T802" s="49">
        <f t="shared" si="2533"/>
        <v>-0.22048939574857138</v>
      </c>
      <c r="U802" s="49">
        <f t="shared" si="2533"/>
        <v>0.61158139461728978</v>
      </c>
      <c r="V802" s="49">
        <f t="shared" si="2533"/>
        <v>0.25307743090844337</v>
      </c>
      <c r="W802" s="49">
        <f t="shared" si="2542"/>
        <v>0.24056318469593416</v>
      </c>
      <c r="X802" s="49">
        <f t="shared" si="2542"/>
        <v>-1.444168863098199</v>
      </c>
      <c r="Y802" s="49">
        <f t="shared" si="2542"/>
        <v>0.51075362908162247</v>
      </c>
      <c r="Z802" s="49">
        <f t="shared" si="2542"/>
        <v>0.61888303834699276</v>
      </c>
      <c r="AA802" s="49">
        <f t="shared" si="2542"/>
        <v>-0.48041742380721647</v>
      </c>
      <c r="AB802" s="49">
        <f t="shared" si="2542"/>
        <v>0.37149389543505312</v>
      </c>
      <c r="AC802" s="49">
        <f t="shared" si="2533"/>
        <v>-0.52218538658309521</v>
      </c>
      <c r="AD802" s="49">
        <f t="shared" si="2542"/>
        <v>0.30616337117116527</v>
      </c>
      <c r="AE802" s="49">
        <f t="shared" si="2542"/>
        <v>0.14361710121653135</v>
      </c>
      <c r="AF802" s="49">
        <f t="shared" si="2542"/>
        <v>-0.34145903533229732</v>
      </c>
      <c r="AG802" s="129">
        <f t="shared" si="2535"/>
        <v>2.1878196794870474E-2</v>
      </c>
      <c r="AH802" s="129">
        <f t="shared" si="2536"/>
        <v>-8.8592555840775035E-4</v>
      </c>
      <c r="AI802" s="129">
        <f t="shared" si="2537"/>
        <v>0.16998650332494314</v>
      </c>
      <c r="AJ802" s="132">
        <f t="shared" si="2538"/>
        <v>-0.10346598738192397</v>
      </c>
      <c r="AK802" s="85">
        <f t="shared" ref="AK802:AK806" si="2549">+(AG802-AK$26)/(AK$25-AK$26)</f>
        <v>0.59437821658199319</v>
      </c>
      <c r="AL802" s="122">
        <f t="shared" ref="AL802:AL806" si="2550">+(AH802-AL$26)/(AL$25-AL$26)</f>
        <v>0.52932300451760272</v>
      </c>
      <c r="AM802" s="122">
        <f t="shared" ref="AM802:AM806" si="2551">+(AI802-AM$26)/(AM$25-AM$26)</f>
        <v>0.66412882623949754</v>
      </c>
      <c r="AN802" s="122">
        <f t="shared" ref="AN802:AN806" si="2552">+(AJ802-AN$26)/(AN$25-AN$26)</f>
        <v>0.5925255598439072</v>
      </c>
      <c r="AO802" s="53"/>
      <c r="AP802" s="60"/>
    </row>
    <row r="803" spans="1:46" ht="15" thickBot="1">
      <c r="A803" s="23" t="s">
        <v>14</v>
      </c>
      <c r="B803" s="24">
        <v>13247060404</v>
      </c>
      <c r="C803" s="24"/>
      <c r="D803" s="148">
        <f t="shared" ref="D803:G803" si="2553">IF(OR(AND($V1585=1,$B$24=2),$B$24=1), IF(D$14="Next Quintile",IF(D1585&gt;D$21,D$22,IF(D1585&gt;D$20,D$21,IF(D1585&gt;D$19,D$20,IF(D1585&gt;D$18,D$19,D$18)))),IF(D$14="2nd Quintile",IF(D1585&gt;D$20,D$22,IF(D1585&gt;D$19,D$21,IF(D1585&gt;D$18,D$20,D$19))),IF(D1585*(1+D$14)&gt;100,100,D1585*(1+D$14)))), D1585)</f>
        <v>75.3</v>
      </c>
      <c r="E803" s="148">
        <f t="shared" si="2553"/>
        <v>66.599999999999994</v>
      </c>
      <c r="F803" s="148">
        <f t="shared" si="2553"/>
        <v>45.4</v>
      </c>
      <c r="G803" s="148">
        <f t="shared" si="2553"/>
        <v>31.5</v>
      </c>
      <c r="H803" s="149">
        <f t="shared" ref="H803:M803" si="2554">IF(OR(AND($V1585=1,$B$24=2),$B$24=1), IF(H$14="2nd Quintile",IF(H1585&gt;H$21,H$20,IF(H1585&gt;H$20,H$19,IF(H1585&gt;H$19,H$18, H$17))), IF(H$14="Next Quintile",IF(H1585=H$22,H$22,IF(H1585&gt;H$21,H$21,IF(H1585&gt;H$20,H$20,IF(H1585&gt;H$19,H$19,H$18)))),H1585*(1+H$14))), H1585)</f>
        <v>13.3</v>
      </c>
      <c r="I803" s="149">
        <f t="shared" si="2554"/>
        <v>13.4</v>
      </c>
      <c r="J803" s="149">
        <f t="shared" si="2554"/>
        <v>7.7</v>
      </c>
      <c r="K803" s="149">
        <f t="shared" si="2554"/>
        <v>26.3</v>
      </c>
      <c r="L803" s="149">
        <f t="shared" si="2554"/>
        <v>30.5</v>
      </c>
      <c r="M803" s="149">
        <f t="shared" si="2554"/>
        <v>20.100000000000001</v>
      </c>
      <c r="N803" s="148">
        <f t="shared" si="2512"/>
        <v>70.400000000000006</v>
      </c>
      <c r="O803" s="149">
        <f t="shared" ref="O803:Q803" si="2555">IF(OR(AND($V1585=1,$B$24=2),$B$24=1), IF(O$14="2nd Quintile",IF(O1585&gt;O$21,O$20,IF(O1585&gt;O$20,O$19,IF(O1585&gt;O$19,O$18, O$17))), IF(O$14="Next Quintile",IF(O1585=O$22,O$22,IF(O1585&gt;O$21,O$21,IF(O1585&gt;O$20,O$20,IF(O1585&gt;O$19,O$19,O$18)))),O1585*(1+O$14))), O1585)</f>
        <v>11.8</v>
      </c>
      <c r="P803" s="149">
        <f t="shared" si="2555"/>
        <v>21</v>
      </c>
      <c r="Q803" s="149">
        <f t="shared" si="2555"/>
        <v>14.1</v>
      </c>
      <c r="R803" s="23"/>
      <c r="S803" s="49">
        <f t="shared" si="2532"/>
        <v>0.11062659827282861</v>
      </c>
      <c r="T803" s="49">
        <f t="shared" si="2533"/>
        <v>-0.30652201991238193</v>
      </c>
      <c r="U803" s="49">
        <f t="shared" si="2533"/>
        <v>-3.056050526922113E-2</v>
      </c>
      <c r="V803" s="49">
        <f t="shared" si="2533"/>
        <v>-9.2432925152341847E-2</v>
      </c>
      <c r="W803" s="49">
        <f t="shared" si="2542"/>
        <v>-1.4378906763396573</v>
      </c>
      <c r="X803" s="49">
        <f t="shared" si="2542"/>
        <v>-0.29800320863169177</v>
      </c>
      <c r="Y803" s="49">
        <f t="shared" si="2542"/>
        <v>0.82224742082414781</v>
      </c>
      <c r="Z803" s="49">
        <f t="shared" si="2542"/>
        <v>0.22415749947288871</v>
      </c>
      <c r="AA803" s="49">
        <f t="shared" si="2542"/>
        <v>0.73448552010766976</v>
      </c>
      <c r="AB803" s="49">
        <f t="shared" si="2542"/>
        <v>-0.52433296114927375</v>
      </c>
      <c r="AC803" s="49">
        <f t="shared" si="2533"/>
        <v>-0.43763164664669857</v>
      </c>
      <c r="AD803" s="49">
        <f t="shared" si="2542"/>
        <v>4.9030405490142807E-2</v>
      </c>
      <c r="AE803" s="49">
        <f t="shared" si="2542"/>
        <v>0.1723428628315154</v>
      </c>
      <c r="AF803" s="49">
        <f t="shared" si="2542"/>
        <v>-0.28144614221036318</v>
      </c>
      <c r="AG803" s="129">
        <f t="shared" si="2535"/>
        <v>-5.19108614669338E-2</v>
      </c>
      <c r="AH803" s="129">
        <f t="shared" si="2536"/>
        <v>-0.17607647374404539</v>
      </c>
      <c r="AI803" s="129">
        <f t="shared" si="2537"/>
        <v>0.14477001947709489</v>
      </c>
      <c r="AJ803" s="132">
        <f t="shared" si="2538"/>
        <v>-0.12442613013385088</v>
      </c>
      <c r="AK803" s="85">
        <f t="shared" si="2549"/>
        <v>0.57235155266128179</v>
      </c>
      <c r="AL803" s="122">
        <f t="shared" si="2550"/>
        <v>0.4781225115772092</v>
      </c>
      <c r="AM803" s="122">
        <f t="shared" si="2551"/>
        <v>0.65826165317135066</v>
      </c>
      <c r="AN803" s="122">
        <f t="shared" si="2552"/>
        <v>0.58666781401160661</v>
      </c>
      <c r="AO803" s="53"/>
      <c r="AP803" s="60"/>
    </row>
    <row r="804" spans="1:46" ht="15" thickBot="1">
      <c r="A804" s="23" t="s">
        <v>14</v>
      </c>
      <c r="B804" s="24">
        <v>13247060405</v>
      </c>
      <c r="C804" s="24"/>
      <c r="D804" s="148">
        <f t="shared" ref="D804:G804" si="2556">IF(OR(AND($V1586=1,$B$24=2),$B$24=1), IF(D$14="Next Quintile",IF(D1586&gt;D$21,D$22,IF(D1586&gt;D$20,D$21,IF(D1586&gt;D$19,D$20,IF(D1586&gt;D$18,D$19,D$18)))),IF(D$14="2nd Quintile",IF(D1586&gt;D$20,D$22,IF(D1586&gt;D$19,D$21,IF(D1586&gt;D$18,D$20,D$19))),IF(D1586*(1+D$14)&gt;100,100,D1586*(1+D$14)))), D1586)</f>
        <v>78.099999999999994</v>
      </c>
      <c r="E804" s="148">
        <f t="shared" si="2556"/>
        <v>63.8</v>
      </c>
      <c r="F804" s="148">
        <f t="shared" si="2556"/>
        <v>62</v>
      </c>
      <c r="G804" s="148">
        <f t="shared" si="2556"/>
        <v>38.799999999999997</v>
      </c>
      <c r="H804" s="149">
        <f t="shared" ref="H804:M804" si="2557">IF(OR(AND($V1586=1,$B$24=2),$B$24=1), IF(H$14="2nd Quintile",IF(H1586&gt;H$21,H$20,IF(H1586&gt;H$20,H$19,IF(H1586&gt;H$19,H$18, H$17))), IF(H$14="Next Quintile",IF(H1586=H$22,H$22,IF(H1586&gt;H$21,H$21,IF(H1586&gt;H$20,H$20,IF(H1586&gt;H$19,H$19,H$18)))),H1586*(1+H$14))), H1586)</f>
        <v>9.5</v>
      </c>
      <c r="I804" s="149">
        <f t="shared" si="2557"/>
        <v>4.9000000000000004</v>
      </c>
      <c r="J804" s="149">
        <f t="shared" si="2557"/>
        <v>4.7</v>
      </c>
      <c r="K804" s="149">
        <f t="shared" si="2557"/>
        <v>17</v>
      </c>
      <c r="L804" s="149">
        <f t="shared" si="2557"/>
        <v>34</v>
      </c>
      <c r="M804" s="149">
        <f t="shared" si="2557"/>
        <v>5.9</v>
      </c>
      <c r="N804" s="148">
        <f t="shared" si="2512"/>
        <v>73.5</v>
      </c>
      <c r="O804" s="149">
        <f t="shared" ref="O804:Q804" si="2558">IF(OR(AND($V1586=1,$B$24=2),$B$24=1), IF(O$14="2nd Quintile",IF(O1586&gt;O$21,O$20,IF(O1586&gt;O$20,O$19,IF(O1586&gt;O$19,O$18, O$17))), IF(O$14="Next Quintile",IF(O1586=O$22,O$22,IF(O1586&gt;O$21,O$21,IF(O1586&gt;O$20,O$20,IF(O1586&gt;O$19,O$19,O$18)))),O1586*(1+O$14))), O1586)</f>
        <v>6.5</v>
      </c>
      <c r="P804" s="149">
        <f t="shared" si="2558"/>
        <v>16.399999999999999</v>
      </c>
      <c r="Q804" s="149">
        <f t="shared" si="2558"/>
        <v>6.2</v>
      </c>
      <c r="R804" s="23"/>
      <c r="S804" s="49">
        <f t="shared" si="2532"/>
        <v>0.34913570000653699</v>
      </c>
      <c r="T804" s="49">
        <f t="shared" si="2533"/>
        <v>-0.5741790728664572</v>
      </c>
      <c r="U804" s="49">
        <f t="shared" si="2533"/>
        <v>0.76492871399317308</v>
      </c>
      <c r="V804" s="49">
        <f t="shared" si="2533"/>
        <v>0.29560178242361679</v>
      </c>
      <c r="W804" s="49">
        <f t="shared" si="2542"/>
        <v>-8.0842873800242993E-2</v>
      </c>
      <c r="X804" s="49">
        <f t="shared" si="2542"/>
        <v>0.71683096459386142</v>
      </c>
      <c r="Y804" s="49">
        <f t="shared" si="2542"/>
        <v>0.97297022328020855</v>
      </c>
      <c r="Z804" s="49">
        <f t="shared" si="2542"/>
        <v>0.68302593841403469</v>
      </c>
      <c r="AA804" s="49">
        <f t="shared" si="2542"/>
        <v>0.4123521637666015</v>
      </c>
      <c r="AB804" s="49">
        <f t="shared" si="2542"/>
        <v>0.67573697880331496</v>
      </c>
      <c r="AC804" s="49">
        <f t="shared" si="2533"/>
        <v>-0.14639098686577934</v>
      </c>
      <c r="AD804" s="49">
        <f t="shared" si="2542"/>
        <v>0.59415229273391046</v>
      </c>
      <c r="AE804" s="49">
        <f t="shared" si="2542"/>
        <v>0.50268912140383337</v>
      </c>
      <c r="AF804" s="49">
        <f t="shared" si="2542"/>
        <v>0.9038084969478356</v>
      </c>
      <c r="AG804" s="129">
        <f t="shared" si="2535"/>
        <v>0.46771430526878888</v>
      </c>
      <c r="AH804" s="129">
        <f t="shared" si="2536"/>
        <v>0.34920649109009949</v>
      </c>
      <c r="AI804" s="129">
        <f t="shared" si="2537"/>
        <v>0.59037169366131703</v>
      </c>
      <c r="AJ804" s="132">
        <f t="shared" si="2538"/>
        <v>0.46356473105495</v>
      </c>
      <c r="AK804" s="85">
        <f t="shared" si="2549"/>
        <v>0.72746410162243402</v>
      </c>
      <c r="AL804" s="122">
        <f t="shared" si="2550"/>
        <v>0.63163962201059332</v>
      </c>
      <c r="AM804" s="122">
        <f t="shared" si="2551"/>
        <v>0.76194074489840324</v>
      </c>
      <c r="AN804" s="122">
        <f t="shared" si="2552"/>
        <v>0.75099403341404392</v>
      </c>
      <c r="AO804" s="53"/>
      <c r="AP804" s="60"/>
    </row>
    <row r="805" spans="1:46" ht="15" thickBot="1">
      <c r="A805" s="23" t="s">
        <v>14</v>
      </c>
      <c r="B805" s="24">
        <v>13247060406</v>
      </c>
      <c r="C805" s="24"/>
      <c r="D805" s="148">
        <f t="shared" ref="D805:G805" si="2559">IF(OR(AND($V1587=1,$B$24=2),$B$24=1), IF(D$14="Next Quintile",IF(D1587&gt;D$21,D$22,IF(D1587&gt;D$20,D$21,IF(D1587&gt;D$19,D$20,IF(D1587&gt;D$18,D$19,D$18)))),IF(D$14="2nd Quintile",IF(D1587&gt;D$20,D$22,IF(D1587&gt;D$19,D$21,IF(D1587&gt;D$18,D$20,D$19))),IF(D1587*(1+D$14)&gt;100,100,D1587*(1+D$14)))), D1587)</f>
        <v>75.900000000000006</v>
      </c>
      <c r="E805" s="148">
        <f t="shared" si="2559"/>
        <v>66.099999999999994</v>
      </c>
      <c r="F805" s="148">
        <f t="shared" si="2559"/>
        <v>52</v>
      </c>
      <c r="G805" s="148">
        <f t="shared" si="2559"/>
        <v>33.5</v>
      </c>
      <c r="H805" s="149">
        <f t="shared" ref="H805:M805" si="2560">IF(OR(AND($V1587=1,$B$24=2),$B$24=1), IF(H$14="2nd Quintile",IF(H1587&gt;H$21,H$20,IF(H1587&gt;H$20,H$19,IF(H1587&gt;H$19,H$18, H$17))), IF(H$14="Next Quintile",IF(H1587=H$22,H$22,IF(H1587&gt;H$21,H$21,IF(H1587&gt;H$20,H$20,IF(H1587&gt;H$19,H$19,H$18)))),H1587*(1+H$14))), H1587)</f>
        <v>12.2</v>
      </c>
      <c r="I805" s="149">
        <f t="shared" si="2560"/>
        <v>9.5</v>
      </c>
      <c r="J805" s="149">
        <f t="shared" si="2560"/>
        <v>4.5999999999999996</v>
      </c>
      <c r="K805" s="149">
        <f t="shared" si="2560"/>
        <v>14.5</v>
      </c>
      <c r="L805" s="149">
        <f t="shared" si="2560"/>
        <v>28.7</v>
      </c>
      <c r="M805" s="149">
        <f t="shared" si="2560"/>
        <v>9.3000000000000007</v>
      </c>
      <c r="N805" s="148">
        <f t="shared" si="2512"/>
        <v>71</v>
      </c>
      <c r="O805" s="149">
        <f t="shared" ref="O805:Q805" si="2561">IF(OR(AND($V1587=1,$B$24=2),$B$24=1), IF(O$14="2nd Quintile",IF(O1587&gt;O$21,O$20,IF(O1587&gt;O$20,O$19,IF(O1587&gt;O$19,O$18, O$17))), IF(O$14="Next Quintile",IF(O1587=O$22,O$22,IF(O1587&gt;O$21,O$21,IF(O1587&gt;O$20,O$20,IF(O1587&gt;O$19,O$19,O$18)))),O1587*(1+O$14))), O1587)</f>
        <v>8.1</v>
      </c>
      <c r="P805" s="149">
        <f t="shared" si="2561"/>
        <v>16.600000000000001</v>
      </c>
      <c r="Q805" s="149">
        <f t="shared" si="2561"/>
        <v>9.6999999999999993</v>
      </c>
      <c r="R805" s="23"/>
      <c r="S805" s="49">
        <f t="shared" si="2532"/>
        <v>0.16173569150148118</v>
      </c>
      <c r="T805" s="49">
        <f t="shared" si="2533"/>
        <v>-0.3543179222256097</v>
      </c>
      <c r="U805" s="49">
        <f t="shared" si="2533"/>
        <v>0.28571834094353804</v>
      </c>
      <c r="V805" s="49">
        <f t="shared" si="2533"/>
        <v>1.3877953635592067E-2</v>
      </c>
      <c r="W805" s="49">
        <f t="shared" si="2542"/>
        <v>-1.0450610492887737</v>
      </c>
      <c r="X805" s="49">
        <f t="shared" si="2542"/>
        <v>0.1676265884953268</v>
      </c>
      <c r="Y805" s="49">
        <f t="shared" si="2542"/>
        <v>0.97799431669541037</v>
      </c>
      <c r="Z805" s="49">
        <f t="shared" si="2542"/>
        <v>0.80637766931219212</v>
      </c>
      <c r="AA805" s="49">
        <f t="shared" si="2542"/>
        <v>0.90015410336879065</v>
      </c>
      <c r="AB805" s="49">
        <f t="shared" si="2542"/>
        <v>0.38839628895551204</v>
      </c>
      <c r="AC805" s="49">
        <f t="shared" si="2533"/>
        <v>-0.38126248668910173</v>
      </c>
      <c r="AD805" s="49">
        <f t="shared" si="2542"/>
        <v>0.42958719469805612</v>
      </c>
      <c r="AE805" s="49">
        <f t="shared" si="2542"/>
        <v>0.48832624059634105</v>
      </c>
      <c r="AF805" s="49">
        <f t="shared" si="2542"/>
        <v>0.37869568213091215</v>
      </c>
      <c r="AG805" s="129">
        <f t="shared" si="2535"/>
        <v>0.31893314289034047</v>
      </c>
      <c r="AH805" s="129">
        <f t="shared" si="2536"/>
        <v>2.9653417108137865E-2</v>
      </c>
      <c r="AI805" s="129">
        <f t="shared" si="2537"/>
        <v>0.69830935387883164</v>
      </c>
      <c r="AJ805" s="132">
        <f t="shared" si="2538"/>
        <v>0.22883665768405193</v>
      </c>
      <c r="AK805" s="85">
        <f t="shared" si="2549"/>
        <v>0.68305165432143278</v>
      </c>
      <c r="AL805" s="122">
        <f t="shared" si="2550"/>
        <v>0.53824831136090268</v>
      </c>
      <c r="AM805" s="122">
        <f t="shared" si="2551"/>
        <v>0.78705483046592861</v>
      </c>
      <c r="AN805" s="122">
        <f t="shared" si="2552"/>
        <v>0.68539441370792686</v>
      </c>
      <c r="AO805" s="53"/>
      <c r="AP805" s="60"/>
    </row>
    <row r="806" spans="1:46" ht="15" thickBot="1">
      <c r="A806" s="57" t="s">
        <v>14</v>
      </c>
      <c r="B806" s="58">
        <v>13247060407</v>
      </c>
      <c r="C806" s="58"/>
      <c r="D806" s="19">
        <f t="shared" ref="D806:G806" si="2562">IF(OR(AND($V1588=1,$B$24=2),$B$24=1), IF(D$14="Next Quintile",IF(D1588&gt;D$21,D$22,IF(D1588&gt;D$20,D$21,IF(D1588&gt;D$19,D$20,IF(D1588&gt;D$18,D$19,D$18)))),IF(D$14="2nd Quintile",IF(D1588&gt;D$20,D$22,IF(D1588&gt;D$19,D$21,IF(D1588&gt;D$18,D$20,D$19))),IF(D1588*(1+D$14)&gt;100,100,D1588*(1+D$14)))), D1588)</f>
        <v>80.2</v>
      </c>
      <c r="E806" s="19">
        <f t="shared" si="2562"/>
        <v>61.7</v>
      </c>
      <c r="F806" s="19">
        <f t="shared" si="2562"/>
        <v>53</v>
      </c>
      <c r="G806" s="19">
        <f t="shared" si="2562"/>
        <v>32.1</v>
      </c>
      <c r="H806" s="94">
        <f t="shared" ref="H806:M806" si="2563">IF(OR(AND($V1588=1,$B$24=2),$B$24=1), IF(H$14="2nd Quintile",IF(H1588&gt;H$21,H$20,IF(H1588&gt;H$20,H$19,IF(H1588&gt;H$19,H$18, H$17))), IF(H$14="Next Quintile",IF(H1588=H$22,H$22,IF(H1588&gt;H$21,H$21,IF(H1588&gt;H$20,H$20,IF(H1588&gt;H$19,H$19,H$18)))),H1588*(1+H$14))), H1588)</f>
        <v>6.7</v>
      </c>
      <c r="I806" s="94">
        <f t="shared" si="2563"/>
        <v>14.3</v>
      </c>
      <c r="J806" s="94">
        <f t="shared" si="2563"/>
        <v>24.2</v>
      </c>
      <c r="K806" s="94">
        <f t="shared" si="2563"/>
        <v>32.6</v>
      </c>
      <c r="L806" s="94">
        <f t="shared" si="2563"/>
        <v>29.8</v>
      </c>
      <c r="M806" s="94">
        <f t="shared" si="2563"/>
        <v>11.4</v>
      </c>
      <c r="N806" s="19">
        <f t="shared" si="2512"/>
        <v>76.099999999999994</v>
      </c>
      <c r="O806" s="94">
        <f t="shared" ref="O806:Q806" si="2564">IF(OR(AND($V1588=1,$B$24=2),$B$24=1), IF(O$14="2nd Quintile",IF(O1588&gt;O$21,O$20,IF(O1588&gt;O$20,O$19,IF(O1588&gt;O$19,O$18, O$17))), IF(O$14="Next Quintile",IF(O1588=O$22,O$22,IF(O1588&gt;O$21,O$21,IF(O1588&gt;O$20,O$20,IF(O1588&gt;O$19,O$19,O$18)))),O1588*(1+O$14))), O1588)</f>
        <v>7.9</v>
      </c>
      <c r="P806" s="94">
        <f t="shared" si="2564"/>
        <v>25</v>
      </c>
      <c r="Q806" s="94">
        <f t="shared" si="2564"/>
        <v>10.3</v>
      </c>
      <c r="R806" s="101"/>
      <c r="S806" s="49">
        <f t="shared" si="2532"/>
        <v>0.5280175263068192</v>
      </c>
      <c r="T806" s="49">
        <f t="shared" si="2533"/>
        <v>-0.77492186258201334</v>
      </c>
      <c r="U806" s="49">
        <f t="shared" si="2533"/>
        <v>0.33363937824850154</v>
      </c>
      <c r="V806" s="49">
        <f t="shared" si="2533"/>
        <v>-6.0539661515961601E-2</v>
      </c>
      <c r="W806" s="49">
        <f t="shared" si="2542"/>
        <v>0.91908708596564104</v>
      </c>
      <c r="X806" s="49">
        <f t="shared" si="2542"/>
        <v>-0.40545623873792691</v>
      </c>
      <c r="Y806" s="49">
        <f t="shared" si="2542"/>
        <v>-6.7279926841856737E-3</v>
      </c>
      <c r="Z806" s="49">
        <f t="shared" si="2542"/>
        <v>-8.6688862390468219E-2</v>
      </c>
      <c r="AA806" s="49">
        <f t="shared" si="2542"/>
        <v>0.79891219137588332</v>
      </c>
      <c r="AB806" s="49">
        <f t="shared" si="2542"/>
        <v>0.21092115699069264</v>
      </c>
      <c r="AC806" s="49">
        <f t="shared" si="2533"/>
        <v>9.7875372950475437E-2</v>
      </c>
      <c r="AD806" s="49">
        <f t="shared" si="2542"/>
        <v>0.45015783195253783</v>
      </c>
      <c r="AE806" s="49">
        <f t="shared" si="2542"/>
        <v>-0.11491475331832619</v>
      </c>
      <c r="AF806" s="49">
        <f t="shared" si="2542"/>
        <v>0.28867634244801077</v>
      </c>
      <c r="AG806" s="133">
        <f t="shared" si="2535"/>
        <v>0.18810680596042925</v>
      </c>
      <c r="AH806" s="133">
        <f t="shared" si="2536"/>
        <v>7.6156890714410605E-2</v>
      </c>
      <c r="AI806" s="133">
        <f t="shared" si="2537"/>
        <v>0.30771482865870259</v>
      </c>
      <c r="AJ806" s="134">
        <f t="shared" si="2538"/>
        <v>0.18044869850817447</v>
      </c>
      <c r="AK806" s="85">
        <f t="shared" si="2549"/>
        <v>0.64399887571964154</v>
      </c>
      <c r="AL806" s="122">
        <f t="shared" si="2550"/>
        <v>0.55183923162880866</v>
      </c>
      <c r="AM806" s="122">
        <f t="shared" si="2551"/>
        <v>0.69617436938480592</v>
      </c>
      <c r="AN806" s="122">
        <f t="shared" si="2552"/>
        <v>0.67187139673467799</v>
      </c>
      <c r="AO806" s="53"/>
      <c r="AP806" s="60"/>
      <c r="AQ806" s="60"/>
      <c r="AR806" s="56"/>
      <c r="AS806" s="56"/>
      <c r="AT806" s="56"/>
    </row>
    <row r="807" spans="1:46">
      <c r="A807" s="23"/>
      <c r="B807" s="23" t="s">
        <v>76</v>
      </c>
      <c r="C807" s="23"/>
      <c r="D807" s="23">
        <f>+AVERAGE(D$31:D$806)</f>
        <v>74.001288659793971</v>
      </c>
      <c r="E807" s="23"/>
      <c r="F807" s="23"/>
      <c r="G807" s="23"/>
      <c r="H807" s="23"/>
      <c r="I807" s="23"/>
      <c r="J807" s="23"/>
      <c r="K807" s="23"/>
      <c r="L807" s="23"/>
      <c r="M807" s="23"/>
      <c r="N807" s="23"/>
      <c r="O807" s="23"/>
      <c r="P807" s="23"/>
      <c r="Q807" s="23"/>
      <c r="R807" s="105" t="s">
        <v>73</v>
      </c>
      <c r="S807" s="106">
        <f>+AVERAGE(D$31:D$806)</f>
        <v>74.001288659793971</v>
      </c>
      <c r="T807" s="106">
        <f t="shared" ref="T807:AF807" si="2565">+AVERAGE(E$31:E$806)</f>
        <v>69.806572164948435</v>
      </c>
      <c r="U807" s="106">
        <f t="shared" si="2565"/>
        <v>46.037726288659776</v>
      </c>
      <c r="V807" s="106">
        <f t="shared" si="2565"/>
        <v>33.238917525773154</v>
      </c>
      <c r="W807" s="106">
        <f t="shared" si="2565"/>
        <v>9.273624097938141</v>
      </c>
      <c r="X807" s="106">
        <f t="shared" si="2565"/>
        <v>10.903998840206183</v>
      </c>
      <c r="Y807" s="106">
        <f t="shared" si="2565"/>
        <v>24.066085438144363</v>
      </c>
      <c r="Z807" s="106">
        <f t="shared" si="2565"/>
        <v>30.843055412371132</v>
      </c>
      <c r="AA807" s="106">
        <f t="shared" si="2565"/>
        <v>38.48023324742266</v>
      </c>
      <c r="AB807" s="106">
        <f t="shared" si="2565"/>
        <v>13.895754896907228</v>
      </c>
      <c r="AC807" s="106">
        <f t="shared" si="2565"/>
        <v>75.058202963917495</v>
      </c>
      <c r="AD807" s="106">
        <f t="shared" si="2565"/>
        <v>12.276702835051553</v>
      </c>
      <c r="AE807" s="106">
        <f t="shared" si="2565"/>
        <v>23.399836984536091</v>
      </c>
      <c r="AF807" s="106">
        <f t="shared" si="2565"/>
        <v>12.224095489690715</v>
      </c>
      <c r="AG807" s="106"/>
      <c r="AH807" s="106"/>
      <c r="AI807" s="106"/>
      <c r="AJ807" s="106"/>
      <c r="AK807" s="99"/>
      <c r="AL807" s="99"/>
      <c r="AM807" s="99"/>
      <c r="AN807" s="99"/>
      <c r="AO807" s="52"/>
      <c r="AP807" s="52"/>
      <c r="AQ807" s="52"/>
    </row>
    <row r="808" spans="1:46">
      <c r="B808" t="s">
        <v>81</v>
      </c>
      <c r="D808">
        <f>+_xlfn.STDEV.P(D$31:D$806)</f>
        <v>11.739593917577841</v>
      </c>
      <c r="R808" s="105" t="s">
        <v>81</v>
      </c>
      <c r="S808" s="106">
        <f t="shared" ref="S808:AF808" si="2566">+_xlfn.STDEV.P(D$31:D$806)</f>
        <v>11.739593917577841</v>
      </c>
      <c r="T808" s="106">
        <f t="shared" si="2566"/>
        <v>10.461147834876678</v>
      </c>
      <c r="U808" s="106">
        <f t="shared" si="2566"/>
        <v>20.867661808656703</v>
      </c>
      <c r="V808" s="106">
        <f t="shared" si="2566"/>
        <v>18.812750141869735</v>
      </c>
      <c r="W808" s="106">
        <f t="shared" si="2566"/>
        <v>2.800196126392263</v>
      </c>
      <c r="X808" s="106">
        <f t="shared" si="2566"/>
        <v>8.375752634525071</v>
      </c>
      <c r="Y808" s="106">
        <f t="shared" si="2566"/>
        <v>19.904088506280083</v>
      </c>
      <c r="Z808" s="106">
        <f t="shared" si="2566"/>
        <v>20.267247016290895</v>
      </c>
      <c r="AA808" s="106">
        <f t="shared" si="2566"/>
        <v>10.865065449149796</v>
      </c>
      <c r="AB808" s="106">
        <f t="shared" si="2566"/>
        <v>11.832643687884559</v>
      </c>
      <c r="AC808" s="106">
        <f t="shared" si="2566"/>
        <v>10.644118174749075</v>
      </c>
      <c r="AD808" s="106">
        <f t="shared" si="2566"/>
        <v>9.7225962193478139</v>
      </c>
      <c r="AE808" s="106">
        <f t="shared" si="2566"/>
        <v>13.92478310449213</v>
      </c>
      <c r="AF808" s="106">
        <f t="shared" si="2566"/>
        <v>6.6652344053348758</v>
      </c>
      <c r="AG808" s="106"/>
      <c r="AH808" s="106"/>
      <c r="AI808" s="106"/>
      <c r="AJ808" s="106"/>
      <c r="AK808" s="99"/>
      <c r="AL808" s="99"/>
      <c r="AM808" s="99"/>
      <c r="AN808" s="99"/>
      <c r="AO808" s="52"/>
      <c r="AP808" s="52"/>
      <c r="AQ808" s="52"/>
    </row>
    <row r="809" spans="1:46" ht="16.2" thickBot="1">
      <c r="A809" s="1"/>
      <c r="B809" s="1"/>
      <c r="C809" s="1"/>
      <c r="D809" s="212" t="s">
        <v>15</v>
      </c>
      <c r="E809" s="213"/>
      <c r="F809" s="213"/>
      <c r="G809" s="213"/>
      <c r="H809" s="213"/>
      <c r="I809" s="213"/>
      <c r="J809" s="213"/>
      <c r="K809" s="213"/>
      <c r="L809" s="213"/>
      <c r="M809" s="213"/>
      <c r="N809" s="213"/>
      <c r="O809" s="213"/>
      <c r="P809" s="213"/>
      <c r="Q809" s="213"/>
      <c r="R809" s="107" t="s">
        <v>60</v>
      </c>
      <c r="S809" s="225"/>
      <c r="T809" s="225"/>
      <c r="U809" s="225"/>
      <c r="V809" s="225"/>
      <c r="W809" s="225"/>
      <c r="X809" s="225"/>
      <c r="Y809" s="225"/>
      <c r="Z809" s="225"/>
      <c r="AA809" s="225"/>
      <c r="AB809" s="225"/>
      <c r="AC809" s="225"/>
      <c r="AD809" s="225"/>
      <c r="AE809" s="225"/>
      <c r="AF809" s="225"/>
      <c r="AG809" s="225"/>
      <c r="AH809" s="225"/>
      <c r="AI809" s="225"/>
      <c r="AJ809" s="225"/>
      <c r="AK809" s="226"/>
      <c r="AL809" s="226"/>
      <c r="AM809" s="226"/>
      <c r="AN809" s="226"/>
      <c r="AO809" s="52"/>
      <c r="AP809" s="52"/>
      <c r="AQ809" s="52"/>
    </row>
    <row r="810" spans="1:46" ht="55.2">
      <c r="A810" s="2" t="s">
        <v>0</v>
      </c>
      <c r="B810" s="2" t="s">
        <v>1</v>
      </c>
      <c r="C810" s="2"/>
      <c r="D810" s="11" t="s">
        <v>17</v>
      </c>
      <c r="E810" s="11" t="s">
        <v>16</v>
      </c>
      <c r="F810" s="11" t="s">
        <v>18</v>
      </c>
      <c r="G810" s="11" t="s">
        <v>19</v>
      </c>
      <c r="H810" s="11" t="s">
        <v>20</v>
      </c>
      <c r="I810" s="11" t="s">
        <v>21</v>
      </c>
      <c r="J810" s="11" t="s">
        <v>22</v>
      </c>
      <c r="K810" s="11" t="s">
        <v>23</v>
      </c>
      <c r="L810" s="11" t="s">
        <v>24</v>
      </c>
      <c r="M810" s="11" t="s">
        <v>25</v>
      </c>
      <c r="N810" s="11" t="s">
        <v>26</v>
      </c>
      <c r="O810" s="11" t="s">
        <v>27</v>
      </c>
      <c r="P810" s="11" t="s">
        <v>28</v>
      </c>
      <c r="Q810" s="11" t="s">
        <v>29</v>
      </c>
      <c r="R810" s="107"/>
      <c r="S810" s="108"/>
      <c r="T810" s="109"/>
      <c r="U810" s="109"/>
      <c r="V810" s="109"/>
      <c r="W810" s="110"/>
      <c r="X810" s="111"/>
      <c r="Y810" s="111"/>
      <c r="Z810" s="111"/>
      <c r="AA810" s="111"/>
      <c r="AB810" s="111"/>
      <c r="AC810" s="109"/>
      <c r="AD810" s="111"/>
      <c r="AE810" s="111"/>
      <c r="AF810" s="111"/>
      <c r="AG810" s="112"/>
      <c r="AH810" s="112"/>
      <c r="AI810" s="112"/>
      <c r="AJ810" s="112"/>
      <c r="AK810" s="112"/>
      <c r="AL810" s="112"/>
      <c r="AM810" s="112"/>
      <c r="AN810" s="112"/>
      <c r="AO810" s="52"/>
      <c r="AP810" s="52"/>
      <c r="AQ810" s="52"/>
    </row>
    <row r="811" spans="1:46">
      <c r="A811" s="117" t="s">
        <v>75</v>
      </c>
      <c r="B811" s="117"/>
      <c r="C811" s="117"/>
      <c r="D811" s="118">
        <f>+AVERAGE(D813:D1588)</f>
        <v>74.001288659793971</v>
      </c>
      <c r="E811" s="118">
        <f t="shared" ref="E811:Q811" si="2567">+AVERAGE(E813:E1588)</f>
        <v>69.806572164948435</v>
      </c>
      <c r="F811" s="118">
        <f t="shared" si="2567"/>
        <v>46.037726288659776</v>
      </c>
      <c r="G811" s="118">
        <f t="shared" si="2567"/>
        <v>33.238917525773154</v>
      </c>
      <c r="H811" s="118">
        <f t="shared" si="2567"/>
        <v>9.273624097938141</v>
      </c>
      <c r="I811" s="118">
        <f t="shared" si="2567"/>
        <v>10.903998840206183</v>
      </c>
      <c r="J811" s="118">
        <f t="shared" si="2567"/>
        <v>24.066085438144363</v>
      </c>
      <c r="K811" s="118">
        <f t="shared" si="2567"/>
        <v>30.843055412371132</v>
      </c>
      <c r="L811" s="118">
        <f t="shared" si="2567"/>
        <v>38.48023324742266</v>
      </c>
      <c r="M811" s="118">
        <f t="shared" si="2567"/>
        <v>13.895754896907228</v>
      </c>
      <c r="N811" s="118">
        <f t="shared" si="2567"/>
        <v>75.058202963917495</v>
      </c>
      <c r="O811" s="118">
        <f t="shared" si="2567"/>
        <v>12.276702835051553</v>
      </c>
      <c r="P811" s="118">
        <f t="shared" si="2567"/>
        <v>23.399836984536091</v>
      </c>
      <c r="Q811" s="118">
        <f t="shared" si="2567"/>
        <v>12.224095489690715</v>
      </c>
      <c r="R811" s="218" t="s">
        <v>32</v>
      </c>
      <c r="S811" s="219"/>
      <c r="T811" s="219"/>
      <c r="U811" s="219"/>
      <c r="V811" s="220" t="s">
        <v>111</v>
      </c>
      <c r="W811" s="221"/>
      <c r="X811" s="221"/>
      <c r="Y811" s="221"/>
      <c r="Z811" s="111"/>
      <c r="AA811" s="111"/>
      <c r="AB811" s="111"/>
      <c r="AC811" s="109"/>
      <c r="AD811" s="111"/>
      <c r="AE811" s="111"/>
      <c r="AF811" s="111"/>
      <c r="AG811" s="112"/>
      <c r="AH811" s="112"/>
      <c r="AI811" s="112"/>
      <c r="AJ811" s="112"/>
      <c r="AK811" s="112"/>
      <c r="AL811" s="112"/>
      <c r="AM811" s="112"/>
      <c r="AN811" s="112"/>
      <c r="AO811" s="52"/>
      <c r="AP811" s="52"/>
      <c r="AQ811" s="52"/>
    </row>
    <row r="812" spans="1:46" ht="28.2" thickBot="1">
      <c r="A812" s="117" t="s">
        <v>74</v>
      </c>
      <c r="B812" s="117"/>
      <c r="C812" s="117"/>
      <c r="D812" s="118">
        <f>+_xlfn.STDEV.P(D813:D1588)</f>
        <v>11.739593917577841</v>
      </c>
      <c r="E812" s="118">
        <f t="shared" ref="E812:Q812" si="2568">+_xlfn.STDEV.P(E813:E1588)</f>
        <v>10.461147834876678</v>
      </c>
      <c r="F812" s="118">
        <f t="shared" si="2568"/>
        <v>20.867661808656703</v>
      </c>
      <c r="G812" s="118">
        <f t="shared" si="2568"/>
        <v>18.812750141869735</v>
      </c>
      <c r="H812" s="118">
        <f t="shared" si="2568"/>
        <v>2.800196126392263</v>
      </c>
      <c r="I812" s="118">
        <f t="shared" si="2568"/>
        <v>8.375752634525071</v>
      </c>
      <c r="J812" s="118">
        <f t="shared" si="2568"/>
        <v>19.904088506280083</v>
      </c>
      <c r="K812" s="118">
        <f t="shared" si="2568"/>
        <v>20.267247016290895</v>
      </c>
      <c r="L812" s="118">
        <f t="shared" si="2568"/>
        <v>10.865065449149796</v>
      </c>
      <c r="M812" s="118">
        <f t="shared" si="2568"/>
        <v>11.832643687884559</v>
      </c>
      <c r="N812" s="118">
        <f t="shared" si="2568"/>
        <v>10.644118174749075</v>
      </c>
      <c r="O812" s="118">
        <f t="shared" si="2568"/>
        <v>9.7225962193478139</v>
      </c>
      <c r="P812" s="118">
        <f t="shared" si="2568"/>
        <v>13.92478310449213</v>
      </c>
      <c r="Q812" s="118">
        <f t="shared" si="2568"/>
        <v>6.6652344053348758</v>
      </c>
      <c r="R812" s="123" t="s">
        <v>37</v>
      </c>
      <c r="S812" s="47" t="s">
        <v>34</v>
      </c>
      <c r="T812" s="47" t="s">
        <v>38</v>
      </c>
      <c r="U812" s="48" t="s">
        <v>39</v>
      </c>
      <c r="V812" s="172" t="s">
        <v>37</v>
      </c>
      <c r="W812" s="76" t="s">
        <v>34</v>
      </c>
      <c r="X812" s="76" t="s">
        <v>38</v>
      </c>
      <c r="Y812" s="173" t="s">
        <v>39</v>
      </c>
      <c r="Z812" s="111"/>
      <c r="AA812" s="111"/>
      <c r="AB812" s="111"/>
      <c r="AC812" s="109"/>
      <c r="AD812" s="111"/>
      <c r="AE812" s="111"/>
      <c r="AF812" s="111"/>
      <c r="AG812" s="112"/>
      <c r="AH812" s="112"/>
      <c r="AI812" s="112"/>
      <c r="AJ812" s="112"/>
      <c r="AK812" s="112"/>
      <c r="AL812" s="112"/>
      <c r="AM812" s="112"/>
      <c r="AN812" s="112"/>
      <c r="AO812" s="52"/>
      <c r="AP812" s="52"/>
      <c r="AQ812" s="52"/>
    </row>
    <row r="813" spans="1:46">
      <c r="A813" s="1" t="s">
        <v>2</v>
      </c>
      <c r="B813" s="1">
        <v>13035150100</v>
      </c>
      <c r="C813" s="1"/>
      <c r="D813" s="12">
        <v>79.400000000000006</v>
      </c>
      <c r="E813" s="12">
        <v>70.900000000000006</v>
      </c>
      <c r="F813" s="12">
        <v>40.799999999999997</v>
      </c>
      <c r="G813" s="12">
        <v>14.8</v>
      </c>
      <c r="H813" s="12">
        <v>9</v>
      </c>
      <c r="I813" s="12">
        <v>11.7</v>
      </c>
      <c r="J813" s="12">
        <v>16.600000000000001</v>
      </c>
      <c r="K813" s="12">
        <v>20.100000000000001</v>
      </c>
      <c r="L813" s="12">
        <v>30.1</v>
      </c>
      <c r="M813" s="12">
        <v>16.3</v>
      </c>
      <c r="N813" s="12">
        <v>68</v>
      </c>
      <c r="O813" s="12">
        <v>20.3</v>
      </c>
      <c r="P813" s="12">
        <v>19.100000000000001</v>
      </c>
      <c r="Q813" s="12">
        <v>13.4</v>
      </c>
      <c r="R813" s="50">
        <v>0.58643363612903232</v>
      </c>
      <c r="S813" s="50">
        <v>0.51751807514436143</v>
      </c>
      <c r="T813" s="50">
        <v>0.70974990281335359</v>
      </c>
      <c r="U813" s="50">
        <v>0.52670326696186998</v>
      </c>
      <c r="V813" s="174">
        <f t="shared" ref="V813:V876" si="2569">IF(R813&lt;=R$1592,1,IF(R813&lt;=R$1593,2,IF(R813&lt;=R$1594,3,IF(R813&lt;=R$1594,4,5))))</f>
        <v>3</v>
      </c>
      <c r="W813" s="174">
        <f t="shared" ref="W813:W876" si="2570">IF(S813&lt;=S$1592,1,IF(S813&lt;=S$1593,2,IF(S813&lt;=S$1594,3,IF(S813&lt;=S$1594,4,5))))</f>
        <v>3</v>
      </c>
      <c r="X813" s="174">
        <f t="shared" ref="X813:X876" si="2571">IF(T813&lt;=T$1592,1,IF(T813&lt;=T$1593,2,IF(T813&lt;=T$1594,3,IF(T813&lt;=T$1594,4,5))))</f>
        <v>3</v>
      </c>
      <c r="Y813" s="174">
        <f t="shared" ref="Y813:Y876" si="2572">IF(U813&lt;=U$1592,1,IF(U813&lt;=U$1593,2,IF(U813&lt;=U$1594,3,IF(U813&lt;=U$1594,4,5))))</f>
        <v>2</v>
      </c>
      <c r="Z813" s="106"/>
      <c r="AA813" s="106"/>
      <c r="AB813" s="106"/>
      <c r="AC813" s="106"/>
      <c r="AD813" s="106"/>
      <c r="AE813" s="106"/>
      <c r="AF813" s="106"/>
      <c r="AG813" s="99"/>
      <c r="AH813" s="99"/>
      <c r="AI813" s="99"/>
      <c r="AJ813" s="99"/>
      <c r="AK813" s="99"/>
      <c r="AL813" s="113"/>
      <c r="AM813" s="113"/>
      <c r="AN813" s="113"/>
      <c r="AO813" s="52"/>
      <c r="AP813" s="52"/>
      <c r="AQ813" s="52"/>
    </row>
    <row r="814" spans="1:46">
      <c r="A814" s="1" t="s">
        <v>2</v>
      </c>
      <c r="B814" s="1">
        <v>13035150200</v>
      </c>
      <c r="C814" s="1"/>
      <c r="D814" s="12">
        <v>79.400000000000006</v>
      </c>
      <c r="E814" s="12">
        <v>70.900000000000006</v>
      </c>
      <c r="F814" s="12">
        <v>38.200000000000003</v>
      </c>
      <c r="G814" s="12">
        <v>14.8</v>
      </c>
      <c r="H814" s="12">
        <v>12.3</v>
      </c>
      <c r="I814" s="12">
        <v>5.0999999999999996</v>
      </c>
      <c r="J814" s="12">
        <v>29.3</v>
      </c>
      <c r="K814" s="12">
        <v>43.4</v>
      </c>
      <c r="L814" s="12">
        <v>39.6</v>
      </c>
      <c r="M814" s="12">
        <v>24.4</v>
      </c>
      <c r="N814" s="12">
        <v>68</v>
      </c>
      <c r="O814" s="12">
        <v>27</v>
      </c>
      <c r="P814" s="12">
        <v>32.700000000000003</v>
      </c>
      <c r="Q814" s="12">
        <v>13.8</v>
      </c>
      <c r="R814" s="50">
        <v>0.43727522195680535</v>
      </c>
      <c r="S814" s="50">
        <v>0.4693728802329018</v>
      </c>
      <c r="T814" s="50">
        <v>0.4996820979100362</v>
      </c>
      <c r="U814" s="50">
        <v>0.40612527325797704</v>
      </c>
      <c r="V814" s="174">
        <f t="shared" si="2569"/>
        <v>2</v>
      </c>
      <c r="W814" s="174">
        <f t="shared" si="2570"/>
        <v>3</v>
      </c>
      <c r="X814" s="174">
        <f t="shared" si="2571"/>
        <v>2</v>
      </c>
      <c r="Y814" s="174">
        <f t="shared" si="2572"/>
        <v>1</v>
      </c>
      <c r="Z814" s="106"/>
      <c r="AA814" s="106"/>
      <c r="AB814" s="106"/>
      <c r="AC814" s="106"/>
      <c r="AD814" s="106"/>
      <c r="AE814" s="106"/>
      <c r="AF814" s="106"/>
      <c r="AG814" s="99"/>
      <c r="AH814" s="99"/>
      <c r="AI814" s="99"/>
      <c r="AJ814" s="99"/>
      <c r="AK814" s="99"/>
      <c r="AL814" s="113"/>
      <c r="AM814" s="113"/>
      <c r="AN814" s="113"/>
      <c r="AO814" s="52"/>
      <c r="AP814" s="52"/>
      <c r="AQ814" s="52"/>
    </row>
    <row r="815" spans="1:46" ht="15" thickBot="1">
      <c r="A815" s="1" t="s">
        <v>2</v>
      </c>
      <c r="B815" s="1">
        <v>13035150300</v>
      </c>
      <c r="C815" s="1"/>
      <c r="D815" s="12">
        <v>79.400000000000006</v>
      </c>
      <c r="E815" s="12">
        <v>70.900000000000006</v>
      </c>
      <c r="F815" s="12">
        <v>35.6</v>
      </c>
      <c r="G815" s="12">
        <v>14.8</v>
      </c>
      <c r="H815" s="12">
        <v>8.1999999999999993</v>
      </c>
      <c r="I815" s="12">
        <v>4.9000000000000004</v>
      </c>
      <c r="J815" s="12">
        <v>22.1</v>
      </c>
      <c r="K815" s="12">
        <v>25.8</v>
      </c>
      <c r="L815" s="12">
        <v>30</v>
      </c>
      <c r="M815" s="12">
        <v>17.7</v>
      </c>
      <c r="N815" s="12">
        <v>68</v>
      </c>
      <c r="O815" s="12">
        <v>28.9</v>
      </c>
      <c r="P815" s="12">
        <v>16.100000000000001</v>
      </c>
      <c r="Q815" s="12">
        <v>11.9</v>
      </c>
      <c r="R815" s="85">
        <v>0.57057201225538678</v>
      </c>
      <c r="S815" s="122">
        <v>0.54140153300902527</v>
      </c>
      <c r="T815" s="122">
        <v>0.67947500119496873</v>
      </c>
      <c r="U815" s="122">
        <v>0.49567881613816128</v>
      </c>
      <c r="V815" s="174">
        <f t="shared" si="2569"/>
        <v>3</v>
      </c>
      <c r="W815" s="174">
        <f t="shared" si="2570"/>
        <v>3</v>
      </c>
      <c r="X815" s="174">
        <f t="shared" si="2571"/>
        <v>3</v>
      </c>
      <c r="Y815" s="174">
        <f t="shared" si="2572"/>
        <v>2</v>
      </c>
      <c r="Z815" s="99"/>
      <c r="AA815" s="99"/>
      <c r="AB815" s="99"/>
      <c r="AC815" s="99"/>
      <c r="AD815" s="99"/>
      <c r="AE815" s="99"/>
      <c r="AF815" s="99"/>
      <c r="AG815" s="99"/>
      <c r="AH815" s="99"/>
      <c r="AI815" s="99"/>
      <c r="AJ815" s="99"/>
      <c r="AK815" s="99"/>
      <c r="AL815" s="113"/>
      <c r="AM815" s="113"/>
      <c r="AN815" s="113"/>
      <c r="AO815" s="52"/>
      <c r="AP815" s="52"/>
      <c r="AQ815" s="52"/>
    </row>
    <row r="816" spans="1:46" ht="15" thickBot="1">
      <c r="A816" s="1" t="s">
        <v>3</v>
      </c>
      <c r="B816" s="1">
        <v>13057090100</v>
      </c>
      <c r="C816" s="1"/>
      <c r="D816" s="12">
        <v>83.6</v>
      </c>
      <c r="E816" s="12">
        <v>76</v>
      </c>
      <c r="F816" s="12">
        <v>50.7</v>
      </c>
      <c r="G816" s="12">
        <v>52.1</v>
      </c>
      <c r="H816" s="12">
        <v>8.9</v>
      </c>
      <c r="I816" s="12">
        <v>3.6</v>
      </c>
      <c r="J816" s="12">
        <v>9.6</v>
      </c>
      <c r="K816" s="12">
        <v>26.1</v>
      </c>
      <c r="L816" s="12">
        <v>33.299999999999997</v>
      </c>
      <c r="M816" s="12">
        <v>8.9</v>
      </c>
      <c r="N816" s="12">
        <v>79.2</v>
      </c>
      <c r="O816" s="12">
        <v>17.100000000000001</v>
      </c>
      <c r="P816" s="12">
        <v>14.6</v>
      </c>
      <c r="Q816" s="12">
        <v>5.8</v>
      </c>
      <c r="R816" s="85">
        <v>0.72455017632666718</v>
      </c>
      <c r="S816" s="122">
        <v>0.71194655546549435</v>
      </c>
      <c r="T816" s="122">
        <v>0.71245064306243877</v>
      </c>
      <c r="U816" s="122">
        <v>0.72546033693543088</v>
      </c>
      <c r="V816" s="174">
        <f t="shared" si="2569"/>
        <v>5</v>
      </c>
      <c r="W816" s="174">
        <f t="shared" si="2570"/>
        <v>5</v>
      </c>
      <c r="X816" s="174">
        <f t="shared" si="2571"/>
        <v>3</v>
      </c>
      <c r="Y816" s="174">
        <f t="shared" si="2572"/>
        <v>5</v>
      </c>
      <c r="Z816" s="99"/>
      <c r="AA816" s="99"/>
      <c r="AB816" s="99"/>
      <c r="AC816" s="99"/>
      <c r="AD816" s="99"/>
      <c r="AE816" s="99"/>
      <c r="AF816" s="99"/>
      <c r="AG816" s="99"/>
      <c r="AH816" s="99"/>
      <c r="AI816" s="99"/>
      <c r="AJ816" s="99"/>
      <c r="AK816" s="99"/>
      <c r="AL816" s="99"/>
      <c r="AM816" s="99"/>
      <c r="AN816" s="99"/>
      <c r="AO816" s="52"/>
      <c r="AP816" s="52"/>
      <c r="AQ816" s="52"/>
    </row>
    <row r="817" spans="1:43" ht="15" thickBot="1">
      <c r="A817" s="1" t="s">
        <v>3</v>
      </c>
      <c r="B817" s="1">
        <v>13057090200</v>
      </c>
      <c r="C817" s="1"/>
      <c r="D817" s="12">
        <v>71.7</v>
      </c>
      <c r="E817" s="12">
        <v>69.3</v>
      </c>
      <c r="F817" s="12">
        <v>53.4</v>
      </c>
      <c r="G817" s="12">
        <v>34</v>
      </c>
      <c r="H817" s="12">
        <v>7.4</v>
      </c>
      <c r="I817" s="12">
        <v>15</v>
      </c>
      <c r="J817" s="12">
        <v>4.5999999999999996</v>
      </c>
      <c r="K817" s="12">
        <v>19.100000000000001</v>
      </c>
      <c r="L817" s="12">
        <v>31.9</v>
      </c>
      <c r="M817" s="12">
        <v>13.8</v>
      </c>
      <c r="N817" s="12">
        <v>73.900000000000006</v>
      </c>
      <c r="O817" s="12">
        <v>12.5</v>
      </c>
      <c r="P817" s="12">
        <v>18.2</v>
      </c>
      <c r="Q817" s="12">
        <v>11.8</v>
      </c>
      <c r="R817" s="85">
        <v>0.65359160179124876</v>
      </c>
      <c r="S817" s="122">
        <v>0.5841452633016091</v>
      </c>
      <c r="T817" s="122">
        <v>0.71711413309777716</v>
      </c>
      <c r="U817" s="122">
        <v>0.6427699741894578</v>
      </c>
      <c r="V817" s="174">
        <f t="shared" si="2569"/>
        <v>3</v>
      </c>
      <c r="W817" s="174">
        <f t="shared" si="2570"/>
        <v>3</v>
      </c>
      <c r="X817" s="174">
        <f t="shared" si="2571"/>
        <v>3</v>
      </c>
      <c r="Y817" s="174">
        <f t="shared" si="2572"/>
        <v>3</v>
      </c>
      <c r="Z817" s="99"/>
      <c r="AA817" s="99"/>
      <c r="AB817" s="99"/>
      <c r="AC817" s="99"/>
      <c r="AD817" s="99"/>
      <c r="AE817" s="99"/>
      <c r="AF817" s="99"/>
      <c r="AG817" s="99"/>
      <c r="AH817" s="99"/>
      <c r="AI817" s="99"/>
      <c r="AJ817" s="99"/>
      <c r="AK817" s="99"/>
      <c r="AL817" s="99"/>
      <c r="AM817" s="99"/>
      <c r="AN817" s="99"/>
      <c r="AO817" s="52"/>
      <c r="AP817" s="52"/>
      <c r="AQ817" s="52"/>
    </row>
    <row r="818" spans="1:43" ht="15" thickBot="1">
      <c r="A818" s="1" t="s">
        <v>3</v>
      </c>
      <c r="B818" s="1">
        <v>13057090300</v>
      </c>
      <c r="C818" s="1"/>
      <c r="D818" s="12">
        <v>71.7</v>
      </c>
      <c r="E818" s="12">
        <v>69.3</v>
      </c>
      <c r="F818" s="12">
        <v>57.8</v>
      </c>
      <c r="G818" s="12">
        <v>40.9</v>
      </c>
      <c r="H818" s="12">
        <v>9</v>
      </c>
      <c r="I818" s="12">
        <v>8.6999999999999993</v>
      </c>
      <c r="J818" s="12">
        <v>5.4</v>
      </c>
      <c r="K818" s="12">
        <v>15.9</v>
      </c>
      <c r="L818" s="12">
        <v>31.1</v>
      </c>
      <c r="M818" s="12">
        <v>5.3</v>
      </c>
      <c r="N818" s="12">
        <v>73.900000000000006</v>
      </c>
      <c r="O818" s="12">
        <v>7.9</v>
      </c>
      <c r="P818" s="12">
        <v>13.6</v>
      </c>
      <c r="Q818" s="12">
        <v>6.7</v>
      </c>
      <c r="R818" s="85">
        <v>0.73432672957033518</v>
      </c>
      <c r="S818" s="122">
        <v>0.61413135801667618</v>
      </c>
      <c r="T818" s="122">
        <v>0.79078374704187482</v>
      </c>
      <c r="U818" s="122">
        <v>0.75236687693624227</v>
      </c>
      <c r="V818" s="174">
        <f t="shared" si="2569"/>
        <v>5</v>
      </c>
      <c r="W818" s="174">
        <f t="shared" si="2570"/>
        <v>5</v>
      </c>
      <c r="X818" s="174">
        <f t="shared" si="2571"/>
        <v>5</v>
      </c>
      <c r="Y818" s="174">
        <f t="shared" si="2572"/>
        <v>5</v>
      </c>
      <c r="Z818" s="99"/>
      <c r="AA818" s="99"/>
      <c r="AB818" s="99"/>
      <c r="AC818" s="99"/>
      <c r="AD818" s="99"/>
      <c r="AE818" s="99"/>
      <c r="AF818" s="99"/>
      <c r="AG818" s="99"/>
      <c r="AH818" s="99"/>
      <c r="AI818" s="99"/>
      <c r="AJ818" s="99"/>
      <c r="AK818" s="99"/>
      <c r="AL818" s="99"/>
      <c r="AM818" s="99"/>
      <c r="AN818" s="99"/>
      <c r="AO818" s="52"/>
      <c r="AP818" s="52"/>
      <c r="AQ818" s="52"/>
    </row>
    <row r="819" spans="1:43" ht="15" thickBot="1">
      <c r="A819" s="1" t="s">
        <v>3</v>
      </c>
      <c r="B819" s="1">
        <v>13057090400</v>
      </c>
      <c r="C819" s="1"/>
      <c r="D819" s="12">
        <v>72.099999999999994</v>
      </c>
      <c r="E819" s="12">
        <v>69.5</v>
      </c>
      <c r="F819" s="12">
        <v>24.2</v>
      </c>
      <c r="G819" s="12">
        <v>36</v>
      </c>
      <c r="H819" s="12">
        <v>7.6</v>
      </c>
      <c r="I819" s="12">
        <v>11.8</v>
      </c>
      <c r="J819" s="12">
        <v>23.4</v>
      </c>
      <c r="K819" s="12">
        <v>50</v>
      </c>
      <c r="L819" s="12">
        <v>45.8</v>
      </c>
      <c r="M819" s="12">
        <v>18.399999999999999</v>
      </c>
      <c r="N819" s="12">
        <v>74</v>
      </c>
      <c r="O819" s="12">
        <v>36.5</v>
      </c>
      <c r="P819" s="12">
        <v>38.9</v>
      </c>
      <c r="Q819" s="12">
        <v>8.1</v>
      </c>
      <c r="R819" s="85">
        <v>0.4367214159163626</v>
      </c>
      <c r="S819" s="122">
        <v>0.50591708379526501</v>
      </c>
      <c r="T819" s="122">
        <v>0.46949575872900806</v>
      </c>
      <c r="U819" s="122">
        <v>0.4058821862828032</v>
      </c>
      <c r="V819" s="174">
        <f t="shared" si="2569"/>
        <v>2</v>
      </c>
      <c r="W819" s="174">
        <f t="shared" si="2570"/>
        <v>3</v>
      </c>
      <c r="X819" s="174">
        <f t="shared" si="2571"/>
        <v>2</v>
      </c>
      <c r="Y819" s="174">
        <f t="shared" si="2572"/>
        <v>1</v>
      </c>
      <c r="Z819" s="99"/>
      <c r="AA819" s="99"/>
      <c r="AB819" s="99"/>
      <c r="AC819" s="99"/>
      <c r="AD819" s="99"/>
      <c r="AE819" s="99"/>
      <c r="AF819" s="99"/>
      <c r="AG819" s="99"/>
      <c r="AH819" s="99"/>
      <c r="AI819" s="99"/>
      <c r="AJ819" s="99"/>
      <c r="AK819" s="99"/>
      <c r="AL819" s="99"/>
      <c r="AM819" s="99"/>
      <c r="AN819" s="99"/>
      <c r="AO819" s="52"/>
      <c r="AP819" s="52"/>
      <c r="AQ819" s="52"/>
    </row>
    <row r="820" spans="1:43" ht="15" thickBot="1">
      <c r="A820" s="1" t="s">
        <v>3</v>
      </c>
      <c r="B820" s="1">
        <v>13057090501</v>
      </c>
      <c r="C820" s="1"/>
      <c r="D820" s="12">
        <v>89.2</v>
      </c>
      <c r="E820" s="12">
        <v>79.2</v>
      </c>
      <c r="F820" s="12">
        <v>67.5</v>
      </c>
      <c r="G820" s="12">
        <v>54.9</v>
      </c>
      <c r="H820" s="12">
        <v>7.8</v>
      </c>
      <c r="I820" s="12">
        <v>2.8</v>
      </c>
      <c r="J820" s="12">
        <v>14.2</v>
      </c>
      <c r="K820" s="12">
        <v>18.8</v>
      </c>
      <c r="L820" s="12">
        <v>28.8</v>
      </c>
      <c r="M820" s="12">
        <v>6.6</v>
      </c>
      <c r="N820" s="12">
        <v>82.2</v>
      </c>
      <c r="O820" s="12">
        <v>17.5</v>
      </c>
      <c r="P820" s="12">
        <v>17.100000000000001</v>
      </c>
      <c r="Q820" s="12">
        <v>7.5</v>
      </c>
      <c r="R820" s="85">
        <v>0.78020267062543858</v>
      </c>
      <c r="S820" s="122">
        <v>0.79520009969506877</v>
      </c>
      <c r="T820" s="122">
        <v>0.78758326961172598</v>
      </c>
      <c r="U820" s="122">
        <v>0.71191395314565409</v>
      </c>
      <c r="V820" s="174">
        <f t="shared" si="2569"/>
        <v>5</v>
      </c>
      <c r="W820" s="174">
        <f t="shared" si="2570"/>
        <v>5</v>
      </c>
      <c r="X820" s="174">
        <f t="shared" si="2571"/>
        <v>5</v>
      </c>
      <c r="Y820" s="174">
        <f t="shared" si="2572"/>
        <v>3</v>
      </c>
      <c r="Z820" s="99"/>
      <c r="AA820" s="99"/>
      <c r="AB820" s="99"/>
      <c r="AC820" s="99"/>
      <c r="AD820" s="99"/>
      <c r="AE820" s="99"/>
      <c r="AF820" s="99"/>
      <c r="AG820" s="99"/>
      <c r="AH820" s="99"/>
      <c r="AI820" s="99"/>
      <c r="AJ820" s="99"/>
      <c r="AK820" s="99"/>
      <c r="AL820" s="99"/>
      <c r="AM820" s="99"/>
      <c r="AN820" s="99"/>
      <c r="AO820" s="52"/>
      <c r="AP820" s="52"/>
      <c r="AQ820" s="52"/>
    </row>
    <row r="821" spans="1:43" ht="15" thickBot="1">
      <c r="A821" s="1" t="s">
        <v>3</v>
      </c>
      <c r="B821" s="1">
        <v>13057090502</v>
      </c>
      <c r="C821" s="1"/>
      <c r="D821" s="12">
        <v>89.2</v>
      </c>
      <c r="E821" s="12">
        <v>79.2</v>
      </c>
      <c r="F821" s="12">
        <v>69</v>
      </c>
      <c r="G821" s="12">
        <v>54.9</v>
      </c>
      <c r="H821" s="12">
        <v>5.8</v>
      </c>
      <c r="I821" s="12">
        <v>0.9</v>
      </c>
      <c r="J821" s="12">
        <v>17.2</v>
      </c>
      <c r="K821" s="12">
        <v>11.9</v>
      </c>
      <c r="L821" s="12">
        <v>37.4</v>
      </c>
      <c r="M821" s="12">
        <v>3.6</v>
      </c>
      <c r="N821" s="12">
        <v>82.2</v>
      </c>
      <c r="O821" s="12">
        <v>6</v>
      </c>
      <c r="P821" s="12">
        <v>14.3</v>
      </c>
      <c r="Q821" s="12">
        <v>8.4</v>
      </c>
      <c r="R821" s="85">
        <v>0.81697353406360951</v>
      </c>
      <c r="S821" s="122">
        <v>0.83119935014485991</v>
      </c>
      <c r="T821" s="122">
        <v>0.77226250805991636</v>
      </c>
      <c r="U821" s="122">
        <v>0.79916910580086253</v>
      </c>
      <c r="V821" s="174">
        <f t="shared" si="2569"/>
        <v>5</v>
      </c>
      <c r="W821" s="174">
        <f t="shared" si="2570"/>
        <v>5</v>
      </c>
      <c r="X821" s="174">
        <f t="shared" si="2571"/>
        <v>5</v>
      </c>
      <c r="Y821" s="174">
        <f t="shared" si="2572"/>
        <v>5</v>
      </c>
      <c r="Z821" s="99"/>
      <c r="AA821" s="99"/>
      <c r="AB821" s="99"/>
      <c r="AC821" s="99"/>
      <c r="AD821" s="99"/>
      <c r="AE821" s="99"/>
      <c r="AF821" s="99"/>
      <c r="AG821" s="99"/>
      <c r="AH821" s="99"/>
      <c r="AI821" s="99"/>
      <c r="AJ821" s="99"/>
      <c r="AK821" s="99"/>
      <c r="AL821" s="99"/>
      <c r="AM821" s="99"/>
      <c r="AN821" s="99"/>
      <c r="AO821" s="52"/>
      <c r="AP821" s="52"/>
      <c r="AQ821" s="52"/>
    </row>
    <row r="822" spans="1:43" ht="15" thickBot="1">
      <c r="A822" s="1" t="s">
        <v>3</v>
      </c>
      <c r="B822" s="1">
        <v>13057090601</v>
      </c>
      <c r="C822" s="1"/>
      <c r="D822" s="12">
        <v>76.900000000000006</v>
      </c>
      <c r="E822" s="12">
        <v>74.099999999999994</v>
      </c>
      <c r="F822" s="12">
        <v>43.7</v>
      </c>
      <c r="G822" s="12">
        <v>36.6</v>
      </c>
      <c r="H822" s="12">
        <v>8.5</v>
      </c>
      <c r="I822" s="12">
        <v>22.1</v>
      </c>
      <c r="J822" s="12">
        <v>28.4</v>
      </c>
      <c r="K822" s="12">
        <v>37.299999999999997</v>
      </c>
      <c r="L822" s="12">
        <v>38.4</v>
      </c>
      <c r="M822" s="12">
        <v>19.2</v>
      </c>
      <c r="N822" s="12">
        <v>76.5</v>
      </c>
      <c r="O822" s="12">
        <v>26.1</v>
      </c>
      <c r="P822" s="12">
        <v>27.1</v>
      </c>
      <c r="Q822" s="12">
        <v>14.5</v>
      </c>
      <c r="R822" s="85">
        <v>0.50767720621539236</v>
      </c>
      <c r="S822" s="122">
        <v>0.50644304341231583</v>
      </c>
      <c r="T822" s="122">
        <v>0.56567459832428346</v>
      </c>
      <c r="U822" s="122">
        <v>0.48914687114786037</v>
      </c>
      <c r="V822" s="174">
        <f t="shared" si="2569"/>
        <v>2</v>
      </c>
      <c r="W822" s="174">
        <f t="shared" si="2570"/>
        <v>3</v>
      </c>
      <c r="X822" s="174">
        <f t="shared" si="2571"/>
        <v>2</v>
      </c>
      <c r="Y822" s="174">
        <f t="shared" si="2572"/>
        <v>2</v>
      </c>
      <c r="Z822" s="99"/>
      <c r="AA822" s="99"/>
      <c r="AB822" s="99"/>
      <c r="AC822" s="99"/>
      <c r="AD822" s="99"/>
      <c r="AE822" s="99"/>
      <c r="AF822" s="99"/>
      <c r="AG822" s="99"/>
      <c r="AH822" s="99"/>
      <c r="AI822" s="99"/>
      <c r="AJ822" s="99"/>
      <c r="AK822" s="99"/>
      <c r="AL822" s="99"/>
      <c r="AM822" s="99"/>
      <c r="AN822" s="99"/>
      <c r="AO822" s="52"/>
      <c r="AP822" s="52"/>
      <c r="AQ822" s="52"/>
    </row>
    <row r="823" spans="1:43" ht="15" thickBot="1">
      <c r="A823" s="1" t="s">
        <v>3</v>
      </c>
      <c r="B823" s="1">
        <v>13057090602</v>
      </c>
      <c r="C823" s="1"/>
      <c r="D823" s="12">
        <v>85.7</v>
      </c>
      <c r="E823" s="12">
        <v>78.599999999999994</v>
      </c>
      <c r="F823" s="12">
        <v>56.9</v>
      </c>
      <c r="G823" s="12">
        <v>45.8</v>
      </c>
      <c r="H823" s="12">
        <v>6.9</v>
      </c>
      <c r="I823" s="12">
        <v>4.5</v>
      </c>
      <c r="J823" s="12">
        <v>26</v>
      </c>
      <c r="K823" s="12">
        <v>29.7</v>
      </c>
      <c r="L823" s="12">
        <v>35.799999999999997</v>
      </c>
      <c r="M823" s="12">
        <v>16.3</v>
      </c>
      <c r="N823" s="12">
        <v>80.3</v>
      </c>
      <c r="O823" s="12">
        <v>20.8</v>
      </c>
      <c r="P823" s="12">
        <v>24.4</v>
      </c>
      <c r="Q823" s="12">
        <v>11.8</v>
      </c>
      <c r="R823" s="85">
        <v>0.64594027687819511</v>
      </c>
      <c r="S823" s="122">
        <v>0.71914786983411139</v>
      </c>
      <c r="T823" s="122">
        <v>0.63232531700099226</v>
      </c>
      <c r="U823" s="122">
        <v>0.5940261116590575</v>
      </c>
      <c r="V823" s="174">
        <f t="shared" si="2569"/>
        <v>3</v>
      </c>
      <c r="W823" s="174">
        <f t="shared" si="2570"/>
        <v>5</v>
      </c>
      <c r="X823" s="174">
        <f t="shared" si="2571"/>
        <v>3</v>
      </c>
      <c r="Y823" s="174">
        <f t="shared" si="2572"/>
        <v>3</v>
      </c>
      <c r="Z823" s="99"/>
      <c r="AA823" s="99"/>
      <c r="AB823" s="99"/>
      <c r="AC823" s="99"/>
      <c r="AD823" s="99"/>
      <c r="AE823" s="99"/>
      <c r="AF823" s="99"/>
      <c r="AG823" s="99"/>
      <c r="AH823" s="99"/>
      <c r="AI823" s="99"/>
      <c r="AJ823" s="99"/>
      <c r="AK823" s="99"/>
      <c r="AL823" s="99"/>
      <c r="AM823" s="99"/>
      <c r="AN823" s="99"/>
      <c r="AO823" s="52"/>
      <c r="AP823" s="52"/>
      <c r="AQ823" s="52"/>
    </row>
    <row r="824" spans="1:43" ht="15" thickBot="1">
      <c r="A824" s="1" t="s">
        <v>3</v>
      </c>
      <c r="B824" s="1">
        <v>13057090701</v>
      </c>
      <c r="C824" s="1"/>
      <c r="D824" s="12">
        <v>78.8</v>
      </c>
      <c r="E824" s="12">
        <v>78</v>
      </c>
      <c r="F824" s="12">
        <v>67.7</v>
      </c>
      <c r="G824" s="12">
        <v>60</v>
      </c>
      <c r="H824" s="12">
        <v>7.8</v>
      </c>
      <c r="I824" s="12">
        <v>6.1</v>
      </c>
      <c r="J824" s="12">
        <v>5</v>
      </c>
      <c r="K824" s="12">
        <v>18.399999999999999</v>
      </c>
      <c r="L824" s="12">
        <v>30.1</v>
      </c>
      <c r="M824" s="12">
        <v>3.8</v>
      </c>
      <c r="N824" s="12">
        <v>79.5</v>
      </c>
      <c r="O824" s="12">
        <v>8.1</v>
      </c>
      <c r="P824" s="12">
        <v>13.4</v>
      </c>
      <c r="Q824" s="12">
        <v>6.4</v>
      </c>
      <c r="R824" s="85">
        <v>0.80392912432408559</v>
      </c>
      <c r="S824" s="122">
        <v>0.76799097975179786</v>
      </c>
      <c r="T824" s="122">
        <v>0.79818693394818363</v>
      </c>
      <c r="U824" s="122">
        <v>0.79183611023156297</v>
      </c>
      <c r="V824" s="174">
        <f t="shared" si="2569"/>
        <v>5</v>
      </c>
      <c r="W824" s="174">
        <f t="shared" si="2570"/>
        <v>5</v>
      </c>
      <c r="X824" s="174">
        <f t="shared" si="2571"/>
        <v>5</v>
      </c>
      <c r="Y824" s="174">
        <f t="shared" si="2572"/>
        <v>5</v>
      </c>
      <c r="Z824" s="99"/>
      <c r="AA824" s="99"/>
      <c r="AB824" s="99"/>
      <c r="AC824" s="99"/>
      <c r="AD824" s="99"/>
      <c r="AE824" s="99"/>
      <c r="AF824" s="99"/>
      <c r="AG824" s="99"/>
      <c r="AH824" s="99"/>
      <c r="AI824" s="99"/>
      <c r="AJ824" s="99"/>
      <c r="AK824" s="99"/>
      <c r="AL824" s="99"/>
      <c r="AM824" s="99"/>
      <c r="AN824" s="99"/>
      <c r="AO824" s="52"/>
      <c r="AP824" s="52"/>
      <c r="AQ824" s="52"/>
    </row>
    <row r="825" spans="1:43" ht="15" thickBot="1">
      <c r="A825" s="1" t="s">
        <v>3</v>
      </c>
      <c r="B825" s="1">
        <v>13057090702</v>
      </c>
      <c r="C825" s="1"/>
      <c r="D825" s="12">
        <v>87.3</v>
      </c>
      <c r="E825" s="12">
        <v>83.8</v>
      </c>
      <c r="F825" s="12">
        <v>52.2</v>
      </c>
      <c r="G825" s="12">
        <v>38.799999999999997</v>
      </c>
      <c r="H825" s="12">
        <v>6.2</v>
      </c>
      <c r="I825" s="12">
        <v>5.5</v>
      </c>
      <c r="J825" s="12">
        <v>25.4</v>
      </c>
      <c r="K825" s="12">
        <v>26.6</v>
      </c>
      <c r="L825" s="12">
        <v>35.1</v>
      </c>
      <c r="M825" s="12">
        <v>9.1</v>
      </c>
      <c r="N825" s="12">
        <v>80.900000000000006</v>
      </c>
      <c r="O825" s="12">
        <v>11.1</v>
      </c>
      <c r="P825" s="12">
        <v>24.9</v>
      </c>
      <c r="Q825" s="12">
        <v>8.3000000000000007</v>
      </c>
      <c r="R825" s="85">
        <v>0.71451909487038712</v>
      </c>
      <c r="S825" s="122">
        <v>0.72736386063456671</v>
      </c>
      <c r="T825" s="122">
        <v>0.69637754955183684</v>
      </c>
      <c r="U825" s="122">
        <v>0.70184944978708796</v>
      </c>
      <c r="V825" s="174">
        <f t="shared" si="2569"/>
        <v>5</v>
      </c>
      <c r="W825" s="174">
        <f t="shared" si="2570"/>
        <v>5</v>
      </c>
      <c r="X825" s="174">
        <f t="shared" si="2571"/>
        <v>3</v>
      </c>
      <c r="Y825" s="174">
        <f t="shared" si="2572"/>
        <v>3</v>
      </c>
      <c r="Z825" s="99"/>
      <c r="AA825" s="99"/>
      <c r="AB825" s="99"/>
      <c r="AC825" s="99"/>
      <c r="AD825" s="99"/>
      <c r="AE825" s="99"/>
      <c r="AF825" s="99"/>
      <c r="AG825" s="99"/>
      <c r="AH825" s="99"/>
      <c r="AI825" s="99"/>
      <c r="AJ825" s="99"/>
      <c r="AK825" s="99"/>
      <c r="AL825" s="99"/>
      <c r="AM825" s="99"/>
      <c r="AN825" s="99"/>
      <c r="AO825" s="52"/>
      <c r="AP825" s="52"/>
      <c r="AQ825" s="52"/>
    </row>
    <row r="826" spans="1:43" ht="15" thickBot="1">
      <c r="A826" s="1" t="s">
        <v>3</v>
      </c>
      <c r="B826" s="1">
        <v>13057090802</v>
      </c>
      <c r="C826" s="1"/>
      <c r="D826" s="12">
        <v>88.3</v>
      </c>
      <c r="E826" s="12">
        <v>81.400000000000006</v>
      </c>
      <c r="F826" s="12">
        <v>75.5</v>
      </c>
      <c r="G826" s="12">
        <v>46.6</v>
      </c>
      <c r="H826" s="12">
        <v>6.9</v>
      </c>
      <c r="I826" s="12">
        <v>16.399999999999999</v>
      </c>
      <c r="J826" s="12">
        <v>9.9</v>
      </c>
      <c r="K826" s="12">
        <v>14.6</v>
      </c>
      <c r="L826" s="12">
        <v>30</v>
      </c>
      <c r="M826" s="12">
        <v>5.0999999999999996</v>
      </c>
      <c r="N826" s="12">
        <v>81.400000000000006</v>
      </c>
      <c r="O826" s="12">
        <v>6</v>
      </c>
      <c r="P826" s="12">
        <v>9.9</v>
      </c>
      <c r="Q826" s="12">
        <v>6</v>
      </c>
      <c r="R826" s="85">
        <v>0.81926800402637789</v>
      </c>
      <c r="S826" s="122">
        <v>0.7530118521924678</v>
      </c>
      <c r="T826" s="122">
        <v>0.80492146465154557</v>
      </c>
      <c r="U826" s="122">
        <v>0.84115272188956081</v>
      </c>
      <c r="V826" s="174">
        <f t="shared" si="2569"/>
        <v>5</v>
      </c>
      <c r="W826" s="174">
        <f t="shared" si="2570"/>
        <v>5</v>
      </c>
      <c r="X826" s="174">
        <f t="shared" si="2571"/>
        <v>5</v>
      </c>
      <c r="Y826" s="174">
        <f t="shared" si="2572"/>
        <v>5</v>
      </c>
      <c r="Z826" s="99"/>
      <c r="AA826" s="99"/>
      <c r="AB826" s="99"/>
      <c r="AC826" s="99"/>
      <c r="AD826" s="99"/>
      <c r="AE826" s="99"/>
      <c r="AF826" s="99"/>
      <c r="AG826" s="99"/>
      <c r="AH826" s="99"/>
      <c r="AI826" s="99"/>
      <c r="AJ826" s="99"/>
      <c r="AK826" s="99"/>
      <c r="AL826" s="99"/>
      <c r="AM826" s="99"/>
      <c r="AN826" s="99"/>
      <c r="AO826" s="52"/>
      <c r="AP826" s="52"/>
      <c r="AQ826" s="52"/>
    </row>
    <row r="827" spans="1:43" ht="15" thickBot="1">
      <c r="A827" s="1" t="s">
        <v>3</v>
      </c>
      <c r="B827" s="1">
        <v>13057090803</v>
      </c>
      <c r="C827" s="1"/>
      <c r="D827" s="12">
        <v>87.5</v>
      </c>
      <c r="E827" s="12">
        <v>83.5</v>
      </c>
      <c r="F827" s="12">
        <v>68.7</v>
      </c>
      <c r="G827" s="12">
        <v>40.4</v>
      </c>
      <c r="H827" s="12">
        <v>4.8</v>
      </c>
      <c r="I827" s="12">
        <v>2.5</v>
      </c>
      <c r="J827" s="12">
        <v>9.4</v>
      </c>
      <c r="K827" s="12">
        <v>13</v>
      </c>
      <c r="L827" s="12">
        <v>29.8</v>
      </c>
      <c r="M827" s="12">
        <v>1.4</v>
      </c>
      <c r="N827" s="12">
        <v>80.900000000000006</v>
      </c>
      <c r="O827" s="12">
        <v>5.6</v>
      </c>
      <c r="P827" s="12">
        <v>10.5</v>
      </c>
      <c r="Q827" s="12">
        <v>6.5</v>
      </c>
      <c r="R827" s="85">
        <v>0.85696076350645067</v>
      </c>
      <c r="S827" s="122">
        <v>0.83283076502179509</v>
      </c>
      <c r="T827" s="122">
        <v>0.8367236352487194</v>
      </c>
      <c r="U827" s="122">
        <v>0.832493476960665</v>
      </c>
      <c r="V827" s="174">
        <f t="shared" si="2569"/>
        <v>5</v>
      </c>
      <c r="W827" s="174">
        <f t="shared" si="2570"/>
        <v>5</v>
      </c>
      <c r="X827" s="174">
        <f t="shared" si="2571"/>
        <v>5</v>
      </c>
      <c r="Y827" s="174">
        <f t="shared" si="2572"/>
        <v>5</v>
      </c>
      <c r="Z827" s="99"/>
      <c r="AA827" s="99"/>
      <c r="AB827" s="99"/>
      <c r="AC827" s="99"/>
      <c r="AD827" s="99"/>
      <c r="AE827" s="99"/>
      <c r="AF827" s="99"/>
      <c r="AG827" s="99"/>
      <c r="AH827" s="99"/>
      <c r="AI827" s="99"/>
      <c r="AJ827" s="99"/>
      <c r="AK827" s="99"/>
      <c r="AL827" s="99"/>
      <c r="AM827" s="99"/>
      <c r="AN827" s="99"/>
      <c r="AO827" s="52"/>
      <c r="AP827" s="52"/>
      <c r="AQ827" s="52"/>
    </row>
    <row r="828" spans="1:43" ht="15" thickBot="1">
      <c r="A828" s="1" t="s">
        <v>3</v>
      </c>
      <c r="B828" s="1">
        <v>13057090804</v>
      </c>
      <c r="C828" s="1"/>
      <c r="D828" s="12">
        <v>89.6</v>
      </c>
      <c r="E828" s="12">
        <v>81.2</v>
      </c>
      <c r="F828" s="12">
        <v>61.1</v>
      </c>
      <c r="G828" s="12">
        <v>44.3</v>
      </c>
      <c r="H828" s="12">
        <v>5.7</v>
      </c>
      <c r="I828" s="12">
        <v>2.8</v>
      </c>
      <c r="J828" s="12">
        <v>7.6</v>
      </c>
      <c r="K828" s="12">
        <v>8.1999999999999993</v>
      </c>
      <c r="L828" s="12">
        <v>19</v>
      </c>
      <c r="M828" s="12">
        <v>3.7</v>
      </c>
      <c r="N828" s="12">
        <v>80.900000000000006</v>
      </c>
      <c r="O828" s="12">
        <v>7</v>
      </c>
      <c r="P828" s="12">
        <v>10.5</v>
      </c>
      <c r="Q828" s="12">
        <v>7</v>
      </c>
      <c r="R828" s="85">
        <v>0.87928489230988138</v>
      </c>
      <c r="S828" s="122">
        <v>0.81343068293775678</v>
      </c>
      <c r="T828" s="122">
        <v>0.91710947577527779</v>
      </c>
      <c r="U828" s="122">
        <v>0.81719171696179582</v>
      </c>
      <c r="V828" s="174">
        <f t="shared" si="2569"/>
        <v>5</v>
      </c>
      <c r="W828" s="174">
        <f t="shared" si="2570"/>
        <v>5</v>
      </c>
      <c r="X828" s="174">
        <f t="shared" si="2571"/>
        <v>5</v>
      </c>
      <c r="Y828" s="174">
        <f t="shared" si="2572"/>
        <v>5</v>
      </c>
      <c r="Z828" s="99"/>
      <c r="AA828" s="99"/>
      <c r="AB828" s="99"/>
      <c r="AC828" s="99"/>
      <c r="AD828" s="99"/>
      <c r="AE828" s="99"/>
      <c r="AF828" s="99"/>
      <c r="AG828" s="99"/>
      <c r="AH828" s="99"/>
      <c r="AI828" s="99"/>
      <c r="AJ828" s="99"/>
      <c r="AK828" s="99"/>
      <c r="AL828" s="99"/>
      <c r="AM828" s="99"/>
      <c r="AN828" s="99"/>
      <c r="AO828" s="52"/>
      <c r="AP828" s="52"/>
      <c r="AQ828" s="52"/>
    </row>
    <row r="829" spans="1:43" ht="15" thickBot="1">
      <c r="A829" s="1" t="s">
        <v>3</v>
      </c>
      <c r="B829" s="1">
        <v>13057090901</v>
      </c>
      <c r="C829" s="1"/>
      <c r="D829" s="12">
        <v>90</v>
      </c>
      <c r="E829" s="12">
        <v>80.8</v>
      </c>
      <c r="F829" s="12">
        <v>58</v>
      </c>
      <c r="G829" s="12">
        <v>45.2</v>
      </c>
      <c r="H829" s="12">
        <v>8.4</v>
      </c>
      <c r="I829" s="12">
        <v>9.3000000000000007</v>
      </c>
      <c r="J829" s="12">
        <v>14</v>
      </c>
      <c r="K829" s="12">
        <v>13.9</v>
      </c>
      <c r="L829" s="12">
        <v>25</v>
      </c>
      <c r="M829" s="12">
        <v>5.3</v>
      </c>
      <c r="N829" s="12">
        <v>80.900000000000006</v>
      </c>
      <c r="O829" s="12">
        <v>7.7</v>
      </c>
      <c r="P829" s="12">
        <v>13.2</v>
      </c>
      <c r="Q829" s="12">
        <v>8</v>
      </c>
      <c r="R829" s="85">
        <v>0.80601043172825815</v>
      </c>
      <c r="S829" s="122">
        <v>0.7229695474071689</v>
      </c>
      <c r="T829" s="122">
        <v>0.84198044264378391</v>
      </c>
      <c r="U829" s="122">
        <v>0.78813176957043785</v>
      </c>
      <c r="V829" s="174">
        <f t="shared" si="2569"/>
        <v>5</v>
      </c>
      <c r="W829" s="174">
        <f t="shared" si="2570"/>
        <v>5</v>
      </c>
      <c r="X829" s="174">
        <f t="shared" si="2571"/>
        <v>5</v>
      </c>
      <c r="Y829" s="174">
        <f t="shared" si="2572"/>
        <v>5</v>
      </c>
      <c r="Z829" s="99"/>
      <c r="AA829" s="99"/>
      <c r="AB829" s="99"/>
      <c r="AC829" s="99"/>
      <c r="AD829" s="99"/>
      <c r="AE829" s="99"/>
      <c r="AF829" s="99"/>
      <c r="AG829" s="99"/>
      <c r="AH829" s="99"/>
      <c r="AI829" s="99"/>
      <c r="AJ829" s="99"/>
      <c r="AK829" s="99"/>
      <c r="AL829" s="99"/>
      <c r="AM829" s="99"/>
      <c r="AN829" s="99"/>
      <c r="AO829" s="52"/>
      <c r="AP829" s="52"/>
      <c r="AQ829" s="52"/>
    </row>
    <row r="830" spans="1:43" ht="15" thickBot="1">
      <c r="A830" s="1" t="s">
        <v>3</v>
      </c>
      <c r="B830" s="1">
        <v>13057090902</v>
      </c>
      <c r="C830" s="1"/>
      <c r="D830" s="12">
        <v>90.6</v>
      </c>
      <c r="E830" s="12">
        <v>80.099999999999994</v>
      </c>
      <c r="F830" s="12">
        <v>58.9</v>
      </c>
      <c r="G830" s="12">
        <v>47.3</v>
      </c>
      <c r="H830" s="12">
        <v>5.3</v>
      </c>
      <c r="I830" s="12">
        <v>5.6</v>
      </c>
      <c r="J830" s="12">
        <v>3.1</v>
      </c>
      <c r="K830" s="12">
        <v>16.2</v>
      </c>
      <c r="L830" s="12">
        <v>33.4</v>
      </c>
      <c r="M830" s="12">
        <v>1.8</v>
      </c>
      <c r="N830" s="12">
        <v>85.766400000000004</v>
      </c>
      <c r="O830" s="12">
        <v>6.4</v>
      </c>
      <c r="P830" s="12">
        <v>13</v>
      </c>
      <c r="Q830" s="12">
        <v>7.4</v>
      </c>
      <c r="R830" s="85">
        <v>0.83548569362064262</v>
      </c>
      <c r="S830" s="122">
        <v>0.816299129796484</v>
      </c>
      <c r="T830" s="122">
        <v>0.79615863188413272</v>
      </c>
      <c r="U830" s="122">
        <v>0.83670956486557868</v>
      </c>
      <c r="V830" s="174">
        <f t="shared" si="2569"/>
        <v>5</v>
      </c>
      <c r="W830" s="174">
        <f t="shared" si="2570"/>
        <v>5</v>
      </c>
      <c r="X830" s="174">
        <f t="shared" si="2571"/>
        <v>5</v>
      </c>
      <c r="Y830" s="174">
        <f t="shared" si="2572"/>
        <v>5</v>
      </c>
      <c r="Z830" s="99"/>
      <c r="AA830" s="99"/>
      <c r="AB830" s="99"/>
      <c r="AC830" s="99"/>
      <c r="AD830" s="99"/>
      <c r="AE830" s="99"/>
      <c r="AF830" s="99"/>
      <c r="AG830" s="99"/>
      <c r="AH830" s="99"/>
      <c r="AI830" s="99"/>
      <c r="AJ830" s="99"/>
      <c r="AK830" s="99"/>
      <c r="AL830" s="99"/>
      <c r="AM830" s="99"/>
      <c r="AN830" s="99"/>
      <c r="AO830" s="52"/>
      <c r="AP830" s="52"/>
      <c r="AQ830" s="52"/>
    </row>
    <row r="831" spans="1:43" ht="15" thickBot="1">
      <c r="A831" s="1" t="s">
        <v>3</v>
      </c>
      <c r="B831" s="1">
        <v>13057090904</v>
      </c>
      <c r="C831" s="1"/>
      <c r="D831" s="12">
        <v>87.6</v>
      </c>
      <c r="E831" s="12">
        <v>80.599999999999994</v>
      </c>
      <c r="F831" s="12">
        <v>61.5</v>
      </c>
      <c r="G831" s="12">
        <v>48.4</v>
      </c>
      <c r="H831" s="12">
        <v>8.9</v>
      </c>
      <c r="I831" s="12">
        <v>2.5</v>
      </c>
      <c r="J831" s="12">
        <v>28.5</v>
      </c>
      <c r="K831" s="12">
        <v>28.4</v>
      </c>
      <c r="L831" s="12">
        <v>38.200000000000003</v>
      </c>
      <c r="M831" s="12">
        <v>5.7</v>
      </c>
      <c r="N831" s="12">
        <v>81.400000000000006</v>
      </c>
      <c r="O831" s="12">
        <v>9.4</v>
      </c>
      <c r="P831" s="12">
        <v>16.399999999999999</v>
      </c>
      <c r="Q831" s="12">
        <v>10.6</v>
      </c>
      <c r="R831" s="85">
        <v>0.72253435533065524</v>
      </c>
      <c r="S831" s="122">
        <v>0.72376620287306059</v>
      </c>
      <c r="T831" s="122">
        <v>0.68964629264218036</v>
      </c>
      <c r="U831" s="122">
        <v>0.73588709608201974</v>
      </c>
      <c r="V831" s="174">
        <f t="shared" si="2569"/>
        <v>5</v>
      </c>
      <c r="W831" s="174">
        <f t="shared" si="2570"/>
        <v>5</v>
      </c>
      <c r="X831" s="174">
        <f t="shared" si="2571"/>
        <v>3</v>
      </c>
      <c r="Y831" s="174">
        <f t="shared" si="2572"/>
        <v>5</v>
      </c>
      <c r="Z831" s="99"/>
      <c r="AA831" s="99"/>
      <c r="AB831" s="99"/>
      <c r="AC831" s="99"/>
      <c r="AD831" s="99"/>
      <c r="AE831" s="99"/>
      <c r="AF831" s="99"/>
      <c r="AG831" s="99"/>
      <c r="AH831" s="99"/>
      <c r="AI831" s="99"/>
      <c r="AJ831" s="99"/>
      <c r="AK831" s="99"/>
      <c r="AL831" s="99"/>
      <c r="AM831" s="99"/>
      <c r="AN831" s="99"/>
      <c r="AO831" s="52"/>
      <c r="AP831" s="52"/>
      <c r="AQ831" s="52"/>
    </row>
    <row r="832" spans="1:43" ht="15" thickBot="1">
      <c r="A832" s="1" t="s">
        <v>3</v>
      </c>
      <c r="B832" s="1">
        <v>13057090905</v>
      </c>
      <c r="C832" s="1"/>
      <c r="D832" s="12">
        <v>89.7</v>
      </c>
      <c r="E832" s="12">
        <v>80.2</v>
      </c>
      <c r="F832" s="12">
        <v>62.5</v>
      </c>
      <c r="G832" s="12">
        <v>47.7</v>
      </c>
      <c r="H832" s="12">
        <v>11.4</v>
      </c>
      <c r="I832" s="12">
        <v>6.3643000000000001</v>
      </c>
      <c r="J832" s="12">
        <v>12.2</v>
      </c>
      <c r="K832" s="12">
        <v>16.600000000000001</v>
      </c>
      <c r="L832" s="12">
        <v>37.9</v>
      </c>
      <c r="M832" s="12">
        <v>6.1</v>
      </c>
      <c r="N832" s="12">
        <v>81.400000000000006</v>
      </c>
      <c r="O832" s="12">
        <v>8</v>
      </c>
      <c r="P832" s="12">
        <v>13.1</v>
      </c>
      <c r="Q832" s="12">
        <v>7.1</v>
      </c>
      <c r="R832" s="85">
        <v>0.75872284308428772</v>
      </c>
      <c r="S832" s="122">
        <v>0.70773898527343582</v>
      </c>
      <c r="T832" s="122">
        <v>0.73432142163270175</v>
      </c>
      <c r="U832" s="122">
        <v>0.79919383441689607</v>
      </c>
      <c r="V832" s="174">
        <f t="shared" si="2569"/>
        <v>5</v>
      </c>
      <c r="W832" s="174">
        <f t="shared" si="2570"/>
        <v>5</v>
      </c>
      <c r="X832" s="174">
        <f t="shared" si="2571"/>
        <v>5</v>
      </c>
      <c r="Y832" s="174">
        <f t="shared" si="2572"/>
        <v>5</v>
      </c>
      <c r="Z832" s="99"/>
      <c r="AA832" s="99"/>
      <c r="AB832" s="99"/>
      <c r="AC832" s="99"/>
      <c r="AD832" s="99"/>
      <c r="AE832" s="99"/>
      <c r="AF832" s="99"/>
      <c r="AG832" s="99"/>
      <c r="AH832" s="99"/>
      <c r="AI832" s="99"/>
      <c r="AJ832" s="99"/>
      <c r="AK832" s="99"/>
      <c r="AL832" s="99"/>
      <c r="AM832" s="99"/>
      <c r="AN832" s="99"/>
      <c r="AO832" s="52"/>
      <c r="AP832" s="52"/>
      <c r="AQ832" s="52"/>
    </row>
    <row r="833" spans="1:43" ht="15" thickBot="1">
      <c r="A833" s="1" t="s">
        <v>3</v>
      </c>
      <c r="B833" s="1">
        <v>13057091001</v>
      </c>
      <c r="C833" s="1"/>
      <c r="D833" s="12">
        <v>81</v>
      </c>
      <c r="E833" s="12">
        <v>81.599999999999994</v>
      </c>
      <c r="F833" s="12">
        <v>61.8</v>
      </c>
      <c r="G833" s="12">
        <v>50.3</v>
      </c>
      <c r="H833" s="12">
        <v>7.9</v>
      </c>
      <c r="I833" s="12">
        <v>31.9</v>
      </c>
      <c r="J833" s="12">
        <v>16.100000000000001</v>
      </c>
      <c r="K833" s="12">
        <v>38.700000000000003</v>
      </c>
      <c r="L833" s="12">
        <v>37.6</v>
      </c>
      <c r="M833" s="12">
        <v>8.1999999999999993</v>
      </c>
      <c r="N833" s="12">
        <v>81.400000000000006</v>
      </c>
      <c r="O833" s="12">
        <v>11.1</v>
      </c>
      <c r="P833" s="12">
        <v>31.3</v>
      </c>
      <c r="Q833" s="12">
        <v>7.7</v>
      </c>
      <c r="R833" s="85">
        <v>0.63940181499924986</v>
      </c>
      <c r="S833" s="122">
        <v>0.60347097392939042</v>
      </c>
      <c r="T833" s="122">
        <v>0.63812754906975044</v>
      </c>
      <c r="U833" s="122">
        <v>0.67930884180141005</v>
      </c>
      <c r="V833" s="174">
        <f t="shared" si="2569"/>
        <v>3</v>
      </c>
      <c r="W833" s="174">
        <f t="shared" si="2570"/>
        <v>3</v>
      </c>
      <c r="X833" s="174">
        <f t="shared" si="2571"/>
        <v>3</v>
      </c>
      <c r="Y833" s="174">
        <f t="shared" si="2572"/>
        <v>3</v>
      </c>
      <c r="Z833" s="99"/>
      <c r="AA833" s="99"/>
      <c r="AB833" s="99"/>
      <c r="AC833" s="99"/>
      <c r="AD833" s="99"/>
      <c r="AE833" s="99"/>
      <c r="AF833" s="99"/>
      <c r="AG833" s="99"/>
      <c r="AH833" s="99"/>
      <c r="AI833" s="99"/>
      <c r="AJ833" s="99"/>
      <c r="AK833" s="99"/>
      <c r="AL833" s="99"/>
      <c r="AM833" s="99"/>
      <c r="AN833" s="99"/>
      <c r="AO833" s="52"/>
      <c r="AP833" s="52"/>
      <c r="AQ833" s="52"/>
    </row>
    <row r="834" spans="1:43" ht="15" thickBot="1">
      <c r="A834" s="1" t="s">
        <v>3</v>
      </c>
      <c r="B834" s="1">
        <v>13057091003</v>
      </c>
      <c r="C834" s="1"/>
      <c r="D834" s="12">
        <v>81.400000000000006</v>
      </c>
      <c r="E834" s="12">
        <v>81.2</v>
      </c>
      <c r="F834" s="12">
        <v>50.6</v>
      </c>
      <c r="G834" s="12">
        <v>50.6</v>
      </c>
      <c r="H834" s="12">
        <v>8.9</v>
      </c>
      <c r="I834" s="12">
        <v>16.5</v>
      </c>
      <c r="J834" s="12">
        <v>16.2</v>
      </c>
      <c r="K834" s="12">
        <v>31</v>
      </c>
      <c r="L834" s="12">
        <v>40.200000000000003</v>
      </c>
      <c r="M834" s="12">
        <v>14.5</v>
      </c>
      <c r="N834" s="12">
        <v>82.3</v>
      </c>
      <c r="O834" s="12">
        <v>12.2</v>
      </c>
      <c r="P834" s="12">
        <v>34.4</v>
      </c>
      <c r="Q834" s="12">
        <v>14.6</v>
      </c>
      <c r="R834" s="85">
        <v>0.60793201426177734</v>
      </c>
      <c r="S834" s="122">
        <v>0.6431996658057344</v>
      </c>
      <c r="T834" s="122">
        <v>0.60774048098388722</v>
      </c>
      <c r="U834" s="122">
        <v>0.58942884022195541</v>
      </c>
      <c r="V834" s="174">
        <f t="shared" si="2569"/>
        <v>3</v>
      </c>
      <c r="W834" s="174">
        <f t="shared" si="2570"/>
        <v>5</v>
      </c>
      <c r="X834" s="174">
        <f t="shared" si="2571"/>
        <v>3</v>
      </c>
      <c r="Y834" s="174">
        <f t="shared" si="2572"/>
        <v>3</v>
      </c>
      <c r="Z834" s="99"/>
      <c r="AA834" s="99"/>
      <c r="AB834" s="99"/>
      <c r="AC834" s="99"/>
      <c r="AD834" s="99"/>
      <c r="AE834" s="99"/>
      <c r="AF834" s="99"/>
      <c r="AG834" s="99"/>
      <c r="AH834" s="99"/>
      <c r="AI834" s="99"/>
      <c r="AJ834" s="99"/>
      <c r="AK834" s="99"/>
      <c r="AL834" s="99"/>
      <c r="AM834" s="99"/>
      <c r="AN834" s="99"/>
      <c r="AO834" s="52"/>
      <c r="AP834" s="52"/>
      <c r="AQ834" s="52"/>
    </row>
    <row r="835" spans="1:43" ht="15" thickBot="1">
      <c r="A835" s="1" t="s">
        <v>3</v>
      </c>
      <c r="B835" s="1">
        <v>13057091005</v>
      </c>
      <c r="C835" s="1"/>
      <c r="D835" s="12">
        <v>81.400000000000006</v>
      </c>
      <c r="E835" s="12">
        <v>81.3</v>
      </c>
      <c r="F835" s="12">
        <v>53</v>
      </c>
      <c r="G835" s="12">
        <v>50.5</v>
      </c>
      <c r="H835" s="12">
        <v>7.2</v>
      </c>
      <c r="I835" s="12">
        <v>12.4</v>
      </c>
      <c r="J835" s="12">
        <v>21.7</v>
      </c>
      <c r="K835" s="12">
        <v>24.2</v>
      </c>
      <c r="L835" s="12">
        <v>31.6</v>
      </c>
      <c r="M835" s="12">
        <v>5.9</v>
      </c>
      <c r="N835" s="12">
        <v>82.1</v>
      </c>
      <c r="O835" s="12">
        <v>13.2</v>
      </c>
      <c r="P835" s="12">
        <v>27.6</v>
      </c>
      <c r="Q835" s="12">
        <v>6.4</v>
      </c>
      <c r="R835" s="85">
        <v>0.72250044616722564</v>
      </c>
      <c r="S835" s="122">
        <v>0.68242616777095466</v>
      </c>
      <c r="T835" s="122">
        <v>0.75152001617474096</v>
      </c>
      <c r="U835" s="122">
        <v>0.70100467833384927</v>
      </c>
      <c r="V835" s="174">
        <f t="shared" si="2569"/>
        <v>5</v>
      </c>
      <c r="W835" s="174">
        <f t="shared" si="2570"/>
        <v>5</v>
      </c>
      <c r="X835" s="174">
        <f t="shared" si="2571"/>
        <v>5</v>
      </c>
      <c r="Y835" s="174">
        <f t="shared" si="2572"/>
        <v>3</v>
      </c>
      <c r="Z835" s="99"/>
      <c r="AA835" s="99"/>
      <c r="AB835" s="99"/>
      <c r="AC835" s="99"/>
      <c r="AD835" s="99"/>
      <c r="AE835" s="99"/>
      <c r="AF835" s="99"/>
      <c r="AG835" s="99"/>
      <c r="AH835" s="99"/>
      <c r="AI835" s="99"/>
      <c r="AJ835" s="99"/>
      <c r="AK835" s="99"/>
      <c r="AL835" s="99"/>
      <c r="AM835" s="99"/>
      <c r="AN835" s="99"/>
      <c r="AO835" s="52"/>
      <c r="AP835" s="52"/>
      <c r="AQ835" s="52"/>
    </row>
    <row r="836" spans="1:43" ht="15" thickBot="1">
      <c r="A836" s="1" t="s">
        <v>3</v>
      </c>
      <c r="B836" s="1">
        <v>13057091006</v>
      </c>
      <c r="C836" s="1"/>
      <c r="D836" s="12">
        <v>82.8</v>
      </c>
      <c r="E836" s="12">
        <v>79.900000000000006</v>
      </c>
      <c r="F836" s="12">
        <v>79.900000000000006</v>
      </c>
      <c r="G836" s="12">
        <v>51.7</v>
      </c>
      <c r="H836" s="12">
        <v>5.6</v>
      </c>
      <c r="I836" s="12">
        <v>13.9</v>
      </c>
      <c r="J836" s="12">
        <v>4.4000000000000004</v>
      </c>
      <c r="K836" s="12">
        <v>12.6</v>
      </c>
      <c r="L836" s="12">
        <v>26.1</v>
      </c>
      <c r="M836" s="12">
        <v>6.6050000000000004</v>
      </c>
      <c r="N836" s="12">
        <v>86.5</v>
      </c>
      <c r="O836" s="12">
        <v>3.3</v>
      </c>
      <c r="P836" s="12">
        <v>11.1</v>
      </c>
      <c r="Q836" s="12">
        <v>7</v>
      </c>
      <c r="R836" s="85">
        <v>0.85610179536964381</v>
      </c>
      <c r="S836" s="122">
        <v>0.7909682504077068</v>
      </c>
      <c r="T836" s="122">
        <v>0.83054948339673962</v>
      </c>
      <c r="U836" s="122">
        <v>0.87752806581784026</v>
      </c>
      <c r="V836" s="174">
        <f t="shared" si="2569"/>
        <v>5</v>
      </c>
      <c r="W836" s="174">
        <f t="shared" si="2570"/>
        <v>5</v>
      </c>
      <c r="X836" s="174">
        <f t="shared" si="2571"/>
        <v>5</v>
      </c>
      <c r="Y836" s="174">
        <f t="shared" si="2572"/>
        <v>5</v>
      </c>
      <c r="Z836" s="99"/>
      <c r="AA836" s="99"/>
      <c r="AB836" s="99"/>
      <c r="AC836" s="99"/>
      <c r="AD836" s="99"/>
      <c r="AE836" s="99"/>
      <c r="AF836" s="99"/>
      <c r="AG836" s="99"/>
      <c r="AH836" s="99"/>
      <c r="AI836" s="99"/>
      <c r="AJ836" s="99"/>
      <c r="AK836" s="99"/>
      <c r="AL836" s="99"/>
      <c r="AM836" s="99"/>
      <c r="AN836" s="99"/>
      <c r="AO836" s="52"/>
      <c r="AP836" s="52"/>
      <c r="AQ836" s="52"/>
    </row>
    <row r="837" spans="1:43" ht="15" thickBot="1">
      <c r="A837" s="1" t="s">
        <v>3</v>
      </c>
      <c r="B837" s="1">
        <v>13057091007</v>
      </c>
      <c r="C837" s="1"/>
      <c r="D837" s="12">
        <v>82.8</v>
      </c>
      <c r="E837" s="12">
        <v>79.900000000000006</v>
      </c>
      <c r="F837" s="12">
        <v>82.4</v>
      </c>
      <c r="G837" s="12">
        <v>51.7</v>
      </c>
      <c r="H837" s="12">
        <v>5.9</v>
      </c>
      <c r="I837" s="12">
        <v>2.8906000000000001</v>
      </c>
      <c r="J837" s="12">
        <v>3.3</v>
      </c>
      <c r="K837" s="12">
        <v>13.1</v>
      </c>
      <c r="L837" s="12">
        <v>28.9</v>
      </c>
      <c r="M837" s="12">
        <v>2.2877999999999998</v>
      </c>
      <c r="N837" s="12">
        <v>86.5</v>
      </c>
      <c r="O837" s="12">
        <v>2</v>
      </c>
      <c r="P837" s="12">
        <v>7.5</v>
      </c>
      <c r="Q837" s="12">
        <v>6.8</v>
      </c>
      <c r="R837" s="85">
        <v>0.88899105591069105</v>
      </c>
      <c r="S837" s="122">
        <v>0.84868336100370612</v>
      </c>
      <c r="T837" s="122">
        <v>0.83694626351127566</v>
      </c>
      <c r="U837" s="122">
        <v>0.9070295132813796</v>
      </c>
      <c r="V837" s="174">
        <f t="shared" si="2569"/>
        <v>5</v>
      </c>
      <c r="W837" s="174">
        <f t="shared" si="2570"/>
        <v>5</v>
      </c>
      <c r="X837" s="174">
        <f t="shared" si="2571"/>
        <v>5</v>
      </c>
      <c r="Y837" s="174">
        <f t="shared" si="2572"/>
        <v>5</v>
      </c>
      <c r="Z837" s="99"/>
      <c r="AA837" s="99"/>
      <c r="AB837" s="99"/>
      <c r="AC837" s="99"/>
      <c r="AD837" s="99"/>
      <c r="AE837" s="99"/>
      <c r="AF837" s="99"/>
      <c r="AG837" s="99"/>
      <c r="AH837" s="99"/>
      <c r="AI837" s="99"/>
      <c r="AJ837" s="99"/>
      <c r="AK837" s="99"/>
      <c r="AL837" s="99"/>
      <c r="AM837" s="99"/>
      <c r="AN837" s="99"/>
      <c r="AO837" s="52"/>
      <c r="AP837" s="52"/>
      <c r="AQ837" s="52"/>
    </row>
    <row r="838" spans="1:43" ht="15" thickBot="1">
      <c r="A838" s="1" t="s">
        <v>3</v>
      </c>
      <c r="B838" s="1">
        <v>13057091008</v>
      </c>
      <c r="C838" s="1"/>
      <c r="D838" s="12">
        <v>81.8</v>
      </c>
      <c r="E838" s="12">
        <v>80.900000000000006</v>
      </c>
      <c r="F838" s="12">
        <v>64.099999999999994</v>
      </c>
      <c r="G838" s="12">
        <v>50.8</v>
      </c>
      <c r="H838" s="12">
        <v>8.1999999999999993</v>
      </c>
      <c r="I838" s="12">
        <v>9.3000000000000007</v>
      </c>
      <c r="J838" s="12">
        <v>0.7</v>
      </c>
      <c r="K838" s="12">
        <v>2.7</v>
      </c>
      <c r="L838" s="12">
        <v>26.9</v>
      </c>
      <c r="M838" s="12">
        <v>3.6</v>
      </c>
      <c r="N838" s="12">
        <v>83.1</v>
      </c>
      <c r="O838" s="12">
        <v>0.2</v>
      </c>
      <c r="P838" s="12">
        <v>12</v>
      </c>
      <c r="Q838" s="12">
        <v>5.3</v>
      </c>
      <c r="R838" s="85">
        <v>0.86896275136243217</v>
      </c>
      <c r="S838" s="122">
        <v>0.74971869831309768</v>
      </c>
      <c r="T838" s="122">
        <v>0.88241992224648247</v>
      </c>
      <c r="U838" s="122">
        <v>0.89079184808059864</v>
      </c>
      <c r="V838" s="174">
        <f t="shared" si="2569"/>
        <v>5</v>
      </c>
      <c r="W838" s="174">
        <f t="shared" si="2570"/>
        <v>5</v>
      </c>
      <c r="X838" s="174">
        <f t="shared" si="2571"/>
        <v>5</v>
      </c>
      <c r="Y838" s="174">
        <f t="shared" si="2572"/>
        <v>5</v>
      </c>
      <c r="Z838" s="99"/>
      <c r="AA838" s="99"/>
      <c r="AB838" s="99"/>
      <c r="AC838" s="99"/>
      <c r="AD838" s="99"/>
      <c r="AE838" s="99"/>
      <c r="AF838" s="99"/>
      <c r="AG838" s="99"/>
      <c r="AH838" s="99"/>
      <c r="AI838" s="99"/>
      <c r="AJ838" s="99"/>
      <c r="AK838" s="99"/>
      <c r="AL838" s="99"/>
      <c r="AM838" s="99"/>
      <c r="AN838" s="99"/>
      <c r="AO838" s="52"/>
      <c r="AP838" s="52"/>
      <c r="AQ838" s="52"/>
    </row>
    <row r="839" spans="1:43" ht="15" thickBot="1">
      <c r="A839" s="1" t="s">
        <v>3</v>
      </c>
      <c r="B839" s="1">
        <v>13057091101</v>
      </c>
      <c r="C839" s="1"/>
      <c r="D839" s="12">
        <v>82.8</v>
      </c>
      <c r="E839" s="12">
        <v>79.900000000000006</v>
      </c>
      <c r="F839" s="12">
        <v>48.9</v>
      </c>
      <c r="G839" s="12">
        <v>51.7</v>
      </c>
      <c r="H839" s="12">
        <v>7.6</v>
      </c>
      <c r="I839" s="12">
        <v>2.6</v>
      </c>
      <c r="J839" s="12">
        <v>8.9</v>
      </c>
      <c r="K839" s="12">
        <v>19.2</v>
      </c>
      <c r="L839" s="12">
        <v>33.299999999999997</v>
      </c>
      <c r="M839" s="12">
        <v>3.9</v>
      </c>
      <c r="N839" s="12">
        <v>86.5</v>
      </c>
      <c r="O839" s="12">
        <v>10.8</v>
      </c>
      <c r="P839" s="12">
        <v>22.3</v>
      </c>
      <c r="Q839" s="12">
        <v>4.7</v>
      </c>
      <c r="R839" s="85">
        <v>0.78498504143779313</v>
      </c>
      <c r="S839" s="122">
        <v>0.74601344741019593</v>
      </c>
      <c r="T839" s="122">
        <v>0.77162774535993583</v>
      </c>
      <c r="U839" s="122">
        <v>0.7915456840256837</v>
      </c>
      <c r="V839" s="174">
        <f t="shared" si="2569"/>
        <v>5</v>
      </c>
      <c r="W839" s="174">
        <f t="shared" si="2570"/>
        <v>5</v>
      </c>
      <c r="X839" s="174">
        <f t="shared" si="2571"/>
        <v>5</v>
      </c>
      <c r="Y839" s="174">
        <f t="shared" si="2572"/>
        <v>5</v>
      </c>
      <c r="Z839" s="99"/>
      <c r="AA839" s="99"/>
      <c r="AB839" s="99"/>
      <c r="AC839" s="99"/>
      <c r="AD839" s="99"/>
      <c r="AE839" s="99"/>
      <c r="AF839" s="99"/>
      <c r="AG839" s="99"/>
      <c r="AH839" s="99"/>
      <c r="AI839" s="99"/>
      <c r="AJ839" s="99"/>
      <c r="AK839" s="99"/>
      <c r="AL839" s="99"/>
      <c r="AM839" s="99"/>
      <c r="AN839" s="99"/>
      <c r="AO839" s="52"/>
      <c r="AP839" s="52"/>
      <c r="AQ839" s="52"/>
    </row>
    <row r="840" spans="1:43" ht="15" thickBot="1">
      <c r="A840" s="1" t="s">
        <v>3</v>
      </c>
      <c r="B840" s="1">
        <v>13057091102</v>
      </c>
      <c r="C840" s="1"/>
      <c r="D840" s="12">
        <v>82.8</v>
      </c>
      <c r="E840" s="12">
        <v>79.900000000000006</v>
      </c>
      <c r="F840" s="12">
        <v>45.5</v>
      </c>
      <c r="G840" s="12">
        <v>51.7</v>
      </c>
      <c r="H840" s="12">
        <v>5.9</v>
      </c>
      <c r="I840" s="12">
        <v>14.3</v>
      </c>
      <c r="J840" s="12">
        <v>22.8</v>
      </c>
      <c r="K840" s="12">
        <v>24.9</v>
      </c>
      <c r="L840" s="12">
        <v>29.3</v>
      </c>
      <c r="M840" s="12">
        <v>14</v>
      </c>
      <c r="N840" s="12">
        <v>86.5</v>
      </c>
      <c r="O840" s="12">
        <v>17.2</v>
      </c>
      <c r="P840" s="12">
        <v>32</v>
      </c>
      <c r="Q840" s="12">
        <v>12.4</v>
      </c>
      <c r="R840" s="85">
        <v>0.6736465678232797</v>
      </c>
      <c r="S840" s="122">
        <v>0.67707987214483334</v>
      </c>
      <c r="T840" s="122">
        <v>0.71216757440260992</v>
      </c>
      <c r="U840" s="122">
        <v>0.61617025087810673</v>
      </c>
      <c r="V840" s="174">
        <f t="shared" si="2569"/>
        <v>3</v>
      </c>
      <c r="W840" s="174">
        <f t="shared" si="2570"/>
        <v>5</v>
      </c>
      <c r="X840" s="174">
        <f t="shared" si="2571"/>
        <v>3</v>
      </c>
      <c r="Y840" s="174">
        <f t="shared" si="2572"/>
        <v>3</v>
      </c>
      <c r="Z840" s="99"/>
      <c r="AA840" s="99"/>
      <c r="AB840" s="99"/>
      <c r="AC840" s="99"/>
      <c r="AD840" s="99"/>
      <c r="AE840" s="99"/>
      <c r="AF840" s="99"/>
      <c r="AG840" s="99"/>
      <c r="AH840" s="99"/>
      <c r="AI840" s="99"/>
      <c r="AJ840" s="99"/>
      <c r="AK840" s="99"/>
      <c r="AL840" s="99"/>
      <c r="AM840" s="99"/>
      <c r="AN840" s="99"/>
      <c r="AO840" s="52"/>
      <c r="AP840" s="52"/>
      <c r="AQ840" s="52"/>
    </row>
    <row r="841" spans="1:43" ht="15" thickBot="1">
      <c r="A841" s="1" t="s">
        <v>3</v>
      </c>
      <c r="B841" s="1">
        <v>13057091103</v>
      </c>
      <c r="C841" s="1"/>
      <c r="D841" s="12">
        <v>82.8</v>
      </c>
      <c r="E841" s="12">
        <v>79.900000000000006</v>
      </c>
      <c r="F841" s="12">
        <v>48.4</v>
      </c>
      <c r="G841" s="12">
        <v>51.7</v>
      </c>
      <c r="H841" s="12">
        <v>7.4</v>
      </c>
      <c r="I841" s="12">
        <v>3.7</v>
      </c>
      <c r="J841" s="12">
        <v>6</v>
      </c>
      <c r="K841" s="12">
        <v>17.5</v>
      </c>
      <c r="L841" s="12">
        <v>23.3</v>
      </c>
      <c r="M841" s="12">
        <v>6.1</v>
      </c>
      <c r="N841" s="12">
        <v>86.5</v>
      </c>
      <c r="O841" s="12">
        <v>11.5</v>
      </c>
      <c r="P841" s="12">
        <v>18.3</v>
      </c>
      <c r="Q841" s="12">
        <v>6.5</v>
      </c>
      <c r="R841" s="85">
        <v>0.81164299261026163</v>
      </c>
      <c r="S841" s="122">
        <v>0.748594914707846</v>
      </c>
      <c r="T841" s="122">
        <v>0.83509557392639466</v>
      </c>
      <c r="U841" s="122">
        <v>0.78771710074954782</v>
      </c>
      <c r="V841" s="174">
        <f t="shared" si="2569"/>
        <v>5</v>
      </c>
      <c r="W841" s="174">
        <f t="shared" si="2570"/>
        <v>5</v>
      </c>
      <c r="X841" s="174">
        <f t="shared" si="2571"/>
        <v>5</v>
      </c>
      <c r="Y841" s="174">
        <f t="shared" si="2572"/>
        <v>5</v>
      </c>
      <c r="Z841" s="99"/>
      <c r="AA841" s="99"/>
      <c r="AB841" s="99"/>
      <c r="AC841" s="99"/>
      <c r="AD841" s="99"/>
      <c r="AE841" s="99"/>
      <c r="AF841" s="99"/>
      <c r="AG841" s="99"/>
      <c r="AH841" s="99"/>
      <c r="AI841" s="99"/>
      <c r="AJ841" s="99"/>
      <c r="AK841" s="99"/>
      <c r="AL841" s="99"/>
      <c r="AM841" s="99"/>
      <c r="AN841" s="99"/>
      <c r="AO841" s="52"/>
      <c r="AP841" s="52"/>
      <c r="AQ841" s="52"/>
    </row>
    <row r="842" spans="1:43" ht="15" thickBot="1">
      <c r="A842" s="1" t="s">
        <v>4</v>
      </c>
      <c r="B842" s="1">
        <v>13063040202</v>
      </c>
      <c r="C842" s="1"/>
      <c r="D842" s="12">
        <v>48.9</v>
      </c>
      <c r="E842" s="12">
        <v>51.1</v>
      </c>
      <c r="F842" s="12">
        <v>26.2</v>
      </c>
      <c r="G842" s="12">
        <v>12.5</v>
      </c>
      <c r="H842" s="12">
        <v>14.1</v>
      </c>
      <c r="I842" s="12">
        <v>2.8</v>
      </c>
      <c r="J842" s="12">
        <v>49.7</v>
      </c>
      <c r="K842" s="12">
        <v>54.6</v>
      </c>
      <c r="L842" s="12">
        <v>54.7</v>
      </c>
      <c r="M842" s="12">
        <v>22.3</v>
      </c>
      <c r="N842" s="12">
        <v>67.3</v>
      </c>
      <c r="O842" s="12">
        <v>20.9</v>
      </c>
      <c r="P842" s="12">
        <v>36.6</v>
      </c>
      <c r="Q842" s="12">
        <v>18.7</v>
      </c>
      <c r="R842" s="85">
        <v>0.27390399417809047</v>
      </c>
      <c r="S842" s="122">
        <v>0.19460219040462412</v>
      </c>
      <c r="T842" s="122">
        <v>0.36279984462608439</v>
      </c>
      <c r="U842" s="122">
        <v>0.3744337356784575</v>
      </c>
      <c r="V842" s="174">
        <f t="shared" si="2569"/>
        <v>1</v>
      </c>
      <c r="W842" s="174">
        <f t="shared" si="2570"/>
        <v>1</v>
      </c>
      <c r="X842" s="174">
        <f t="shared" si="2571"/>
        <v>1</v>
      </c>
      <c r="Y842" s="174">
        <f t="shared" si="2572"/>
        <v>1</v>
      </c>
      <c r="Z842" s="99"/>
      <c r="AA842" s="99"/>
      <c r="AB842" s="99"/>
      <c r="AC842" s="99"/>
      <c r="AD842" s="99"/>
      <c r="AE842" s="99"/>
      <c r="AF842" s="99"/>
      <c r="AG842" s="99"/>
      <c r="AH842" s="99"/>
      <c r="AI842" s="99"/>
      <c r="AJ842" s="99"/>
      <c r="AK842" s="99"/>
      <c r="AL842" s="99"/>
      <c r="AM842" s="99"/>
      <c r="AN842" s="99"/>
      <c r="AO842" s="52"/>
      <c r="AP842" s="52"/>
      <c r="AQ842" s="52"/>
    </row>
    <row r="843" spans="1:43" ht="15" thickBot="1">
      <c r="A843" s="1" t="s">
        <v>4</v>
      </c>
      <c r="B843" s="1">
        <v>13063040203</v>
      </c>
      <c r="C843" s="1"/>
      <c r="D843" s="12">
        <v>48.5</v>
      </c>
      <c r="E843" s="12">
        <v>51.1</v>
      </c>
      <c r="F843" s="12">
        <v>27.8</v>
      </c>
      <c r="G843" s="12">
        <v>12.5</v>
      </c>
      <c r="H843" s="12">
        <v>11.6</v>
      </c>
      <c r="I843" s="12">
        <v>8</v>
      </c>
      <c r="J843" s="12">
        <v>37.6</v>
      </c>
      <c r="K843" s="12">
        <v>43.2</v>
      </c>
      <c r="L843" s="12">
        <v>49.2</v>
      </c>
      <c r="M843" s="12">
        <v>15</v>
      </c>
      <c r="N843" s="12">
        <v>67.5</v>
      </c>
      <c r="O843" s="12">
        <v>16</v>
      </c>
      <c r="P843" s="12">
        <v>32.6</v>
      </c>
      <c r="Q843" s="12">
        <v>21</v>
      </c>
      <c r="R843" s="85">
        <v>0.35449104867345727</v>
      </c>
      <c r="S843" s="122">
        <v>0.23311615307738162</v>
      </c>
      <c r="T843" s="122">
        <v>0.49353295011165027</v>
      </c>
      <c r="U843" s="122">
        <v>0.40691897796669674</v>
      </c>
      <c r="V843" s="174">
        <f t="shared" si="2569"/>
        <v>1</v>
      </c>
      <c r="W843" s="174">
        <f t="shared" si="2570"/>
        <v>1</v>
      </c>
      <c r="X843" s="174">
        <f t="shared" si="2571"/>
        <v>2</v>
      </c>
      <c r="Y843" s="174">
        <f t="shared" si="2572"/>
        <v>1</v>
      </c>
      <c r="Z843" s="99"/>
      <c r="AA843" s="99"/>
      <c r="AB843" s="99"/>
      <c r="AC843" s="99"/>
      <c r="AD843" s="99"/>
      <c r="AE843" s="99"/>
      <c r="AF843" s="99"/>
      <c r="AG843" s="99"/>
      <c r="AH843" s="99"/>
      <c r="AI843" s="99"/>
      <c r="AJ843" s="99"/>
      <c r="AK843" s="99"/>
      <c r="AL843" s="99"/>
      <c r="AM843" s="99"/>
      <c r="AN843" s="99"/>
      <c r="AO843" s="52"/>
      <c r="AP843" s="52"/>
      <c r="AQ843" s="52"/>
    </row>
    <row r="844" spans="1:43" ht="15" thickBot="1">
      <c r="A844" s="1" t="s">
        <v>4</v>
      </c>
      <c r="B844" s="1">
        <v>13063040204</v>
      </c>
      <c r="C844" s="1"/>
      <c r="D844" s="12">
        <v>48.5</v>
      </c>
      <c r="E844" s="12">
        <v>51.1</v>
      </c>
      <c r="F844" s="12">
        <v>27.9</v>
      </c>
      <c r="G844" s="12">
        <v>12.5</v>
      </c>
      <c r="H844" s="12">
        <v>12.4</v>
      </c>
      <c r="I844" s="12">
        <v>43.8</v>
      </c>
      <c r="J844" s="12">
        <v>37.700000000000003</v>
      </c>
      <c r="K844" s="12">
        <v>51.5</v>
      </c>
      <c r="L844" s="12">
        <v>44.9</v>
      </c>
      <c r="M844" s="12">
        <v>12.6</v>
      </c>
      <c r="N844" s="12">
        <v>67.5</v>
      </c>
      <c r="O844" s="12">
        <v>11</v>
      </c>
      <c r="P844" s="12">
        <v>32.1</v>
      </c>
      <c r="Q844" s="12">
        <v>16.3</v>
      </c>
      <c r="R844" s="85">
        <v>0.33893062435873905</v>
      </c>
      <c r="S844" s="122">
        <v>7.7275169622951556E-2</v>
      </c>
      <c r="T844" s="122">
        <v>0.50819632121346814</v>
      </c>
      <c r="U844" s="122">
        <v>0.49462559204281514</v>
      </c>
      <c r="V844" s="174">
        <f t="shared" si="2569"/>
        <v>1</v>
      </c>
      <c r="W844" s="174">
        <f t="shared" si="2570"/>
        <v>1</v>
      </c>
      <c r="X844" s="174">
        <f t="shared" si="2571"/>
        <v>2</v>
      </c>
      <c r="Y844" s="174">
        <f t="shared" si="2572"/>
        <v>2</v>
      </c>
      <c r="Z844" s="99"/>
      <c r="AA844" s="99"/>
      <c r="AB844" s="99"/>
      <c r="AC844" s="99"/>
      <c r="AD844" s="99"/>
      <c r="AE844" s="99"/>
      <c r="AF844" s="99"/>
      <c r="AG844" s="99"/>
      <c r="AH844" s="99"/>
      <c r="AI844" s="99"/>
      <c r="AJ844" s="99"/>
      <c r="AK844" s="99"/>
      <c r="AL844" s="99"/>
      <c r="AM844" s="99"/>
      <c r="AN844" s="99"/>
      <c r="AO844" s="52"/>
      <c r="AP844" s="52"/>
      <c r="AQ844" s="52"/>
    </row>
    <row r="845" spans="1:43" ht="15" thickBot="1">
      <c r="A845" s="1" t="s">
        <v>4</v>
      </c>
      <c r="B845" s="1">
        <v>13063040302</v>
      </c>
      <c r="C845" s="1"/>
      <c r="D845" s="12">
        <v>47.9</v>
      </c>
      <c r="E845" s="12">
        <v>55.5</v>
      </c>
      <c r="F845" s="12">
        <v>31.5</v>
      </c>
      <c r="G845" s="12">
        <v>10</v>
      </c>
      <c r="H845" s="12">
        <v>11.2</v>
      </c>
      <c r="I845" s="12">
        <v>15.6</v>
      </c>
      <c r="J845" s="12">
        <v>41</v>
      </c>
      <c r="K845" s="12">
        <v>55</v>
      </c>
      <c r="L845" s="12">
        <v>47.8</v>
      </c>
      <c r="M845" s="12">
        <v>46.6</v>
      </c>
      <c r="N845" s="12">
        <v>56.7</v>
      </c>
      <c r="O845" s="12">
        <v>22.2</v>
      </c>
      <c r="P845" s="12">
        <v>47.5</v>
      </c>
      <c r="Q845" s="12">
        <v>19.7</v>
      </c>
      <c r="R845" s="85">
        <v>0.18059607997395763</v>
      </c>
      <c r="S845" s="122">
        <v>0.21134562215530381</v>
      </c>
      <c r="T845" s="122">
        <v>0.25124796830230539</v>
      </c>
      <c r="U845" s="122">
        <v>0.23034048997484763</v>
      </c>
      <c r="V845" s="174">
        <f t="shared" si="2569"/>
        <v>1</v>
      </c>
      <c r="W845" s="174">
        <f t="shared" si="2570"/>
        <v>1</v>
      </c>
      <c r="X845" s="174">
        <f t="shared" si="2571"/>
        <v>1</v>
      </c>
      <c r="Y845" s="174">
        <f t="shared" si="2572"/>
        <v>1</v>
      </c>
      <c r="Z845" s="99"/>
      <c r="AA845" s="99"/>
      <c r="AB845" s="99"/>
      <c r="AC845" s="99"/>
      <c r="AD845" s="99"/>
      <c r="AE845" s="99"/>
      <c r="AF845" s="99"/>
      <c r="AG845" s="99"/>
      <c r="AH845" s="99"/>
      <c r="AI845" s="99"/>
      <c r="AJ845" s="99"/>
      <c r="AK845" s="99"/>
      <c r="AL845" s="99"/>
      <c r="AM845" s="99"/>
      <c r="AN845" s="99"/>
      <c r="AO845" s="52"/>
      <c r="AP845" s="52"/>
      <c r="AQ845" s="52"/>
    </row>
    <row r="846" spans="1:43" ht="15" thickBot="1">
      <c r="A846" s="1" t="s">
        <v>4</v>
      </c>
      <c r="B846" s="1">
        <v>13063040303</v>
      </c>
      <c r="C846" s="1"/>
      <c r="D846" s="12">
        <v>47.9</v>
      </c>
      <c r="E846" s="12">
        <v>55.5</v>
      </c>
      <c r="F846" s="12">
        <v>21.9</v>
      </c>
      <c r="G846" s="12">
        <v>10</v>
      </c>
      <c r="H846" s="12">
        <v>9.1999999999999993</v>
      </c>
      <c r="I846" s="12">
        <v>15.7</v>
      </c>
      <c r="J846" s="12">
        <v>54.2</v>
      </c>
      <c r="K846" s="12">
        <v>61.8</v>
      </c>
      <c r="L846" s="12">
        <v>43.5</v>
      </c>
      <c r="M846" s="12">
        <v>39.6</v>
      </c>
      <c r="N846" s="12">
        <v>56.7</v>
      </c>
      <c r="O846" s="12">
        <v>34.5</v>
      </c>
      <c r="P846" s="12">
        <v>47.9</v>
      </c>
      <c r="Q846" s="12">
        <v>33.9</v>
      </c>
      <c r="R846" s="85">
        <v>0.11483428876326411</v>
      </c>
      <c r="S846" s="122">
        <v>0.19377160659908346</v>
      </c>
      <c r="T846" s="122">
        <v>0.30180226368476526</v>
      </c>
      <c r="U846" s="122">
        <v>1.719948925458461E-3</v>
      </c>
      <c r="V846" s="174">
        <f t="shared" si="2569"/>
        <v>1</v>
      </c>
      <c r="W846" s="174">
        <f t="shared" si="2570"/>
        <v>1</v>
      </c>
      <c r="X846" s="174">
        <f t="shared" si="2571"/>
        <v>1</v>
      </c>
      <c r="Y846" s="174">
        <f t="shared" si="2572"/>
        <v>1</v>
      </c>
      <c r="Z846" s="99"/>
      <c r="AA846" s="99"/>
      <c r="AB846" s="99"/>
      <c r="AC846" s="99"/>
      <c r="AD846" s="99"/>
      <c r="AE846" s="99"/>
      <c r="AF846" s="99"/>
      <c r="AG846" s="99"/>
      <c r="AH846" s="99"/>
      <c r="AI846" s="99"/>
      <c r="AJ846" s="99"/>
      <c r="AK846" s="99"/>
      <c r="AL846" s="99"/>
      <c r="AM846" s="99"/>
      <c r="AN846" s="99"/>
      <c r="AO846" s="52"/>
      <c r="AP846" s="52"/>
      <c r="AQ846" s="52"/>
    </row>
    <row r="847" spans="1:43" ht="15" thickBot="1">
      <c r="A847" s="1" t="s">
        <v>4</v>
      </c>
      <c r="B847" s="1">
        <v>13063040306</v>
      </c>
      <c r="C847" s="1"/>
      <c r="D847" s="12">
        <v>47.9</v>
      </c>
      <c r="E847" s="12">
        <v>55.5</v>
      </c>
      <c r="F847" s="12">
        <v>30.3</v>
      </c>
      <c r="G847" s="12">
        <v>20.5</v>
      </c>
      <c r="H847" s="12">
        <v>7.4</v>
      </c>
      <c r="I847" s="12">
        <v>23.6</v>
      </c>
      <c r="J847" s="12">
        <v>64.400000000000006</v>
      </c>
      <c r="K847" s="12">
        <v>85.1</v>
      </c>
      <c r="L847" s="12">
        <v>61</v>
      </c>
      <c r="M847" s="12">
        <v>53.3</v>
      </c>
      <c r="N847" s="12">
        <v>56.7</v>
      </c>
      <c r="O847" s="12">
        <v>44.6</v>
      </c>
      <c r="P847" s="12">
        <v>65.900000000000006</v>
      </c>
      <c r="Q847" s="12">
        <v>17.399999999999999</v>
      </c>
      <c r="R847" s="85">
        <v>0</v>
      </c>
      <c r="S847" s="122">
        <v>0.19994341067430887</v>
      </c>
      <c r="T847" s="122">
        <v>1.5771540978495195E-2</v>
      </c>
      <c r="U847" s="122">
        <v>1.6848057187739528E-2</v>
      </c>
      <c r="V847" s="174">
        <f t="shared" si="2569"/>
        <v>1</v>
      </c>
      <c r="W847" s="174">
        <f t="shared" si="2570"/>
        <v>1</v>
      </c>
      <c r="X847" s="174">
        <f t="shared" si="2571"/>
        <v>1</v>
      </c>
      <c r="Y847" s="174">
        <f t="shared" si="2572"/>
        <v>1</v>
      </c>
      <c r="Z847" s="99"/>
      <c r="AA847" s="99"/>
      <c r="AB847" s="99"/>
      <c r="AC847" s="99"/>
      <c r="AD847" s="99"/>
      <c r="AE847" s="99"/>
      <c r="AF847" s="99"/>
      <c r="AG847" s="99"/>
      <c r="AH847" s="99"/>
      <c r="AI847" s="99"/>
      <c r="AJ847" s="99"/>
      <c r="AK847" s="99"/>
      <c r="AL847" s="99"/>
      <c r="AM847" s="99"/>
      <c r="AN847" s="99"/>
      <c r="AO847" s="52"/>
      <c r="AP847" s="52"/>
      <c r="AQ847" s="52"/>
    </row>
    <row r="848" spans="1:43" ht="15" thickBot="1">
      <c r="A848" s="1" t="s">
        <v>4</v>
      </c>
      <c r="B848" s="1">
        <v>13063040307</v>
      </c>
      <c r="C848" s="1"/>
      <c r="D848" s="12">
        <v>47.9</v>
      </c>
      <c r="E848" s="12">
        <v>55.5</v>
      </c>
      <c r="F848" s="12">
        <v>26.7</v>
      </c>
      <c r="G848" s="12">
        <v>23.1</v>
      </c>
      <c r="H848" s="12">
        <v>11.1</v>
      </c>
      <c r="I848" s="12">
        <v>26.9</v>
      </c>
      <c r="J848" s="12">
        <v>33.1</v>
      </c>
      <c r="K848" s="12">
        <v>53.2</v>
      </c>
      <c r="L848" s="12">
        <v>53.8</v>
      </c>
      <c r="M848" s="12">
        <v>32.799999999999997</v>
      </c>
      <c r="N848" s="12">
        <v>56.7</v>
      </c>
      <c r="O848" s="12">
        <v>35.1</v>
      </c>
      <c r="P848" s="12">
        <v>35.200000000000003</v>
      </c>
      <c r="Q848" s="12">
        <v>16.100000000000001</v>
      </c>
      <c r="R848" s="85">
        <v>0.19991211580925286</v>
      </c>
      <c r="S848" s="122">
        <v>0.19254929926088996</v>
      </c>
      <c r="T848" s="122">
        <v>0.30575915463155479</v>
      </c>
      <c r="U848" s="122">
        <v>0.23709160120756725</v>
      </c>
      <c r="V848" s="174">
        <f t="shared" si="2569"/>
        <v>1</v>
      </c>
      <c r="W848" s="174">
        <f t="shared" si="2570"/>
        <v>1</v>
      </c>
      <c r="X848" s="174">
        <f t="shared" si="2571"/>
        <v>1</v>
      </c>
      <c r="Y848" s="174">
        <f t="shared" si="2572"/>
        <v>1</v>
      </c>
      <c r="Z848" s="99"/>
      <c r="AA848" s="99"/>
      <c r="AB848" s="99"/>
      <c r="AC848" s="99"/>
      <c r="AD848" s="99"/>
      <c r="AE848" s="99"/>
      <c r="AF848" s="99"/>
      <c r="AG848" s="99"/>
      <c r="AH848" s="99"/>
      <c r="AI848" s="99"/>
      <c r="AJ848" s="99"/>
      <c r="AK848" s="99"/>
      <c r="AL848" s="99"/>
      <c r="AM848" s="99"/>
      <c r="AN848" s="99"/>
      <c r="AO848" s="52"/>
      <c r="AP848" s="52"/>
      <c r="AQ848" s="52"/>
    </row>
    <row r="849" spans="1:43" ht="15" thickBot="1">
      <c r="A849" s="1" t="s">
        <v>4</v>
      </c>
      <c r="B849" s="1">
        <v>13063040308</v>
      </c>
      <c r="C849" s="1"/>
      <c r="D849" s="12">
        <v>47.9</v>
      </c>
      <c r="E849" s="12">
        <v>55.5</v>
      </c>
      <c r="F849" s="12">
        <v>33.799999999999997</v>
      </c>
      <c r="G849" s="12">
        <v>23</v>
      </c>
      <c r="H849" s="12">
        <v>8.6</v>
      </c>
      <c r="I849" s="12">
        <v>25.1</v>
      </c>
      <c r="J849" s="12">
        <v>57.8</v>
      </c>
      <c r="K849" s="12">
        <v>50.1</v>
      </c>
      <c r="L849" s="12">
        <v>46.7</v>
      </c>
      <c r="M849" s="12">
        <v>52.1</v>
      </c>
      <c r="N849" s="12">
        <v>56.7</v>
      </c>
      <c r="O849" s="12">
        <v>33.799999999999997</v>
      </c>
      <c r="P849" s="12">
        <v>51.2</v>
      </c>
      <c r="Q849" s="12">
        <v>11.4</v>
      </c>
      <c r="R849" s="85">
        <v>0.17198052963055463</v>
      </c>
      <c r="S849" s="122">
        <v>0.20096933785249693</v>
      </c>
      <c r="T849" s="122">
        <v>0.25178399891646874</v>
      </c>
      <c r="U849" s="122">
        <v>0.2154207562100651</v>
      </c>
      <c r="V849" s="174">
        <f t="shared" si="2569"/>
        <v>1</v>
      </c>
      <c r="W849" s="174">
        <f t="shared" si="2570"/>
        <v>1</v>
      </c>
      <c r="X849" s="174">
        <f t="shared" si="2571"/>
        <v>1</v>
      </c>
      <c r="Y849" s="174">
        <f t="shared" si="2572"/>
        <v>1</v>
      </c>
      <c r="Z849" s="99"/>
      <c r="AA849" s="99"/>
      <c r="AB849" s="99"/>
      <c r="AC849" s="99"/>
      <c r="AD849" s="99"/>
      <c r="AE849" s="99"/>
      <c r="AF849" s="99"/>
      <c r="AG849" s="99"/>
      <c r="AH849" s="99"/>
      <c r="AI849" s="99"/>
      <c r="AJ849" s="99"/>
      <c r="AK849" s="99"/>
      <c r="AL849" s="99"/>
      <c r="AM849" s="99"/>
      <c r="AN849" s="99"/>
      <c r="AO849" s="52"/>
      <c r="AP849" s="52"/>
      <c r="AQ849" s="52"/>
    </row>
    <row r="850" spans="1:43" ht="15" thickBot="1">
      <c r="A850" s="1" t="s">
        <v>4</v>
      </c>
      <c r="B850" s="1">
        <v>13063040407</v>
      </c>
      <c r="C850" s="1"/>
      <c r="D850" s="12">
        <v>55.2</v>
      </c>
      <c r="E850" s="12">
        <v>61</v>
      </c>
      <c r="F850" s="12">
        <v>33.700000000000003</v>
      </c>
      <c r="G850" s="12">
        <v>26.9</v>
      </c>
      <c r="H850" s="12">
        <v>7.6</v>
      </c>
      <c r="I850" s="12">
        <v>13.6</v>
      </c>
      <c r="J850" s="12">
        <v>16.3</v>
      </c>
      <c r="K850" s="12">
        <v>37.9</v>
      </c>
      <c r="L850" s="12">
        <v>37.700000000000003</v>
      </c>
      <c r="M850" s="12">
        <v>28.5</v>
      </c>
      <c r="N850" s="12">
        <v>63.1</v>
      </c>
      <c r="O850" s="12">
        <v>26.7</v>
      </c>
      <c r="P850" s="12">
        <v>29.9</v>
      </c>
      <c r="Q850" s="12">
        <v>7.4</v>
      </c>
      <c r="R850" s="85">
        <v>0.44082765266808382</v>
      </c>
      <c r="S850" s="122">
        <v>0.41662187968015024</v>
      </c>
      <c r="T850" s="122">
        <v>0.50741822405171344</v>
      </c>
      <c r="U850" s="122">
        <v>0.45725404975304279</v>
      </c>
      <c r="V850" s="174">
        <f t="shared" si="2569"/>
        <v>2</v>
      </c>
      <c r="W850" s="174">
        <f t="shared" si="2570"/>
        <v>2</v>
      </c>
      <c r="X850" s="174">
        <f t="shared" si="2571"/>
        <v>2</v>
      </c>
      <c r="Y850" s="174">
        <f t="shared" si="2572"/>
        <v>2</v>
      </c>
      <c r="Z850" s="99"/>
      <c r="AA850" s="99"/>
      <c r="AB850" s="99"/>
      <c r="AC850" s="99"/>
      <c r="AD850" s="99"/>
      <c r="AE850" s="99"/>
      <c r="AF850" s="99"/>
      <c r="AG850" s="99"/>
      <c r="AH850" s="99"/>
      <c r="AI850" s="99"/>
      <c r="AJ850" s="99"/>
      <c r="AK850" s="99"/>
      <c r="AL850" s="99"/>
      <c r="AM850" s="99"/>
      <c r="AN850" s="99"/>
      <c r="AO850" s="52"/>
      <c r="AP850" s="52"/>
      <c r="AQ850" s="52"/>
    </row>
    <row r="851" spans="1:43" ht="15" thickBot="1">
      <c r="A851" s="1" t="s">
        <v>4</v>
      </c>
      <c r="B851" s="1">
        <v>13063040408</v>
      </c>
      <c r="C851" s="1"/>
      <c r="D851" s="12">
        <v>58.1</v>
      </c>
      <c r="E851" s="12">
        <v>63.2</v>
      </c>
      <c r="F851" s="12">
        <v>35.700000000000003</v>
      </c>
      <c r="G851" s="12">
        <v>28.5</v>
      </c>
      <c r="H851" s="12">
        <v>11.8</v>
      </c>
      <c r="I851" s="12">
        <v>6.1</v>
      </c>
      <c r="J851" s="12">
        <v>28.4</v>
      </c>
      <c r="K851" s="12">
        <v>49.5</v>
      </c>
      <c r="L851" s="12">
        <v>36.9</v>
      </c>
      <c r="M851" s="12">
        <v>19.8</v>
      </c>
      <c r="N851" s="12">
        <v>65.900000000000006</v>
      </c>
      <c r="O851" s="12">
        <v>19.899999999999999</v>
      </c>
      <c r="P851" s="12">
        <v>27.1</v>
      </c>
      <c r="Q851" s="12">
        <v>21.3</v>
      </c>
      <c r="R851" s="85">
        <v>0.41757836641560764</v>
      </c>
      <c r="S851" s="122">
        <v>0.39265069438130562</v>
      </c>
      <c r="T851" s="122">
        <v>0.52576306972732723</v>
      </c>
      <c r="U851" s="122">
        <v>0.39284234369406357</v>
      </c>
      <c r="V851" s="174">
        <f t="shared" si="2569"/>
        <v>2</v>
      </c>
      <c r="W851" s="174">
        <f t="shared" si="2570"/>
        <v>2</v>
      </c>
      <c r="X851" s="174">
        <f t="shared" si="2571"/>
        <v>2</v>
      </c>
      <c r="Y851" s="174">
        <f t="shared" si="2572"/>
        <v>1</v>
      </c>
      <c r="Z851" s="99"/>
      <c r="AA851" s="99"/>
      <c r="AB851" s="99"/>
      <c r="AC851" s="99"/>
      <c r="AD851" s="99"/>
      <c r="AE851" s="99"/>
      <c r="AF851" s="99"/>
      <c r="AG851" s="99"/>
      <c r="AH851" s="99"/>
      <c r="AI851" s="99"/>
      <c r="AJ851" s="99"/>
      <c r="AK851" s="99"/>
      <c r="AL851" s="99"/>
      <c r="AM851" s="99"/>
      <c r="AN851" s="99"/>
      <c r="AO851" s="52"/>
      <c r="AP851" s="52"/>
      <c r="AQ851" s="52"/>
    </row>
    <row r="852" spans="1:43" ht="15" thickBot="1">
      <c r="A852" s="1" t="s">
        <v>4</v>
      </c>
      <c r="B852" s="1">
        <v>13063040409</v>
      </c>
      <c r="C852" s="1"/>
      <c r="D852" s="12">
        <v>60.6</v>
      </c>
      <c r="E852" s="12">
        <v>65.099999999999994</v>
      </c>
      <c r="F852" s="12">
        <v>34.200000000000003</v>
      </c>
      <c r="G852" s="12">
        <v>27.1</v>
      </c>
      <c r="H852" s="12">
        <v>13</v>
      </c>
      <c r="I852" s="12">
        <v>15</v>
      </c>
      <c r="J852" s="12">
        <v>26.1</v>
      </c>
      <c r="K852" s="12">
        <v>37.6</v>
      </c>
      <c r="L852" s="12">
        <v>39.5</v>
      </c>
      <c r="M852" s="12">
        <v>19.3</v>
      </c>
      <c r="N852" s="12">
        <v>68.5</v>
      </c>
      <c r="O852" s="12">
        <v>14.3</v>
      </c>
      <c r="P852" s="12">
        <v>31.8</v>
      </c>
      <c r="Q852" s="12">
        <v>12.2</v>
      </c>
      <c r="R852" s="85">
        <v>0.46046378082275835</v>
      </c>
      <c r="S852" s="122">
        <v>0.34558501092736499</v>
      </c>
      <c r="T852" s="122">
        <v>0.55601906807328816</v>
      </c>
      <c r="U852" s="122">
        <v>0.52195849480835355</v>
      </c>
      <c r="V852" s="174">
        <f t="shared" si="2569"/>
        <v>2</v>
      </c>
      <c r="W852" s="174">
        <f t="shared" si="2570"/>
        <v>2</v>
      </c>
      <c r="X852" s="174">
        <f t="shared" si="2571"/>
        <v>2</v>
      </c>
      <c r="Y852" s="174">
        <f t="shared" si="2572"/>
        <v>2</v>
      </c>
      <c r="Z852" s="99"/>
      <c r="AA852" s="99"/>
      <c r="AB852" s="99"/>
      <c r="AC852" s="99"/>
      <c r="AD852" s="99"/>
      <c r="AE852" s="99"/>
      <c r="AF852" s="99"/>
      <c r="AG852" s="99"/>
      <c r="AH852" s="99"/>
      <c r="AI852" s="99"/>
      <c r="AJ852" s="99"/>
      <c r="AK852" s="99"/>
      <c r="AL852" s="99"/>
      <c r="AM852" s="99"/>
      <c r="AN852" s="99"/>
      <c r="AO852" s="52"/>
      <c r="AP852" s="52"/>
      <c r="AQ852" s="52"/>
    </row>
    <row r="853" spans="1:43" ht="15" thickBot="1">
      <c r="A853" s="1" t="s">
        <v>4</v>
      </c>
      <c r="B853" s="1">
        <v>13063040410</v>
      </c>
      <c r="C853" s="1"/>
      <c r="D853" s="12">
        <v>53.3</v>
      </c>
      <c r="E853" s="12">
        <v>59.6</v>
      </c>
      <c r="F853" s="12">
        <v>30.8</v>
      </c>
      <c r="G853" s="12">
        <v>12.7</v>
      </c>
      <c r="H853" s="12">
        <v>8.1</v>
      </c>
      <c r="I853" s="12">
        <v>15.3</v>
      </c>
      <c r="J853" s="12">
        <v>34.1</v>
      </c>
      <c r="K853" s="12">
        <v>58.1</v>
      </c>
      <c r="L853" s="12">
        <v>59.5</v>
      </c>
      <c r="M853" s="12">
        <v>31.5</v>
      </c>
      <c r="N853" s="12">
        <v>61.4</v>
      </c>
      <c r="O853" s="12">
        <v>21.1</v>
      </c>
      <c r="P853" s="12">
        <v>26.9</v>
      </c>
      <c r="Q853" s="12">
        <v>18.399999999999999</v>
      </c>
      <c r="R853" s="85">
        <v>0.272429833995816</v>
      </c>
      <c r="S853" s="122">
        <v>0.31369487699258386</v>
      </c>
      <c r="T853" s="122">
        <v>0.25484110645921149</v>
      </c>
      <c r="U853" s="122">
        <v>0.38608361252331569</v>
      </c>
      <c r="V853" s="174">
        <f t="shared" si="2569"/>
        <v>1</v>
      </c>
      <c r="W853" s="174">
        <f t="shared" si="2570"/>
        <v>2</v>
      </c>
      <c r="X853" s="174">
        <f t="shared" si="2571"/>
        <v>1</v>
      </c>
      <c r="Y853" s="174">
        <f t="shared" si="2572"/>
        <v>1</v>
      </c>
      <c r="Z853" s="99"/>
      <c r="AA853" s="99"/>
      <c r="AB853" s="99"/>
      <c r="AC853" s="99"/>
      <c r="AD853" s="99"/>
      <c r="AE853" s="99"/>
      <c r="AF853" s="99"/>
      <c r="AG853" s="99"/>
      <c r="AH853" s="99"/>
      <c r="AI853" s="99"/>
      <c r="AJ853" s="99"/>
      <c r="AK853" s="99"/>
      <c r="AL853" s="99"/>
      <c r="AM853" s="99"/>
      <c r="AN853" s="99"/>
      <c r="AO853" s="52"/>
      <c r="AP853" s="52"/>
      <c r="AQ853" s="52"/>
    </row>
    <row r="854" spans="1:43" ht="15" thickBot="1">
      <c r="A854" s="1" t="s">
        <v>4</v>
      </c>
      <c r="B854" s="1">
        <v>13063040411</v>
      </c>
      <c r="C854" s="1"/>
      <c r="D854" s="12">
        <v>60.6</v>
      </c>
      <c r="E854" s="12">
        <v>65.099999999999994</v>
      </c>
      <c r="F854" s="12">
        <v>38.700000000000003</v>
      </c>
      <c r="G854" s="12">
        <v>17.100000000000001</v>
      </c>
      <c r="H854" s="12">
        <v>10.199999999999999</v>
      </c>
      <c r="I854" s="12">
        <v>3.8</v>
      </c>
      <c r="J854" s="12">
        <v>16.2</v>
      </c>
      <c r="K854" s="12">
        <v>32</v>
      </c>
      <c r="L854" s="12">
        <v>34.4</v>
      </c>
      <c r="M854" s="12">
        <v>12.9</v>
      </c>
      <c r="N854" s="12">
        <v>68.5</v>
      </c>
      <c r="O854" s="12">
        <v>8.1</v>
      </c>
      <c r="P854" s="12">
        <v>20.9</v>
      </c>
      <c r="Q854" s="12">
        <v>10.199999999999999</v>
      </c>
      <c r="R854" s="85">
        <v>0.58173707582206236</v>
      </c>
      <c r="S854" s="122">
        <v>0.45073867574414594</v>
      </c>
      <c r="T854" s="122">
        <v>0.65580274485446044</v>
      </c>
      <c r="U854" s="122">
        <v>0.64216801257001066</v>
      </c>
      <c r="V854" s="174">
        <f t="shared" si="2569"/>
        <v>3</v>
      </c>
      <c r="W854" s="174">
        <f t="shared" si="2570"/>
        <v>2</v>
      </c>
      <c r="X854" s="174">
        <f t="shared" si="2571"/>
        <v>3</v>
      </c>
      <c r="Y854" s="174">
        <f t="shared" si="2572"/>
        <v>3</v>
      </c>
      <c r="Z854" s="99"/>
      <c r="AA854" s="99"/>
      <c r="AB854" s="99"/>
      <c r="AC854" s="99"/>
      <c r="AD854" s="99"/>
      <c r="AE854" s="99"/>
      <c r="AF854" s="99"/>
      <c r="AG854" s="99"/>
      <c r="AH854" s="99"/>
      <c r="AI854" s="99"/>
      <c r="AJ854" s="99"/>
      <c r="AK854" s="99"/>
      <c r="AL854" s="99"/>
      <c r="AM854" s="99"/>
      <c r="AN854" s="99"/>
      <c r="AO854" s="52"/>
      <c r="AP854" s="52"/>
      <c r="AQ854" s="52"/>
    </row>
    <row r="855" spans="1:43" ht="15" thickBot="1">
      <c r="A855" s="1" t="s">
        <v>4</v>
      </c>
      <c r="B855" s="1">
        <v>13063040412</v>
      </c>
      <c r="C855" s="1"/>
      <c r="D855" s="12">
        <v>63.1</v>
      </c>
      <c r="E855" s="12">
        <v>63.1</v>
      </c>
      <c r="F855" s="12">
        <v>43.1</v>
      </c>
      <c r="G855" s="12">
        <v>25.2</v>
      </c>
      <c r="H855" s="12">
        <v>10.6</v>
      </c>
      <c r="I855" s="12">
        <v>25.2</v>
      </c>
      <c r="J855" s="12">
        <v>13.5</v>
      </c>
      <c r="K855" s="12">
        <v>48.7</v>
      </c>
      <c r="L855" s="12">
        <v>39.799999999999997</v>
      </c>
      <c r="M855" s="12">
        <v>15.4</v>
      </c>
      <c r="N855" s="12">
        <v>67.099999999999994</v>
      </c>
      <c r="O855" s="12">
        <v>22.8</v>
      </c>
      <c r="P855" s="12">
        <v>39.299999999999997</v>
      </c>
      <c r="Q855" s="12">
        <v>24.3</v>
      </c>
      <c r="R855" s="85">
        <v>0.37754503048037025</v>
      </c>
      <c r="S855" s="122">
        <v>0.37145344444579159</v>
      </c>
      <c r="T855" s="122">
        <v>0.5369634963736637</v>
      </c>
      <c r="U855" s="122">
        <v>0.28721860290665413</v>
      </c>
      <c r="V855" s="174">
        <f t="shared" si="2569"/>
        <v>2</v>
      </c>
      <c r="W855" s="174">
        <f t="shared" si="2570"/>
        <v>2</v>
      </c>
      <c r="X855" s="174">
        <f t="shared" si="2571"/>
        <v>2</v>
      </c>
      <c r="Y855" s="174">
        <f t="shared" si="2572"/>
        <v>1</v>
      </c>
      <c r="Z855" s="99"/>
      <c r="AA855" s="99"/>
      <c r="AB855" s="99"/>
      <c r="AC855" s="99"/>
      <c r="AD855" s="99"/>
      <c r="AE855" s="99"/>
      <c r="AF855" s="99"/>
      <c r="AG855" s="99"/>
      <c r="AH855" s="99"/>
      <c r="AI855" s="99"/>
      <c r="AJ855" s="99"/>
      <c r="AK855" s="99"/>
      <c r="AL855" s="99"/>
      <c r="AM855" s="99"/>
      <c r="AN855" s="99"/>
      <c r="AO855" s="52"/>
      <c r="AP855" s="52"/>
      <c r="AQ855" s="52"/>
    </row>
    <row r="856" spans="1:43" ht="15" thickBot="1">
      <c r="A856" s="1" t="s">
        <v>4</v>
      </c>
      <c r="B856" s="1">
        <v>13063040413</v>
      </c>
      <c r="C856" s="1"/>
      <c r="D856" s="12">
        <v>60.6</v>
      </c>
      <c r="E856" s="12">
        <v>65.099999999999994</v>
      </c>
      <c r="F856" s="12">
        <v>36.700000000000003</v>
      </c>
      <c r="G856" s="12">
        <v>25.6</v>
      </c>
      <c r="H856" s="12">
        <v>10</v>
      </c>
      <c r="I856" s="12">
        <v>9.1999999999999993</v>
      </c>
      <c r="J856" s="12">
        <v>51.1</v>
      </c>
      <c r="K856" s="12">
        <v>54.6</v>
      </c>
      <c r="L856" s="12">
        <v>45.8</v>
      </c>
      <c r="M856" s="12">
        <v>26.7</v>
      </c>
      <c r="N856" s="12">
        <v>68.5</v>
      </c>
      <c r="O856" s="12">
        <v>15.5</v>
      </c>
      <c r="P856" s="12">
        <v>24</v>
      </c>
      <c r="Q856" s="12">
        <v>21.4</v>
      </c>
      <c r="R856" s="85">
        <v>0.37698444378699647</v>
      </c>
      <c r="S856" s="122">
        <v>0.36845925073565117</v>
      </c>
      <c r="T856" s="122">
        <v>0.3974902085595029</v>
      </c>
      <c r="U856" s="122">
        <v>0.45603359074191385</v>
      </c>
      <c r="V856" s="174">
        <f t="shared" si="2569"/>
        <v>2</v>
      </c>
      <c r="W856" s="174">
        <f t="shared" si="2570"/>
        <v>2</v>
      </c>
      <c r="X856" s="174">
        <f t="shared" si="2571"/>
        <v>1</v>
      </c>
      <c r="Y856" s="174">
        <f t="shared" si="2572"/>
        <v>2</v>
      </c>
      <c r="Z856" s="99"/>
      <c r="AA856" s="99"/>
      <c r="AB856" s="99"/>
      <c r="AC856" s="99"/>
      <c r="AD856" s="99"/>
      <c r="AE856" s="99"/>
      <c r="AF856" s="99"/>
      <c r="AG856" s="99"/>
      <c r="AH856" s="99"/>
      <c r="AI856" s="99"/>
      <c r="AJ856" s="99"/>
      <c r="AK856" s="99"/>
      <c r="AL856" s="99"/>
      <c r="AM856" s="99"/>
      <c r="AN856" s="99"/>
      <c r="AO856" s="52"/>
      <c r="AP856" s="52"/>
      <c r="AQ856" s="52"/>
    </row>
    <row r="857" spans="1:43" ht="15" thickBot="1">
      <c r="A857" s="1" t="s">
        <v>4</v>
      </c>
      <c r="B857" s="1">
        <v>13063040414</v>
      </c>
      <c r="C857" s="1"/>
      <c r="D857" s="12">
        <v>53.9</v>
      </c>
      <c r="E857" s="12">
        <v>57.1</v>
      </c>
      <c r="F857" s="12">
        <v>25.6</v>
      </c>
      <c r="G857" s="12">
        <v>20.9</v>
      </c>
      <c r="H857" s="12">
        <v>6.9</v>
      </c>
      <c r="I857" s="12">
        <v>36.799999999999997</v>
      </c>
      <c r="J857" s="12">
        <v>6.1</v>
      </c>
      <c r="K857" s="12">
        <v>38.299999999999997</v>
      </c>
      <c r="L857" s="12">
        <v>41</v>
      </c>
      <c r="M857" s="12">
        <v>42.9</v>
      </c>
      <c r="N857" s="12">
        <v>58.9</v>
      </c>
      <c r="O857" s="12">
        <v>21.9</v>
      </c>
      <c r="P857" s="12">
        <v>35.799999999999997</v>
      </c>
      <c r="Q857" s="12">
        <v>27.3</v>
      </c>
      <c r="R857" s="85">
        <v>0.26193068624896471</v>
      </c>
      <c r="S857" s="122">
        <v>0.28309854636728116</v>
      </c>
      <c r="T857" s="122">
        <v>0.38794617599307724</v>
      </c>
      <c r="U857" s="122">
        <v>0.22597560709618733</v>
      </c>
      <c r="V857" s="174">
        <f t="shared" si="2569"/>
        <v>1</v>
      </c>
      <c r="W857" s="174">
        <f t="shared" si="2570"/>
        <v>1</v>
      </c>
      <c r="X857" s="174">
        <f t="shared" si="2571"/>
        <v>1</v>
      </c>
      <c r="Y857" s="174">
        <f t="shared" si="2572"/>
        <v>1</v>
      </c>
      <c r="Z857" s="99"/>
      <c r="AA857" s="99"/>
      <c r="AB857" s="99"/>
      <c r="AC857" s="99"/>
      <c r="AD857" s="99"/>
      <c r="AE857" s="99"/>
      <c r="AF857" s="99"/>
      <c r="AG857" s="99"/>
      <c r="AH857" s="99"/>
      <c r="AI857" s="99"/>
      <c r="AJ857" s="99"/>
      <c r="AK857" s="99"/>
      <c r="AL857" s="99"/>
      <c r="AM857" s="99"/>
      <c r="AN857" s="99"/>
      <c r="AO857" s="52"/>
      <c r="AP857" s="52"/>
      <c r="AQ857" s="52"/>
    </row>
    <row r="858" spans="1:43" ht="15" thickBot="1">
      <c r="A858" s="1" t="s">
        <v>4</v>
      </c>
      <c r="B858" s="1">
        <v>13063040415</v>
      </c>
      <c r="C858" s="1"/>
      <c r="D858" s="12">
        <v>63</v>
      </c>
      <c r="E858" s="12">
        <v>52.6</v>
      </c>
      <c r="F858" s="12">
        <v>22.5</v>
      </c>
      <c r="G858" s="12">
        <v>17.100000000000001</v>
      </c>
      <c r="H858" s="12">
        <v>10.6</v>
      </c>
      <c r="I858" s="12">
        <v>25.9</v>
      </c>
      <c r="J858" s="12">
        <v>39.200000000000003</v>
      </c>
      <c r="K858" s="12">
        <v>58.1</v>
      </c>
      <c r="L858" s="12">
        <v>54.2</v>
      </c>
      <c r="M858" s="12">
        <v>32.799999999999997</v>
      </c>
      <c r="N858" s="12">
        <v>55.2</v>
      </c>
      <c r="O858" s="12">
        <v>29.4</v>
      </c>
      <c r="P858" s="12">
        <v>56.5</v>
      </c>
      <c r="Q858" s="12">
        <v>15.3</v>
      </c>
      <c r="R858" s="85">
        <v>0.17351241340803625</v>
      </c>
      <c r="S858" s="122">
        <v>0.2126026452536155</v>
      </c>
      <c r="T858" s="122">
        <v>0.28415286107278459</v>
      </c>
      <c r="U858" s="122">
        <v>0.16971954585491955</v>
      </c>
      <c r="V858" s="174">
        <f t="shared" si="2569"/>
        <v>1</v>
      </c>
      <c r="W858" s="174">
        <f t="shared" si="2570"/>
        <v>1</v>
      </c>
      <c r="X858" s="174">
        <f t="shared" si="2571"/>
        <v>1</v>
      </c>
      <c r="Y858" s="174">
        <f t="shared" si="2572"/>
        <v>1</v>
      </c>
      <c r="Z858" s="99"/>
      <c r="AA858" s="99"/>
      <c r="AB858" s="99"/>
      <c r="AC858" s="99"/>
      <c r="AD858" s="99"/>
      <c r="AE858" s="99"/>
      <c r="AF858" s="99"/>
      <c r="AG858" s="99"/>
      <c r="AH858" s="99"/>
      <c r="AI858" s="99"/>
      <c r="AJ858" s="99"/>
      <c r="AK858" s="99"/>
      <c r="AL858" s="99"/>
      <c r="AM858" s="99"/>
      <c r="AN858" s="99"/>
      <c r="AO858" s="52"/>
      <c r="AP858" s="52"/>
      <c r="AQ858" s="52"/>
    </row>
    <row r="859" spans="1:43" ht="15" thickBot="1">
      <c r="A859" s="1" t="s">
        <v>4</v>
      </c>
      <c r="B859" s="1">
        <v>13063040416</v>
      </c>
      <c r="C859" s="1"/>
      <c r="D859" s="12">
        <v>57.9</v>
      </c>
      <c r="E859" s="12">
        <v>58.1</v>
      </c>
      <c r="F859" s="12">
        <v>28.2</v>
      </c>
      <c r="G859" s="12">
        <v>19.100000000000001</v>
      </c>
      <c r="H859" s="12">
        <v>9</v>
      </c>
      <c r="I859" s="12">
        <v>11.1</v>
      </c>
      <c r="J859" s="12">
        <v>26.9</v>
      </c>
      <c r="K859" s="12">
        <v>45.6</v>
      </c>
      <c r="L859" s="12">
        <v>51.8</v>
      </c>
      <c r="M859" s="12">
        <v>35.6</v>
      </c>
      <c r="N859" s="12">
        <v>60.5</v>
      </c>
      <c r="O859" s="12">
        <v>28.7</v>
      </c>
      <c r="P859" s="12">
        <v>42.1</v>
      </c>
      <c r="Q859" s="12">
        <v>14.6</v>
      </c>
      <c r="R859" s="85">
        <v>0.2846769756208678</v>
      </c>
      <c r="S859" s="122">
        <v>0.35568893334508844</v>
      </c>
      <c r="T859" s="122">
        <v>0.3307661315695607</v>
      </c>
      <c r="U859" s="122">
        <v>0.2891286292430405</v>
      </c>
      <c r="V859" s="174">
        <f t="shared" si="2569"/>
        <v>1</v>
      </c>
      <c r="W859" s="174">
        <f t="shared" si="2570"/>
        <v>2</v>
      </c>
      <c r="X859" s="174">
        <f t="shared" si="2571"/>
        <v>1</v>
      </c>
      <c r="Y859" s="174">
        <f t="shared" si="2572"/>
        <v>1</v>
      </c>
      <c r="Z859" s="99"/>
      <c r="AA859" s="99"/>
      <c r="AB859" s="99"/>
      <c r="AC859" s="99"/>
      <c r="AD859" s="99"/>
      <c r="AE859" s="99"/>
      <c r="AF859" s="99"/>
      <c r="AG859" s="99"/>
      <c r="AH859" s="99"/>
      <c r="AI859" s="99"/>
      <c r="AJ859" s="99"/>
      <c r="AK859" s="99"/>
      <c r="AL859" s="99"/>
      <c r="AM859" s="99"/>
      <c r="AN859" s="99"/>
      <c r="AO859" s="52"/>
      <c r="AP859" s="52"/>
      <c r="AQ859" s="52"/>
    </row>
    <row r="860" spans="1:43" ht="15" thickBot="1">
      <c r="A860" s="1" t="s">
        <v>4</v>
      </c>
      <c r="B860" s="1">
        <v>13063040417</v>
      </c>
      <c r="C860" s="1"/>
      <c r="D860" s="12">
        <v>66.599999999999994</v>
      </c>
      <c r="E860" s="12">
        <v>60.4</v>
      </c>
      <c r="F860" s="12">
        <v>36.6</v>
      </c>
      <c r="G860" s="12">
        <v>12.3</v>
      </c>
      <c r="H860" s="12">
        <v>10.6</v>
      </c>
      <c r="I860" s="12">
        <v>8.9</v>
      </c>
      <c r="J860" s="12">
        <v>64.099999999999994</v>
      </c>
      <c r="K860" s="12">
        <v>69.900000000000006</v>
      </c>
      <c r="L860" s="12">
        <v>59.4</v>
      </c>
      <c r="M860" s="12">
        <v>23.8</v>
      </c>
      <c r="N860" s="12">
        <v>64.900000000000006</v>
      </c>
      <c r="O860" s="12">
        <v>23.2</v>
      </c>
      <c r="P860" s="12">
        <v>41.1</v>
      </c>
      <c r="Q860" s="12">
        <v>20.399999999999999</v>
      </c>
      <c r="R860" s="85">
        <v>0.24256858156814912</v>
      </c>
      <c r="S860" s="122">
        <v>0.30660388255713694</v>
      </c>
      <c r="T860" s="122">
        <v>0.26086931496097915</v>
      </c>
      <c r="U860" s="122">
        <v>0.3017532863313267</v>
      </c>
      <c r="V860" s="174">
        <f t="shared" si="2569"/>
        <v>1</v>
      </c>
      <c r="W860" s="174">
        <f t="shared" si="2570"/>
        <v>2</v>
      </c>
      <c r="X860" s="174">
        <f t="shared" si="2571"/>
        <v>1</v>
      </c>
      <c r="Y860" s="174">
        <f t="shared" si="2572"/>
        <v>1</v>
      </c>
      <c r="Z860" s="99"/>
      <c r="AA860" s="99"/>
      <c r="AB860" s="99"/>
      <c r="AC860" s="99"/>
      <c r="AD860" s="99"/>
      <c r="AE860" s="99"/>
      <c r="AF860" s="99"/>
      <c r="AG860" s="99"/>
      <c r="AH860" s="99"/>
      <c r="AI860" s="99"/>
      <c r="AJ860" s="99"/>
      <c r="AK860" s="99"/>
      <c r="AL860" s="99"/>
      <c r="AM860" s="99"/>
      <c r="AN860" s="99"/>
      <c r="AO860" s="52"/>
      <c r="AP860" s="52"/>
      <c r="AQ860" s="52"/>
    </row>
    <row r="861" spans="1:43" ht="15" thickBot="1">
      <c r="A861" s="1" t="s">
        <v>4</v>
      </c>
      <c r="B861" s="1">
        <v>13063040509</v>
      </c>
      <c r="C861" s="1"/>
      <c r="D861" s="12">
        <v>48.5</v>
      </c>
      <c r="E861" s="12">
        <v>51.1</v>
      </c>
      <c r="F861" s="12">
        <v>26.3</v>
      </c>
      <c r="G861" s="12">
        <v>12.5</v>
      </c>
      <c r="H861" s="12">
        <v>10.5</v>
      </c>
      <c r="I861" s="12">
        <v>1.8</v>
      </c>
      <c r="J861" s="12">
        <v>17.899999999999999</v>
      </c>
      <c r="K861" s="12">
        <v>20.100000000000001</v>
      </c>
      <c r="L861" s="12">
        <v>26.7</v>
      </c>
      <c r="M861" s="12">
        <v>15.4</v>
      </c>
      <c r="N861" s="12">
        <v>67.5</v>
      </c>
      <c r="O861" s="12">
        <v>8.6</v>
      </c>
      <c r="P861" s="12">
        <v>22</v>
      </c>
      <c r="Q861" s="12">
        <v>21.5</v>
      </c>
      <c r="R861" s="85">
        <v>0.52501533103125697</v>
      </c>
      <c r="S861" s="122">
        <v>0.31874409752017763</v>
      </c>
      <c r="T861" s="122">
        <v>0.73991897165809051</v>
      </c>
      <c r="U861" s="122">
        <v>0.50804057126962499</v>
      </c>
      <c r="V861" s="174">
        <f t="shared" si="2569"/>
        <v>2</v>
      </c>
      <c r="W861" s="174">
        <f t="shared" si="2570"/>
        <v>2</v>
      </c>
      <c r="X861" s="174">
        <f t="shared" si="2571"/>
        <v>5</v>
      </c>
      <c r="Y861" s="174">
        <f t="shared" si="2572"/>
        <v>2</v>
      </c>
      <c r="Z861" s="99"/>
      <c r="AA861" s="99"/>
      <c r="AB861" s="99"/>
      <c r="AC861" s="99"/>
      <c r="AD861" s="99"/>
      <c r="AE861" s="99"/>
      <c r="AF861" s="99"/>
      <c r="AG861" s="99"/>
      <c r="AH861" s="99"/>
      <c r="AI861" s="99"/>
      <c r="AJ861" s="99"/>
      <c r="AK861" s="99"/>
      <c r="AL861" s="99"/>
      <c r="AM861" s="99"/>
      <c r="AN861" s="99"/>
      <c r="AO861" s="52"/>
      <c r="AP861" s="52"/>
      <c r="AQ861" s="52"/>
    </row>
    <row r="862" spans="1:43" ht="15" thickBot="1">
      <c r="A862" s="1" t="s">
        <v>4</v>
      </c>
      <c r="B862" s="1">
        <v>13063040510</v>
      </c>
      <c r="C862" s="1"/>
      <c r="D862" s="12">
        <v>53.3</v>
      </c>
      <c r="E862" s="12">
        <v>51.6</v>
      </c>
      <c r="F862" s="12">
        <v>23.6</v>
      </c>
      <c r="G862" s="12">
        <v>15.8</v>
      </c>
      <c r="H862" s="12">
        <v>13.9</v>
      </c>
      <c r="I862" s="12">
        <v>15.2</v>
      </c>
      <c r="J862" s="12">
        <v>19.7</v>
      </c>
      <c r="K862" s="12">
        <v>40.299999999999997</v>
      </c>
      <c r="L862" s="12">
        <v>47.7</v>
      </c>
      <c r="M862" s="12">
        <v>20.3</v>
      </c>
      <c r="N862" s="12">
        <v>64.2</v>
      </c>
      <c r="O862" s="12">
        <v>20.2</v>
      </c>
      <c r="P862" s="12">
        <v>33.6</v>
      </c>
      <c r="Q862" s="12">
        <v>14.5</v>
      </c>
      <c r="R862" s="85">
        <v>0.3479867193797439</v>
      </c>
      <c r="S862" s="122">
        <v>0.21846705720046913</v>
      </c>
      <c r="T862" s="122">
        <v>0.48059884062244163</v>
      </c>
      <c r="U862" s="122">
        <v>0.41819431760148973</v>
      </c>
      <c r="V862" s="174">
        <f t="shared" si="2569"/>
        <v>1</v>
      </c>
      <c r="W862" s="174">
        <f t="shared" si="2570"/>
        <v>1</v>
      </c>
      <c r="X862" s="174">
        <f t="shared" si="2571"/>
        <v>2</v>
      </c>
      <c r="Y862" s="174">
        <f t="shared" si="2572"/>
        <v>1</v>
      </c>
      <c r="Z862" s="99"/>
      <c r="AA862" s="99"/>
      <c r="AB862" s="99"/>
      <c r="AC862" s="99"/>
      <c r="AD862" s="99"/>
      <c r="AE862" s="99"/>
      <c r="AF862" s="99"/>
      <c r="AG862" s="99"/>
      <c r="AH862" s="99"/>
      <c r="AI862" s="99"/>
      <c r="AJ862" s="99"/>
      <c r="AK862" s="99"/>
      <c r="AL862" s="99"/>
      <c r="AM862" s="99"/>
      <c r="AN862" s="99"/>
      <c r="AO862" s="52"/>
      <c r="AP862" s="52"/>
      <c r="AQ862" s="52"/>
    </row>
    <row r="863" spans="1:43" ht="15" thickBot="1">
      <c r="A863" s="1" t="s">
        <v>4</v>
      </c>
      <c r="B863" s="1">
        <v>13063040512</v>
      </c>
      <c r="C863" s="1"/>
      <c r="D863" s="12">
        <v>63.6</v>
      </c>
      <c r="E863" s="12">
        <v>53.4</v>
      </c>
      <c r="F863" s="12">
        <v>20.6</v>
      </c>
      <c r="G863" s="12">
        <v>26.6</v>
      </c>
      <c r="H863" s="12">
        <v>11.8</v>
      </c>
      <c r="I863" s="12">
        <v>8.9</v>
      </c>
      <c r="J863" s="12">
        <v>34.200000000000003</v>
      </c>
      <c r="K863" s="12">
        <v>38.799999999999997</v>
      </c>
      <c r="L863" s="12">
        <v>46.6</v>
      </c>
      <c r="M863" s="12">
        <v>13.5</v>
      </c>
      <c r="N863" s="12">
        <v>55.9</v>
      </c>
      <c r="O863" s="12">
        <v>14.6</v>
      </c>
      <c r="P863" s="12">
        <v>22.7</v>
      </c>
      <c r="Q863" s="12">
        <v>16.899999999999999</v>
      </c>
      <c r="R863" s="85">
        <v>0.41033673430627154</v>
      </c>
      <c r="S863" s="122">
        <v>0.31254756042856247</v>
      </c>
      <c r="T863" s="122">
        <v>0.53876178054350998</v>
      </c>
      <c r="U863" s="122">
        <v>0.43348863891502881</v>
      </c>
      <c r="V863" s="174">
        <f t="shared" si="2569"/>
        <v>2</v>
      </c>
      <c r="W863" s="174">
        <f t="shared" si="2570"/>
        <v>2</v>
      </c>
      <c r="X863" s="174">
        <f t="shared" si="2571"/>
        <v>2</v>
      </c>
      <c r="Y863" s="174">
        <f t="shared" si="2572"/>
        <v>2</v>
      </c>
      <c r="Z863" s="99"/>
      <c r="AA863" s="99"/>
      <c r="AB863" s="99"/>
      <c r="AC863" s="99"/>
      <c r="AD863" s="99"/>
      <c r="AE863" s="99"/>
      <c r="AF863" s="99"/>
      <c r="AG863" s="99"/>
      <c r="AH863" s="99"/>
      <c r="AI863" s="99"/>
      <c r="AJ863" s="99"/>
      <c r="AK863" s="99"/>
      <c r="AL863" s="99"/>
      <c r="AM863" s="99"/>
      <c r="AN863" s="99"/>
      <c r="AO863" s="52"/>
      <c r="AP863" s="52"/>
      <c r="AQ863" s="52"/>
    </row>
    <row r="864" spans="1:43" ht="15" thickBot="1">
      <c r="A864" s="1" t="s">
        <v>4</v>
      </c>
      <c r="B864" s="1">
        <v>13063040513</v>
      </c>
      <c r="C864" s="1"/>
      <c r="D864" s="12">
        <v>65.099999999999994</v>
      </c>
      <c r="E864" s="12">
        <v>55.4</v>
      </c>
      <c r="F864" s="12">
        <v>22.6</v>
      </c>
      <c r="G864" s="12">
        <v>25.8</v>
      </c>
      <c r="H864" s="12">
        <v>10.1</v>
      </c>
      <c r="I864" s="12">
        <v>13.5</v>
      </c>
      <c r="J864" s="12">
        <v>7.5</v>
      </c>
      <c r="K864" s="12">
        <v>23.6</v>
      </c>
      <c r="L864" s="12">
        <v>34.1</v>
      </c>
      <c r="M864" s="12">
        <v>14.6</v>
      </c>
      <c r="N864" s="12">
        <v>57.9</v>
      </c>
      <c r="O864" s="12">
        <v>7.9</v>
      </c>
      <c r="P864" s="12">
        <v>23.9</v>
      </c>
      <c r="Q864" s="12">
        <v>16.7</v>
      </c>
      <c r="R864" s="85">
        <v>0.51588875898363185</v>
      </c>
      <c r="S864" s="122">
        <v>0.38651350859632944</v>
      </c>
      <c r="T864" s="122">
        <v>0.67894609131696282</v>
      </c>
      <c r="U864" s="122">
        <v>0.49083901121498141</v>
      </c>
      <c r="V864" s="174">
        <f t="shared" si="2569"/>
        <v>2</v>
      </c>
      <c r="W864" s="174">
        <f t="shared" si="2570"/>
        <v>2</v>
      </c>
      <c r="X864" s="174">
        <f t="shared" si="2571"/>
        <v>3</v>
      </c>
      <c r="Y864" s="174">
        <f t="shared" si="2572"/>
        <v>2</v>
      </c>
      <c r="Z864" s="99"/>
      <c r="AA864" s="99"/>
      <c r="AB864" s="99"/>
      <c r="AC864" s="99"/>
      <c r="AD864" s="99"/>
      <c r="AE864" s="99"/>
      <c r="AF864" s="99"/>
      <c r="AG864" s="99"/>
      <c r="AH864" s="99"/>
      <c r="AI864" s="99"/>
      <c r="AJ864" s="99"/>
      <c r="AK864" s="99"/>
      <c r="AL864" s="99"/>
      <c r="AM864" s="99"/>
      <c r="AN864" s="99"/>
      <c r="AO864" s="52"/>
      <c r="AP864" s="52"/>
      <c r="AQ864" s="52"/>
    </row>
    <row r="865" spans="1:43" ht="15" thickBot="1">
      <c r="A865" s="1" t="s">
        <v>4</v>
      </c>
      <c r="B865" s="1">
        <v>13063040514</v>
      </c>
      <c r="C865" s="1"/>
      <c r="D865" s="12">
        <v>66.7</v>
      </c>
      <c r="E865" s="12">
        <v>57.6</v>
      </c>
      <c r="F865" s="12">
        <v>21.3</v>
      </c>
      <c r="G865" s="12">
        <v>18.7</v>
      </c>
      <c r="H865" s="12">
        <v>12.7</v>
      </c>
      <c r="I865" s="12">
        <v>20.5</v>
      </c>
      <c r="J865" s="12">
        <v>37.799999999999997</v>
      </c>
      <c r="K865" s="12">
        <v>47.4</v>
      </c>
      <c r="L865" s="12">
        <v>56.1</v>
      </c>
      <c r="M865" s="12">
        <v>29.3</v>
      </c>
      <c r="N865" s="12">
        <v>60.3</v>
      </c>
      <c r="O865" s="12">
        <v>17.899999999999999</v>
      </c>
      <c r="P865" s="12">
        <v>44</v>
      </c>
      <c r="Q865" s="12">
        <v>16.600000000000001</v>
      </c>
      <c r="R865" s="85">
        <v>0.26502418210887929</v>
      </c>
      <c r="S865" s="122">
        <v>0.24540977173947942</v>
      </c>
      <c r="T865" s="122">
        <v>0.33447712115319328</v>
      </c>
      <c r="U865" s="122">
        <v>0.33492778910802018</v>
      </c>
      <c r="V865" s="174">
        <f t="shared" si="2569"/>
        <v>1</v>
      </c>
      <c r="W865" s="174">
        <f t="shared" si="2570"/>
        <v>1</v>
      </c>
      <c r="X865" s="174">
        <f t="shared" si="2571"/>
        <v>1</v>
      </c>
      <c r="Y865" s="174">
        <f t="shared" si="2572"/>
        <v>1</v>
      </c>
      <c r="Z865" s="99"/>
      <c r="AA865" s="99"/>
      <c r="AB865" s="99"/>
      <c r="AC865" s="99"/>
      <c r="AD865" s="99"/>
      <c r="AE865" s="99"/>
      <c r="AF865" s="99"/>
      <c r="AG865" s="99"/>
      <c r="AH865" s="99"/>
      <c r="AI865" s="99"/>
      <c r="AJ865" s="99"/>
      <c r="AK865" s="99"/>
      <c r="AL865" s="99"/>
      <c r="AM865" s="99"/>
      <c r="AN865" s="99"/>
      <c r="AO865" s="52"/>
      <c r="AP865" s="52"/>
      <c r="AQ865" s="52"/>
    </row>
    <row r="866" spans="1:43" ht="15" thickBot="1">
      <c r="A866" s="1" t="s">
        <v>4</v>
      </c>
      <c r="B866" s="1">
        <v>13063040515</v>
      </c>
      <c r="C866" s="1"/>
      <c r="D866" s="12">
        <v>68.400000000000006</v>
      </c>
      <c r="E866" s="12">
        <v>58.6</v>
      </c>
      <c r="F866" s="12">
        <v>29.3</v>
      </c>
      <c r="G866" s="12">
        <v>17.7</v>
      </c>
      <c r="H866" s="12">
        <v>10.1</v>
      </c>
      <c r="I866" s="12">
        <v>9.8000000000000007</v>
      </c>
      <c r="J866" s="12">
        <v>26.3</v>
      </c>
      <c r="K866" s="12">
        <v>37.1</v>
      </c>
      <c r="L866" s="12">
        <v>42.3</v>
      </c>
      <c r="M866" s="12">
        <v>12.3</v>
      </c>
      <c r="N866" s="12">
        <v>61.3</v>
      </c>
      <c r="O866" s="12">
        <v>13.9</v>
      </c>
      <c r="P866" s="12">
        <v>30.9</v>
      </c>
      <c r="Q866" s="12">
        <v>22.4</v>
      </c>
      <c r="R866" s="85">
        <v>0.43366792645828306</v>
      </c>
      <c r="S866" s="122">
        <v>0.38545835840292747</v>
      </c>
      <c r="T866" s="122">
        <v>0.58382706677505303</v>
      </c>
      <c r="U866" s="122">
        <v>0.37516759402257732</v>
      </c>
      <c r="V866" s="174">
        <f t="shared" si="2569"/>
        <v>2</v>
      </c>
      <c r="W866" s="174">
        <f t="shared" si="2570"/>
        <v>2</v>
      </c>
      <c r="X866" s="174">
        <f t="shared" si="2571"/>
        <v>2</v>
      </c>
      <c r="Y866" s="174">
        <f t="shared" si="2572"/>
        <v>1</v>
      </c>
      <c r="Z866" s="99"/>
      <c r="AA866" s="99"/>
      <c r="AB866" s="99"/>
      <c r="AC866" s="99"/>
      <c r="AD866" s="99"/>
      <c r="AE866" s="99"/>
      <c r="AF866" s="99"/>
      <c r="AG866" s="99"/>
      <c r="AH866" s="99"/>
      <c r="AI866" s="99"/>
      <c r="AJ866" s="99"/>
      <c r="AK866" s="99"/>
      <c r="AL866" s="99"/>
      <c r="AM866" s="99"/>
      <c r="AN866" s="99"/>
      <c r="AO866" s="52"/>
      <c r="AP866" s="52"/>
      <c r="AQ866" s="52"/>
    </row>
    <row r="867" spans="1:43" ht="15" thickBot="1">
      <c r="A867" s="1" t="s">
        <v>4</v>
      </c>
      <c r="B867" s="1">
        <v>13063040516</v>
      </c>
      <c r="C867" s="1"/>
      <c r="D867" s="12">
        <v>68.400000000000006</v>
      </c>
      <c r="E867" s="12">
        <v>59.5</v>
      </c>
      <c r="F867" s="12">
        <v>31.8</v>
      </c>
      <c r="G867" s="12">
        <v>18.2</v>
      </c>
      <c r="H867" s="12">
        <v>12.2</v>
      </c>
      <c r="I867" s="12">
        <v>12</v>
      </c>
      <c r="J867" s="12">
        <v>49.6</v>
      </c>
      <c r="K867" s="12">
        <v>51</v>
      </c>
      <c r="L867" s="12">
        <v>59.4</v>
      </c>
      <c r="M867" s="12">
        <v>21.2</v>
      </c>
      <c r="N867" s="12">
        <v>64.400000000000006</v>
      </c>
      <c r="O867" s="12">
        <v>22.8</v>
      </c>
      <c r="P867" s="12">
        <v>30.2</v>
      </c>
      <c r="Q867" s="12">
        <v>16.3</v>
      </c>
      <c r="R867" s="85">
        <v>0.31453250078869799</v>
      </c>
      <c r="S867" s="122">
        <v>0.30401030962936193</v>
      </c>
      <c r="T867" s="122">
        <v>0.35023636990562435</v>
      </c>
      <c r="U867" s="122">
        <v>0.39901441025524942</v>
      </c>
      <c r="V867" s="174">
        <f t="shared" si="2569"/>
        <v>1</v>
      </c>
      <c r="W867" s="174">
        <f t="shared" si="2570"/>
        <v>2</v>
      </c>
      <c r="X867" s="174">
        <f t="shared" si="2571"/>
        <v>1</v>
      </c>
      <c r="Y867" s="174">
        <f t="shared" si="2572"/>
        <v>1</v>
      </c>
      <c r="Z867" s="99"/>
      <c r="AA867" s="99"/>
      <c r="AB867" s="99"/>
      <c r="AC867" s="99"/>
      <c r="AD867" s="99"/>
      <c r="AE867" s="99"/>
      <c r="AF867" s="99"/>
      <c r="AG867" s="99"/>
      <c r="AH867" s="99"/>
      <c r="AI867" s="99"/>
      <c r="AJ867" s="99"/>
      <c r="AK867" s="99"/>
      <c r="AL867" s="99"/>
      <c r="AM867" s="99"/>
      <c r="AN867" s="99"/>
      <c r="AO867" s="52"/>
      <c r="AP867" s="52"/>
      <c r="AQ867" s="52"/>
    </row>
    <row r="868" spans="1:43" ht="15" thickBot="1">
      <c r="A868" s="1" t="s">
        <v>4</v>
      </c>
      <c r="B868" s="1">
        <v>13063040518</v>
      </c>
      <c r="C868" s="1"/>
      <c r="D868" s="12">
        <v>72.3</v>
      </c>
      <c r="E868" s="12">
        <v>61.1</v>
      </c>
      <c r="F868" s="12">
        <v>34.799999999999997</v>
      </c>
      <c r="G868" s="12">
        <v>16</v>
      </c>
      <c r="H868" s="12">
        <v>15.9</v>
      </c>
      <c r="I868" s="12">
        <v>20.6</v>
      </c>
      <c r="J868" s="12">
        <v>62.4</v>
      </c>
      <c r="K868" s="12">
        <v>55.5</v>
      </c>
      <c r="L868" s="12">
        <v>49.7</v>
      </c>
      <c r="M868" s="12">
        <v>16.399999999999999</v>
      </c>
      <c r="N868" s="12">
        <v>63.4</v>
      </c>
      <c r="O868" s="12">
        <v>17.8</v>
      </c>
      <c r="P868" s="12">
        <v>46.9</v>
      </c>
      <c r="Q868" s="12">
        <v>24.8</v>
      </c>
      <c r="R868" s="85">
        <v>0.26389151489008561</v>
      </c>
      <c r="S868" s="122">
        <v>0.20050089848382932</v>
      </c>
      <c r="T868" s="122">
        <v>0.43371865918126357</v>
      </c>
      <c r="U868" s="122">
        <v>0.25548823459971853</v>
      </c>
      <c r="V868" s="174">
        <f t="shared" si="2569"/>
        <v>1</v>
      </c>
      <c r="W868" s="174">
        <f t="shared" si="2570"/>
        <v>1</v>
      </c>
      <c r="X868" s="174">
        <f t="shared" si="2571"/>
        <v>2</v>
      </c>
      <c r="Y868" s="174">
        <f t="shared" si="2572"/>
        <v>1</v>
      </c>
      <c r="Z868" s="99"/>
      <c r="AA868" s="99"/>
      <c r="AB868" s="99"/>
      <c r="AC868" s="99"/>
      <c r="AD868" s="99"/>
      <c r="AE868" s="99"/>
      <c r="AF868" s="99"/>
      <c r="AG868" s="99"/>
      <c r="AH868" s="99"/>
      <c r="AI868" s="99"/>
      <c r="AJ868" s="99"/>
      <c r="AK868" s="99"/>
      <c r="AL868" s="99"/>
      <c r="AM868" s="99"/>
      <c r="AN868" s="99"/>
      <c r="AO868" s="52"/>
      <c r="AP868" s="52"/>
      <c r="AQ868" s="52"/>
    </row>
    <row r="869" spans="1:43" ht="15" thickBot="1">
      <c r="A869" s="1" t="s">
        <v>4</v>
      </c>
      <c r="B869" s="1">
        <v>13063040519</v>
      </c>
      <c r="C869" s="1"/>
      <c r="D869" s="12">
        <v>63</v>
      </c>
      <c r="E869" s="12">
        <v>52.6</v>
      </c>
      <c r="F869" s="12">
        <v>25.2</v>
      </c>
      <c r="G869" s="12">
        <v>17.100000000000001</v>
      </c>
      <c r="H869" s="12">
        <v>9.1999999999999993</v>
      </c>
      <c r="I869" s="12">
        <v>6.7</v>
      </c>
      <c r="J869" s="12">
        <v>55</v>
      </c>
      <c r="K869" s="12">
        <v>59.5</v>
      </c>
      <c r="L869" s="12">
        <v>59.2</v>
      </c>
      <c r="M869" s="12">
        <v>17.399999999999999</v>
      </c>
      <c r="N869" s="12">
        <v>55.2</v>
      </c>
      <c r="O869" s="12">
        <v>16.100000000000001</v>
      </c>
      <c r="P869" s="12">
        <v>34.4</v>
      </c>
      <c r="Q869" s="12">
        <v>14.7</v>
      </c>
      <c r="R869" s="85">
        <v>0.3051202708922181</v>
      </c>
      <c r="S869" s="122">
        <v>0.3014433130190175</v>
      </c>
      <c r="T869" s="122">
        <v>0.34404397267440412</v>
      </c>
      <c r="U869" s="122">
        <v>0.38247116323842201</v>
      </c>
      <c r="V869" s="174">
        <f t="shared" si="2569"/>
        <v>1</v>
      </c>
      <c r="W869" s="174">
        <f t="shared" si="2570"/>
        <v>1</v>
      </c>
      <c r="X869" s="174">
        <f t="shared" si="2571"/>
        <v>1</v>
      </c>
      <c r="Y869" s="174">
        <f t="shared" si="2572"/>
        <v>1</v>
      </c>
      <c r="Z869" s="99"/>
      <c r="AA869" s="99"/>
      <c r="AB869" s="99"/>
      <c r="AC869" s="99"/>
      <c r="AD869" s="99"/>
      <c r="AE869" s="99"/>
      <c r="AF869" s="99"/>
      <c r="AG869" s="99"/>
      <c r="AH869" s="99"/>
      <c r="AI869" s="99"/>
      <c r="AJ869" s="99"/>
      <c r="AK869" s="99"/>
      <c r="AL869" s="99"/>
      <c r="AM869" s="99"/>
      <c r="AN869" s="99"/>
      <c r="AO869" s="52"/>
      <c r="AP869" s="52"/>
      <c r="AQ869" s="52"/>
    </row>
    <row r="870" spans="1:43" ht="15" thickBot="1">
      <c r="A870" s="1" t="s">
        <v>4</v>
      </c>
      <c r="B870" s="1">
        <v>13063040520</v>
      </c>
      <c r="C870" s="1"/>
      <c r="D870" s="12">
        <v>51.4</v>
      </c>
      <c r="E870" s="12">
        <v>51.4</v>
      </c>
      <c r="F870" s="12">
        <v>25.3</v>
      </c>
      <c r="G870" s="12">
        <v>13.1</v>
      </c>
      <c r="H870" s="12">
        <v>12</v>
      </c>
      <c r="I870" s="12">
        <v>33.6</v>
      </c>
      <c r="J870" s="12">
        <v>39.9</v>
      </c>
      <c r="K870" s="12">
        <v>50.6</v>
      </c>
      <c r="L870" s="12">
        <v>54</v>
      </c>
      <c r="M870" s="12">
        <v>13.2</v>
      </c>
      <c r="N870" s="12">
        <v>65.599999999999994</v>
      </c>
      <c r="O870" s="12">
        <v>14.9</v>
      </c>
      <c r="P870" s="12">
        <v>31</v>
      </c>
      <c r="Q870" s="12">
        <v>17</v>
      </c>
      <c r="R870" s="85">
        <v>0.30448441433685147</v>
      </c>
      <c r="S870" s="122">
        <v>0.1025592277274346</v>
      </c>
      <c r="T870" s="122">
        <v>0.44274973889392982</v>
      </c>
      <c r="U870" s="122">
        <v>0.45230978112578879</v>
      </c>
      <c r="V870" s="174">
        <f t="shared" si="2569"/>
        <v>1</v>
      </c>
      <c r="W870" s="174">
        <f t="shared" si="2570"/>
        <v>1</v>
      </c>
      <c r="X870" s="174">
        <f t="shared" si="2571"/>
        <v>2</v>
      </c>
      <c r="Y870" s="174">
        <f t="shared" si="2572"/>
        <v>2</v>
      </c>
      <c r="Z870" s="99"/>
      <c r="AA870" s="99"/>
      <c r="AB870" s="99"/>
      <c r="AC870" s="99"/>
      <c r="AD870" s="99"/>
      <c r="AE870" s="99"/>
      <c r="AF870" s="99"/>
      <c r="AG870" s="99"/>
      <c r="AH870" s="99"/>
      <c r="AI870" s="99"/>
      <c r="AJ870" s="99"/>
      <c r="AK870" s="99"/>
      <c r="AL870" s="99"/>
      <c r="AM870" s="99"/>
      <c r="AN870" s="99"/>
      <c r="AO870" s="52"/>
      <c r="AP870" s="52"/>
      <c r="AQ870" s="52"/>
    </row>
    <row r="871" spans="1:43" ht="15" thickBot="1">
      <c r="A871" s="1" t="s">
        <v>4</v>
      </c>
      <c r="B871" s="1">
        <v>13063040521</v>
      </c>
      <c r="C871" s="1"/>
      <c r="D871" s="12">
        <v>63</v>
      </c>
      <c r="E871" s="12">
        <v>52.6</v>
      </c>
      <c r="F871" s="12">
        <v>20.8</v>
      </c>
      <c r="G871" s="12">
        <v>18.7</v>
      </c>
      <c r="H871" s="12">
        <v>15.5</v>
      </c>
      <c r="I871" s="12">
        <v>5.9</v>
      </c>
      <c r="J871" s="12">
        <v>47.4</v>
      </c>
      <c r="K871" s="12">
        <v>39.700000000000003</v>
      </c>
      <c r="L871" s="12">
        <v>34.700000000000003</v>
      </c>
      <c r="M871" s="12">
        <v>30.1</v>
      </c>
      <c r="N871" s="12">
        <v>55.2</v>
      </c>
      <c r="O871" s="12">
        <v>20.2</v>
      </c>
      <c r="P871" s="12">
        <v>29.2</v>
      </c>
      <c r="Q871" s="12">
        <v>21.5</v>
      </c>
      <c r="R871" s="85">
        <v>0.32315210125992921</v>
      </c>
      <c r="S871" s="122">
        <v>0.22218759752170289</v>
      </c>
      <c r="T871" s="122">
        <v>0.51145756048400415</v>
      </c>
      <c r="U871" s="122">
        <v>0.30781878512673388</v>
      </c>
      <c r="V871" s="174">
        <f t="shared" si="2569"/>
        <v>1</v>
      </c>
      <c r="W871" s="174">
        <f t="shared" si="2570"/>
        <v>1</v>
      </c>
      <c r="X871" s="174">
        <f t="shared" si="2571"/>
        <v>2</v>
      </c>
      <c r="Y871" s="174">
        <f t="shared" si="2572"/>
        <v>1</v>
      </c>
      <c r="Z871" s="99"/>
      <c r="AA871" s="99"/>
      <c r="AB871" s="99"/>
      <c r="AC871" s="99"/>
      <c r="AD871" s="99"/>
      <c r="AE871" s="99"/>
      <c r="AF871" s="99"/>
      <c r="AG871" s="99"/>
      <c r="AH871" s="99"/>
      <c r="AI871" s="99"/>
      <c r="AJ871" s="99"/>
      <c r="AK871" s="99"/>
      <c r="AL871" s="99"/>
      <c r="AM871" s="99"/>
      <c r="AN871" s="99"/>
      <c r="AO871" s="52"/>
      <c r="AP871" s="52"/>
      <c r="AQ871" s="52"/>
    </row>
    <row r="872" spans="1:43" ht="15" thickBot="1">
      <c r="A872" s="1" t="s">
        <v>4</v>
      </c>
      <c r="B872" s="1">
        <v>13063040522</v>
      </c>
      <c r="C872" s="1"/>
      <c r="D872" s="12">
        <v>63</v>
      </c>
      <c r="E872" s="12">
        <v>52.6</v>
      </c>
      <c r="F872" s="12">
        <v>22.4</v>
      </c>
      <c r="G872" s="12">
        <v>21.7</v>
      </c>
      <c r="H872" s="12">
        <v>11.4</v>
      </c>
      <c r="I872" s="12">
        <v>1.4</v>
      </c>
      <c r="J872" s="12">
        <v>30</v>
      </c>
      <c r="K872" s="12">
        <v>61.7</v>
      </c>
      <c r="L872" s="12">
        <v>53.7</v>
      </c>
      <c r="M872" s="12">
        <v>24.4</v>
      </c>
      <c r="N872" s="12">
        <v>55.2</v>
      </c>
      <c r="O872" s="12">
        <v>18.3</v>
      </c>
      <c r="P872" s="12">
        <v>35.200000000000003</v>
      </c>
      <c r="Q872" s="12">
        <v>26.6</v>
      </c>
      <c r="R872" s="85">
        <v>0.26446688023648757</v>
      </c>
      <c r="S872" s="122">
        <v>0.35210711260226096</v>
      </c>
      <c r="T872" s="122">
        <v>0.32900375624836126</v>
      </c>
      <c r="U872" s="122">
        <v>0.23790710964699616</v>
      </c>
      <c r="V872" s="174">
        <f t="shared" si="2569"/>
        <v>1</v>
      </c>
      <c r="W872" s="174">
        <f t="shared" si="2570"/>
        <v>2</v>
      </c>
      <c r="X872" s="174">
        <f t="shared" si="2571"/>
        <v>1</v>
      </c>
      <c r="Y872" s="174">
        <f t="shared" si="2572"/>
        <v>1</v>
      </c>
      <c r="Z872" s="99"/>
      <c r="AA872" s="99"/>
      <c r="AB872" s="99"/>
      <c r="AC872" s="99"/>
      <c r="AD872" s="99"/>
      <c r="AE872" s="99"/>
      <c r="AF872" s="99"/>
      <c r="AG872" s="99"/>
      <c r="AH872" s="99"/>
      <c r="AI872" s="99"/>
      <c r="AJ872" s="99"/>
      <c r="AK872" s="99"/>
      <c r="AL872" s="99"/>
      <c r="AM872" s="99"/>
      <c r="AN872" s="99"/>
      <c r="AO872" s="52"/>
      <c r="AP872" s="52"/>
      <c r="AQ872" s="52"/>
    </row>
    <row r="873" spans="1:43" ht="15" thickBot="1">
      <c r="A873" s="1" t="s">
        <v>4</v>
      </c>
      <c r="B873" s="1">
        <v>13063040523</v>
      </c>
      <c r="C873" s="1"/>
      <c r="D873" s="12">
        <v>66.400000000000006</v>
      </c>
      <c r="E873" s="12">
        <v>57.1</v>
      </c>
      <c r="F873" s="12">
        <v>18.100000000000001</v>
      </c>
      <c r="G873" s="12">
        <v>26.6</v>
      </c>
      <c r="H873" s="12">
        <v>14.4</v>
      </c>
      <c r="I873" s="12">
        <v>11.5</v>
      </c>
      <c r="J873" s="12">
        <v>27.5</v>
      </c>
      <c r="K873" s="12">
        <v>48.3</v>
      </c>
      <c r="L873" s="12">
        <v>40.4</v>
      </c>
      <c r="M873" s="12">
        <v>16</v>
      </c>
      <c r="N873" s="12">
        <v>59.8</v>
      </c>
      <c r="O873" s="12">
        <v>27.5</v>
      </c>
      <c r="P873" s="12">
        <v>40.799999999999997</v>
      </c>
      <c r="Q873" s="12">
        <v>9.8000000000000007</v>
      </c>
      <c r="R873" s="85">
        <v>0.37087079720568944</v>
      </c>
      <c r="S873" s="122">
        <v>0.29459820536310322</v>
      </c>
      <c r="T873" s="122">
        <v>0.53027853402960001</v>
      </c>
      <c r="U873" s="122">
        <v>0.34999547916212981</v>
      </c>
      <c r="V873" s="174">
        <f t="shared" si="2569"/>
        <v>2</v>
      </c>
      <c r="W873" s="174">
        <f t="shared" si="2570"/>
        <v>1</v>
      </c>
      <c r="X873" s="174">
        <f t="shared" si="2571"/>
        <v>2</v>
      </c>
      <c r="Y873" s="174">
        <f t="shared" si="2572"/>
        <v>1</v>
      </c>
      <c r="Z873" s="99"/>
      <c r="AA873" s="99"/>
      <c r="AB873" s="99"/>
      <c r="AC873" s="99"/>
      <c r="AD873" s="99"/>
      <c r="AE873" s="99"/>
      <c r="AF873" s="99"/>
      <c r="AG873" s="99"/>
      <c r="AH873" s="99"/>
      <c r="AI873" s="99"/>
      <c r="AJ873" s="99"/>
      <c r="AK873" s="99"/>
      <c r="AL873" s="99"/>
      <c r="AM873" s="99"/>
      <c r="AN873" s="99"/>
      <c r="AO873" s="52"/>
      <c r="AP873" s="52"/>
      <c r="AQ873" s="52"/>
    </row>
    <row r="874" spans="1:43" ht="15" thickBot="1">
      <c r="A874" s="1" t="s">
        <v>4</v>
      </c>
      <c r="B874" s="1">
        <v>13063040524</v>
      </c>
      <c r="C874" s="1"/>
      <c r="D874" s="12">
        <v>65.400000000000006</v>
      </c>
      <c r="E874" s="12">
        <v>55.9</v>
      </c>
      <c r="F874" s="12">
        <v>27</v>
      </c>
      <c r="G874" s="12">
        <v>20.5</v>
      </c>
      <c r="H874" s="12">
        <v>9</v>
      </c>
      <c r="I874" s="12">
        <v>27.1</v>
      </c>
      <c r="J874" s="12">
        <v>34.700000000000003</v>
      </c>
      <c r="K874" s="12">
        <v>37.700000000000003</v>
      </c>
      <c r="L874" s="12">
        <v>36.9</v>
      </c>
      <c r="M874" s="12">
        <v>17</v>
      </c>
      <c r="N874" s="12">
        <v>58.4</v>
      </c>
      <c r="O874" s="12">
        <v>16.5</v>
      </c>
      <c r="P874" s="12">
        <v>29.2</v>
      </c>
      <c r="Q874" s="12">
        <v>13.8</v>
      </c>
      <c r="R874" s="85">
        <v>0.42117241038935693</v>
      </c>
      <c r="S874" s="122">
        <v>0.27817089095268388</v>
      </c>
      <c r="T874" s="122">
        <v>0.58927121360532952</v>
      </c>
      <c r="U874" s="122">
        <v>0.43612661467865171</v>
      </c>
      <c r="V874" s="174">
        <f t="shared" si="2569"/>
        <v>2</v>
      </c>
      <c r="W874" s="174">
        <f t="shared" si="2570"/>
        <v>1</v>
      </c>
      <c r="X874" s="174">
        <f t="shared" si="2571"/>
        <v>2</v>
      </c>
      <c r="Y874" s="174">
        <f t="shared" si="2572"/>
        <v>2</v>
      </c>
      <c r="Z874" s="99"/>
      <c r="AA874" s="99"/>
      <c r="AB874" s="99"/>
      <c r="AC874" s="99"/>
      <c r="AD874" s="99"/>
      <c r="AE874" s="99"/>
      <c r="AF874" s="99"/>
      <c r="AG874" s="99"/>
      <c r="AH874" s="99"/>
      <c r="AI874" s="99"/>
      <c r="AJ874" s="99"/>
      <c r="AK874" s="99"/>
      <c r="AL874" s="99"/>
      <c r="AM874" s="99"/>
      <c r="AN874" s="99"/>
      <c r="AO874" s="52"/>
      <c r="AP874" s="52"/>
      <c r="AQ874" s="52"/>
    </row>
    <row r="875" spans="1:43" ht="15" thickBot="1">
      <c r="A875" s="1" t="s">
        <v>4</v>
      </c>
      <c r="B875" s="1">
        <v>13063040525</v>
      </c>
      <c r="C875" s="1"/>
      <c r="D875" s="12">
        <v>72.3</v>
      </c>
      <c r="E875" s="12">
        <v>61.1</v>
      </c>
      <c r="F875" s="12">
        <v>18.8</v>
      </c>
      <c r="G875" s="12">
        <v>16</v>
      </c>
      <c r="H875" s="12">
        <v>8.6</v>
      </c>
      <c r="I875" s="12">
        <v>16.100000000000001</v>
      </c>
      <c r="J875" s="12">
        <v>23.7</v>
      </c>
      <c r="K875" s="12">
        <v>51.2</v>
      </c>
      <c r="L875" s="12">
        <v>52.4</v>
      </c>
      <c r="M875" s="12">
        <v>11.8</v>
      </c>
      <c r="N875" s="12">
        <v>63.4</v>
      </c>
      <c r="O875" s="12">
        <v>17.2</v>
      </c>
      <c r="P875" s="12">
        <v>22.9</v>
      </c>
      <c r="Q875" s="12">
        <v>16.7</v>
      </c>
      <c r="R875" s="85">
        <v>0.4116536302899737</v>
      </c>
      <c r="S875" s="122">
        <v>0.38094030828731879</v>
      </c>
      <c r="T875" s="122">
        <v>0.46105120935787536</v>
      </c>
      <c r="U875" s="122">
        <v>0.46512750190788643</v>
      </c>
      <c r="V875" s="174">
        <f t="shared" si="2569"/>
        <v>2</v>
      </c>
      <c r="W875" s="174">
        <f t="shared" si="2570"/>
        <v>2</v>
      </c>
      <c r="X875" s="174">
        <f t="shared" si="2571"/>
        <v>2</v>
      </c>
      <c r="Y875" s="174">
        <f t="shared" si="2572"/>
        <v>2</v>
      </c>
      <c r="Z875" s="99"/>
      <c r="AA875" s="99"/>
      <c r="AB875" s="99"/>
      <c r="AC875" s="99"/>
      <c r="AD875" s="99"/>
      <c r="AE875" s="99"/>
      <c r="AF875" s="99"/>
      <c r="AG875" s="99"/>
      <c r="AH875" s="99"/>
      <c r="AI875" s="99"/>
      <c r="AJ875" s="99"/>
      <c r="AK875" s="99"/>
      <c r="AL875" s="99"/>
      <c r="AM875" s="99"/>
      <c r="AN875" s="99"/>
      <c r="AO875" s="52"/>
      <c r="AP875" s="52"/>
      <c r="AQ875" s="52"/>
    </row>
    <row r="876" spans="1:43" ht="15" thickBot="1">
      <c r="A876" s="1" t="s">
        <v>4</v>
      </c>
      <c r="B876" s="1">
        <v>13063040526</v>
      </c>
      <c r="C876" s="1"/>
      <c r="D876" s="12">
        <v>71.900000000000006</v>
      </c>
      <c r="E876" s="12">
        <v>60.9</v>
      </c>
      <c r="F876" s="12">
        <v>18.8</v>
      </c>
      <c r="G876" s="12">
        <v>16</v>
      </c>
      <c r="H876" s="12">
        <v>11.9</v>
      </c>
      <c r="I876" s="12">
        <v>10.6</v>
      </c>
      <c r="J876" s="12">
        <v>52.2</v>
      </c>
      <c r="K876" s="12">
        <v>54.4</v>
      </c>
      <c r="L876" s="12">
        <v>44.7</v>
      </c>
      <c r="M876" s="12">
        <v>15</v>
      </c>
      <c r="N876" s="12">
        <v>63.2</v>
      </c>
      <c r="O876" s="12">
        <v>10.1</v>
      </c>
      <c r="P876" s="12">
        <v>37.200000000000003</v>
      </c>
      <c r="Q876" s="12">
        <v>15.2</v>
      </c>
      <c r="R876" s="85">
        <v>0.39017584846795422</v>
      </c>
      <c r="S876" s="122">
        <v>0.29715095780352668</v>
      </c>
      <c r="T876" s="122">
        <v>0.48279557356832059</v>
      </c>
      <c r="U876" s="122">
        <v>0.45880938713231006</v>
      </c>
      <c r="V876" s="174">
        <f t="shared" si="2569"/>
        <v>2</v>
      </c>
      <c r="W876" s="174">
        <f t="shared" si="2570"/>
        <v>1</v>
      </c>
      <c r="X876" s="174">
        <f t="shared" si="2571"/>
        <v>2</v>
      </c>
      <c r="Y876" s="174">
        <f t="shared" si="2572"/>
        <v>2</v>
      </c>
      <c r="Z876" s="99"/>
      <c r="AA876" s="99"/>
      <c r="AB876" s="99"/>
      <c r="AC876" s="99"/>
      <c r="AD876" s="99"/>
      <c r="AE876" s="99"/>
      <c r="AF876" s="99"/>
      <c r="AG876" s="99"/>
      <c r="AH876" s="99"/>
      <c r="AI876" s="99"/>
      <c r="AJ876" s="99"/>
      <c r="AK876" s="99"/>
      <c r="AL876" s="99"/>
      <c r="AM876" s="99"/>
      <c r="AN876" s="99"/>
      <c r="AO876" s="52"/>
      <c r="AP876" s="52"/>
      <c r="AQ876" s="52"/>
    </row>
    <row r="877" spans="1:43" ht="15" thickBot="1">
      <c r="A877" s="1" t="s">
        <v>4</v>
      </c>
      <c r="B877" s="1">
        <v>13063040606</v>
      </c>
      <c r="C877" s="1"/>
      <c r="D877" s="12">
        <v>66.900000000000006</v>
      </c>
      <c r="E877" s="12">
        <v>64.400000000000006</v>
      </c>
      <c r="F877" s="12">
        <v>25.3</v>
      </c>
      <c r="G877" s="12">
        <v>12.5</v>
      </c>
      <c r="H877" s="12">
        <v>10</v>
      </c>
      <c r="I877" s="12">
        <v>6.7</v>
      </c>
      <c r="J877" s="12">
        <v>32.799999999999997</v>
      </c>
      <c r="K877" s="12">
        <v>46.6</v>
      </c>
      <c r="L877" s="12">
        <v>52.6</v>
      </c>
      <c r="M877" s="12">
        <v>23.8</v>
      </c>
      <c r="N877" s="12">
        <v>75.400000000000006</v>
      </c>
      <c r="O877" s="12">
        <v>21.8</v>
      </c>
      <c r="P877" s="12">
        <v>27.2</v>
      </c>
      <c r="Q877" s="12">
        <v>13.8</v>
      </c>
      <c r="R877" s="85">
        <v>0.40642703113873935</v>
      </c>
      <c r="S877" s="122">
        <v>0.38703775189477563</v>
      </c>
      <c r="T877" s="122">
        <v>0.39857222336780451</v>
      </c>
      <c r="U877" s="122">
        <v>0.51966272183168938</v>
      </c>
      <c r="V877" s="174">
        <f t="shared" ref="V877:V940" si="2573">IF(R877&lt;=R$1592,1,IF(R877&lt;=R$1593,2,IF(R877&lt;=R$1594,3,IF(R877&lt;=R$1594,4,5))))</f>
        <v>2</v>
      </c>
      <c r="W877" s="174">
        <f t="shared" ref="W877:W940" si="2574">IF(S877&lt;=S$1592,1,IF(S877&lt;=S$1593,2,IF(S877&lt;=S$1594,3,IF(S877&lt;=S$1594,4,5))))</f>
        <v>2</v>
      </c>
      <c r="X877" s="174">
        <f t="shared" ref="X877:X940" si="2575">IF(T877&lt;=T$1592,1,IF(T877&lt;=T$1593,2,IF(T877&lt;=T$1594,3,IF(T877&lt;=T$1594,4,5))))</f>
        <v>1</v>
      </c>
      <c r="Y877" s="174">
        <f t="shared" ref="Y877:Y940" si="2576">IF(U877&lt;=U$1592,1,IF(U877&lt;=U$1593,2,IF(U877&lt;=U$1594,3,IF(U877&lt;=U$1594,4,5))))</f>
        <v>2</v>
      </c>
      <c r="Z877" s="99"/>
      <c r="AA877" s="99"/>
      <c r="AB877" s="99"/>
      <c r="AC877" s="99"/>
      <c r="AD877" s="99"/>
      <c r="AE877" s="99"/>
      <c r="AF877" s="99"/>
      <c r="AG877" s="99"/>
      <c r="AH877" s="99"/>
      <c r="AI877" s="99"/>
      <c r="AJ877" s="99"/>
      <c r="AK877" s="99"/>
      <c r="AL877" s="99"/>
      <c r="AM877" s="99"/>
      <c r="AN877" s="99"/>
      <c r="AO877" s="52"/>
      <c r="AP877" s="52"/>
      <c r="AQ877" s="52"/>
    </row>
    <row r="878" spans="1:43" ht="15" thickBot="1">
      <c r="A878" s="1" t="s">
        <v>4</v>
      </c>
      <c r="B878" s="1">
        <v>13063040608</v>
      </c>
      <c r="C878" s="1"/>
      <c r="D878" s="12">
        <v>66.900000000000006</v>
      </c>
      <c r="E878" s="12">
        <v>64.400000000000006</v>
      </c>
      <c r="F878" s="12">
        <v>39.4</v>
      </c>
      <c r="G878" s="12">
        <v>12.3</v>
      </c>
      <c r="H878" s="12">
        <v>12.6</v>
      </c>
      <c r="I878" s="12">
        <v>13.6</v>
      </c>
      <c r="J878" s="12">
        <v>15.9</v>
      </c>
      <c r="K878" s="12">
        <v>20.3</v>
      </c>
      <c r="L878" s="12">
        <v>38.1</v>
      </c>
      <c r="M878" s="12">
        <v>7.7</v>
      </c>
      <c r="N878" s="12">
        <v>75.400000000000006</v>
      </c>
      <c r="O878" s="12">
        <v>7.1</v>
      </c>
      <c r="P878" s="12">
        <v>17.5</v>
      </c>
      <c r="Q878" s="12">
        <v>15.2</v>
      </c>
      <c r="R878" s="85">
        <v>0.58518880729891776</v>
      </c>
      <c r="S878" s="122">
        <v>0.37709329688594362</v>
      </c>
      <c r="T878" s="122">
        <v>0.70824761396219083</v>
      </c>
      <c r="U878" s="122">
        <v>0.65929302254928579</v>
      </c>
      <c r="V878" s="174">
        <f t="shared" si="2573"/>
        <v>3</v>
      </c>
      <c r="W878" s="174">
        <f t="shared" si="2574"/>
        <v>2</v>
      </c>
      <c r="X878" s="174">
        <f t="shared" si="2575"/>
        <v>3</v>
      </c>
      <c r="Y878" s="174">
        <f t="shared" si="2576"/>
        <v>3</v>
      </c>
      <c r="Z878" s="99"/>
      <c r="AA878" s="99"/>
      <c r="AB878" s="99"/>
      <c r="AC878" s="99"/>
      <c r="AD878" s="99"/>
      <c r="AE878" s="99"/>
      <c r="AF878" s="99"/>
      <c r="AG878" s="99"/>
      <c r="AH878" s="99"/>
      <c r="AI878" s="99"/>
      <c r="AJ878" s="99"/>
      <c r="AK878" s="99"/>
      <c r="AL878" s="99"/>
      <c r="AM878" s="99"/>
      <c r="AN878" s="99"/>
      <c r="AO878" s="52"/>
      <c r="AP878" s="52"/>
      <c r="AQ878" s="52"/>
    </row>
    <row r="879" spans="1:43" ht="15" thickBot="1">
      <c r="A879" s="1" t="s">
        <v>4</v>
      </c>
      <c r="B879" s="1">
        <v>13063040609</v>
      </c>
      <c r="C879" s="1"/>
      <c r="D879" s="12">
        <v>66.099999999999994</v>
      </c>
      <c r="E879" s="12">
        <v>60.3</v>
      </c>
      <c r="F879" s="12">
        <v>38.799999999999997</v>
      </c>
      <c r="G879" s="12">
        <v>20.6</v>
      </c>
      <c r="H879" s="12">
        <v>11.4</v>
      </c>
      <c r="I879" s="12">
        <v>11</v>
      </c>
      <c r="J879" s="12">
        <v>1.9</v>
      </c>
      <c r="K879" s="12">
        <v>16.3</v>
      </c>
      <c r="L879" s="12">
        <v>31.2</v>
      </c>
      <c r="M879" s="12">
        <v>16.899999999999999</v>
      </c>
      <c r="N879" s="12">
        <v>68.400000000000006</v>
      </c>
      <c r="O879" s="12">
        <v>8.5</v>
      </c>
      <c r="P879" s="12">
        <v>20</v>
      </c>
      <c r="Q879" s="12">
        <v>13</v>
      </c>
      <c r="R879" s="85">
        <v>0.59063888770832318</v>
      </c>
      <c r="S879" s="122">
        <v>0.43532322292081721</v>
      </c>
      <c r="T879" s="122">
        <v>0.71250672155297468</v>
      </c>
      <c r="U879" s="122">
        <v>0.61380219574284489</v>
      </c>
      <c r="V879" s="174">
        <f t="shared" si="2573"/>
        <v>3</v>
      </c>
      <c r="W879" s="174">
        <f t="shared" si="2574"/>
        <v>2</v>
      </c>
      <c r="X879" s="174">
        <f t="shared" si="2575"/>
        <v>3</v>
      </c>
      <c r="Y879" s="174">
        <f t="shared" si="2576"/>
        <v>3</v>
      </c>
      <c r="Z879" s="99"/>
      <c r="AA879" s="99"/>
      <c r="AB879" s="99"/>
      <c r="AC879" s="99"/>
      <c r="AD879" s="99"/>
      <c r="AE879" s="99"/>
      <c r="AF879" s="99"/>
      <c r="AG879" s="99"/>
      <c r="AH879" s="99"/>
      <c r="AI879" s="99"/>
      <c r="AJ879" s="99"/>
      <c r="AK879" s="99"/>
      <c r="AL879" s="99"/>
      <c r="AM879" s="99"/>
      <c r="AN879" s="99"/>
      <c r="AO879" s="52"/>
      <c r="AP879" s="52"/>
      <c r="AQ879" s="52"/>
    </row>
    <row r="880" spans="1:43" ht="15" thickBot="1">
      <c r="A880" s="1" t="s">
        <v>4</v>
      </c>
      <c r="B880" s="1">
        <v>13063040611</v>
      </c>
      <c r="C880" s="1"/>
      <c r="D880" s="12">
        <v>64.400000000000006</v>
      </c>
      <c r="E880" s="12">
        <v>57.3</v>
      </c>
      <c r="F880" s="12">
        <v>34.299999999999997</v>
      </c>
      <c r="G880" s="12">
        <v>14.3</v>
      </c>
      <c r="H880" s="12">
        <v>9.1</v>
      </c>
      <c r="I880" s="12">
        <v>22.3</v>
      </c>
      <c r="J880" s="12">
        <v>52.6</v>
      </c>
      <c r="K880" s="12">
        <v>62.4</v>
      </c>
      <c r="L880" s="12">
        <v>42.7</v>
      </c>
      <c r="M880" s="12">
        <v>34.5</v>
      </c>
      <c r="N880" s="12">
        <v>65.8</v>
      </c>
      <c r="O880" s="12">
        <v>31.6</v>
      </c>
      <c r="P880" s="12">
        <v>46.6</v>
      </c>
      <c r="Q880" s="12">
        <v>21.7</v>
      </c>
      <c r="R880" s="85">
        <v>0.22791803034336233</v>
      </c>
      <c r="S880" s="122">
        <v>0.26593642229810477</v>
      </c>
      <c r="T880" s="122">
        <v>0.33864489542033654</v>
      </c>
      <c r="U880" s="122">
        <v>0.20607410516596431</v>
      </c>
      <c r="V880" s="174">
        <f t="shared" si="2573"/>
        <v>1</v>
      </c>
      <c r="W880" s="174">
        <f t="shared" si="2574"/>
        <v>1</v>
      </c>
      <c r="X880" s="174">
        <f t="shared" si="2575"/>
        <v>1</v>
      </c>
      <c r="Y880" s="174">
        <f t="shared" si="2576"/>
        <v>1</v>
      </c>
      <c r="Z880" s="99"/>
      <c r="AA880" s="99"/>
      <c r="AB880" s="99"/>
      <c r="AC880" s="99"/>
      <c r="AD880" s="99"/>
      <c r="AE880" s="99"/>
      <c r="AF880" s="99"/>
      <c r="AG880" s="99"/>
      <c r="AH880" s="99"/>
      <c r="AI880" s="99"/>
      <c r="AJ880" s="99"/>
      <c r="AK880" s="99"/>
      <c r="AL880" s="99"/>
      <c r="AM880" s="99"/>
      <c r="AN880" s="99"/>
      <c r="AO880" s="52"/>
      <c r="AP880" s="52"/>
      <c r="AQ880" s="52"/>
    </row>
    <row r="881" spans="1:43" ht="15" thickBot="1">
      <c r="A881" s="1" t="s">
        <v>4</v>
      </c>
      <c r="B881" s="1">
        <v>13063040612</v>
      </c>
      <c r="C881" s="1"/>
      <c r="D881" s="12">
        <v>66.5</v>
      </c>
      <c r="E881" s="12">
        <v>60.4</v>
      </c>
      <c r="F881" s="12">
        <v>41.2</v>
      </c>
      <c r="G881" s="12">
        <v>12.8</v>
      </c>
      <c r="H881" s="12">
        <v>10.8</v>
      </c>
      <c r="I881" s="12">
        <v>20.2</v>
      </c>
      <c r="J881" s="12">
        <v>55.9</v>
      </c>
      <c r="K881" s="12">
        <v>50.5</v>
      </c>
      <c r="L881" s="12">
        <v>49.7</v>
      </c>
      <c r="M881" s="12">
        <v>22</v>
      </c>
      <c r="N881" s="12">
        <v>71.599999999999994</v>
      </c>
      <c r="O881" s="12">
        <v>21.4</v>
      </c>
      <c r="P881" s="12">
        <v>31.4</v>
      </c>
      <c r="Q881" s="12">
        <v>15</v>
      </c>
      <c r="R881" s="85">
        <v>0.35577258386602739</v>
      </c>
      <c r="S881" s="122">
        <v>0.27445220922090574</v>
      </c>
      <c r="T881" s="122">
        <v>0.41614698388923987</v>
      </c>
      <c r="U881" s="122">
        <v>0.46394167267775382</v>
      </c>
      <c r="V881" s="174">
        <f t="shared" si="2573"/>
        <v>1</v>
      </c>
      <c r="W881" s="174">
        <f t="shared" si="2574"/>
        <v>1</v>
      </c>
      <c r="X881" s="174">
        <f t="shared" si="2575"/>
        <v>1</v>
      </c>
      <c r="Y881" s="174">
        <f t="shared" si="2576"/>
        <v>2</v>
      </c>
      <c r="Z881" s="99"/>
      <c r="AA881" s="99"/>
      <c r="AB881" s="99"/>
      <c r="AC881" s="99"/>
      <c r="AD881" s="99"/>
      <c r="AE881" s="99"/>
      <c r="AF881" s="99"/>
      <c r="AG881" s="99"/>
      <c r="AH881" s="99"/>
      <c r="AI881" s="99"/>
      <c r="AJ881" s="99"/>
      <c r="AK881" s="99"/>
      <c r="AL881" s="99"/>
      <c r="AM881" s="99"/>
      <c r="AN881" s="99"/>
      <c r="AO881" s="52"/>
      <c r="AP881" s="52"/>
      <c r="AQ881" s="52"/>
    </row>
    <row r="882" spans="1:43" ht="15" thickBot="1">
      <c r="A882" s="1" t="s">
        <v>4</v>
      </c>
      <c r="B882" s="1">
        <v>13063040613</v>
      </c>
      <c r="C882" s="1"/>
      <c r="D882" s="12">
        <v>65.2</v>
      </c>
      <c r="E882" s="12">
        <v>60.2</v>
      </c>
      <c r="F882" s="12">
        <v>39</v>
      </c>
      <c r="G882" s="12">
        <v>22.7</v>
      </c>
      <c r="H882" s="12">
        <v>9.9</v>
      </c>
      <c r="I882" s="12">
        <v>6.9</v>
      </c>
      <c r="J882" s="12">
        <v>30.7</v>
      </c>
      <c r="K882" s="12">
        <v>30.3</v>
      </c>
      <c r="L882" s="12">
        <v>49.2</v>
      </c>
      <c r="M882" s="12">
        <v>12</v>
      </c>
      <c r="N882" s="12">
        <v>73.7</v>
      </c>
      <c r="O882" s="12">
        <v>11.3</v>
      </c>
      <c r="P882" s="12">
        <v>19.100000000000001</v>
      </c>
      <c r="Q882" s="12">
        <v>17.600000000000001</v>
      </c>
      <c r="R882" s="85">
        <v>0.51067885620989373</v>
      </c>
      <c r="S882" s="122">
        <v>0.41917540622399296</v>
      </c>
      <c r="T882" s="122">
        <v>0.56256140747561967</v>
      </c>
      <c r="U882" s="122">
        <v>0.58476682115476974</v>
      </c>
      <c r="V882" s="174">
        <f t="shared" si="2573"/>
        <v>2</v>
      </c>
      <c r="W882" s="174">
        <f t="shared" si="2574"/>
        <v>2</v>
      </c>
      <c r="X882" s="174">
        <f t="shared" si="2575"/>
        <v>2</v>
      </c>
      <c r="Y882" s="174">
        <f t="shared" si="2576"/>
        <v>3</v>
      </c>
      <c r="Z882" s="99"/>
      <c r="AA882" s="99"/>
      <c r="AB882" s="99"/>
      <c r="AC882" s="99"/>
      <c r="AD882" s="99"/>
      <c r="AE882" s="99"/>
      <c r="AF882" s="99"/>
      <c r="AG882" s="99"/>
      <c r="AH882" s="99"/>
      <c r="AI882" s="99"/>
      <c r="AJ882" s="99"/>
      <c r="AK882" s="99"/>
      <c r="AL882" s="99"/>
      <c r="AM882" s="99"/>
      <c r="AN882" s="99"/>
      <c r="AO882" s="52"/>
      <c r="AP882" s="52"/>
      <c r="AQ882" s="52"/>
    </row>
    <row r="883" spans="1:43" ht="15" thickBot="1">
      <c r="A883" s="1" t="s">
        <v>4</v>
      </c>
      <c r="B883" s="1">
        <v>13063040614</v>
      </c>
      <c r="C883" s="1"/>
      <c r="D883" s="12">
        <v>65.2</v>
      </c>
      <c r="E883" s="12">
        <v>60.2</v>
      </c>
      <c r="F883" s="12">
        <v>42.8</v>
      </c>
      <c r="G883" s="12">
        <v>25.3</v>
      </c>
      <c r="H883" s="12">
        <v>11</v>
      </c>
      <c r="I883" s="12">
        <v>15.1</v>
      </c>
      <c r="J883" s="12">
        <v>20.7</v>
      </c>
      <c r="K883" s="12">
        <v>19.600000000000001</v>
      </c>
      <c r="L883" s="12">
        <v>30.5</v>
      </c>
      <c r="M883" s="12">
        <v>10.5</v>
      </c>
      <c r="N883" s="12">
        <v>73.7</v>
      </c>
      <c r="O883" s="12">
        <v>12.5</v>
      </c>
      <c r="P883" s="12">
        <v>13.8</v>
      </c>
      <c r="Q883" s="12">
        <v>6.9</v>
      </c>
      <c r="R883" s="85">
        <v>0.62800552556640776</v>
      </c>
      <c r="S883" s="122">
        <v>0.39624864357133965</v>
      </c>
      <c r="T883" s="122">
        <v>0.74682423075687565</v>
      </c>
      <c r="U883" s="122">
        <v>0.71489798096506774</v>
      </c>
      <c r="V883" s="174">
        <f t="shared" si="2573"/>
        <v>3</v>
      </c>
      <c r="W883" s="174">
        <f t="shared" si="2574"/>
        <v>2</v>
      </c>
      <c r="X883" s="174">
        <f t="shared" si="2575"/>
        <v>5</v>
      </c>
      <c r="Y883" s="174">
        <f t="shared" si="2576"/>
        <v>3</v>
      </c>
      <c r="Z883" s="99"/>
      <c r="AA883" s="99"/>
      <c r="AB883" s="99"/>
      <c r="AC883" s="99"/>
      <c r="AD883" s="99"/>
      <c r="AE883" s="99"/>
      <c r="AF883" s="99"/>
      <c r="AG883" s="99"/>
      <c r="AH883" s="99"/>
      <c r="AI883" s="99"/>
      <c r="AJ883" s="99"/>
      <c r="AK883" s="99"/>
      <c r="AL883" s="99"/>
      <c r="AM883" s="99"/>
      <c r="AN883" s="99"/>
      <c r="AO883" s="52"/>
      <c r="AP883" s="52"/>
      <c r="AQ883" s="52"/>
    </row>
    <row r="884" spans="1:43" ht="15" thickBot="1">
      <c r="A884" s="1" t="s">
        <v>4</v>
      </c>
      <c r="B884" s="1">
        <v>13063040615</v>
      </c>
      <c r="C884" s="1"/>
      <c r="D884" s="12">
        <v>66.599999999999994</v>
      </c>
      <c r="E884" s="12">
        <v>60.4</v>
      </c>
      <c r="F884" s="12">
        <v>47.3</v>
      </c>
      <c r="G884" s="12">
        <v>25.3</v>
      </c>
      <c r="H884" s="12">
        <v>11.3188</v>
      </c>
      <c r="I884" s="12">
        <v>3.8</v>
      </c>
      <c r="J884" s="12">
        <v>37.252000000000002</v>
      </c>
      <c r="K884" s="12">
        <v>49.7</v>
      </c>
      <c r="L884" s="12">
        <v>46.8</v>
      </c>
      <c r="M884" s="12">
        <v>14.6</v>
      </c>
      <c r="N884" s="12">
        <v>64.900000000000006</v>
      </c>
      <c r="O884" s="12">
        <v>10</v>
      </c>
      <c r="P884" s="12">
        <v>21.2</v>
      </c>
      <c r="Q884" s="12">
        <v>11.5</v>
      </c>
      <c r="R884" s="85">
        <v>0.48370871965820966</v>
      </c>
      <c r="S884" s="122">
        <v>0.42788381158043376</v>
      </c>
      <c r="T884" s="122">
        <v>0.48841274630761544</v>
      </c>
      <c r="U884" s="122">
        <v>0.58975172851664914</v>
      </c>
      <c r="V884" s="174">
        <f t="shared" si="2573"/>
        <v>2</v>
      </c>
      <c r="W884" s="174">
        <f t="shared" si="2574"/>
        <v>2</v>
      </c>
      <c r="X884" s="174">
        <f t="shared" si="2575"/>
        <v>2</v>
      </c>
      <c r="Y884" s="174">
        <f t="shared" si="2576"/>
        <v>3</v>
      </c>
      <c r="Z884" s="99"/>
      <c r="AA884" s="99"/>
      <c r="AB884" s="99"/>
      <c r="AC884" s="99"/>
      <c r="AD884" s="99"/>
      <c r="AE884" s="99"/>
      <c r="AF884" s="99"/>
      <c r="AG884" s="99"/>
      <c r="AH884" s="99"/>
      <c r="AI884" s="99"/>
      <c r="AJ884" s="99"/>
      <c r="AK884" s="99"/>
      <c r="AL884" s="99"/>
      <c r="AM884" s="99"/>
      <c r="AN884" s="99"/>
      <c r="AO884" s="52"/>
      <c r="AP884" s="52"/>
      <c r="AQ884" s="52"/>
    </row>
    <row r="885" spans="1:43" ht="15" thickBot="1">
      <c r="A885" s="1" t="s">
        <v>4</v>
      </c>
      <c r="B885" s="1">
        <v>13063040616</v>
      </c>
      <c r="C885" s="1"/>
      <c r="D885" s="12">
        <v>66.400000000000006</v>
      </c>
      <c r="E885" s="12">
        <v>60.6</v>
      </c>
      <c r="F885" s="12">
        <v>30.9</v>
      </c>
      <c r="G885" s="12">
        <v>25.6</v>
      </c>
      <c r="H885" s="12">
        <v>12.1</v>
      </c>
      <c r="I885" s="12">
        <v>17.100000000000001</v>
      </c>
      <c r="J885" s="12">
        <v>34.5</v>
      </c>
      <c r="K885" s="12">
        <v>35.4</v>
      </c>
      <c r="L885" s="12">
        <v>43.8</v>
      </c>
      <c r="M885" s="12">
        <v>13.4</v>
      </c>
      <c r="N885" s="12">
        <v>65.099999999999994</v>
      </c>
      <c r="O885" s="12">
        <v>11.8</v>
      </c>
      <c r="P885" s="12">
        <v>31.2</v>
      </c>
      <c r="Q885" s="12">
        <v>12.8</v>
      </c>
      <c r="R885" s="85">
        <v>0.45729132437392861</v>
      </c>
      <c r="S885" s="122">
        <v>0.32365233782568475</v>
      </c>
      <c r="T885" s="122">
        <v>0.57241518583452111</v>
      </c>
      <c r="U885" s="122">
        <v>0.51432733965920252</v>
      </c>
      <c r="V885" s="174">
        <f t="shared" si="2573"/>
        <v>2</v>
      </c>
      <c r="W885" s="174">
        <f t="shared" si="2574"/>
        <v>2</v>
      </c>
      <c r="X885" s="174">
        <f t="shared" si="2575"/>
        <v>2</v>
      </c>
      <c r="Y885" s="174">
        <f t="shared" si="2576"/>
        <v>2</v>
      </c>
      <c r="Z885" s="99"/>
      <c r="AA885" s="99"/>
      <c r="AB885" s="99"/>
      <c r="AC885" s="99"/>
      <c r="AD885" s="99"/>
      <c r="AE885" s="99"/>
      <c r="AF885" s="99"/>
      <c r="AG885" s="99"/>
      <c r="AH885" s="99"/>
      <c r="AI885" s="99"/>
      <c r="AJ885" s="99"/>
      <c r="AK885" s="99"/>
      <c r="AL885" s="99"/>
      <c r="AM885" s="99"/>
      <c r="AN885" s="99"/>
      <c r="AO885" s="52"/>
      <c r="AP885" s="52"/>
      <c r="AQ885" s="52"/>
    </row>
    <row r="886" spans="1:43" ht="15" thickBot="1">
      <c r="A886" s="1" t="s">
        <v>4</v>
      </c>
      <c r="B886" s="1">
        <v>13063040617</v>
      </c>
      <c r="C886" s="1"/>
      <c r="D886" s="12">
        <v>66.599999999999994</v>
      </c>
      <c r="E886" s="12">
        <v>60.4</v>
      </c>
      <c r="F886" s="12">
        <v>30.7</v>
      </c>
      <c r="G886" s="12">
        <v>25.6</v>
      </c>
      <c r="H886" s="12">
        <v>6.1</v>
      </c>
      <c r="I886" s="12">
        <v>28.3</v>
      </c>
      <c r="J886" s="12">
        <v>29.3</v>
      </c>
      <c r="K886" s="12">
        <v>68.5</v>
      </c>
      <c r="L886" s="12">
        <v>33.5</v>
      </c>
      <c r="M886" s="12">
        <v>65.599999999999994</v>
      </c>
      <c r="N886" s="12">
        <v>64.900000000000006</v>
      </c>
      <c r="O886" s="12">
        <v>62.3</v>
      </c>
      <c r="P886" s="12">
        <v>44.4</v>
      </c>
      <c r="Q886" s="12">
        <v>8.4</v>
      </c>
      <c r="R886" s="85">
        <v>0.25939286305106435</v>
      </c>
      <c r="S886" s="122">
        <v>0.36770368936645215</v>
      </c>
      <c r="T886" s="122">
        <v>0.27559676660892785</v>
      </c>
      <c r="U886" s="122">
        <v>0.27289061258948477</v>
      </c>
      <c r="V886" s="174">
        <f t="shared" si="2573"/>
        <v>1</v>
      </c>
      <c r="W886" s="174">
        <f t="shared" si="2574"/>
        <v>2</v>
      </c>
      <c r="X886" s="174">
        <f t="shared" si="2575"/>
        <v>1</v>
      </c>
      <c r="Y886" s="174">
        <f t="shared" si="2576"/>
        <v>1</v>
      </c>
      <c r="Z886" s="99"/>
      <c r="AA886" s="99"/>
      <c r="AB886" s="99"/>
      <c r="AC886" s="99"/>
      <c r="AD886" s="99"/>
      <c r="AE886" s="99"/>
      <c r="AF886" s="99"/>
      <c r="AG886" s="99"/>
      <c r="AH886" s="99"/>
      <c r="AI886" s="99"/>
      <c r="AJ886" s="99"/>
      <c r="AK886" s="99"/>
      <c r="AL886" s="99"/>
      <c r="AM886" s="99"/>
      <c r="AN886" s="99"/>
      <c r="AO886" s="52"/>
      <c r="AP886" s="52"/>
      <c r="AQ886" s="52"/>
    </row>
    <row r="887" spans="1:43" ht="15" thickBot="1">
      <c r="A887" s="1" t="s">
        <v>4</v>
      </c>
      <c r="B887" s="1">
        <v>13063040619</v>
      </c>
      <c r="C887" s="1"/>
      <c r="D887" s="12">
        <v>72.3</v>
      </c>
      <c r="E887" s="12">
        <v>61.1</v>
      </c>
      <c r="F887" s="12">
        <v>35</v>
      </c>
      <c r="G887" s="12">
        <v>16</v>
      </c>
      <c r="H887" s="12">
        <v>11.4</v>
      </c>
      <c r="I887" s="12">
        <v>5.7</v>
      </c>
      <c r="J887" s="12">
        <v>43.3</v>
      </c>
      <c r="K887" s="12">
        <v>44.9</v>
      </c>
      <c r="L887" s="12">
        <v>52</v>
      </c>
      <c r="M887" s="12">
        <v>19.899999999999999</v>
      </c>
      <c r="N887" s="12">
        <v>63.4</v>
      </c>
      <c r="O887" s="12">
        <v>22.1</v>
      </c>
      <c r="P887" s="12">
        <v>20.100000000000001</v>
      </c>
      <c r="Q887" s="12">
        <v>12.4</v>
      </c>
      <c r="R887" s="85">
        <v>0.40946740026500755</v>
      </c>
      <c r="S887" s="122">
        <v>0.38233261574039318</v>
      </c>
      <c r="T887" s="122">
        <v>0.43492326627064259</v>
      </c>
      <c r="U887" s="122">
        <v>0.48903889786303839</v>
      </c>
      <c r="V887" s="174">
        <f t="shared" si="2573"/>
        <v>2</v>
      </c>
      <c r="W887" s="174">
        <f t="shared" si="2574"/>
        <v>2</v>
      </c>
      <c r="X887" s="174">
        <f t="shared" si="2575"/>
        <v>2</v>
      </c>
      <c r="Y887" s="174">
        <f t="shared" si="2576"/>
        <v>2</v>
      </c>
      <c r="Z887" s="99"/>
      <c r="AA887" s="99"/>
      <c r="AB887" s="99"/>
      <c r="AC887" s="99"/>
      <c r="AD887" s="99"/>
      <c r="AE887" s="99"/>
      <c r="AF887" s="99"/>
      <c r="AG887" s="99"/>
      <c r="AH887" s="99"/>
      <c r="AI887" s="99"/>
      <c r="AJ887" s="99"/>
      <c r="AK887" s="99"/>
      <c r="AL887" s="99"/>
      <c r="AM887" s="99"/>
      <c r="AN887" s="99"/>
      <c r="AO887" s="52"/>
      <c r="AP887" s="52"/>
      <c r="AQ887" s="52"/>
    </row>
    <row r="888" spans="1:43" ht="15" thickBot="1">
      <c r="A888" s="1" t="s">
        <v>4</v>
      </c>
      <c r="B888" s="1">
        <v>13063040620</v>
      </c>
      <c r="C888" s="1"/>
      <c r="D888" s="12">
        <v>72.3</v>
      </c>
      <c r="E888" s="12">
        <v>61.1</v>
      </c>
      <c r="F888" s="12">
        <v>31.3</v>
      </c>
      <c r="G888" s="12">
        <v>13.7</v>
      </c>
      <c r="H888" s="12">
        <v>13.2</v>
      </c>
      <c r="I888" s="12">
        <v>20.100000000000001</v>
      </c>
      <c r="J888" s="12">
        <v>40.1</v>
      </c>
      <c r="K888" s="12">
        <v>27.1</v>
      </c>
      <c r="L888" s="12">
        <v>40.299999999999997</v>
      </c>
      <c r="M888" s="12">
        <v>9.1</v>
      </c>
      <c r="N888" s="12">
        <v>63.4</v>
      </c>
      <c r="O888" s="12">
        <v>7.3</v>
      </c>
      <c r="P888" s="12">
        <v>17.2</v>
      </c>
      <c r="Q888" s="12">
        <v>24.6</v>
      </c>
      <c r="R888" s="85">
        <v>0.46655271870446047</v>
      </c>
      <c r="S888" s="122">
        <v>0.27791976931184392</v>
      </c>
      <c r="T888" s="122">
        <v>0.65734536642501318</v>
      </c>
      <c r="U888" s="122">
        <v>0.48205881580573728</v>
      </c>
      <c r="V888" s="174">
        <f t="shared" si="2573"/>
        <v>2</v>
      </c>
      <c r="W888" s="174">
        <f t="shared" si="2574"/>
        <v>1</v>
      </c>
      <c r="X888" s="174">
        <f t="shared" si="2575"/>
        <v>3</v>
      </c>
      <c r="Y888" s="174">
        <f t="shared" si="2576"/>
        <v>2</v>
      </c>
      <c r="Z888" s="99"/>
      <c r="AA888" s="99"/>
      <c r="AB888" s="99"/>
      <c r="AC888" s="99"/>
      <c r="AD888" s="99"/>
      <c r="AE888" s="99"/>
      <c r="AF888" s="99"/>
      <c r="AG888" s="99"/>
      <c r="AH888" s="99"/>
      <c r="AI888" s="99"/>
      <c r="AJ888" s="99"/>
      <c r="AK888" s="99"/>
      <c r="AL888" s="99"/>
      <c r="AM888" s="99"/>
      <c r="AN888" s="99"/>
      <c r="AO888" s="52"/>
      <c r="AP888" s="52"/>
      <c r="AQ888" s="52"/>
    </row>
    <row r="889" spans="1:43" ht="15" thickBot="1">
      <c r="A889" s="1" t="s">
        <v>4</v>
      </c>
      <c r="B889" s="1">
        <v>13063040621</v>
      </c>
      <c r="C889" s="1"/>
      <c r="D889" s="12">
        <v>66.900000000000006</v>
      </c>
      <c r="E889" s="12">
        <v>64.400000000000006</v>
      </c>
      <c r="F889" s="12">
        <v>27.1</v>
      </c>
      <c r="G889" s="12">
        <v>12.3</v>
      </c>
      <c r="H889" s="12">
        <v>12.9</v>
      </c>
      <c r="I889" s="12">
        <v>11</v>
      </c>
      <c r="J889" s="12">
        <v>26.4</v>
      </c>
      <c r="K889" s="12">
        <v>26.6</v>
      </c>
      <c r="L889" s="12">
        <v>34.9</v>
      </c>
      <c r="M889" s="12">
        <v>13.9</v>
      </c>
      <c r="N889" s="12">
        <v>75.400000000000006</v>
      </c>
      <c r="O889" s="12">
        <v>15.6</v>
      </c>
      <c r="P889" s="12">
        <v>22.8</v>
      </c>
      <c r="Q889" s="12">
        <v>10.9</v>
      </c>
      <c r="R889" s="85">
        <v>0.53911333122769067</v>
      </c>
      <c r="S889" s="122">
        <v>0.33894661887133593</v>
      </c>
      <c r="T889" s="122">
        <v>0.66634346876984352</v>
      </c>
      <c r="U889" s="122">
        <v>0.61669261691743826</v>
      </c>
      <c r="V889" s="174">
        <f t="shared" si="2573"/>
        <v>3</v>
      </c>
      <c r="W889" s="174">
        <f t="shared" si="2574"/>
        <v>2</v>
      </c>
      <c r="X889" s="174">
        <f t="shared" si="2575"/>
        <v>3</v>
      </c>
      <c r="Y889" s="174">
        <f t="shared" si="2576"/>
        <v>3</v>
      </c>
      <c r="Z889" s="99"/>
      <c r="AA889" s="99"/>
      <c r="AB889" s="99"/>
      <c r="AC889" s="99"/>
      <c r="AD889" s="99"/>
      <c r="AE889" s="99"/>
      <c r="AF889" s="99"/>
      <c r="AG889" s="99"/>
      <c r="AH889" s="99"/>
      <c r="AI889" s="99"/>
      <c r="AJ889" s="99"/>
      <c r="AK889" s="99"/>
      <c r="AL889" s="99"/>
      <c r="AM889" s="99"/>
      <c r="AN889" s="99"/>
      <c r="AO889" s="52"/>
      <c r="AP889" s="52"/>
      <c r="AQ889" s="52"/>
    </row>
    <row r="890" spans="1:43" ht="15" thickBot="1">
      <c r="A890" s="1" t="s">
        <v>4</v>
      </c>
      <c r="B890" s="1">
        <v>13063040622</v>
      </c>
      <c r="C890" s="1"/>
      <c r="D890" s="12">
        <v>68.099999999999994</v>
      </c>
      <c r="E890" s="12">
        <v>63.6</v>
      </c>
      <c r="F890" s="12">
        <v>27.8</v>
      </c>
      <c r="G890" s="12">
        <v>13.3</v>
      </c>
      <c r="H890" s="12">
        <v>9.3000000000000007</v>
      </c>
      <c r="I890" s="12">
        <v>11.6</v>
      </c>
      <c r="J890" s="12">
        <v>34</v>
      </c>
      <c r="K890" s="12">
        <v>43.7</v>
      </c>
      <c r="L890" s="12">
        <v>45.7</v>
      </c>
      <c r="M890" s="12">
        <v>30.5</v>
      </c>
      <c r="N890" s="12">
        <v>72.8</v>
      </c>
      <c r="O890" s="12">
        <v>14.4</v>
      </c>
      <c r="P890" s="12">
        <v>40.299999999999997</v>
      </c>
      <c r="Q890" s="12">
        <v>12.9</v>
      </c>
      <c r="R890" s="85">
        <v>0.40332343626929085</v>
      </c>
      <c r="S890" s="122">
        <v>0.3783845939588622</v>
      </c>
      <c r="T890" s="122">
        <v>0.41500823921534008</v>
      </c>
      <c r="U890" s="122">
        <v>0.49947847676833862</v>
      </c>
      <c r="V890" s="174">
        <f t="shared" si="2573"/>
        <v>2</v>
      </c>
      <c r="W890" s="174">
        <f t="shared" si="2574"/>
        <v>2</v>
      </c>
      <c r="X890" s="174">
        <f t="shared" si="2575"/>
        <v>1</v>
      </c>
      <c r="Y890" s="174">
        <f t="shared" si="2576"/>
        <v>2</v>
      </c>
      <c r="Z890" s="99"/>
      <c r="AA890" s="99"/>
      <c r="AB890" s="99"/>
      <c r="AC890" s="99"/>
      <c r="AD890" s="99"/>
      <c r="AE890" s="99"/>
      <c r="AF890" s="99"/>
      <c r="AG890" s="99"/>
      <c r="AH890" s="99"/>
      <c r="AI890" s="99"/>
      <c r="AJ890" s="99"/>
      <c r="AK890" s="99"/>
      <c r="AL890" s="99"/>
      <c r="AM890" s="99"/>
      <c r="AN890" s="99"/>
      <c r="AO890" s="52"/>
      <c r="AP890" s="52"/>
      <c r="AQ890" s="52"/>
    </row>
    <row r="891" spans="1:43" ht="15" thickBot="1">
      <c r="A891" s="1" t="s">
        <v>5</v>
      </c>
      <c r="B891" s="1">
        <v>13067030101</v>
      </c>
      <c r="C891" s="1"/>
      <c r="D891" s="12">
        <v>86.7</v>
      </c>
      <c r="E891" s="12">
        <v>84.4</v>
      </c>
      <c r="F891" s="12">
        <v>70.7</v>
      </c>
      <c r="G891" s="12">
        <v>51.2</v>
      </c>
      <c r="H891" s="12">
        <v>7.1</v>
      </c>
      <c r="I891" s="12">
        <v>10</v>
      </c>
      <c r="J891" s="12">
        <v>19</v>
      </c>
      <c r="K891" s="12">
        <v>22.1</v>
      </c>
      <c r="L891" s="12">
        <v>33.799999999999997</v>
      </c>
      <c r="M891" s="12">
        <v>6.8</v>
      </c>
      <c r="N891" s="12">
        <v>85</v>
      </c>
      <c r="O891" s="12">
        <v>17.7</v>
      </c>
      <c r="P891" s="12">
        <v>19.5</v>
      </c>
      <c r="Q891" s="12">
        <v>6.6</v>
      </c>
      <c r="R891" s="85">
        <v>0.75541063357845006</v>
      </c>
      <c r="S891" s="122">
        <v>0.76973194068803608</v>
      </c>
      <c r="T891" s="122">
        <v>0.73795297076693844</v>
      </c>
      <c r="U891" s="122">
        <v>0.72624799729080269</v>
      </c>
      <c r="V891" s="174">
        <f t="shared" si="2573"/>
        <v>5</v>
      </c>
      <c r="W891" s="174">
        <f t="shared" si="2574"/>
        <v>5</v>
      </c>
      <c r="X891" s="174">
        <f t="shared" si="2575"/>
        <v>5</v>
      </c>
      <c r="Y891" s="174">
        <f t="shared" si="2576"/>
        <v>5</v>
      </c>
      <c r="Z891" s="99"/>
      <c r="AA891" s="99"/>
      <c r="AB891" s="99"/>
      <c r="AC891" s="99"/>
      <c r="AD891" s="99"/>
      <c r="AE891" s="99"/>
      <c r="AF891" s="99"/>
      <c r="AG891" s="99"/>
      <c r="AH891" s="99"/>
      <c r="AI891" s="99"/>
      <c r="AJ891" s="99"/>
      <c r="AK891" s="99"/>
      <c r="AL891" s="99"/>
      <c r="AM891" s="99"/>
      <c r="AN891" s="99"/>
      <c r="AO891" s="52"/>
      <c r="AP891" s="52"/>
      <c r="AQ891" s="52"/>
    </row>
    <row r="892" spans="1:43" ht="15" thickBot="1">
      <c r="A892" s="1" t="s">
        <v>5</v>
      </c>
      <c r="B892" s="1">
        <v>13067030103</v>
      </c>
      <c r="C892" s="1"/>
      <c r="D892" s="12">
        <v>84.5</v>
      </c>
      <c r="E892" s="12">
        <v>79.5</v>
      </c>
      <c r="F892" s="12">
        <v>63.9</v>
      </c>
      <c r="G892" s="12">
        <v>37.9</v>
      </c>
      <c r="H892" s="12">
        <v>6.6</v>
      </c>
      <c r="I892" s="12">
        <v>3.1</v>
      </c>
      <c r="J892" s="12">
        <v>5.8</v>
      </c>
      <c r="K892" s="12">
        <v>21.6</v>
      </c>
      <c r="L892" s="12">
        <v>31.4</v>
      </c>
      <c r="M892" s="12">
        <v>5.6</v>
      </c>
      <c r="N892" s="12">
        <v>82.3</v>
      </c>
      <c r="O892" s="12">
        <v>8.8000000000000007</v>
      </c>
      <c r="P892" s="12">
        <v>16.399999999999999</v>
      </c>
      <c r="Q892" s="12">
        <v>8</v>
      </c>
      <c r="R892" s="85">
        <v>0.78336484945578511</v>
      </c>
      <c r="S892" s="122">
        <v>0.76876814576973163</v>
      </c>
      <c r="T892" s="122">
        <v>0.76486353113076988</v>
      </c>
      <c r="U892" s="122">
        <v>0.77336058604745861</v>
      </c>
      <c r="V892" s="174">
        <f t="shared" si="2573"/>
        <v>5</v>
      </c>
      <c r="W892" s="174">
        <f t="shared" si="2574"/>
        <v>5</v>
      </c>
      <c r="X892" s="174">
        <f t="shared" si="2575"/>
        <v>5</v>
      </c>
      <c r="Y892" s="174">
        <f t="shared" si="2576"/>
        <v>5</v>
      </c>
      <c r="Z892" s="99"/>
      <c r="AA892" s="99"/>
      <c r="AB892" s="99"/>
      <c r="AC892" s="99"/>
      <c r="AD892" s="99"/>
      <c r="AE892" s="99"/>
      <c r="AF892" s="99"/>
      <c r="AG892" s="99"/>
      <c r="AH892" s="99"/>
      <c r="AI892" s="99"/>
      <c r="AJ892" s="99"/>
      <c r="AK892" s="99"/>
      <c r="AL892" s="99"/>
      <c r="AM892" s="99"/>
      <c r="AN892" s="99"/>
      <c r="AO892" s="52"/>
      <c r="AP892" s="52"/>
      <c r="AQ892" s="52"/>
    </row>
    <row r="893" spans="1:43" ht="15" thickBot="1">
      <c r="A893" s="1" t="s">
        <v>5</v>
      </c>
      <c r="B893" s="1">
        <v>13067030104</v>
      </c>
      <c r="C893" s="1"/>
      <c r="D893" s="12">
        <v>82.9</v>
      </c>
      <c r="E893" s="12">
        <v>76</v>
      </c>
      <c r="F893" s="12">
        <v>46.086100000000002</v>
      </c>
      <c r="G893" s="12">
        <v>29.2</v>
      </c>
      <c r="H893" s="12">
        <v>8.5</v>
      </c>
      <c r="I893" s="12">
        <v>8.4</v>
      </c>
      <c r="J893" s="12">
        <v>6.6</v>
      </c>
      <c r="K893" s="12">
        <v>39.6</v>
      </c>
      <c r="L893" s="12">
        <v>35</v>
      </c>
      <c r="M893" s="12">
        <v>12.2</v>
      </c>
      <c r="N893" s="12">
        <v>80.099999999999994</v>
      </c>
      <c r="O893" s="12">
        <v>9.8000000000000007</v>
      </c>
      <c r="P893" s="12">
        <v>20.9</v>
      </c>
      <c r="Q893" s="12">
        <v>13.3</v>
      </c>
      <c r="R893" s="85">
        <v>0.64428592990765743</v>
      </c>
      <c r="S893" s="122">
        <v>0.63773429244537083</v>
      </c>
      <c r="T893" s="122">
        <v>0.6270247894408848</v>
      </c>
      <c r="U893" s="122">
        <v>0.67359822552412751</v>
      </c>
      <c r="V893" s="174">
        <f t="shared" si="2573"/>
        <v>3</v>
      </c>
      <c r="W893" s="174">
        <f t="shared" si="2574"/>
        <v>5</v>
      </c>
      <c r="X893" s="174">
        <f t="shared" si="2575"/>
        <v>3</v>
      </c>
      <c r="Y893" s="174">
        <f t="shared" si="2576"/>
        <v>3</v>
      </c>
      <c r="Z893" s="99"/>
      <c r="AA893" s="99"/>
      <c r="AB893" s="99"/>
      <c r="AC893" s="99"/>
      <c r="AD893" s="99"/>
      <c r="AE893" s="99"/>
      <c r="AF893" s="99"/>
      <c r="AG893" s="99"/>
      <c r="AH893" s="99"/>
      <c r="AI893" s="99"/>
      <c r="AJ893" s="99"/>
      <c r="AK893" s="99"/>
      <c r="AL893" s="99"/>
      <c r="AM893" s="99"/>
      <c r="AN893" s="99"/>
      <c r="AO893" s="52"/>
      <c r="AP893" s="52"/>
      <c r="AQ893" s="52"/>
    </row>
    <row r="894" spans="1:43" ht="15" thickBot="1">
      <c r="A894" s="1" t="s">
        <v>5</v>
      </c>
      <c r="B894" s="1">
        <v>13067030106</v>
      </c>
      <c r="C894" s="1"/>
      <c r="D894" s="12">
        <v>82.9</v>
      </c>
      <c r="E894" s="12">
        <v>76</v>
      </c>
      <c r="F894" s="12">
        <v>44.9895</v>
      </c>
      <c r="G894" s="12">
        <v>29.2</v>
      </c>
      <c r="H894" s="12">
        <v>10.1</v>
      </c>
      <c r="I894" s="12">
        <v>7.3</v>
      </c>
      <c r="J894" s="12">
        <v>13.9</v>
      </c>
      <c r="K894" s="12">
        <v>37.4</v>
      </c>
      <c r="L894" s="12">
        <v>45</v>
      </c>
      <c r="M894" s="12">
        <v>8</v>
      </c>
      <c r="N894" s="12">
        <v>80.099999999999994</v>
      </c>
      <c r="O894" s="12">
        <v>15.2</v>
      </c>
      <c r="P894" s="12">
        <v>30</v>
      </c>
      <c r="Q894" s="12">
        <v>14.6</v>
      </c>
      <c r="R894" s="85">
        <v>0.58199213579076359</v>
      </c>
      <c r="S894" s="122">
        <v>0.60185501847122513</v>
      </c>
      <c r="T894" s="122">
        <v>0.59159027935317776</v>
      </c>
      <c r="U894" s="122">
        <v>0.5755067904937522</v>
      </c>
      <c r="V894" s="174">
        <f t="shared" si="2573"/>
        <v>3</v>
      </c>
      <c r="W894" s="174">
        <f t="shared" si="2574"/>
        <v>3</v>
      </c>
      <c r="X894" s="174">
        <f t="shared" si="2575"/>
        <v>2</v>
      </c>
      <c r="Y894" s="174">
        <f t="shared" si="2576"/>
        <v>3</v>
      </c>
      <c r="Z894" s="99"/>
      <c r="AA894" s="99"/>
      <c r="AB894" s="99"/>
      <c r="AC894" s="99"/>
      <c r="AD894" s="99"/>
      <c r="AE894" s="99"/>
      <c r="AF894" s="99"/>
      <c r="AG894" s="99"/>
      <c r="AH894" s="99"/>
      <c r="AI894" s="99"/>
      <c r="AJ894" s="99"/>
      <c r="AK894" s="99"/>
      <c r="AL894" s="99"/>
      <c r="AM894" s="99"/>
      <c r="AN894" s="99"/>
      <c r="AO894" s="52"/>
      <c r="AP894" s="52"/>
      <c r="AQ894" s="52"/>
    </row>
    <row r="895" spans="1:43" ht="15" thickBot="1">
      <c r="A895" s="1" t="s">
        <v>5</v>
      </c>
      <c r="B895" s="1">
        <v>13067030107</v>
      </c>
      <c r="C895" s="1"/>
      <c r="D895" s="12">
        <v>82.9</v>
      </c>
      <c r="E895" s="12">
        <v>76</v>
      </c>
      <c r="F895" s="12">
        <v>64</v>
      </c>
      <c r="G895" s="12">
        <v>34.799999999999997</v>
      </c>
      <c r="H895" s="12">
        <v>9.8000000000000007</v>
      </c>
      <c r="I895" s="12">
        <v>1.9</v>
      </c>
      <c r="J895" s="12">
        <v>1.3</v>
      </c>
      <c r="K895" s="12">
        <v>9.6</v>
      </c>
      <c r="L895" s="12">
        <v>30.2</v>
      </c>
      <c r="M895" s="12">
        <v>3.7</v>
      </c>
      <c r="N895" s="12">
        <v>80.099999999999994</v>
      </c>
      <c r="O895" s="12">
        <v>8.6</v>
      </c>
      <c r="P895" s="12">
        <v>13.9</v>
      </c>
      <c r="Q895" s="12">
        <v>7.7</v>
      </c>
      <c r="R895" s="85">
        <v>0.79298667606876572</v>
      </c>
      <c r="S895" s="122">
        <v>0.71013849056473266</v>
      </c>
      <c r="T895" s="122">
        <v>0.83180382859854529</v>
      </c>
      <c r="U895" s="122">
        <v>0.77604555872154912</v>
      </c>
      <c r="V895" s="174">
        <f t="shared" si="2573"/>
        <v>5</v>
      </c>
      <c r="W895" s="174">
        <f t="shared" si="2574"/>
        <v>5</v>
      </c>
      <c r="X895" s="174">
        <f t="shared" si="2575"/>
        <v>5</v>
      </c>
      <c r="Y895" s="174">
        <f t="shared" si="2576"/>
        <v>5</v>
      </c>
      <c r="Z895" s="99"/>
      <c r="AA895" s="99"/>
      <c r="AB895" s="99"/>
      <c r="AC895" s="99"/>
      <c r="AD895" s="99"/>
      <c r="AE895" s="99"/>
      <c r="AF895" s="99"/>
      <c r="AG895" s="99"/>
      <c r="AH895" s="99"/>
      <c r="AI895" s="99"/>
      <c r="AJ895" s="99"/>
      <c r="AK895" s="99"/>
      <c r="AL895" s="99"/>
      <c r="AM895" s="99"/>
      <c r="AN895" s="99"/>
      <c r="AO895" s="52"/>
      <c r="AP895" s="52"/>
      <c r="AQ895" s="52"/>
    </row>
    <row r="896" spans="1:43" ht="15" thickBot="1">
      <c r="A896" s="1" t="s">
        <v>5</v>
      </c>
      <c r="B896" s="1">
        <v>13067030209</v>
      </c>
      <c r="C896" s="1"/>
      <c r="D896" s="12">
        <v>86.2</v>
      </c>
      <c r="E896" s="12">
        <v>87.6</v>
      </c>
      <c r="F896" s="12">
        <v>66.900000000000006</v>
      </c>
      <c r="G896" s="12">
        <v>54.3</v>
      </c>
      <c r="H896" s="12">
        <v>5.0999999999999996</v>
      </c>
      <c r="I896" s="12">
        <v>1.6</v>
      </c>
      <c r="J896" s="12">
        <v>0.4</v>
      </c>
      <c r="K896" s="12">
        <v>6.1</v>
      </c>
      <c r="L896" s="12">
        <v>18.5</v>
      </c>
      <c r="M896" s="12">
        <v>2.5</v>
      </c>
      <c r="N896" s="12">
        <v>87</v>
      </c>
      <c r="O896" s="12">
        <v>3</v>
      </c>
      <c r="P896" s="12">
        <v>9.6999999999999993</v>
      </c>
      <c r="Q896" s="12">
        <v>7</v>
      </c>
      <c r="R896" s="85">
        <v>0.93984141987639958</v>
      </c>
      <c r="S896" s="122">
        <v>0.89070910009603232</v>
      </c>
      <c r="T896" s="122">
        <v>0.9365801674357036</v>
      </c>
      <c r="U896" s="122">
        <v>0.8899903925957009</v>
      </c>
      <c r="V896" s="174">
        <f t="shared" si="2573"/>
        <v>5</v>
      </c>
      <c r="W896" s="174">
        <f t="shared" si="2574"/>
        <v>5</v>
      </c>
      <c r="X896" s="174">
        <f t="shared" si="2575"/>
        <v>5</v>
      </c>
      <c r="Y896" s="174">
        <f t="shared" si="2576"/>
        <v>5</v>
      </c>
      <c r="Z896" s="99"/>
      <c r="AA896" s="99"/>
      <c r="AB896" s="99"/>
      <c r="AC896" s="99"/>
      <c r="AD896" s="99"/>
      <c r="AE896" s="99"/>
      <c r="AF896" s="99"/>
      <c r="AG896" s="99"/>
      <c r="AH896" s="99"/>
      <c r="AI896" s="99"/>
      <c r="AJ896" s="99"/>
      <c r="AK896" s="99"/>
      <c r="AL896" s="99"/>
      <c r="AM896" s="99"/>
      <c r="AN896" s="99"/>
      <c r="AO896" s="52"/>
      <c r="AP896" s="52"/>
      <c r="AQ896" s="52"/>
    </row>
    <row r="897" spans="1:43" ht="15" thickBot="1">
      <c r="A897" s="1" t="s">
        <v>5</v>
      </c>
      <c r="B897" s="1">
        <v>13067030214</v>
      </c>
      <c r="C897" s="1"/>
      <c r="D897" s="12">
        <v>86.1</v>
      </c>
      <c r="E897" s="12">
        <v>84.3</v>
      </c>
      <c r="F897" s="12">
        <v>63.1</v>
      </c>
      <c r="G897" s="12">
        <v>56.1</v>
      </c>
      <c r="H897" s="12">
        <v>7.7</v>
      </c>
      <c r="I897" s="12">
        <v>3.4</v>
      </c>
      <c r="J897" s="12">
        <v>6.9</v>
      </c>
      <c r="K897" s="12">
        <v>16</v>
      </c>
      <c r="L897" s="12">
        <v>27.1</v>
      </c>
      <c r="M897" s="12">
        <v>5.3</v>
      </c>
      <c r="N897" s="12">
        <v>85.3</v>
      </c>
      <c r="O897" s="12">
        <v>6.4</v>
      </c>
      <c r="P897" s="12">
        <v>16</v>
      </c>
      <c r="Q897" s="12">
        <v>10.5</v>
      </c>
      <c r="R897" s="85">
        <v>0.82582029342893326</v>
      </c>
      <c r="S897" s="122">
        <v>0.81220204243952543</v>
      </c>
      <c r="T897" s="122">
        <v>0.81895400878407087</v>
      </c>
      <c r="U897" s="122">
        <v>0.7861001620818997</v>
      </c>
      <c r="V897" s="174">
        <f t="shared" si="2573"/>
        <v>5</v>
      </c>
      <c r="W897" s="174">
        <f t="shared" si="2574"/>
        <v>5</v>
      </c>
      <c r="X897" s="174">
        <f t="shared" si="2575"/>
        <v>5</v>
      </c>
      <c r="Y897" s="174">
        <f t="shared" si="2576"/>
        <v>5</v>
      </c>
      <c r="Z897" s="99"/>
      <c r="AA897" s="99"/>
      <c r="AB897" s="99"/>
      <c r="AC897" s="99"/>
      <c r="AD897" s="99"/>
      <c r="AE897" s="99"/>
      <c r="AF897" s="99"/>
      <c r="AG897" s="99"/>
      <c r="AH897" s="99"/>
      <c r="AI897" s="99"/>
      <c r="AJ897" s="99"/>
      <c r="AK897" s="99"/>
      <c r="AL897" s="99"/>
      <c r="AM897" s="99"/>
      <c r="AN897" s="99"/>
      <c r="AO897" s="52"/>
      <c r="AP897" s="52"/>
      <c r="AQ897" s="52"/>
    </row>
    <row r="898" spans="1:43" ht="15" thickBot="1">
      <c r="A898" s="1" t="s">
        <v>5</v>
      </c>
      <c r="B898" s="1">
        <v>13067030215</v>
      </c>
      <c r="C898" s="1"/>
      <c r="D898" s="12">
        <v>81.099999999999994</v>
      </c>
      <c r="E898" s="12">
        <v>79.8</v>
      </c>
      <c r="F898" s="12">
        <v>57.7</v>
      </c>
      <c r="G898" s="12">
        <v>43.5</v>
      </c>
      <c r="H898" s="12">
        <v>7.5</v>
      </c>
      <c r="I898" s="12">
        <v>19.8</v>
      </c>
      <c r="J898" s="12">
        <v>21.3</v>
      </c>
      <c r="K898" s="12">
        <v>17.600000000000001</v>
      </c>
      <c r="L898" s="12">
        <v>26.9</v>
      </c>
      <c r="M898" s="12">
        <v>12.8</v>
      </c>
      <c r="N898" s="12">
        <v>84.6</v>
      </c>
      <c r="O898" s="12">
        <v>5.6</v>
      </c>
      <c r="P898" s="12">
        <v>21.6</v>
      </c>
      <c r="Q898" s="12">
        <v>11</v>
      </c>
      <c r="R898" s="85">
        <v>0.72886118425895452</v>
      </c>
      <c r="S898" s="122">
        <v>0.6287202354267919</v>
      </c>
      <c r="T898" s="122">
        <v>0.76509993073689841</v>
      </c>
      <c r="U898" s="122">
        <v>0.75391504082979166</v>
      </c>
      <c r="V898" s="174">
        <f t="shared" si="2573"/>
        <v>5</v>
      </c>
      <c r="W898" s="174">
        <f t="shared" si="2574"/>
        <v>5</v>
      </c>
      <c r="X898" s="174">
        <f t="shared" si="2575"/>
        <v>5</v>
      </c>
      <c r="Y898" s="174">
        <f t="shared" si="2576"/>
        <v>5</v>
      </c>
      <c r="Z898" s="99"/>
      <c r="AA898" s="99"/>
      <c r="AB898" s="99"/>
      <c r="AC898" s="99"/>
      <c r="AD898" s="99"/>
      <c r="AE898" s="99"/>
      <c r="AF898" s="99"/>
      <c r="AG898" s="99"/>
      <c r="AH898" s="99"/>
      <c r="AI898" s="99"/>
      <c r="AJ898" s="99"/>
      <c r="AK898" s="99"/>
      <c r="AL898" s="99"/>
      <c r="AM898" s="99"/>
      <c r="AN898" s="99"/>
      <c r="AO898" s="52"/>
      <c r="AP898" s="52"/>
      <c r="AQ898" s="52"/>
    </row>
    <row r="899" spans="1:43" ht="15" thickBot="1">
      <c r="A899" s="1" t="s">
        <v>5</v>
      </c>
      <c r="B899" s="1">
        <v>13067030218</v>
      </c>
      <c r="C899" s="1"/>
      <c r="D899" s="12">
        <v>86.9</v>
      </c>
      <c r="E899" s="12">
        <v>83.6</v>
      </c>
      <c r="F899" s="12">
        <v>66.8</v>
      </c>
      <c r="G899" s="12">
        <v>54.8</v>
      </c>
      <c r="H899" s="12">
        <v>9.1</v>
      </c>
      <c r="I899" s="12">
        <v>2.8</v>
      </c>
      <c r="J899" s="12">
        <v>0.6</v>
      </c>
      <c r="K899" s="12">
        <v>13.7</v>
      </c>
      <c r="L899" s="12">
        <v>22.5</v>
      </c>
      <c r="M899" s="12">
        <v>3.0811999999999999</v>
      </c>
      <c r="N899" s="12">
        <v>87.3</v>
      </c>
      <c r="O899" s="12">
        <v>4.3</v>
      </c>
      <c r="P899" s="12">
        <v>13.8</v>
      </c>
      <c r="Q899" s="12">
        <v>4.3</v>
      </c>
      <c r="R899" s="85">
        <v>0.88692885752654493</v>
      </c>
      <c r="S899" s="122">
        <v>0.81210289332668895</v>
      </c>
      <c r="T899" s="122">
        <v>0.87513455764838199</v>
      </c>
      <c r="U899" s="122">
        <v>0.89034835333357443</v>
      </c>
      <c r="V899" s="174">
        <f t="shared" si="2573"/>
        <v>5</v>
      </c>
      <c r="W899" s="174">
        <f t="shared" si="2574"/>
        <v>5</v>
      </c>
      <c r="X899" s="174">
        <f t="shared" si="2575"/>
        <v>5</v>
      </c>
      <c r="Y899" s="174">
        <f t="shared" si="2576"/>
        <v>5</v>
      </c>
      <c r="Z899" s="99"/>
      <c r="AA899" s="99"/>
      <c r="AB899" s="99"/>
      <c r="AC899" s="99"/>
      <c r="AD899" s="99"/>
      <c r="AE899" s="99"/>
      <c r="AF899" s="99"/>
      <c r="AG899" s="99"/>
      <c r="AH899" s="99"/>
      <c r="AI899" s="99"/>
      <c r="AJ899" s="99"/>
      <c r="AK899" s="99"/>
      <c r="AL899" s="99"/>
      <c r="AM899" s="99"/>
      <c r="AN899" s="99"/>
      <c r="AO899" s="52"/>
      <c r="AP899" s="52"/>
      <c r="AQ899" s="52"/>
    </row>
    <row r="900" spans="1:43" ht="15" thickBot="1">
      <c r="A900" s="1" t="s">
        <v>5</v>
      </c>
      <c r="B900" s="1">
        <v>13067030219</v>
      </c>
      <c r="C900" s="1"/>
      <c r="D900" s="12">
        <v>88.8</v>
      </c>
      <c r="E900" s="12">
        <v>86.1</v>
      </c>
      <c r="F900" s="12">
        <v>70.5</v>
      </c>
      <c r="G900" s="12">
        <v>53.8</v>
      </c>
      <c r="H900" s="12">
        <v>8.1999999999999993</v>
      </c>
      <c r="I900" s="12">
        <v>3</v>
      </c>
      <c r="J900" s="12">
        <v>5.6</v>
      </c>
      <c r="K900" s="12">
        <v>11.6</v>
      </c>
      <c r="L900" s="12">
        <v>28</v>
      </c>
      <c r="M900" s="12">
        <v>2.9</v>
      </c>
      <c r="N900" s="12">
        <v>86.6</v>
      </c>
      <c r="O900" s="12">
        <v>2.4</v>
      </c>
      <c r="P900" s="12">
        <v>5</v>
      </c>
      <c r="Q900" s="12">
        <v>7.1</v>
      </c>
      <c r="R900" s="85">
        <v>0.89070043347727046</v>
      </c>
      <c r="S900" s="122">
        <v>0.83595517280588472</v>
      </c>
      <c r="T900" s="122">
        <v>0.84509809481936393</v>
      </c>
      <c r="U900" s="122">
        <v>0.91421050780931357</v>
      </c>
      <c r="V900" s="174">
        <f t="shared" si="2573"/>
        <v>5</v>
      </c>
      <c r="W900" s="174">
        <f t="shared" si="2574"/>
        <v>5</v>
      </c>
      <c r="X900" s="174">
        <f t="shared" si="2575"/>
        <v>5</v>
      </c>
      <c r="Y900" s="174">
        <f t="shared" si="2576"/>
        <v>5</v>
      </c>
      <c r="Z900" s="99"/>
      <c r="AA900" s="99"/>
      <c r="AB900" s="99"/>
      <c r="AC900" s="99"/>
      <c r="AD900" s="99"/>
      <c r="AE900" s="99"/>
      <c r="AF900" s="99"/>
      <c r="AG900" s="99"/>
      <c r="AH900" s="99"/>
      <c r="AI900" s="99"/>
      <c r="AJ900" s="99"/>
      <c r="AK900" s="99"/>
      <c r="AL900" s="99"/>
      <c r="AM900" s="99"/>
      <c r="AN900" s="99"/>
      <c r="AO900" s="52"/>
      <c r="AP900" s="52"/>
      <c r="AQ900" s="52"/>
    </row>
    <row r="901" spans="1:43" ht="15" thickBot="1">
      <c r="A901" s="1" t="s">
        <v>5</v>
      </c>
      <c r="B901" s="1">
        <v>13067030220</v>
      </c>
      <c r="C901" s="1"/>
      <c r="D901" s="12">
        <v>78.5</v>
      </c>
      <c r="E901" s="12">
        <v>74.599999999999994</v>
      </c>
      <c r="F901" s="12">
        <v>70.900000000000006</v>
      </c>
      <c r="G901" s="12">
        <v>44.6</v>
      </c>
      <c r="H901" s="12">
        <v>10.9</v>
      </c>
      <c r="I901" s="12">
        <v>9.9292999999999996</v>
      </c>
      <c r="J901" s="12">
        <v>20.214500000000001</v>
      </c>
      <c r="K901" s="12">
        <v>29.1</v>
      </c>
      <c r="L901" s="12">
        <v>33.6</v>
      </c>
      <c r="M901" s="12">
        <v>6.5</v>
      </c>
      <c r="N901" s="12">
        <v>82.9</v>
      </c>
      <c r="O901" s="12">
        <v>6.8</v>
      </c>
      <c r="P901" s="12">
        <v>18.2</v>
      </c>
      <c r="Q901" s="12">
        <v>17.8</v>
      </c>
      <c r="R901" s="85">
        <v>0.68077588338967654</v>
      </c>
      <c r="S901" s="122">
        <v>0.62835698461394884</v>
      </c>
      <c r="T901" s="122">
        <v>0.71455983258820444</v>
      </c>
      <c r="U901" s="122">
        <v>0.67991213118575289</v>
      </c>
      <c r="V901" s="174">
        <f t="shared" si="2573"/>
        <v>3</v>
      </c>
      <c r="W901" s="174">
        <f t="shared" si="2574"/>
        <v>5</v>
      </c>
      <c r="X901" s="174">
        <f t="shared" si="2575"/>
        <v>3</v>
      </c>
      <c r="Y901" s="174">
        <f t="shared" si="2576"/>
        <v>3</v>
      </c>
      <c r="Z901" s="99"/>
      <c r="AA901" s="99"/>
      <c r="AB901" s="99"/>
      <c r="AC901" s="99"/>
      <c r="AD901" s="99"/>
      <c r="AE901" s="99"/>
      <c r="AF901" s="99"/>
      <c r="AG901" s="99"/>
      <c r="AH901" s="99"/>
      <c r="AI901" s="99"/>
      <c r="AJ901" s="99"/>
      <c r="AK901" s="99"/>
      <c r="AL901" s="99"/>
      <c r="AM901" s="99"/>
      <c r="AN901" s="99"/>
      <c r="AO901" s="52"/>
      <c r="AP901" s="52"/>
      <c r="AQ901" s="52"/>
    </row>
    <row r="902" spans="1:43" ht="15" thickBot="1">
      <c r="A902" s="1" t="s">
        <v>5</v>
      </c>
      <c r="B902" s="1">
        <v>13067030222</v>
      </c>
      <c r="C902" s="1"/>
      <c r="D902" s="12">
        <v>78.5</v>
      </c>
      <c r="E902" s="12">
        <v>74.599999999999994</v>
      </c>
      <c r="F902" s="12">
        <v>66.7</v>
      </c>
      <c r="G902" s="12">
        <v>44.6</v>
      </c>
      <c r="H902" s="12">
        <v>5.7</v>
      </c>
      <c r="I902" s="12">
        <v>11.4</v>
      </c>
      <c r="J902" s="12">
        <v>14.7</v>
      </c>
      <c r="K902" s="12">
        <v>20.5</v>
      </c>
      <c r="L902" s="12">
        <v>32</v>
      </c>
      <c r="M902" s="12">
        <v>3.6</v>
      </c>
      <c r="N902" s="12">
        <v>82.9</v>
      </c>
      <c r="O902" s="12">
        <v>6.9</v>
      </c>
      <c r="P902" s="12">
        <v>13.1</v>
      </c>
      <c r="Q902" s="12">
        <v>7.3</v>
      </c>
      <c r="R902" s="85">
        <v>0.78088386096663553</v>
      </c>
      <c r="S902" s="122">
        <v>0.70172192508732745</v>
      </c>
      <c r="T902" s="122">
        <v>0.77789905216336352</v>
      </c>
      <c r="U902" s="122">
        <v>0.81484803359539515</v>
      </c>
      <c r="V902" s="174">
        <f t="shared" si="2573"/>
        <v>5</v>
      </c>
      <c r="W902" s="174">
        <f t="shared" si="2574"/>
        <v>5</v>
      </c>
      <c r="X902" s="174">
        <f t="shared" si="2575"/>
        <v>5</v>
      </c>
      <c r="Y902" s="174">
        <f t="shared" si="2576"/>
        <v>5</v>
      </c>
      <c r="Z902" s="99"/>
      <c r="AA902" s="99"/>
      <c r="AB902" s="99"/>
      <c r="AC902" s="99"/>
      <c r="AD902" s="99"/>
      <c r="AE902" s="99"/>
      <c r="AF902" s="99"/>
      <c r="AG902" s="99"/>
      <c r="AH902" s="99"/>
      <c r="AI902" s="99"/>
      <c r="AJ902" s="99"/>
      <c r="AK902" s="99"/>
      <c r="AL902" s="99"/>
      <c r="AM902" s="99"/>
      <c r="AN902" s="99"/>
      <c r="AO902" s="52"/>
      <c r="AP902" s="52"/>
      <c r="AQ902" s="52"/>
    </row>
    <row r="903" spans="1:43" ht="15" thickBot="1">
      <c r="A903" s="1" t="s">
        <v>5</v>
      </c>
      <c r="B903" s="1">
        <v>13067030223</v>
      </c>
      <c r="C903" s="1"/>
      <c r="D903" s="12">
        <v>81.8</v>
      </c>
      <c r="E903" s="12">
        <v>75.599999999999994</v>
      </c>
      <c r="F903" s="12">
        <v>63.1</v>
      </c>
      <c r="G903" s="12">
        <v>44.6</v>
      </c>
      <c r="H903" s="12">
        <v>8.1</v>
      </c>
      <c r="I903" s="12">
        <v>8.1</v>
      </c>
      <c r="J903" s="12">
        <v>14.605</v>
      </c>
      <c r="K903" s="12">
        <v>17</v>
      </c>
      <c r="L903" s="12">
        <v>30.7</v>
      </c>
      <c r="M903" s="12">
        <v>4.2</v>
      </c>
      <c r="N903" s="12">
        <v>80.900000000000006</v>
      </c>
      <c r="O903" s="12">
        <v>6.2</v>
      </c>
      <c r="P903" s="12">
        <v>12.4</v>
      </c>
      <c r="Q903" s="12">
        <v>8.1</v>
      </c>
      <c r="R903" s="85">
        <v>0.78066747980982698</v>
      </c>
      <c r="S903" s="122">
        <v>0.69111138615943901</v>
      </c>
      <c r="T903" s="122">
        <v>0.79663961161993313</v>
      </c>
      <c r="U903" s="122">
        <v>0.80187670323567317</v>
      </c>
      <c r="V903" s="174">
        <f t="shared" si="2573"/>
        <v>5</v>
      </c>
      <c r="W903" s="174">
        <f t="shared" si="2574"/>
        <v>5</v>
      </c>
      <c r="X903" s="174">
        <f t="shared" si="2575"/>
        <v>5</v>
      </c>
      <c r="Y903" s="174">
        <f t="shared" si="2576"/>
        <v>5</v>
      </c>
      <c r="Z903" s="99"/>
      <c r="AA903" s="99"/>
      <c r="AB903" s="99"/>
      <c r="AC903" s="99"/>
      <c r="AD903" s="99"/>
      <c r="AE903" s="99"/>
      <c r="AF903" s="99"/>
      <c r="AG903" s="99"/>
      <c r="AH903" s="99"/>
      <c r="AI903" s="99"/>
      <c r="AJ903" s="99"/>
      <c r="AK903" s="99"/>
      <c r="AL903" s="99"/>
      <c r="AM903" s="99"/>
      <c r="AN903" s="99"/>
      <c r="AO903" s="52"/>
      <c r="AP903" s="52"/>
      <c r="AQ903" s="52"/>
    </row>
    <row r="904" spans="1:43" ht="15" thickBot="1">
      <c r="A904" s="1" t="s">
        <v>5</v>
      </c>
      <c r="B904" s="1">
        <v>13067030224</v>
      </c>
      <c r="C904" s="1"/>
      <c r="D904" s="12">
        <v>82.9</v>
      </c>
      <c r="E904" s="12">
        <v>76</v>
      </c>
      <c r="F904" s="12">
        <v>56.5</v>
      </c>
      <c r="G904" s="12">
        <v>42.1</v>
      </c>
      <c r="H904" s="12">
        <v>6.5</v>
      </c>
      <c r="I904" s="12">
        <v>6.4</v>
      </c>
      <c r="J904" s="12">
        <v>2.7</v>
      </c>
      <c r="K904" s="12">
        <v>18.2</v>
      </c>
      <c r="L904" s="12">
        <v>31</v>
      </c>
      <c r="M904" s="12">
        <v>1.7</v>
      </c>
      <c r="N904" s="12">
        <v>80.099999999999994</v>
      </c>
      <c r="O904" s="12">
        <v>4.0999999999999996</v>
      </c>
      <c r="P904" s="12">
        <v>10.3</v>
      </c>
      <c r="Q904" s="12">
        <v>7.6</v>
      </c>
      <c r="R904" s="85">
        <v>0.80891637209272627</v>
      </c>
      <c r="S904" s="122">
        <v>0.7351686888201503</v>
      </c>
      <c r="T904" s="122">
        <v>0.80629237626560479</v>
      </c>
      <c r="U904" s="122">
        <v>0.82749432767353404</v>
      </c>
      <c r="V904" s="174">
        <f t="shared" si="2573"/>
        <v>5</v>
      </c>
      <c r="W904" s="174">
        <f t="shared" si="2574"/>
        <v>5</v>
      </c>
      <c r="X904" s="174">
        <f t="shared" si="2575"/>
        <v>5</v>
      </c>
      <c r="Y904" s="174">
        <f t="shared" si="2576"/>
        <v>5</v>
      </c>
      <c r="Z904" s="99"/>
      <c r="AA904" s="99"/>
      <c r="AB904" s="99"/>
      <c r="AC904" s="99"/>
      <c r="AD904" s="99"/>
      <c r="AE904" s="99"/>
      <c r="AF904" s="99"/>
      <c r="AG904" s="99"/>
      <c r="AH904" s="99"/>
      <c r="AI904" s="99"/>
      <c r="AJ904" s="99"/>
      <c r="AK904" s="99"/>
      <c r="AL904" s="99"/>
      <c r="AM904" s="99"/>
      <c r="AN904" s="99"/>
      <c r="AO904" s="52"/>
      <c r="AP904" s="52"/>
      <c r="AQ904" s="52"/>
    </row>
    <row r="905" spans="1:43" ht="15" thickBot="1">
      <c r="A905" s="1" t="s">
        <v>5</v>
      </c>
      <c r="B905" s="1">
        <v>13067030226</v>
      </c>
      <c r="C905" s="1"/>
      <c r="D905" s="12">
        <v>82.9</v>
      </c>
      <c r="E905" s="12">
        <v>76</v>
      </c>
      <c r="F905" s="12">
        <v>60.8</v>
      </c>
      <c r="G905" s="12">
        <v>35.4</v>
      </c>
      <c r="H905" s="12">
        <v>7.4</v>
      </c>
      <c r="I905" s="12">
        <v>2.8</v>
      </c>
      <c r="J905" s="12">
        <v>5.6</v>
      </c>
      <c r="K905" s="12">
        <v>19.2</v>
      </c>
      <c r="L905" s="12">
        <v>31</v>
      </c>
      <c r="M905" s="12">
        <v>2</v>
      </c>
      <c r="N905" s="12">
        <v>80.099999999999994</v>
      </c>
      <c r="O905" s="12">
        <v>4</v>
      </c>
      <c r="P905" s="12">
        <v>10.4</v>
      </c>
      <c r="Q905" s="12">
        <v>7</v>
      </c>
      <c r="R905" s="85">
        <v>0.80609198865672393</v>
      </c>
      <c r="S905" s="122">
        <v>0.72734567851005194</v>
      </c>
      <c r="T905" s="122">
        <v>0.80049928359265377</v>
      </c>
      <c r="U905" s="122">
        <v>0.83400063046972406</v>
      </c>
      <c r="V905" s="174">
        <f t="shared" si="2573"/>
        <v>5</v>
      </c>
      <c r="W905" s="174">
        <f t="shared" si="2574"/>
        <v>5</v>
      </c>
      <c r="X905" s="174">
        <f t="shared" si="2575"/>
        <v>5</v>
      </c>
      <c r="Y905" s="174">
        <f t="shared" si="2576"/>
        <v>5</v>
      </c>
      <c r="Z905" s="99"/>
      <c r="AA905" s="99"/>
      <c r="AB905" s="99"/>
      <c r="AC905" s="99"/>
      <c r="AD905" s="99"/>
      <c r="AE905" s="99"/>
      <c r="AF905" s="99"/>
      <c r="AG905" s="99"/>
      <c r="AH905" s="99"/>
      <c r="AI905" s="99"/>
      <c r="AJ905" s="99"/>
      <c r="AK905" s="99"/>
      <c r="AL905" s="99"/>
      <c r="AM905" s="99"/>
      <c r="AN905" s="99"/>
      <c r="AO905" s="52"/>
      <c r="AP905" s="52"/>
      <c r="AQ905" s="52"/>
    </row>
    <row r="906" spans="1:43" ht="15" thickBot="1">
      <c r="A906" s="1" t="s">
        <v>5</v>
      </c>
      <c r="B906" s="1">
        <v>13067030227</v>
      </c>
      <c r="C906" s="1"/>
      <c r="D906" s="12">
        <v>82.9</v>
      </c>
      <c r="E906" s="12">
        <v>76</v>
      </c>
      <c r="F906" s="12">
        <v>56.6</v>
      </c>
      <c r="G906" s="12">
        <v>43</v>
      </c>
      <c r="H906" s="12">
        <v>5.7</v>
      </c>
      <c r="I906" s="12">
        <v>16</v>
      </c>
      <c r="J906" s="12">
        <v>11.3</v>
      </c>
      <c r="K906" s="12">
        <v>20.100000000000001</v>
      </c>
      <c r="L906" s="12">
        <v>35.9</v>
      </c>
      <c r="M906" s="12">
        <v>9.4</v>
      </c>
      <c r="N906" s="12">
        <v>80.099999999999994</v>
      </c>
      <c r="O906" s="12">
        <v>8.8000000000000007</v>
      </c>
      <c r="P906" s="12">
        <v>31.6</v>
      </c>
      <c r="Q906" s="12">
        <v>13.8</v>
      </c>
      <c r="R906" s="85">
        <v>0.67842471651195002</v>
      </c>
      <c r="S906" s="122">
        <v>0.68340132033715717</v>
      </c>
      <c r="T906" s="122">
        <v>0.71357438009794938</v>
      </c>
      <c r="U906" s="122">
        <v>0.62185582807257211</v>
      </c>
      <c r="V906" s="174">
        <f t="shared" si="2573"/>
        <v>3</v>
      </c>
      <c r="W906" s="174">
        <f t="shared" si="2574"/>
        <v>5</v>
      </c>
      <c r="X906" s="174">
        <f t="shared" si="2575"/>
        <v>3</v>
      </c>
      <c r="Y906" s="174">
        <f t="shared" si="2576"/>
        <v>3</v>
      </c>
      <c r="Z906" s="99"/>
      <c r="AA906" s="99"/>
      <c r="AB906" s="99"/>
      <c r="AC906" s="99"/>
      <c r="AD906" s="99"/>
      <c r="AE906" s="99"/>
      <c r="AF906" s="99"/>
      <c r="AG906" s="99"/>
      <c r="AH906" s="99"/>
      <c r="AI906" s="99"/>
      <c r="AJ906" s="99"/>
      <c r="AK906" s="99"/>
      <c r="AL906" s="99"/>
      <c r="AM906" s="99"/>
      <c r="AN906" s="99"/>
      <c r="AO906" s="52"/>
      <c r="AP906" s="52"/>
      <c r="AQ906" s="52"/>
    </row>
    <row r="907" spans="1:43" ht="15" thickBot="1">
      <c r="A907" s="1" t="s">
        <v>5</v>
      </c>
      <c r="B907" s="1">
        <v>13067030228</v>
      </c>
      <c r="C907" s="1"/>
      <c r="D907" s="12">
        <v>79</v>
      </c>
      <c r="E907" s="12">
        <v>75</v>
      </c>
      <c r="F907" s="12">
        <v>69.099999999999994</v>
      </c>
      <c r="G907" s="12">
        <v>40.200000000000003</v>
      </c>
      <c r="H907" s="12">
        <v>6</v>
      </c>
      <c r="I907" s="12">
        <v>24.7</v>
      </c>
      <c r="J907" s="12">
        <v>24.3</v>
      </c>
      <c r="K907" s="12">
        <v>30.1</v>
      </c>
      <c r="L907" s="12">
        <v>47</v>
      </c>
      <c r="M907" s="12">
        <v>8.4</v>
      </c>
      <c r="N907" s="12">
        <v>82.7</v>
      </c>
      <c r="O907" s="12">
        <v>8.1</v>
      </c>
      <c r="P907" s="12">
        <v>27.9</v>
      </c>
      <c r="Q907" s="12">
        <v>10.199999999999999</v>
      </c>
      <c r="R907" s="85">
        <v>0.63363684017211963</v>
      </c>
      <c r="S907" s="122">
        <v>0.6092266040108234</v>
      </c>
      <c r="T907" s="122">
        <v>0.6026271644396779</v>
      </c>
      <c r="U907" s="122">
        <v>0.70025385262772633</v>
      </c>
      <c r="V907" s="174">
        <f t="shared" si="2573"/>
        <v>3</v>
      </c>
      <c r="W907" s="174">
        <f t="shared" si="2574"/>
        <v>3</v>
      </c>
      <c r="X907" s="174">
        <f t="shared" si="2575"/>
        <v>3</v>
      </c>
      <c r="Y907" s="174">
        <f t="shared" si="2576"/>
        <v>3</v>
      </c>
      <c r="Z907" s="99"/>
      <c r="AA907" s="99"/>
      <c r="AB907" s="99"/>
      <c r="AC907" s="99"/>
      <c r="AD907" s="99"/>
      <c r="AE907" s="99"/>
      <c r="AF907" s="99"/>
      <c r="AG907" s="99"/>
      <c r="AH907" s="99"/>
      <c r="AI907" s="99"/>
      <c r="AJ907" s="99"/>
      <c r="AK907" s="99"/>
      <c r="AL907" s="99"/>
      <c r="AM907" s="99"/>
      <c r="AN907" s="99"/>
      <c r="AO907" s="52"/>
      <c r="AP907" s="52"/>
      <c r="AQ907" s="52"/>
    </row>
    <row r="908" spans="1:43" ht="15" thickBot="1">
      <c r="A908" s="1" t="s">
        <v>5</v>
      </c>
      <c r="B908" s="1">
        <v>13067030229</v>
      </c>
      <c r="C908" s="1"/>
      <c r="D908" s="12">
        <v>82.9</v>
      </c>
      <c r="E908" s="12">
        <v>76</v>
      </c>
      <c r="F908" s="12">
        <v>56.5</v>
      </c>
      <c r="G908" s="12">
        <v>44.5</v>
      </c>
      <c r="H908" s="12">
        <v>6.7</v>
      </c>
      <c r="I908" s="12">
        <v>34.5</v>
      </c>
      <c r="J908" s="12">
        <v>22.1</v>
      </c>
      <c r="K908" s="12">
        <v>14.1</v>
      </c>
      <c r="L908" s="12">
        <v>38</v>
      </c>
      <c r="M908" s="12">
        <v>13.8</v>
      </c>
      <c r="N908" s="12">
        <v>80.099999999999994</v>
      </c>
      <c r="O908" s="12">
        <v>7.3</v>
      </c>
      <c r="P908" s="12">
        <v>21.1</v>
      </c>
      <c r="Q908" s="12">
        <v>16.899999999999999</v>
      </c>
      <c r="R908" s="85">
        <v>0.63740460584554459</v>
      </c>
      <c r="S908" s="122">
        <v>0.55674859848733438</v>
      </c>
      <c r="T908" s="122">
        <v>0.69270458040663263</v>
      </c>
      <c r="U908" s="122">
        <v>0.65282335487005616</v>
      </c>
      <c r="V908" s="174">
        <f t="shared" si="2573"/>
        <v>3</v>
      </c>
      <c r="W908" s="174">
        <f t="shared" si="2574"/>
        <v>3</v>
      </c>
      <c r="X908" s="174">
        <f t="shared" si="2575"/>
        <v>3</v>
      </c>
      <c r="Y908" s="174">
        <f t="shared" si="2576"/>
        <v>3</v>
      </c>
      <c r="Z908" s="99"/>
      <c r="AA908" s="99"/>
      <c r="AB908" s="99"/>
      <c r="AC908" s="99"/>
      <c r="AD908" s="99"/>
      <c r="AE908" s="99"/>
      <c r="AF908" s="99"/>
      <c r="AG908" s="99"/>
      <c r="AH908" s="99"/>
      <c r="AI908" s="99"/>
      <c r="AJ908" s="99"/>
      <c r="AK908" s="99"/>
      <c r="AL908" s="99"/>
      <c r="AM908" s="99"/>
      <c r="AN908" s="99"/>
      <c r="AO908" s="52"/>
      <c r="AP908" s="52"/>
      <c r="AQ908" s="52"/>
    </row>
    <row r="909" spans="1:43" ht="15" thickBot="1">
      <c r="A909" s="1" t="s">
        <v>5</v>
      </c>
      <c r="B909" s="1">
        <v>13067030230</v>
      </c>
      <c r="C909" s="1"/>
      <c r="D909" s="12">
        <v>80</v>
      </c>
      <c r="E909" s="12">
        <v>78.599999999999994</v>
      </c>
      <c r="F909" s="12">
        <v>48.4</v>
      </c>
      <c r="G909" s="12">
        <v>28.3</v>
      </c>
      <c r="H909" s="12">
        <v>9.5</v>
      </c>
      <c r="I909" s="12">
        <v>12.8</v>
      </c>
      <c r="J909" s="12">
        <v>19.8</v>
      </c>
      <c r="K909" s="12">
        <v>19.7</v>
      </c>
      <c r="L909" s="12">
        <v>35</v>
      </c>
      <c r="M909" s="12">
        <v>9.9</v>
      </c>
      <c r="N909" s="12">
        <v>83.7</v>
      </c>
      <c r="O909" s="12">
        <v>6.4</v>
      </c>
      <c r="P909" s="12">
        <v>24.4</v>
      </c>
      <c r="Q909" s="12">
        <v>10.4</v>
      </c>
      <c r="R909" s="85">
        <v>0.68392978663200199</v>
      </c>
      <c r="S909" s="122">
        <v>0.57589842494054577</v>
      </c>
      <c r="T909" s="122">
        <v>0.71825222111565468</v>
      </c>
      <c r="U909" s="122">
        <v>0.73449900373059418</v>
      </c>
      <c r="V909" s="174">
        <f t="shared" si="2573"/>
        <v>3</v>
      </c>
      <c r="W909" s="174">
        <f t="shared" si="2574"/>
        <v>3</v>
      </c>
      <c r="X909" s="174">
        <f t="shared" si="2575"/>
        <v>3</v>
      </c>
      <c r="Y909" s="174">
        <f t="shared" si="2576"/>
        <v>5</v>
      </c>
      <c r="Z909" s="99"/>
      <c r="AA909" s="99"/>
      <c r="AB909" s="99"/>
      <c r="AC909" s="99"/>
      <c r="AD909" s="99"/>
      <c r="AE909" s="99"/>
      <c r="AF909" s="99"/>
      <c r="AG909" s="99"/>
      <c r="AH909" s="99"/>
      <c r="AI909" s="99"/>
      <c r="AJ909" s="99"/>
      <c r="AK909" s="99"/>
      <c r="AL909" s="99"/>
      <c r="AM909" s="99"/>
      <c r="AN909" s="99"/>
      <c r="AO909" s="52"/>
      <c r="AP909" s="52"/>
      <c r="AQ909" s="52"/>
    </row>
    <row r="910" spans="1:43" ht="15" thickBot="1">
      <c r="A910" s="1" t="s">
        <v>5</v>
      </c>
      <c r="B910" s="1">
        <v>13067030231</v>
      </c>
      <c r="C910" s="1"/>
      <c r="D910" s="12">
        <v>87.4</v>
      </c>
      <c r="E910" s="12">
        <v>84.3</v>
      </c>
      <c r="F910" s="12">
        <v>64.099999999999994</v>
      </c>
      <c r="G910" s="12">
        <v>42.4</v>
      </c>
      <c r="H910" s="12">
        <v>7.3</v>
      </c>
      <c r="I910" s="12">
        <v>1.7</v>
      </c>
      <c r="J910" s="12">
        <v>2.2000000000000002</v>
      </c>
      <c r="K910" s="12">
        <v>9.6999999999999993</v>
      </c>
      <c r="L910" s="12">
        <v>19.399999999999999</v>
      </c>
      <c r="M910" s="12">
        <v>3.2</v>
      </c>
      <c r="N910" s="12">
        <v>87.6</v>
      </c>
      <c r="O910" s="12">
        <v>2.7</v>
      </c>
      <c r="P910" s="12">
        <v>4.0999999999999996</v>
      </c>
      <c r="Q910" s="12">
        <v>6.5</v>
      </c>
      <c r="R910" s="85">
        <v>0.91672733104139648</v>
      </c>
      <c r="S910" s="122">
        <v>0.81271867796378383</v>
      </c>
      <c r="T910" s="122">
        <v>0.91179134348742485</v>
      </c>
      <c r="U910" s="122">
        <v>0.929423841194293</v>
      </c>
      <c r="V910" s="174">
        <f t="shared" si="2573"/>
        <v>5</v>
      </c>
      <c r="W910" s="174">
        <f t="shared" si="2574"/>
        <v>5</v>
      </c>
      <c r="X910" s="174">
        <f t="shared" si="2575"/>
        <v>5</v>
      </c>
      <c r="Y910" s="174">
        <f t="shared" si="2576"/>
        <v>5</v>
      </c>
      <c r="Z910" s="99"/>
      <c r="AA910" s="99"/>
      <c r="AB910" s="99"/>
      <c r="AC910" s="99"/>
      <c r="AD910" s="99"/>
      <c r="AE910" s="99"/>
      <c r="AF910" s="99"/>
      <c r="AG910" s="99"/>
      <c r="AH910" s="99"/>
      <c r="AI910" s="99"/>
      <c r="AJ910" s="99"/>
      <c r="AK910" s="99"/>
      <c r="AL910" s="99"/>
      <c r="AM910" s="99"/>
      <c r="AN910" s="99"/>
      <c r="AO910" s="52"/>
      <c r="AP910" s="52"/>
      <c r="AQ910" s="52"/>
    </row>
    <row r="911" spans="1:43" ht="15" thickBot="1">
      <c r="A911" s="1" t="s">
        <v>5</v>
      </c>
      <c r="B911" s="1">
        <v>13067030232</v>
      </c>
      <c r="C911" s="1"/>
      <c r="D911" s="12">
        <v>86.2</v>
      </c>
      <c r="E911" s="12">
        <v>87.6</v>
      </c>
      <c r="F911" s="12">
        <v>45.8</v>
      </c>
      <c r="G911" s="12">
        <v>54.3</v>
      </c>
      <c r="H911" s="12">
        <v>7.9</v>
      </c>
      <c r="I911" s="12">
        <v>3.5</v>
      </c>
      <c r="J911" s="12">
        <v>13.1</v>
      </c>
      <c r="K911" s="12">
        <v>11</v>
      </c>
      <c r="L911" s="12">
        <v>27.6</v>
      </c>
      <c r="M911" s="12">
        <v>3.2</v>
      </c>
      <c r="N911" s="12">
        <v>87</v>
      </c>
      <c r="O911" s="12">
        <v>6.9</v>
      </c>
      <c r="P911" s="12">
        <v>11.9</v>
      </c>
      <c r="Q911" s="12">
        <v>10.1</v>
      </c>
      <c r="R911" s="85">
        <v>0.83572174404073785</v>
      </c>
      <c r="S911" s="122">
        <v>0.77063491978816268</v>
      </c>
      <c r="T911" s="122">
        <v>0.84828307119010837</v>
      </c>
      <c r="U911" s="122">
        <v>0.81843058898902876</v>
      </c>
      <c r="V911" s="174">
        <f t="shared" si="2573"/>
        <v>5</v>
      </c>
      <c r="W911" s="174">
        <f t="shared" si="2574"/>
        <v>5</v>
      </c>
      <c r="X911" s="174">
        <f t="shared" si="2575"/>
        <v>5</v>
      </c>
      <c r="Y911" s="174">
        <f t="shared" si="2576"/>
        <v>5</v>
      </c>
      <c r="Z911" s="99"/>
      <c r="AA911" s="99"/>
      <c r="AB911" s="99"/>
      <c r="AC911" s="99"/>
      <c r="AD911" s="99"/>
      <c r="AE911" s="99"/>
      <c r="AF911" s="99"/>
      <c r="AG911" s="99"/>
      <c r="AH911" s="99"/>
      <c r="AI911" s="99"/>
      <c r="AJ911" s="99"/>
      <c r="AK911" s="99"/>
      <c r="AL911" s="99"/>
      <c r="AM911" s="99"/>
      <c r="AN911" s="99"/>
      <c r="AO911" s="52"/>
      <c r="AP911" s="52"/>
      <c r="AQ911" s="52"/>
    </row>
    <row r="912" spans="1:43" ht="15" thickBot="1">
      <c r="A912" s="1" t="s">
        <v>5</v>
      </c>
      <c r="B912" s="1">
        <v>13067030233</v>
      </c>
      <c r="C912" s="1"/>
      <c r="D912" s="12">
        <v>86.2</v>
      </c>
      <c r="E912" s="12">
        <v>87.6</v>
      </c>
      <c r="F912" s="12">
        <v>53.2</v>
      </c>
      <c r="G912" s="12">
        <v>54.3</v>
      </c>
      <c r="H912" s="12">
        <v>5.9</v>
      </c>
      <c r="I912" s="12">
        <v>1</v>
      </c>
      <c r="J912" s="12">
        <v>2.9</v>
      </c>
      <c r="K912" s="12">
        <v>6.6</v>
      </c>
      <c r="L912" s="12">
        <v>22.2</v>
      </c>
      <c r="M912" s="12">
        <v>5.0758999999999999</v>
      </c>
      <c r="N912" s="12">
        <v>87</v>
      </c>
      <c r="O912" s="12">
        <v>2.6</v>
      </c>
      <c r="P912" s="12">
        <v>8.9</v>
      </c>
      <c r="Q912" s="12">
        <v>7.6</v>
      </c>
      <c r="R912" s="85">
        <v>0.90656071408802286</v>
      </c>
      <c r="S912" s="122">
        <v>0.84911775014699975</v>
      </c>
      <c r="T912" s="122">
        <v>0.89137153001830038</v>
      </c>
      <c r="U912" s="122">
        <v>0.89058940018346533</v>
      </c>
      <c r="V912" s="174">
        <f t="shared" si="2573"/>
        <v>5</v>
      </c>
      <c r="W912" s="174">
        <f t="shared" si="2574"/>
        <v>5</v>
      </c>
      <c r="X912" s="174">
        <f t="shared" si="2575"/>
        <v>5</v>
      </c>
      <c r="Y912" s="174">
        <f t="shared" si="2576"/>
        <v>5</v>
      </c>
      <c r="Z912" s="99"/>
      <c r="AA912" s="99"/>
      <c r="AB912" s="99"/>
      <c r="AC912" s="99"/>
      <c r="AD912" s="99"/>
      <c r="AE912" s="99"/>
      <c r="AF912" s="99"/>
      <c r="AG912" s="99"/>
      <c r="AH912" s="99"/>
      <c r="AI912" s="99"/>
      <c r="AJ912" s="99"/>
      <c r="AK912" s="99"/>
      <c r="AL912" s="99"/>
      <c r="AM912" s="99"/>
      <c r="AN912" s="99"/>
      <c r="AO912" s="52"/>
      <c r="AP912" s="52"/>
      <c r="AQ912" s="52"/>
    </row>
    <row r="913" spans="1:43" ht="15" thickBot="1">
      <c r="A913" s="1" t="s">
        <v>5</v>
      </c>
      <c r="B913" s="1">
        <v>13067030234</v>
      </c>
      <c r="C913" s="1"/>
      <c r="D913" s="12">
        <v>85.8</v>
      </c>
      <c r="E913" s="12">
        <v>86.3</v>
      </c>
      <c r="F913" s="12">
        <v>69.400000000000006</v>
      </c>
      <c r="G913" s="12">
        <v>56.5</v>
      </c>
      <c r="H913" s="12">
        <v>7.8</v>
      </c>
      <c r="I913" s="12">
        <v>2.1</v>
      </c>
      <c r="J913" s="12">
        <v>2.8</v>
      </c>
      <c r="K913" s="12">
        <v>7</v>
      </c>
      <c r="L913" s="12">
        <v>28.6</v>
      </c>
      <c r="M913" s="12">
        <v>4.0999999999999996</v>
      </c>
      <c r="N913" s="12">
        <v>85.6</v>
      </c>
      <c r="O913" s="12">
        <v>0.7</v>
      </c>
      <c r="P913" s="12">
        <v>8.1999999999999993</v>
      </c>
      <c r="Q913" s="12">
        <v>5</v>
      </c>
      <c r="R913" s="85">
        <v>0.90065417852955143</v>
      </c>
      <c r="S913" s="122">
        <v>0.84619892273599506</v>
      </c>
      <c r="T913" s="122">
        <v>0.85055270227893265</v>
      </c>
      <c r="U913" s="122">
        <v>0.92581995925446769</v>
      </c>
      <c r="V913" s="174">
        <f t="shared" si="2573"/>
        <v>5</v>
      </c>
      <c r="W913" s="174">
        <f t="shared" si="2574"/>
        <v>5</v>
      </c>
      <c r="X913" s="174">
        <f t="shared" si="2575"/>
        <v>5</v>
      </c>
      <c r="Y913" s="174">
        <f t="shared" si="2576"/>
        <v>5</v>
      </c>
      <c r="Z913" s="99"/>
      <c r="AA913" s="99"/>
      <c r="AB913" s="99"/>
      <c r="AC913" s="99"/>
      <c r="AD913" s="99"/>
      <c r="AE913" s="99"/>
      <c r="AF913" s="99"/>
      <c r="AG913" s="99"/>
      <c r="AH913" s="99"/>
      <c r="AI913" s="99"/>
      <c r="AJ913" s="99"/>
      <c r="AK913" s="99"/>
      <c r="AL913" s="99"/>
      <c r="AM913" s="99"/>
      <c r="AN913" s="99"/>
      <c r="AO913" s="52"/>
      <c r="AP913" s="52"/>
      <c r="AQ913" s="52"/>
    </row>
    <row r="914" spans="1:43" ht="15" thickBot="1">
      <c r="A914" s="1" t="s">
        <v>5</v>
      </c>
      <c r="B914" s="1">
        <v>13067030235</v>
      </c>
      <c r="C914" s="1"/>
      <c r="D914" s="12">
        <v>86.2</v>
      </c>
      <c r="E914" s="12">
        <v>87.5</v>
      </c>
      <c r="F914" s="12">
        <v>70.8</v>
      </c>
      <c r="G914" s="12">
        <v>54.1</v>
      </c>
      <c r="H914" s="12">
        <v>4.5999999999999996</v>
      </c>
      <c r="I914" s="12">
        <v>3.0585</v>
      </c>
      <c r="J914" s="12">
        <v>8.6999999999999993</v>
      </c>
      <c r="K914" s="12">
        <v>13.7</v>
      </c>
      <c r="L914" s="12">
        <v>20.100000000000001</v>
      </c>
      <c r="M914" s="12">
        <v>3.3</v>
      </c>
      <c r="N914" s="12">
        <v>86.8</v>
      </c>
      <c r="O914" s="12">
        <v>5.5</v>
      </c>
      <c r="P914" s="12">
        <v>6.8</v>
      </c>
      <c r="Q914" s="12">
        <v>6.9</v>
      </c>
      <c r="R914" s="85">
        <v>0.91547227522249441</v>
      </c>
      <c r="S914" s="122">
        <v>0.88044370498026892</v>
      </c>
      <c r="T914" s="122">
        <v>0.89083218836197453</v>
      </c>
      <c r="U914" s="122">
        <v>0.88631132213615071</v>
      </c>
      <c r="V914" s="174">
        <f t="shared" si="2573"/>
        <v>5</v>
      </c>
      <c r="W914" s="174">
        <f t="shared" si="2574"/>
        <v>5</v>
      </c>
      <c r="X914" s="174">
        <f t="shared" si="2575"/>
        <v>5</v>
      </c>
      <c r="Y914" s="174">
        <f t="shared" si="2576"/>
        <v>5</v>
      </c>
      <c r="Z914" s="99"/>
      <c r="AA914" s="99"/>
      <c r="AB914" s="99"/>
      <c r="AC914" s="99"/>
      <c r="AD914" s="99"/>
      <c r="AE914" s="99"/>
      <c r="AF914" s="99"/>
      <c r="AG914" s="99"/>
      <c r="AH914" s="99"/>
      <c r="AI914" s="99"/>
      <c r="AJ914" s="99"/>
      <c r="AK914" s="99"/>
      <c r="AL914" s="99"/>
      <c r="AM914" s="99"/>
      <c r="AN914" s="99"/>
      <c r="AO914" s="52"/>
      <c r="AP914" s="52"/>
      <c r="AQ914" s="52"/>
    </row>
    <row r="915" spans="1:43" ht="15" thickBot="1">
      <c r="A915" s="1" t="s">
        <v>5</v>
      </c>
      <c r="B915" s="1">
        <v>13067030236</v>
      </c>
      <c r="C915" s="1"/>
      <c r="D915" s="12">
        <v>96.2</v>
      </c>
      <c r="E915" s="12">
        <v>89.7</v>
      </c>
      <c r="F915" s="12">
        <v>77.900000000000006</v>
      </c>
      <c r="G915" s="12">
        <v>53.5</v>
      </c>
      <c r="H915" s="12">
        <v>7.4</v>
      </c>
      <c r="I915" s="12">
        <v>2.9</v>
      </c>
      <c r="J915" s="12">
        <v>2.6</v>
      </c>
      <c r="K915" s="12">
        <v>3</v>
      </c>
      <c r="L915" s="12">
        <v>28.5</v>
      </c>
      <c r="M915" s="12">
        <v>4.7</v>
      </c>
      <c r="N915" s="12">
        <v>91.3</v>
      </c>
      <c r="O915" s="12">
        <v>0.7</v>
      </c>
      <c r="P915" s="12">
        <v>3.5</v>
      </c>
      <c r="Q915" s="12">
        <v>4.3</v>
      </c>
      <c r="R915" s="85">
        <v>0.95170509846642759</v>
      </c>
      <c r="S915" s="122">
        <v>0.90949936891139449</v>
      </c>
      <c r="T915" s="122">
        <v>0.86264074852256611</v>
      </c>
      <c r="U915" s="122">
        <v>0.99415454829425054</v>
      </c>
      <c r="V915" s="174">
        <f t="shared" si="2573"/>
        <v>5</v>
      </c>
      <c r="W915" s="174">
        <f t="shared" si="2574"/>
        <v>5</v>
      </c>
      <c r="X915" s="174">
        <f t="shared" si="2575"/>
        <v>5</v>
      </c>
      <c r="Y915" s="174">
        <f t="shared" si="2576"/>
        <v>5</v>
      </c>
      <c r="Z915" s="99"/>
      <c r="AA915" s="99"/>
      <c r="AB915" s="99"/>
      <c r="AC915" s="99"/>
      <c r="AD915" s="99"/>
      <c r="AE915" s="99"/>
      <c r="AF915" s="99"/>
      <c r="AG915" s="99"/>
      <c r="AH915" s="99"/>
      <c r="AI915" s="99"/>
      <c r="AJ915" s="99"/>
      <c r="AK915" s="99"/>
      <c r="AL915" s="99"/>
      <c r="AM915" s="99"/>
      <c r="AN915" s="99"/>
      <c r="AO915" s="52"/>
      <c r="AP915" s="52"/>
      <c r="AQ915" s="52"/>
    </row>
    <row r="916" spans="1:43" ht="15" thickBot="1">
      <c r="A916" s="1" t="s">
        <v>5</v>
      </c>
      <c r="B916" s="1">
        <v>13067030238</v>
      </c>
      <c r="C916" s="1"/>
      <c r="D916" s="12">
        <v>96.2</v>
      </c>
      <c r="E916" s="12">
        <v>89.7</v>
      </c>
      <c r="F916" s="12">
        <v>69.8</v>
      </c>
      <c r="G916" s="12">
        <v>58.9</v>
      </c>
      <c r="H916" s="12">
        <v>6.9</v>
      </c>
      <c r="I916" s="12">
        <v>1</v>
      </c>
      <c r="J916" s="12">
        <v>11.8</v>
      </c>
      <c r="K916" s="12">
        <v>12.8</v>
      </c>
      <c r="L916" s="12">
        <v>26.5</v>
      </c>
      <c r="M916" s="12">
        <v>6.2</v>
      </c>
      <c r="N916" s="12">
        <v>91.3</v>
      </c>
      <c r="O916" s="12">
        <v>6.2</v>
      </c>
      <c r="P916" s="12">
        <v>5.9</v>
      </c>
      <c r="Q916" s="12">
        <v>6</v>
      </c>
      <c r="R916" s="85">
        <v>0.91061895705171014</v>
      </c>
      <c r="S916" s="122">
        <v>0.90290551287536125</v>
      </c>
      <c r="T916" s="122">
        <v>0.82958342619660475</v>
      </c>
      <c r="U916" s="122">
        <v>0.92476882743117317</v>
      </c>
      <c r="V916" s="174">
        <f t="shared" si="2573"/>
        <v>5</v>
      </c>
      <c r="W916" s="174">
        <f t="shared" si="2574"/>
        <v>5</v>
      </c>
      <c r="X916" s="174">
        <f t="shared" si="2575"/>
        <v>5</v>
      </c>
      <c r="Y916" s="174">
        <f t="shared" si="2576"/>
        <v>5</v>
      </c>
      <c r="Z916" s="99"/>
      <c r="AA916" s="99"/>
      <c r="AB916" s="99"/>
      <c r="AC916" s="99"/>
      <c r="AD916" s="99"/>
      <c r="AE916" s="99"/>
      <c r="AF916" s="99"/>
      <c r="AG916" s="99"/>
      <c r="AH916" s="99"/>
      <c r="AI916" s="99"/>
      <c r="AJ916" s="99"/>
      <c r="AK916" s="99"/>
      <c r="AL916" s="99"/>
      <c r="AM916" s="99"/>
      <c r="AN916" s="99"/>
      <c r="AO916" s="52"/>
      <c r="AP916" s="52"/>
      <c r="AQ916" s="52"/>
    </row>
    <row r="917" spans="1:43" ht="15" thickBot="1">
      <c r="A917" s="1" t="s">
        <v>5</v>
      </c>
      <c r="B917" s="1">
        <v>13067030239</v>
      </c>
      <c r="C917" s="1"/>
      <c r="D917" s="12">
        <v>96.2</v>
      </c>
      <c r="E917" s="12">
        <v>89.7</v>
      </c>
      <c r="F917" s="12">
        <v>76.599999999999994</v>
      </c>
      <c r="G917" s="12">
        <v>58.4</v>
      </c>
      <c r="H917" s="12">
        <v>7.8</v>
      </c>
      <c r="I917" s="12">
        <v>0.8</v>
      </c>
      <c r="J917" s="12">
        <v>7.1</v>
      </c>
      <c r="K917" s="12">
        <v>7.7</v>
      </c>
      <c r="L917" s="12">
        <v>27.9</v>
      </c>
      <c r="M917" s="12">
        <v>5.0999999999999996</v>
      </c>
      <c r="N917" s="12">
        <v>91.3</v>
      </c>
      <c r="O917" s="12">
        <v>5.6</v>
      </c>
      <c r="P917" s="12">
        <v>9.3000000000000007</v>
      </c>
      <c r="Q917" s="12">
        <v>6.2</v>
      </c>
      <c r="R917" s="85">
        <v>0.9158711361354015</v>
      </c>
      <c r="S917" s="122">
        <v>0.9128376299647144</v>
      </c>
      <c r="T917" s="122">
        <v>0.84631622507864013</v>
      </c>
      <c r="U917" s="122">
        <v>0.90992449590266766</v>
      </c>
      <c r="V917" s="174">
        <f t="shared" si="2573"/>
        <v>5</v>
      </c>
      <c r="W917" s="174">
        <f t="shared" si="2574"/>
        <v>5</v>
      </c>
      <c r="X917" s="174">
        <f t="shared" si="2575"/>
        <v>5</v>
      </c>
      <c r="Y917" s="174">
        <f t="shared" si="2576"/>
        <v>5</v>
      </c>
      <c r="Z917" s="99"/>
      <c r="AA917" s="99"/>
      <c r="AB917" s="99"/>
      <c r="AC917" s="99"/>
      <c r="AD917" s="99"/>
      <c r="AE917" s="99"/>
      <c r="AF917" s="99"/>
      <c r="AG917" s="99"/>
      <c r="AH917" s="99"/>
      <c r="AI917" s="99"/>
      <c r="AJ917" s="99"/>
      <c r="AK917" s="99"/>
      <c r="AL917" s="99"/>
      <c r="AM917" s="99"/>
      <c r="AN917" s="99"/>
      <c r="AO917" s="52"/>
      <c r="AP917" s="52"/>
      <c r="AQ917" s="52"/>
    </row>
    <row r="918" spans="1:43" ht="15" thickBot="1">
      <c r="A918" s="1" t="s">
        <v>5</v>
      </c>
      <c r="B918" s="1">
        <v>13067030310</v>
      </c>
      <c r="C918" s="1"/>
      <c r="D918" s="12">
        <v>78.7</v>
      </c>
      <c r="E918" s="12">
        <v>74.8</v>
      </c>
      <c r="F918" s="12">
        <v>68.5</v>
      </c>
      <c r="G918" s="12">
        <v>36.6</v>
      </c>
      <c r="H918" s="12">
        <v>7.3</v>
      </c>
      <c r="I918" s="12">
        <v>11.1</v>
      </c>
      <c r="J918" s="12">
        <v>10.3</v>
      </c>
      <c r="K918" s="12">
        <v>21.2</v>
      </c>
      <c r="L918" s="12">
        <v>34.9</v>
      </c>
      <c r="M918" s="12">
        <v>9.6999999999999993</v>
      </c>
      <c r="N918" s="12">
        <v>82.8</v>
      </c>
      <c r="O918" s="12">
        <v>7.8</v>
      </c>
      <c r="P918" s="12">
        <v>20.100000000000001</v>
      </c>
      <c r="Q918" s="12">
        <v>7.6</v>
      </c>
      <c r="R918" s="85">
        <v>0.72885044266843302</v>
      </c>
      <c r="S918" s="122">
        <v>0.67594737856584253</v>
      </c>
      <c r="T918" s="122">
        <v>0.71453684775793214</v>
      </c>
      <c r="U918" s="122">
        <v>0.76945687529691076</v>
      </c>
      <c r="V918" s="174">
        <f t="shared" si="2573"/>
        <v>5</v>
      </c>
      <c r="W918" s="174">
        <f t="shared" si="2574"/>
        <v>5</v>
      </c>
      <c r="X918" s="174">
        <f t="shared" si="2575"/>
        <v>3</v>
      </c>
      <c r="Y918" s="174">
        <f t="shared" si="2576"/>
        <v>5</v>
      </c>
      <c r="Z918" s="99"/>
      <c r="AA918" s="99"/>
      <c r="AB918" s="99"/>
      <c r="AC918" s="99"/>
      <c r="AD918" s="99"/>
      <c r="AE918" s="99"/>
      <c r="AF918" s="99"/>
      <c r="AG918" s="99"/>
      <c r="AH918" s="99"/>
      <c r="AI918" s="99"/>
      <c r="AJ918" s="99"/>
      <c r="AK918" s="99"/>
      <c r="AL918" s="99"/>
      <c r="AM918" s="99"/>
      <c r="AN918" s="99"/>
      <c r="AO918" s="52"/>
      <c r="AP918" s="52"/>
      <c r="AQ918" s="52"/>
    </row>
    <row r="919" spans="1:43" ht="15" thickBot="1">
      <c r="A919" s="1" t="s">
        <v>5</v>
      </c>
      <c r="B919" s="1">
        <v>13067030311</v>
      </c>
      <c r="C919" s="1"/>
      <c r="D919" s="12">
        <v>79.400000000000006</v>
      </c>
      <c r="E919" s="12">
        <v>75.7</v>
      </c>
      <c r="F919" s="12">
        <v>75.7</v>
      </c>
      <c r="G919" s="12">
        <v>37</v>
      </c>
      <c r="H919" s="12">
        <v>8.6999999999999993</v>
      </c>
      <c r="I919" s="12">
        <v>1</v>
      </c>
      <c r="J919" s="12">
        <v>6.6</v>
      </c>
      <c r="K919" s="12">
        <v>8.9</v>
      </c>
      <c r="L919" s="12">
        <v>18.3</v>
      </c>
      <c r="M919" s="12">
        <v>4.5</v>
      </c>
      <c r="N919" s="12">
        <v>83.1</v>
      </c>
      <c r="O919" s="12">
        <v>4.3</v>
      </c>
      <c r="P919" s="12">
        <v>13.3</v>
      </c>
      <c r="Q919" s="12">
        <v>7.3</v>
      </c>
      <c r="R919" s="85">
        <v>0.85710721090676489</v>
      </c>
      <c r="S919" s="122">
        <v>0.73455480671873286</v>
      </c>
      <c r="T919" s="122">
        <v>0.91418390388926074</v>
      </c>
      <c r="U919" s="122">
        <v>0.83384122054528709</v>
      </c>
      <c r="V919" s="174">
        <f t="shared" si="2573"/>
        <v>5</v>
      </c>
      <c r="W919" s="174">
        <f t="shared" si="2574"/>
        <v>5</v>
      </c>
      <c r="X919" s="174">
        <f t="shared" si="2575"/>
        <v>5</v>
      </c>
      <c r="Y919" s="174">
        <f t="shared" si="2576"/>
        <v>5</v>
      </c>
      <c r="Z919" s="99"/>
      <c r="AA919" s="99"/>
      <c r="AB919" s="99"/>
      <c r="AC919" s="99"/>
      <c r="AD919" s="99"/>
      <c r="AE919" s="99"/>
      <c r="AF919" s="99"/>
      <c r="AG919" s="99"/>
      <c r="AH919" s="99"/>
      <c r="AI919" s="99"/>
      <c r="AJ919" s="99"/>
      <c r="AK919" s="99"/>
      <c r="AL919" s="99"/>
      <c r="AM919" s="99"/>
      <c r="AN919" s="99"/>
      <c r="AO919" s="52"/>
      <c r="AP919" s="52"/>
      <c r="AQ919" s="52"/>
    </row>
    <row r="920" spans="1:43" ht="15" thickBot="1">
      <c r="A920" s="1" t="s">
        <v>5</v>
      </c>
      <c r="B920" s="1">
        <v>13067030312</v>
      </c>
      <c r="C920" s="1"/>
      <c r="D920" s="12">
        <v>80.900000000000006</v>
      </c>
      <c r="E920" s="12">
        <v>76.599999999999994</v>
      </c>
      <c r="F920" s="12">
        <v>66.5</v>
      </c>
      <c r="G920" s="12">
        <v>29.1</v>
      </c>
      <c r="H920" s="12">
        <v>5.8</v>
      </c>
      <c r="I920" s="12">
        <v>21</v>
      </c>
      <c r="J920" s="12">
        <v>19.899999999999999</v>
      </c>
      <c r="K920" s="12">
        <v>21</v>
      </c>
      <c r="L920" s="12">
        <v>29.8</v>
      </c>
      <c r="M920" s="12">
        <v>4.5999999999999996</v>
      </c>
      <c r="N920" s="12">
        <v>82.1</v>
      </c>
      <c r="O920" s="12">
        <v>5.0999999999999996</v>
      </c>
      <c r="P920" s="12">
        <v>16.5</v>
      </c>
      <c r="Q920" s="12">
        <v>10.3</v>
      </c>
      <c r="R920" s="85">
        <v>0.74270595883215818</v>
      </c>
      <c r="S920" s="122">
        <v>0.62318839652935387</v>
      </c>
      <c r="T920" s="122">
        <v>0.78513527260800986</v>
      </c>
      <c r="U920" s="122">
        <v>0.77402513198221168</v>
      </c>
      <c r="V920" s="174">
        <f t="shared" si="2573"/>
        <v>5</v>
      </c>
      <c r="W920" s="174">
        <f t="shared" si="2574"/>
        <v>5</v>
      </c>
      <c r="X920" s="174">
        <f t="shared" si="2575"/>
        <v>5</v>
      </c>
      <c r="Y920" s="174">
        <f t="shared" si="2576"/>
        <v>5</v>
      </c>
      <c r="Z920" s="99"/>
      <c r="AA920" s="99"/>
      <c r="AB920" s="99"/>
      <c r="AC920" s="99"/>
      <c r="AD920" s="99"/>
      <c r="AE920" s="99"/>
      <c r="AF920" s="99"/>
      <c r="AG920" s="99"/>
      <c r="AH920" s="99"/>
      <c r="AI920" s="99"/>
      <c r="AJ920" s="99"/>
      <c r="AK920" s="99"/>
      <c r="AL920" s="99"/>
      <c r="AM920" s="99"/>
      <c r="AN920" s="99"/>
      <c r="AO920" s="52"/>
      <c r="AP920" s="52"/>
      <c r="AQ920" s="52"/>
    </row>
    <row r="921" spans="1:43" ht="15" thickBot="1">
      <c r="A921" s="1" t="s">
        <v>5</v>
      </c>
      <c r="B921" s="1">
        <v>13067030313</v>
      </c>
      <c r="C921" s="1"/>
      <c r="D921" s="12">
        <v>80.8</v>
      </c>
      <c r="E921" s="12">
        <v>76.599999999999994</v>
      </c>
      <c r="F921" s="12">
        <v>66.3</v>
      </c>
      <c r="G921" s="12">
        <v>26.8</v>
      </c>
      <c r="H921" s="12">
        <v>7.6</v>
      </c>
      <c r="I921" s="12">
        <v>14.3</v>
      </c>
      <c r="J921" s="12">
        <v>-2.2703000000000002</v>
      </c>
      <c r="K921" s="12">
        <v>10.5</v>
      </c>
      <c r="L921" s="12">
        <v>27.6</v>
      </c>
      <c r="M921" s="12">
        <v>4.5</v>
      </c>
      <c r="N921" s="12">
        <v>82.1</v>
      </c>
      <c r="O921" s="12">
        <v>4.5</v>
      </c>
      <c r="P921" s="12">
        <v>12.4</v>
      </c>
      <c r="Q921" s="12">
        <v>9.9</v>
      </c>
      <c r="R921" s="85">
        <v>0.79330924156856331</v>
      </c>
      <c r="S921" s="122">
        <v>0.67039244871054338</v>
      </c>
      <c r="T921" s="122">
        <v>0.84167555399808691</v>
      </c>
      <c r="U921" s="122">
        <v>0.80310153372420523</v>
      </c>
      <c r="V921" s="174">
        <f t="shared" si="2573"/>
        <v>5</v>
      </c>
      <c r="W921" s="174">
        <f t="shared" si="2574"/>
        <v>5</v>
      </c>
      <c r="X921" s="174">
        <f t="shared" si="2575"/>
        <v>5</v>
      </c>
      <c r="Y921" s="174">
        <f t="shared" si="2576"/>
        <v>5</v>
      </c>
      <c r="Z921" s="99"/>
      <c r="AA921" s="99"/>
      <c r="AB921" s="99"/>
      <c r="AC921" s="99"/>
      <c r="AD921" s="99"/>
      <c r="AE921" s="99"/>
      <c r="AF921" s="99"/>
      <c r="AG921" s="99"/>
      <c r="AH921" s="99"/>
      <c r="AI921" s="99"/>
      <c r="AJ921" s="99"/>
      <c r="AK921" s="99"/>
      <c r="AL921" s="99"/>
      <c r="AM921" s="99"/>
      <c r="AN921" s="99"/>
      <c r="AO921" s="52"/>
      <c r="AP921" s="52"/>
      <c r="AQ921" s="52"/>
    </row>
    <row r="922" spans="1:43" ht="15" thickBot="1">
      <c r="A922" s="1" t="s">
        <v>5</v>
      </c>
      <c r="B922" s="1">
        <v>13067030314</v>
      </c>
      <c r="C922" s="1"/>
      <c r="D922" s="12">
        <v>86.7</v>
      </c>
      <c r="E922" s="12">
        <v>85.7</v>
      </c>
      <c r="F922" s="12">
        <v>68.599999999999994</v>
      </c>
      <c r="G922" s="12">
        <v>68.3</v>
      </c>
      <c r="H922" s="12">
        <v>6.3</v>
      </c>
      <c r="I922" s="12">
        <v>8.5</v>
      </c>
      <c r="J922" s="12">
        <v>6.9</v>
      </c>
      <c r="K922" s="12">
        <v>15.6</v>
      </c>
      <c r="L922" s="12">
        <v>29.1</v>
      </c>
      <c r="M922" s="12">
        <v>3.1</v>
      </c>
      <c r="N922" s="12">
        <v>87.9</v>
      </c>
      <c r="O922" s="12">
        <v>5.7</v>
      </c>
      <c r="P922" s="12">
        <v>16.399999999999999</v>
      </c>
      <c r="Q922" s="12">
        <v>7.6</v>
      </c>
      <c r="R922" s="85">
        <v>0.85855725878174716</v>
      </c>
      <c r="S922" s="122">
        <v>0.85345457138687519</v>
      </c>
      <c r="T922" s="122">
        <v>0.82062819351554106</v>
      </c>
      <c r="U922" s="122">
        <v>0.83658873171845038</v>
      </c>
      <c r="V922" s="174">
        <f t="shared" si="2573"/>
        <v>5</v>
      </c>
      <c r="W922" s="174">
        <f t="shared" si="2574"/>
        <v>5</v>
      </c>
      <c r="X922" s="174">
        <f t="shared" si="2575"/>
        <v>5</v>
      </c>
      <c r="Y922" s="174">
        <f t="shared" si="2576"/>
        <v>5</v>
      </c>
      <c r="Z922" s="99"/>
      <c r="AA922" s="99"/>
      <c r="AB922" s="99"/>
      <c r="AC922" s="99"/>
      <c r="AD922" s="99"/>
      <c r="AE922" s="99"/>
      <c r="AF922" s="99"/>
      <c r="AG922" s="99"/>
      <c r="AH922" s="99"/>
      <c r="AI922" s="99"/>
      <c r="AJ922" s="99"/>
      <c r="AK922" s="99"/>
      <c r="AL922" s="99"/>
      <c r="AM922" s="99"/>
      <c r="AN922" s="99"/>
      <c r="AO922" s="52"/>
      <c r="AP922" s="52"/>
      <c r="AQ922" s="52"/>
    </row>
    <row r="923" spans="1:43" ht="15" thickBot="1">
      <c r="A923" s="1" t="s">
        <v>5</v>
      </c>
      <c r="B923" s="1">
        <v>13067030318</v>
      </c>
      <c r="C923" s="1"/>
      <c r="D923" s="12">
        <v>87.2</v>
      </c>
      <c r="E923" s="12">
        <v>85.1</v>
      </c>
      <c r="F923" s="12">
        <v>81.599999999999994</v>
      </c>
      <c r="G923" s="12">
        <v>62.1</v>
      </c>
      <c r="H923" s="12">
        <v>9.6</v>
      </c>
      <c r="I923" s="12">
        <v>5.0999999999999996</v>
      </c>
      <c r="J923" s="12">
        <v>2.9</v>
      </c>
      <c r="K923" s="12">
        <v>10.199999999999999</v>
      </c>
      <c r="L923" s="12">
        <v>32.299999999999997</v>
      </c>
      <c r="M923" s="12">
        <v>-1.8932</v>
      </c>
      <c r="N923" s="12">
        <v>90</v>
      </c>
      <c r="O923" s="12">
        <v>1.8</v>
      </c>
      <c r="P923" s="12">
        <v>5.3</v>
      </c>
      <c r="Q923" s="12">
        <v>7.2</v>
      </c>
      <c r="R923" s="85">
        <v>0.90366634107633037</v>
      </c>
      <c r="S923" s="122">
        <v>0.84122382856104572</v>
      </c>
      <c r="T923" s="122">
        <v>0.85117827481016628</v>
      </c>
      <c r="U923" s="122">
        <v>0.93828618275023179</v>
      </c>
      <c r="V923" s="174">
        <f t="shared" si="2573"/>
        <v>5</v>
      </c>
      <c r="W923" s="174">
        <f t="shared" si="2574"/>
        <v>5</v>
      </c>
      <c r="X923" s="174">
        <f t="shared" si="2575"/>
        <v>5</v>
      </c>
      <c r="Y923" s="174">
        <f t="shared" si="2576"/>
        <v>5</v>
      </c>
      <c r="Z923" s="99"/>
      <c r="AA923" s="99"/>
      <c r="AB923" s="99"/>
      <c r="AC923" s="99"/>
      <c r="AD923" s="99"/>
      <c r="AE923" s="99"/>
      <c r="AF923" s="99"/>
      <c r="AG923" s="99"/>
      <c r="AH923" s="99"/>
      <c r="AI923" s="99"/>
      <c r="AJ923" s="99"/>
      <c r="AK923" s="99"/>
      <c r="AL923" s="99"/>
      <c r="AM923" s="99"/>
      <c r="AN923" s="99"/>
      <c r="AO923" s="52"/>
      <c r="AP923" s="52"/>
      <c r="AQ923" s="52"/>
    </row>
    <row r="924" spans="1:43" ht="15" thickBot="1">
      <c r="A924" s="1" t="s">
        <v>5</v>
      </c>
      <c r="B924" s="1">
        <v>13067030319</v>
      </c>
      <c r="C924" s="1"/>
      <c r="D924" s="12">
        <v>92.7</v>
      </c>
      <c r="E924" s="12">
        <v>89.7</v>
      </c>
      <c r="F924" s="12">
        <v>82.7</v>
      </c>
      <c r="G924" s="12">
        <v>74.599999999999994</v>
      </c>
      <c r="H924" s="12">
        <v>11.3</v>
      </c>
      <c r="I924" s="12">
        <v>7.3</v>
      </c>
      <c r="J924" s="12">
        <v>6.1</v>
      </c>
      <c r="K924" s="12">
        <v>10.1</v>
      </c>
      <c r="L924" s="12">
        <v>30.6</v>
      </c>
      <c r="M924" s="12">
        <v>-1.2673000000000001</v>
      </c>
      <c r="N924" s="12">
        <v>94.4</v>
      </c>
      <c r="O924" s="12">
        <v>0.8</v>
      </c>
      <c r="P924" s="12">
        <v>5.9</v>
      </c>
      <c r="Q924" s="12">
        <v>6.5</v>
      </c>
      <c r="R924" s="85">
        <v>0.93010281205299483</v>
      </c>
      <c r="S924" s="122">
        <v>0.86605908457229974</v>
      </c>
      <c r="T924" s="122">
        <v>0.85959346756454358</v>
      </c>
      <c r="U924" s="122">
        <v>0.97868094430859309</v>
      </c>
      <c r="V924" s="174">
        <f t="shared" si="2573"/>
        <v>5</v>
      </c>
      <c r="W924" s="174">
        <f t="shared" si="2574"/>
        <v>5</v>
      </c>
      <c r="X924" s="174">
        <f t="shared" si="2575"/>
        <v>5</v>
      </c>
      <c r="Y924" s="174">
        <f t="shared" si="2576"/>
        <v>5</v>
      </c>
      <c r="Z924" s="99"/>
      <c r="AA924" s="99"/>
      <c r="AB924" s="99"/>
      <c r="AC924" s="99"/>
      <c r="AD924" s="99"/>
      <c r="AE924" s="99"/>
      <c r="AF924" s="99"/>
      <c r="AG924" s="99"/>
      <c r="AH924" s="99"/>
      <c r="AI924" s="99"/>
      <c r="AJ924" s="99"/>
      <c r="AK924" s="99"/>
      <c r="AL924" s="99"/>
      <c r="AM924" s="99"/>
      <c r="AN924" s="99"/>
      <c r="AO924" s="52"/>
      <c r="AP924" s="52"/>
      <c r="AQ924" s="52"/>
    </row>
    <row r="925" spans="1:43" ht="15" thickBot="1">
      <c r="A925" s="1" t="s">
        <v>5</v>
      </c>
      <c r="B925" s="1">
        <v>13067030320</v>
      </c>
      <c r="C925" s="1"/>
      <c r="D925" s="12">
        <v>75.3</v>
      </c>
      <c r="E925" s="12">
        <v>75.2</v>
      </c>
      <c r="F925" s="12">
        <v>66.2</v>
      </c>
      <c r="G925" s="12">
        <v>35.9</v>
      </c>
      <c r="H925" s="12">
        <v>11.4</v>
      </c>
      <c r="I925" s="12">
        <v>1.9</v>
      </c>
      <c r="J925" s="12">
        <v>16</v>
      </c>
      <c r="K925" s="12">
        <v>9.8000000000000007</v>
      </c>
      <c r="L925" s="12">
        <v>33.1</v>
      </c>
      <c r="M925" s="12">
        <v>2.7111999999999998</v>
      </c>
      <c r="N925" s="12">
        <v>81.2</v>
      </c>
      <c r="O925" s="12">
        <v>0.9</v>
      </c>
      <c r="P925" s="12">
        <v>8.9</v>
      </c>
      <c r="Q925" s="12">
        <v>3.2</v>
      </c>
      <c r="R925" s="85">
        <v>0.80799680125161644</v>
      </c>
      <c r="S925" s="122">
        <v>0.63206904477783898</v>
      </c>
      <c r="T925" s="122">
        <v>0.81681871950306184</v>
      </c>
      <c r="U925" s="122">
        <v>0.91085733950139736</v>
      </c>
      <c r="V925" s="174">
        <f t="shared" si="2573"/>
        <v>5</v>
      </c>
      <c r="W925" s="174">
        <f t="shared" si="2574"/>
        <v>5</v>
      </c>
      <c r="X925" s="174">
        <f t="shared" si="2575"/>
        <v>5</v>
      </c>
      <c r="Y925" s="174">
        <f t="shared" si="2576"/>
        <v>5</v>
      </c>
      <c r="Z925" s="99"/>
      <c r="AA925" s="99"/>
      <c r="AB925" s="99"/>
      <c r="AC925" s="99"/>
      <c r="AD925" s="99"/>
      <c r="AE925" s="99"/>
      <c r="AF925" s="99"/>
      <c r="AG925" s="99"/>
      <c r="AH925" s="99"/>
      <c r="AI925" s="99"/>
      <c r="AJ925" s="99"/>
      <c r="AK925" s="99"/>
      <c r="AL925" s="99"/>
      <c r="AM925" s="99"/>
      <c r="AN925" s="99"/>
      <c r="AO925" s="52"/>
      <c r="AP925" s="52"/>
      <c r="AQ925" s="52"/>
    </row>
    <row r="926" spans="1:43" ht="15" thickBot="1">
      <c r="A926" s="1" t="s">
        <v>5</v>
      </c>
      <c r="B926" s="1">
        <v>13067030322</v>
      </c>
      <c r="C926" s="1"/>
      <c r="D926" s="12">
        <v>91.5</v>
      </c>
      <c r="E926" s="12">
        <v>93</v>
      </c>
      <c r="F926" s="12">
        <v>73.3</v>
      </c>
      <c r="G926" s="12">
        <v>67.599999999999994</v>
      </c>
      <c r="H926" s="12">
        <v>6.2</v>
      </c>
      <c r="I926" s="12">
        <v>3.7</v>
      </c>
      <c r="J926" s="12">
        <v>1.3</v>
      </c>
      <c r="K926" s="12">
        <v>10</v>
      </c>
      <c r="L926" s="12">
        <v>22.9</v>
      </c>
      <c r="M926" s="12">
        <v>5.8291000000000004</v>
      </c>
      <c r="N926" s="12">
        <v>92.3</v>
      </c>
      <c r="O926" s="12">
        <v>4.5999999999999996</v>
      </c>
      <c r="P926" s="12">
        <v>11.9</v>
      </c>
      <c r="Q926" s="12">
        <v>6.2</v>
      </c>
      <c r="R926" s="85">
        <v>0.9364169564707816</v>
      </c>
      <c r="S926" s="122">
        <v>0.944674224065435</v>
      </c>
      <c r="T926" s="122">
        <v>0.86842699895734932</v>
      </c>
      <c r="U926" s="122">
        <v>0.9106290650001061</v>
      </c>
      <c r="V926" s="174">
        <f t="shared" si="2573"/>
        <v>5</v>
      </c>
      <c r="W926" s="174">
        <f t="shared" si="2574"/>
        <v>5</v>
      </c>
      <c r="X926" s="174">
        <f t="shared" si="2575"/>
        <v>5</v>
      </c>
      <c r="Y926" s="174">
        <f t="shared" si="2576"/>
        <v>5</v>
      </c>
      <c r="Z926" s="99"/>
      <c r="AA926" s="99"/>
      <c r="AB926" s="99"/>
      <c r="AC926" s="99"/>
      <c r="AD926" s="99"/>
      <c r="AE926" s="99"/>
      <c r="AF926" s="99"/>
      <c r="AG926" s="99"/>
      <c r="AH926" s="99"/>
      <c r="AI926" s="99"/>
      <c r="AJ926" s="99"/>
      <c r="AK926" s="99"/>
      <c r="AL926" s="99"/>
      <c r="AM926" s="99"/>
      <c r="AN926" s="99"/>
      <c r="AO926" s="52"/>
      <c r="AP926" s="52"/>
      <c r="AQ926" s="52"/>
    </row>
    <row r="927" spans="1:43" ht="15" thickBot="1">
      <c r="A927" s="1" t="s">
        <v>5</v>
      </c>
      <c r="B927" s="1">
        <v>13067030324</v>
      </c>
      <c r="C927" s="1"/>
      <c r="D927" s="12">
        <v>78.5</v>
      </c>
      <c r="E927" s="12">
        <v>74.599999999999994</v>
      </c>
      <c r="F927" s="12">
        <v>78.900000000000006</v>
      </c>
      <c r="G927" s="12">
        <v>36.1</v>
      </c>
      <c r="H927" s="12">
        <v>7.9</v>
      </c>
      <c r="I927" s="12">
        <v>21.9</v>
      </c>
      <c r="J927" s="12">
        <v>9.1</v>
      </c>
      <c r="K927" s="12">
        <v>8.6999999999999993</v>
      </c>
      <c r="L927" s="12">
        <v>23.2</v>
      </c>
      <c r="M927" s="12">
        <v>3.7</v>
      </c>
      <c r="N927" s="12">
        <v>82.9</v>
      </c>
      <c r="O927" s="12">
        <v>6.1</v>
      </c>
      <c r="P927" s="12">
        <v>16.3</v>
      </c>
      <c r="Q927" s="12">
        <v>7.8</v>
      </c>
      <c r="R927" s="85">
        <v>0.79814171421789792</v>
      </c>
      <c r="S927" s="122">
        <v>0.63387204697472166</v>
      </c>
      <c r="T927" s="122">
        <v>0.88521552645154156</v>
      </c>
      <c r="U927" s="122">
        <v>0.79929970476126022</v>
      </c>
      <c r="V927" s="174">
        <f t="shared" si="2573"/>
        <v>5</v>
      </c>
      <c r="W927" s="174">
        <f t="shared" si="2574"/>
        <v>5</v>
      </c>
      <c r="X927" s="174">
        <f t="shared" si="2575"/>
        <v>5</v>
      </c>
      <c r="Y927" s="174">
        <f t="shared" si="2576"/>
        <v>5</v>
      </c>
      <c r="Z927" s="99"/>
      <c r="AA927" s="99"/>
      <c r="AB927" s="99"/>
      <c r="AC927" s="99"/>
      <c r="AD927" s="99"/>
      <c r="AE927" s="99"/>
      <c r="AF927" s="99"/>
      <c r="AG927" s="99"/>
      <c r="AH927" s="99"/>
      <c r="AI927" s="99"/>
      <c r="AJ927" s="99"/>
      <c r="AK927" s="99"/>
      <c r="AL927" s="99"/>
      <c r="AM927" s="99"/>
      <c r="AN927" s="99"/>
      <c r="AO927" s="52"/>
      <c r="AP927" s="52"/>
      <c r="AQ927" s="52"/>
    </row>
    <row r="928" spans="1:43" ht="15" thickBot="1">
      <c r="A928" s="1" t="s">
        <v>5</v>
      </c>
      <c r="B928" s="1">
        <v>13067030326</v>
      </c>
      <c r="C928" s="1"/>
      <c r="D928" s="12">
        <v>91.5</v>
      </c>
      <c r="E928" s="12">
        <v>93</v>
      </c>
      <c r="F928" s="12">
        <v>76.7</v>
      </c>
      <c r="G928" s="12">
        <v>67.099999999999994</v>
      </c>
      <c r="H928" s="12">
        <v>6.22</v>
      </c>
      <c r="I928" s="12">
        <v>2.2999999999999998</v>
      </c>
      <c r="J928" s="12">
        <v>3.8</v>
      </c>
      <c r="K928" s="12">
        <v>4.5</v>
      </c>
      <c r="L928" s="12">
        <v>21.7</v>
      </c>
      <c r="M928" s="12">
        <v>3.2585999999999999</v>
      </c>
      <c r="N928" s="12">
        <v>92.3</v>
      </c>
      <c r="O928" s="12">
        <v>1.9</v>
      </c>
      <c r="P928" s="12">
        <v>12.4</v>
      </c>
      <c r="Q928" s="12">
        <v>4</v>
      </c>
      <c r="R928" s="85">
        <v>0.97293914924650438</v>
      </c>
      <c r="S928" s="122">
        <v>0.95180352889053088</v>
      </c>
      <c r="T928" s="122">
        <v>0.91488833093123734</v>
      </c>
      <c r="U928" s="122">
        <v>0.95058410501955892</v>
      </c>
      <c r="V928" s="174">
        <f t="shared" si="2573"/>
        <v>5</v>
      </c>
      <c r="W928" s="174">
        <f t="shared" si="2574"/>
        <v>5</v>
      </c>
      <c r="X928" s="174">
        <f t="shared" si="2575"/>
        <v>5</v>
      </c>
      <c r="Y928" s="174">
        <f t="shared" si="2576"/>
        <v>5</v>
      </c>
      <c r="Z928" s="99"/>
      <c r="AA928" s="99"/>
      <c r="AB928" s="99"/>
      <c r="AC928" s="99"/>
      <c r="AD928" s="99"/>
      <c r="AE928" s="99"/>
      <c r="AF928" s="99"/>
      <c r="AG928" s="99"/>
      <c r="AH928" s="99"/>
      <c r="AI928" s="99"/>
      <c r="AJ928" s="99"/>
      <c r="AK928" s="99"/>
      <c r="AL928" s="99"/>
      <c r="AM928" s="99"/>
      <c r="AN928" s="99"/>
      <c r="AO928" s="52"/>
      <c r="AP928" s="52"/>
      <c r="AQ928" s="52"/>
    </row>
    <row r="929" spans="1:43" ht="15" thickBot="1">
      <c r="A929" s="1" t="s">
        <v>5</v>
      </c>
      <c r="B929" s="1">
        <v>13067030327</v>
      </c>
      <c r="C929" s="1"/>
      <c r="D929" s="12">
        <v>88</v>
      </c>
      <c r="E929" s="12">
        <v>88.8</v>
      </c>
      <c r="F929" s="12">
        <v>70.599999999999994</v>
      </c>
      <c r="G929" s="12">
        <v>70.7</v>
      </c>
      <c r="H929" s="12">
        <v>6</v>
      </c>
      <c r="I929" s="12">
        <v>4.2</v>
      </c>
      <c r="J929" s="12">
        <v>7.2</v>
      </c>
      <c r="K929" s="12">
        <v>5.3</v>
      </c>
      <c r="L929" s="12">
        <v>22.6</v>
      </c>
      <c r="M929" s="12">
        <v>3.9137</v>
      </c>
      <c r="N929" s="12">
        <v>92</v>
      </c>
      <c r="O929" s="12">
        <v>1.6</v>
      </c>
      <c r="P929" s="12">
        <v>14</v>
      </c>
      <c r="Q929" s="12">
        <v>5.6</v>
      </c>
      <c r="R929" s="85">
        <v>0.9423670457677189</v>
      </c>
      <c r="S929" s="122">
        <v>0.90505595721029508</v>
      </c>
      <c r="T929" s="122">
        <v>0.90110866239031917</v>
      </c>
      <c r="U929" s="122">
        <v>0.92597089361210072</v>
      </c>
      <c r="V929" s="174">
        <f t="shared" si="2573"/>
        <v>5</v>
      </c>
      <c r="W929" s="174">
        <f t="shared" si="2574"/>
        <v>5</v>
      </c>
      <c r="X929" s="174">
        <f t="shared" si="2575"/>
        <v>5</v>
      </c>
      <c r="Y929" s="174">
        <f t="shared" si="2576"/>
        <v>5</v>
      </c>
      <c r="Z929" s="99"/>
      <c r="AA929" s="99"/>
      <c r="AB929" s="99"/>
      <c r="AC929" s="99"/>
      <c r="AD929" s="99"/>
      <c r="AE929" s="99"/>
      <c r="AF929" s="99"/>
      <c r="AG929" s="99"/>
      <c r="AH929" s="99"/>
      <c r="AI929" s="99"/>
      <c r="AJ929" s="99"/>
      <c r="AK929" s="99"/>
      <c r="AL929" s="99"/>
      <c r="AM929" s="99"/>
      <c r="AN929" s="99"/>
      <c r="AO929" s="52"/>
      <c r="AP929" s="52"/>
      <c r="AQ929" s="52"/>
    </row>
    <row r="930" spans="1:43" ht="15" thickBot="1">
      <c r="A930" s="1" t="s">
        <v>5</v>
      </c>
      <c r="B930" s="1">
        <v>13067030328</v>
      </c>
      <c r="C930" s="1"/>
      <c r="D930" s="12">
        <v>88</v>
      </c>
      <c r="E930" s="12">
        <v>88.8</v>
      </c>
      <c r="F930" s="12">
        <v>82.7</v>
      </c>
      <c r="G930" s="12">
        <v>70.7</v>
      </c>
      <c r="H930" s="12">
        <v>7.1</v>
      </c>
      <c r="I930" s="12">
        <v>0.9</v>
      </c>
      <c r="J930" s="12">
        <v>1.1000000000000001</v>
      </c>
      <c r="K930" s="12">
        <v>2.4</v>
      </c>
      <c r="L930" s="12">
        <v>24.7</v>
      </c>
      <c r="M930" s="12">
        <v>0.60899999999999999</v>
      </c>
      <c r="N930" s="12">
        <v>92</v>
      </c>
      <c r="O930" s="12">
        <v>2.8</v>
      </c>
      <c r="P930" s="12">
        <v>5</v>
      </c>
      <c r="Q930" s="12">
        <v>6.4</v>
      </c>
      <c r="R930" s="85">
        <v>0.97260273960663157</v>
      </c>
      <c r="S930" s="122">
        <v>0.94210897188815701</v>
      </c>
      <c r="T930" s="122">
        <v>0.91887664599872565</v>
      </c>
      <c r="U930" s="122">
        <v>0.95411918468611356</v>
      </c>
      <c r="V930" s="174">
        <f t="shared" si="2573"/>
        <v>5</v>
      </c>
      <c r="W930" s="174">
        <f t="shared" si="2574"/>
        <v>5</v>
      </c>
      <c r="X930" s="174">
        <f t="shared" si="2575"/>
        <v>5</v>
      </c>
      <c r="Y930" s="174">
        <f t="shared" si="2576"/>
        <v>5</v>
      </c>
      <c r="Z930" s="99"/>
      <c r="AA930" s="99"/>
      <c r="AB930" s="99"/>
      <c r="AC930" s="99"/>
      <c r="AD930" s="99"/>
      <c r="AE930" s="99"/>
      <c r="AF930" s="99"/>
      <c r="AG930" s="99"/>
      <c r="AH930" s="99"/>
      <c r="AI930" s="99"/>
      <c r="AJ930" s="99"/>
      <c r="AK930" s="99"/>
      <c r="AL930" s="99"/>
      <c r="AM930" s="99"/>
      <c r="AN930" s="99"/>
      <c r="AO930" s="52"/>
      <c r="AP930" s="52"/>
      <c r="AQ930" s="52"/>
    </row>
    <row r="931" spans="1:43" ht="15" thickBot="1">
      <c r="A931" s="1" t="s">
        <v>5</v>
      </c>
      <c r="B931" s="1">
        <v>13067030329</v>
      </c>
      <c r="C931" s="1"/>
      <c r="D931" s="12">
        <v>88.4</v>
      </c>
      <c r="E931" s="12">
        <v>86.3</v>
      </c>
      <c r="F931" s="12">
        <v>74.7</v>
      </c>
      <c r="G931" s="12">
        <v>72.7</v>
      </c>
      <c r="H931" s="12">
        <v>6.5</v>
      </c>
      <c r="I931" s="12">
        <v>13.5</v>
      </c>
      <c r="J931" s="12">
        <v>12.5</v>
      </c>
      <c r="K931" s="12">
        <v>7.2</v>
      </c>
      <c r="L931" s="12">
        <v>18.5</v>
      </c>
      <c r="M931" s="12">
        <v>5.7767999999999997</v>
      </c>
      <c r="N931" s="12">
        <v>90.8</v>
      </c>
      <c r="O931" s="12">
        <v>4.7</v>
      </c>
      <c r="P931" s="12">
        <v>10.8</v>
      </c>
      <c r="Q931" s="12">
        <v>6.6</v>
      </c>
      <c r="R931" s="85">
        <v>0.91708466640717545</v>
      </c>
      <c r="S931" s="122">
        <v>0.8442122820592014</v>
      </c>
      <c r="T931" s="122">
        <v>0.91089288659492296</v>
      </c>
      <c r="U931" s="122">
        <v>0.9013907929014352</v>
      </c>
      <c r="V931" s="174">
        <f t="shared" si="2573"/>
        <v>5</v>
      </c>
      <c r="W931" s="174">
        <f t="shared" si="2574"/>
        <v>5</v>
      </c>
      <c r="X931" s="174">
        <f t="shared" si="2575"/>
        <v>5</v>
      </c>
      <c r="Y931" s="174">
        <f t="shared" si="2576"/>
        <v>5</v>
      </c>
      <c r="Z931" s="99"/>
      <c r="AA931" s="99"/>
      <c r="AB931" s="99"/>
      <c r="AC931" s="99"/>
      <c r="AD931" s="99"/>
      <c r="AE931" s="99"/>
      <c r="AF931" s="99"/>
      <c r="AG931" s="99"/>
      <c r="AH931" s="99"/>
      <c r="AI931" s="99"/>
      <c r="AJ931" s="99"/>
      <c r="AK931" s="99"/>
      <c r="AL931" s="99"/>
      <c r="AM931" s="99"/>
      <c r="AN931" s="99"/>
      <c r="AO931" s="52"/>
      <c r="AP931" s="52"/>
      <c r="AQ931" s="52"/>
    </row>
    <row r="932" spans="1:43" ht="15" thickBot="1">
      <c r="A932" s="1" t="s">
        <v>5</v>
      </c>
      <c r="B932" s="1">
        <v>13067030330</v>
      </c>
      <c r="C932" s="1"/>
      <c r="D932" s="12">
        <v>90.3</v>
      </c>
      <c r="E932" s="12">
        <v>89.2</v>
      </c>
      <c r="F932" s="12">
        <v>79.900000000000006</v>
      </c>
      <c r="G932" s="12">
        <v>74.900000000000006</v>
      </c>
      <c r="H932" s="12">
        <v>6</v>
      </c>
      <c r="I932" s="12">
        <v>2.2000000000000002</v>
      </c>
      <c r="J932" s="12">
        <v>5.3</v>
      </c>
      <c r="K932" s="12">
        <v>6</v>
      </c>
      <c r="L932" s="12">
        <v>29.7</v>
      </c>
      <c r="M932" s="12">
        <v>1.3406</v>
      </c>
      <c r="N932" s="12">
        <v>93.1</v>
      </c>
      <c r="O932" s="12">
        <v>2.7</v>
      </c>
      <c r="P932" s="12">
        <v>8.6</v>
      </c>
      <c r="Q932" s="12">
        <v>7.6</v>
      </c>
      <c r="R932" s="85">
        <v>0.94628681422283401</v>
      </c>
      <c r="S932" s="122">
        <v>0.95671495200014678</v>
      </c>
      <c r="T932" s="122">
        <v>0.86461394041813244</v>
      </c>
      <c r="U932" s="122">
        <v>0.93141625947614914</v>
      </c>
      <c r="V932" s="174">
        <f t="shared" si="2573"/>
        <v>5</v>
      </c>
      <c r="W932" s="174">
        <f t="shared" si="2574"/>
        <v>5</v>
      </c>
      <c r="X932" s="174">
        <f t="shared" si="2575"/>
        <v>5</v>
      </c>
      <c r="Y932" s="174">
        <f t="shared" si="2576"/>
        <v>5</v>
      </c>
      <c r="Z932" s="99"/>
      <c r="AA932" s="99"/>
      <c r="AB932" s="99"/>
      <c r="AC932" s="99"/>
      <c r="AD932" s="99"/>
      <c r="AE932" s="99"/>
      <c r="AF932" s="99"/>
      <c r="AG932" s="99"/>
      <c r="AH932" s="99"/>
      <c r="AI932" s="99"/>
      <c r="AJ932" s="99"/>
      <c r="AK932" s="99"/>
      <c r="AL932" s="99"/>
      <c r="AM932" s="99"/>
      <c r="AN932" s="99"/>
      <c r="AO932" s="52"/>
      <c r="AP932" s="52"/>
      <c r="AQ932" s="52"/>
    </row>
    <row r="933" spans="1:43" ht="15" thickBot="1">
      <c r="A933" s="1" t="s">
        <v>5</v>
      </c>
      <c r="B933" s="1">
        <v>13067030331</v>
      </c>
      <c r="C933" s="1"/>
      <c r="D933" s="12">
        <v>88.6</v>
      </c>
      <c r="E933" s="12">
        <v>88.9</v>
      </c>
      <c r="F933" s="12">
        <v>82.4</v>
      </c>
      <c r="G933" s="12">
        <v>73.099999999999994</v>
      </c>
      <c r="H933" s="12">
        <v>11.2</v>
      </c>
      <c r="I933" s="12">
        <v>4.9000000000000004</v>
      </c>
      <c r="J933" s="12">
        <v>1.6</v>
      </c>
      <c r="K933" s="12">
        <v>6.8</v>
      </c>
      <c r="L933" s="12">
        <v>25.9</v>
      </c>
      <c r="M933" s="12">
        <v>-0.70440000000000003</v>
      </c>
      <c r="N933" s="12">
        <v>92.3</v>
      </c>
      <c r="O933" s="12">
        <v>1.9</v>
      </c>
      <c r="P933" s="12">
        <v>5.7</v>
      </c>
      <c r="Q933" s="12">
        <v>3.6</v>
      </c>
      <c r="R933" s="85">
        <v>0.95213669145581925</v>
      </c>
      <c r="S933" s="122">
        <v>0.86724936057172342</v>
      </c>
      <c r="T933" s="122">
        <v>0.90208184794710111</v>
      </c>
      <c r="U933" s="122">
        <v>0.9883943532124071</v>
      </c>
      <c r="V933" s="174">
        <f t="shared" si="2573"/>
        <v>5</v>
      </c>
      <c r="W933" s="174">
        <f t="shared" si="2574"/>
        <v>5</v>
      </c>
      <c r="X933" s="174">
        <f t="shared" si="2575"/>
        <v>5</v>
      </c>
      <c r="Y933" s="174">
        <f t="shared" si="2576"/>
        <v>5</v>
      </c>
      <c r="Z933" s="99"/>
      <c r="AA933" s="99"/>
      <c r="AB933" s="99"/>
      <c r="AC933" s="99"/>
      <c r="AD933" s="99"/>
      <c r="AE933" s="99"/>
      <c r="AF933" s="99"/>
      <c r="AG933" s="99"/>
      <c r="AH933" s="99"/>
      <c r="AI933" s="99"/>
      <c r="AJ933" s="99"/>
      <c r="AK933" s="99"/>
      <c r="AL933" s="99"/>
      <c r="AM933" s="99"/>
      <c r="AN933" s="99"/>
      <c r="AO933" s="52"/>
      <c r="AP933" s="52"/>
      <c r="AQ933" s="52"/>
    </row>
    <row r="934" spans="1:43" ht="15" thickBot="1">
      <c r="A934" s="1" t="s">
        <v>5</v>
      </c>
      <c r="B934" s="1">
        <v>13067030332</v>
      </c>
      <c r="C934" s="1"/>
      <c r="D934" s="12">
        <v>92.7</v>
      </c>
      <c r="E934" s="12">
        <v>89.7</v>
      </c>
      <c r="F934" s="12">
        <v>82.7</v>
      </c>
      <c r="G934" s="12">
        <v>74.900000000000006</v>
      </c>
      <c r="H934" s="12">
        <v>8.5</v>
      </c>
      <c r="I934" s="12">
        <v>1.8</v>
      </c>
      <c r="J934" s="12">
        <v>2.9</v>
      </c>
      <c r="K934" s="12">
        <v>5.7</v>
      </c>
      <c r="L934" s="12">
        <v>24</v>
      </c>
      <c r="M934" s="12">
        <v>4.6761999999999997</v>
      </c>
      <c r="N934" s="12">
        <v>94.4</v>
      </c>
      <c r="O934" s="12">
        <v>4</v>
      </c>
      <c r="P934" s="12">
        <v>5.6</v>
      </c>
      <c r="Q934" s="12">
        <v>6.6</v>
      </c>
      <c r="R934" s="85">
        <v>0.95882642973057153</v>
      </c>
      <c r="S934" s="122">
        <v>0.9426011453010833</v>
      </c>
      <c r="T934" s="122">
        <v>0.88458661467470656</v>
      </c>
      <c r="U934" s="122">
        <v>0.95614239378981059</v>
      </c>
      <c r="V934" s="174">
        <f t="shared" si="2573"/>
        <v>5</v>
      </c>
      <c r="W934" s="174">
        <f t="shared" si="2574"/>
        <v>5</v>
      </c>
      <c r="X934" s="174">
        <f t="shared" si="2575"/>
        <v>5</v>
      </c>
      <c r="Y934" s="174">
        <f t="shared" si="2576"/>
        <v>5</v>
      </c>
      <c r="Z934" s="99"/>
      <c r="AA934" s="99"/>
      <c r="AB934" s="99"/>
      <c r="AC934" s="99"/>
      <c r="AD934" s="99"/>
      <c r="AE934" s="99"/>
      <c r="AF934" s="99"/>
      <c r="AG934" s="99"/>
      <c r="AH934" s="99"/>
      <c r="AI934" s="99"/>
      <c r="AJ934" s="99"/>
      <c r="AK934" s="99"/>
      <c r="AL934" s="99"/>
      <c r="AM934" s="99"/>
      <c r="AN934" s="99"/>
      <c r="AO934" s="52"/>
      <c r="AP934" s="52"/>
      <c r="AQ934" s="52"/>
    </row>
    <row r="935" spans="1:43" ht="15" thickBot="1">
      <c r="A935" s="1" t="s">
        <v>5</v>
      </c>
      <c r="B935" s="1">
        <v>13067030333</v>
      </c>
      <c r="C935" s="1"/>
      <c r="D935" s="12">
        <v>88.3</v>
      </c>
      <c r="E935" s="12">
        <v>86</v>
      </c>
      <c r="F935" s="12">
        <v>77.400000000000006</v>
      </c>
      <c r="G935" s="12">
        <v>64.099999999999994</v>
      </c>
      <c r="H935" s="12">
        <v>3.4</v>
      </c>
      <c r="I935" s="12">
        <v>2.1</v>
      </c>
      <c r="J935" s="12">
        <v>7.6</v>
      </c>
      <c r="K935" s="12">
        <v>9.9</v>
      </c>
      <c r="L935" s="12">
        <v>19.899999999999999</v>
      </c>
      <c r="M935" s="12">
        <v>1.159</v>
      </c>
      <c r="N935" s="12">
        <v>90.9</v>
      </c>
      <c r="O935" s="12">
        <v>1.4</v>
      </c>
      <c r="P935" s="12">
        <v>6.7</v>
      </c>
      <c r="Q935" s="12">
        <v>8.6999999999999993</v>
      </c>
      <c r="R935" s="85">
        <v>0.96289564843706188</v>
      </c>
      <c r="S935" s="122">
        <v>0.94230058059052002</v>
      </c>
      <c r="T935" s="122">
        <v>0.92083466837775441</v>
      </c>
      <c r="U935" s="122">
        <v>0.92432008847293479</v>
      </c>
      <c r="V935" s="174">
        <f t="shared" si="2573"/>
        <v>5</v>
      </c>
      <c r="W935" s="174">
        <f t="shared" si="2574"/>
        <v>5</v>
      </c>
      <c r="X935" s="174">
        <f t="shared" si="2575"/>
        <v>5</v>
      </c>
      <c r="Y935" s="174">
        <f t="shared" si="2576"/>
        <v>5</v>
      </c>
      <c r="Z935" s="99"/>
      <c r="AA935" s="99"/>
      <c r="AB935" s="99"/>
      <c r="AC935" s="99"/>
      <c r="AD935" s="99"/>
      <c r="AE935" s="99"/>
      <c r="AF935" s="99"/>
      <c r="AG935" s="99"/>
      <c r="AH935" s="99"/>
      <c r="AI935" s="99"/>
      <c r="AJ935" s="99"/>
      <c r="AK935" s="99"/>
      <c r="AL935" s="99"/>
      <c r="AM935" s="99"/>
      <c r="AN935" s="99"/>
      <c r="AO935" s="52"/>
      <c r="AP935" s="52"/>
      <c r="AQ935" s="52"/>
    </row>
    <row r="936" spans="1:43" ht="15" thickBot="1">
      <c r="A936" s="1" t="s">
        <v>5</v>
      </c>
      <c r="B936" s="1">
        <v>13067030334</v>
      </c>
      <c r="C936" s="1"/>
      <c r="D936" s="12">
        <v>92.7</v>
      </c>
      <c r="E936" s="12">
        <v>89.7</v>
      </c>
      <c r="F936" s="12">
        <v>81.8</v>
      </c>
      <c r="G936" s="12">
        <v>74.599999999999994</v>
      </c>
      <c r="H936" s="12">
        <v>11.3</v>
      </c>
      <c r="I936" s="12">
        <v>8.1999999999999993</v>
      </c>
      <c r="J936" s="12">
        <v>8.6999999999999993</v>
      </c>
      <c r="K936" s="12">
        <v>3.7</v>
      </c>
      <c r="L936" s="12">
        <v>28</v>
      </c>
      <c r="M936" s="12">
        <v>1.5377000000000001</v>
      </c>
      <c r="N936" s="12">
        <v>94.4</v>
      </c>
      <c r="O936" s="12">
        <v>4.0999999999999996</v>
      </c>
      <c r="P936" s="12">
        <v>5</v>
      </c>
      <c r="Q936" s="12">
        <v>7.6</v>
      </c>
      <c r="R936" s="85">
        <v>0.92571281410699113</v>
      </c>
      <c r="S936" s="122">
        <v>0.85431839221282713</v>
      </c>
      <c r="T936" s="122">
        <v>0.88425853050969971</v>
      </c>
      <c r="U936" s="122">
        <v>0.94795188238319095</v>
      </c>
      <c r="V936" s="174">
        <f t="shared" si="2573"/>
        <v>5</v>
      </c>
      <c r="W936" s="174">
        <f t="shared" si="2574"/>
        <v>5</v>
      </c>
      <c r="X936" s="174">
        <f t="shared" si="2575"/>
        <v>5</v>
      </c>
      <c r="Y936" s="174">
        <f t="shared" si="2576"/>
        <v>5</v>
      </c>
      <c r="Z936" s="99"/>
      <c r="AA936" s="99"/>
      <c r="AB936" s="99"/>
      <c r="AC936" s="99"/>
      <c r="AD936" s="99"/>
      <c r="AE936" s="99"/>
      <c r="AF936" s="99"/>
      <c r="AG936" s="99"/>
      <c r="AH936" s="99"/>
      <c r="AI936" s="99"/>
      <c r="AJ936" s="99"/>
      <c r="AK936" s="99"/>
      <c r="AL936" s="99"/>
      <c r="AM936" s="99"/>
      <c r="AN936" s="99"/>
      <c r="AO936" s="52"/>
      <c r="AP936" s="52"/>
      <c r="AQ936" s="52"/>
    </row>
    <row r="937" spans="1:43" ht="15" thickBot="1">
      <c r="A937" s="1" t="s">
        <v>5</v>
      </c>
      <c r="B937" s="1">
        <v>13067030335</v>
      </c>
      <c r="C937" s="1"/>
      <c r="D937" s="12">
        <v>89.4</v>
      </c>
      <c r="E937" s="12">
        <v>89.1</v>
      </c>
      <c r="F937" s="12">
        <v>89.4</v>
      </c>
      <c r="G937" s="12">
        <v>72.400000000000006</v>
      </c>
      <c r="H937" s="12">
        <v>5.7</v>
      </c>
      <c r="I937" s="12">
        <v>1.4</v>
      </c>
      <c r="J937" s="12">
        <v>3.2</v>
      </c>
      <c r="K937" s="12">
        <v>6.8</v>
      </c>
      <c r="L937" s="12">
        <v>22</v>
      </c>
      <c r="M937" s="12">
        <v>1.5685</v>
      </c>
      <c r="N937" s="12">
        <v>92.6</v>
      </c>
      <c r="O937" s="12">
        <v>0.7</v>
      </c>
      <c r="P937" s="12">
        <v>3.2</v>
      </c>
      <c r="Q937" s="12">
        <v>4.7</v>
      </c>
      <c r="R937" s="85">
        <v>1</v>
      </c>
      <c r="S937" s="122">
        <v>0.97943967626130179</v>
      </c>
      <c r="T937" s="122">
        <v>0.91502317633505892</v>
      </c>
      <c r="U937" s="122">
        <v>1</v>
      </c>
      <c r="V937" s="174">
        <f t="shared" si="2573"/>
        <v>5</v>
      </c>
      <c r="W937" s="174">
        <f t="shared" si="2574"/>
        <v>5</v>
      </c>
      <c r="X937" s="174">
        <f t="shared" si="2575"/>
        <v>5</v>
      </c>
      <c r="Y937" s="174">
        <f t="shared" si="2576"/>
        <v>5</v>
      </c>
      <c r="Z937" s="99"/>
      <c r="AA937" s="99"/>
      <c r="AB937" s="99"/>
      <c r="AC937" s="99"/>
      <c r="AD937" s="99"/>
      <c r="AE937" s="99"/>
      <c r="AF937" s="99"/>
      <c r="AG937" s="99"/>
      <c r="AH937" s="99"/>
      <c r="AI937" s="99"/>
      <c r="AJ937" s="99"/>
      <c r="AK937" s="99"/>
      <c r="AL937" s="99"/>
      <c r="AM937" s="99"/>
      <c r="AN937" s="99"/>
      <c r="AO937" s="52"/>
      <c r="AP937" s="52"/>
      <c r="AQ937" s="52"/>
    </row>
    <row r="938" spans="1:43" ht="15" thickBot="1">
      <c r="A938" s="1" t="s">
        <v>5</v>
      </c>
      <c r="B938" s="1">
        <v>13067030336</v>
      </c>
      <c r="C938" s="1"/>
      <c r="D938" s="12">
        <v>91.8</v>
      </c>
      <c r="E938" s="12">
        <v>89.5</v>
      </c>
      <c r="F938" s="12">
        <v>88.1</v>
      </c>
      <c r="G938" s="12">
        <v>74.7</v>
      </c>
      <c r="H938" s="12">
        <v>6.9</v>
      </c>
      <c r="I938" s="12">
        <v>3.8</v>
      </c>
      <c r="J938" s="12">
        <v>4.8</v>
      </c>
      <c r="K938" s="12">
        <v>8.6999999999999993</v>
      </c>
      <c r="L938" s="12">
        <v>27.6</v>
      </c>
      <c r="M938" s="12">
        <v>2.4</v>
      </c>
      <c r="N938" s="12">
        <v>93.8</v>
      </c>
      <c r="O938" s="12">
        <v>3.1656</v>
      </c>
      <c r="P938" s="12">
        <v>2</v>
      </c>
      <c r="Q938" s="12">
        <v>7.4</v>
      </c>
      <c r="R938" s="85">
        <v>0.9590223368137708</v>
      </c>
      <c r="S938" s="122">
        <v>0.95886338831935414</v>
      </c>
      <c r="T938" s="122">
        <v>0.86232818226074703</v>
      </c>
      <c r="U938" s="122">
        <v>0.96787720141746081</v>
      </c>
      <c r="V938" s="174">
        <f t="shared" si="2573"/>
        <v>5</v>
      </c>
      <c r="W938" s="174">
        <f t="shared" si="2574"/>
        <v>5</v>
      </c>
      <c r="X938" s="174">
        <f t="shared" si="2575"/>
        <v>5</v>
      </c>
      <c r="Y938" s="174">
        <f t="shared" si="2576"/>
        <v>5</v>
      </c>
      <c r="Z938" s="99"/>
      <c r="AA938" s="99"/>
      <c r="AB938" s="99"/>
      <c r="AC938" s="99"/>
      <c r="AD938" s="99"/>
      <c r="AE938" s="99"/>
      <c r="AF938" s="99"/>
      <c r="AG938" s="99"/>
      <c r="AH938" s="99"/>
      <c r="AI938" s="99"/>
      <c r="AJ938" s="99"/>
      <c r="AK938" s="99"/>
      <c r="AL938" s="99"/>
      <c r="AM938" s="99"/>
      <c r="AN938" s="99"/>
      <c r="AO938" s="52"/>
      <c r="AP938" s="52"/>
      <c r="AQ938" s="52"/>
    </row>
    <row r="939" spans="1:43" ht="15" thickBot="1">
      <c r="A939" s="1" t="s">
        <v>5</v>
      </c>
      <c r="B939" s="1">
        <v>13067030337</v>
      </c>
      <c r="C939" s="1"/>
      <c r="D939" s="12">
        <v>92.7</v>
      </c>
      <c r="E939" s="12">
        <v>89.7</v>
      </c>
      <c r="F939" s="12">
        <v>82.1</v>
      </c>
      <c r="G939" s="12">
        <v>74.599999999999994</v>
      </c>
      <c r="H939" s="12">
        <v>6.1</v>
      </c>
      <c r="I939" s="12">
        <v>3.2</v>
      </c>
      <c r="J939" s="12">
        <v>3.2</v>
      </c>
      <c r="K939" s="12">
        <v>6.4</v>
      </c>
      <c r="L939" s="12">
        <v>26.2</v>
      </c>
      <c r="M939" s="12">
        <v>-1.4109</v>
      </c>
      <c r="N939" s="12">
        <v>94.4</v>
      </c>
      <c r="O939" s="12">
        <v>1.5</v>
      </c>
      <c r="P939" s="12">
        <v>5.0999999999999996</v>
      </c>
      <c r="Q939" s="12">
        <v>4.5</v>
      </c>
      <c r="R939" s="85">
        <v>0.99211215053226498</v>
      </c>
      <c r="S939" s="122">
        <v>0.96891095648029069</v>
      </c>
      <c r="T939" s="122">
        <v>0.9061018447094682</v>
      </c>
      <c r="U939" s="122">
        <v>0.99862947635275401</v>
      </c>
      <c r="V939" s="174">
        <f t="shared" si="2573"/>
        <v>5</v>
      </c>
      <c r="W939" s="174">
        <f t="shared" si="2574"/>
        <v>5</v>
      </c>
      <c r="X939" s="174">
        <f t="shared" si="2575"/>
        <v>5</v>
      </c>
      <c r="Y939" s="174">
        <f t="shared" si="2576"/>
        <v>5</v>
      </c>
      <c r="Z939" s="99"/>
      <c r="AA939" s="99"/>
      <c r="AB939" s="99"/>
      <c r="AC939" s="99"/>
      <c r="AD939" s="99"/>
      <c r="AE939" s="99"/>
      <c r="AF939" s="99"/>
      <c r="AG939" s="99"/>
      <c r="AH939" s="99"/>
      <c r="AI939" s="99"/>
      <c r="AJ939" s="99"/>
      <c r="AK939" s="99"/>
      <c r="AL939" s="99"/>
      <c r="AM939" s="99"/>
      <c r="AN939" s="99"/>
      <c r="AO939" s="52"/>
      <c r="AP939" s="52"/>
      <c r="AQ939" s="52"/>
    </row>
    <row r="940" spans="1:43" ht="15" thickBot="1">
      <c r="A940" s="1" t="s">
        <v>5</v>
      </c>
      <c r="B940" s="1">
        <v>13067030339</v>
      </c>
      <c r="C940" s="1"/>
      <c r="D940" s="12">
        <v>70.5</v>
      </c>
      <c r="E940" s="12">
        <v>71.2</v>
      </c>
      <c r="F940" s="12">
        <v>30.1</v>
      </c>
      <c r="G940" s="12">
        <v>25.8</v>
      </c>
      <c r="H940" s="12">
        <v>8.3000000000000007</v>
      </c>
      <c r="I940" s="12">
        <v>2.9</v>
      </c>
      <c r="J940" s="12">
        <v>7.88</v>
      </c>
      <c r="K940" s="12">
        <v>13.5</v>
      </c>
      <c r="L940" s="12">
        <v>32.299999999999997</v>
      </c>
      <c r="M940" s="12">
        <v>1.4</v>
      </c>
      <c r="N940" s="12">
        <v>78</v>
      </c>
      <c r="O940" s="12">
        <v>2.4</v>
      </c>
      <c r="P940" s="12">
        <v>16.2</v>
      </c>
      <c r="Q940" s="12">
        <v>3.4</v>
      </c>
      <c r="R940" s="85">
        <v>0.75932454893783341</v>
      </c>
      <c r="S940" s="122">
        <v>0.56266116568959734</v>
      </c>
      <c r="T940" s="122">
        <v>0.81696468339023187</v>
      </c>
      <c r="U940" s="122">
        <v>0.84034919405938846</v>
      </c>
      <c r="V940" s="174">
        <f t="shared" si="2573"/>
        <v>5</v>
      </c>
      <c r="W940" s="174">
        <f t="shared" si="2574"/>
        <v>3</v>
      </c>
      <c r="X940" s="174">
        <f t="shared" si="2575"/>
        <v>5</v>
      </c>
      <c r="Y940" s="174">
        <f t="shared" si="2576"/>
        <v>5</v>
      </c>
      <c r="Z940" s="99"/>
      <c r="AA940" s="99"/>
      <c r="AB940" s="99"/>
      <c r="AC940" s="99"/>
      <c r="AD940" s="99"/>
      <c r="AE940" s="99"/>
      <c r="AF940" s="99"/>
      <c r="AG940" s="99"/>
      <c r="AH940" s="99"/>
      <c r="AI940" s="99"/>
      <c r="AJ940" s="99"/>
      <c r="AK940" s="99"/>
      <c r="AL940" s="99"/>
      <c r="AM940" s="99"/>
      <c r="AN940" s="99"/>
      <c r="AO940" s="52"/>
      <c r="AP940" s="52"/>
      <c r="AQ940" s="52"/>
    </row>
    <row r="941" spans="1:43" ht="15" thickBot="1">
      <c r="A941" s="1" t="s">
        <v>5</v>
      </c>
      <c r="B941" s="1">
        <v>13067030340</v>
      </c>
      <c r="C941" s="1"/>
      <c r="D941" s="12">
        <v>91.5</v>
      </c>
      <c r="E941" s="12">
        <v>93</v>
      </c>
      <c r="F941" s="12">
        <v>73.099999999999994</v>
      </c>
      <c r="G941" s="12">
        <v>67.5</v>
      </c>
      <c r="H941" s="12">
        <v>6.2637</v>
      </c>
      <c r="I941" s="12">
        <v>6.4</v>
      </c>
      <c r="J941" s="12">
        <v>-9.3700000000000006E-2</v>
      </c>
      <c r="K941" s="12">
        <v>3.3</v>
      </c>
      <c r="L941" s="12">
        <v>13.2</v>
      </c>
      <c r="M941" s="12">
        <v>3.9588000000000001</v>
      </c>
      <c r="N941" s="12">
        <v>92.3</v>
      </c>
      <c r="O941" s="12">
        <v>2.2999999999999998</v>
      </c>
      <c r="P941" s="12">
        <v>6.7</v>
      </c>
      <c r="Q941" s="12">
        <v>7</v>
      </c>
      <c r="R941" s="85">
        <v>0.99030151649579934</v>
      </c>
      <c r="S941" s="122">
        <v>0.93256703990129985</v>
      </c>
      <c r="T941" s="122">
        <v>0.97556592039404788</v>
      </c>
      <c r="U941" s="122">
        <v>0.94486223093304411</v>
      </c>
      <c r="V941" s="174">
        <f t="shared" ref="V941:V1004" si="2577">IF(R941&lt;=R$1592,1,IF(R941&lt;=R$1593,2,IF(R941&lt;=R$1594,3,IF(R941&lt;=R$1594,4,5))))</f>
        <v>5</v>
      </c>
      <c r="W941" s="174">
        <f t="shared" ref="W941:W1004" si="2578">IF(S941&lt;=S$1592,1,IF(S941&lt;=S$1593,2,IF(S941&lt;=S$1594,3,IF(S941&lt;=S$1594,4,5))))</f>
        <v>5</v>
      </c>
      <c r="X941" s="174">
        <f t="shared" ref="X941:X1004" si="2579">IF(T941&lt;=T$1592,1,IF(T941&lt;=T$1593,2,IF(T941&lt;=T$1594,3,IF(T941&lt;=T$1594,4,5))))</f>
        <v>5</v>
      </c>
      <c r="Y941" s="174">
        <f t="shared" ref="Y941:Y1004" si="2580">IF(U941&lt;=U$1592,1,IF(U941&lt;=U$1593,2,IF(U941&lt;=U$1594,3,IF(U941&lt;=U$1594,4,5))))</f>
        <v>5</v>
      </c>
      <c r="Z941" s="99"/>
      <c r="AA941" s="99"/>
      <c r="AB941" s="99"/>
      <c r="AC941" s="99"/>
      <c r="AD941" s="99"/>
      <c r="AE941" s="99"/>
      <c r="AF941" s="99"/>
      <c r="AG941" s="99"/>
      <c r="AH941" s="99"/>
      <c r="AI941" s="99"/>
      <c r="AJ941" s="99"/>
      <c r="AK941" s="99"/>
      <c r="AL941" s="99"/>
      <c r="AM941" s="99"/>
      <c r="AN941" s="99"/>
      <c r="AO941" s="52"/>
      <c r="AP941" s="52"/>
      <c r="AQ941" s="52"/>
    </row>
    <row r="942" spans="1:43" ht="15" thickBot="1">
      <c r="A942" s="1" t="s">
        <v>5</v>
      </c>
      <c r="B942" s="1">
        <v>13067030341</v>
      </c>
      <c r="C942" s="1"/>
      <c r="D942" s="12">
        <v>91.5</v>
      </c>
      <c r="E942" s="12">
        <v>93</v>
      </c>
      <c r="F942" s="12">
        <v>74.2</v>
      </c>
      <c r="G942" s="12">
        <v>67.3</v>
      </c>
      <c r="H942" s="12">
        <v>7</v>
      </c>
      <c r="I942" s="12">
        <v>2.9</v>
      </c>
      <c r="J942" s="12">
        <v>5.4</v>
      </c>
      <c r="K942" s="12">
        <v>6.6</v>
      </c>
      <c r="L942" s="12">
        <v>24.8</v>
      </c>
      <c r="M942" s="12">
        <v>3.4504000000000001</v>
      </c>
      <c r="N942" s="12">
        <v>92.3</v>
      </c>
      <c r="O942" s="12">
        <v>1.2</v>
      </c>
      <c r="P942" s="12">
        <v>9</v>
      </c>
      <c r="Q942" s="12">
        <v>7.2</v>
      </c>
      <c r="R942" s="85">
        <v>0.94775117644127493</v>
      </c>
      <c r="S942" s="122">
        <v>0.92926874114686031</v>
      </c>
      <c r="T942" s="122">
        <v>0.88346650507204671</v>
      </c>
      <c r="U942" s="122">
        <v>0.93913021198751623</v>
      </c>
      <c r="V942" s="174">
        <f t="shared" si="2577"/>
        <v>5</v>
      </c>
      <c r="W942" s="174">
        <f t="shared" si="2578"/>
        <v>5</v>
      </c>
      <c r="X942" s="174">
        <f t="shared" si="2579"/>
        <v>5</v>
      </c>
      <c r="Y942" s="174">
        <f t="shared" si="2580"/>
        <v>5</v>
      </c>
      <c r="Z942" s="99"/>
      <c r="AA942" s="99"/>
      <c r="AB942" s="99"/>
      <c r="AC942" s="99"/>
      <c r="AD942" s="99"/>
      <c r="AE942" s="99"/>
      <c r="AF942" s="99"/>
      <c r="AG942" s="99"/>
      <c r="AH942" s="99"/>
      <c r="AI942" s="99"/>
      <c r="AJ942" s="99"/>
      <c r="AK942" s="99"/>
      <c r="AL942" s="99"/>
      <c r="AM942" s="99"/>
      <c r="AN942" s="99"/>
      <c r="AO942" s="52"/>
      <c r="AP942" s="52"/>
      <c r="AQ942" s="52"/>
    </row>
    <row r="943" spans="1:43" ht="15" thickBot="1">
      <c r="A943" s="1" t="s">
        <v>5</v>
      </c>
      <c r="B943" s="1">
        <v>13067030342</v>
      </c>
      <c r="C943" s="1"/>
      <c r="D943" s="12">
        <v>91.5</v>
      </c>
      <c r="E943" s="12">
        <v>93</v>
      </c>
      <c r="F943" s="12">
        <v>75.599999999999994</v>
      </c>
      <c r="G943" s="12">
        <v>67.5</v>
      </c>
      <c r="H943" s="12">
        <v>4.2</v>
      </c>
      <c r="I943" s="12">
        <v>2.2000000000000002</v>
      </c>
      <c r="J943" s="12">
        <v>1.3</v>
      </c>
      <c r="K943" s="12">
        <v>5.6</v>
      </c>
      <c r="L943" s="12">
        <v>27.2</v>
      </c>
      <c r="M943" s="12">
        <v>2.1232000000000002</v>
      </c>
      <c r="N943" s="12">
        <v>92.3</v>
      </c>
      <c r="O943" s="12">
        <v>2.1</v>
      </c>
      <c r="P943" s="12">
        <v>9.6999999999999993</v>
      </c>
      <c r="Q943" s="12">
        <v>4</v>
      </c>
      <c r="R943" s="85">
        <v>0.9736056913830522</v>
      </c>
      <c r="S943" s="122">
        <v>0.98635105654849931</v>
      </c>
      <c r="T943" s="122">
        <v>0.87886064631170646</v>
      </c>
      <c r="U943" s="122">
        <v>0.96269414724870028</v>
      </c>
      <c r="V943" s="174">
        <f t="shared" si="2577"/>
        <v>5</v>
      </c>
      <c r="W943" s="174">
        <f t="shared" si="2578"/>
        <v>5</v>
      </c>
      <c r="X943" s="174">
        <f t="shared" si="2579"/>
        <v>5</v>
      </c>
      <c r="Y943" s="174">
        <f t="shared" si="2580"/>
        <v>5</v>
      </c>
      <c r="Z943" s="99"/>
      <c r="AA943" s="99"/>
      <c r="AB943" s="99"/>
      <c r="AC943" s="99"/>
      <c r="AD943" s="99"/>
      <c r="AE943" s="99"/>
      <c r="AF943" s="99"/>
      <c r="AG943" s="99"/>
      <c r="AH943" s="99"/>
      <c r="AI943" s="99"/>
      <c r="AJ943" s="99"/>
      <c r="AK943" s="99"/>
      <c r="AL943" s="99"/>
      <c r="AM943" s="99"/>
      <c r="AN943" s="99"/>
      <c r="AO943" s="52"/>
      <c r="AP943" s="52"/>
      <c r="AQ943" s="52"/>
    </row>
    <row r="944" spans="1:43" ht="15" thickBot="1">
      <c r="A944" s="1" t="s">
        <v>5</v>
      </c>
      <c r="B944" s="1">
        <v>13067030343</v>
      </c>
      <c r="C944" s="1"/>
      <c r="D944" s="12">
        <v>90</v>
      </c>
      <c r="E944" s="12">
        <v>91.2</v>
      </c>
      <c r="F944" s="12">
        <v>82</v>
      </c>
      <c r="G944" s="12">
        <v>69.2</v>
      </c>
      <c r="H944" s="12">
        <v>12.8</v>
      </c>
      <c r="I944" s="12">
        <v>6</v>
      </c>
      <c r="J944" s="12">
        <v>1.5</v>
      </c>
      <c r="K944" s="12">
        <v>4.7</v>
      </c>
      <c r="L944" s="12">
        <v>22.5</v>
      </c>
      <c r="M944" s="12">
        <v>1.8182</v>
      </c>
      <c r="N944" s="12">
        <v>92.1</v>
      </c>
      <c r="O944" s="12">
        <v>2.4</v>
      </c>
      <c r="P944" s="12">
        <v>6.8</v>
      </c>
      <c r="Q944" s="12">
        <v>3.2</v>
      </c>
      <c r="R944" s="85">
        <v>0.94834622551789638</v>
      </c>
      <c r="S944" s="122">
        <v>0.84282281660158864</v>
      </c>
      <c r="T944" s="122">
        <v>0.91785353702187156</v>
      </c>
      <c r="U944" s="122">
        <v>0.98216220792468567</v>
      </c>
      <c r="V944" s="174">
        <f t="shared" si="2577"/>
        <v>5</v>
      </c>
      <c r="W944" s="174">
        <f t="shared" si="2578"/>
        <v>5</v>
      </c>
      <c r="X944" s="174">
        <f t="shared" si="2579"/>
        <v>5</v>
      </c>
      <c r="Y944" s="174">
        <f t="shared" si="2580"/>
        <v>5</v>
      </c>
      <c r="Z944" s="99"/>
      <c r="AA944" s="99"/>
      <c r="AB944" s="99"/>
      <c r="AC944" s="99"/>
      <c r="AD944" s="99"/>
      <c r="AE944" s="99"/>
      <c r="AF944" s="99"/>
      <c r="AG944" s="99"/>
      <c r="AH944" s="99"/>
      <c r="AI944" s="99"/>
      <c r="AJ944" s="99"/>
      <c r="AK944" s="99"/>
      <c r="AL944" s="99"/>
      <c r="AM944" s="99"/>
      <c r="AN944" s="99"/>
      <c r="AO944" s="52"/>
      <c r="AP944" s="52"/>
      <c r="AQ944" s="52"/>
    </row>
    <row r="945" spans="1:43" ht="15" thickBot="1">
      <c r="A945" s="1" t="s">
        <v>5</v>
      </c>
      <c r="B945" s="1">
        <v>13067030344</v>
      </c>
      <c r="C945" s="1"/>
      <c r="D945" s="12">
        <v>70.5</v>
      </c>
      <c r="E945" s="12">
        <v>71.2</v>
      </c>
      <c r="F945" s="12">
        <v>30.1</v>
      </c>
      <c r="G945" s="12">
        <v>25.8</v>
      </c>
      <c r="H945" s="12">
        <v>8.4</v>
      </c>
      <c r="I945" s="12">
        <v>16.100000000000001</v>
      </c>
      <c r="J945" s="12">
        <v>29.8</v>
      </c>
      <c r="K945" s="12">
        <v>31.7</v>
      </c>
      <c r="L945" s="12">
        <v>38.6</v>
      </c>
      <c r="M945" s="12">
        <v>4.9000000000000004</v>
      </c>
      <c r="N945" s="12">
        <v>78</v>
      </c>
      <c r="O945" s="12">
        <v>2.8</v>
      </c>
      <c r="P945" s="12">
        <v>26.9</v>
      </c>
      <c r="Q945" s="12">
        <v>14.9</v>
      </c>
      <c r="R945" s="85">
        <v>0.59887525201380332</v>
      </c>
      <c r="S945" s="122">
        <v>0.4493922988443429</v>
      </c>
      <c r="T945" s="122">
        <v>0.67940639586297247</v>
      </c>
      <c r="U945" s="122">
        <v>0.66323980092973533</v>
      </c>
      <c r="V945" s="174">
        <f t="shared" si="2577"/>
        <v>3</v>
      </c>
      <c r="W945" s="174">
        <f t="shared" si="2578"/>
        <v>2</v>
      </c>
      <c r="X945" s="174">
        <f t="shared" si="2579"/>
        <v>3</v>
      </c>
      <c r="Y945" s="174">
        <f t="shared" si="2580"/>
        <v>3</v>
      </c>
      <c r="Z945" s="99"/>
      <c r="AA945" s="99"/>
      <c r="AB945" s="99"/>
      <c r="AC945" s="99"/>
      <c r="AD945" s="99"/>
      <c r="AE945" s="99"/>
      <c r="AF945" s="99"/>
      <c r="AG945" s="99"/>
      <c r="AH945" s="99"/>
      <c r="AI945" s="99"/>
      <c r="AJ945" s="99"/>
      <c r="AK945" s="99"/>
      <c r="AL945" s="99"/>
      <c r="AM945" s="99"/>
      <c r="AN945" s="99"/>
      <c r="AO945" s="52"/>
      <c r="AP945" s="52"/>
      <c r="AQ945" s="52"/>
    </row>
    <row r="946" spans="1:43" ht="15" thickBot="1">
      <c r="A946" s="1" t="s">
        <v>5</v>
      </c>
      <c r="B946" s="1">
        <v>13067030345</v>
      </c>
      <c r="C946" s="1"/>
      <c r="D946" s="12">
        <v>70.5</v>
      </c>
      <c r="E946" s="12">
        <v>71.2</v>
      </c>
      <c r="F946" s="12">
        <v>30.1</v>
      </c>
      <c r="G946" s="12">
        <v>25.8</v>
      </c>
      <c r="H946" s="12">
        <v>11.6</v>
      </c>
      <c r="I946" s="12">
        <v>22</v>
      </c>
      <c r="J946" s="12">
        <v>48.4</v>
      </c>
      <c r="K946" s="12">
        <v>44</v>
      </c>
      <c r="L946" s="12">
        <v>36.4</v>
      </c>
      <c r="M946" s="12">
        <v>15.1</v>
      </c>
      <c r="N946" s="12">
        <v>78</v>
      </c>
      <c r="O946" s="12">
        <v>11</v>
      </c>
      <c r="P946" s="12">
        <v>27.1</v>
      </c>
      <c r="Q946" s="12">
        <v>8.8000000000000007</v>
      </c>
      <c r="R946" s="85">
        <v>0.51875900878180392</v>
      </c>
      <c r="S946" s="122">
        <v>0.33325506668735172</v>
      </c>
      <c r="T946" s="122">
        <v>0.58118550237280198</v>
      </c>
      <c r="U946" s="122">
        <v>0.66725283337327157</v>
      </c>
      <c r="V946" s="174">
        <f t="shared" si="2577"/>
        <v>2</v>
      </c>
      <c r="W946" s="174">
        <f t="shared" si="2578"/>
        <v>2</v>
      </c>
      <c r="X946" s="174">
        <f t="shared" si="2579"/>
        <v>2</v>
      </c>
      <c r="Y946" s="174">
        <f t="shared" si="2580"/>
        <v>3</v>
      </c>
      <c r="Z946" s="99"/>
      <c r="AA946" s="99"/>
      <c r="AB946" s="99"/>
      <c r="AC946" s="99"/>
      <c r="AD946" s="99"/>
      <c r="AE946" s="99"/>
      <c r="AF946" s="99"/>
      <c r="AG946" s="99"/>
      <c r="AH946" s="99"/>
      <c r="AI946" s="99"/>
      <c r="AJ946" s="99"/>
      <c r="AK946" s="99"/>
      <c r="AL946" s="99"/>
      <c r="AM946" s="99"/>
      <c r="AN946" s="99"/>
      <c r="AO946" s="52"/>
      <c r="AP946" s="52"/>
      <c r="AQ946" s="52"/>
    </row>
    <row r="947" spans="1:43" ht="15" thickBot="1">
      <c r="A947" s="1" t="s">
        <v>5</v>
      </c>
      <c r="B947" s="1">
        <v>13067030405</v>
      </c>
      <c r="C947" s="1"/>
      <c r="D947" s="12">
        <v>70.900000000000006</v>
      </c>
      <c r="E947" s="12">
        <v>70.599999999999994</v>
      </c>
      <c r="F947" s="12">
        <v>39.4</v>
      </c>
      <c r="G947" s="12">
        <v>24.7</v>
      </c>
      <c r="H947" s="12">
        <v>10.4</v>
      </c>
      <c r="I947" s="12">
        <v>16.399999999999999</v>
      </c>
      <c r="J947" s="12">
        <v>26.8</v>
      </c>
      <c r="K947" s="12">
        <v>36.6</v>
      </c>
      <c r="L947" s="12">
        <v>43.4</v>
      </c>
      <c r="M947" s="12">
        <v>8.6</v>
      </c>
      <c r="N947" s="12">
        <v>77.2</v>
      </c>
      <c r="O947" s="12">
        <v>9.5</v>
      </c>
      <c r="P947" s="12">
        <v>40.6</v>
      </c>
      <c r="Q947" s="12">
        <v>13.5</v>
      </c>
      <c r="R947" s="85">
        <v>0.52422471188794162</v>
      </c>
      <c r="S947" s="122">
        <v>0.43956338432850656</v>
      </c>
      <c r="T947" s="122">
        <v>0.60214012525652161</v>
      </c>
      <c r="U947" s="122">
        <v>0.55577720653671592</v>
      </c>
      <c r="V947" s="174">
        <f t="shared" si="2577"/>
        <v>2</v>
      </c>
      <c r="W947" s="174">
        <f t="shared" si="2578"/>
        <v>2</v>
      </c>
      <c r="X947" s="174">
        <f t="shared" si="2579"/>
        <v>3</v>
      </c>
      <c r="Y947" s="174">
        <f t="shared" si="2580"/>
        <v>2</v>
      </c>
      <c r="Z947" s="99"/>
      <c r="AA947" s="99"/>
      <c r="AB947" s="99"/>
      <c r="AC947" s="99"/>
      <c r="AD947" s="99"/>
      <c r="AE947" s="99"/>
      <c r="AF947" s="99"/>
      <c r="AG947" s="99"/>
      <c r="AH947" s="99"/>
      <c r="AI947" s="99"/>
      <c r="AJ947" s="99"/>
      <c r="AK947" s="99"/>
      <c r="AL947" s="99"/>
      <c r="AM947" s="99"/>
      <c r="AN947" s="99"/>
      <c r="AO947" s="52"/>
      <c r="AP947" s="52"/>
      <c r="AQ947" s="52"/>
    </row>
    <row r="948" spans="1:43" ht="15" thickBot="1">
      <c r="A948" s="1" t="s">
        <v>5</v>
      </c>
      <c r="B948" s="1">
        <v>13067030407</v>
      </c>
      <c r="C948" s="1"/>
      <c r="D948" s="12">
        <v>70.5</v>
      </c>
      <c r="E948" s="12">
        <v>71.2</v>
      </c>
      <c r="F948" s="12">
        <v>54.1</v>
      </c>
      <c r="G948" s="12">
        <v>25.8</v>
      </c>
      <c r="H948" s="12">
        <v>6.8</v>
      </c>
      <c r="I948" s="12">
        <v>2.6</v>
      </c>
      <c r="J948" s="12">
        <v>4.9000000000000004</v>
      </c>
      <c r="K948" s="12">
        <v>16.5</v>
      </c>
      <c r="L948" s="12">
        <v>24.7</v>
      </c>
      <c r="M948" s="12">
        <v>6.5</v>
      </c>
      <c r="N948" s="12">
        <v>78</v>
      </c>
      <c r="O948" s="12">
        <v>4.7</v>
      </c>
      <c r="P948" s="12">
        <v>10.3</v>
      </c>
      <c r="Q948" s="12">
        <v>6</v>
      </c>
      <c r="R948" s="85">
        <v>0.78487169692849112</v>
      </c>
      <c r="S948" s="122">
        <v>0.64079027402485955</v>
      </c>
      <c r="T948" s="122">
        <v>0.8263069706750592</v>
      </c>
      <c r="U948" s="122">
        <v>0.82617016759607187</v>
      </c>
      <c r="V948" s="174">
        <f t="shared" si="2577"/>
        <v>5</v>
      </c>
      <c r="W948" s="174">
        <f t="shared" si="2578"/>
        <v>5</v>
      </c>
      <c r="X948" s="174">
        <f t="shared" si="2579"/>
        <v>5</v>
      </c>
      <c r="Y948" s="174">
        <f t="shared" si="2580"/>
        <v>5</v>
      </c>
      <c r="Z948" s="99"/>
      <c r="AA948" s="99"/>
      <c r="AB948" s="99"/>
      <c r="AC948" s="99"/>
      <c r="AD948" s="99"/>
      <c r="AE948" s="99"/>
      <c r="AF948" s="99"/>
      <c r="AG948" s="99"/>
      <c r="AH948" s="99"/>
      <c r="AI948" s="99"/>
      <c r="AJ948" s="99"/>
      <c r="AK948" s="99"/>
      <c r="AL948" s="99"/>
      <c r="AM948" s="99"/>
      <c r="AN948" s="99"/>
      <c r="AO948" s="52"/>
      <c r="AP948" s="52"/>
      <c r="AQ948" s="52"/>
    </row>
    <row r="949" spans="1:43" ht="15" thickBot="1">
      <c r="A949" s="1" t="s">
        <v>5</v>
      </c>
      <c r="B949" s="1">
        <v>13067030408</v>
      </c>
      <c r="C949" s="1"/>
      <c r="D949" s="12">
        <v>70.5</v>
      </c>
      <c r="E949" s="12">
        <v>71.2</v>
      </c>
      <c r="F949" s="12">
        <v>44.1</v>
      </c>
      <c r="G949" s="12">
        <v>25.8</v>
      </c>
      <c r="H949" s="12">
        <v>9.1999999999999993</v>
      </c>
      <c r="I949" s="12">
        <v>16.600000000000001</v>
      </c>
      <c r="J949" s="12">
        <v>25.6</v>
      </c>
      <c r="K949" s="12">
        <v>16.399999999999999</v>
      </c>
      <c r="L949" s="12">
        <v>27.2</v>
      </c>
      <c r="M949" s="12">
        <v>5</v>
      </c>
      <c r="N949" s="12">
        <v>78</v>
      </c>
      <c r="O949" s="12">
        <v>5.7</v>
      </c>
      <c r="P949" s="12">
        <v>25.2</v>
      </c>
      <c r="Q949" s="12">
        <v>8.5</v>
      </c>
      <c r="R949" s="85">
        <v>0.68556357785366306</v>
      </c>
      <c r="S949" s="122">
        <v>0.47179230532701666</v>
      </c>
      <c r="T949" s="122">
        <v>0.81867584949456018</v>
      </c>
      <c r="U949" s="122">
        <v>0.718017214116074</v>
      </c>
      <c r="V949" s="174">
        <f t="shared" si="2577"/>
        <v>5</v>
      </c>
      <c r="W949" s="174">
        <f t="shared" si="2578"/>
        <v>3</v>
      </c>
      <c r="X949" s="174">
        <f t="shared" si="2579"/>
        <v>5</v>
      </c>
      <c r="Y949" s="174">
        <f t="shared" si="2580"/>
        <v>5</v>
      </c>
      <c r="Z949" s="99"/>
      <c r="AA949" s="99"/>
      <c r="AB949" s="99"/>
      <c r="AC949" s="99"/>
      <c r="AD949" s="99"/>
      <c r="AE949" s="99"/>
      <c r="AF949" s="99"/>
      <c r="AG949" s="99"/>
      <c r="AH949" s="99"/>
      <c r="AI949" s="99"/>
      <c r="AJ949" s="99"/>
      <c r="AK949" s="99"/>
      <c r="AL949" s="99"/>
      <c r="AM949" s="99"/>
      <c r="AN949" s="99"/>
      <c r="AO949" s="52"/>
      <c r="AP949" s="52"/>
      <c r="AQ949" s="52"/>
    </row>
    <row r="950" spans="1:43" ht="15" thickBot="1">
      <c r="A950" s="1" t="s">
        <v>5</v>
      </c>
      <c r="B950" s="1">
        <v>13067030409</v>
      </c>
      <c r="C950" s="1"/>
      <c r="D950" s="12">
        <v>82.8</v>
      </c>
      <c r="E950" s="12">
        <v>81.5</v>
      </c>
      <c r="F950" s="12">
        <v>72.400000000000006</v>
      </c>
      <c r="G950" s="12">
        <v>50.7</v>
      </c>
      <c r="H950" s="12">
        <v>8.9</v>
      </c>
      <c r="I950" s="12">
        <v>2.4841000000000002</v>
      </c>
      <c r="J950" s="12">
        <v>2.9</v>
      </c>
      <c r="K950" s="12">
        <v>14.7</v>
      </c>
      <c r="L950" s="12">
        <v>25.1</v>
      </c>
      <c r="M950" s="12">
        <v>4.7203999999999997</v>
      </c>
      <c r="N950" s="12">
        <v>86.6</v>
      </c>
      <c r="O950" s="12">
        <v>3.6</v>
      </c>
      <c r="P950" s="12">
        <v>5.6</v>
      </c>
      <c r="Q950" s="12">
        <v>5.9</v>
      </c>
      <c r="R950" s="85">
        <v>0.87440056938657185</v>
      </c>
      <c r="S950" s="122">
        <v>0.79097769611573054</v>
      </c>
      <c r="T950" s="122">
        <v>0.84200423510301514</v>
      </c>
      <c r="U950" s="122">
        <v>0.91515555290281203</v>
      </c>
      <c r="V950" s="174">
        <f t="shared" si="2577"/>
        <v>5</v>
      </c>
      <c r="W950" s="174">
        <f t="shared" si="2578"/>
        <v>5</v>
      </c>
      <c r="X950" s="174">
        <f t="shared" si="2579"/>
        <v>5</v>
      </c>
      <c r="Y950" s="174">
        <f t="shared" si="2580"/>
        <v>5</v>
      </c>
      <c r="Z950" s="99"/>
      <c r="AA950" s="99"/>
      <c r="AB950" s="99"/>
      <c r="AC950" s="99"/>
      <c r="AD950" s="99"/>
      <c r="AE950" s="99"/>
      <c r="AF950" s="99"/>
      <c r="AG950" s="99"/>
      <c r="AH950" s="99"/>
      <c r="AI950" s="99"/>
      <c r="AJ950" s="99"/>
      <c r="AK950" s="99"/>
      <c r="AL950" s="99"/>
      <c r="AM950" s="99"/>
      <c r="AN950" s="99"/>
      <c r="AO950" s="52"/>
      <c r="AP950" s="52"/>
      <c r="AQ950" s="52"/>
    </row>
    <row r="951" spans="1:43" ht="15" thickBot="1">
      <c r="A951" s="1" t="s">
        <v>5</v>
      </c>
      <c r="B951" s="1">
        <v>13067030410</v>
      </c>
      <c r="C951" s="1"/>
      <c r="D951" s="12">
        <v>72</v>
      </c>
      <c r="E951" s="12">
        <v>71.599999999999994</v>
      </c>
      <c r="F951" s="12">
        <v>49.1</v>
      </c>
      <c r="G951" s="12">
        <v>25.4</v>
      </c>
      <c r="H951" s="12">
        <v>7.9</v>
      </c>
      <c r="I951" s="12">
        <v>28.3</v>
      </c>
      <c r="J951" s="12">
        <v>10.6</v>
      </c>
      <c r="K951" s="12">
        <v>30.8</v>
      </c>
      <c r="L951" s="12">
        <v>43</v>
      </c>
      <c r="M951" s="12">
        <v>6.6</v>
      </c>
      <c r="N951" s="12">
        <v>78.099999999999994</v>
      </c>
      <c r="O951" s="12">
        <v>3.7</v>
      </c>
      <c r="P951" s="12">
        <v>22.8</v>
      </c>
      <c r="Q951" s="12">
        <v>13.7</v>
      </c>
      <c r="R951" s="85">
        <v>0.60243020067935593</v>
      </c>
      <c r="S951" s="122">
        <v>0.48036502129079373</v>
      </c>
      <c r="T951" s="122">
        <v>0.64029953318943034</v>
      </c>
      <c r="U951" s="122">
        <v>0.69057935281513139</v>
      </c>
      <c r="V951" s="174">
        <f t="shared" si="2577"/>
        <v>3</v>
      </c>
      <c r="W951" s="174">
        <f t="shared" si="2578"/>
        <v>3</v>
      </c>
      <c r="X951" s="174">
        <f t="shared" si="2579"/>
        <v>3</v>
      </c>
      <c r="Y951" s="174">
        <f t="shared" si="2580"/>
        <v>3</v>
      </c>
      <c r="Z951" s="99"/>
      <c r="AA951" s="99"/>
      <c r="AB951" s="99"/>
      <c r="AC951" s="99"/>
      <c r="AD951" s="99"/>
      <c r="AE951" s="99"/>
      <c r="AF951" s="99"/>
      <c r="AG951" s="99"/>
      <c r="AH951" s="99"/>
      <c r="AI951" s="99"/>
      <c r="AJ951" s="99"/>
      <c r="AK951" s="99"/>
      <c r="AL951" s="99"/>
      <c r="AM951" s="99"/>
      <c r="AN951" s="99"/>
      <c r="AO951" s="52"/>
      <c r="AP951" s="52"/>
      <c r="AQ951" s="52"/>
    </row>
    <row r="952" spans="1:43" ht="15" thickBot="1">
      <c r="A952" s="1" t="s">
        <v>5</v>
      </c>
      <c r="B952" s="1">
        <v>13067030411</v>
      </c>
      <c r="C952" s="1"/>
      <c r="D952" s="12">
        <v>71.400000000000006</v>
      </c>
      <c r="E952" s="12">
        <v>69.599999999999994</v>
      </c>
      <c r="F952" s="12">
        <v>23.8</v>
      </c>
      <c r="G952" s="12">
        <v>23.5</v>
      </c>
      <c r="H952" s="12">
        <v>8.4</v>
      </c>
      <c r="I952" s="12">
        <v>18.5</v>
      </c>
      <c r="J952" s="12">
        <v>51.4</v>
      </c>
      <c r="K952" s="12">
        <v>63.7</v>
      </c>
      <c r="L952" s="12">
        <v>55</v>
      </c>
      <c r="M952" s="12">
        <v>35.200000000000003</v>
      </c>
      <c r="N952" s="12">
        <v>75.8</v>
      </c>
      <c r="O952" s="12">
        <v>21.7</v>
      </c>
      <c r="P952" s="12">
        <v>40.4</v>
      </c>
      <c r="Q952" s="12">
        <v>16.3</v>
      </c>
      <c r="R952" s="85">
        <v>0.30205759551088679</v>
      </c>
      <c r="S952" s="122">
        <v>0.37122680193988727</v>
      </c>
      <c r="T952" s="122">
        <v>0.24128169593039744</v>
      </c>
      <c r="U952" s="122">
        <v>0.43056984020390515</v>
      </c>
      <c r="V952" s="174">
        <f t="shared" si="2577"/>
        <v>1</v>
      </c>
      <c r="W952" s="174">
        <f t="shared" si="2578"/>
        <v>2</v>
      </c>
      <c r="X952" s="174">
        <f t="shared" si="2579"/>
        <v>1</v>
      </c>
      <c r="Y952" s="174">
        <f t="shared" si="2580"/>
        <v>2</v>
      </c>
      <c r="Z952" s="99"/>
      <c r="AA952" s="99"/>
      <c r="AB952" s="99"/>
      <c r="AC952" s="99"/>
      <c r="AD952" s="99"/>
      <c r="AE952" s="99"/>
      <c r="AF952" s="99"/>
      <c r="AG952" s="99"/>
      <c r="AH952" s="99"/>
      <c r="AI952" s="99"/>
      <c r="AJ952" s="99"/>
      <c r="AK952" s="99"/>
      <c r="AL952" s="99"/>
      <c r="AM952" s="99"/>
      <c r="AN952" s="99"/>
      <c r="AO952" s="52"/>
      <c r="AP952" s="52"/>
      <c r="AQ952" s="52"/>
    </row>
    <row r="953" spans="1:43" ht="15" thickBot="1">
      <c r="A953" s="1" t="s">
        <v>5</v>
      </c>
      <c r="B953" s="1">
        <v>13067030412</v>
      </c>
      <c r="C953" s="1"/>
      <c r="D953" s="12">
        <v>71</v>
      </c>
      <c r="E953" s="12">
        <v>70.3</v>
      </c>
      <c r="F953" s="12">
        <v>33.200000000000003</v>
      </c>
      <c r="G953" s="12">
        <v>24.3</v>
      </c>
      <c r="H953" s="12">
        <v>8.6</v>
      </c>
      <c r="I953" s="12">
        <v>36.6</v>
      </c>
      <c r="J953" s="12">
        <v>39.200000000000003</v>
      </c>
      <c r="K953" s="12">
        <v>60.3</v>
      </c>
      <c r="L953" s="12">
        <v>50.6</v>
      </c>
      <c r="M953" s="12">
        <v>20.3</v>
      </c>
      <c r="N953" s="12">
        <v>76.8</v>
      </c>
      <c r="O953" s="12">
        <v>18.5</v>
      </c>
      <c r="P953" s="12">
        <v>42.7</v>
      </c>
      <c r="Q953" s="12">
        <v>13</v>
      </c>
      <c r="R953" s="85">
        <v>0.36600481634749926</v>
      </c>
      <c r="S953" s="122">
        <v>0.32556554071446742</v>
      </c>
      <c r="T953" s="122">
        <v>0.38336326856273206</v>
      </c>
      <c r="U953" s="122">
        <v>0.48318104092100317</v>
      </c>
      <c r="V953" s="174">
        <f t="shared" si="2577"/>
        <v>2</v>
      </c>
      <c r="W953" s="174">
        <f t="shared" si="2578"/>
        <v>2</v>
      </c>
      <c r="X953" s="174">
        <f t="shared" si="2579"/>
        <v>1</v>
      </c>
      <c r="Y953" s="174">
        <f t="shared" si="2580"/>
        <v>2</v>
      </c>
      <c r="Z953" s="99"/>
      <c r="AA953" s="99"/>
      <c r="AB953" s="99"/>
      <c r="AC953" s="99"/>
      <c r="AD953" s="99"/>
      <c r="AE953" s="99"/>
      <c r="AF953" s="99"/>
      <c r="AG953" s="99"/>
      <c r="AH953" s="99"/>
      <c r="AI953" s="99"/>
      <c r="AJ953" s="99"/>
      <c r="AK953" s="99"/>
      <c r="AL953" s="99"/>
      <c r="AM953" s="99"/>
      <c r="AN953" s="99"/>
      <c r="AO953" s="52"/>
      <c r="AP953" s="52"/>
      <c r="AQ953" s="52"/>
    </row>
    <row r="954" spans="1:43" ht="15" thickBot="1">
      <c r="A954" s="1" t="s">
        <v>5</v>
      </c>
      <c r="B954" s="1">
        <v>13067030413</v>
      </c>
      <c r="C954" s="1"/>
      <c r="D954" s="12">
        <v>70.599999999999994</v>
      </c>
      <c r="E954" s="12">
        <v>71</v>
      </c>
      <c r="F954" s="12">
        <v>30.5</v>
      </c>
      <c r="G954" s="12">
        <v>25.3</v>
      </c>
      <c r="H954" s="12">
        <v>8.6999999999999993</v>
      </c>
      <c r="I954" s="12">
        <v>35.6</v>
      </c>
      <c r="J954" s="12">
        <v>63.5</v>
      </c>
      <c r="K954" s="12">
        <v>55.9</v>
      </c>
      <c r="L954" s="12">
        <v>42.1</v>
      </c>
      <c r="M954" s="12">
        <v>10.8</v>
      </c>
      <c r="N954" s="12">
        <v>77.7</v>
      </c>
      <c r="O954" s="12">
        <v>12.3</v>
      </c>
      <c r="P954" s="12">
        <v>50.2</v>
      </c>
      <c r="Q954" s="12">
        <v>14.5</v>
      </c>
      <c r="R954" s="85">
        <v>0.40797083544241886</v>
      </c>
      <c r="S954" s="122">
        <v>0.27627597555193295</v>
      </c>
      <c r="T954" s="122">
        <v>0.52314389100382586</v>
      </c>
      <c r="U954" s="122">
        <v>0.48028761892230049</v>
      </c>
      <c r="V954" s="174">
        <f t="shared" si="2577"/>
        <v>2</v>
      </c>
      <c r="W954" s="174">
        <f t="shared" si="2578"/>
        <v>1</v>
      </c>
      <c r="X954" s="174">
        <f t="shared" si="2579"/>
        <v>2</v>
      </c>
      <c r="Y954" s="174">
        <f t="shared" si="2580"/>
        <v>2</v>
      </c>
      <c r="Z954" s="99"/>
      <c r="AA954" s="99"/>
      <c r="AB954" s="99"/>
      <c r="AC954" s="99"/>
      <c r="AD954" s="99"/>
      <c r="AE954" s="99"/>
      <c r="AF954" s="99"/>
      <c r="AG954" s="99"/>
      <c r="AH954" s="99"/>
      <c r="AI954" s="99"/>
      <c r="AJ954" s="99"/>
      <c r="AK954" s="99"/>
      <c r="AL954" s="99"/>
      <c r="AM954" s="99"/>
      <c r="AN954" s="99"/>
      <c r="AO954" s="52"/>
      <c r="AP954" s="52"/>
      <c r="AQ954" s="52"/>
    </row>
    <row r="955" spans="1:43" ht="15" thickBot="1">
      <c r="A955" s="1" t="s">
        <v>5</v>
      </c>
      <c r="B955" s="1">
        <v>13067030414</v>
      </c>
      <c r="C955" s="1"/>
      <c r="D955" s="12">
        <v>70.599999999999994</v>
      </c>
      <c r="E955" s="12">
        <v>71.099999999999994</v>
      </c>
      <c r="F955" s="12">
        <v>36.9</v>
      </c>
      <c r="G955" s="12">
        <v>25.5</v>
      </c>
      <c r="H955" s="12">
        <v>6.4</v>
      </c>
      <c r="I955" s="12">
        <v>19.600000000000001</v>
      </c>
      <c r="J955" s="12">
        <v>53.4</v>
      </c>
      <c r="K955" s="12">
        <v>63.4</v>
      </c>
      <c r="L955" s="12">
        <v>54.8</v>
      </c>
      <c r="M955" s="12">
        <v>20.7</v>
      </c>
      <c r="N955" s="12">
        <v>77.8</v>
      </c>
      <c r="O955" s="12">
        <v>15.8</v>
      </c>
      <c r="P955" s="12">
        <v>65.7</v>
      </c>
      <c r="Q955" s="12">
        <v>18.3</v>
      </c>
      <c r="R955" s="85">
        <v>0.32927355592750668</v>
      </c>
      <c r="S955" s="122">
        <v>0.4251581024083268</v>
      </c>
      <c r="T955" s="122">
        <v>0.33889799838644669</v>
      </c>
      <c r="U955" s="122">
        <v>0.33818815207999697</v>
      </c>
      <c r="V955" s="174">
        <f t="shared" si="2577"/>
        <v>1</v>
      </c>
      <c r="W955" s="174">
        <f t="shared" si="2578"/>
        <v>2</v>
      </c>
      <c r="X955" s="174">
        <f t="shared" si="2579"/>
        <v>1</v>
      </c>
      <c r="Y955" s="174">
        <f t="shared" si="2580"/>
        <v>1</v>
      </c>
      <c r="Z955" s="99"/>
      <c r="AA955" s="99"/>
      <c r="AB955" s="99"/>
      <c r="AC955" s="99"/>
      <c r="AD955" s="99"/>
      <c r="AE955" s="99"/>
      <c r="AF955" s="99"/>
      <c r="AG955" s="99"/>
      <c r="AH955" s="99"/>
      <c r="AI955" s="99"/>
      <c r="AJ955" s="99"/>
      <c r="AK955" s="99"/>
      <c r="AL955" s="99"/>
      <c r="AM955" s="99"/>
      <c r="AN955" s="99"/>
      <c r="AO955" s="52"/>
      <c r="AP955" s="52"/>
      <c r="AQ955" s="52"/>
    </row>
    <row r="956" spans="1:43" ht="15" thickBot="1">
      <c r="A956" s="1" t="s">
        <v>5</v>
      </c>
      <c r="B956" s="1">
        <v>13067030502</v>
      </c>
      <c r="C956" s="1"/>
      <c r="D956" s="12">
        <v>78.599999999999994</v>
      </c>
      <c r="E956" s="12">
        <v>74.900000000000006</v>
      </c>
      <c r="F956" s="12">
        <v>59.6</v>
      </c>
      <c r="G956" s="12">
        <v>49.1</v>
      </c>
      <c r="H956" s="12">
        <v>5.3</v>
      </c>
      <c r="I956" s="12">
        <v>5.7</v>
      </c>
      <c r="J956" s="12">
        <v>5.7</v>
      </c>
      <c r="K956" s="12">
        <v>16</v>
      </c>
      <c r="L956" s="12">
        <v>21.4</v>
      </c>
      <c r="M956" s="12">
        <v>9</v>
      </c>
      <c r="N956" s="12">
        <v>80.599999999999994</v>
      </c>
      <c r="O956" s="12">
        <v>6.3</v>
      </c>
      <c r="P956" s="12">
        <v>15.1</v>
      </c>
      <c r="Q956" s="12">
        <v>10.8</v>
      </c>
      <c r="R956" s="85">
        <v>0.80221865934669667</v>
      </c>
      <c r="S956" s="122">
        <v>0.75231174491347974</v>
      </c>
      <c r="T956" s="122">
        <v>0.83539019314757357</v>
      </c>
      <c r="U956" s="122">
        <v>0.75733914681454617</v>
      </c>
      <c r="V956" s="174">
        <f t="shared" si="2577"/>
        <v>5</v>
      </c>
      <c r="W956" s="174">
        <f t="shared" si="2578"/>
        <v>5</v>
      </c>
      <c r="X956" s="174">
        <f t="shared" si="2579"/>
        <v>5</v>
      </c>
      <c r="Y956" s="174">
        <f t="shared" si="2580"/>
        <v>5</v>
      </c>
      <c r="Z956" s="99"/>
      <c r="AA956" s="99"/>
      <c r="AB956" s="99"/>
      <c r="AC956" s="99"/>
      <c r="AD956" s="99"/>
      <c r="AE956" s="99"/>
      <c r="AF956" s="99"/>
      <c r="AG956" s="99"/>
      <c r="AH956" s="99"/>
      <c r="AI956" s="99"/>
      <c r="AJ956" s="99"/>
      <c r="AK956" s="99"/>
      <c r="AL956" s="99"/>
      <c r="AM956" s="99"/>
      <c r="AN956" s="99"/>
      <c r="AO956" s="52"/>
      <c r="AP956" s="52"/>
      <c r="AQ956" s="52"/>
    </row>
    <row r="957" spans="1:43" ht="15" thickBot="1">
      <c r="A957" s="1" t="s">
        <v>5</v>
      </c>
      <c r="B957" s="1">
        <v>13067030504</v>
      </c>
      <c r="C957" s="1"/>
      <c r="D957" s="12">
        <v>76.400000000000006</v>
      </c>
      <c r="E957" s="12">
        <v>74.2</v>
      </c>
      <c r="F957" s="12">
        <v>49.6</v>
      </c>
      <c r="G957" s="12">
        <v>36.9</v>
      </c>
      <c r="H957" s="12">
        <v>8.9</v>
      </c>
      <c r="I957" s="12">
        <v>9.8000000000000007</v>
      </c>
      <c r="J957" s="12">
        <v>10.3</v>
      </c>
      <c r="K957" s="12">
        <v>36.299999999999997</v>
      </c>
      <c r="L957" s="12">
        <v>36.299999999999997</v>
      </c>
      <c r="M957" s="12">
        <v>18.8</v>
      </c>
      <c r="N957" s="12">
        <v>80.2</v>
      </c>
      <c r="O957" s="12">
        <v>15.9</v>
      </c>
      <c r="P957" s="12">
        <v>29.7</v>
      </c>
      <c r="Q957" s="12">
        <v>13</v>
      </c>
      <c r="R957" s="85">
        <v>0.58808980564558533</v>
      </c>
      <c r="S957" s="122">
        <v>0.61084889987604296</v>
      </c>
      <c r="T957" s="122">
        <v>0.58711343464085586</v>
      </c>
      <c r="U957" s="122">
        <v>0.58941000546190148</v>
      </c>
      <c r="V957" s="174">
        <f t="shared" si="2577"/>
        <v>3</v>
      </c>
      <c r="W957" s="174">
        <f t="shared" si="2578"/>
        <v>3</v>
      </c>
      <c r="X957" s="174">
        <f t="shared" si="2579"/>
        <v>2</v>
      </c>
      <c r="Y957" s="174">
        <f t="shared" si="2580"/>
        <v>3</v>
      </c>
      <c r="Z957" s="99"/>
      <c r="AA957" s="99"/>
      <c r="AB957" s="99"/>
      <c r="AC957" s="99"/>
      <c r="AD957" s="99"/>
      <c r="AE957" s="99"/>
      <c r="AF957" s="99"/>
      <c r="AG957" s="99"/>
      <c r="AH957" s="99"/>
      <c r="AI957" s="99"/>
      <c r="AJ957" s="99"/>
      <c r="AK957" s="99"/>
      <c r="AL957" s="99"/>
      <c r="AM957" s="99"/>
      <c r="AN957" s="99"/>
      <c r="AO957" s="52"/>
      <c r="AP957" s="52"/>
      <c r="AQ957" s="52"/>
    </row>
    <row r="958" spans="1:43" ht="15" thickBot="1">
      <c r="A958" s="1" t="s">
        <v>5</v>
      </c>
      <c r="B958" s="1">
        <v>13067030505</v>
      </c>
      <c r="C958" s="1"/>
      <c r="D958" s="12">
        <v>70.8</v>
      </c>
      <c r="E958" s="12">
        <v>70.599999999999994</v>
      </c>
      <c r="F958" s="12">
        <v>43.2</v>
      </c>
      <c r="G958" s="12">
        <v>24.8</v>
      </c>
      <c r="H958" s="12">
        <v>9.6</v>
      </c>
      <c r="I958" s="12">
        <v>21.8</v>
      </c>
      <c r="J958" s="12">
        <v>22.2</v>
      </c>
      <c r="K958" s="12">
        <v>54.5</v>
      </c>
      <c r="L958" s="12">
        <v>52.1</v>
      </c>
      <c r="M958" s="12">
        <v>18.2</v>
      </c>
      <c r="N958" s="12">
        <v>77.3</v>
      </c>
      <c r="O958" s="12">
        <v>13.1</v>
      </c>
      <c r="P958" s="12">
        <v>43.2</v>
      </c>
      <c r="Q958" s="12">
        <v>5.2</v>
      </c>
      <c r="R958" s="85">
        <v>0.45954320629220707</v>
      </c>
      <c r="S958" s="122">
        <v>0.44169191392889912</v>
      </c>
      <c r="T958" s="122">
        <v>0.40861548492691235</v>
      </c>
      <c r="U958" s="122">
        <v>0.60452203042184294</v>
      </c>
      <c r="V958" s="174">
        <f t="shared" si="2577"/>
        <v>2</v>
      </c>
      <c r="W958" s="174">
        <f t="shared" si="2578"/>
        <v>2</v>
      </c>
      <c r="X958" s="174">
        <f t="shared" si="2579"/>
        <v>1</v>
      </c>
      <c r="Y958" s="174">
        <f t="shared" si="2580"/>
        <v>3</v>
      </c>
      <c r="Z958" s="99"/>
      <c r="AA958" s="99"/>
      <c r="AB958" s="99"/>
      <c r="AC958" s="99"/>
      <c r="AD958" s="99"/>
      <c r="AE958" s="99"/>
      <c r="AF958" s="99"/>
      <c r="AG958" s="99"/>
      <c r="AH958" s="99"/>
      <c r="AI958" s="99"/>
      <c r="AJ958" s="99"/>
      <c r="AK958" s="99"/>
      <c r="AL958" s="99"/>
      <c r="AM958" s="99"/>
      <c r="AN958" s="99"/>
      <c r="AO958" s="52"/>
      <c r="AP958" s="52"/>
      <c r="AQ958" s="52"/>
    </row>
    <row r="959" spans="1:43" ht="15" thickBot="1">
      <c r="A959" s="1" t="s">
        <v>5</v>
      </c>
      <c r="B959" s="1">
        <v>13067030506</v>
      </c>
      <c r="C959" s="1"/>
      <c r="D959" s="12">
        <v>78</v>
      </c>
      <c r="E959" s="12">
        <v>74.5</v>
      </c>
      <c r="F959" s="12">
        <v>54.7</v>
      </c>
      <c r="G959" s="12">
        <v>25.5</v>
      </c>
      <c r="H959" s="12">
        <v>9.4</v>
      </c>
      <c r="I959" s="12">
        <v>12.3</v>
      </c>
      <c r="J959" s="12">
        <v>6.6</v>
      </c>
      <c r="K959" s="12">
        <v>23.5</v>
      </c>
      <c r="L959" s="12">
        <v>29.3</v>
      </c>
      <c r="M959" s="12">
        <v>20.8</v>
      </c>
      <c r="N959" s="12">
        <v>80.2</v>
      </c>
      <c r="O959" s="12">
        <v>10.6</v>
      </c>
      <c r="P959" s="12">
        <v>20.9</v>
      </c>
      <c r="Q959" s="12">
        <v>6.7</v>
      </c>
      <c r="R959" s="85">
        <v>0.67066008113942355</v>
      </c>
      <c r="S959" s="122">
        <v>0.59048473537784119</v>
      </c>
      <c r="T959" s="122">
        <v>0.6729542222993975</v>
      </c>
      <c r="U959" s="122">
        <v>0.73768959452598548</v>
      </c>
      <c r="V959" s="174">
        <f t="shared" si="2577"/>
        <v>3</v>
      </c>
      <c r="W959" s="174">
        <f t="shared" si="2578"/>
        <v>3</v>
      </c>
      <c r="X959" s="174">
        <f t="shared" si="2579"/>
        <v>3</v>
      </c>
      <c r="Y959" s="174">
        <f t="shared" si="2580"/>
        <v>5</v>
      </c>
      <c r="Z959" s="99"/>
      <c r="AA959" s="99"/>
      <c r="AB959" s="99"/>
      <c r="AC959" s="99"/>
      <c r="AD959" s="99"/>
      <c r="AE959" s="99"/>
      <c r="AF959" s="99"/>
      <c r="AG959" s="99"/>
      <c r="AH959" s="99"/>
      <c r="AI959" s="99"/>
      <c r="AJ959" s="99"/>
      <c r="AK959" s="99"/>
      <c r="AL959" s="99"/>
      <c r="AM959" s="99"/>
      <c r="AN959" s="99"/>
      <c r="AO959" s="52"/>
      <c r="AP959" s="52"/>
      <c r="AQ959" s="52"/>
    </row>
    <row r="960" spans="1:43" ht="15" thickBot="1">
      <c r="A960" s="1" t="s">
        <v>5</v>
      </c>
      <c r="B960" s="1">
        <v>13067030507</v>
      </c>
      <c r="C960" s="1"/>
      <c r="D960" s="12">
        <v>80.7</v>
      </c>
      <c r="E960" s="12">
        <v>76.400000000000006</v>
      </c>
      <c r="F960" s="12">
        <v>69.2</v>
      </c>
      <c r="G960" s="12">
        <v>26.5</v>
      </c>
      <c r="H960" s="12">
        <v>9.3000000000000007</v>
      </c>
      <c r="I960" s="12">
        <v>1.1000000000000001</v>
      </c>
      <c r="J960" s="12">
        <v>5.2</v>
      </c>
      <c r="K960" s="12">
        <v>19.7</v>
      </c>
      <c r="L960" s="12">
        <v>37.700000000000003</v>
      </c>
      <c r="M960" s="12">
        <v>4</v>
      </c>
      <c r="N960" s="12">
        <v>81.900000000000006</v>
      </c>
      <c r="O960" s="12">
        <v>6.4</v>
      </c>
      <c r="P960" s="12">
        <v>21.5</v>
      </c>
      <c r="Q960" s="12">
        <v>10.4</v>
      </c>
      <c r="R960" s="85">
        <v>0.73516467977346012</v>
      </c>
      <c r="S960" s="122">
        <v>0.69915672178159405</v>
      </c>
      <c r="T960" s="122">
        <v>0.7376506966184444</v>
      </c>
      <c r="U960" s="122">
        <v>0.73723462309794086</v>
      </c>
      <c r="V960" s="174">
        <f t="shared" si="2577"/>
        <v>5</v>
      </c>
      <c r="W960" s="174">
        <f t="shared" si="2578"/>
        <v>5</v>
      </c>
      <c r="X960" s="174">
        <f t="shared" si="2579"/>
        <v>5</v>
      </c>
      <c r="Y960" s="174">
        <f t="shared" si="2580"/>
        <v>5</v>
      </c>
      <c r="Z960" s="99"/>
      <c r="AA960" s="99"/>
      <c r="AB960" s="99"/>
      <c r="AC960" s="99"/>
      <c r="AD960" s="99"/>
      <c r="AE960" s="99"/>
      <c r="AF960" s="99"/>
      <c r="AG960" s="99"/>
      <c r="AH960" s="99"/>
      <c r="AI960" s="99"/>
      <c r="AJ960" s="99"/>
      <c r="AK960" s="99"/>
      <c r="AL960" s="99"/>
      <c r="AM960" s="99"/>
      <c r="AN960" s="99"/>
      <c r="AO960" s="52"/>
      <c r="AP960" s="52"/>
      <c r="AQ960" s="52"/>
    </row>
    <row r="961" spans="1:43" ht="15" thickBot="1">
      <c r="A961" s="1" t="s">
        <v>5</v>
      </c>
      <c r="B961" s="1">
        <v>13067030601</v>
      </c>
      <c r="C961" s="1"/>
      <c r="D961" s="12">
        <v>79.3</v>
      </c>
      <c r="E961" s="12">
        <v>75.599999999999994</v>
      </c>
      <c r="F961" s="12">
        <v>58.7</v>
      </c>
      <c r="G961" s="12">
        <v>26</v>
      </c>
      <c r="H961" s="12">
        <v>8.6</v>
      </c>
      <c r="I961" s="12">
        <v>28.5</v>
      </c>
      <c r="J961" s="12">
        <v>28.7</v>
      </c>
      <c r="K961" s="12">
        <v>33</v>
      </c>
      <c r="L961" s="12">
        <v>40.4</v>
      </c>
      <c r="M961" s="12">
        <v>6.1</v>
      </c>
      <c r="N961" s="12">
        <v>81.2</v>
      </c>
      <c r="O961" s="12">
        <v>3.9</v>
      </c>
      <c r="P961" s="12">
        <v>18</v>
      </c>
      <c r="Q961" s="12">
        <v>9.4</v>
      </c>
      <c r="R961" s="85">
        <v>0.64397254703941453</v>
      </c>
      <c r="S961" s="122">
        <v>0.49342919503172483</v>
      </c>
      <c r="T961" s="122">
        <v>0.6537173880197632</v>
      </c>
      <c r="U961" s="122">
        <v>0.77864879919190111</v>
      </c>
      <c r="V961" s="174">
        <f t="shared" si="2577"/>
        <v>3</v>
      </c>
      <c r="W961" s="174">
        <f t="shared" si="2578"/>
        <v>3</v>
      </c>
      <c r="X961" s="174">
        <f t="shared" si="2579"/>
        <v>3</v>
      </c>
      <c r="Y961" s="174">
        <f t="shared" si="2580"/>
        <v>5</v>
      </c>
      <c r="Z961" s="99"/>
      <c r="AA961" s="99"/>
      <c r="AB961" s="99"/>
      <c r="AC961" s="99"/>
      <c r="AD961" s="99"/>
      <c r="AE961" s="99"/>
      <c r="AF961" s="99"/>
      <c r="AG961" s="99"/>
      <c r="AH961" s="99"/>
      <c r="AI961" s="99"/>
      <c r="AJ961" s="99"/>
      <c r="AK961" s="99"/>
      <c r="AL961" s="99"/>
      <c r="AM961" s="99"/>
      <c r="AN961" s="99"/>
      <c r="AO961" s="52"/>
      <c r="AP961" s="52"/>
      <c r="AQ961" s="52"/>
    </row>
    <row r="962" spans="1:43" ht="15" thickBot="1">
      <c r="A962" s="1" t="s">
        <v>5</v>
      </c>
      <c r="B962" s="1">
        <v>13067030602</v>
      </c>
      <c r="C962" s="1"/>
      <c r="D962" s="12">
        <v>72.599999999999994</v>
      </c>
      <c r="E962" s="12">
        <v>70.900000000000006</v>
      </c>
      <c r="F962" s="12">
        <v>61.4</v>
      </c>
      <c r="G962" s="12">
        <v>24</v>
      </c>
      <c r="H962" s="12">
        <v>6.4</v>
      </c>
      <c r="I962" s="12">
        <v>3.5</v>
      </c>
      <c r="J962" s="12">
        <v>1</v>
      </c>
      <c r="K962" s="12">
        <v>16.399999999999999</v>
      </c>
      <c r="L962" s="12">
        <v>37.200000000000003</v>
      </c>
      <c r="M962" s="12">
        <v>3.4</v>
      </c>
      <c r="N962" s="12">
        <v>77</v>
      </c>
      <c r="O962" s="12">
        <v>4.2</v>
      </c>
      <c r="P962" s="12">
        <v>10.4</v>
      </c>
      <c r="Q962" s="12">
        <v>10.3</v>
      </c>
      <c r="R962" s="85">
        <v>0.7473176121697257</v>
      </c>
      <c r="S962" s="122">
        <v>0.66733053685494081</v>
      </c>
      <c r="T962" s="122">
        <v>0.75778075397788913</v>
      </c>
      <c r="U962" s="122">
        <v>0.77762316865072412</v>
      </c>
      <c r="V962" s="174">
        <f t="shared" si="2577"/>
        <v>5</v>
      </c>
      <c r="W962" s="174">
        <f t="shared" si="2578"/>
        <v>5</v>
      </c>
      <c r="X962" s="174">
        <f t="shared" si="2579"/>
        <v>5</v>
      </c>
      <c r="Y962" s="174">
        <f t="shared" si="2580"/>
        <v>5</v>
      </c>
      <c r="Z962" s="99"/>
      <c r="AA962" s="99"/>
      <c r="AB962" s="99"/>
      <c r="AC962" s="99"/>
      <c r="AD962" s="99"/>
      <c r="AE962" s="99"/>
      <c r="AF962" s="99"/>
      <c r="AG962" s="99"/>
      <c r="AH962" s="99"/>
      <c r="AI962" s="99"/>
      <c r="AJ962" s="99"/>
      <c r="AK962" s="99"/>
      <c r="AL962" s="99"/>
      <c r="AM962" s="99"/>
      <c r="AN962" s="99"/>
      <c r="AO962" s="52"/>
      <c r="AP962" s="52"/>
      <c r="AQ962" s="52"/>
    </row>
    <row r="963" spans="1:43" ht="15" thickBot="1">
      <c r="A963" s="1" t="s">
        <v>5</v>
      </c>
      <c r="B963" s="1">
        <v>13067030700</v>
      </c>
      <c r="C963" s="1"/>
      <c r="D963" s="12">
        <v>71.400000000000006</v>
      </c>
      <c r="E963" s="12">
        <v>69.599999999999994</v>
      </c>
      <c r="F963" s="12">
        <v>52.8</v>
      </c>
      <c r="G963" s="12">
        <v>23.5</v>
      </c>
      <c r="H963" s="12">
        <v>9.6</v>
      </c>
      <c r="I963" s="12">
        <v>11.2</v>
      </c>
      <c r="J963" s="12">
        <v>21.7</v>
      </c>
      <c r="K963" s="12">
        <v>45.9</v>
      </c>
      <c r="L963" s="12">
        <v>42.4</v>
      </c>
      <c r="M963" s="12">
        <v>27.8</v>
      </c>
      <c r="N963" s="12">
        <v>75.8</v>
      </c>
      <c r="O963" s="12">
        <v>27.5</v>
      </c>
      <c r="P963" s="12">
        <v>35.200000000000003</v>
      </c>
      <c r="Q963" s="12">
        <v>8.9</v>
      </c>
      <c r="R963" s="85">
        <v>0.45972412127277318</v>
      </c>
      <c r="S963" s="122">
        <v>0.51004373197446551</v>
      </c>
      <c r="T963" s="122">
        <v>0.44784281616486415</v>
      </c>
      <c r="U963" s="122">
        <v>0.49255119812286946</v>
      </c>
      <c r="V963" s="174">
        <f t="shared" si="2577"/>
        <v>2</v>
      </c>
      <c r="W963" s="174">
        <f t="shared" si="2578"/>
        <v>3</v>
      </c>
      <c r="X963" s="174">
        <f t="shared" si="2579"/>
        <v>2</v>
      </c>
      <c r="Y963" s="174">
        <f t="shared" si="2580"/>
        <v>2</v>
      </c>
      <c r="Z963" s="99"/>
      <c r="AA963" s="99"/>
      <c r="AB963" s="99"/>
      <c r="AC963" s="99"/>
      <c r="AD963" s="99"/>
      <c r="AE963" s="99"/>
      <c r="AF963" s="99"/>
      <c r="AG963" s="99"/>
      <c r="AH963" s="99"/>
      <c r="AI963" s="99"/>
      <c r="AJ963" s="99"/>
      <c r="AK963" s="99"/>
      <c r="AL963" s="99"/>
      <c r="AM963" s="99"/>
      <c r="AN963" s="99"/>
      <c r="AO963" s="52"/>
      <c r="AP963" s="52"/>
      <c r="AQ963" s="52"/>
    </row>
    <row r="964" spans="1:43" ht="15" thickBot="1">
      <c r="A964" s="1" t="s">
        <v>5</v>
      </c>
      <c r="B964" s="1">
        <v>13067030800</v>
      </c>
      <c r="C964" s="1"/>
      <c r="D964" s="12">
        <v>71.400000000000006</v>
      </c>
      <c r="E964" s="12">
        <v>69.599999999999994</v>
      </c>
      <c r="F964" s="12">
        <v>21.1</v>
      </c>
      <c r="G964" s="12">
        <v>23.5</v>
      </c>
      <c r="H964" s="12">
        <v>6.8</v>
      </c>
      <c r="I964" s="12">
        <v>18.5</v>
      </c>
      <c r="J964" s="12">
        <v>41.1</v>
      </c>
      <c r="K964" s="12">
        <v>58.9</v>
      </c>
      <c r="L964" s="12">
        <v>50.7</v>
      </c>
      <c r="M964" s="12">
        <v>44.1</v>
      </c>
      <c r="N964" s="12">
        <v>75.8</v>
      </c>
      <c r="O964" s="12">
        <v>30.3</v>
      </c>
      <c r="P964" s="12">
        <v>39.700000000000003</v>
      </c>
      <c r="Q964" s="12">
        <v>11.2</v>
      </c>
      <c r="R964" s="85">
        <v>0.31001193955929568</v>
      </c>
      <c r="S964" s="122">
        <v>0.41128605822989561</v>
      </c>
      <c r="T964" s="122">
        <v>0.23200914136579742</v>
      </c>
      <c r="U964" s="122">
        <v>0.42574177896869109</v>
      </c>
      <c r="V964" s="174">
        <f t="shared" si="2577"/>
        <v>1</v>
      </c>
      <c r="W964" s="174">
        <f t="shared" si="2578"/>
        <v>2</v>
      </c>
      <c r="X964" s="174">
        <f t="shared" si="2579"/>
        <v>1</v>
      </c>
      <c r="Y964" s="174">
        <f t="shared" si="2580"/>
        <v>2</v>
      </c>
      <c r="Z964" s="99"/>
      <c r="AA964" s="99"/>
      <c r="AB964" s="99"/>
      <c r="AC964" s="99"/>
      <c r="AD964" s="99"/>
      <c r="AE964" s="99"/>
      <c r="AF964" s="99"/>
      <c r="AG964" s="99"/>
      <c r="AH964" s="99"/>
      <c r="AI964" s="99"/>
      <c r="AJ964" s="99"/>
      <c r="AK964" s="99"/>
      <c r="AL964" s="99"/>
      <c r="AM964" s="99"/>
      <c r="AN964" s="99"/>
      <c r="AO964" s="52"/>
      <c r="AP964" s="52"/>
      <c r="AQ964" s="52"/>
    </row>
    <row r="965" spans="1:43" ht="15" thickBot="1">
      <c r="A965" s="1" t="s">
        <v>5</v>
      </c>
      <c r="B965" s="1">
        <v>13067030901</v>
      </c>
      <c r="C965" s="1"/>
      <c r="D965" s="12">
        <v>74.599999999999994</v>
      </c>
      <c r="E965" s="12">
        <v>73.599999999999994</v>
      </c>
      <c r="F965" s="12">
        <v>42</v>
      </c>
      <c r="G965" s="12">
        <v>29.1</v>
      </c>
      <c r="H965" s="12">
        <v>9.1999999999999993</v>
      </c>
      <c r="I965" s="12">
        <v>5.8</v>
      </c>
      <c r="J965" s="12">
        <v>21.8</v>
      </c>
      <c r="K965" s="12">
        <v>25.1</v>
      </c>
      <c r="L965" s="12">
        <v>40.799999999999997</v>
      </c>
      <c r="M965" s="12">
        <v>8.1</v>
      </c>
      <c r="N965" s="12">
        <v>77.900000000000006</v>
      </c>
      <c r="O965" s="12">
        <v>9.1</v>
      </c>
      <c r="P965" s="12">
        <v>22.6</v>
      </c>
      <c r="Q965" s="12">
        <v>13.3</v>
      </c>
      <c r="R965" s="85">
        <v>0.62924878720192989</v>
      </c>
      <c r="S965" s="122">
        <v>0.56088014462752034</v>
      </c>
      <c r="T965" s="122">
        <v>0.66798424549792235</v>
      </c>
      <c r="U965" s="122">
        <v>0.65565801062473128</v>
      </c>
      <c r="V965" s="174">
        <f t="shared" si="2577"/>
        <v>3</v>
      </c>
      <c r="W965" s="174">
        <f t="shared" si="2578"/>
        <v>3</v>
      </c>
      <c r="X965" s="174">
        <f t="shared" si="2579"/>
        <v>3</v>
      </c>
      <c r="Y965" s="174">
        <f t="shared" si="2580"/>
        <v>3</v>
      </c>
      <c r="Z965" s="99"/>
      <c r="AA965" s="99"/>
      <c r="AB965" s="99"/>
      <c r="AC965" s="99"/>
      <c r="AD965" s="99"/>
      <c r="AE965" s="99"/>
      <c r="AF965" s="99"/>
      <c r="AG965" s="99"/>
      <c r="AH965" s="99"/>
      <c r="AI965" s="99"/>
      <c r="AJ965" s="99"/>
      <c r="AK965" s="99"/>
      <c r="AL965" s="99"/>
      <c r="AM965" s="99"/>
      <c r="AN965" s="99"/>
      <c r="AO965" s="52"/>
      <c r="AP965" s="52"/>
      <c r="AQ965" s="52"/>
    </row>
    <row r="966" spans="1:43" ht="15" thickBot="1">
      <c r="A966" s="1" t="s">
        <v>5</v>
      </c>
      <c r="B966" s="1">
        <v>13067030902</v>
      </c>
      <c r="C966" s="1"/>
      <c r="D966" s="12">
        <v>66</v>
      </c>
      <c r="E966" s="12">
        <v>64.3</v>
      </c>
      <c r="F966" s="12">
        <v>21.5</v>
      </c>
      <c r="G966" s="12">
        <v>23.3</v>
      </c>
      <c r="H966" s="12">
        <v>10.9</v>
      </c>
      <c r="I966" s="12">
        <v>32</v>
      </c>
      <c r="J966" s="12">
        <v>35.4</v>
      </c>
      <c r="K966" s="12">
        <v>55.1</v>
      </c>
      <c r="L966" s="12">
        <v>35.4</v>
      </c>
      <c r="M966" s="12">
        <v>39.700000000000003</v>
      </c>
      <c r="N966" s="12">
        <v>66.8</v>
      </c>
      <c r="O966" s="12">
        <v>29.4</v>
      </c>
      <c r="P966" s="12">
        <v>49.3</v>
      </c>
      <c r="Q966" s="12">
        <v>13.4</v>
      </c>
      <c r="R966" s="85">
        <v>0.27790684568824614</v>
      </c>
      <c r="S966" s="122">
        <v>0.25481692794738797</v>
      </c>
      <c r="T966" s="122">
        <v>0.38460562733293924</v>
      </c>
      <c r="U966" s="122">
        <v>0.30190420760282044</v>
      </c>
      <c r="V966" s="174">
        <f t="shared" si="2577"/>
        <v>1</v>
      </c>
      <c r="W966" s="174">
        <f t="shared" si="2578"/>
        <v>1</v>
      </c>
      <c r="X966" s="174">
        <f t="shared" si="2579"/>
        <v>1</v>
      </c>
      <c r="Y966" s="174">
        <f t="shared" si="2580"/>
        <v>1</v>
      </c>
      <c r="Z966" s="99"/>
      <c r="AA966" s="99"/>
      <c r="AB966" s="99"/>
      <c r="AC966" s="99"/>
      <c r="AD966" s="99"/>
      <c r="AE966" s="99"/>
      <c r="AF966" s="99"/>
      <c r="AG966" s="99"/>
      <c r="AH966" s="99"/>
      <c r="AI966" s="99"/>
      <c r="AJ966" s="99"/>
      <c r="AK966" s="99"/>
      <c r="AL966" s="99"/>
      <c r="AM966" s="99"/>
      <c r="AN966" s="99"/>
      <c r="AO966" s="52"/>
      <c r="AP966" s="52"/>
      <c r="AQ966" s="52"/>
    </row>
    <row r="967" spans="1:43" ht="15" thickBot="1">
      <c r="A967" s="1" t="s">
        <v>5</v>
      </c>
      <c r="B967" s="1">
        <v>13067030904</v>
      </c>
      <c r="C967" s="1"/>
      <c r="D967" s="12">
        <v>67.900000000000006</v>
      </c>
      <c r="E967" s="12">
        <v>66.2</v>
      </c>
      <c r="F967" s="12">
        <v>28.4</v>
      </c>
      <c r="G967" s="12">
        <v>23.2</v>
      </c>
      <c r="H967" s="12">
        <v>8.3000000000000007</v>
      </c>
      <c r="I967" s="12">
        <v>8.4</v>
      </c>
      <c r="J967" s="12">
        <v>45.1</v>
      </c>
      <c r="K967" s="12">
        <v>62.2</v>
      </c>
      <c r="L967" s="12">
        <v>51.2</v>
      </c>
      <c r="M967" s="12">
        <v>30.8</v>
      </c>
      <c r="N967" s="12">
        <v>69.7</v>
      </c>
      <c r="O967" s="12">
        <v>22.4</v>
      </c>
      <c r="P967" s="12">
        <v>50.2</v>
      </c>
      <c r="Q967" s="12">
        <v>15.7</v>
      </c>
      <c r="R967" s="85">
        <v>0.31332804450317031</v>
      </c>
      <c r="S967" s="122">
        <v>0.41879911342948067</v>
      </c>
      <c r="T967" s="122">
        <v>0.30298700334849649</v>
      </c>
      <c r="U967" s="122">
        <v>0.34261723026617019</v>
      </c>
      <c r="V967" s="174">
        <f t="shared" si="2577"/>
        <v>1</v>
      </c>
      <c r="W967" s="174">
        <f t="shared" si="2578"/>
        <v>2</v>
      </c>
      <c r="X967" s="174">
        <f t="shared" si="2579"/>
        <v>1</v>
      </c>
      <c r="Y967" s="174">
        <f t="shared" si="2580"/>
        <v>1</v>
      </c>
      <c r="Z967" s="99"/>
      <c r="AA967" s="99"/>
      <c r="AB967" s="99"/>
      <c r="AC967" s="99"/>
      <c r="AD967" s="99"/>
      <c r="AE967" s="99"/>
      <c r="AF967" s="99"/>
      <c r="AG967" s="99"/>
      <c r="AH967" s="99"/>
      <c r="AI967" s="99"/>
      <c r="AJ967" s="99"/>
      <c r="AK967" s="99"/>
      <c r="AL967" s="99"/>
      <c r="AM967" s="99"/>
      <c r="AN967" s="99"/>
      <c r="AO967" s="52"/>
      <c r="AP967" s="52"/>
      <c r="AQ967" s="52"/>
    </row>
    <row r="968" spans="1:43" ht="15" thickBot="1">
      <c r="A968" s="1" t="s">
        <v>5</v>
      </c>
      <c r="B968" s="1">
        <v>13067030905</v>
      </c>
      <c r="C968" s="1"/>
      <c r="D968" s="12">
        <v>57.9</v>
      </c>
      <c r="E968" s="12">
        <v>56.3</v>
      </c>
      <c r="F968" s="12">
        <v>39</v>
      </c>
      <c r="G968" s="12">
        <v>21.9</v>
      </c>
      <c r="H968" s="12">
        <v>8.3000000000000007</v>
      </c>
      <c r="I968" s="12">
        <v>16.5</v>
      </c>
      <c r="J968" s="12">
        <v>41.9</v>
      </c>
      <c r="K968" s="12">
        <v>35.1</v>
      </c>
      <c r="L968" s="12">
        <v>33</v>
      </c>
      <c r="M968" s="12">
        <v>22.2</v>
      </c>
      <c r="N968" s="12">
        <v>55.8</v>
      </c>
      <c r="O968" s="12">
        <v>21</v>
      </c>
      <c r="P968" s="12">
        <v>34.6</v>
      </c>
      <c r="Q968" s="12">
        <v>11.6</v>
      </c>
      <c r="R968" s="85">
        <v>0.42082642743157639</v>
      </c>
      <c r="S968" s="122">
        <v>0.3283825129336001</v>
      </c>
      <c r="T968" s="122">
        <v>0.59297629749020719</v>
      </c>
      <c r="U968" s="122">
        <v>0.38268954081513068</v>
      </c>
      <c r="V968" s="174">
        <f t="shared" si="2577"/>
        <v>2</v>
      </c>
      <c r="W968" s="174">
        <f t="shared" si="2578"/>
        <v>2</v>
      </c>
      <c r="X968" s="174">
        <f t="shared" si="2579"/>
        <v>2</v>
      </c>
      <c r="Y968" s="174">
        <f t="shared" si="2580"/>
        <v>1</v>
      </c>
      <c r="Z968" s="99"/>
      <c r="AA968" s="99"/>
      <c r="AB968" s="99"/>
      <c r="AC968" s="99"/>
      <c r="AD968" s="99"/>
      <c r="AE968" s="99"/>
      <c r="AF968" s="99"/>
      <c r="AG968" s="99"/>
      <c r="AH968" s="99"/>
      <c r="AI968" s="99"/>
      <c r="AJ968" s="99"/>
      <c r="AK968" s="99"/>
      <c r="AL968" s="99"/>
      <c r="AM968" s="99"/>
      <c r="AN968" s="99"/>
      <c r="AO968" s="52"/>
      <c r="AP968" s="52"/>
      <c r="AQ968" s="52"/>
    </row>
    <row r="969" spans="1:43" ht="15" thickBot="1">
      <c r="A969" s="1" t="s">
        <v>5</v>
      </c>
      <c r="B969" s="1">
        <v>13067031001</v>
      </c>
      <c r="C969" s="1"/>
      <c r="D969" s="12">
        <v>62.7</v>
      </c>
      <c r="E969" s="12">
        <v>61.2</v>
      </c>
      <c r="F969" s="12">
        <v>21.7</v>
      </c>
      <c r="G969" s="12">
        <v>23</v>
      </c>
      <c r="H969" s="12">
        <v>7.2</v>
      </c>
      <c r="I969" s="12">
        <v>34.9</v>
      </c>
      <c r="J969" s="12">
        <v>56.8</v>
      </c>
      <c r="K969" s="12">
        <v>69.7</v>
      </c>
      <c r="L969" s="12">
        <v>47.9</v>
      </c>
      <c r="M969" s="12">
        <v>47.5</v>
      </c>
      <c r="N969" s="12">
        <v>64.400000000000006</v>
      </c>
      <c r="O969" s="12">
        <v>43.7</v>
      </c>
      <c r="P969" s="12">
        <v>73.2</v>
      </c>
      <c r="Q969" s="12">
        <v>15.7</v>
      </c>
      <c r="R969" s="85">
        <v>0.1059279674486928</v>
      </c>
      <c r="S969" s="122">
        <v>0.22626541223099514</v>
      </c>
      <c r="T969" s="122">
        <v>0.18838207089515144</v>
      </c>
      <c r="U969" s="122">
        <v>8.1865721088561008E-2</v>
      </c>
      <c r="V969" s="174">
        <f t="shared" si="2577"/>
        <v>1</v>
      </c>
      <c r="W969" s="174">
        <f t="shared" si="2578"/>
        <v>1</v>
      </c>
      <c r="X969" s="174">
        <f t="shared" si="2579"/>
        <v>1</v>
      </c>
      <c r="Y969" s="174">
        <f t="shared" si="2580"/>
        <v>1</v>
      </c>
      <c r="Z969" s="99"/>
      <c r="AA969" s="99"/>
      <c r="AB969" s="99"/>
      <c r="AC969" s="99"/>
      <c r="AD969" s="99"/>
      <c r="AE969" s="99"/>
      <c r="AF969" s="99"/>
      <c r="AG969" s="99"/>
      <c r="AH969" s="99"/>
      <c r="AI969" s="99"/>
      <c r="AJ969" s="99"/>
      <c r="AK969" s="99"/>
      <c r="AL969" s="99"/>
      <c r="AM969" s="99"/>
      <c r="AN969" s="99"/>
      <c r="AO969" s="52"/>
      <c r="AP969" s="52"/>
      <c r="AQ969" s="52"/>
    </row>
    <row r="970" spans="1:43" ht="15" thickBot="1">
      <c r="A970" s="1" t="s">
        <v>5</v>
      </c>
      <c r="B970" s="1">
        <v>13067031002</v>
      </c>
      <c r="C970" s="1"/>
      <c r="D970" s="12">
        <v>59.7</v>
      </c>
      <c r="E970" s="12">
        <v>58.1</v>
      </c>
      <c r="F970" s="12">
        <v>22.6</v>
      </c>
      <c r="G970" s="12">
        <v>22.6</v>
      </c>
      <c r="H970" s="12">
        <v>8.5</v>
      </c>
      <c r="I970" s="12">
        <v>13.1</v>
      </c>
      <c r="J970" s="12">
        <v>40</v>
      </c>
      <c r="K970" s="12">
        <v>61.7</v>
      </c>
      <c r="L970" s="12">
        <v>51.3</v>
      </c>
      <c r="M970" s="12">
        <v>37.9</v>
      </c>
      <c r="N970" s="12">
        <v>58.1</v>
      </c>
      <c r="O970" s="12">
        <v>28.5</v>
      </c>
      <c r="P970" s="12">
        <v>49.2</v>
      </c>
      <c r="Q970" s="12">
        <v>18.100000000000001</v>
      </c>
      <c r="R970" s="85">
        <v>0.21336285461162532</v>
      </c>
      <c r="S970" s="122">
        <v>0.32866074899346004</v>
      </c>
      <c r="T970" s="122">
        <v>0.25764940866217817</v>
      </c>
      <c r="U970" s="122">
        <v>0.20249962216413783</v>
      </c>
      <c r="V970" s="174">
        <f t="shared" si="2577"/>
        <v>1</v>
      </c>
      <c r="W970" s="174">
        <f t="shared" si="2578"/>
        <v>2</v>
      </c>
      <c r="X970" s="174">
        <f t="shared" si="2579"/>
        <v>1</v>
      </c>
      <c r="Y970" s="174">
        <f t="shared" si="2580"/>
        <v>1</v>
      </c>
      <c r="Z970" s="99"/>
      <c r="AA970" s="99"/>
      <c r="AB970" s="99"/>
      <c r="AC970" s="99"/>
      <c r="AD970" s="99"/>
      <c r="AE970" s="99"/>
      <c r="AF970" s="99"/>
      <c r="AG970" s="99"/>
      <c r="AH970" s="99"/>
      <c r="AI970" s="99"/>
      <c r="AJ970" s="99"/>
      <c r="AK970" s="99"/>
      <c r="AL970" s="99"/>
      <c r="AM970" s="99"/>
      <c r="AN970" s="99"/>
      <c r="AO970" s="52"/>
      <c r="AP970" s="52"/>
      <c r="AQ970" s="52"/>
    </row>
    <row r="971" spans="1:43" ht="15" thickBot="1">
      <c r="A971" s="1" t="s">
        <v>5</v>
      </c>
      <c r="B971" s="1">
        <v>13067031004</v>
      </c>
      <c r="C971" s="1"/>
      <c r="D971" s="12">
        <v>57.9</v>
      </c>
      <c r="E971" s="12">
        <v>56.4</v>
      </c>
      <c r="F971" s="12">
        <v>28</v>
      </c>
      <c r="G971" s="12">
        <v>23.8</v>
      </c>
      <c r="H971" s="12">
        <v>7.6</v>
      </c>
      <c r="I971" s="12">
        <v>24</v>
      </c>
      <c r="J971" s="12">
        <v>39.299999999999997</v>
      </c>
      <c r="K971" s="12">
        <v>56.7</v>
      </c>
      <c r="L971" s="12">
        <v>48.7</v>
      </c>
      <c r="M971" s="12">
        <v>29.4</v>
      </c>
      <c r="N971" s="12">
        <v>56.3</v>
      </c>
      <c r="O971" s="12">
        <v>32.5</v>
      </c>
      <c r="P971" s="12">
        <v>50</v>
      </c>
      <c r="Q971" s="12">
        <v>16.3</v>
      </c>
      <c r="R971" s="85">
        <v>0.23082186279266334</v>
      </c>
      <c r="S971" s="122">
        <v>0.28949534840739022</v>
      </c>
      <c r="T971" s="122">
        <v>0.35105596591460125</v>
      </c>
      <c r="U971" s="122">
        <v>0.17679434502164895</v>
      </c>
      <c r="V971" s="174">
        <f t="shared" si="2577"/>
        <v>1</v>
      </c>
      <c r="W971" s="174">
        <f t="shared" si="2578"/>
        <v>1</v>
      </c>
      <c r="X971" s="174">
        <f t="shared" si="2579"/>
        <v>1</v>
      </c>
      <c r="Y971" s="174">
        <f t="shared" si="2580"/>
        <v>1</v>
      </c>
      <c r="Z971" s="99"/>
      <c r="AA971" s="99"/>
      <c r="AB971" s="99"/>
      <c r="AC971" s="99"/>
      <c r="AD971" s="99"/>
      <c r="AE971" s="99"/>
      <c r="AF971" s="99"/>
      <c r="AG971" s="99"/>
      <c r="AH971" s="99"/>
      <c r="AI971" s="99"/>
      <c r="AJ971" s="99"/>
      <c r="AK971" s="99"/>
      <c r="AL971" s="99"/>
      <c r="AM971" s="99"/>
      <c r="AN971" s="99"/>
      <c r="AO971" s="52"/>
      <c r="AP971" s="52"/>
      <c r="AQ971" s="52"/>
    </row>
    <row r="972" spans="1:43" ht="15" thickBot="1">
      <c r="A972" s="1" t="s">
        <v>5</v>
      </c>
      <c r="B972" s="1">
        <v>13067031005</v>
      </c>
      <c r="C972" s="1"/>
      <c r="D972" s="12">
        <v>56.8</v>
      </c>
      <c r="E972" s="12">
        <v>55.2</v>
      </c>
      <c r="F972" s="12">
        <v>34.4</v>
      </c>
      <c r="G972" s="12">
        <v>22.9</v>
      </c>
      <c r="H972" s="12">
        <v>9.5</v>
      </c>
      <c r="I972" s="12">
        <v>22.1</v>
      </c>
      <c r="J972" s="12">
        <v>27.7</v>
      </c>
      <c r="K972" s="12">
        <v>41.7</v>
      </c>
      <c r="L972" s="12">
        <v>38.1</v>
      </c>
      <c r="M972" s="12">
        <v>26.4</v>
      </c>
      <c r="N972" s="12">
        <v>54.5</v>
      </c>
      <c r="O972" s="12">
        <v>26.9</v>
      </c>
      <c r="P972" s="12">
        <v>37.299999999999997</v>
      </c>
      <c r="Q972" s="12">
        <v>13</v>
      </c>
      <c r="R972" s="85">
        <v>0.343843055542428</v>
      </c>
      <c r="S972" s="122">
        <v>0.29707566779288797</v>
      </c>
      <c r="T972" s="122">
        <v>0.50378584446452712</v>
      </c>
      <c r="U972" s="122">
        <v>0.30353568267797076</v>
      </c>
      <c r="V972" s="174">
        <f t="shared" si="2577"/>
        <v>1</v>
      </c>
      <c r="W972" s="174">
        <f t="shared" si="2578"/>
        <v>1</v>
      </c>
      <c r="X972" s="174">
        <f t="shared" si="2579"/>
        <v>2</v>
      </c>
      <c r="Y972" s="174">
        <f t="shared" si="2580"/>
        <v>1</v>
      </c>
      <c r="Z972" s="99"/>
      <c r="AA972" s="99"/>
      <c r="AB972" s="99"/>
      <c r="AC972" s="99"/>
      <c r="AD972" s="99"/>
      <c r="AE972" s="99"/>
      <c r="AF972" s="99"/>
      <c r="AG972" s="99"/>
      <c r="AH972" s="99"/>
      <c r="AI972" s="99"/>
      <c r="AJ972" s="99"/>
      <c r="AK972" s="99"/>
      <c r="AL972" s="99"/>
      <c r="AM972" s="99"/>
      <c r="AN972" s="99"/>
      <c r="AO972" s="52"/>
      <c r="AP972" s="52"/>
      <c r="AQ972" s="52"/>
    </row>
    <row r="973" spans="1:43" ht="15" thickBot="1">
      <c r="A973" s="1" t="s">
        <v>5</v>
      </c>
      <c r="B973" s="1">
        <v>13067031101</v>
      </c>
      <c r="C973" s="1"/>
      <c r="D973" s="12">
        <v>66.099999999999994</v>
      </c>
      <c r="E973" s="12">
        <v>64.599999999999994</v>
      </c>
      <c r="F973" s="12">
        <v>30.6</v>
      </c>
      <c r="G973" s="12">
        <v>23</v>
      </c>
      <c r="H973" s="12">
        <v>5.0999999999999996</v>
      </c>
      <c r="I973" s="12">
        <v>11.4</v>
      </c>
      <c r="J973" s="12">
        <v>35.6</v>
      </c>
      <c r="K973" s="12">
        <v>54.5</v>
      </c>
      <c r="L973" s="12">
        <v>42.6</v>
      </c>
      <c r="M973" s="12">
        <v>34.4</v>
      </c>
      <c r="N973" s="12">
        <v>71</v>
      </c>
      <c r="O973" s="12">
        <v>30.2</v>
      </c>
      <c r="P973" s="12">
        <v>47.5</v>
      </c>
      <c r="Q973" s="12">
        <v>13</v>
      </c>
      <c r="R973" s="85">
        <v>0.35500421197068005</v>
      </c>
      <c r="S973" s="122">
        <v>0.46265464444530646</v>
      </c>
      <c r="T973" s="122">
        <v>0.37024537559993165</v>
      </c>
      <c r="U973" s="122">
        <v>0.3369484637435729</v>
      </c>
      <c r="V973" s="174">
        <f t="shared" si="2577"/>
        <v>1</v>
      </c>
      <c r="W973" s="174">
        <f t="shared" si="2578"/>
        <v>2</v>
      </c>
      <c r="X973" s="174">
        <f t="shared" si="2579"/>
        <v>1</v>
      </c>
      <c r="Y973" s="174">
        <f t="shared" si="2580"/>
        <v>1</v>
      </c>
      <c r="Z973" s="99"/>
      <c r="AA973" s="99"/>
      <c r="AB973" s="99"/>
      <c r="AC973" s="99"/>
      <c r="AD973" s="99"/>
      <c r="AE973" s="99"/>
      <c r="AF973" s="99"/>
      <c r="AG973" s="99"/>
      <c r="AH973" s="99"/>
      <c r="AI973" s="99"/>
      <c r="AJ973" s="99"/>
      <c r="AK973" s="99"/>
      <c r="AL973" s="99"/>
      <c r="AM973" s="99"/>
      <c r="AN973" s="99"/>
      <c r="AO973" s="52"/>
      <c r="AP973" s="52"/>
      <c r="AQ973" s="52"/>
    </row>
    <row r="974" spans="1:43" ht="15" thickBot="1">
      <c r="A974" s="1" t="s">
        <v>5</v>
      </c>
      <c r="B974" s="1">
        <v>13067031106</v>
      </c>
      <c r="C974" s="1"/>
      <c r="D974" s="12">
        <v>61.3</v>
      </c>
      <c r="E974" s="12">
        <v>59.9</v>
      </c>
      <c r="F974" s="12">
        <v>39.799999999999997</v>
      </c>
      <c r="G974" s="12">
        <v>24.7</v>
      </c>
      <c r="H974" s="12">
        <v>8.5</v>
      </c>
      <c r="I974" s="12">
        <v>27.1</v>
      </c>
      <c r="J974" s="12">
        <v>25.9</v>
      </c>
      <c r="K974" s="12">
        <v>24</v>
      </c>
      <c r="L974" s="12">
        <v>31</v>
      </c>
      <c r="M974" s="12">
        <v>11.6</v>
      </c>
      <c r="N974" s="12">
        <v>66.400000000000006</v>
      </c>
      <c r="O974" s="12">
        <v>10.3</v>
      </c>
      <c r="P974" s="12">
        <v>26.4</v>
      </c>
      <c r="Q974" s="12">
        <v>12.2</v>
      </c>
      <c r="R974" s="85">
        <v>0.54345895534649058</v>
      </c>
      <c r="S974" s="122">
        <v>0.34039816923837668</v>
      </c>
      <c r="T974" s="122">
        <v>0.71920750194005068</v>
      </c>
      <c r="U974" s="122">
        <v>0.56401313910897666</v>
      </c>
      <c r="V974" s="174">
        <f t="shared" si="2577"/>
        <v>3</v>
      </c>
      <c r="W974" s="174">
        <f t="shared" si="2578"/>
        <v>2</v>
      </c>
      <c r="X974" s="174">
        <f t="shared" si="2579"/>
        <v>3</v>
      </c>
      <c r="Y974" s="174">
        <f t="shared" si="2580"/>
        <v>2</v>
      </c>
      <c r="Z974" s="99"/>
      <c r="AA974" s="99"/>
      <c r="AB974" s="99"/>
      <c r="AC974" s="99"/>
      <c r="AD974" s="99"/>
      <c r="AE974" s="99"/>
      <c r="AF974" s="99"/>
      <c r="AG974" s="99"/>
      <c r="AH974" s="99"/>
      <c r="AI974" s="99"/>
      <c r="AJ974" s="99"/>
      <c r="AK974" s="99"/>
      <c r="AL974" s="99"/>
      <c r="AM974" s="99"/>
      <c r="AN974" s="99"/>
      <c r="AO974" s="52"/>
      <c r="AP974" s="52"/>
      <c r="AQ974" s="52"/>
    </row>
    <row r="975" spans="1:43" ht="15" thickBot="1">
      <c r="A975" s="1" t="s">
        <v>5</v>
      </c>
      <c r="B975" s="1">
        <v>13067031108</v>
      </c>
      <c r="C975" s="1"/>
      <c r="D975" s="12">
        <v>66.099999999999994</v>
      </c>
      <c r="E975" s="12">
        <v>64.599999999999994</v>
      </c>
      <c r="F975" s="12">
        <v>38.1</v>
      </c>
      <c r="G975" s="12">
        <v>23</v>
      </c>
      <c r="H975" s="12">
        <v>9.5</v>
      </c>
      <c r="I975" s="12">
        <v>5.5</v>
      </c>
      <c r="J975" s="12">
        <v>37.9</v>
      </c>
      <c r="K975" s="12">
        <v>46.7</v>
      </c>
      <c r="L975" s="12">
        <v>50.8</v>
      </c>
      <c r="M975" s="12">
        <v>10.6</v>
      </c>
      <c r="N975" s="12">
        <v>71</v>
      </c>
      <c r="O975" s="12">
        <v>8.5</v>
      </c>
      <c r="P975" s="12">
        <v>26.9</v>
      </c>
      <c r="Q975" s="12">
        <v>11.7</v>
      </c>
      <c r="R975" s="85">
        <v>0.49776617572112042</v>
      </c>
      <c r="S975" s="122">
        <v>0.43664174708954351</v>
      </c>
      <c r="T975" s="122">
        <v>0.49755812148538808</v>
      </c>
      <c r="U975" s="122">
        <v>0.60987485505850358</v>
      </c>
      <c r="V975" s="174">
        <f t="shared" si="2577"/>
        <v>2</v>
      </c>
      <c r="W975" s="174">
        <f t="shared" si="2578"/>
        <v>2</v>
      </c>
      <c r="X975" s="174">
        <f t="shared" si="2579"/>
        <v>2</v>
      </c>
      <c r="Y975" s="174">
        <f t="shared" si="2580"/>
        <v>3</v>
      </c>
      <c r="Z975" s="99"/>
      <c r="AA975" s="99"/>
      <c r="AB975" s="99"/>
      <c r="AC975" s="99"/>
      <c r="AD975" s="99"/>
      <c r="AE975" s="99"/>
      <c r="AF975" s="99"/>
      <c r="AG975" s="99"/>
      <c r="AH975" s="99"/>
      <c r="AI975" s="99"/>
      <c r="AJ975" s="99"/>
      <c r="AK975" s="99"/>
      <c r="AL975" s="99"/>
      <c r="AM975" s="99"/>
      <c r="AN975" s="99"/>
      <c r="AO975" s="52"/>
      <c r="AP975" s="52"/>
      <c r="AQ975" s="52"/>
    </row>
    <row r="976" spans="1:43" ht="15" thickBot="1">
      <c r="A976" s="1" t="s">
        <v>5</v>
      </c>
      <c r="B976" s="1">
        <v>13067031110</v>
      </c>
      <c r="C976" s="1"/>
      <c r="D976" s="12">
        <v>66.099999999999994</v>
      </c>
      <c r="E976" s="12">
        <v>64.599999999999994</v>
      </c>
      <c r="F976" s="12">
        <v>38.1</v>
      </c>
      <c r="G976" s="12">
        <v>23</v>
      </c>
      <c r="H976" s="12">
        <v>8.4</v>
      </c>
      <c r="I976" s="12">
        <v>20.7</v>
      </c>
      <c r="J976" s="12">
        <v>30.1</v>
      </c>
      <c r="K976" s="12">
        <v>31.4</v>
      </c>
      <c r="L976" s="12">
        <v>39.5</v>
      </c>
      <c r="M976" s="12">
        <v>14.3</v>
      </c>
      <c r="N976" s="12">
        <v>71</v>
      </c>
      <c r="O976" s="12">
        <v>25.8</v>
      </c>
      <c r="P976" s="12">
        <v>32.5</v>
      </c>
      <c r="Q976" s="12">
        <v>7.9</v>
      </c>
      <c r="R976" s="85">
        <v>0.49220226488112473</v>
      </c>
      <c r="S976" s="122">
        <v>0.39363613243691731</v>
      </c>
      <c r="T976" s="122">
        <v>0.61251745607970887</v>
      </c>
      <c r="U976" s="122">
        <v>0.49729020105069643</v>
      </c>
      <c r="V976" s="174">
        <f t="shared" si="2577"/>
        <v>2</v>
      </c>
      <c r="W976" s="174">
        <f t="shared" si="2578"/>
        <v>2</v>
      </c>
      <c r="X976" s="174">
        <f t="shared" si="2579"/>
        <v>3</v>
      </c>
      <c r="Y976" s="174">
        <f t="shared" si="2580"/>
        <v>2</v>
      </c>
      <c r="Z976" s="99"/>
      <c r="AA976" s="99"/>
      <c r="AB976" s="99"/>
      <c r="AC976" s="99"/>
      <c r="AD976" s="99"/>
      <c r="AE976" s="99"/>
      <c r="AF976" s="99"/>
      <c r="AG976" s="99"/>
      <c r="AH976" s="99"/>
      <c r="AI976" s="99"/>
      <c r="AJ976" s="99"/>
      <c r="AK976" s="99"/>
      <c r="AL976" s="99"/>
      <c r="AM976" s="99"/>
      <c r="AN976" s="99"/>
      <c r="AO976" s="52"/>
      <c r="AP976" s="52"/>
      <c r="AQ976" s="52"/>
    </row>
    <row r="977" spans="1:43" ht="15" thickBot="1">
      <c r="A977" s="1" t="s">
        <v>5</v>
      </c>
      <c r="B977" s="1">
        <v>13067031111</v>
      </c>
      <c r="C977" s="1"/>
      <c r="D977" s="12">
        <v>66.099999999999994</v>
      </c>
      <c r="E977" s="12">
        <v>64.599999999999994</v>
      </c>
      <c r="F977" s="12">
        <v>41</v>
      </c>
      <c r="G977" s="12">
        <v>23</v>
      </c>
      <c r="H977" s="12">
        <v>12.3</v>
      </c>
      <c r="I977" s="12">
        <v>3.1</v>
      </c>
      <c r="J977" s="12">
        <v>12.2</v>
      </c>
      <c r="K977" s="12">
        <v>9.4</v>
      </c>
      <c r="L977" s="12">
        <v>27.4</v>
      </c>
      <c r="M977" s="12">
        <v>2.9</v>
      </c>
      <c r="N977" s="12">
        <v>71</v>
      </c>
      <c r="O977" s="12">
        <v>3.3</v>
      </c>
      <c r="P977" s="12">
        <v>12.5</v>
      </c>
      <c r="Q977" s="12">
        <v>4.8</v>
      </c>
      <c r="R977" s="85">
        <v>0.72679421192499361</v>
      </c>
      <c r="S977" s="122">
        <v>0.46656769796985076</v>
      </c>
      <c r="T977" s="122">
        <v>0.85779985144459958</v>
      </c>
      <c r="U977" s="122">
        <v>0.79182330564059333</v>
      </c>
      <c r="V977" s="174">
        <f t="shared" si="2577"/>
        <v>5</v>
      </c>
      <c r="W977" s="174">
        <f t="shared" si="2578"/>
        <v>3</v>
      </c>
      <c r="X977" s="174">
        <f t="shared" si="2579"/>
        <v>5</v>
      </c>
      <c r="Y977" s="174">
        <f t="shared" si="2580"/>
        <v>5</v>
      </c>
      <c r="Z977" s="99"/>
      <c r="AA977" s="99"/>
      <c r="AB977" s="99"/>
      <c r="AC977" s="99"/>
      <c r="AD977" s="99"/>
      <c r="AE977" s="99"/>
      <c r="AF977" s="99"/>
      <c r="AG977" s="99"/>
      <c r="AH977" s="99"/>
      <c r="AI977" s="99"/>
      <c r="AJ977" s="99"/>
      <c r="AK977" s="99"/>
      <c r="AL977" s="99"/>
      <c r="AM977" s="99"/>
      <c r="AN977" s="99"/>
      <c r="AO977" s="52"/>
      <c r="AP977" s="52"/>
      <c r="AQ977" s="52"/>
    </row>
    <row r="978" spans="1:43" ht="15" thickBot="1">
      <c r="A978" s="1" t="s">
        <v>5</v>
      </c>
      <c r="B978" s="1">
        <v>13067031112</v>
      </c>
      <c r="C978" s="1"/>
      <c r="D978" s="12">
        <v>66.099999999999994</v>
      </c>
      <c r="E978" s="12">
        <v>64.599999999999994</v>
      </c>
      <c r="F978" s="12">
        <v>51.8</v>
      </c>
      <c r="G978" s="12">
        <v>23</v>
      </c>
      <c r="H978" s="12">
        <v>8.1999999999999993</v>
      </c>
      <c r="I978" s="12">
        <v>1.5</v>
      </c>
      <c r="J978" s="12">
        <v>3</v>
      </c>
      <c r="K978" s="12">
        <v>14.2</v>
      </c>
      <c r="L978" s="12">
        <v>33.4</v>
      </c>
      <c r="M978" s="12">
        <v>3.2</v>
      </c>
      <c r="N978" s="12">
        <v>71</v>
      </c>
      <c r="O978" s="12">
        <v>4</v>
      </c>
      <c r="P978" s="12">
        <v>11.3</v>
      </c>
      <c r="Q978" s="12">
        <v>6.2</v>
      </c>
      <c r="R978" s="85">
        <v>0.73236499431928204</v>
      </c>
      <c r="S978" s="122">
        <v>0.57658015325153045</v>
      </c>
      <c r="T978" s="122">
        <v>0.79463576408728021</v>
      </c>
      <c r="U978" s="122">
        <v>0.7781386683305036</v>
      </c>
      <c r="V978" s="174">
        <f t="shared" si="2577"/>
        <v>5</v>
      </c>
      <c r="W978" s="174">
        <f t="shared" si="2578"/>
        <v>3</v>
      </c>
      <c r="X978" s="174">
        <f t="shared" si="2579"/>
        <v>5</v>
      </c>
      <c r="Y978" s="174">
        <f t="shared" si="2580"/>
        <v>5</v>
      </c>
      <c r="Z978" s="99"/>
      <c r="AA978" s="99"/>
      <c r="AB978" s="99"/>
      <c r="AC978" s="99"/>
      <c r="AD978" s="99"/>
      <c r="AE978" s="99"/>
      <c r="AF978" s="99"/>
      <c r="AG978" s="99"/>
      <c r="AH978" s="99"/>
      <c r="AI978" s="99"/>
      <c r="AJ978" s="99"/>
      <c r="AK978" s="99"/>
      <c r="AL978" s="99"/>
      <c r="AM978" s="99"/>
      <c r="AN978" s="99"/>
      <c r="AO978" s="52"/>
      <c r="AP978" s="52"/>
      <c r="AQ978" s="52"/>
    </row>
    <row r="979" spans="1:43" ht="15" thickBot="1">
      <c r="A979" s="1" t="s">
        <v>5</v>
      </c>
      <c r="B979" s="1">
        <v>13067031113</v>
      </c>
      <c r="C979" s="1"/>
      <c r="D979" s="12">
        <v>71.400000000000006</v>
      </c>
      <c r="E979" s="12">
        <v>69.599999999999994</v>
      </c>
      <c r="F979" s="12">
        <v>28</v>
      </c>
      <c r="G979" s="12">
        <v>23.5</v>
      </c>
      <c r="H979" s="12">
        <v>11.2491</v>
      </c>
      <c r="I979" s="12">
        <v>30.4</v>
      </c>
      <c r="J979" s="12">
        <v>59.6</v>
      </c>
      <c r="K979" s="12">
        <v>85</v>
      </c>
      <c r="L979" s="12">
        <v>49.3</v>
      </c>
      <c r="M979" s="12">
        <v>18.3</v>
      </c>
      <c r="N979" s="12">
        <v>75.8</v>
      </c>
      <c r="O979" s="12">
        <v>10.9</v>
      </c>
      <c r="P979" s="12">
        <v>48.8</v>
      </c>
      <c r="Q979" s="12">
        <v>9.6</v>
      </c>
      <c r="R979" s="85">
        <v>0.33194973949287443</v>
      </c>
      <c r="S979" s="122">
        <v>0.26063129463133666</v>
      </c>
      <c r="T979" s="122">
        <v>0.31123167852151662</v>
      </c>
      <c r="U979" s="122">
        <v>0.53626491796149878</v>
      </c>
      <c r="V979" s="174">
        <f t="shared" si="2577"/>
        <v>1</v>
      </c>
      <c r="W979" s="174">
        <f t="shared" si="2578"/>
        <v>1</v>
      </c>
      <c r="X979" s="174">
        <f t="shared" si="2579"/>
        <v>1</v>
      </c>
      <c r="Y979" s="174">
        <f t="shared" si="2580"/>
        <v>2</v>
      </c>
      <c r="Z979" s="99"/>
      <c r="AA979" s="99"/>
      <c r="AB979" s="99"/>
      <c r="AC979" s="99"/>
      <c r="AD979" s="99"/>
      <c r="AE979" s="99"/>
      <c r="AF979" s="99"/>
      <c r="AG979" s="99"/>
      <c r="AH979" s="99"/>
      <c r="AI979" s="99"/>
      <c r="AJ979" s="99"/>
      <c r="AK979" s="99"/>
      <c r="AL979" s="99"/>
      <c r="AM979" s="99"/>
      <c r="AN979" s="99"/>
      <c r="AO979" s="52"/>
      <c r="AP979" s="52"/>
      <c r="AQ979" s="52"/>
    </row>
    <row r="980" spans="1:43" ht="15" thickBot="1">
      <c r="A980" s="1" t="s">
        <v>5</v>
      </c>
      <c r="B980" s="1">
        <v>13067031114</v>
      </c>
      <c r="C980" s="1"/>
      <c r="D980" s="12">
        <v>66.099999999999994</v>
      </c>
      <c r="E980" s="12">
        <v>64.599999999999994</v>
      </c>
      <c r="F980" s="12">
        <v>38.200000000000003</v>
      </c>
      <c r="G980" s="12">
        <v>23</v>
      </c>
      <c r="H980" s="12">
        <v>7.3</v>
      </c>
      <c r="I980" s="12">
        <v>19.899999999999999</v>
      </c>
      <c r="J980" s="12">
        <v>48</v>
      </c>
      <c r="K980" s="12">
        <v>48.2</v>
      </c>
      <c r="L980" s="12">
        <v>40.200000000000003</v>
      </c>
      <c r="M980" s="12">
        <v>18.899999999999999</v>
      </c>
      <c r="N980" s="12">
        <v>71</v>
      </c>
      <c r="O980" s="12">
        <v>10.7</v>
      </c>
      <c r="P980" s="12">
        <v>35.700000000000003</v>
      </c>
      <c r="Q980" s="12">
        <v>9.9</v>
      </c>
      <c r="R980" s="85">
        <v>0.46935734425631292</v>
      </c>
      <c r="S980" s="122">
        <v>0.37667788541489544</v>
      </c>
      <c r="T980" s="122">
        <v>0.51308072720337727</v>
      </c>
      <c r="U980" s="122">
        <v>0.56877968403951085</v>
      </c>
      <c r="V980" s="174">
        <f t="shared" si="2577"/>
        <v>2</v>
      </c>
      <c r="W980" s="174">
        <f t="shared" si="2578"/>
        <v>2</v>
      </c>
      <c r="X980" s="174">
        <f t="shared" si="2579"/>
        <v>2</v>
      </c>
      <c r="Y980" s="174">
        <f t="shared" si="2580"/>
        <v>2</v>
      </c>
      <c r="Z980" s="99"/>
      <c r="AA980" s="99"/>
      <c r="AB980" s="99"/>
      <c r="AC980" s="99"/>
      <c r="AD980" s="99"/>
      <c r="AE980" s="99"/>
      <c r="AF980" s="99"/>
      <c r="AG980" s="99"/>
      <c r="AH980" s="99"/>
      <c r="AI980" s="99"/>
      <c r="AJ980" s="99"/>
      <c r="AK980" s="99"/>
      <c r="AL980" s="99"/>
      <c r="AM980" s="99"/>
      <c r="AN980" s="99"/>
      <c r="AO980" s="52"/>
      <c r="AP980" s="52"/>
      <c r="AQ980" s="52"/>
    </row>
    <row r="981" spans="1:43" ht="15" thickBot="1">
      <c r="A981" s="1" t="s">
        <v>5</v>
      </c>
      <c r="B981" s="1">
        <v>13067031115</v>
      </c>
      <c r="C981" s="1"/>
      <c r="D981" s="12">
        <v>61.4</v>
      </c>
      <c r="E981" s="12">
        <v>59.9</v>
      </c>
      <c r="F981" s="12">
        <v>33.5</v>
      </c>
      <c r="G981" s="12">
        <v>24</v>
      </c>
      <c r="H981" s="12">
        <v>6.4</v>
      </c>
      <c r="I981" s="12">
        <v>9.1999999999999993</v>
      </c>
      <c r="J981" s="12">
        <v>55.8</v>
      </c>
      <c r="K981" s="12">
        <v>29</v>
      </c>
      <c r="L981" s="12">
        <v>33.700000000000003</v>
      </c>
      <c r="M981" s="12">
        <v>18.899999999999999</v>
      </c>
      <c r="N981" s="12">
        <v>62.2</v>
      </c>
      <c r="O981" s="12">
        <v>10.199999999999999</v>
      </c>
      <c r="P981" s="12">
        <v>26.1</v>
      </c>
      <c r="Q981" s="12">
        <v>6.7</v>
      </c>
      <c r="R981" s="85">
        <v>0.53306104565302859</v>
      </c>
      <c r="S981" s="122">
        <v>0.38441492218064199</v>
      </c>
      <c r="T981" s="122">
        <v>0.63295255319297139</v>
      </c>
      <c r="U981" s="122">
        <v>0.5963215454114954</v>
      </c>
      <c r="V981" s="174">
        <f t="shared" si="2577"/>
        <v>2</v>
      </c>
      <c r="W981" s="174">
        <f t="shared" si="2578"/>
        <v>2</v>
      </c>
      <c r="X981" s="174">
        <f t="shared" si="2579"/>
        <v>3</v>
      </c>
      <c r="Y981" s="174">
        <f t="shared" si="2580"/>
        <v>3</v>
      </c>
      <c r="Z981" s="99"/>
      <c r="AA981" s="99"/>
      <c r="AB981" s="99"/>
      <c r="AC981" s="99"/>
      <c r="AD981" s="99"/>
      <c r="AE981" s="99"/>
      <c r="AF981" s="99"/>
      <c r="AG981" s="99"/>
      <c r="AH981" s="99"/>
      <c r="AI981" s="99"/>
      <c r="AJ981" s="99"/>
      <c r="AK981" s="99"/>
      <c r="AL981" s="99"/>
      <c r="AM981" s="99"/>
      <c r="AN981" s="99"/>
      <c r="AO981" s="52"/>
      <c r="AP981" s="52"/>
      <c r="AQ981" s="52"/>
    </row>
    <row r="982" spans="1:43" ht="15" thickBot="1">
      <c r="A982" s="1" t="s">
        <v>5</v>
      </c>
      <c r="B982" s="1">
        <v>13067031116</v>
      </c>
      <c r="C982" s="1"/>
      <c r="D982" s="12">
        <v>66.099999999999994</v>
      </c>
      <c r="E982" s="12">
        <v>64.599999999999994</v>
      </c>
      <c r="F982" s="12">
        <v>33.1</v>
      </c>
      <c r="G982" s="12">
        <v>23</v>
      </c>
      <c r="H982" s="12">
        <v>9.6999999999999993</v>
      </c>
      <c r="I982" s="12">
        <v>19.399999999999999</v>
      </c>
      <c r="J982" s="12">
        <v>57.8</v>
      </c>
      <c r="K982" s="12">
        <v>69.2</v>
      </c>
      <c r="L982" s="12">
        <v>46.7</v>
      </c>
      <c r="M982" s="12">
        <v>28.6</v>
      </c>
      <c r="N982" s="12">
        <v>71</v>
      </c>
      <c r="O982" s="12">
        <v>13.5</v>
      </c>
      <c r="P982" s="12">
        <v>41.6</v>
      </c>
      <c r="Q982" s="12">
        <v>23.6</v>
      </c>
      <c r="R982" s="85">
        <v>0.29731656906890841</v>
      </c>
      <c r="S982" s="122">
        <v>0.31262600573175753</v>
      </c>
      <c r="T982" s="122">
        <v>0.32274187100865542</v>
      </c>
      <c r="U982" s="122">
        <v>0.37544635845130303</v>
      </c>
      <c r="V982" s="174">
        <f t="shared" si="2577"/>
        <v>1</v>
      </c>
      <c r="W982" s="174">
        <f t="shared" si="2578"/>
        <v>2</v>
      </c>
      <c r="X982" s="174">
        <f t="shared" si="2579"/>
        <v>1</v>
      </c>
      <c r="Y982" s="174">
        <f t="shared" si="2580"/>
        <v>1</v>
      </c>
      <c r="Z982" s="99"/>
      <c r="AA982" s="99"/>
      <c r="AB982" s="99"/>
      <c r="AC982" s="99"/>
      <c r="AD982" s="99"/>
      <c r="AE982" s="99"/>
      <c r="AF982" s="99"/>
      <c r="AG982" s="99"/>
      <c r="AH982" s="99"/>
      <c r="AI982" s="99"/>
      <c r="AJ982" s="99"/>
      <c r="AK982" s="99"/>
      <c r="AL982" s="99"/>
      <c r="AM982" s="99"/>
      <c r="AN982" s="99"/>
      <c r="AO982" s="52"/>
      <c r="AP982" s="52"/>
      <c r="AQ982" s="52"/>
    </row>
    <row r="983" spans="1:43" ht="15" thickBot="1">
      <c r="A983" s="1" t="s">
        <v>5</v>
      </c>
      <c r="B983" s="1">
        <v>13067031117</v>
      </c>
      <c r="C983" s="1"/>
      <c r="D983" s="12">
        <v>65.099999999999994</v>
      </c>
      <c r="E983" s="12">
        <v>63.6</v>
      </c>
      <c r="F983" s="12">
        <v>62.4</v>
      </c>
      <c r="G983" s="12">
        <v>23.3</v>
      </c>
      <c r="H983" s="12">
        <v>5.8</v>
      </c>
      <c r="I983" s="12">
        <v>16.399999999999999</v>
      </c>
      <c r="J983" s="12">
        <v>18.3</v>
      </c>
      <c r="K983" s="12">
        <v>10.6</v>
      </c>
      <c r="L983" s="12">
        <v>16.3</v>
      </c>
      <c r="M983" s="12">
        <v>5.5</v>
      </c>
      <c r="N983" s="12">
        <v>69.400000000000006</v>
      </c>
      <c r="O983" s="12">
        <v>2.6</v>
      </c>
      <c r="P983" s="12">
        <v>7.9</v>
      </c>
      <c r="Q983" s="12">
        <v>4.5999999999999996</v>
      </c>
      <c r="R983" s="85">
        <v>0.77674529100415934</v>
      </c>
      <c r="S983" s="122">
        <v>0.52032453954211344</v>
      </c>
      <c r="T983" s="122">
        <v>0.91540039593144418</v>
      </c>
      <c r="U983" s="122">
        <v>0.81152823824727494</v>
      </c>
      <c r="V983" s="174">
        <f t="shared" si="2577"/>
        <v>5</v>
      </c>
      <c r="W983" s="174">
        <f t="shared" si="2578"/>
        <v>3</v>
      </c>
      <c r="X983" s="174">
        <f t="shared" si="2579"/>
        <v>5</v>
      </c>
      <c r="Y983" s="174">
        <f t="shared" si="2580"/>
        <v>5</v>
      </c>
      <c r="Z983" s="99"/>
      <c r="AA983" s="99"/>
      <c r="AB983" s="99"/>
      <c r="AC983" s="99"/>
      <c r="AD983" s="99"/>
      <c r="AE983" s="99"/>
      <c r="AF983" s="99"/>
      <c r="AG983" s="99"/>
      <c r="AH983" s="99"/>
      <c r="AI983" s="99"/>
      <c r="AJ983" s="99"/>
      <c r="AK983" s="99"/>
      <c r="AL983" s="99"/>
      <c r="AM983" s="99"/>
      <c r="AN983" s="99"/>
      <c r="AO983" s="52"/>
      <c r="AP983" s="52"/>
      <c r="AQ983" s="52"/>
    </row>
    <row r="984" spans="1:43" ht="15" thickBot="1">
      <c r="A984" s="1" t="s">
        <v>5</v>
      </c>
      <c r="B984" s="1">
        <v>13067031118</v>
      </c>
      <c r="C984" s="1"/>
      <c r="D984" s="12">
        <v>66.099999999999994</v>
      </c>
      <c r="E984" s="12">
        <v>64.599999999999994</v>
      </c>
      <c r="F984" s="12">
        <v>67.8</v>
      </c>
      <c r="G984" s="12">
        <v>23</v>
      </c>
      <c r="H984" s="12">
        <v>8.5</v>
      </c>
      <c r="I984" s="12">
        <v>12.2</v>
      </c>
      <c r="J984" s="12">
        <v>10</v>
      </c>
      <c r="K984" s="12">
        <v>19</v>
      </c>
      <c r="L984" s="12">
        <v>34.200000000000003</v>
      </c>
      <c r="M984" s="12">
        <v>2.8</v>
      </c>
      <c r="N984" s="12">
        <v>71</v>
      </c>
      <c r="O984" s="12">
        <v>6.6</v>
      </c>
      <c r="P984" s="12">
        <v>21.7</v>
      </c>
      <c r="Q984" s="12">
        <v>8.6999999999999993</v>
      </c>
      <c r="R984" s="85">
        <v>0.67484495799846178</v>
      </c>
      <c r="S984" s="122">
        <v>0.53609925246455836</v>
      </c>
      <c r="T984" s="122">
        <v>0.77317866110597966</v>
      </c>
      <c r="U984" s="122">
        <v>0.68106670867539332</v>
      </c>
      <c r="V984" s="174">
        <f t="shared" si="2577"/>
        <v>3</v>
      </c>
      <c r="W984" s="174">
        <f t="shared" si="2578"/>
        <v>3</v>
      </c>
      <c r="X984" s="174">
        <f t="shared" si="2579"/>
        <v>5</v>
      </c>
      <c r="Y984" s="174">
        <f t="shared" si="2580"/>
        <v>3</v>
      </c>
      <c r="Z984" s="99"/>
      <c r="AA984" s="99"/>
      <c r="AB984" s="99"/>
      <c r="AC984" s="99"/>
      <c r="AD984" s="99"/>
      <c r="AE984" s="99"/>
      <c r="AF984" s="99"/>
      <c r="AG984" s="99"/>
      <c r="AH984" s="99"/>
      <c r="AI984" s="99"/>
      <c r="AJ984" s="99"/>
      <c r="AK984" s="99"/>
      <c r="AL984" s="99"/>
      <c r="AM984" s="99"/>
      <c r="AN984" s="99"/>
      <c r="AO984" s="52"/>
      <c r="AP984" s="52"/>
      <c r="AQ984" s="52"/>
    </row>
    <row r="985" spans="1:43" ht="15" thickBot="1">
      <c r="A985" s="1" t="s">
        <v>5</v>
      </c>
      <c r="B985" s="1">
        <v>13067031205</v>
      </c>
      <c r="C985" s="1"/>
      <c r="D985" s="12">
        <v>66.099999999999994</v>
      </c>
      <c r="E985" s="12">
        <v>64.599999999999994</v>
      </c>
      <c r="F985" s="12">
        <v>50.5</v>
      </c>
      <c r="G985" s="12">
        <v>23</v>
      </c>
      <c r="H985" s="12">
        <v>8.1999999999999993</v>
      </c>
      <c r="I985" s="12">
        <v>6.4344000000000001</v>
      </c>
      <c r="J985" s="12">
        <v>4.4000000000000004</v>
      </c>
      <c r="K985" s="12">
        <v>13.8</v>
      </c>
      <c r="L985" s="12">
        <v>32</v>
      </c>
      <c r="M985" s="12">
        <v>2.8</v>
      </c>
      <c r="N985" s="12">
        <v>71</v>
      </c>
      <c r="O985" s="12">
        <v>2.5</v>
      </c>
      <c r="P985" s="12">
        <v>10.199999999999999</v>
      </c>
      <c r="Q985" s="12">
        <v>7.7</v>
      </c>
      <c r="R985" s="85">
        <v>0.7283595907823649</v>
      </c>
      <c r="S985" s="122">
        <v>0.54644589342680694</v>
      </c>
      <c r="T985" s="122">
        <v>0.8087817959207686</v>
      </c>
      <c r="U985" s="122">
        <v>0.77871348888777592</v>
      </c>
      <c r="V985" s="174">
        <f t="shared" si="2577"/>
        <v>5</v>
      </c>
      <c r="W985" s="174">
        <f t="shared" si="2578"/>
        <v>3</v>
      </c>
      <c r="X985" s="174">
        <f t="shared" si="2579"/>
        <v>5</v>
      </c>
      <c r="Y985" s="174">
        <f t="shared" si="2580"/>
        <v>5</v>
      </c>
      <c r="Z985" s="99"/>
      <c r="AA985" s="99"/>
      <c r="AB985" s="99"/>
      <c r="AC985" s="99"/>
      <c r="AD985" s="99"/>
      <c r="AE985" s="99"/>
      <c r="AF985" s="99"/>
      <c r="AG985" s="99"/>
      <c r="AH985" s="99"/>
      <c r="AI985" s="99"/>
      <c r="AJ985" s="99"/>
      <c r="AK985" s="99"/>
      <c r="AL985" s="99"/>
      <c r="AM985" s="99"/>
      <c r="AN985" s="99"/>
      <c r="AO985" s="52"/>
      <c r="AP985" s="52"/>
      <c r="AQ985" s="52"/>
    </row>
    <row r="986" spans="1:43" ht="15" thickBot="1">
      <c r="A986" s="1" t="s">
        <v>5</v>
      </c>
      <c r="B986" s="1">
        <v>13067031206</v>
      </c>
      <c r="C986" s="1"/>
      <c r="D986" s="12">
        <v>66.099999999999994</v>
      </c>
      <c r="E986" s="12">
        <v>64.599999999999994</v>
      </c>
      <c r="F986" s="12">
        <v>50.8</v>
      </c>
      <c r="G986" s="12">
        <v>23</v>
      </c>
      <c r="H986" s="12">
        <v>7.1</v>
      </c>
      <c r="I986" s="12">
        <v>4</v>
      </c>
      <c r="J986" s="12">
        <v>6.4</v>
      </c>
      <c r="K986" s="12">
        <v>9</v>
      </c>
      <c r="L986" s="12">
        <v>25.8</v>
      </c>
      <c r="M986" s="12">
        <v>2.2999999999999998</v>
      </c>
      <c r="N986" s="12">
        <v>71</v>
      </c>
      <c r="O986" s="12">
        <v>8.4</v>
      </c>
      <c r="P986" s="12">
        <v>18.399999999999999</v>
      </c>
      <c r="Q986" s="12">
        <v>8.3000000000000007</v>
      </c>
      <c r="R986" s="85">
        <v>0.7330510145946032</v>
      </c>
      <c r="S986" s="122">
        <v>0.57138671254871376</v>
      </c>
      <c r="T986" s="122">
        <v>0.8746844353529809</v>
      </c>
      <c r="U986" s="122">
        <v>0.68888243464815446</v>
      </c>
      <c r="V986" s="174">
        <f t="shared" si="2577"/>
        <v>5</v>
      </c>
      <c r="W986" s="174">
        <f t="shared" si="2578"/>
        <v>3</v>
      </c>
      <c r="X986" s="174">
        <f t="shared" si="2579"/>
        <v>5</v>
      </c>
      <c r="Y986" s="174">
        <f t="shared" si="2580"/>
        <v>3</v>
      </c>
      <c r="Z986" s="99"/>
      <c r="AA986" s="99"/>
      <c r="AB986" s="99"/>
      <c r="AC986" s="99"/>
      <c r="AD986" s="99"/>
      <c r="AE986" s="99"/>
      <c r="AF986" s="99"/>
      <c r="AG986" s="99"/>
      <c r="AH986" s="99"/>
      <c r="AI986" s="99"/>
      <c r="AJ986" s="99"/>
      <c r="AK986" s="99"/>
      <c r="AL986" s="99"/>
      <c r="AM986" s="99"/>
      <c r="AN986" s="99"/>
      <c r="AO986" s="52"/>
      <c r="AP986" s="52"/>
      <c r="AQ986" s="52"/>
    </row>
    <row r="987" spans="1:43" ht="15" thickBot="1">
      <c r="A987" s="1" t="s">
        <v>5</v>
      </c>
      <c r="B987" s="1">
        <v>13067031207</v>
      </c>
      <c r="C987" s="1"/>
      <c r="D987" s="12">
        <v>66.099999999999994</v>
      </c>
      <c r="E987" s="12">
        <v>64.599999999999994</v>
      </c>
      <c r="F987" s="12">
        <v>62.2</v>
      </c>
      <c r="G987" s="12">
        <v>23</v>
      </c>
      <c r="H987" s="12">
        <v>6.7</v>
      </c>
      <c r="I987" s="12">
        <v>13.1241</v>
      </c>
      <c r="J987" s="12">
        <v>9.2941000000000003</v>
      </c>
      <c r="K987" s="12">
        <v>12.2</v>
      </c>
      <c r="L987" s="12">
        <v>40.1</v>
      </c>
      <c r="M987" s="12">
        <v>5.1783000000000001</v>
      </c>
      <c r="N987" s="12">
        <v>71</v>
      </c>
      <c r="O987" s="12">
        <v>0.8</v>
      </c>
      <c r="P987" s="12">
        <v>19.600000000000001</v>
      </c>
      <c r="Q987" s="12">
        <v>3.8</v>
      </c>
      <c r="R987" s="85">
        <v>0.70243311321433155</v>
      </c>
      <c r="S987" s="122">
        <v>0.54860735100570657</v>
      </c>
      <c r="T987" s="122">
        <v>0.74149624709351414</v>
      </c>
      <c r="U987" s="122">
        <v>0.78464670268427095</v>
      </c>
      <c r="V987" s="174">
        <f t="shared" si="2577"/>
        <v>5</v>
      </c>
      <c r="W987" s="174">
        <f t="shared" si="2578"/>
        <v>3</v>
      </c>
      <c r="X987" s="174">
        <f t="shared" si="2579"/>
        <v>5</v>
      </c>
      <c r="Y987" s="174">
        <f t="shared" si="2580"/>
        <v>5</v>
      </c>
      <c r="Z987" s="99"/>
      <c r="AA987" s="99"/>
      <c r="AB987" s="99"/>
      <c r="AC987" s="99"/>
      <c r="AD987" s="99"/>
      <c r="AE987" s="99"/>
      <c r="AF987" s="99"/>
      <c r="AG987" s="99"/>
      <c r="AH987" s="99"/>
      <c r="AI987" s="99"/>
      <c r="AJ987" s="99"/>
      <c r="AK987" s="99"/>
      <c r="AL987" s="99"/>
      <c r="AM987" s="99"/>
      <c r="AN987" s="99"/>
      <c r="AO987" s="52"/>
      <c r="AP987" s="52"/>
      <c r="AQ987" s="52"/>
    </row>
    <row r="988" spans="1:43" ht="15" thickBot="1">
      <c r="A988" s="1" t="s">
        <v>5</v>
      </c>
      <c r="B988" s="1">
        <v>13067031208</v>
      </c>
      <c r="C988" s="1"/>
      <c r="D988" s="12">
        <v>66.099999999999994</v>
      </c>
      <c r="E988" s="12">
        <v>64.599999999999994</v>
      </c>
      <c r="F988" s="12">
        <v>56.4</v>
      </c>
      <c r="G988" s="12">
        <v>23</v>
      </c>
      <c r="H988" s="12">
        <v>7.8</v>
      </c>
      <c r="I988" s="12">
        <v>0.4</v>
      </c>
      <c r="J988" s="12">
        <v>17.8</v>
      </c>
      <c r="K988" s="12">
        <v>10.7</v>
      </c>
      <c r="L988" s="12">
        <v>21.8</v>
      </c>
      <c r="M988" s="12">
        <v>2.5</v>
      </c>
      <c r="N988" s="12">
        <v>71</v>
      </c>
      <c r="O988" s="12">
        <v>1.5</v>
      </c>
      <c r="P988" s="12">
        <v>11.1</v>
      </c>
      <c r="Q988" s="12">
        <v>7.9</v>
      </c>
      <c r="R988" s="85">
        <v>0.77233630006089071</v>
      </c>
      <c r="S988" s="122">
        <v>0.56618625835320013</v>
      </c>
      <c r="T988" s="122">
        <v>0.89542101625844117</v>
      </c>
      <c r="U988" s="122">
        <v>0.77928736633169671</v>
      </c>
      <c r="V988" s="174">
        <f t="shared" si="2577"/>
        <v>5</v>
      </c>
      <c r="W988" s="174">
        <f t="shared" si="2578"/>
        <v>3</v>
      </c>
      <c r="X988" s="174">
        <f t="shared" si="2579"/>
        <v>5</v>
      </c>
      <c r="Y988" s="174">
        <f t="shared" si="2580"/>
        <v>5</v>
      </c>
      <c r="Z988" s="99"/>
      <c r="AA988" s="99"/>
      <c r="AB988" s="99"/>
      <c r="AC988" s="99"/>
      <c r="AD988" s="99"/>
      <c r="AE988" s="99"/>
      <c r="AF988" s="99"/>
      <c r="AG988" s="99"/>
      <c r="AH988" s="99"/>
      <c r="AI988" s="99"/>
      <c r="AJ988" s="99"/>
      <c r="AK988" s="99"/>
      <c r="AL988" s="99"/>
      <c r="AM988" s="99"/>
      <c r="AN988" s="99"/>
      <c r="AO988" s="52"/>
      <c r="AP988" s="52"/>
      <c r="AQ988" s="52"/>
    </row>
    <row r="989" spans="1:43" ht="15" thickBot="1">
      <c r="A989" s="1" t="s">
        <v>5</v>
      </c>
      <c r="B989" s="1">
        <v>13067031209</v>
      </c>
      <c r="C989" s="1"/>
      <c r="D989" s="12">
        <v>66.099999999999994</v>
      </c>
      <c r="E989" s="12">
        <v>64.599999999999994</v>
      </c>
      <c r="F989" s="12">
        <v>54</v>
      </c>
      <c r="G989" s="12">
        <v>23</v>
      </c>
      <c r="H989" s="12">
        <v>9.9</v>
      </c>
      <c r="I989" s="12">
        <v>1.5</v>
      </c>
      <c r="J989" s="12">
        <v>0.9</v>
      </c>
      <c r="K989" s="12">
        <v>11.6</v>
      </c>
      <c r="L989" s="12">
        <v>29.4</v>
      </c>
      <c r="M989" s="12">
        <v>1.3</v>
      </c>
      <c r="N989" s="12">
        <v>71</v>
      </c>
      <c r="O989" s="12">
        <v>3.1</v>
      </c>
      <c r="P989" s="12">
        <v>7</v>
      </c>
      <c r="Q989" s="12">
        <v>5.8</v>
      </c>
      <c r="R989" s="85">
        <v>0.76000229607576697</v>
      </c>
      <c r="S989" s="122">
        <v>0.56003979464504106</v>
      </c>
      <c r="T989" s="122">
        <v>0.8455918100092451</v>
      </c>
      <c r="U989" s="122">
        <v>0.81037440509340686</v>
      </c>
      <c r="V989" s="174">
        <f t="shared" si="2577"/>
        <v>5</v>
      </c>
      <c r="W989" s="174">
        <f t="shared" si="2578"/>
        <v>3</v>
      </c>
      <c r="X989" s="174">
        <f t="shared" si="2579"/>
        <v>5</v>
      </c>
      <c r="Y989" s="174">
        <f t="shared" si="2580"/>
        <v>5</v>
      </c>
      <c r="Z989" s="99"/>
      <c r="AA989" s="99"/>
      <c r="AB989" s="99"/>
      <c r="AC989" s="99"/>
      <c r="AD989" s="99"/>
      <c r="AE989" s="99"/>
      <c r="AF989" s="99"/>
      <c r="AG989" s="99"/>
      <c r="AH989" s="99"/>
      <c r="AI989" s="99"/>
      <c r="AJ989" s="99"/>
      <c r="AK989" s="99"/>
      <c r="AL989" s="99"/>
      <c r="AM989" s="99"/>
      <c r="AN989" s="99"/>
      <c r="AO989" s="52"/>
      <c r="AP989" s="52"/>
      <c r="AQ989" s="52"/>
    </row>
    <row r="990" spans="1:43" ht="15" thickBot="1">
      <c r="A990" s="1" t="s">
        <v>5</v>
      </c>
      <c r="B990" s="1">
        <v>13067031211</v>
      </c>
      <c r="C990" s="1"/>
      <c r="D990" s="12">
        <v>66.099999999999994</v>
      </c>
      <c r="E990" s="12">
        <v>64.599999999999994</v>
      </c>
      <c r="F990" s="12">
        <v>62.2</v>
      </c>
      <c r="G990" s="12">
        <v>23</v>
      </c>
      <c r="H990" s="12">
        <v>5</v>
      </c>
      <c r="I990" s="12">
        <v>40.299999999999997</v>
      </c>
      <c r="J990" s="12">
        <v>5.0361000000000002</v>
      </c>
      <c r="K990" s="12">
        <v>6.7</v>
      </c>
      <c r="L990" s="12">
        <v>36.4</v>
      </c>
      <c r="M990" s="12">
        <v>3.1</v>
      </c>
      <c r="N990" s="12">
        <v>71</v>
      </c>
      <c r="O990" s="12">
        <v>8.4</v>
      </c>
      <c r="P990" s="12">
        <v>23.4</v>
      </c>
      <c r="Q990" s="12">
        <v>3.3</v>
      </c>
      <c r="R990" s="85">
        <v>0.67556002190142173</v>
      </c>
      <c r="S990" s="122">
        <v>0.46452483865730837</v>
      </c>
      <c r="T990" s="122">
        <v>0.80257702559668898</v>
      </c>
      <c r="U990" s="122">
        <v>0.7162069241504726</v>
      </c>
      <c r="V990" s="174">
        <f t="shared" si="2577"/>
        <v>3</v>
      </c>
      <c r="W990" s="174">
        <f t="shared" si="2578"/>
        <v>3</v>
      </c>
      <c r="X990" s="174">
        <f t="shared" si="2579"/>
        <v>5</v>
      </c>
      <c r="Y990" s="174">
        <f t="shared" si="2580"/>
        <v>3</v>
      </c>
      <c r="Z990" s="99"/>
      <c r="AA990" s="99"/>
      <c r="AB990" s="99"/>
      <c r="AC990" s="99"/>
      <c r="AD990" s="99"/>
      <c r="AE990" s="99"/>
      <c r="AF990" s="99"/>
      <c r="AG990" s="99"/>
      <c r="AH990" s="99"/>
      <c r="AI990" s="99"/>
      <c r="AJ990" s="99"/>
      <c r="AK990" s="99"/>
      <c r="AL990" s="99"/>
      <c r="AM990" s="99"/>
      <c r="AN990" s="99"/>
      <c r="AO990" s="52"/>
      <c r="AP990" s="52"/>
      <c r="AQ990" s="52"/>
    </row>
    <row r="991" spans="1:43" ht="15" thickBot="1">
      <c r="A991" s="1" t="s">
        <v>5</v>
      </c>
      <c r="B991" s="1">
        <v>13067031212</v>
      </c>
      <c r="C991" s="1"/>
      <c r="D991" s="12">
        <v>66.099999999999994</v>
      </c>
      <c r="E991" s="12">
        <v>64.599999999999994</v>
      </c>
      <c r="F991" s="12">
        <v>62.2</v>
      </c>
      <c r="G991" s="12">
        <v>23</v>
      </c>
      <c r="H991" s="12">
        <v>12</v>
      </c>
      <c r="I991" s="12">
        <v>2.1</v>
      </c>
      <c r="J991" s="12">
        <v>3.9615999999999998</v>
      </c>
      <c r="K991" s="12">
        <v>7.4</v>
      </c>
      <c r="L991" s="12">
        <v>21.9</v>
      </c>
      <c r="M991" s="12">
        <v>5.4</v>
      </c>
      <c r="N991" s="12">
        <v>71</v>
      </c>
      <c r="O991" s="12">
        <v>1.2</v>
      </c>
      <c r="P991" s="12">
        <v>11.2</v>
      </c>
      <c r="Q991" s="12">
        <v>2.7</v>
      </c>
      <c r="R991" s="85">
        <v>0.77892682225548726</v>
      </c>
      <c r="S991" s="122">
        <v>0.53572209107602253</v>
      </c>
      <c r="T991" s="122">
        <v>0.88832729033621294</v>
      </c>
      <c r="U991" s="122">
        <v>0.83544994737305223</v>
      </c>
      <c r="V991" s="174">
        <f t="shared" si="2577"/>
        <v>5</v>
      </c>
      <c r="W991" s="174">
        <f t="shared" si="2578"/>
        <v>3</v>
      </c>
      <c r="X991" s="174">
        <f t="shared" si="2579"/>
        <v>5</v>
      </c>
      <c r="Y991" s="174">
        <f t="shared" si="2580"/>
        <v>5</v>
      </c>
      <c r="Z991" s="99"/>
      <c r="AA991" s="99"/>
      <c r="AB991" s="99"/>
      <c r="AC991" s="99"/>
      <c r="AD991" s="99"/>
      <c r="AE991" s="99"/>
      <c r="AF991" s="99"/>
      <c r="AG991" s="99"/>
      <c r="AH991" s="99"/>
      <c r="AI991" s="99"/>
      <c r="AJ991" s="99"/>
      <c r="AK991" s="99"/>
      <c r="AL991" s="99"/>
      <c r="AM991" s="99"/>
      <c r="AN991" s="99"/>
      <c r="AO991" s="52"/>
      <c r="AP991" s="52"/>
      <c r="AQ991" s="52"/>
    </row>
    <row r="992" spans="1:43" ht="15" thickBot="1">
      <c r="A992" s="1" t="s">
        <v>5</v>
      </c>
      <c r="B992" s="1">
        <v>13067031306</v>
      </c>
      <c r="C992" s="1"/>
      <c r="D992" s="12">
        <v>64</v>
      </c>
      <c r="E992" s="12">
        <v>62.7</v>
      </c>
      <c r="F992" s="12">
        <v>30.6</v>
      </c>
      <c r="G992" s="12">
        <v>23</v>
      </c>
      <c r="H992" s="12">
        <v>11.4</v>
      </c>
      <c r="I992" s="12">
        <v>30.1</v>
      </c>
      <c r="J992" s="12">
        <v>19.5</v>
      </c>
      <c r="K992" s="12">
        <v>33.4</v>
      </c>
      <c r="L992" s="12">
        <v>36.5</v>
      </c>
      <c r="M992" s="12">
        <v>22.8</v>
      </c>
      <c r="N992" s="12">
        <v>74</v>
      </c>
      <c r="O992" s="12">
        <v>18.899999999999999</v>
      </c>
      <c r="P992" s="12">
        <v>29.8</v>
      </c>
      <c r="Q992" s="12">
        <v>12</v>
      </c>
      <c r="R992" s="85">
        <v>0.45460268977848239</v>
      </c>
      <c r="S992" s="122">
        <v>0.29422729754468302</v>
      </c>
      <c r="T992" s="122">
        <v>0.57056521222918899</v>
      </c>
      <c r="U992" s="122">
        <v>0.53713570311365988</v>
      </c>
      <c r="V992" s="174">
        <f t="shared" si="2577"/>
        <v>2</v>
      </c>
      <c r="W992" s="174">
        <f t="shared" si="2578"/>
        <v>1</v>
      </c>
      <c r="X992" s="174">
        <f t="shared" si="2579"/>
        <v>2</v>
      </c>
      <c r="Y992" s="174">
        <f t="shared" si="2580"/>
        <v>2</v>
      </c>
      <c r="Z992" s="99"/>
      <c r="AA992" s="99"/>
      <c r="AB992" s="99"/>
      <c r="AC992" s="99"/>
      <c r="AD992" s="99"/>
      <c r="AE992" s="99"/>
      <c r="AF992" s="99"/>
      <c r="AG992" s="99"/>
      <c r="AH992" s="99"/>
      <c r="AI992" s="99"/>
      <c r="AJ992" s="99"/>
      <c r="AK992" s="99"/>
      <c r="AL992" s="99"/>
      <c r="AM992" s="99"/>
      <c r="AN992" s="99"/>
      <c r="AO992" s="52"/>
      <c r="AP992" s="52"/>
      <c r="AQ992" s="52"/>
    </row>
    <row r="993" spans="1:43" ht="15" thickBot="1">
      <c r="A993" s="1" t="s">
        <v>5</v>
      </c>
      <c r="B993" s="1">
        <v>13067031307</v>
      </c>
      <c r="C993" s="1"/>
      <c r="D993" s="12">
        <v>64.099999999999994</v>
      </c>
      <c r="E993" s="12">
        <v>63.1</v>
      </c>
      <c r="F993" s="12">
        <v>35.299999999999997</v>
      </c>
      <c r="G993" s="12">
        <v>23.2</v>
      </c>
      <c r="H993" s="12">
        <v>8.8000000000000007</v>
      </c>
      <c r="I993" s="12">
        <v>7.5</v>
      </c>
      <c r="J993" s="12">
        <v>16.100000000000001</v>
      </c>
      <c r="K993" s="12">
        <v>14</v>
      </c>
      <c r="L993" s="12">
        <v>25.1</v>
      </c>
      <c r="M993" s="12">
        <v>7.4</v>
      </c>
      <c r="N993" s="12">
        <v>73.400000000000006</v>
      </c>
      <c r="O993" s="12">
        <v>6.8</v>
      </c>
      <c r="P993" s="12">
        <v>19.5</v>
      </c>
      <c r="Q993" s="12">
        <v>7.9</v>
      </c>
      <c r="R993" s="85">
        <v>0.68557595114807079</v>
      </c>
      <c r="S993" s="122">
        <v>0.46457938445637142</v>
      </c>
      <c r="T993" s="122">
        <v>0.82711943999342918</v>
      </c>
      <c r="U993" s="122">
        <v>0.71480744964160225</v>
      </c>
      <c r="V993" s="174">
        <f t="shared" si="2577"/>
        <v>5</v>
      </c>
      <c r="W993" s="174">
        <f t="shared" si="2578"/>
        <v>3</v>
      </c>
      <c r="X993" s="174">
        <f t="shared" si="2579"/>
        <v>5</v>
      </c>
      <c r="Y993" s="174">
        <f t="shared" si="2580"/>
        <v>3</v>
      </c>
      <c r="Z993" s="99"/>
      <c r="AA993" s="99"/>
      <c r="AB993" s="99"/>
      <c r="AC993" s="99"/>
      <c r="AD993" s="99"/>
      <c r="AE993" s="99"/>
      <c r="AF993" s="99"/>
      <c r="AG993" s="99"/>
      <c r="AH993" s="99"/>
      <c r="AI993" s="99"/>
      <c r="AJ993" s="99"/>
      <c r="AK993" s="99"/>
      <c r="AL993" s="99"/>
      <c r="AM993" s="99"/>
      <c r="AN993" s="99"/>
      <c r="AO993" s="52"/>
      <c r="AP993" s="52"/>
      <c r="AQ993" s="52"/>
    </row>
    <row r="994" spans="1:43" ht="15" thickBot="1">
      <c r="A994" s="1" t="s">
        <v>5</v>
      </c>
      <c r="B994" s="1">
        <v>13067031308</v>
      </c>
      <c r="C994" s="1"/>
      <c r="D994" s="12">
        <v>62.8</v>
      </c>
      <c r="E994" s="12">
        <v>64.400000000000006</v>
      </c>
      <c r="F994" s="12">
        <v>29</v>
      </c>
      <c r="G994" s="12">
        <v>16</v>
      </c>
      <c r="H994" s="12">
        <v>8.4</v>
      </c>
      <c r="I994" s="12">
        <v>14.8</v>
      </c>
      <c r="J994" s="12">
        <v>48.2</v>
      </c>
      <c r="K994" s="12">
        <v>42.8</v>
      </c>
      <c r="L994" s="12">
        <v>43.7</v>
      </c>
      <c r="M994" s="12">
        <v>28.5</v>
      </c>
      <c r="N994" s="12">
        <v>71.3</v>
      </c>
      <c r="O994" s="12">
        <v>16.8</v>
      </c>
      <c r="P994" s="12">
        <v>36.5</v>
      </c>
      <c r="Q994" s="12">
        <v>12.8</v>
      </c>
      <c r="R994" s="85">
        <v>0.40054735010006082</v>
      </c>
      <c r="S994" s="122">
        <v>0.33880328744287552</v>
      </c>
      <c r="T994" s="122">
        <v>0.44583782119565352</v>
      </c>
      <c r="U994" s="122">
        <v>0.49250061114803267</v>
      </c>
      <c r="V994" s="174">
        <f t="shared" si="2577"/>
        <v>2</v>
      </c>
      <c r="W994" s="174">
        <f t="shared" si="2578"/>
        <v>2</v>
      </c>
      <c r="X994" s="174">
        <f t="shared" si="2579"/>
        <v>2</v>
      </c>
      <c r="Y994" s="174">
        <f t="shared" si="2580"/>
        <v>2</v>
      </c>
      <c r="Z994" s="99"/>
      <c r="AA994" s="99"/>
      <c r="AB994" s="99"/>
      <c r="AC994" s="99"/>
      <c r="AD994" s="99"/>
      <c r="AE994" s="99"/>
      <c r="AF994" s="99"/>
      <c r="AG994" s="99"/>
      <c r="AH994" s="99"/>
      <c r="AI994" s="99"/>
      <c r="AJ994" s="99"/>
      <c r="AK994" s="99"/>
      <c r="AL994" s="99"/>
      <c r="AM994" s="99"/>
      <c r="AN994" s="99"/>
      <c r="AO994" s="52"/>
      <c r="AP994" s="52"/>
      <c r="AQ994" s="52"/>
    </row>
    <row r="995" spans="1:43" ht="15" thickBot="1">
      <c r="A995" s="1" t="s">
        <v>5</v>
      </c>
      <c r="B995" s="1">
        <v>13067031309</v>
      </c>
      <c r="C995" s="1"/>
      <c r="D995" s="12">
        <v>63</v>
      </c>
      <c r="E995" s="12">
        <v>64.099999999999994</v>
      </c>
      <c r="F995" s="12">
        <v>30.2</v>
      </c>
      <c r="G995" s="12">
        <v>15.7</v>
      </c>
      <c r="H995" s="12">
        <v>8.8000000000000007</v>
      </c>
      <c r="I995" s="12">
        <v>18.899999999999999</v>
      </c>
      <c r="J995" s="12">
        <v>17.100000000000001</v>
      </c>
      <c r="K995" s="12">
        <v>37.799999999999997</v>
      </c>
      <c r="L995" s="12">
        <v>32.799999999999997</v>
      </c>
      <c r="M995" s="12">
        <v>21.9</v>
      </c>
      <c r="N995" s="12">
        <v>71.7</v>
      </c>
      <c r="O995" s="12">
        <v>21</v>
      </c>
      <c r="P995" s="12">
        <v>34.299999999999997</v>
      </c>
      <c r="Q995" s="12">
        <v>14.4</v>
      </c>
      <c r="R995" s="85">
        <v>0.46229888520649742</v>
      </c>
      <c r="S995" s="122">
        <v>0.37888641408786822</v>
      </c>
      <c r="T995" s="122">
        <v>0.58603811852808585</v>
      </c>
      <c r="U995" s="122">
        <v>0.45921119103415547</v>
      </c>
      <c r="V995" s="174">
        <f t="shared" si="2577"/>
        <v>2</v>
      </c>
      <c r="W995" s="174">
        <f t="shared" si="2578"/>
        <v>2</v>
      </c>
      <c r="X995" s="174">
        <f t="shared" si="2579"/>
        <v>2</v>
      </c>
      <c r="Y995" s="174">
        <f t="shared" si="2580"/>
        <v>2</v>
      </c>
      <c r="Z995" s="99"/>
      <c r="AA995" s="99"/>
      <c r="AB995" s="99"/>
      <c r="AC995" s="99"/>
      <c r="AD995" s="99"/>
      <c r="AE995" s="99"/>
      <c r="AF995" s="99"/>
      <c r="AG995" s="99"/>
      <c r="AH995" s="99"/>
      <c r="AI995" s="99"/>
      <c r="AJ995" s="99"/>
      <c r="AK995" s="99"/>
      <c r="AL995" s="99"/>
      <c r="AM995" s="99"/>
      <c r="AN995" s="99"/>
      <c r="AO995" s="52"/>
      <c r="AP995" s="52"/>
      <c r="AQ995" s="52"/>
    </row>
    <row r="996" spans="1:43" ht="15" thickBot="1">
      <c r="A996" s="1" t="s">
        <v>5</v>
      </c>
      <c r="B996" s="1">
        <v>13067031310</v>
      </c>
      <c r="C996" s="1"/>
      <c r="D996" s="12">
        <v>62.8</v>
      </c>
      <c r="E996" s="12">
        <v>64.400000000000006</v>
      </c>
      <c r="F996" s="12">
        <v>26.5</v>
      </c>
      <c r="G996" s="12">
        <v>15</v>
      </c>
      <c r="H996" s="12">
        <v>9.6</v>
      </c>
      <c r="I996" s="12">
        <v>15.5</v>
      </c>
      <c r="J996" s="12">
        <v>50.2</v>
      </c>
      <c r="K996" s="12">
        <v>69.8</v>
      </c>
      <c r="L996" s="12">
        <v>59.3</v>
      </c>
      <c r="M996" s="12">
        <v>24.4</v>
      </c>
      <c r="N996" s="12">
        <v>71.2</v>
      </c>
      <c r="O996" s="12">
        <v>23.8</v>
      </c>
      <c r="P996" s="12">
        <v>43.5</v>
      </c>
      <c r="Q996" s="12">
        <v>19.600000000000001</v>
      </c>
      <c r="R996" s="85">
        <v>0.25303848670717616</v>
      </c>
      <c r="S996" s="122">
        <v>0.30600565302929528</v>
      </c>
      <c r="T996" s="122">
        <v>0.25803309586861528</v>
      </c>
      <c r="U996" s="122">
        <v>0.33513854102730967</v>
      </c>
      <c r="V996" s="174">
        <f t="shared" si="2577"/>
        <v>1</v>
      </c>
      <c r="W996" s="174">
        <f t="shared" si="2578"/>
        <v>2</v>
      </c>
      <c r="X996" s="174">
        <f t="shared" si="2579"/>
        <v>1</v>
      </c>
      <c r="Y996" s="174">
        <f t="shared" si="2580"/>
        <v>1</v>
      </c>
      <c r="Z996" s="99"/>
      <c r="AA996" s="99"/>
      <c r="AB996" s="99"/>
      <c r="AC996" s="99"/>
      <c r="AD996" s="99"/>
      <c r="AE996" s="99"/>
      <c r="AF996" s="99"/>
      <c r="AG996" s="99"/>
      <c r="AH996" s="99"/>
      <c r="AI996" s="99"/>
      <c r="AJ996" s="99"/>
      <c r="AK996" s="99"/>
      <c r="AL996" s="99"/>
      <c r="AM996" s="99"/>
      <c r="AN996" s="99"/>
      <c r="AO996" s="52"/>
      <c r="AP996" s="52"/>
      <c r="AQ996" s="52"/>
    </row>
    <row r="997" spans="1:43" ht="15" thickBot="1">
      <c r="A997" s="1" t="s">
        <v>5</v>
      </c>
      <c r="B997" s="1">
        <v>13067031311</v>
      </c>
      <c r="C997" s="1"/>
      <c r="D997" s="12">
        <v>62.8</v>
      </c>
      <c r="E997" s="12">
        <v>64.400000000000006</v>
      </c>
      <c r="F997" s="12">
        <v>26.1</v>
      </c>
      <c r="G997" s="12">
        <v>15</v>
      </c>
      <c r="H997" s="12">
        <v>10.6</v>
      </c>
      <c r="I997" s="12">
        <v>9.5</v>
      </c>
      <c r="J997" s="12">
        <v>42.5</v>
      </c>
      <c r="K997" s="12">
        <v>58.9</v>
      </c>
      <c r="L997" s="12">
        <v>48.1</v>
      </c>
      <c r="M997" s="12">
        <v>25</v>
      </c>
      <c r="N997" s="12">
        <v>71.2</v>
      </c>
      <c r="O997" s="12">
        <v>19.399999999999999</v>
      </c>
      <c r="P997" s="12">
        <v>44.4</v>
      </c>
      <c r="Q997" s="12">
        <v>11.4</v>
      </c>
      <c r="R997" s="85">
        <v>0.35397119967795115</v>
      </c>
      <c r="S997" s="122">
        <v>0.33635529162396927</v>
      </c>
      <c r="T997" s="122">
        <v>0.37576000676713051</v>
      </c>
      <c r="U997" s="122">
        <v>0.44819739145712645</v>
      </c>
      <c r="V997" s="174">
        <f t="shared" si="2577"/>
        <v>1</v>
      </c>
      <c r="W997" s="174">
        <f t="shared" si="2578"/>
        <v>2</v>
      </c>
      <c r="X997" s="174">
        <f t="shared" si="2579"/>
        <v>1</v>
      </c>
      <c r="Y997" s="174">
        <f t="shared" si="2580"/>
        <v>2</v>
      </c>
      <c r="Z997" s="99"/>
      <c r="AA997" s="99"/>
      <c r="AB997" s="99"/>
      <c r="AC997" s="99"/>
      <c r="AD997" s="99"/>
      <c r="AE997" s="99"/>
      <c r="AF997" s="99"/>
      <c r="AG997" s="99"/>
      <c r="AH997" s="99"/>
      <c r="AI997" s="99"/>
      <c r="AJ997" s="99"/>
      <c r="AK997" s="99"/>
      <c r="AL997" s="99"/>
      <c r="AM997" s="99"/>
      <c r="AN997" s="99"/>
      <c r="AO997" s="52"/>
      <c r="AP997" s="52"/>
      <c r="AQ997" s="52"/>
    </row>
    <row r="998" spans="1:43" ht="15" thickBot="1">
      <c r="A998" s="1" t="s">
        <v>5</v>
      </c>
      <c r="B998" s="1">
        <v>13067031312</v>
      </c>
      <c r="C998" s="1"/>
      <c r="D998" s="12">
        <v>62.8</v>
      </c>
      <c r="E998" s="12">
        <v>64.400000000000006</v>
      </c>
      <c r="F998" s="12">
        <v>31.7</v>
      </c>
      <c r="G998" s="12">
        <v>15</v>
      </c>
      <c r="H998" s="12">
        <v>8.1</v>
      </c>
      <c r="I998" s="12">
        <v>21</v>
      </c>
      <c r="J998" s="12">
        <v>37.700000000000003</v>
      </c>
      <c r="K998" s="12">
        <v>35.700000000000003</v>
      </c>
      <c r="L998" s="12">
        <v>40.5</v>
      </c>
      <c r="M998" s="12">
        <v>15.6</v>
      </c>
      <c r="N998" s="12">
        <v>71.2</v>
      </c>
      <c r="O998" s="12">
        <v>18.3</v>
      </c>
      <c r="P998" s="12">
        <v>23.1</v>
      </c>
      <c r="Q998" s="12">
        <v>11.7</v>
      </c>
      <c r="R998" s="85">
        <v>0.48164974035476854</v>
      </c>
      <c r="S998" s="122">
        <v>0.33757850664438327</v>
      </c>
      <c r="T998" s="122">
        <v>0.58040337851721846</v>
      </c>
      <c r="U998" s="122">
        <v>0.55983026191416818</v>
      </c>
      <c r="V998" s="174">
        <f t="shared" si="2577"/>
        <v>2</v>
      </c>
      <c r="W998" s="174">
        <f t="shared" si="2578"/>
        <v>2</v>
      </c>
      <c r="X998" s="174">
        <f t="shared" si="2579"/>
        <v>2</v>
      </c>
      <c r="Y998" s="174">
        <f t="shared" si="2580"/>
        <v>2</v>
      </c>
      <c r="Z998" s="99"/>
      <c r="AA998" s="99"/>
      <c r="AB998" s="99"/>
      <c r="AC998" s="99"/>
      <c r="AD998" s="99"/>
      <c r="AE998" s="99"/>
      <c r="AF998" s="99"/>
      <c r="AG998" s="99"/>
      <c r="AH998" s="99"/>
      <c r="AI998" s="99"/>
      <c r="AJ998" s="99"/>
      <c r="AK998" s="99"/>
      <c r="AL998" s="99"/>
      <c r="AM998" s="99"/>
      <c r="AN998" s="99"/>
      <c r="AO998" s="52"/>
      <c r="AP998" s="52"/>
      <c r="AQ998" s="52"/>
    </row>
    <row r="999" spans="1:43" ht="15" thickBot="1">
      <c r="A999" s="1" t="s">
        <v>5</v>
      </c>
      <c r="B999" s="1">
        <v>13067031313</v>
      </c>
      <c r="C999" s="1"/>
      <c r="D999" s="12">
        <v>64.099999999999994</v>
      </c>
      <c r="E999" s="12">
        <v>64.5</v>
      </c>
      <c r="F999" s="12">
        <v>44.3</v>
      </c>
      <c r="G999" s="12">
        <v>18</v>
      </c>
      <c r="H999" s="12">
        <v>8.9</v>
      </c>
      <c r="I999" s="12">
        <v>4</v>
      </c>
      <c r="J999" s="12">
        <v>3</v>
      </c>
      <c r="K999" s="12">
        <v>15</v>
      </c>
      <c r="L999" s="12">
        <v>24.7</v>
      </c>
      <c r="M999" s="12">
        <v>2.2000000000000002</v>
      </c>
      <c r="N999" s="12">
        <v>71.099999999999994</v>
      </c>
      <c r="O999" s="12">
        <v>4.5</v>
      </c>
      <c r="P999" s="12">
        <v>9.4</v>
      </c>
      <c r="Q999" s="12">
        <v>6.9</v>
      </c>
      <c r="R999" s="85">
        <v>0.74091274902570881</v>
      </c>
      <c r="S999" s="122">
        <v>0.52006740218778735</v>
      </c>
      <c r="T999" s="122">
        <v>0.86023153698428811</v>
      </c>
      <c r="U999" s="122">
        <v>0.7773975868935612</v>
      </c>
      <c r="V999" s="174">
        <f t="shared" si="2577"/>
        <v>5</v>
      </c>
      <c r="W999" s="174">
        <f t="shared" si="2578"/>
        <v>3</v>
      </c>
      <c r="X999" s="174">
        <f t="shared" si="2579"/>
        <v>5</v>
      </c>
      <c r="Y999" s="174">
        <f t="shared" si="2580"/>
        <v>5</v>
      </c>
      <c r="Z999" s="99"/>
      <c r="AA999" s="99"/>
      <c r="AB999" s="99"/>
      <c r="AC999" s="99"/>
      <c r="AD999" s="99"/>
      <c r="AE999" s="99"/>
      <c r="AF999" s="99"/>
      <c r="AG999" s="99"/>
      <c r="AH999" s="99"/>
      <c r="AI999" s="99"/>
      <c r="AJ999" s="99"/>
      <c r="AK999" s="99"/>
      <c r="AL999" s="99"/>
      <c r="AM999" s="99"/>
      <c r="AN999" s="99"/>
      <c r="AO999" s="52"/>
      <c r="AP999" s="52"/>
      <c r="AQ999" s="52"/>
    </row>
    <row r="1000" spans="1:43" ht="15" thickBot="1">
      <c r="A1000" s="1" t="s">
        <v>5</v>
      </c>
      <c r="B1000" s="1">
        <v>13067031404</v>
      </c>
      <c r="C1000" s="1"/>
      <c r="D1000" s="12">
        <v>64</v>
      </c>
      <c r="E1000" s="12">
        <v>62.7</v>
      </c>
      <c r="F1000" s="12">
        <v>30.7</v>
      </c>
      <c r="G1000" s="12">
        <v>19.899999999999999</v>
      </c>
      <c r="H1000" s="12">
        <v>9.8000000000000007</v>
      </c>
      <c r="I1000" s="12">
        <v>8</v>
      </c>
      <c r="J1000" s="12">
        <v>8.5</v>
      </c>
      <c r="K1000" s="12">
        <v>14.8</v>
      </c>
      <c r="L1000" s="12">
        <v>27.5</v>
      </c>
      <c r="M1000" s="12">
        <v>13.3</v>
      </c>
      <c r="N1000" s="12">
        <v>74</v>
      </c>
      <c r="O1000" s="12">
        <v>8.6</v>
      </c>
      <c r="P1000" s="12">
        <v>16.5</v>
      </c>
      <c r="Q1000" s="12">
        <v>7.1</v>
      </c>
      <c r="R1000" s="85">
        <v>0.6587553521697902</v>
      </c>
      <c r="S1000" s="122">
        <v>0.44463969551511617</v>
      </c>
      <c r="T1000" s="122">
        <v>0.76825458433366312</v>
      </c>
      <c r="U1000" s="122">
        <v>0.72924926751616204</v>
      </c>
      <c r="V1000" s="174">
        <f t="shared" si="2577"/>
        <v>3</v>
      </c>
      <c r="W1000" s="174">
        <f t="shared" si="2578"/>
        <v>2</v>
      </c>
      <c r="X1000" s="174">
        <f t="shared" si="2579"/>
        <v>5</v>
      </c>
      <c r="Y1000" s="174">
        <f t="shared" si="2580"/>
        <v>5</v>
      </c>
      <c r="Z1000" s="99"/>
      <c r="AA1000" s="99"/>
      <c r="AB1000" s="99"/>
      <c r="AC1000" s="99"/>
      <c r="AD1000" s="99"/>
      <c r="AE1000" s="99"/>
      <c r="AF1000" s="99"/>
      <c r="AG1000" s="99"/>
      <c r="AH1000" s="99"/>
      <c r="AI1000" s="99"/>
      <c r="AJ1000" s="99"/>
      <c r="AK1000" s="99"/>
      <c r="AL1000" s="99"/>
      <c r="AM1000" s="99"/>
      <c r="AN1000" s="99"/>
      <c r="AO1000" s="52"/>
      <c r="AP1000" s="52"/>
      <c r="AQ1000" s="52"/>
    </row>
    <row r="1001" spans="1:43" ht="15" thickBot="1">
      <c r="A1001" s="1" t="s">
        <v>5</v>
      </c>
      <c r="B1001" s="1">
        <v>13067031405</v>
      </c>
      <c r="C1001" s="1"/>
      <c r="D1001" s="12">
        <v>60.4</v>
      </c>
      <c r="E1001" s="12">
        <v>58.9</v>
      </c>
      <c r="F1001" s="12">
        <v>36.200000000000003</v>
      </c>
      <c r="G1001" s="12">
        <v>22.8</v>
      </c>
      <c r="H1001" s="12">
        <v>8.4</v>
      </c>
      <c r="I1001" s="12">
        <v>7.6</v>
      </c>
      <c r="J1001" s="12">
        <v>31.8</v>
      </c>
      <c r="K1001" s="12">
        <v>26.6</v>
      </c>
      <c r="L1001" s="12">
        <v>37.4</v>
      </c>
      <c r="M1001" s="12">
        <v>12.8</v>
      </c>
      <c r="N1001" s="12">
        <v>63.8</v>
      </c>
      <c r="O1001" s="12">
        <v>16.100000000000001</v>
      </c>
      <c r="P1001" s="12">
        <v>32.799999999999997</v>
      </c>
      <c r="Q1001" s="12">
        <v>14.3</v>
      </c>
      <c r="R1001" s="85">
        <v>0.49916816743156078</v>
      </c>
      <c r="S1001" s="122">
        <v>0.40810440174728974</v>
      </c>
      <c r="T1001" s="122">
        <v>0.65570786349063981</v>
      </c>
      <c r="U1001" s="122">
        <v>0.45114227814367813</v>
      </c>
      <c r="V1001" s="174">
        <f t="shared" si="2577"/>
        <v>2</v>
      </c>
      <c r="W1001" s="174">
        <f t="shared" si="2578"/>
        <v>2</v>
      </c>
      <c r="X1001" s="174">
        <f t="shared" si="2579"/>
        <v>3</v>
      </c>
      <c r="Y1001" s="174">
        <f t="shared" si="2580"/>
        <v>2</v>
      </c>
      <c r="Z1001" s="99"/>
      <c r="AA1001" s="99"/>
      <c r="AB1001" s="99"/>
      <c r="AC1001" s="99"/>
      <c r="AD1001" s="99"/>
      <c r="AE1001" s="99"/>
      <c r="AF1001" s="99"/>
      <c r="AG1001" s="99"/>
      <c r="AH1001" s="99"/>
      <c r="AI1001" s="99"/>
      <c r="AJ1001" s="99"/>
      <c r="AK1001" s="99"/>
      <c r="AL1001" s="99"/>
      <c r="AM1001" s="99"/>
      <c r="AN1001" s="99"/>
      <c r="AO1001" s="52"/>
      <c r="AP1001" s="52"/>
      <c r="AQ1001" s="52"/>
    </row>
    <row r="1002" spans="1:43" ht="15" thickBot="1">
      <c r="A1002" s="1" t="s">
        <v>5</v>
      </c>
      <c r="B1002" s="1">
        <v>13067031406</v>
      </c>
      <c r="C1002" s="1"/>
      <c r="D1002" s="12">
        <v>64</v>
      </c>
      <c r="E1002" s="12">
        <v>62.7</v>
      </c>
      <c r="F1002" s="12">
        <v>26.8</v>
      </c>
      <c r="G1002" s="12">
        <v>18.2</v>
      </c>
      <c r="H1002" s="12">
        <v>10.5</v>
      </c>
      <c r="I1002" s="12">
        <v>4.7</v>
      </c>
      <c r="J1002" s="12">
        <v>33.9</v>
      </c>
      <c r="K1002" s="12">
        <v>32.4</v>
      </c>
      <c r="L1002" s="12">
        <v>42.1</v>
      </c>
      <c r="M1002" s="12">
        <v>11.4</v>
      </c>
      <c r="N1002" s="12">
        <v>74</v>
      </c>
      <c r="O1002" s="12">
        <v>8.9</v>
      </c>
      <c r="P1002" s="12">
        <v>25</v>
      </c>
      <c r="Q1002" s="12">
        <v>12.7</v>
      </c>
      <c r="R1002" s="85">
        <v>0.53382332407434829</v>
      </c>
      <c r="S1002" s="122">
        <v>0.3857975330272076</v>
      </c>
      <c r="T1002" s="122">
        <v>0.60913944054713764</v>
      </c>
      <c r="U1002" s="122">
        <v>0.62574317783659772</v>
      </c>
      <c r="V1002" s="174">
        <f t="shared" si="2577"/>
        <v>3</v>
      </c>
      <c r="W1002" s="174">
        <f t="shared" si="2578"/>
        <v>2</v>
      </c>
      <c r="X1002" s="174">
        <f t="shared" si="2579"/>
        <v>3</v>
      </c>
      <c r="Y1002" s="174">
        <f t="shared" si="2580"/>
        <v>3</v>
      </c>
      <c r="Z1002" s="99"/>
      <c r="AA1002" s="99"/>
      <c r="AB1002" s="99"/>
      <c r="AC1002" s="99"/>
      <c r="AD1002" s="99"/>
      <c r="AE1002" s="99"/>
      <c r="AF1002" s="99"/>
      <c r="AG1002" s="99"/>
      <c r="AH1002" s="99"/>
      <c r="AI1002" s="99"/>
      <c r="AJ1002" s="99"/>
      <c r="AK1002" s="99"/>
      <c r="AL1002" s="99"/>
      <c r="AM1002" s="99"/>
      <c r="AN1002" s="99"/>
      <c r="AO1002" s="52"/>
      <c r="AP1002" s="52"/>
      <c r="AQ1002" s="52"/>
    </row>
    <row r="1003" spans="1:43" ht="15" thickBot="1">
      <c r="A1003" s="1" t="s">
        <v>5</v>
      </c>
      <c r="B1003" s="1">
        <v>13067031408</v>
      </c>
      <c r="C1003" s="1"/>
      <c r="D1003" s="12">
        <v>68.400000000000006</v>
      </c>
      <c r="E1003" s="12">
        <v>64.900000000000006</v>
      </c>
      <c r="F1003" s="12">
        <v>38.799999999999997</v>
      </c>
      <c r="G1003" s="12">
        <v>19.899999999999999</v>
      </c>
      <c r="H1003" s="12">
        <v>10.4</v>
      </c>
      <c r="I1003" s="12">
        <v>27.6</v>
      </c>
      <c r="J1003" s="12">
        <v>23.3</v>
      </c>
      <c r="K1003" s="12">
        <v>42</v>
      </c>
      <c r="L1003" s="12">
        <v>38.200000000000003</v>
      </c>
      <c r="M1003" s="12">
        <v>15</v>
      </c>
      <c r="N1003" s="12">
        <v>73.5</v>
      </c>
      <c r="O1003" s="12">
        <v>18.100000000000001</v>
      </c>
      <c r="P1003" s="12">
        <v>23.1</v>
      </c>
      <c r="Q1003" s="12">
        <v>14.9</v>
      </c>
      <c r="R1003" s="85">
        <v>0.47739289866091583</v>
      </c>
      <c r="S1003" s="122">
        <v>0.3475830419585878</v>
      </c>
      <c r="T1003" s="122">
        <v>0.57664560358745787</v>
      </c>
      <c r="U1003" s="122">
        <v>0.54282092539021709</v>
      </c>
      <c r="V1003" s="174">
        <f t="shared" si="2577"/>
        <v>2</v>
      </c>
      <c r="W1003" s="174">
        <f t="shared" si="2578"/>
        <v>2</v>
      </c>
      <c r="X1003" s="174">
        <f t="shared" si="2579"/>
        <v>2</v>
      </c>
      <c r="Y1003" s="174">
        <f t="shared" si="2580"/>
        <v>2</v>
      </c>
      <c r="Z1003" s="99"/>
      <c r="AA1003" s="99"/>
      <c r="AB1003" s="99"/>
      <c r="AC1003" s="99"/>
      <c r="AD1003" s="99"/>
      <c r="AE1003" s="99"/>
      <c r="AF1003" s="99"/>
      <c r="AG1003" s="99"/>
      <c r="AH1003" s="99"/>
      <c r="AI1003" s="99"/>
      <c r="AJ1003" s="99"/>
      <c r="AK1003" s="99"/>
      <c r="AL1003" s="99"/>
      <c r="AM1003" s="99"/>
      <c r="AN1003" s="99"/>
      <c r="AO1003" s="52"/>
      <c r="AP1003" s="52"/>
      <c r="AQ1003" s="52"/>
    </row>
    <row r="1004" spans="1:43" ht="15" thickBot="1">
      <c r="A1004" s="1" t="s">
        <v>5</v>
      </c>
      <c r="B1004" s="1">
        <v>13067031409</v>
      </c>
      <c r="C1004" s="1"/>
      <c r="D1004" s="12">
        <v>64.400000000000006</v>
      </c>
      <c r="E1004" s="12">
        <v>62.9</v>
      </c>
      <c r="F1004" s="12">
        <v>38.799999999999997</v>
      </c>
      <c r="G1004" s="12">
        <v>21.6</v>
      </c>
      <c r="H1004" s="12">
        <v>11.8</v>
      </c>
      <c r="I1004" s="12">
        <v>5.0999999999999996</v>
      </c>
      <c r="J1004" s="12">
        <v>29.5</v>
      </c>
      <c r="K1004" s="12">
        <v>35</v>
      </c>
      <c r="L1004" s="12">
        <v>50.2</v>
      </c>
      <c r="M1004" s="12">
        <v>11.5</v>
      </c>
      <c r="N1004" s="12">
        <v>73.900000000000006</v>
      </c>
      <c r="O1004" s="12">
        <v>6.5</v>
      </c>
      <c r="P1004" s="12">
        <v>27.3</v>
      </c>
      <c r="Q1004" s="12">
        <v>12.2</v>
      </c>
      <c r="R1004" s="85">
        <v>0.5155889517857758</v>
      </c>
      <c r="S1004" s="122">
        <v>0.40742539909975029</v>
      </c>
      <c r="T1004" s="122">
        <v>0.54071478386099314</v>
      </c>
      <c r="U1004" s="122">
        <v>0.63603439123043459</v>
      </c>
      <c r="V1004" s="174">
        <f t="shared" si="2577"/>
        <v>2</v>
      </c>
      <c r="W1004" s="174">
        <f t="shared" si="2578"/>
        <v>2</v>
      </c>
      <c r="X1004" s="174">
        <f t="shared" si="2579"/>
        <v>2</v>
      </c>
      <c r="Y1004" s="174">
        <f t="shared" si="2580"/>
        <v>3</v>
      </c>
      <c r="Z1004" s="99"/>
      <c r="AA1004" s="99"/>
      <c r="AB1004" s="99"/>
      <c r="AC1004" s="99"/>
      <c r="AD1004" s="99"/>
      <c r="AE1004" s="99"/>
      <c r="AF1004" s="99"/>
      <c r="AG1004" s="99"/>
      <c r="AH1004" s="99"/>
      <c r="AI1004" s="99"/>
      <c r="AJ1004" s="99"/>
      <c r="AK1004" s="99"/>
      <c r="AL1004" s="99"/>
      <c r="AM1004" s="99"/>
      <c r="AN1004" s="99"/>
      <c r="AO1004" s="52"/>
      <c r="AP1004" s="52"/>
      <c r="AQ1004" s="52"/>
    </row>
    <row r="1005" spans="1:43" ht="15" thickBot="1">
      <c r="A1005" s="1" t="s">
        <v>5</v>
      </c>
      <c r="B1005" s="1">
        <v>13067031503</v>
      </c>
      <c r="C1005" s="1"/>
      <c r="D1005" s="12">
        <v>71.400000000000006</v>
      </c>
      <c r="E1005" s="12">
        <v>65.2</v>
      </c>
      <c r="F1005" s="12">
        <v>33.5</v>
      </c>
      <c r="G1005" s="12">
        <v>25.3</v>
      </c>
      <c r="H1005" s="12">
        <v>9.8000000000000007</v>
      </c>
      <c r="I1005" s="12">
        <v>0.7</v>
      </c>
      <c r="J1005" s="12">
        <v>23.6</v>
      </c>
      <c r="K1005" s="12">
        <v>25.1</v>
      </c>
      <c r="L1005" s="12">
        <v>38.4</v>
      </c>
      <c r="M1005" s="12">
        <v>16.399999999999999</v>
      </c>
      <c r="N1005" s="12">
        <v>64.599999999999994</v>
      </c>
      <c r="O1005" s="12">
        <v>15.3</v>
      </c>
      <c r="P1005" s="12">
        <v>19.100000000000001</v>
      </c>
      <c r="Q1005" s="12">
        <v>11.6</v>
      </c>
      <c r="R1005" s="85">
        <v>0.55933553298907235</v>
      </c>
      <c r="S1005" s="122">
        <v>0.5032357185808225</v>
      </c>
      <c r="T1005" s="122">
        <v>0.63071343608290098</v>
      </c>
      <c r="U1005" s="122">
        <v>0.55918465934775485</v>
      </c>
      <c r="V1005" s="174">
        <f t="shared" ref="V1005:V1068" si="2581">IF(R1005&lt;=R$1592,1,IF(R1005&lt;=R$1593,2,IF(R1005&lt;=R$1594,3,IF(R1005&lt;=R$1594,4,5))))</f>
        <v>3</v>
      </c>
      <c r="W1005" s="174">
        <f t="shared" ref="W1005:W1068" si="2582">IF(S1005&lt;=S$1592,1,IF(S1005&lt;=S$1593,2,IF(S1005&lt;=S$1594,3,IF(S1005&lt;=S$1594,4,5))))</f>
        <v>3</v>
      </c>
      <c r="X1005" s="174">
        <f t="shared" ref="X1005:X1068" si="2583">IF(T1005&lt;=T$1592,1,IF(T1005&lt;=T$1593,2,IF(T1005&lt;=T$1594,3,IF(T1005&lt;=T$1594,4,5))))</f>
        <v>3</v>
      </c>
      <c r="Y1005" s="174">
        <f t="shared" ref="Y1005:Y1068" si="2584">IF(U1005&lt;=U$1592,1,IF(U1005&lt;=U$1593,2,IF(U1005&lt;=U$1594,3,IF(U1005&lt;=U$1594,4,5))))</f>
        <v>2</v>
      </c>
      <c r="Z1005" s="99"/>
      <c r="AA1005" s="99"/>
      <c r="AB1005" s="99"/>
      <c r="AC1005" s="99"/>
      <c r="AD1005" s="99"/>
      <c r="AE1005" s="99"/>
      <c r="AF1005" s="99"/>
      <c r="AG1005" s="99"/>
      <c r="AH1005" s="99"/>
      <c r="AI1005" s="99"/>
      <c r="AJ1005" s="99"/>
      <c r="AK1005" s="99"/>
      <c r="AL1005" s="99"/>
      <c r="AM1005" s="99"/>
      <c r="AN1005" s="99"/>
      <c r="AO1005" s="52"/>
      <c r="AP1005" s="52"/>
      <c r="AQ1005" s="52"/>
    </row>
    <row r="1006" spans="1:43" ht="15" thickBot="1">
      <c r="A1006" s="1" t="s">
        <v>5</v>
      </c>
      <c r="B1006" s="1">
        <v>13067031505</v>
      </c>
      <c r="C1006" s="1"/>
      <c r="D1006" s="12">
        <v>81.099999999999994</v>
      </c>
      <c r="E1006" s="12">
        <v>71.3</v>
      </c>
      <c r="F1006" s="12">
        <v>42.2</v>
      </c>
      <c r="G1006" s="12">
        <v>26.4</v>
      </c>
      <c r="H1006" s="12">
        <v>4.9000000000000004</v>
      </c>
      <c r="I1006" s="12">
        <v>7.3</v>
      </c>
      <c r="J1006" s="12">
        <v>19.2</v>
      </c>
      <c r="K1006" s="12">
        <v>30</v>
      </c>
      <c r="L1006" s="12">
        <v>31.2</v>
      </c>
      <c r="M1006" s="12">
        <v>7.8</v>
      </c>
      <c r="N1006" s="12">
        <v>72.099999999999994</v>
      </c>
      <c r="O1006" s="12">
        <v>9.9</v>
      </c>
      <c r="P1006" s="12">
        <v>23.2</v>
      </c>
      <c r="Q1006" s="12">
        <v>17.399999999999999</v>
      </c>
      <c r="R1006" s="85">
        <v>0.64338180349196183</v>
      </c>
      <c r="S1006" s="122">
        <v>0.63131509806883024</v>
      </c>
      <c r="T1006" s="122">
        <v>0.71972664794144003</v>
      </c>
      <c r="U1006" s="122">
        <v>0.56584973508262459</v>
      </c>
      <c r="V1006" s="174">
        <f t="shared" si="2581"/>
        <v>3</v>
      </c>
      <c r="W1006" s="174">
        <f t="shared" si="2582"/>
        <v>5</v>
      </c>
      <c r="X1006" s="174">
        <f t="shared" si="2583"/>
        <v>3</v>
      </c>
      <c r="Y1006" s="174">
        <f t="shared" si="2584"/>
        <v>2</v>
      </c>
      <c r="Z1006" s="99"/>
      <c r="AA1006" s="99"/>
      <c r="AB1006" s="99"/>
      <c r="AC1006" s="99"/>
      <c r="AD1006" s="99"/>
      <c r="AE1006" s="99"/>
      <c r="AF1006" s="99"/>
      <c r="AG1006" s="99"/>
      <c r="AH1006" s="99"/>
      <c r="AI1006" s="99"/>
      <c r="AJ1006" s="99"/>
      <c r="AK1006" s="99"/>
      <c r="AL1006" s="99"/>
      <c r="AM1006" s="99"/>
      <c r="AN1006" s="99"/>
      <c r="AO1006" s="52"/>
      <c r="AP1006" s="52"/>
      <c r="AQ1006" s="52"/>
    </row>
    <row r="1007" spans="1:43" ht="15" thickBot="1">
      <c r="A1007" s="1" t="s">
        <v>5</v>
      </c>
      <c r="B1007" s="1">
        <v>13067031506</v>
      </c>
      <c r="C1007" s="1"/>
      <c r="D1007" s="12">
        <v>81.400000000000006</v>
      </c>
      <c r="E1007" s="12">
        <v>71.400000000000006</v>
      </c>
      <c r="F1007" s="12">
        <v>37.700000000000003</v>
      </c>
      <c r="G1007" s="12">
        <v>28.7</v>
      </c>
      <c r="H1007" s="12">
        <v>7.5</v>
      </c>
      <c r="I1007" s="12">
        <v>4.2</v>
      </c>
      <c r="J1007" s="12">
        <v>14.2</v>
      </c>
      <c r="K1007" s="12">
        <v>32.9</v>
      </c>
      <c r="L1007" s="12">
        <v>30.7</v>
      </c>
      <c r="M1007" s="12">
        <v>11.8</v>
      </c>
      <c r="N1007" s="12">
        <v>72</v>
      </c>
      <c r="O1007" s="12">
        <v>18.399999999999999</v>
      </c>
      <c r="P1007" s="12">
        <v>28.1</v>
      </c>
      <c r="Q1007" s="12">
        <v>8.4</v>
      </c>
      <c r="R1007" s="85">
        <v>0.62660967832738335</v>
      </c>
      <c r="S1007" s="122">
        <v>0.6160568637506304</v>
      </c>
      <c r="T1007" s="122">
        <v>0.68598012792301499</v>
      </c>
      <c r="U1007" s="122">
        <v>0.5738672305885264</v>
      </c>
      <c r="V1007" s="174">
        <f t="shared" si="2581"/>
        <v>3</v>
      </c>
      <c r="W1007" s="174">
        <f t="shared" si="2582"/>
        <v>5</v>
      </c>
      <c r="X1007" s="174">
        <f t="shared" si="2583"/>
        <v>3</v>
      </c>
      <c r="Y1007" s="174">
        <f t="shared" si="2584"/>
        <v>2</v>
      </c>
      <c r="Z1007" s="99"/>
      <c r="AA1007" s="99"/>
      <c r="AB1007" s="99"/>
      <c r="AC1007" s="99"/>
      <c r="AD1007" s="99"/>
      <c r="AE1007" s="99"/>
      <c r="AF1007" s="99"/>
      <c r="AG1007" s="99"/>
      <c r="AH1007" s="99"/>
      <c r="AI1007" s="99"/>
      <c r="AJ1007" s="99"/>
      <c r="AK1007" s="99"/>
      <c r="AL1007" s="99"/>
      <c r="AM1007" s="99"/>
      <c r="AN1007" s="99"/>
      <c r="AO1007" s="52"/>
      <c r="AP1007" s="52"/>
      <c r="AQ1007" s="52"/>
    </row>
    <row r="1008" spans="1:43" ht="15" thickBot="1">
      <c r="A1008" s="1" t="s">
        <v>5</v>
      </c>
      <c r="B1008" s="1">
        <v>13067031507</v>
      </c>
      <c r="C1008" s="1"/>
      <c r="D1008" s="12">
        <v>81.3</v>
      </c>
      <c r="E1008" s="12">
        <v>71.400000000000006</v>
      </c>
      <c r="F1008" s="12">
        <v>29.2</v>
      </c>
      <c r="G1008" s="12">
        <v>29.3</v>
      </c>
      <c r="H1008" s="12">
        <v>12.8</v>
      </c>
      <c r="I1008" s="12">
        <v>8.6</v>
      </c>
      <c r="J1008" s="12">
        <v>37.9</v>
      </c>
      <c r="K1008" s="12">
        <v>43.2</v>
      </c>
      <c r="L1008" s="12">
        <v>42.1</v>
      </c>
      <c r="M1008" s="12">
        <v>12.4</v>
      </c>
      <c r="N1008" s="12">
        <v>72</v>
      </c>
      <c r="O1008" s="12">
        <v>13.3</v>
      </c>
      <c r="P1008" s="12">
        <v>29</v>
      </c>
      <c r="Q1008" s="12">
        <v>18.100000000000001</v>
      </c>
      <c r="R1008" s="85">
        <v>0.49175480597889959</v>
      </c>
      <c r="S1008" s="122">
        <v>0.44935760329738328</v>
      </c>
      <c r="T1008" s="122">
        <v>0.56125617919915216</v>
      </c>
      <c r="U1008" s="122">
        <v>0.50432133934368284</v>
      </c>
      <c r="V1008" s="174">
        <f t="shared" si="2581"/>
        <v>2</v>
      </c>
      <c r="W1008" s="174">
        <f t="shared" si="2582"/>
        <v>2</v>
      </c>
      <c r="X1008" s="174">
        <f t="shared" si="2583"/>
        <v>2</v>
      </c>
      <c r="Y1008" s="174">
        <f t="shared" si="2584"/>
        <v>2</v>
      </c>
      <c r="Z1008" s="99"/>
      <c r="AA1008" s="99"/>
      <c r="AB1008" s="99"/>
      <c r="AC1008" s="99"/>
      <c r="AD1008" s="99"/>
      <c r="AE1008" s="99"/>
      <c r="AF1008" s="99"/>
      <c r="AG1008" s="99"/>
      <c r="AH1008" s="99"/>
      <c r="AI1008" s="99"/>
      <c r="AJ1008" s="99"/>
      <c r="AK1008" s="99"/>
      <c r="AL1008" s="99"/>
      <c r="AM1008" s="99"/>
      <c r="AN1008" s="99"/>
      <c r="AO1008" s="52"/>
      <c r="AP1008" s="52"/>
      <c r="AQ1008" s="52"/>
    </row>
    <row r="1009" spans="1:43" ht="15" thickBot="1">
      <c r="A1009" s="1" t="s">
        <v>5</v>
      </c>
      <c r="B1009" s="1">
        <v>13067031508</v>
      </c>
      <c r="C1009" s="1"/>
      <c r="D1009" s="12">
        <v>81.400000000000006</v>
      </c>
      <c r="E1009" s="12">
        <v>71.400000000000006</v>
      </c>
      <c r="F1009" s="12">
        <v>54</v>
      </c>
      <c r="G1009" s="12">
        <v>29.3</v>
      </c>
      <c r="H1009" s="12">
        <v>9.9</v>
      </c>
      <c r="I1009" s="12">
        <v>4.8</v>
      </c>
      <c r="J1009" s="12">
        <v>8.8000000000000007</v>
      </c>
      <c r="K1009" s="12">
        <v>8.9</v>
      </c>
      <c r="L1009" s="12">
        <v>35.6</v>
      </c>
      <c r="M1009" s="12">
        <v>8.6999999999999993</v>
      </c>
      <c r="N1009" s="12">
        <v>72</v>
      </c>
      <c r="O1009" s="12">
        <v>3.1</v>
      </c>
      <c r="P1009" s="12">
        <v>9.5</v>
      </c>
      <c r="Q1009" s="12">
        <v>16.5</v>
      </c>
      <c r="R1009" s="85">
        <v>0.70397192951125898</v>
      </c>
      <c r="S1009" s="122">
        <v>0.62255284005437861</v>
      </c>
      <c r="T1009" s="122">
        <v>0.76316344749606313</v>
      </c>
      <c r="U1009" s="122">
        <v>0.69223289531044085</v>
      </c>
      <c r="V1009" s="174">
        <f t="shared" si="2581"/>
        <v>5</v>
      </c>
      <c r="W1009" s="174">
        <f t="shared" si="2582"/>
        <v>5</v>
      </c>
      <c r="X1009" s="174">
        <f t="shared" si="2583"/>
        <v>5</v>
      </c>
      <c r="Y1009" s="174">
        <f t="shared" si="2584"/>
        <v>3</v>
      </c>
      <c r="Z1009" s="99"/>
      <c r="AA1009" s="99"/>
      <c r="AB1009" s="99"/>
      <c r="AC1009" s="99"/>
      <c r="AD1009" s="99"/>
      <c r="AE1009" s="99"/>
      <c r="AF1009" s="99"/>
      <c r="AG1009" s="99"/>
      <c r="AH1009" s="99"/>
      <c r="AI1009" s="99"/>
      <c r="AJ1009" s="99"/>
      <c r="AK1009" s="99"/>
      <c r="AL1009" s="99"/>
      <c r="AM1009" s="99"/>
      <c r="AN1009" s="99"/>
      <c r="AO1009" s="52"/>
      <c r="AP1009" s="52"/>
      <c r="AQ1009" s="52"/>
    </row>
    <row r="1010" spans="1:43" ht="15" thickBot="1">
      <c r="A1010" s="1" t="s">
        <v>5</v>
      </c>
      <c r="B1010" s="1">
        <v>13067031509</v>
      </c>
      <c r="C1010" s="1"/>
      <c r="D1010" s="12">
        <v>80.900000000000006</v>
      </c>
      <c r="E1010" s="12">
        <v>71.2</v>
      </c>
      <c r="F1010" s="12">
        <v>36.6</v>
      </c>
      <c r="G1010" s="12">
        <v>24.1</v>
      </c>
      <c r="H1010" s="12">
        <v>11.4</v>
      </c>
      <c r="I1010" s="12">
        <v>10.8</v>
      </c>
      <c r="J1010" s="12">
        <v>17.5</v>
      </c>
      <c r="K1010" s="12">
        <v>23.6</v>
      </c>
      <c r="L1010" s="12">
        <v>30.4</v>
      </c>
      <c r="M1010" s="12">
        <v>7.6</v>
      </c>
      <c r="N1010" s="12">
        <v>72.099999999999994</v>
      </c>
      <c r="O1010" s="12">
        <v>10</v>
      </c>
      <c r="P1010" s="12">
        <v>17.600000000000001</v>
      </c>
      <c r="Q1010" s="12">
        <v>12.1</v>
      </c>
      <c r="R1010" s="85">
        <v>0.64273439594034876</v>
      </c>
      <c r="S1010" s="122">
        <v>0.50310070436310861</v>
      </c>
      <c r="T1010" s="122">
        <v>0.75123924238802731</v>
      </c>
      <c r="U1010" s="122">
        <v>0.64878589257133279</v>
      </c>
      <c r="V1010" s="174">
        <f t="shared" si="2581"/>
        <v>3</v>
      </c>
      <c r="W1010" s="174">
        <f t="shared" si="2582"/>
        <v>3</v>
      </c>
      <c r="X1010" s="174">
        <f t="shared" si="2583"/>
        <v>5</v>
      </c>
      <c r="Y1010" s="174">
        <f t="shared" si="2584"/>
        <v>3</v>
      </c>
      <c r="Z1010" s="99"/>
      <c r="AA1010" s="99"/>
      <c r="AB1010" s="99"/>
      <c r="AC1010" s="99"/>
      <c r="AD1010" s="99"/>
      <c r="AE1010" s="99"/>
      <c r="AF1010" s="99"/>
      <c r="AG1010" s="99"/>
      <c r="AH1010" s="99"/>
      <c r="AI1010" s="99"/>
      <c r="AJ1010" s="99"/>
      <c r="AK1010" s="99"/>
      <c r="AL1010" s="99"/>
      <c r="AM1010" s="99"/>
      <c r="AN1010" s="99"/>
      <c r="AO1010" s="52"/>
      <c r="AP1010" s="52"/>
      <c r="AQ1010" s="52"/>
    </row>
    <row r="1011" spans="1:43" ht="15" thickBot="1">
      <c r="A1011" s="1" t="s">
        <v>6</v>
      </c>
      <c r="B1011" s="1">
        <v>13077170100</v>
      </c>
      <c r="C1011" s="1"/>
      <c r="D1011" s="12">
        <v>83.8</v>
      </c>
      <c r="E1011" s="12">
        <v>70.8</v>
      </c>
      <c r="F1011" s="12">
        <v>38</v>
      </c>
      <c r="G1011" s="12">
        <v>30.4</v>
      </c>
      <c r="H1011" s="12">
        <v>6.3</v>
      </c>
      <c r="I1011" s="12">
        <v>11.3</v>
      </c>
      <c r="J1011" s="12">
        <v>31.5</v>
      </c>
      <c r="K1011" s="12">
        <v>26.2</v>
      </c>
      <c r="L1011" s="12">
        <v>39.799999999999997</v>
      </c>
      <c r="M1011" s="12">
        <v>10.5</v>
      </c>
      <c r="N1011" s="12">
        <v>65.599999999999994</v>
      </c>
      <c r="O1011" s="12">
        <v>14.1</v>
      </c>
      <c r="P1011" s="12">
        <v>15.3</v>
      </c>
      <c r="Q1011" s="12">
        <v>8</v>
      </c>
      <c r="R1011" s="85">
        <v>0.61910940920225466</v>
      </c>
      <c r="S1011" s="122">
        <v>0.57278251786076573</v>
      </c>
      <c r="T1011" s="122">
        <v>0.6551822073580128</v>
      </c>
      <c r="U1011" s="122">
        <v>0.63117513847670925</v>
      </c>
      <c r="V1011" s="174">
        <f t="shared" si="2581"/>
        <v>3</v>
      </c>
      <c r="W1011" s="174">
        <f t="shared" si="2582"/>
        <v>3</v>
      </c>
      <c r="X1011" s="174">
        <f t="shared" si="2583"/>
        <v>3</v>
      </c>
      <c r="Y1011" s="174">
        <f t="shared" si="2584"/>
        <v>3</v>
      </c>
      <c r="Z1011" s="99"/>
      <c r="AA1011" s="99"/>
      <c r="AB1011" s="99"/>
      <c r="AC1011" s="99"/>
      <c r="AD1011" s="99"/>
      <c r="AE1011" s="99"/>
      <c r="AF1011" s="99"/>
      <c r="AG1011" s="99"/>
      <c r="AH1011" s="99"/>
      <c r="AI1011" s="99"/>
      <c r="AJ1011" s="99"/>
      <c r="AK1011" s="99"/>
      <c r="AL1011" s="99"/>
      <c r="AM1011" s="99"/>
      <c r="AN1011" s="99"/>
      <c r="AO1011" s="52"/>
      <c r="AP1011" s="52"/>
      <c r="AQ1011" s="52"/>
    </row>
    <row r="1012" spans="1:43" ht="15" thickBot="1">
      <c r="A1012" s="1" t="s">
        <v>6</v>
      </c>
      <c r="B1012" s="1">
        <v>13077170200</v>
      </c>
      <c r="C1012" s="1"/>
      <c r="D1012" s="12">
        <v>83.8</v>
      </c>
      <c r="E1012" s="12">
        <v>70.8</v>
      </c>
      <c r="F1012" s="12">
        <v>51.9</v>
      </c>
      <c r="G1012" s="12">
        <v>25.7</v>
      </c>
      <c r="H1012" s="12">
        <v>5.7</v>
      </c>
      <c r="I1012" s="12">
        <v>6.5372000000000003</v>
      </c>
      <c r="J1012" s="12">
        <v>18.100000000000001</v>
      </c>
      <c r="K1012" s="12">
        <v>39.1</v>
      </c>
      <c r="L1012" s="12">
        <v>39.700000000000003</v>
      </c>
      <c r="M1012" s="12">
        <v>18</v>
      </c>
      <c r="N1012" s="12">
        <v>65.599999999999994</v>
      </c>
      <c r="O1012" s="12">
        <v>17.8</v>
      </c>
      <c r="P1012" s="12">
        <v>19.5</v>
      </c>
      <c r="Q1012" s="12">
        <v>9.1999999999999993</v>
      </c>
      <c r="R1012" s="85">
        <v>0.58244823739676799</v>
      </c>
      <c r="S1012" s="122">
        <v>0.65095735140676336</v>
      </c>
      <c r="T1012" s="122">
        <v>0.55737220380315444</v>
      </c>
      <c r="U1012" s="122">
        <v>0.57093411294542751</v>
      </c>
      <c r="V1012" s="174">
        <f t="shared" si="2581"/>
        <v>3</v>
      </c>
      <c r="W1012" s="174">
        <f t="shared" si="2582"/>
        <v>5</v>
      </c>
      <c r="X1012" s="174">
        <f t="shared" si="2583"/>
        <v>2</v>
      </c>
      <c r="Y1012" s="174">
        <f t="shared" si="2584"/>
        <v>2</v>
      </c>
      <c r="Z1012" s="99"/>
      <c r="AA1012" s="99"/>
      <c r="AB1012" s="99"/>
      <c r="AC1012" s="99"/>
      <c r="AD1012" s="99"/>
      <c r="AE1012" s="99"/>
      <c r="AF1012" s="99"/>
      <c r="AG1012" s="99"/>
      <c r="AH1012" s="99"/>
      <c r="AI1012" s="99"/>
      <c r="AJ1012" s="99"/>
      <c r="AK1012" s="99"/>
      <c r="AL1012" s="99"/>
      <c r="AM1012" s="99"/>
      <c r="AN1012" s="99"/>
      <c r="AO1012" s="52"/>
      <c r="AP1012" s="52"/>
      <c r="AQ1012" s="52"/>
    </row>
    <row r="1013" spans="1:43" ht="15" thickBot="1">
      <c r="A1013" s="1" t="s">
        <v>6</v>
      </c>
      <c r="B1013" s="1">
        <v>13077170303</v>
      </c>
      <c r="C1013" s="1"/>
      <c r="D1013" s="12">
        <v>84.3</v>
      </c>
      <c r="E1013" s="12">
        <v>72.400000000000006</v>
      </c>
      <c r="F1013" s="12">
        <v>53</v>
      </c>
      <c r="G1013" s="12">
        <v>44.3</v>
      </c>
      <c r="H1013" s="12">
        <v>4.4000000000000004</v>
      </c>
      <c r="I1013" s="12">
        <v>2.2999999999999998</v>
      </c>
      <c r="J1013" s="12">
        <v>12.5</v>
      </c>
      <c r="K1013" s="12">
        <v>11.6</v>
      </c>
      <c r="L1013" s="12">
        <v>20.100000000000001</v>
      </c>
      <c r="M1013" s="12">
        <v>4.4000000000000004</v>
      </c>
      <c r="N1013" s="12">
        <v>68</v>
      </c>
      <c r="O1013" s="12">
        <v>7.5</v>
      </c>
      <c r="P1013" s="12">
        <v>9.6</v>
      </c>
      <c r="Q1013" s="12">
        <v>6.7</v>
      </c>
      <c r="R1013" s="85">
        <v>0.81975691282538676</v>
      </c>
      <c r="S1013" s="122">
        <v>0.75485158729850166</v>
      </c>
      <c r="T1013" s="122">
        <v>0.89165835200668897</v>
      </c>
      <c r="U1013" s="122">
        <v>0.73658391926840905</v>
      </c>
      <c r="V1013" s="174">
        <f t="shared" si="2581"/>
        <v>5</v>
      </c>
      <c r="W1013" s="174">
        <f t="shared" si="2582"/>
        <v>5</v>
      </c>
      <c r="X1013" s="174">
        <f t="shared" si="2583"/>
        <v>5</v>
      </c>
      <c r="Y1013" s="174">
        <f t="shared" si="2584"/>
        <v>5</v>
      </c>
      <c r="Z1013" s="99"/>
      <c r="AA1013" s="99"/>
      <c r="AB1013" s="99"/>
      <c r="AC1013" s="99"/>
      <c r="AD1013" s="99"/>
      <c r="AE1013" s="99"/>
      <c r="AF1013" s="99"/>
      <c r="AG1013" s="99"/>
      <c r="AH1013" s="99"/>
      <c r="AI1013" s="99"/>
      <c r="AJ1013" s="99"/>
      <c r="AK1013" s="99"/>
      <c r="AL1013" s="99"/>
      <c r="AM1013" s="99"/>
      <c r="AN1013" s="99"/>
      <c r="AO1013" s="52"/>
      <c r="AP1013" s="52"/>
      <c r="AQ1013" s="52"/>
    </row>
    <row r="1014" spans="1:43" ht="15" thickBot="1">
      <c r="A1014" s="1" t="s">
        <v>6</v>
      </c>
      <c r="B1014" s="1">
        <v>13077170304</v>
      </c>
      <c r="C1014" s="1"/>
      <c r="D1014" s="12">
        <v>84.4</v>
      </c>
      <c r="E1014" s="12">
        <v>73</v>
      </c>
      <c r="F1014" s="12">
        <v>54</v>
      </c>
      <c r="G1014" s="12">
        <v>33.200000000000003</v>
      </c>
      <c r="H1014" s="12">
        <v>6.6</v>
      </c>
      <c r="I1014" s="12">
        <v>11.7</v>
      </c>
      <c r="J1014" s="12">
        <v>4</v>
      </c>
      <c r="K1014" s="12">
        <v>16.100000000000001</v>
      </c>
      <c r="L1014" s="12">
        <v>29.1</v>
      </c>
      <c r="M1014" s="12">
        <v>6.6</v>
      </c>
      <c r="N1014" s="12">
        <v>68.900000000000006</v>
      </c>
      <c r="O1014" s="12">
        <v>5.8</v>
      </c>
      <c r="P1014" s="12">
        <v>15.5</v>
      </c>
      <c r="Q1014" s="12">
        <v>4.3</v>
      </c>
      <c r="R1014" s="85">
        <v>0.75580179723872531</v>
      </c>
      <c r="S1014" s="122">
        <v>0.67313974276040112</v>
      </c>
      <c r="T1014" s="122">
        <v>0.79577398316495174</v>
      </c>
      <c r="U1014" s="122">
        <v>0.75026237049711086</v>
      </c>
      <c r="V1014" s="174">
        <f t="shared" si="2581"/>
        <v>5</v>
      </c>
      <c r="W1014" s="174">
        <f t="shared" si="2582"/>
        <v>5</v>
      </c>
      <c r="X1014" s="174">
        <f t="shared" si="2583"/>
        <v>5</v>
      </c>
      <c r="Y1014" s="174">
        <f t="shared" si="2584"/>
        <v>5</v>
      </c>
      <c r="Z1014" s="99"/>
      <c r="AA1014" s="99"/>
      <c r="AB1014" s="99"/>
      <c r="AC1014" s="99"/>
      <c r="AD1014" s="99"/>
      <c r="AE1014" s="99"/>
      <c r="AF1014" s="99"/>
      <c r="AG1014" s="99"/>
      <c r="AH1014" s="99"/>
      <c r="AI1014" s="99"/>
      <c r="AJ1014" s="99"/>
      <c r="AK1014" s="99"/>
      <c r="AL1014" s="99"/>
      <c r="AM1014" s="99"/>
      <c r="AN1014" s="99"/>
      <c r="AO1014" s="52"/>
      <c r="AP1014" s="52"/>
      <c r="AQ1014" s="52"/>
    </row>
    <row r="1015" spans="1:43" ht="15" thickBot="1">
      <c r="A1015" s="3" t="s">
        <v>6</v>
      </c>
      <c r="B1015" s="3">
        <v>13077170305</v>
      </c>
      <c r="C1015" s="3"/>
      <c r="D1015" s="12">
        <v>82.3</v>
      </c>
      <c r="E1015" s="12">
        <v>73.3</v>
      </c>
      <c r="F1015" s="12">
        <v>42.8</v>
      </c>
      <c r="G1015" s="12">
        <v>34.299999999999997</v>
      </c>
      <c r="H1015" s="12">
        <v>9.5</v>
      </c>
      <c r="I1015" s="12">
        <v>8.1</v>
      </c>
      <c r="J1015" s="12">
        <v>29.5</v>
      </c>
      <c r="K1015" s="12">
        <v>44</v>
      </c>
      <c r="L1015" s="12">
        <v>45.2</v>
      </c>
      <c r="M1015" s="12">
        <v>19.8</v>
      </c>
      <c r="N1015" s="12">
        <v>71.900000000000006</v>
      </c>
      <c r="O1015" s="12">
        <v>20.7</v>
      </c>
      <c r="P1015" s="12">
        <v>30.5</v>
      </c>
      <c r="Q1015" s="12">
        <v>9.6</v>
      </c>
      <c r="R1015" s="85">
        <v>0.51055033108241843</v>
      </c>
      <c r="S1015" s="122">
        <v>0.56811869460271525</v>
      </c>
      <c r="T1015" s="122">
        <v>0.48756277002015908</v>
      </c>
      <c r="U1015" s="122">
        <v>0.53206187622073153</v>
      </c>
      <c r="V1015" s="174">
        <f t="shared" si="2581"/>
        <v>2</v>
      </c>
      <c r="W1015" s="174">
        <f t="shared" si="2582"/>
        <v>3</v>
      </c>
      <c r="X1015" s="174">
        <f t="shared" si="2583"/>
        <v>2</v>
      </c>
      <c r="Y1015" s="174">
        <f t="shared" si="2584"/>
        <v>2</v>
      </c>
      <c r="Z1015" s="99"/>
      <c r="AA1015" s="99"/>
      <c r="AB1015" s="99"/>
      <c r="AC1015" s="99"/>
      <c r="AD1015" s="99"/>
      <c r="AE1015" s="99"/>
      <c r="AF1015" s="99"/>
      <c r="AG1015" s="99"/>
      <c r="AH1015" s="99"/>
      <c r="AI1015" s="99"/>
      <c r="AJ1015" s="99"/>
      <c r="AK1015" s="99"/>
      <c r="AL1015" s="99"/>
      <c r="AM1015" s="99"/>
      <c r="AN1015" s="99"/>
      <c r="AO1015" s="52"/>
      <c r="AP1015" s="52"/>
      <c r="AQ1015" s="52"/>
    </row>
    <row r="1016" spans="1:43" ht="15" thickBot="1">
      <c r="A1016" s="1" t="s">
        <v>6</v>
      </c>
      <c r="B1016" s="1">
        <v>13077170306</v>
      </c>
      <c r="C1016" s="1"/>
      <c r="D1016" s="12">
        <v>79.3</v>
      </c>
      <c r="E1016" s="12">
        <v>70.8</v>
      </c>
      <c r="F1016" s="12">
        <v>50.5</v>
      </c>
      <c r="G1016" s="12">
        <v>29.3</v>
      </c>
      <c r="H1016" s="12">
        <v>7.4</v>
      </c>
      <c r="I1016" s="12">
        <v>3</v>
      </c>
      <c r="J1016" s="12">
        <v>37.799999999999997</v>
      </c>
      <c r="K1016" s="12">
        <v>31.8</v>
      </c>
      <c r="L1016" s="12">
        <v>29.4</v>
      </c>
      <c r="M1016" s="12">
        <v>7.4</v>
      </c>
      <c r="N1016" s="12">
        <v>70.8</v>
      </c>
      <c r="O1016" s="12">
        <v>5</v>
      </c>
      <c r="P1016" s="12">
        <v>12.8</v>
      </c>
      <c r="Q1016" s="12">
        <v>7.8</v>
      </c>
      <c r="R1016" s="85">
        <v>0.69726808929718387</v>
      </c>
      <c r="S1016" s="122">
        <v>0.59110413120071059</v>
      </c>
      <c r="T1016" s="122">
        <v>0.7283091569527802</v>
      </c>
      <c r="U1016" s="122">
        <v>0.74534165751205161</v>
      </c>
      <c r="V1016" s="174">
        <f t="shared" si="2581"/>
        <v>5</v>
      </c>
      <c r="W1016" s="174">
        <f t="shared" si="2582"/>
        <v>3</v>
      </c>
      <c r="X1016" s="174">
        <f t="shared" si="2583"/>
        <v>5</v>
      </c>
      <c r="Y1016" s="174">
        <f t="shared" si="2584"/>
        <v>5</v>
      </c>
      <c r="Z1016" s="99"/>
      <c r="AA1016" s="99"/>
      <c r="AB1016" s="99"/>
      <c r="AC1016" s="99"/>
      <c r="AD1016" s="99"/>
      <c r="AE1016" s="99"/>
      <c r="AF1016" s="99"/>
      <c r="AG1016" s="99"/>
      <c r="AH1016" s="99"/>
      <c r="AI1016" s="99"/>
      <c r="AJ1016" s="99"/>
      <c r="AK1016" s="99"/>
      <c r="AL1016" s="99"/>
      <c r="AM1016" s="99"/>
      <c r="AN1016" s="99"/>
      <c r="AO1016" s="52"/>
      <c r="AP1016" s="52"/>
      <c r="AQ1016" s="52"/>
    </row>
    <row r="1017" spans="1:43" ht="15" thickBot="1">
      <c r="A1017" s="1" t="s">
        <v>6</v>
      </c>
      <c r="B1017" s="1">
        <v>13077170402</v>
      </c>
      <c r="C1017" s="1"/>
      <c r="D1017" s="12">
        <v>86.2</v>
      </c>
      <c r="E1017" s="12">
        <v>78.8</v>
      </c>
      <c r="F1017" s="12">
        <v>64.3</v>
      </c>
      <c r="G1017" s="12">
        <v>43.7</v>
      </c>
      <c r="H1017" s="12">
        <v>7.3</v>
      </c>
      <c r="I1017" s="12">
        <v>2.4</v>
      </c>
      <c r="J1017" s="12">
        <v>7</v>
      </c>
      <c r="K1017" s="12">
        <v>12.8</v>
      </c>
      <c r="L1017" s="12">
        <v>23.5</v>
      </c>
      <c r="M1017" s="12">
        <v>15.1</v>
      </c>
      <c r="N1017" s="12">
        <v>77.400000000000006</v>
      </c>
      <c r="O1017" s="12">
        <v>9.6</v>
      </c>
      <c r="P1017" s="12">
        <v>11.4</v>
      </c>
      <c r="Q1017" s="12">
        <v>4.5</v>
      </c>
      <c r="R1017" s="85">
        <v>0.8062894068216796</v>
      </c>
      <c r="S1017" s="122">
        <v>0.77622767872725318</v>
      </c>
      <c r="T1017" s="122">
        <v>0.79266284112060958</v>
      </c>
      <c r="U1017" s="122">
        <v>0.79722418040442899</v>
      </c>
      <c r="V1017" s="174">
        <f t="shared" si="2581"/>
        <v>5</v>
      </c>
      <c r="W1017" s="174">
        <f t="shared" si="2582"/>
        <v>5</v>
      </c>
      <c r="X1017" s="174">
        <f t="shared" si="2583"/>
        <v>5</v>
      </c>
      <c r="Y1017" s="174">
        <f t="shared" si="2584"/>
        <v>5</v>
      </c>
      <c r="Z1017" s="99"/>
      <c r="AA1017" s="99"/>
      <c r="AB1017" s="99"/>
      <c r="AC1017" s="99"/>
      <c r="AD1017" s="99"/>
      <c r="AE1017" s="99"/>
      <c r="AF1017" s="99"/>
      <c r="AG1017" s="99"/>
      <c r="AH1017" s="99"/>
      <c r="AI1017" s="99"/>
      <c r="AJ1017" s="99"/>
      <c r="AK1017" s="99"/>
      <c r="AL1017" s="99"/>
      <c r="AM1017" s="99"/>
      <c r="AN1017" s="99"/>
      <c r="AO1017" s="52"/>
      <c r="AP1017" s="52"/>
      <c r="AQ1017" s="52"/>
    </row>
    <row r="1018" spans="1:43" ht="15" thickBot="1">
      <c r="A1018" s="1" t="s">
        <v>6</v>
      </c>
      <c r="B1018" s="1">
        <v>13077170403</v>
      </c>
      <c r="C1018" s="1"/>
      <c r="D1018" s="12">
        <v>86.2</v>
      </c>
      <c r="E1018" s="12">
        <v>78.8</v>
      </c>
      <c r="F1018" s="12">
        <v>59.5</v>
      </c>
      <c r="G1018" s="12">
        <v>44.5</v>
      </c>
      <c r="H1018" s="12">
        <v>6</v>
      </c>
      <c r="I1018" s="12">
        <v>3</v>
      </c>
      <c r="J1018" s="12">
        <v>6.1</v>
      </c>
      <c r="K1018" s="12">
        <v>16.3</v>
      </c>
      <c r="L1018" s="12">
        <v>37.4</v>
      </c>
      <c r="M1018" s="12">
        <v>8</v>
      </c>
      <c r="N1018" s="12">
        <v>77.400000000000006</v>
      </c>
      <c r="O1018" s="12">
        <v>7.1</v>
      </c>
      <c r="P1018" s="12">
        <v>12.1</v>
      </c>
      <c r="Q1018" s="12">
        <v>7.9</v>
      </c>
      <c r="R1018" s="85">
        <v>0.77404602822495894</v>
      </c>
      <c r="S1018" s="122">
        <v>0.78667950795012831</v>
      </c>
      <c r="T1018" s="122">
        <v>0.7265849584590901</v>
      </c>
      <c r="U1018" s="122">
        <v>0.77603703768118282</v>
      </c>
      <c r="V1018" s="174">
        <f t="shared" si="2581"/>
        <v>5</v>
      </c>
      <c r="W1018" s="174">
        <f t="shared" si="2582"/>
        <v>5</v>
      </c>
      <c r="X1018" s="174">
        <f t="shared" si="2583"/>
        <v>5</v>
      </c>
      <c r="Y1018" s="174">
        <f t="shared" si="2584"/>
        <v>5</v>
      </c>
      <c r="Z1018" s="99"/>
      <c r="AA1018" s="99"/>
      <c r="AB1018" s="99"/>
      <c r="AC1018" s="99"/>
      <c r="AD1018" s="99"/>
      <c r="AE1018" s="99"/>
      <c r="AF1018" s="99"/>
      <c r="AG1018" s="99"/>
      <c r="AH1018" s="99"/>
      <c r="AI1018" s="99"/>
      <c r="AJ1018" s="99"/>
      <c r="AK1018" s="99"/>
      <c r="AL1018" s="99"/>
      <c r="AM1018" s="99"/>
      <c r="AN1018" s="99"/>
      <c r="AO1018" s="52"/>
      <c r="AP1018" s="52"/>
      <c r="AQ1018" s="52"/>
    </row>
    <row r="1019" spans="1:43" ht="15" thickBot="1">
      <c r="A1019" s="1" t="s">
        <v>6</v>
      </c>
      <c r="B1019" s="1">
        <v>13077170404</v>
      </c>
      <c r="C1019" s="1"/>
      <c r="D1019" s="12">
        <v>86.2</v>
      </c>
      <c r="E1019" s="12">
        <v>78.8</v>
      </c>
      <c r="F1019" s="12">
        <v>61.4</v>
      </c>
      <c r="G1019" s="12">
        <v>34.700000000000003</v>
      </c>
      <c r="H1019" s="12">
        <v>6</v>
      </c>
      <c r="I1019" s="12">
        <v>9.5</v>
      </c>
      <c r="J1019" s="12">
        <v>2.2000000000000002</v>
      </c>
      <c r="K1019" s="12">
        <v>7.8</v>
      </c>
      <c r="L1019" s="12">
        <v>26.7</v>
      </c>
      <c r="M1019" s="12">
        <v>6.3</v>
      </c>
      <c r="N1019" s="12">
        <v>77.400000000000006</v>
      </c>
      <c r="O1019" s="12">
        <v>4.2</v>
      </c>
      <c r="P1019" s="12">
        <v>11.6</v>
      </c>
      <c r="Q1019" s="12">
        <v>9.1</v>
      </c>
      <c r="R1019" s="85">
        <v>0.81486312331071387</v>
      </c>
      <c r="S1019" s="122">
        <v>0.74451183385784836</v>
      </c>
      <c r="T1019" s="122">
        <v>0.84663400028653857</v>
      </c>
      <c r="U1019" s="122">
        <v>0.7868066342591854</v>
      </c>
      <c r="V1019" s="174">
        <f t="shared" si="2581"/>
        <v>5</v>
      </c>
      <c r="W1019" s="174">
        <f t="shared" si="2582"/>
        <v>5</v>
      </c>
      <c r="X1019" s="174">
        <f t="shared" si="2583"/>
        <v>5</v>
      </c>
      <c r="Y1019" s="174">
        <f t="shared" si="2584"/>
        <v>5</v>
      </c>
      <c r="Z1019" s="99"/>
      <c r="AA1019" s="99"/>
      <c r="AB1019" s="99"/>
      <c r="AC1019" s="99"/>
      <c r="AD1019" s="99"/>
      <c r="AE1019" s="99"/>
      <c r="AF1019" s="99"/>
      <c r="AG1019" s="99"/>
      <c r="AH1019" s="99"/>
      <c r="AI1019" s="99"/>
      <c r="AJ1019" s="99"/>
      <c r="AK1019" s="99"/>
      <c r="AL1019" s="99"/>
      <c r="AM1019" s="99"/>
      <c r="AN1019" s="99"/>
      <c r="AO1019" s="52"/>
      <c r="AP1019" s="52"/>
      <c r="AQ1019" s="52"/>
    </row>
    <row r="1020" spans="1:43" ht="15" thickBot="1">
      <c r="A1020" s="1" t="s">
        <v>6</v>
      </c>
      <c r="B1020" s="1">
        <v>13077170405</v>
      </c>
      <c r="C1020" s="1"/>
      <c r="D1020" s="12">
        <v>78.2</v>
      </c>
      <c r="E1020" s="12">
        <v>69.599999999999994</v>
      </c>
      <c r="F1020" s="12">
        <v>55.1</v>
      </c>
      <c r="G1020" s="12">
        <v>34.700000000000003</v>
      </c>
      <c r="H1020" s="12">
        <v>7.4</v>
      </c>
      <c r="I1020" s="12">
        <v>11.5</v>
      </c>
      <c r="J1020" s="12">
        <v>16.600000000000001</v>
      </c>
      <c r="K1020" s="12">
        <v>18.600000000000001</v>
      </c>
      <c r="L1020" s="12">
        <v>30.4</v>
      </c>
      <c r="M1020" s="12">
        <v>6.6</v>
      </c>
      <c r="N1020" s="12">
        <v>69.7</v>
      </c>
      <c r="O1020" s="12">
        <v>11.1</v>
      </c>
      <c r="P1020" s="12">
        <v>19</v>
      </c>
      <c r="Q1020" s="12">
        <v>11.3</v>
      </c>
      <c r="R1020" s="85">
        <v>0.6807092592553623</v>
      </c>
      <c r="S1020" s="122">
        <v>0.60568936032195964</v>
      </c>
      <c r="T1020" s="122">
        <v>0.77692744246709355</v>
      </c>
      <c r="U1020" s="122">
        <v>0.62648905444727943</v>
      </c>
      <c r="V1020" s="174">
        <f t="shared" si="2581"/>
        <v>3</v>
      </c>
      <c r="W1020" s="174">
        <f t="shared" si="2582"/>
        <v>3</v>
      </c>
      <c r="X1020" s="174">
        <f t="shared" si="2583"/>
        <v>5</v>
      </c>
      <c r="Y1020" s="174">
        <f t="shared" si="2584"/>
        <v>3</v>
      </c>
      <c r="Z1020" s="99"/>
      <c r="AA1020" s="99"/>
      <c r="AB1020" s="99"/>
      <c r="AC1020" s="99"/>
      <c r="AD1020" s="99"/>
      <c r="AE1020" s="99"/>
      <c r="AF1020" s="99"/>
      <c r="AG1020" s="99"/>
      <c r="AH1020" s="99"/>
      <c r="AI1020" s="99"/>
      <c r="AJ1020" s="99"/>
      <c r="AK1020" s="99"/>
      <c r="AL1020" s="99"/>
      <c r="AM1020" s="99"/>
      <c r="AN1020" s="99"/>
      <c r="AO1020" s="52"/>
      <c r="AP1020" s="52"/>
      <c r="AQ1020" s="52"/>
    </row>
    <row r="1021" spans="1:43" ht="15" thickBot="1">
      <c r="A1021" s="1" t="s">
        <v>6</v>
      </c>
      <c r="B1021" s="1">
        <v>13077170406</v>
      </c>
      <c r="C1021" s="1"/>
      <c r="D1021" s="12">
        <v>86.2</v>
      </c>
      <c r="E1021" s="12">
        <v>78.8</v>
      </c>
      <c r="F1021" s="12">
        <v>64.8</v>
      </c>
      <c r="G1021" s="12">
        <v>34.799999999999997</v>
      </c>
      <c r="H1021" s="12">
        <v>6.4</v>
      </c>
      <c r="I1021" s="12">
        <v>2.5</v>
      </c>
      <c r="J1021" s="12">
        <v>2.2999999999999998</v>
      </c>
      <c r="K1021" s="12">
        <v>15.3</v>
      </c>
      <c r="L1021" s="12">
        <v>23.6</v>
      </c>
      <c r="M1021" s="12">
        <v>8.3000000000000007</v>
      </c>
      <c r="N1021" s="12">
        <v>77.400000000000006</v>
      </c>
      <c r="O1021" s="12">
        <v>8.3000000000000007</v>
      </c>
      <c r="P1021" s="12">
        <v>7.4</v>
      </c>
      <c r="Q1021" s="12">
        <v>10.5</v>
      </c>
      <c r="R1021" s="85">
        <v>0.81040394433121699</v>
      </c>
      <c r="S1021" s="122">
        <v>0.78025564858268848</v>
      </c>
      <c r="T1021" s="122">
        <v>0.82695296167182164</v>
      </c>
      <c r="U1021" s="122">
        <v>0.76374172899925663</v>
      </c>
      <c r="V1021" s="174">
        <f t="shared" si="2581"/>
        <v>5</v>
      </c>
      <c r="W1021" s="174">
        <f t="shared" si="2582"/>
        <v>5</v>
      </c>
      <c r="X1021" s="174">
        <f t="shared" si="2583"/>
        <v>5</v>
      </c>
      <c r="Y1021" s="174">
        <f t="shared" si="2584"/>
        <v>5</v>
      </c>
      <c r="Z1021" s="99"/>
      <c r="AA1021" s="99"/>
      <c r="AB1021" s="99"/>
      <c r="AC1021" s="99"/>
      <c r="AD1021" s="99"/>
      <c r="AE1021" s="99"/>
      <c r="AF1021" s="99"/>
      <c r="AG1021" s="99"/>
      <c r="AH1021" s="99"/>
      <c r="AI1021" s="99"/>
      <c r="AJ1021" s="99"/>
      <c r="AK1021" s="99"/>
      <c r="AL1021" s="99"/>
      <c r="AM1021" s="99"/>
      <c r="AN1021" s="99"/>
      <c r="AO1021" s="52"/>
      <c r="AP1021" s="52"/>
      <c r="AQ1021" s="52"/>
    </row>
    <row r="1022" spans="1:43" ht="15" thickBot="1">
      <c r="A1022" s="1" t="s">
        <v>6</v>
      </c>
      <c r="B1022" s="1">
        <v>13077170501</v>
      </c>
      <c r="C1022" s="1"/>
      <c r="D1022" s="12">
        <v>78.2</v>
      </c>
      <c r="E1022" s="12">
        <v>69.599999999999994</v>
      </c>
      <c r="F1022" s="12">
        <v>53.7</v>
      </c>
      <c r="G1022" s="12">
        <v>39.5</v>
      </c>
      <c r="H1022" s="12">
        <v>5.2</v>
      </c>
      <c r="I1022" s="12">
        <v>12.8</v>
      </c>
      <c r="J1022" s="12">
        <v>13.1</v>
      </c>
      <c r="K1022" s="12">
        <v>22.7</v>
      </c>
      <c r="L1022" s="12">
        <v>30.2</v>
      </c>
      <c r="M1022" s="12">
        <v>7.5</v>
      </c>
      <c r="N1022" s="12">
        <v>69.7</v>
      </c>
      <c r="O1022" s="12">
        <v>11.5</v>
      </c>
      <c r="P1022" s="12">
        <v>16.7</v>
      </c>
      <c r="Q1022" s="12">
        <v>11.6</v>
      </c>
      <c r="R1022" s="85">
        <v>0.68818743967670115</v>
      </c>
      <c r="S1022" s="122">
        <v>0.6472042970465971</v>
      </c>
      <c r="T1022" s="122">
        <v>0.75676640303716658</v>
      </c>
      <c r="U1022" s="122">
        <v>0.63201015084372569</v>
      </c>
      <c r="V1022" s="174">
        <f t="shared" si="2581"/>
        <v>5</v>
      </c>
      <c r="W1022" s="174">
        <f t="shared" si="2582"/>
        <v>5</v>
      </c>
      <c r="X1022" s="174">
        <f t="shared" si="2583"/>
        <v>5</v>
      </c>
      <c r="Y1022" s="174">
        <f t="shared" si="2584"/>
        <v>3</v>
      </c>
      <c r="Z1022" s="99"/>
      <c r="AA1022" s="99"/>
      <c r="AB1022" s="99"/>
      <c r="AC1022" s="99"/>
      <c r="AD1022" s="99"/>
      <c r="AE1022" s="99"/>
      <c r="AF1022" s="99"/>
      <c r="AG1022" s="99"/>
      <c r="AH1022" s="99"/>
      <c r="AI1022" s="99"/>
      <c r="AJ1022" s="99"/>
      <c r="AK1022" s="99"/>
      <c r="AL1022" s="99"/>
      <c r="AM1022" s="99"/>
      <c r="AN1022" s="99"/>
      <c r="AO1022" s="52"/>
      <c r="AP1022" s="52"/>
      <c r="AQ1022" s="52"/>
    </row>
    <row r="1023" spans="1:43" ht="15" thickBot="1">
      <c r="A1023" s="1" t="s">
        <v>6</v>
      </c>
      <c r="B1023" s="1">
        <v>13077170502</v>
      </c>
      <c r="C1023" s="1"/>
      <c r="D1023" s="12">
        <v>78.2</v>
      </c>
      <c r="E1023" s="12">
        <v>69.599999999999994</v>
      </c>
      <c r="F1023" s="12">
        <v>46.2</v>
      </c>
      <c r="G1023" s="12">
        <v>38.700000000000003</v>
      </c>
      <c r="H1023" s="12">
        <v>5.4</v>
      </c>
      <c r="I1023" s="12">
        <v>11.5</v>
      </c>
      <c r="J1023" s="12">
        <v>16.399999999999999</v>
      </c>
      <c r="K1023" s="12">
        <v>19.600000000000001</v>
      </c>
      <c r="L1023" s="12">
        <v>29.2</v>
      </c>
      <c r="M1023" s="12">
        <v>3.8</v>
      </c>
      <c r="N1023" s="12">
        <v>69.7</v>
      </c>
      <c r="O1023" s="12">
        <v>11.8</v>
      </c>
      <c r="P1023" s="12">
        <v>9.9</v>
      </c>
      <c r="Q1023" s="12">
        <v>7.1</v>
      </c>
      <c r="R1023" s="85">
        <v>0.72798047148548162</v>
      </c>
      <c r="S1023" s="122">
        <v>0.62699935013105579</v>
      </c>
      <c r="T1023" s="122">
        <v>0.80001926272911694</v>
      </c>
      <c r="U1023" s="122">
        <v>0.71114416959682059</v>
      </c>
      <c r="V1023" s="174">
        <f t="shared" si="2581"/>
        <v>5</v>
      </c>
      <c r="W1023" s="174">
        <f t="shared" si="2582"/>
        <v>5</v>
      </c>
      <c r="X1023" s="174">
        <f t="shared" si="2583"/>
        <v>5</v>
      </c>
      <c r="Y1023" s="174">
        <f t="shared" si="2584"/>
        <v>3</v>
      </c>
      <c r="Z1023" s="99"/>
      <c r="AA1023" s="99"/>
      <c r="AB1023" s="99"/>
      <c r="AC1023" s="99"/>
      <c r="AD1023" s="99"/>
      <c r="AE1023" s="99"/>
      <c r="AF1023" s="99"/>
      <c r="AG1023" s="99"/>
      <c r="AH1023" s="99"/>
      <c r="AI1023" s="99"/>
      <c r="AJ1023" s="99"/>
      <c r="AK1023" s="99"/>
      <c r="AL1023" s="99"/>
      <c r="AM1023" s="99"/>
      <c r="AN1023" s="99"/>
      <c r="AO1023" s="52"/>
      <c r="AP1023" s="52"/>
      <c r="AQ1023" s="52"/>
    </row>
    <row r="1024" spans="1:43" ht="15" thickBot="1">
      <c r="A1024" s="1" t="s">
        <v>6</v>
      </c>
      <c r="B1024" s="1">
        <v>13077170503</v>
      </c>
      <c r="C1024" s="1"/>
      <c r="D1024" s="12">
        <v>78.2</v>
      </c>
      <c r="E1024" s="12">
        <v>69.599999999999994</v>
      </c>
      <c r="F1024" s="12">
        <v>49.8</v>
      </c>
      <c r="G1024" s="12">
        <v>38.700000000000003</v>
      </c>
      <c r="H1024" s="12">
        <v>6.7</v>
      </c>
      <c r="I1024" s="12">
        <v>7.4</v>
      </c>
      <c r="J1024" s="12">
        <v>10</v>
      </c>
      <c r="K1024" s="12">
        <v>14.1</v>
      </c>
      <c r="L1024" s="12">
        <v>29.1</v>
      </c>
      <c r="M1024" s="12">
        <v>6.5</v>
      </c>
      <c r="N1024" s="12">
        <v>69.7</v>
      </c>
      <c r="O1024" s="12">
        <v>10.1</v>
      </c>
      <c r="P1024" s="12">
        <v>14.8</v>
      </c>
      <c r="Q1024" s="12">
        <v>7.8</v>
      </c>
      <c r="R1024" s="85">
        <v>0.73008365899273864</v>
      </c>
      <c r="S1024" s="122">
        <v>0.64868110494895348</v>
      </c>
      <c r="T1024" s="122">
        <v>0.80408290522516501</v>
      </c>
      <c r="U1024" s="122">
        <v>0.69143710250142731</v>
      </c>
      <c r="V1024" s="174">
        <f t="shared" si="2581"/>
        <v>5</v>
      </c>
      <c r="W1024" s="174">
        <f t="shared" si="2582"/>
        <v>5</v>
      </c>
      <c r="X1024" s="174">
        <f t="shared" si="2583"/>
        <v>5</v>
      </c>
      <c r="Y1024" s="174">
        <f t="shared" si="2584"/>
        <v>3</v>
      </c>
      <c r="Z1024" s="99"/>
      <c r="AA1024" s="99"/>
      <c r="AB1024" s="99"/>
      <c r="AC1024" s="99"/>
      <c r="AD1024" s="99"/>
      <c r="AE1024" s="99"/>
      <c r="AF1024" s="99"/>
      <c r="AG1024" s="99"/>
      <c r="AH1024" s="99"/>
      <c r="AI1024" s="99"/>
      <c r="AJ1024" s="99"/>
      <c r="AK1024" s="99"/>
      <c r="AL1024" s="99"/>
      <c r="AM1024" s="99"/>
      <c r="AN1024" s="99"/>
      <c r="AO1024" s="52"/>
      <c r="AP1024" s="52"/>
      <c r="AQ1024" s="52"/>
    </row>
    <row r="1025" spans="1:43" ht="15" thickBot="1">
      <c r="A1025" s="3" t="s">
        <v>6</v>
      </c>
      <c r="B1025" s="3">
        <v>13077170601</v>
      </c>
      <c r="C1025" s="3"/>
      <c r="D1025" s="12">
        <v>80.5</v>
      </c>
      <c r="E1025" s="12">
        <v>70.099999999999994</v>
      </c>
      <c r="F1025" s="12">
        <v>44.7</v>
      </c>
      <c r="G1025" s="12">
        <v>40</v>
      </c>
      <c r="H1025" s="12">
        <v>9.9</v>
      </c>
      <c r="I1025" s="12">
        <v>6.3</v>
      </c>
      <c r="J1025" s="12">
        <v>55.7</v>
      </c>
      <c r="K1025" s="12">
        <v>48.9</v>
      </c>
      <c r="L1025" s="12">
        <v>27.8</v>
      </c>
      <c r="M1025" s="12">
        <v>27.3</v>
      </c>
      <c r="N1025" s="12">
        <v>68</v>
      </c>
      <c r="O1025" s="12">
        <v>29.5</v>
      </c>
      <c r="P1025" s="12">
        <v>20.7</v>
      </c>
      <c r="Q1025" s="12">
        <v>9.3000000000000007</v>
      </c>
      <c r="R1025" s="85">
        <v>0.50300895317043237</v>
      </c>
      <c r="S1025" s="122">
        <v>0.51344850502611561</v>
      </c>
      <c r="T1025" s="122">
        <v>0.54385808887101639</v>
      </c>
      <c r="U1025" s="122">
        <v>0.49554087184145401</v>
      </c>
      <c r="V1025" s="174">
        <f t="shared" si="2581"/>
        <v>2</v>
      </c>
      <c r="W1025" s="174">
        <f t="shared" si="2582"/>
        <v>3</v>
      </c>
      <c r="X1025" s="174">
        <f t="shared" si="2583"/>
        <v>2</v>
      </c>
      <c r="Y1025" s="174">
        <f t="shared" si="2584"/>
        <v>2</v>
      </c>
      <c r="Z1025" s="99"/>
      <c r="AA1025" s="99"/>
      <c r="AB1025" s="99"/>
      <c r="AC1025" s="99"/>
      <c r="AD1025" s="99"/>
      <c r="AE1025" s="99"/>
      <c r="AF1025" s="99"/>
      <c r="AG1025" s="99"/>
      <c r="AH1025" s="99"/>
      <c r="AI1025" s="99"/>
      <c r="AJ1025" s="99"/>
      <c r="AK1025" s="99"/>
      <c r="AL1025" s="99"/>
      <c r="AM1025" s="99"/>
      <c r="AN1025" s="99"/>
      <c r="AO1025" s="52"/>
      <c r="AP1025" s="52"/>
      <c r="AQ1025" s="52"/>
    </row>
    <row r="1026" spans="1:43" ht="15" thickBot="1">
      <c r="A1026" s="1" t="s">
        <v>6</v>
      </c>
      <c r="B1026" s="1">
        <v>13077170602</v>
      </c>
      <c r="C1026" s="1"/>
      <c r="D1026" s="12">
        <v>78.2</v>
      </c>
      <c r="E1026" s="12">
        <v>69.599999999999994</v>
      </c>
      <c r="F1026" s="12">
        <v>48.7</v>
      </c>
      <c r="G1026" s="12">
        <v>39.799999999999997</v>
      </c>
      <c r="H1026" s="12">
        <v>8.8000000000000007</v>
      </c>
      <c r="I1026" s="12">
        <v>4.6574</v>
      </c>
      <c r="J1026" s="12">
        <v>1.6</v>
      </c>
      <c r="K1026" s="12">
        <v>3.8</v>
      </c>
      <c r="L1026" s="12">
        <v>25.1</v>
      </c>
      <c r="M1026" s="12">
        <v>3.1</v>
      </c>
      <c r="N1026" s="12">
        <v>69.7</v>
      </c>
      <c r="O1026" s="12">
        <v>3.1</v>
      </c>
      <c r="P1026" s="12">
        <v>1.2</v>
      </c>
      <c r="Q1026" s="12">
        <v>3.5</v>
      </c>
      <c r="R1026" s="85">
        <v>0.82700954510406521</v>
      </c>
      <c r="S1026" s="122">
        <v>0.64890152526679334</v>
      </c>
      <c r="T1026" s="122">
        <v>0.89433659820603695</v>
      </c>
      <c r="U1026" s="122">
        <v>0.85505230337900329</v>
      </c>
      <c r="V1026" s="174">
        <f t="shared" si="2581"/>
        <v>5</v>
      </c>
      <c r="W1026" s="174">
        <f t="shared" si="2582"/>
        <v>5</v>
      </c>
      <c r="X1026" s="174">
        <f t="shared" si="2583"/>
        <v>5</v>
      </c>
      <c r="Y1026" s="174">
        <f t="shared" si="2584"/>
        <v>5</v>
      </c>
      <c r="Z1026" s="99"/>
      <c r="AA1026" s="99"/>
      <c r="AB1026" s="99"/>
      <c r="AC1026" s="99"/>
      <c r="AD1026" s="99"/>
      <c r="AE1026" s="99"/>
      <c r="AF1026" s="99"/>
      <c r="AG1026" s="99"/>
      <c r="AH1026" s="99"/>
      <c r="AI1026" s="99"/>
      <c r="AJ1026" s="99"/>
      <c r="AK1026" s="99"/>
      <c r="AL1026" s="99"/>
      <c r="AM1026" s="99"/>
      <c r="AN1026" s="99"/>
      <c r="AO1026" s="52"/>
      <c r="AP1026" s="52"/>
      <c r="AQ1026" s="52"/>
    </row>
    <row r="1027" spans="1:43" ht="15" thickBot="1">
      <c r="A1027" s="1" t="s">
        <v>6</v>
      </c>
      <c r="B1027" s="1">
        <v>13077170603</v>
      </c>
      <c r="C1027" s="1"/>
      <c r="D1027" s="12">
        <v>78.2</v>
      </c>
      <c r="E1027" s="12">
        <v>69.599999999999994</v>
      </c>
      <c r="F1027" s="12">
        <v>48.4</v>
      </c>
      <c r="G1027" s="12">
        <v>39.700000000000003</v>
      </c>
      <c r="H1027" s="12">
        <v>7.9</v>
      </c>
      <c r="I1027" s="12">
        <v>4.8</v>
      </c>
      <c r="J1027" s="12">
        <v>14.6</v>
      </c>
      <c r="K1027" s="12">
        <v>20.2</v>
      </c>
      <c r="L1027" s="12">
        <v>23.7</v>
      </c>
      <c r="M1027" s="12">
        <v>6.1</v>
      </c>
      <c r="N1027" s="12">
        <v>69.7</v>
      </c>
      <c r="O1027" s="12">
        <v>11.5</v>
      </c>
      <c r="P1027" s="12">
        <v>12</v>
      </c>
      <c r="Q1027" s="12">
        <v>5.3</v>
      </c>
      <c r="R1027" s="85">
        <v>0.743294834290676</v>
      </c>
      <c r="S1027" s="122">
        <v>0.63351870144523037</v>
      </c>
      <c r="T1027" s="122">
        <v>0.82190809671100773</v>
      </c>
      <c r="U1027" s="122">
        <v>0.72163156808978601</v>
      </c>
      <c r="V1027" s="174">
        <f t="shared" si="2581"/>
        <v>5</v>
      </c>
      <c r="W1027" s="174">
        <f t="shared" si="2582"/>
        <v>5</v>
      </c>
      <c r="X1027" s="174">
        <f t="shared" si="2583"/>
        <v>5</v>
      </c>
      <c r="Y1027" s="174">
        <f t="shared" si="2584"/>
        <v>5</v>
      </c>
      <c r="Z1027" s="99"/>
      <c r="AA1027" s="99"/>
      <c r="AB1027" s="99"/>
      <c r="AC1027" s="99"/>
      <c r="AD1027" s="99"/>
      <c r="AE1027" s="99"/>
      <c r="AF1027" s="99"/>
      <c r="AG1027" s="99"/>
      <c r="AH1027" s="99"/>
      <c r="AI1027" s="99"/>
      <c r="AJ1027" s="99"/>
      <c r="AK1027" s="99"/>
      <c r="AL1027" s="99"/>
      <c r="AM1027" s="99"/>
      <c r="AN1027" s="99"/>
      <c r="AO1027" s="52"/>
      <c r="AP1027" s="52"/>
      <c r="AQ1027" s="52"/>
    </row>
    <row r="1028" spans="1:43" ht="15" thickBot="1">
      <c r="A1028" s="3" t="s">
        <v>6</v>
      </c>
      <c r="B1028" s="3">
        <v>13077170700</v>
      </c>
      <c r="C1028" s="3"/>
      <c r="D1028" s="12">
        <v>83.8</v>
      </c>
      <c r="E1028" s="12">
        <v>70.8</v>
      </c>
      <c r="F1028" s="12">
        <v>37.5</v>
      </c>
      <c r="G1028" s="12">
        <v>35.799999999999997</v>
      </c>
      <c r="H1028" s="12">
        <v>10.1</v>
      </c>
      <c r="I1028" s="12">
        <v>9.4</v>
      </c>
      <c r="J1028" s="12">
        <v>33.5</v>
      </c>
      <c r="K1028" s="12">
        <v>47.2</v>
      </c>
      <c r="L1028" s="12">
        <v>38.9</v>
      </c>
      <c r="M1028" s="12">
        <v>22.2</v>
      </c>
      <c r="N1028" s="12">
        <v>65.599999999999994</v>
      </c>
      <c r="O1028" s="12">
        <v>19.8</v>
      </c>
      <c r="P1028" s="12">
        <v>28.5</v>
      </c>
      <c r="Q1028" s="12">
        <v>16.8</v>
      </c>
      <c r="R1028" s="85">
        <v>0.4699323854170922</v>
      </c>
      <c r="S1028" s="122">
        <v>0.53238415433883179</v>
      </c>
      <c r="T1028" s="122">
        <v>0.50455722816338378</v>
      </c>
      <c r="U1028" s="122">
        <v>0.4317380714997841</v>
      </c>
      <c r="V1028" s="174">
        <f t="shared" si="2581"/>
        <v>2</v>
      </c>
      <c r="W1028" s="174">
        <f t="shared" si="2582"/>
        <v>3</v>
      </c>
      <c r="X1028" s="174">
        <f t="shared" si="2583"/>
        <v>2</v>
      </c>
      <c r="Y1028" s="174">
        <f t="shared" si="2584"/>
        <v>2</v>
      </c>
      <c r="Z1028" s="99"/>
      <c r="AA1028" s="99"/>
      <c r="AB1028" s="99"/>
      <c r="AC1028" s="99"/>
      <c r="AD1028" s="99"/>
      <c r="AE1028" s="99"/>
      <c r="AF1028" s="99"/>
      <c r="AG1028" s="99"/>
      <c r="AH1028" s="99"/>
      <c r="AI1028" s="99"/>
      <c r="AJ1028" s="99"/>
      <c r="AK1028" s="99"/>
      <c r="AL1028" s="99"/>
      <c r="AM1028" s="99"/>
      <c r="AN1028" s="99"/>
      <c r="AO1028" s="52"/>
      <c r="AP1028" s="52"/>
      <c r="AQ1028" s="52"/>
    </row>
    <row r="1029" spans="1:43" ht="15" thickBot="1">
      <c r="A1029" s="1" t="s">
        <v>6</v>
      </c>
      <c r="B1029" s="1">
        <v>13077170801</v>
      </c>
      <c r="C1029" s="1"/>
      <c r="D1029" s="12">
        <v>83.8</v>
      </c>
      <c r="E1029" s="12">
        <v>70.8</v>
      </c>
      <c r="F1029" s="12">
        <v>43.4</v>
      </c>
      <c r="G1029" s="12">
        <v>40.9</v>
      </c>
      <c r="H1029" s="12">
        <v>9</v>
      </c>
      <c r="I1029" s="12">
        <v>0.9</v>
      </c>
      <c r="J1029" s="12">
        <v>21.5</v>
      </c>
      <c r="K1029" s="12">
        <v>29.4</v>
      </c>
      <c r="L1029" s="12">
        <v>29.4</v>
      </c>
      <c r="M1029" s="12">
        <v>14.1</v>
      </c>
      <c r="N1029" s="12">
        <v>65.599999999999994</v>
      </c>
      <c r="O1029" s="12">
        <v>15.4</v>
      </c>
      <c r="P1029" s="12">
        <v>20.8</v>
      </c>
      <c r="Q1029" s="12">
        <v>11.9</v>
      </c>
      <c r="R1029" s="85">
        <v>0.63052023382919808</v>
      </c>
      <c r="S1029" s="122">
        <v>0.63944930405151756</v>
      </c>
      <c r="T1029" s="122">
        <v>0.69357799220824334</v>
      </c>
      <c r="U1029" s="122">
        <v>0.55335553799512904</v>
      </c>
      <c r="V1029" s="174">
        <f t="shared" si="2581"/>
        <v>3</v>
      </c>
      <c r="W1029" s="174">
        <f t="shared" si="2582"/>
        <v>5</v>
      </c>
      <c r="X1029" s="174">
        <f t="shared" si="2583"/>
        <v>3</v>
      </c>
      <c r="Y1029" s="174">
        <f t="shared" si="2584"/>
        <v>2</v>
      </c>
      <c r="Z1029" s="99"/>
      <c r="AA1029" s="99"/>
      <c r="AB1029" s="99"/>
      <c r="AC1029" s="99"/>
      <c r="AD1029" s="99"/>
      <c r="AE1029" s="99"/>
      <c r="AF1029" s="99"/>
      <c r="AG1029" s="99"/>
      <c r="AH1029" s="99"/>
      <c r="AI1029" s="99"/>
      <c r="AJ1029" s="99"/>
      <c r="AK1029" s="99"/>
      <c r="AL1029" s="99"/>
      <c r="AM1029" s="99"/>
      <c r="AN1029" s="99"/>
      <c r="AO1029" s="52"/>
      <c r="AP1029" s="52"/>
      <c r="AQ1029" s="52"/>
    </row>
    <row r="1030" spans="1:43" ht="15" thickBot="1">
      <c r="A1030" s="1" t="s">
        <v>6</v>
      </c>
      <c r="B1030" s="1">
        <v>13077170802</v>
      </c>
      <c r="C1030" s="1"/>
      <c r="D1030" s="12">
        <v>82.6</v>
      </c>
      <c r="E1030" s="12">
        <v>70.5</v>
      </c>
      <c r="F1030" s="12">
        <v>51.7</v>
      </c>
      <c r="G1030" s="12">
        <v>40.4</v>
      </c>
      <c r="H1030" s="12">
        <v>7.3</v>
      </c>
      <c r="I1030" s="12">
        <v>13.7</v>
      </c>
      <c r="J1030" s="12">
        <v>21</v>
      </c>
      <c r="K1030" s="12">
        <v>34.299999999999997</v>
      </c>
      <c r="L1030" s="12">
        <v>33.799999999999997</v>
      </c>
      <c r="M1030" s="12">
        <v>10.199999999999999</v>
      </c>
      <c r="N1030" s="12">
        <v>66.5</v>
      </c>
      <c r="O1030" s="12">
        <v>16.600000000000001</v>
      </c>
      <c r="P1030" s="12">
        <v>21</v>
      </c>
      <c r="Q1030" s="12">
        <v>9.9</v>
      </c>
      <c r="R1030" s="85">
        <v>0.61682056864639945</v>
      </c>
      <c r="S1030" s="122">
        <v>0.61207205778781482</v>
      </c>
      <c r="T1030" s="122">
        <v>0.66898141706549463</v>
      </c>
      <c r="U1030" s="122">
        <v>0.57060108129385401</v>
      </c>
      <c r="V1030" s="174">
        <f t="shared" si="2581"/>
        <v>3</v>
      </c>
      <c r="W1030" s="174">
        <f t="shared" si="2582"/>
        <v>3</v>
      </c>
      <c r="X1030" s="174">
        <f t="shared" si="2583"/>
        <v>3</v>
      </c>
      <c r="Y1030" s="174">
        <f t="shared" si="2584"/>
        <v>2</v>
      </c>
      <c r="Z1030" s="99"/>
      <c r="AA1030" s="99"/>
      <c r="AB1030" s="99"/>
      <c r="AC1030" s="99"/>
      <c r="AD1030" s="99"/>
      <c r="AE1030" s="99"/>
      <c r="AF1030" s="99"/>
      <c r="AG1030" s="99"/>
      <c r="AH1030" s="99"/>
      <c r="AI1030" s="99"/>
      <c r="AJ1030" s="99"/>
      <c r="AK1030" s="99"/>
      <c r="AL1030" s="99"/>
      <c r="AM1030" s="99"/>
      <c r="AN1030" s="99"/>
      <c r="AO1030" s="52"/>
      <c r="AP1030" s="52"/>
      <c r="AQ1030" s="52"/>
    </row>
    <row r="1031" spans="1:43" ht="15" thickBot="1">
      <c r="A1031" s="1" t="s">
        <v>7</v>
      </c>
      <c r="B1031" s="1">
        <v>13089020100</v>
      </c>
      <c r="C1031" s="1"/>
      <c r="D1031" s="12">
        <v>82</v>
      </c>
      <c r="E1031" s="12">
        <v>70.7</v>
      </c>
      <c r="F1031" s="12">
        <v>88.3</v>
      </c>
      <c r="G1031" s="12">
        <v>56.7</v>
      </c>
      <c r="H1031" s="12">
        <v>10.3</v>
      </c>
      <c r="I1031" s="12">
        <v>0.95489999999999997</v>
      </c>
      <c r="J1031" s="12">
        <v>1.5</v>
      </c>
      <c r="K1031" s="12">
        <v>3.4</v>
      </c>
      <c r="L1031" s="12">
        <v>22.5</v>
      </c>
      <c r="M1031" s="12">
        <v>8.6999999999999993</v>
      </c>
      <c r="N1031" s="12">
        <v>80.2</v>
      </c>
      <c r="O1031" s="12">
        <v>0.9</v>
      </c>
      <c r="P1031" s="12">
        <v>1</v>
      </c>
      <c r="Q1031" s="12">
        <v>3.6</v>
      </c>
      <c r="R1031" s="85">
        <v>0.89463643904273593</v>
      </c>
      <c r="S1031" s="122">
        <v>0.77984220501143597</v>
      </c>
      <c r="T1031" s="122">
        <v>0.87772135117496675</v>
      </c>
      <c r="U1031" s="122">
        <v>0.93973870125313574</v>
      </c>
      <c r="V1031" s="174">
        <f t="shared" si="2581"/>
        <v>5</v>
      </c>
      <c r="W1031" s="174">
        <f t="shared" si="2582"/>
        <v>5</v>
      </c>
      <c r="X1031" s="174">
        <f t="shared" si="2583"/>
        <v>5</v>
      </c>
      <c r="Y1031" s="174">
        <f t="shared" si="2584"/>
        <v>5</v>
      </c>
      <c r="Z1031" s="99"/>
      <c r="AA1031" s="99"/>
      <c r="AB1031" s="99"/>
      <c r="AC1031" s="99"/>
      <c r="AD1031" s="99"/>
      <c r="AE1031" s="99"/>
      <c r="AF1031" s="99"/>
      <c r="AG1031" s="99"/>
      <c r="AH1031" s="99"/>
      <c r="AI1031" s="99"/>
      <c r="AJ1031" s="99"/>
      <c r="AK1031" s="99"/>
      <c r="AL1031" s="99"/>
      <c r="AM1031" s="99"/>
      <c r="AN1031" s="99"/>
      <c r="AO1031" s="52"/>
      <c r="AP1031" s="52"/>
      <c r="AQ1031" s="52"/>
    </row>
    <row r="1032" spans="1:43" ht="15" thickBot="1">
      <c r="A1032" s="1" t="s">
        <v>7</v>
      </c>
      <c r="B1032" s="1">
        <v>13089020200</v>
      </c>
      <c r="C1032" s="1"/>
      <c r="D1032" s="12">
        <v>82.4</v>
      </c>
      <c r="E1032" s="12">
        <v>71.099999999999994</v>
      </c>
      <c r="F1032" s="12">
        <v>83.4</v>
      </c>
      <c r="G1032" s="12">
        <v>58.3</v>
      </c>
      <c r="H1032" s="12">
        <v>7</v>
      </c>
      <c r="I1032" s="12">
        <v>7.3</v>
      </c>
      <c r="J1032" s="12">
        <v>2.9</v>
      </c>
      <c r="K1032" s="12">
        <v>2.6</v>
      </c>
      <c r="L1032" s="12">
        <v>33.299999999999997</v>
      </c>
      <c r="M1032" s="12">
        <v>-0.63129999999999997</v>
      </c>
      <c r="N1032" s="12">
        <v>80.400000000000006</v>
      </c>
      <c r="O1032" s="12">
        <v>0.8</v>
      </c>
      <c r="P1032" s="12">
        <v>8.8000000000000007</v>
      </c>
      <c r="Q1032" s="12">
        <v>8</v>
      </c>
      <c r="R1032" s="85">
        <v>0.86338304569901936</v>
      </c>
      <c r="S1032" s="122">
        <v>0.79124607022877891</v>
      </c>
      <c r="T1032" s="122">
        <v>0.86485206765834499</v>
      </c>
      <c r="U1032" s="122">
        <v>0.85651098879197163</v>
      </c>
      <c r="V1032" s="174">
        <f t="shared" si="2581"/>
        <v>5</v>
      </c>
      <c r="W1032" s="174">
        <f t="shared" si="2582"/>
        <v>5</v>
      </c>
      <c r="X1032" s="174">
        <f t="shared" si="2583"/>
        <v>5</v>
      </c>
      <c r="Y1032" s="174">
        <f t="shared" si="2584"/>
        <v>5</v>
      </c>
      <c r="Z1032" s="99"/>
      <c r="AA1032" s="99"/>
      <c r="AB1032" s="99"/>
      <c r="AC1032" s="99"/>
      <c r="AD1032" s="99"/>
      <c r="AE1032" s="99"/>
      <c r="AF1032" s="99"/>
      <c r="AG1032" s="99"/>
      <c r="AH1032" s="99"/>
      <c r="AI1032" s="99"/>
      <c r="AJ1032" s="99"/>
      <c r="AK1032" s="99"/>
      <c r="AL1032" s="99"/>
      <c r="AM1032" s="99"/>
      <c r="AN1032" s="99"/>
      <c r="AO1032" s="52"/>
      <c r="AP1032" s="52"/>
      <c r="AQ1032" s="52"/>
    </row>
    <row r="1033" spans="1:43" ht="15" thickBot="1">
      <c r="A1033" s="1" t="s">
        <v>7</v>
      </c>
      <c r="B1033" s="1">
        <v>13089020300</v>
      </c>
      <c r="C1033" s="1"/>
      <c r="D1033" s="12">
        <v>82.4</v>
      </c>
      <c r="E1033" s="12">
        <v>71.099999999999994</v>
      </c>
      <c r="F1033" s="12">
        <v>78.599999999999994</v>
      </c>
      <c r="G1033" s="12">
        <v>58.3</v>
      </c>
      <c r="H1033" s="12">
        <v>5.4</v>
      </c>
      <c r="I1033" s="12">
        <v>7.6367000000000003</v>
      </c>
      <c r="J1033" s="12">
        <v>5.7</v>
      </c>
      <c r="K1033" s="12">
        <v>3.3</v>
      </c>
      <c r="L1033" s="12">
        <v>25.3</v>
      </c>
      <c r="M1033" s="12">
        <v>-0.75680000000000003</v>
      </c>
      <c r="N1033" s="12">
        <v>80.400000000000006</v>
      </c>
      <c r="O1033" s="12">
        <v>2.1</v>
      </c>
      <c r="P1033" s="12">
        <v>6.5</v>
      </c>
      <c r="Q1033" s="12">
        <v>2.4</v>
      </c>
      <c r="R1033" s="85">
        <v>0.91097488926170922</v>
      </c>
      <c r="S1033" s="122">
        <v>0.79794681534768019</v>
      </c>
      <c r="T1033" s="122">
        <v>0.92010181687667625</v>
      </c>
      <c r="U1033" s="122">
        <v>0.91741076347255168</v>
      </c>
      <c r="V1033" s="174">
        <f t="shared" si="2581"/>
        <v>5</v>
      </c>
      <c r="W1033" s="174">
        <f t="shared" si="2582"/>
        <v>5</v>
      </c>
      <c r="X1033" s="174">
        <f t="shared" si="2583"/>
        <v>5</v>
      </c>
      <c r="Y1033" s="174">
        <f t="shared" si="2584"/>
        <v>5</v>
      </c>
      <c r="Z1033" s="99"/>
      <c r="AA1033" s="99"/>
      <c r="AB1033" s="99"/>
      <c r="AC1033" s="99"/>
      <c r="AD1033" s="99"/>
      <c r="AE1033" s="99"/>
      <c r="AF1033" s="99"/>
      <c r="AG1033" s="99"/>
      <c r="AH1033" s="99"/>
      <c r="AI1033" s="99"/>
      <c r="AJ1033" s="99"/>
      <c r="AK1033" s="99"/>
      <c r="AL1033" s="99"/>
      <c r="AM1033" s="99"/>
      <c r="AN1033" s="99"/>
      <c r="AO1033" s="52"/>
      <c r="AP1033" s="52"/>
      <c r="AQ1033" s="52"/>
    </row>
    <row r="1034" spans="1:43" ht="15" thickBot="1">
      <c r="A1034" s="1" t="s">
        <v>7</v>
      </c>
      <c r="B1034" s="1">
        <v>13089020400</v>
      </c>
      <c r="C1034" s="1"/>
      <c r="D1034" s="12">
        <v>82.4</v>
      </c>
      <c r="E1034" s="12">
        <v>71.099999999999994</v>
      </c>
      <c r="F1034" s="12">
        <v>78.599999999999994</v>
      </c>
      <c r="G1034" s="12">
        <v>58.3</v>
      </c>
      <c r="H1034" s="12">
        <v>7.6</v>
      </c>
      <c r="I1034" s="12">
        <v>10.061999999999999</v>
      </c>
      <c r="J1034" s="12">
        <v>2.4293999999999998</v>
      </c>
      <c r="K1034" s="12">
        <v>5.8</v>
      </c>
      <c r="L1034" s="12">
        <v>23.8</v>
      </c>
      <c r="M1034" s="12">
        <v>4.1955</v>
      </c>
      <c r="N1034" s="12">
        <v>80.400000000000006</v>
      </c>
      <c r="O1034" s="12">
        <v>0.9</v>
      </c>
      <c r="P1034" s="12">
        <v>13.5</v>
      </c>
      <c r="Q1034" s="12">
        <v>7.6</v>
      </c>
      <c r="R1034" s="85">
        <v>0.85579081705294957</v>
      </c>
      <c r="S1034" s="122">
        <v>0.75991581907161099</v>
      </c>
      <c r="T1034" s="122">
        <v>0.88878234888803131</v>
      </c>
      <c r="U1034" s="122">
        <v>0.83640306300552447</v>
      </c>
      <c r="V1034" s="174">
        <f t="shared" si="2581"/>
        <v>5</v>
      </c>
      <c r="W1034" s="174">
        <f t="shared" si="2582"/>
        <v>5</v>
      </c>
      <c r="X1034" s="174">
        <f t="shared" si="2583"/>
        <v>5</v>
      </c>
      <c r="Y1034" s="174">
        <f t="shared" si="2584"/>
        <v>5</v>
      </c>
      <c r="Z1034" s="99"/>
      <c r="AA1034" s="99"/>
      <c r="AB1034" s="99"/>
      <c r="AC1034" s="99"/>
      <c r="AD1034" s="99"/>
      <c r="AE1034" s="99"/>
      <c r="AF1034" s="99"/>
      <c r="AG1034" s="99"/>
      <c r="AH1034" s="99"/>
      <c r="AI1034" s="99"/>
      <c r="AJ1034" s="99"/>
      <c r="AK1034" s="99"/>
      <c r="AL1034" s="99"/>
      <c r="AM1034" s="99"/>
      <c r="AN1034" s="99"/>
      <c r="AO1034" s="52"/>
      <c r="AP1034" s="52"/>
      <c r="AQ1034" s="52"/>
    </row>
    <row r="1035" spans="1:43" ht="15" thickBot="1">
      <c r="A1035" s="1" t="s">
        <v>7</v>
      </c>
      <c r="B1035" s="1">
        <v>13089020500</v>
      </c>
      <c r="C1035" s="1"/>
      <c r="D1035" s="12">
        <v>68.5</v>
      </c>
      <c r="E1035" s="12">
        <v>57</v>
      </c>
      <c r="F1035" s="12">
        <v>30.3</v>
      </c>
      <c r="G1035" s="12">
        <v>22.1</v>
      </c>
      <c r="H1035" s="12">
        <v>12</v>
      </c>
      <c r="I1035" s="12">
        <v>10.181699999999999</v>
      </c>
      <c r="J1035" s="12">
        <v>18.5</v>
      </c>
      <c r="K1035" s="12">
        <v>36.700000000000003</v>
      </c>
      <c r="L1035" s="12">
        <v>37</v>
      </c>
      <c r="M1035" s="12">
        <v>8.5</v>
      </c>
      <c r="N1035" s="12">
        <v>50.8</v>
      </c>
      <c r="O1035" s="12">
        <v>15.8</v>
      </c>
      <c r="P1035" s="12">
        <v>21.6</v>
      </c>
      <c r="Q1035" s="12">
        <v>8.1</v>
      </c>
      <c r="R1035" s="85">
        <v>0.4989673599615802</v>
      </c>
      <c r="S1035" s="122">
        <v>0.37732360515623914</v>
      </c>
      <c r="T1035" s="122">
        <v>0.64809760078326528</v>
      </c>
      <c r="U1035" s="122">
        <v>0.4891534605485543</v>
      </c>
      <c r="V1035" s="174">
        <f t="shared" si="2581"/>
        <v>2</v>
      </c>
      <c r="W1035" s="174">
        <f t="shared" si="2582"/>
        <v>2</v>
      </c>
      <c r="X1035" s="174">
        <f t="shared" si="2583"/>
        <v>3</v>
      </c>
      <c r="Y1035" s="174">
        <f t="shared" si="2584"/>
        <v>2</v>
      </c>
      <c r="Z1035" s="99"/>
      <c r="AA1035" s="99"/>
      <c r="AB1035" s="99"/>
      <c r="AC1035" s="99"/>
      <c r="AD1035" s="99"/>
      <c r="AE1035" s="99"/>
      <c r="AF1035" s="99"/>
      <c r="AG1035" s="99"/>
      <c r="AH1035" s="99"/>
      <c r="AI1035" s="99"/>
      <c r="AJ1035" s="99"/>
      <c r="AK1035" s="99"/>
      <c r="AL1035" s="99"/>
      <c r="AM1035" s="99"/>
      <c r="AN1035" s="99"/>
      <c r="AO1035" s="52"/>
      <c r="AP1035" s="52"/>
      <c r="AQ1035" s="52"/>
    </row>
    <row r="1036" spans="1:43" ht="15" thickBot="1">
      <c r="A1036" s="1" t="s">
        <v>7</v>
      </c>
      <c r="B1036" s="1">
        <v>13089020600</v>
      </c>
      <c r="C1036" s="1"/>
      <c r="D1036" s="12">
        <v>68.5</v>
      </c>
      <c r="E1036" s="12">
        <v>57</v>
      </c>
      <c r="F1036" s="12">
        <v>31.3</v>
      </c>
      <c r="G1036" s="12">
        <v>22.1</v>
      </c>
      <c r="H1036" s="12">
        <v>10.8</v>
      </c>
      <c r="I1036" s="12">
        <v>12.8</v>
      </c>
      <c r="J1036" s="12">
        <v>66.099999999999994</v>
      </c>
      <c r="K1036" s="12">
        <v>41.1</v>
      </c>
      <c r="L1036" s="12">
        <v>50.3</v>
      </c>
      <c r="M1036" s="12">
        <v>17.2</v>
      </c>
      <c r="N1036" s="12">
        <v>50.8</v>
      </c>
      <c r="O1036" s="12">
        <v>11.3</v>
      </c>
      <c r="P1036" s="12">
        <v>16.600000000000001</v>
      </c>
      <c r="Q1036" s="12">
        <v>9.1999999999999993</v>
      </c>
      <c r="R1036" s="85">
        <v>0.41145482847004022</v>
      </c>
      <c r="S1036" s="122">
        <v>0.28431893911507067</v>
      </c>
      <c r="T1036" s="122">
        <v>0.47929707734445359</v>
      </c>
      <c r="U1036" s="122">
        <v>0.53504785311949443</v>
      </c>
      <c r="V1036" s="174">
        <f t="shared" si="2581"/>
        <v>2</v>
      </c>
      <c r="W1036" s="174">
        <f t="shared" si="2582"/>
        <v>1</v>
      </c>
      <c r="X1036" s="174">
        <f t="shared" si="2583"/>
        <v>2</v>
      </c>
      <c r="Y1036" s="174">
        <f t="shared" si="2584"/>
        <v>2</v>
      </c>
      <c r="Z1036" s="99"/>
      <c r="AA1036" s="99"/>
      <c r="AB1036" s="99"/>
      <c r="AC1036" s="99"/>
      <c r="AD1036" s="99"/>
      <c r="AE1036" s="99"/>
      <c r="AF1036" s="99"/>
      <c r="AG1036" s="99"/>
      <c r="AH1036" s="99"/>
      <c r="AI1036" s="99"/>
      <c r="AJ1036" s="99"/>
      <c r="AK1036" s="99"/>
      <c r="AL1036" s="99"/>
      <c r="AM1036" s="99"/>
      <c r="AN1036" s="99"/>
      <c r="AO1036" s="52"/>
      <c r="AP1036" s="52"/>
      <c r="AQ1036" s="52"/>
    </row>
    <row r="1037" spans="1:43" ht="15" thickBot="1">
      <c r="A1037" s="1" t="s">
        <v>7</v>
      </c>
      <c r="B1037" s="1">
        <v>13089020700</v>
      </c>
      <c r="C1037" s="1"/>
      <c r="D1037" s="12">
        <v>68.5</v>
      </c>
      <c r="E1037" s="12">
        <v>57</v>
      </c>
      <c r="F1037" s="12">
        <v>21.2</v>
      </c>
      <c r="G1037" s="12">
        <v>22.1</v>
      </c>
      <c r="H1037" s="12">
        <v>9.6</v>
      </c>
      <c r="I1037" s="12">
        <v>9</v>
      </c>
      <c r="J1037" s="12">
        <v>6.7</v>
      </c>
      <c r="K1037" s="12">
        <v>20.7</v>
      </c>
      <c r="L1037" s="12">
        <v>43.2</v>
      </c>
      <c r="M1037" s="12">
        <v>10.4</v>
      </c>
      <c r="N1037" s="12">
        <v>50.8</v>
      </c>
      <c r="O1037" s="12">
        <v>13.2</v>
      </c>
      <c r="P1037" s="12">
        <v>11.4</v>
      </c>
      <c r="Q1037" s="12">
        <v>8.1</v>
      </c>
      <c r="R1037" s="85">
        <v>0.54218994066590143</v>
      </c>
      <c r="S1037" s="122">
        <v>0.42554293624707773</v>
      </c>
      <c r="T1037" s="122">
        <v>0.652614705943111</v>
      </c>
      <c r="U1037" s="122">
        <v>0.55901591060909861</v>
      </c>
      <c r="V1037" s="174">
        <f t="shared" si="2581"/>
        <v>3</v>
      </c>
      <c r="W1037" s="174">
        <f t="shared" si="2582"/>
        <v>2</v>
      </c>
      <c r="X1037" s="174">
        <f t="shared" si="2583"/>
        <v>3</v>
      </c>
      <c r="Y1037" s="174">
        <f t="shared" si="2584"/>
        <v>2</v>
      </c>
      <c r="Z1037" s="99"/>
      <c r="AA1037" s="99"/>
      <c r="AB1037" s="99"/>
      <c r="AC1037" s="99"/>
      <c r="AD1037" s="99"/>
      <c r="AE1037" s="99"/>
      <c r="AF1037" s="99"/>
      <c r="AG1037" s="99"/>
      <c r="AH1037" s="99"/>
      <c r="AI1037" s="99"/>
      <c r="AJ1037" s="99"/>
      <c r="AK1037" s="99"/>
      <c r="AL1037" s="99"/>
      <c r="AM1037" s="99"/>
      <c r="AN1037" s="99"/>
      <c r="AO1037" s="52"/>
      <c r="AP1037" s="52"/>
      <c r="AQ1037" s="52"/>
    </row>
    <row r="1038" spans="1:43" ht="15" thickBot="1">
      <c r="A1038" s="1" t="s">
        <v>7</v>
      </c>
      <c r="B1038" s="1">
        <v>13089020801</v>
      </c>
      <c r="C1038" s="1"/>
      <c r="D1038" s="12">
        <v>68.5</v>
      </c>
      <c r="E1038" s="12">
        <v>57</v>
      </c>
      <c r="F1038" s="12">
        <v>21.2</v>
      </c>
      <c r="G1038" s="12">
        <v>22.1</v>
      </c>
      <c r="H1038" s="12">
        <v>8.6</v>
      </c>
      <c r="I1038" s="12">
        <v>12.6</v>
      </c>
      <c r="J1038" s="12">
        <v>22.8</v>
      </c>
      <c r="K1038" s="12">
        <v>18.2</v>
      </c>
      <c r="L1038" s="12">
        <v>38.700000000000003</v>
      </c>
      <c r="M1038" s="12">
        <v>6</v>
      </c>
      <c r="N1038" s="12">
        <v>50.8</v>
      </c>
      <c r="O1038" s="12">
        <v>11.1</v>
      </c>
      <c r="P1038" s="12">
        <v>17.399999999999999</v>
      </c>
      <c r="Q1038" s="12">
        <v>12.2</v>
      </c>
      <c r="R1038" s="85">
        <v>0.5391729661059842</v>
      </c>
      <c r="S1038" s="122">
        <v>0.38873649166715751</v>
      </c>
      <c r="T1038" s="122">
        <v>0.72314351172490898</v>
      </c>
      <c r="U1038" s="122">
        <v>0.50102386114164821</v>
      </c>
      <c r="V1038" s="174">
        <f t="shared" si="2581"/>
        <v>3</v>
      </c>
      <c r="W1038" s="174">
        <f t="shared" si="2582"/>
        <v>2</v>
      </c>
      <c r="X1038" s="174">
        <f t="shared" si="2583"/>
        <v>5</v>
      </c>
      <c r="Y1038" s="174">
        <f t="shared" si="2584"/>
        <v>2</v>
      </c>
      <c r="Z1038" s="99"/>
      <c r="AA1038" s="99"/>
      <c r="AB1038" s="99"/>
      <c r="AC1038" s="99"/>
      <c r="AD1038" s="99"/>
      <c r="AE1038" s="99"/>
      <c r="AF1038" s="99"/>
      <c r="AG1038" s="99"/>
      <c r="AH1038" s="99"/>
      <c r="AI1038" s="99"/>
      <c r="AJ1038" s="99"/>
      <c r="AK1038" s="99"/>
      <c r="AL1038" s="99"/>
      <c r="AM1038" s="99"/>
      <c r="AN1038" s="99"/>
      <c r="AO1038" s="52"/>
      <c r="AP1038" s="52"/>
      <c r="AQ1038" s="52"/>
    </row>
    <row r="1039" spans="1:43" ht="15" thickBot="1">
      <c r="A1039" s="1" t="s">
        <v>7</v>
      </c>
      <c r="B1039" s="1">
        <v>13089020802</v>
      </c>
      <c r="C1039" s="1"/>
      <c r="D1039" s="12">
        <v>68.5</v>
      </c>
      <c r="E1039" s="12">
        <v>57</v>
      </c>
      <c r="F1039" s="12">
        <v>21.2</v>
      </c>
      <c r="G1039" s="12">
        <v>22.1</v>
      </c>
      <c r="H1039" s="12">
        <v>11.7</v>
      </c>
      <c r="I1039" s="12">
        <v>1.5</v>
      </c>
      <c r="J1039" s="12">
        <v>26.3</v>
      </c>
      <c r="K1039" s="12">
        <v>29.8</v>
      </c>
      <c r="L1039" s="12">
        <v>34.200000000000003</v>
      </c>
      <c r="M1039" s="12">
        <v>7.9</v>
      </c>
      <c r="N1039" s="12">
        <v>50.8</v>
      </c>
      <c r="O1039" s="12">
        <v>11.3</v>
      </c>
      <c r="P1039" s="12">
        <v>17.399999999999999</v>
      </c>
      <c r="Q1039" s="12">
        <v>10.3</v>
      </c>
      <c r="R1039" s="85">
        <v>0.53578199848665176</v>
      </c>
      <c r="S1039" s="122">
        <v>0.39050445088609304</v>
      </c>
      <c r="T1039" s="122">
        <v>0.69842184081534742</v>
      </c>
      <c r="U1039" s="122">
        <v>0.51950320498362401</v>
      </c>
      <c r="V1039" s="174">
        <f t="shared" si="2581"/>
        <v>3</v>
      </c>
      <c r="W1039" s="174">
        <f t="shared" si="2582"/>
        <v>2</v>
      </c>
      <c r="X1039" s="174">
        <f t="shared" si="2583"/>
        <v>3</v>
      </c>
      <c r="Y1039" s="174">
        <f t="shared" si="2584"/>
        <v>2</v>
      </c>
      <c r="Z1039" s="99"/>
      <c r="AA1039" s="99"/>
      <c r="AB1039" s="99"/>
      <c r="AC1039" s="99"/>
      <c r="AD1039" s="99"/>
      <c r="AE1039" s="99"/>
      <c r="AF1039" s="99"/>
      <c r="AG1039" s="99"/>
      <c r="AH1039" s="99"/>
      <c r="AI1039" s="99"/>
      <c r="AJ1039" s="99"/>
      <c r="AK1039" s="99"/>
      <c r="AL1039" s="99"/>
      <c r="AM1039" s="99"/>
      <c r="AN1039" s="99"/>
      <c r="AO1039" s="52"/>
      <c r="AP1039" s="52"/>
      <c r="AQ1039" s="52"/>
    </row>
    <row r="1040" spans="1:43" ht="15" thickBot="1">
      <c r="A1040" s="1" t="s">
        <v>7</v>
      </c>
      <c r="B1040" s="1">
        <v>13089020900</v>
      </c>
      <c r="C1040" s="1"/>
      <c r="D1040" s="12">
        <v>68.5</v>
      </c>
      <c r="E1040" s="12">
        <v>57</v>
      </c>
      <c r="F1040" s="12">
        <v>39.4</v>
      </c>
      <c r="G1040" s="12">
        <v>21.8</v>
      </c>
      <c r="H1040" s="12">
        <v>9.1</v>
      </c>
      <c r="I1040" s="12">
        <v>7.4065000000000003</v>
      </c>
      <c r="J1040" s="12">
        <v>4</v>
      </c>
      <c r="K1040" s="12">
        <v>37.799999999999997</v>
      </c>
      <c r="L1040" s="12">
        <v>41.2</v>
      </c>
      <c r="M1040" s="12">
        <v>8.4</v>
      </c>
      <c r="N1040" s="12">
        <v>50.8</v>
      </c>
      <c r="O1040" s="12">
        <v>15.7</v>
      </c>
      <c r="P1040" s="12">
        <v>21.2</v>
      </c>
      <c r="Q1040" s="12">
        <v>9.6999999999999993</v>
      </c>
      <c r="R1040" s="85">
        <v>0.51538378832865828</v>
      </c>
      <c r="S1040" s="122">
        <v>0.48235238227331745</v>
      </c>
      <c r="T1040" s="122">
        <v>0.61456306329574417</v>
      </c>
      <c r="U1040" s="122">
        <v>0.47510722861787552</v>
      </c>
      <c r="V1040" s="174">
        <f t="shared" si="2581"/>
        <v>2</v>
      </c>
      <c r="W1040" s="174">
        <f t="shared" si="2582"/>
        <v>3</v>
      </c>
      <c r="X1040" s="174">
        <f t="shared" si="2583"/>
        <v>3</v>
      </c>
      <c r="Y1040" s="174">
        <f t="shared" si="2584"/>
        <v>2</v>
      </c>
      <c r="Z1040" s="99"/>
      <c r="AA1040" s="99"/>
      <c r="AB1040" s="99"/>
      <c r="AC1040" s="99"/>
      <c r="AD1040" s="99"/>
      <c r="AE1040" s="99"/>
      <c r="AF1040" s="99"/>
      <c r="AG1040" s="99"/>
      <c r="AH1040" s="99"/>
      <c r="AI1040" s="99"/>
      <c r="AJ1040" s="99"/>
      <c r="AK1040" s="99"/>
      <c r="AL1040" s="99"/>
      <c r="AM1040" s="99"/>
      <c r="AN1040" s="99"/>
      <c r="AO1040" s="52"/>
      <c r="AP1040" s="52"/>
      <c r="AQ1040" s="52"/>
    </row>
    <row r="1041" spans="1:43" ht="15" thickBot="1">
      <c r="A1041" s="1" t="s">
        <v>7</v>
      </c>
      <c r="B1041" s="1">
        <v>13089021101</v>
      </c>
      <c r="C1041" s="1"/>
      <c r="D1041" s="12">
        <v>83.5</v>
      </c>
      <c r="E1041" s="12">
        <v>79.8</v>
      </c>
      <c r="F1041" s="12">
        <v>76.7</v>
      </c>
      <c r="G1041" s="12">
        <v>46.3</v>
      </c>
      <c r="H1041" s="12">
        <v>12.3</v>
      </c>
      <c r="I1041" s="12">
        <v>6.8127000000000004</v>
      </c>
      <c r="J1041" s="12">
        <v>3.6</v>
      </c>
      <c r="K1041" s="12">
        <v>8.4</v>
      </c>
      <c r="L1041" s="12">
        <v>31.1</v>
      </c>
      <c r="M1041" s="12">
        <v>1.3551</v>
      </c>
      <c r="N1041" s="12">
        <v>87.1</v>
      </c>
      <c r="O1041" s="12">
        <v>3.4</v>
      </c>
      <c r="P1041" s="12">
        <v>5.7</v>
      </c>
      <c r="Q1041" s="12">
        <v>3.7</v>
      </c>
      <c r="R1041" s="85">
        <v>0.85857650416539788</v>
      </c>
      <c r="S1041" s="122">
        <v>0.71178162021505631</v>
      </c>
      <c r="T1041" s="122">
        <v>0.84534120917483446</v>
      </c>
      <c r="U1041" s="122">
        <v>0.94243429760285058</v>
      </c>
      <c r="V1041" s="174">
        <f t="shared" si="2581"/>
        <v>5</v>
      </c>
      <c r="W1041" s="174">
        <f t="shared" si="2582"/>
        <v>5</v>
      </c>
      <c r="X1041" s="174">
        <f t="shared" si="2583"/>
        <v>5</v>
      </c>
      <c r="Y1041" s="174">
        <f t="shared" si="2584"/>
        <v>5</v>
      </c>
      <c r="Z1041" s="99"/>
      <c r="AA1041" s="99"/>
      <c r="AB1041" s="99"/>
      <c r="AC1041" s="99"/>
      <c r="AD1041" s="99"/>
      <c r="AE1041" s="99"/>
      <c r="AF1041" s="99"/>
      <c r="AG1041" s="99"/>
      <c r="AH1041" s="99"/>
      <c r="AI1041" s="99"/>
      <c r="AJ1041" s="99"/>
      <c r="AK1041" s="99"/>
      <c r="AL1041" s="99"/>
      <c r="AM1041" s="99"/>
      <c r="AN1041" s="99"/>
      <c r="AO1041" s="52"/>
      <c r="AP1041" s="52"/>
      <c r="AQ1041" s="52"/>
    </row>
    <row r="1042" spans="1:43" ht="15" thickBot="1">
      <c r="A1042" s="1" t="s">
        <v>7</v>
      </c>
      <c r="B1042" s="1">
        <v>13089021102</v>
      </c>
      <c r="C1042" s="1"/>
      <c r="D1042" s="12">
        <v>83.5</v>
      </c>
      <c r="E1042" s="12">
        <v>79.8</v>
      </c>
      <c r="F1042" s="12">
        <v>62.9</v>
      </c>
      <c r="G1042" s="12">
        <v>46.3</v>
      </c>
      <c r="H1042" s="12">
        <v>8.1</v>
      </c>
      <c r="I1042" s="12">
        <v>5.9</v>
      </c>
      <c r="J1042" s="12">
        <v>13.3</v>
      </c>
      <c r="K1042" s="12">
        <v>9.8000000000000007</v>
      </c>
      <c r="L1042" s="12">
        <v>27.6</v>
      </c>
      <c r="M1042" s="12">
        <v>3.6953999999999998</v>
      </c>
      <c r="N1042" s="12">
        <v>87.1</v>
      </c>
      <c r="O1042" s="12">
        <v>3.1</v>
      </c>
      <c r="P1042" s="12">
        <v>6.3</v>
      </c>
      <c r="Q1042" s="12">
        <v>2.7</v>
      </c>
      <c r="R1042" s="85">
        <v>0.87037948177315716</v>
      </c>
      <c r="S1042" s="122">
        <v>0.73099607076606687</v>
      </c>
      <c r="T1042" s="122">
        <v>0.84962804036849349</v>
      </c>
      <c r="U1042" s="122">
        <v>0.95206203162373571</v>
      </c>
      <c r="V1042" s="174">
        <f t="shared" si="2581"/>
        <v>5</v>
      </c>
      <c r="W1042" s="174">
        <f t="shared" si="2582"/>
        <v>5</v>
      </c>
      <c r="X1042" s="174">
        <f t="shared" si="2583"/>
        <v>5</v>
      </c>
      <c r="Y1042" s="174">
        <f t="shared" si="2584"/>
        <v>5</v>
      </c>
      <c r="Z1042" s="99"/>
      <c r="AA1042" s="99"/>
      <c r="AB1042" s="99"/>
      <c r="AC1042" s="99"/>
      <c r="AD1042" s="99"/>
      <c r="AE1042" s="99"/>
      <c r="AF1042" s="99"/>
      <c r="AG1042" s="99"/>
      <c r="AH1042" s="99"/>
      <c r="AI1042" s="99"/>
      <c r="AJ1042" s="99"/>
      <c r="AK1042" s="99"/>
      <c r="AL1042" s="99"/>
      <c r="AM1042" s="99"/>
      <c r="AN1042" s="99"/>
      <c r="AO1042" s="52"/>
      <c r="AP1042" s="52"/>
      <c r="AQ1042" s="52"/>
    </row>
    <row r="1043" spans="1:43" ht="15" thickBot="1">
      <c r="A1043" s="1" t="s">
        <v>7</v>
      </c>
      <c r="B1043" s="1">
        <v>13089021202</v>
      </c>
      <c r="C1043" s="1"/>
      <c r="D1043" s="12">
        <v>83.5</v>
      </c>
      <c r="E1043" s="12">
        <v>79.8</v>
      </c>
      <c r="F1043" s="12">
        <v>76.900000000000006</v>
      </c>
      <c r="G1043" s="12">
        <v>46.3</v>
      </c>
      <c r="H1043" s="12">
        <v>10.6</v>
      </c>
      <c r="I1043" s="12">
        <v>1.7</v>
      </c>
      <c r="J1043" s="12">
        <v>10</v>
      </c>
      <c r="K1043" s="12">
        <v>5.8</v>
      </c>
      <c r="L1043" s="12">
        <v>27.8</v>
      </c>
      <c r="M1043" s="12">
        <v>1.9</v>
      </c>
      <c r="N1043" s="12">
        <v>87.1</v>
      </c>
      <c r="O1043" s="12">
        <v>1.4</v>
      </c>
      <c r="P1043" s="12">
        <v>7.1</v>
      </c>
      <c r="Q1043" s="12">
        <v>12.5</v>
      </c>
      <c r="R1043" s="85">
        <v>0.85402324552734432</v>
      </c>
      <c r="S1043" s="122">
        <v>0.74958950217383646</v>
      </c>
      <c r="T1043" s="122">
        <v>0.87527532942027775</v>
      </c>
      <c r="U1043" s="122">
        <v>0.85753686614633251</v>
      </c>
      <c r="V1043" s="174">
        <f t="shared" si="2581"/>
        <v>5</v>
      </c>
      <c r="W1043" s="174">
        <f t="shared" si="2582"/>
        <v>5</v>
      </c>
      <c r="X1043" s="174">
        <f t="shared" si="2583"/>
        <v>5</v>
      </c>
      <c r="Y1043" s="174">
        <f t="shared" si="2584"/>
        <v>5</v>
      </c>
      <c r="Z1043" s="99"/>
      <c r="AA1043" s="99"/>
      <c r="AB1043" s="99"/>
      <c r="AC1043" s="99"/>
      <c r="AD1043" s="99"/>
      <c r="AE1043" s="99"/>
      <c r="AF1043" s="99"/>
      <c r="AG1043" s="99"/>
      <c r="AH1043" s="99"/>
      <c r="AI1043" s="99"/>
      <c r="AJ1043" s="99"/>
      <c r="AK1043" s="99"/>
      <c r="AL1043" s="99"/>
      <c r="AM1043" s="99"/>
      <c r="AN1043" s="99"/>
      <c r="AO1043" s="52"/>
      <c r="AP1043" s="52"/>
      <c r="AQ1043" s="52"/>
    </row>
    <row r="1044" spans="1:43" ht="15" thickBot="1">
      <c r="A1044" s="4" t="s">
        <v>7</v>
      </c>
      <c r="B1044" s="4">
        <v>13089021204</v>
      </c>
      <c r="C1044" s="4"/>
      <c r="D1044" s="13">
        <v>49.4</v>
      </c>
      <c r="E1044" s="13">
        <v>68.2</v>
      </c>
      <c r="F1044" s="13">
        <v>19</v>
      </c>
      <c r="G1044" s="13">
        <v>12.2</v>
      </c>
      <c r="H1044" s="13">
        <v>6.2</v>
      </c>
      <c r="I1044" s="13">
        <v>23.4</v>
      </c>
      <c r="J1044" s="13">
        <v>47.2</v>
      </c>
      <c r="K1044" s="13">
        <v>74.099999999999994</v>
      </c>
      <c r="L1044" s="13">
        <v>43.5</v>
      </c>
      <c r="M1044" s="13">
        <v>78.7</v>
      </c>
      <c r="N1044" s="13">
        <v>45.3</v>
      </c>
      <c r="O1044" s="13">
        <v>76.2</v>
      </c>
      <c r="P1044" s="13">
        <v>90.1</v>
      </c>
      <c r="Q1044" s="13">
        <v>6.5</v>
      </c>
      <c r="R1044" s="85">
        <v>0.10808987584678682</v>
      </c>
      <c r="S1044" s="122">
        <v>0.26990343681377826</v>
      </c>
      <c r="T1044" s="122">
        <v>0.18278471424944154</v>
      </c>
      <c r="U1044" s="122">
        <v>5.293199924290401E-2</v>
      </c>
      <c r="V1044" s="174">
        <f t="shared" si="2581"/>
        <v>1</v>
      </c>
      <c r="W1044" s="174">
        <f t="shared" si="2582"/>
        <v>1</v>
      </c>
      <c r="X1044" s="174">
        <f t="shared" si="2583"/>
        <v>1</v>
      </c>
      <c r="Y1044" s="174">
        <f t="shared" si="2584"/>
        <v>1</v>
      </c>
      <c r="Z1044" s="99"/>
      <c r="AA1044" s="99"/>
      <c r="AB1044" s="99"/>
      <c r="AC1044" s="99"/>
      <c r="AD1044" s="99"/>
      <c r="AE1044" s="99"/>
      <c r="AF1044" s="99"/>
      <c r="AG1044" s="99"/>
      <c r="AH1044" s="99"/>
      <c r="AI1044" s="99"/>
      <c r="AJ1044" s="99"/>
      <c r="AK1044" s="99"/>
      <c r="AL1044" s="99"/>
      <c r="AM1044" s="99"/>
      <c r="AN1044" s="99"/>
      <c r="AO1044" s="52"/>
      <c r="AP1044" s="52"/>
      <c r="AQ1044" s="52"/>
    </row>
    <row r="1045" spans="1:43" ht="15" thickBot="1">
      <c r="A1045" s="1" t="s">
        <v>7</v>
      </c>
      <c r="B1045" s="1">
        <v>13089021208</v>
      </c>
      <c r="C1045" s="1"/>
      <c r="D1045" s="12">
        <v>83.5</v>
      </c>
      <c r="E1045" s="12">
        <v>79.8</v>
      </c>
      <c r="F1045" s="12">
        <v>58.3</v>
      </c>
      <c r="G1045" s="12">
        <v>46.3</v>
      </c>
      <c r="H1045" s="12">
        <v>5.9</v>
      </c>
      <c r="I1045" s="12">
        <v>13.1</v>
      </c>
      <c r="J1045" s="12">
        <v>30.7</v>
      </c>
      <c r="K1045" s="12">
        <v>16</v>
      </c>
      <c r="L1045" s="12">
        <v>40.4</v>
      </c>
      <c r="M1045" s="12">
        <v>15.1</v>
      </c>
      <c r="N1045" s="12">
        <v>87.1</v>
      </c>
      <c r="O1045" s="12">
        <v>11</v>
      </c>
      <c r="P1045" s="12">
        <v>29.9</v>
      </c>
      <c r="Q1045" s="12">
        <v>17</v>
      </c>
      <c r="R1045" s="85">
        <v>0.65683751952131775</v>
      </c>
      <c r="S1045" s="122">
        <v>0.68220626519088079</v>
      </c>
      <c r="T1045" s="122">
        <v>0.65978113880351041</v>
      </c>
      <c r="U1045" s="122">
        <v>0.62698024002616604</v>
      </c>
      <c r="V1045" s="174">
        <f t="shared" si="2581"/>
        <v>3</v>
      </c>
      <c r="W1045" s="174">
        <f t="shared" si="2582"/>
        <v>5</v>
      </c>
      <c r="X1045" s="174">
        <f t="shared" si="2583"/>
        <v>3</v>
      </c>
      <c r="Y1045" s="174">
        <f t="shared" si="2584"/>
        <v>3</v>
      </c>
      <c r="Z1045" s="99"/>
      <c r="AA1045" s="99"/>
      <c r="AB1045" s="99"/>
      <c r="AC1045" s="99"/>
      <c r="AD1045" s="99"/>
      <c r="AE1045" s="99"/>
      <c r="AF1045" s="99"/>
      <c r="AG1045" s="99"/>
      <c r="AH1045" s="99"/>
      <c r="AI1045" s="99"/>
      <c r="AJ1045" s="99"/>
      <c r="AK1045" s="99"/>
      <c r="AL1045" s="99"/>
      <c r="AM1045" s="99"/>
      <c r="AN1045" s="99"/>
      <c r="AO1045" s="52"/>
      <c r="AP1045" s="52"/>
      <c r="AQ1045" s="52"/>
    </row>
    <row r="1046" spans="1:43" ht="15" thickBot="1">
      <c r="A1046" s="1" t="s">
        <v>7</v>
      </c>
      <c r="B1046" s="1">
        <v>13089021209</v>
      </c>
      <c r="C1046" s="1"/>
      <c r="D1046" s="12">
        <v>83.5</v>
      </c>
      <c r="E1046" s="12">
        <v>79.8</v>
      </c>
      <c r="F1046" s="12">
        <v>75</v>
      </c>
      <c r="G1046" s="12">
        <v>46.3</v>
      </c>
      <c r="H1046" s="12">
        <v>5.7</v>
      </c>
      <c r="I1046" s="12">
        <v>8.7590000000000003</v>
      </c>
      <c r="J1046" s="12">
        <v>1.8</v>
      </c>
      <c r="K1046" s="12">
        <v>15.6</v>
      </c>
      <c r="L1046" s="12">
        <v>24.7</v>
      </c>
      <c r="M1046" s="12">
        <v>2.8</v>
      </c>
      <c r="N1046" s="12">
        <v>87.1</v>
      </c>
      <c r="O1046" s="12">
        <v>6.5</v>
      </c>
      <c r="P1046" s="12">
        <v>6.9</v>
      </c>
      <c r="Q1046" s="12">
        <v>2.9</v>
      </c>
      <c r="R1046" s="85">
        <v>0.88551923710015423</v>
      </c>
      <c r="S1046" s="122">
        <v>0.80086010936574659</v>
      </c>
      <c r="T1046" s="122">
        <v>0.8540027802205391</v>
      </c>
      <c r="U1046" s="122">
        <v>0.92252226320308306</v>
      </c>
      <c r="V1046" s="174">
        <f t="shared" si="2581"/>
        <v>5</v>
      </c>
      <c r="W1046" s="174">
        <f t="shared" si="2582"/>
        <v>5</v>
      </c>
      <c r="X1046" s="174">
        <f t="shared" si="2583"/>
        <v>5</v>
      </c>
      <c r="Y1046" s="174">
        <f t="shared" si="2584"/>
        <v>5</v>
      </c>
      <c r="Z1046" s="99"/>
      <c r="AA1046" s="99"/>
      <c r="AB1046" s="99"/>
      <c r="AC1046" s="99"/>
      <c r="AD1046" s="99"/>
      <c r="AE1046" s="99"/>
      <c r="AF1046" s="99"/>
      <c r="AG1046" s="99"/>
      <c r="AH1046" s="99"/>
      <c r="AI1046" s="99"/>
      <c r="AJ1046" s="99"/>
      <c r="AK1046" s="99"/>
      <c r="AL1046" s="99"/>
      <c r="AM1046" s="99"/>
      <c r="AN1046" s="99"/>
      <c r="AO1046" s="52"/>
      <c r="AP1046" s="52"/>
      <c r="AQ1046" s="52"/>
    </row>
    <row r="1047" spans="1:43" ht="15" thickBot="1">
      <c r="A1047" s="1" t="s">
        <v>7</v>
      </c>
      <c r="B1047" s="1">
        <v>13089021210</v>
      </c>
      <c r="C1047" s="1"/>
      <c r="D1047" s="12">
        <v>78.599999999999994</v>
      </c>
      <c r="E1047" s="12">
        <v>73.599999999999994</v>
      </c>
      <c r="F1047" s="12">
        <v>76</v>
      </c>
      <c r="G1047" s="12">
        <v>32.4</v>
      </c>
      <c r="H1047" s="12">
        <v>8.4</v>
      </c>
      <c r="I1047" s="12">
        <v>0.4</v>
      </c>
      <c r="J1047" s="12">
        <v>3.1</v>
      </c>
      <c r="K1047" s="12">
        <v>8.6</v>
      </c>
      <c r="L1047" s="12">
        <v>21.8</v>
      </c>
      <c r="M1047" s="12">
        <v>2.6438999999999999</v>
      </c>
      <c r="N1047" s="12">
        <v>81.2</v>
      </c>
      <c r="O1047" s="12">
        <v>1</v>
      </c>
      <c r="P1047" s="12">
        <v>4.8</v>
      </c>
      <c r="Q1047" s="12">
        <v>8.9</v>
      </c>
      <c r="R1047" s="85">
        <v>0.86327981238791962</v>
      </c>
      <c r="S1047" s="122">
        <v>0.72852544047249623</v>
      </c>
      <c r="T1047" s="122">
        <v>0.90251396275804929</v>
      </c>
      <c r="U1047" s="122">
        <v>0.87096080136552878</v>
      </c>
      <c r="V1047" s="174">
        <f t="shared" si="2581"/>
        <v>5</v>
      </c>
      <c r="W1047" s="174">
        <f t="shared" si="2582"/>
        <v>5</v>
      </c>
      <c r="X1047" s="174">
        <f t="shared" si="2583"/>
        <v>5</v>
      </c>
      <c r="Y1047" s="174">
        <f t="shared" si="2584"/>
        <v>5</v>
      </c>
      <c r="Z1047" s="99"/>
      <c r="AA1047" s="99"/>
      <c r="AB1047" s="99"/>
      <c r="AC1047" s="99"/>
      <c r="AD1047" s="99"/>
      <c r="AE1047" s="99"/>
      <c r="AF1047" s="99"/>
      <c r="AG1047" s="99"/>
      <c r="AH1047" s="99"/>
      <c r="AI1047" s="99"/>
      <c r="AJ1047" s="99"/>
      <c r="AK1047" s="99"/>
      <c r="AL1047" s="99"/>
      <c r="AM1047" s="99"/>
      <c r="AN1047" s="99"/>
      <c r="AO1047" s="52"/>
      <c r="AP1047" s="52"/>
      <c r="AQ1047" s="52"/>
    </row>
    <row r="1048" spans="1:43" ht="15" thickBot="1">
      <c r="A1048" s="1" t="s">
        <v>7</v>
      </c>
      <c r="B1048" s="1">
        <v>13089021211</v>
      </c>
      <c r="C1048" s="1"/>
      <c r="D1048" s="12">
        <v>78.599999999999994</v>
      </c>
      <c r="E1048" s="12">
        <v>73.599999999999994</v>
      </c>
      <c r="F1048" s="12">
        <v>52.5</v>
      </c>
      <c r="G1048" s="12">
        <v>32.4</v>
      </c>
      <c r="H1048" s="12">
        <v>10.199999999999999</v>
      </c>
      <c r="I1048" s="12">
        <v>1.2</v>
      </c>
      <c r="J1048" s="12">
        <v>4.3861999999999997</v>
      </c>
      <c r="K1048" s="12">
        <v>5</v>
      </c>
      <c r="L1048" s="12">
        <v>23.4</v>
      </c>
      <c r="M1048" s="12">
        <v>3.3176000000000001</v>
      </c>
      <c r="N1048" s="12">
        <v>81.2</v>
      </c>
      <c r="O1048" s="12">
        <v>1.3</v>
      </c>
      <c r="P1048" s="12">
        <v>8.1999999999999993</v>
      </c>
      <c r="Q1048" s="12">
        <v>6.7</v>
      </c>
      <c r="R1048" s="85">
        <v>0.83634642732863862</v>
      </c>
      <c r="S1048" s="122">
        <v>0.64798426519641017</v>
      </c>
      <c r="T1048" s="122">
        <v>0.90045324904750856</v>
      </c>
      <c r="U1048" s="122">
        <v>0.87480673622808081</v>
      </c>
      <c r="V1048" s="174">
        <f t="shared" si="2581"/>
        <v>5</v>
      </c>
      <c r="W1048" s="174">
        <f t="shared" si="2582"/>
        <v>5</v>
      </c>
      <c r="X1048" s="174">
        <f t="shared" si="2583"/>
        <v>5</v>
      </c>
      <c r="Y1048" s="174">
        <f t="shared" si="2584"/>
        <v>5</v>
      </c>
      <c r="Z1048" s="99"/>
      <c r="AA1048" s="99"/>
      <c r="AB1048" s="99"/>
      <c r="AC1048" s="99"/>
      <c r="AD1048" s="99"/>
      <c r="AE1048" s="99"/>
      <c r="AF1048" s="99"/>
      <c r="AG1048" s="99"/>
      <c r="AH1048" s="99"/>
      <c r="AI1048" s="99"/>
      <c r="AJ1048" s="99"/>
      <c r="AK1048" s="99"/>
      <c r="AL1048" s="99"/>
      <c r="AM1048" s="99"/>
      <c r="AN1048" s="99"/>
      <c r="AO1048" s="52"/>
      <c r="AP1048" s="52"/>
      <c r="AQ1048" s="52"/>
    </row>
    <row r="1049" spans="1:43" ht="15" thickBot="1">
      <c r="A1049" s="1" t="s">
        <v>7</v>
      </c>
      <c r="B1049" s="1">
        <v>13089021213</v>
      </c>
      <c r="C1049" s="1"/>
      <c r="D1049" s="12">
        <v>78.599999999999994</v>
      </c>
      <c r="E1049" s="12">
        <v>73.599999999999994</v>
      </c>
      <c r="F1049" s="12">
        <v>83.8</v>
      </c>
      <c r="G1049" s="12">
        <v>32.4</v>
      </c>
      <c r="H1049" s="12">
        <v>10</v>
      </c>
      <c r="I1049" s="12">
        <v>1.2</v>
      </c>
      <c r="J1049" s="12">
        <v>2.8</v>
      </c>
      <c r="K1049" s="12">
        <v>5.7</v>
      </c>
      <c r="L1049" s="12">
        <v>25.5</v>
      </c>
      <c r="M1049" s="12">
        <v>1.5859000000000001</v>
      </c>
      <c r="N1049" s="12">
        <v>81.2</v>
      </c>
      <c r="O1049" s="12">
        <v>1.1000000000000001</v>
      </c>
      <c r="P1049" s="12">
        <v>1.2</v>
      </c>
      <c r="Q1049" s="12">
        <v>4.9000000000000004</v>
      </c>
      <c r="R1049" s="85">
        <v>0.87684801151136393</v>
      </c>
      <c r="S1049" s="122">
        <v>0.71691678148192484</v>
      </c>
      <c r="T1049" s="122">
        <v>0.8941347174336024</v>
      </c>
      <c r="U1049" s="122">
        <v>0.93023482344169239</v>
      </c>
      <c r="V1049" s="174">
        <f t="shared" si="2581"/>
        <v>5</v>
      </c>
      <c r="W1049" s="174">
        <f t="shared" si="2582"/>
        <v>5</v>
      </c>
      <c r="X1049" s="174">
        <f t="shared" si="2583"/>
        <v>5</v>
      </c>
      <c r="Y1049" s="174">
        <f t="shared" si="2584"/>
        <v>5</v>
      </c>
      <c r="Z1049" s="99"/>
      <c r="AA1049" s="99"/>
      <c r="AB1049" s="99"/>
      <c r="AC1049" s="99"/>
      <c r="AD1049" s="99"/>
      <c r="AE1049" s="99"/>
      <c r="AF1049" s="99"/>
      <c r="AG1049" s="99"/>
      <c r="AH1049" s="99"/>
      <c r="AI1049" s="99"/>
      <c r="AJ1049" s="99"/>
      <c r="AK1049" s="99"/>
      <c r="AL1049" s="99"/>
      <c r="AM1049" s="99"/>
      <c r="AN1049" s="99"/>
      <c r="AO1049" s="52"/>
      <c r="AP1049" s="52"/>
      <c r="AQ1049" s="52"/>
    </row>
    <row r="1050" spans="1:43" ht="15" thickBot="1">
      <c r="A1050" s="1" t="s">
        <v>7</v>
      </c>
      <c r="B1050" s="1">
        <v>13089021214</v>
      </c>
      <c r="C1050" s="1"/>
      <c r="D1050" s="12">
        <v>78.599999999999994</v>
      </c>
      <c r="E1050" s="12">
        <v>73.599999999999994</v>
      </c>
      <c r="F1050" s="12">
        <v>83.6</v>
      </c>
      <c r="G1050" s="12">
        <v>32.4</v>
      </c>
      <c r="H1050" s="12">
        <v>8.1999999999999993</v>
      </c>
      <c r="I1050" s="12">
        <v>5.0999999999999996</v>
      </c>
      <c r="J1050" s="12">
        <v>4</v>
      </c>
      <c r="K1050" s="12">
        <v>10.8</v>
      </c>
      <c r="L1050" s="12">
        <v>26.4</v>
      </c>
      <c r="M1050" s="12">
        <v>7.1032000000000002</v>
      </c>
      <c r="N1050" s="12">
        <v>81.2</v>
      </c>
      <c r="O1050" s="12">
        <v>6.3</v>
      </c>
      <c r="P1050" s="12">
        <v>10.7</v>
      </c>
      <c r="Q1050" s="12">
        <v>3.4</v>
      </c>
      <c r="R1050" s="85">
        <v>0.82713708854611101</v>
      </c>
      <c r="S1050" s="122">
        <v>0.72139702421080343</v>
      </c>
      <c r="T1050" s="122">
        <v>0.83203067058072111</v>
      </c>
      <c r="U1050" s="122">
        <v>0.86092433834102022</v>
      </c>
      <c r="V1050" s="174">
        <f t="shared" si="2581"/>
        <v>5</v>
      </c>
      <c r="W1050" s="174">
        <f t="shared" si="2582"/>
        <v>5</v>
      </c>
      <c r="X1050" s="174">
        <f t="shared" si="2583"/>
        <v>5</v>
      </c>
      <c r="Y1050" s="174">
        <f t="shared" si="2584"/>
        <v>5</v>
      </c>
      <c r="Z1050" s="99"/>
      <c r="AA1050" s="99"/>
      <c r="AB1050" s="99"/>
      <c r="AC1050" s="99"/>
      <c r="AD1050" s="99"/>
      <c r="AE1050" s="99"/>
      <c r="AF1050" s="99"/>
      <c r="AG1050" s="99"/>
      <c r="AH1050" s="99"/>
      <c r="AI1050" s="99"/>
      <c r="AJ1050" s="99"/>
      <c r="AK1050" s="99"/>
      <c r="AL1050" s="99"/>
      <c r="AM1050" s="99"/>
      <c r="AN1050" s="99"/>
      <c r="AO1050" s="52"/>
      <c r="AP1050" s="52"/>
      <c r="AQ1050" s="52"/>
    </row>
    <row r="1051" spans="1:43" ht="15" thickBot="1">
      <c r="A1051" s="1" t="s">
        <v>7</v>
      </c>
      <c r="B1051" s="1">
        <v>13089021215</v>
      </c>
      <c r="C1051" s="1"/>
      <c r="D1051" s="12">
        <v>78.599999999999994</v>
      </c>
      <c r="E1051" s="12">
        <v>73.599999999999994</v>
      </c>
      <c r="F1051" s="12">
        <v>76.599999999999994</v>
      </c>
      <c r="G1051" s="12">
        <v>32.4</v>
      </c>
      <c r="H1051" s="12">
        <v>8.9</v>
      </c>
      <c r="I1051" s="12">
        <v>22.6</v>
      </c>
      <c r="J1051" s="12">
        <v>6.2</v>
      </c>
      <c r="K1051" s="12">
        <v>12.5</v>
      </c>
      <c r="L1051" s="12">
        <v>30.9</v>
      </c>
      <c r="M1051" s="12">
        <v>1.2</v>
      </c>
      <c r="N1051" s="12">
        <v>81.2</v>
      </c>
      <c r="O1051" s="12">
        <v>1.9</v>
      </c>
      <c r="P1051" s="12">
        <v>8</v>
      </c>
      <c r="Q1051" s="12">
        <v>6.1</v>
      </c>
      <c r="R1051" s="85">
        <v>0.79357658346081617</v>
      </c>
      <c r="S1051" s="122">
        <v>0.60510733879005529</v>
      </c>
      <c r="T1051" s="122">
        <v>0.83209585073036763</v>
      </c>
      <c r="U1051" s="122">
        <v>0.87778801152360908</v>
      </c>
      <c r="V1051" s="174">
        <f t="shared" si="2581"/>
        <v>5</v>
      </c>
      <c r="W1051" s="174">
        <f t="shared" si="2582"/>
        <v>3</v>
      </c>
      <c r="X1051" s="174">
        <f t="shared" si="2583"/>
        <v>5</v>
      </c>
      <c r="Y1051" s="174">
        <f t="shared" si="2584"/>
        <v>5</v>
      </c>
      <c r="Z1051" s="99"/>
      <c r="AA1051" s="99"/>
      <c r="AB1051" s="99"/>
      <c r="AC1051" s="99"/>
      <c r="AD1051" s="99"/>
      <c r="AE1051" s="99"/>
      <c r="AF1051" s="99"/>
      <c r="AG1051" s="99"/>
      <c r="AH1051" s="99"/>
      <c r="AI1051" s="99"/>
      <c r="AJ1051" s="99"/>
      <c r="AK1051" s="99"/>
      <c r="AL1051" s="99"/>
      <c r="AM1051" s="99"/>
      <c r="AN1051" s="99"/>
      <c r="AO1051" s="52"/>
      <c r="AP1051" s="52"/>
      <c r="AQ1051" s="52"/>
    </row>
    <row r="1052" spans="1:43" ht="15" thickBot="1">
      <c r="A1052" s="1" t="s">
        <v>7</v>
      </c>
      <c r="B1052" s="1">
        <v>13089021216</v>
      </c>
      <c r="C1052" s="1"/>
      <c r="D1052" s="12">
        <v>78.599999999999994</v>
      </c>
      <c r="E1052" s="12">
        <v>73.599999999999994</v>
      </c>
      <c r="F1052" s="12">
        <v>73</v>
      </c>
      <c r="G1052" s="12">
        <v>32.4</v>
      </c>
      <c r="H1052" s="12">
        <v>10.9</v>
      </c>
      <c r="I1052" s="12">
        <v>14.3</v>
      </c>
      <c r="J1052" s="12">
        <v>19.600000000000001</v>
      </c>
      <c r="K1052" s="12">
        <v>12.6</v>
      </c>
      <c r="L1052" s="12">
        <v>39.4</v>
      </c>
      <c r="M1052" s="12">
        <v>1</v>
      </c>
      <c r="N1052" s="12">
        <v>81.2</v>
      </c>
      <c r="O1052" s="12">
        <v>2.9</v>
      </c>
      <c r="P1052" s="12">
        <v>12.1</v>
      </c>
      <c r="Q1052" s="12">
        <v>9.6</v>
      </c>
      <c r="R1052" s="85">
        <v>0.73699174093049402</v>
      </c>
      <c r="S1052" s="122">
        <v>0.58135008816472344</v>
      </c>
      <c r="T1052" s="122">
        <v>0.7723490952482458</v>
      </c>
      <c r="U1052" s="122">
        <v>0.81334171401921718</v>
      </c>
      <c r="V1052" s="174">
        <f t="shared" si="2581"/>
        <v>5</v>
      </c>
      <c r="W1052" s="174">
        <f t="shared" si="2582"/>
        <v>3</v>
      </c>
      <c r="X1052" s="174">
        <f t="shared" si="2583"/>
        <v>5</v>
      </c>
      <c r="Y1052" s="174">
        <f t="shared" si="2584"/>
        <v>5</v>
      </c>
      <c r="Z1052" s="99"/>
      <c r="AA1052" s="99"/>
      <c r="AB1052" s="99"/>
      <c r="AC1052" s="99"/>
      <c r="AD1052" s="99"/>
      <c r="AE1052" s="99"/>
      <c r="AF1052" s="99"/>
      <c r="AG1052" s="99"/>
      <c r="AH1052" s="99"/>
      <c r="AI1052" s="99"/>
      <c r="AJ1052" s="99"/>
      <c r="AK1052" s="99"/>
      <c r="AL1052" s="99"/>
      <c r="AM1052" s="99"/>
      <c r="AN1052" s="99"/>
      <c r="AO1052" s="52"/>
      <c r="AP1052" s="52"/>
      <c r="AQ1052" s="52"/>
    </row>
    <row r="1053" spans="1:43" ht="15" thickBot="1">
      <c r="A1053" s="1" t="s">
        <v>7</v>
      </c>
      <c r="B1053" s="1">
        <v>13089021217</v>
      </c>
      <c r="C1053" s="1"/>
      <c r="D1053" s="12">
        <v>78.599999999999994</v>
      </c>
      <c r="E1053" s="12">
        <v>73.599999999999994</v>
      </c>
      <c r="F1053" s="12">
        <v>60</v>
      </c>
      <c r="G1053" s="12">
        <v>32.4</v>
      </c>
      <c r="H1053" s="12">
        <v>9.8000000000000007</v>
      </c>
      <c r="I1053" s="12">
        <v>10.1</v>
      </c>
      <c r="J1053" s="12">
        <v>11.7</v>
      </c>
      <c r="K1053" s="12">
        <v>19.8</v>
      </c>
      <c r="L1053" s="12">
        <v>30.9</v>
      </c>
      <c r="M1053" s="12">
        <v>6.4335000000000004</v>
      </c>
      <c r="N1053" s="12">
        <v>81.2</v>
      </c>
      <c r="O1053" s="12">
        <v>5</v>
      </c>
      <c r="P1053" s="12">
        <v>14.4</v>
      </c>
      <c r="Q1053" s="12">
        <v>14.5</v>
      </c>
      <c r="R1053" s="85">
        <v>0.71765526861454909</v>
      </c>
      <c r="S1053" s="122">
        <v>0.60924830521322304</v>
      </c>
      <c r="T1053" s="122">
        <v>0.76985757259783871</v>
      </c>
      <c r="U1053" s="122">
        <v>0.73534683727473926</v>
      </c>
      <c r="V1053" s="174">
        <f t="shared" si="2581"/>
        <v>5</v>
      </c>
      <c r="W1053" s="174">
        <f t="shared" si="2582"/>
        <v>3</v>
      </c>
      <c r="X1053" s="174">
        <f t="shared" si="2583"/>
        <v>5</v>
      </c>
      <c r="Y1053" s="174">
        <f t="shared" si="2584"/>
        <v>5</v>
      </c>
      <c r="Z1053" s="99"/>
      <c r="AA1053" s="99"/>
      <c r="AB1053" s="99"/>
      <c r="AC1053" s="99"/>
      <c r="AD1053" s="99"/>
      <c r="AE1053" s="99"/>
      <c r="AF1053" s="99"/>
      <c r="AG1053" s="99"/>
      <c r="AH1053" s="99"/>
      <c r="AI1053" s="99"/>
      <c r="AJ1053" s="99"/>
      <c r="AK1053" s="99"/>
      <c r="AL1053" s="99"/>
      <c r="AM1053" s="99"/>
      <c r="AN1053" s="99"/>
      <c r="AO1053" s="52"/>
      <c r="AP1053" s="52"/>
      <c r="AQ1053" s="52"/>
    </row>
    <row r="1054" spans="1:43" ht="15" thickBot="1">
      <c r="A1054" s="1" t="s">
        <v>7</v>
      </c>
      <c r="B1054" s="1">
        <v>13089021218</v>
      </c>
      <c r="C1054" s="1"/>
      <c r="D1054" s="12">
        <v>78.599999999999994</v>
      </c>
      <c r="E1054" s="12">
        <v>73.599999999999994</v>
      </c>
      <c r="F1054" s="12">
        <v>64</v>
      </c>
      <c r="G1054" s="12">
        <v>32.4</v>
      </c>
      <c r="H1054" s="12">
        <v>10.7</v>
      </c>
      <c r="I1054" s="12">
        <v>3.1</v>
      </c>
      <c r="J1054" s="12">
        <v>41.3</v>
      </c>
      <c r="K1054" s="12">
        <v>23.1</v>
      </c>
      <c r="L1054" s="12">
        <v>35.299999999999997</v>
      </c>
      <c r="M1054" s="12">
        <v>5.3</v>
      </c>
      <c r="N1054" s="12">
        <v>81.2</v>
      </c>
      <c r="O1054" s="12">
        <v>6.3</v>
      </c>
      <c r="P1054" s="12">
        <v>19.100000000000001</v>
      </c>
      <c r="Q1054" s="12">
        <v>7.7</v>
      </c>
      <c r="R1054" s="85">
        <v>0.70455335294634669</v>
      </c>
      <c r="S1054" s="122">
        <v>0.57663638367051939</v>
      </c>
      <c r="T1054" s="122">
        <v>0.73325067521783538</v>
      </c>
      <c r="U1054" s="122">
        <v>0.77370295755003837</v>
      </c>
      <c r="V1054" s="174">
        <f t="shared" si="2581"/>
        <v>5</v>
      </c>
      <c r="W1054" s="174">
        <f t="shared" si="2582"/>
        <v>3</v>
      </c>
      <c r="X1054" s="174">
        <f t="shared" si="2583"/>
        <v>5</v>
      </c>
      <c r="Y1054" s="174">
        <f t="shared" si="2584"/>
        <v>5</v>
      </c>
      <c r="Z1054" s="99"/>
      <c r="AA1054" s="99"/>
      <c r="AB1054" s="99"/>
      <c r="AC1054" s="99"/>
      <c r="AD1054" s="99"/>
      <c r="AE1054" s="99"/>
      <c r="AF1054" s="99"/>
      <c r="AG1054" s="99"/>
      <c r="AH1054" s="99"/>
      <c r="AI1054" s="99"/>
      <c r="AJ1054" s="99"/>
      <c r="AK1054" s="99"/>
      <c r="AL1054" s="99"/>
      <c r="AM1054" s="99"/>
      <c r="AN1054" s="99"/>
      <c r="AO1054" s="52"/>
      <c r="AP1054" s="52"/>
      <c r="AQ1054" s="52"/>
    </row>
    <row r="1055" spans="1:43" ht="15" thickBot="1">
      <c r="A1055" s="4" t="s">
        <v>7</v>
      </c>
      <c r="B1055" s="4">
        <v>13089021301</v>
      </c>
      <c r="C1055" s="4"/>
      <c r="D1055" s="13">
        <v>80.400000000000006</v>
      </c>
      <c r="E1055" s="13">
        <v>78.7</v>
      </c>
      <c r="F1055" s="13">
        <v>51.5</v>
      </c>
      <c r="G1055" s="13">
        <v>40.700000000000003</v>
      </c>
      <c r="H1055" s="13">
        <v>7.8</v>
      </c>
      <c r="I1055" s="13">
        <v>13.8</v>
      </c>
      <c r="J1055" s="13">
        <v>29.6</v>
      </c>
      <c r="K1055" s="13">
        <v>32.9</v>
      </c>
      <c r="L1055" s="13">
        <v>48.6</v>
      </c>
      <c r="M1055" s="13">
        <v>28.3</v>
      </c>
      <c r="N1055" s="13">
        <v>84</v>
      </c>
      <c r="O1055" s="13">
        <v>24.5</v>
      </c>
      <c r="P1055" s="13">
        <v>45.2</v>
      </c>
      <c r="Q1055" s="13">
        <v>5.4</v>
      </c>
      <c r="R1055" s="85">
        <v>0.51716440965046584</v>
      </c>
      <c r="S1055" s="122">
        <v>0.61124727092217934</v>
      </c>
      <c r="T1055" s="122">
        <v>0.45005605442002461</v>
      </c>
      <c r="U1055" s="122">
        <v>0.55444745087639624</v>
      </c>
      <c r="V1055" s="174">
        <f t="shared" si="2581"/>
        <v>2</v>
      </c>
      <c r="W1055" s="174">
        <f t="shared" si="2582"/>
        <v>3</v>
      </c>
      <c r="X1055" s="174">
        <f t="shared" si="2583"/>
        <v>2</v>
      </c>
      <c r="Y1055" s="174">
        <f t="shared" si="2584"/>
        <v>2</v>
      </c>
      <c r="Z1055" s="99"/>
      <c r="AA1055" s="99"/>
      <c r="AB1055" s="99"/>
      <c r="AC1055" s="99"/>
      <c r="AD1055" s="99"/>
      <c r="AE1055" s="99"/>
      <c r="AF1055" s="99"/>
      <c r="AG1055" s="99"/>
      <c r="AH1055" s="99"/>
      <c r="AI1055" s="99"/>
      <c r="AJ1055" s="99"/>
      <c r="AK1055" s="99"/>
      <c r="AL1055" s="99"/>
      <c r="AM1055" s="99"/>
      <c r="AN1055" s="99"/>
      <c r="AO1055" s="52"/>
      <c r="AP1055" s="52"/>
      <c r="AQ1055" s="52"/>
    </row>
    <row r="1056" spans="1:43" ht="15" thickBot="1">
      <c r="A1056" s="4" t="s">
        <v>7</v>
      </c>
      <c r="B1056" s="4">
        <v>13089021303</v>
      </c>
      <c r="C1056" s="4"/>
      <c r="D1056" s="13">
        <v>47.2</v>
      </c>
      <c r="E1056" s="13">
        <v>67.400000000000006</v>
      </c>
      <c r="F1056" s="13">
        <v>21.1</v>
      </c>
      <c r="G1056" s="13">
        <v>11.1</v>
      </c>
      <c r="H1056" s="13">
        <v>8.1999999999999993</v>
      </c>
      <c r="I1056" s="13">
        <v>24.6</v>
      </c>
      <c r="J1056" s="13">
        <v>47.9</v>
      </c>
      <c r="K1056" s="13">
        <v>61.5</v>
      </c>
      <c r="L1056" s="13">
        <v>54</v>
      </c>
      <c r="M1056" s="13">
        <v>41.2</v>
      </c>
      <c r="N1056" s="13">
        <v>41.8</v>
      </c>
      <c r="O1056" s="13">
        <v>35.6</v>
      </c>
      <c r="P1056" s="13">
        <v>54.2</v>
      </c>
      <c r="Q1056" s="13">
        <v>11.5</v>
      </c>
      <c r="R1056" s="85">
        <v>0.1204040378629237</v>
      </c>
      <c r="S1056" s="122">
        <v>0.22337689149037984</v>
      </c>
      <c r="T1056" s="122">
        <v>0.21751158664860459</v>
      </c>
      <c r="U1056" s="122">
        <v>9.0297900313332236E-2</v>
      </c>
      <c r="V1056" s="174">
        <f t="shared" si="2581"/>
        <v>1</v>
      </c>
      <c r="W1056" s="174">
        <f t="shared" si="2582"/>
        <v>1</v>
      </c>
      <c r="X1056" s="174">
        <f t="shared" si="2583"/>
        <v>1</v>
      </c>
      <c r="Y1056" s="174">
        <f t="shared" si="2584"/>
        <v>1</v>
      </c>
      <c r="Z1056" s="99"/>
      <c r="AA1056" s="99"/>
      <c r="AB1056" s="99"/>
      <c r="AC1056" s="99"/>
      <c r="AD1056" s="99"/>
      <c r="AE1056" s="99"/>
      <c r="AF1056" s="99"/>
      <c r="AG1056" s="99"/>
      <c r="AH1056" s="99"/>
      <c r="AI1056" s="99"/>
      <c r="AJ1056" s="99"/>
      <c r="AK1056" s="99"/>
      <c r="AL1056" s="99"/>
      <c r="AM1056" s="99"/>
      <c r="AN1056" s="99"/>
      <c r="AO1056" s="52"/>
      <c r="AP1056" s="52"/>
      <c r="AQ1056" s="52"/>
    </row>
    <row r="1057" spans="1:43" ht="15" thickBot="1">
      <c r="A1057" s="4" t="s">
        <v>7</v>
      </c>
      <c r="B1057" s="4">
        <v>13089021305</v>
      </c>
      <c r="C1057" s="4"/>
      <c r="D1057" s="13">
        <v>78.599999999999994</v>
      </c>
      <c r="E1057" s="13">
        <v>73.599999999999994</v>
      </c>
      <c r="F1057" s="13">
        <v>54.5</v>
      </c>
      <c r="G1057" s="13">
        <v>32.4</v>
      </c>
      <c r="H1057" s="13">
        <v>6.6</v>
      </c>
      <c r="I1057" s="13">
        <v>14.1</v>
      </c>
      <c r="J1057" s="13">
        <v>49.6</v>
      </c>
      <c r="K1057" s="13">
        <v>43.4</v>
      </c>
      <c r="L1057" s="13">
        <v>50.4</v>
      </c>
      <c r="M1057" s="13">
        <v>36.1</v>
      </c>
      <c r="N1057" s="13">
        <v>81.2</v>
      </c>
      <c r="O1057" s="13">
        <v>38.6</v>
      </c>
      <c r="P1057" s="13">
        <v>61.1</v>
      </c>
      <c r="Q1057" s="13">
        <v>11.1</v>
      </c>
      <c r="R1057" s="85">
        <v>0.35828750325137182</v>
      </c>
      <c r="S1057" s="122">
        <v>0.5465180951284484</v>
      </c>
      <c r="T1057" s="122">
        <v>0.34590121195157764</v>
      </c>
      <c r="U1057" s="122">
        <v>0.29521610289544731</v>
      </c>
      <c r="V1057" s="174">
        <f t="shared" si="2581"/>
        <v>2</v>
      </c>
      <c r="W1057" s="174">
        <f t="shared" si="2582"/>
        <v>3</v>
      </c>
      <c r="X1057" s="174">
        <f t="shared" si="2583"/>
        <v>1</v>
      </c>
      <c r="Y1057" s="174">
        <f t="shared" si="2584"/>
        <v>1</v>
      </c>
      <c r="Z1057" s="99"/>
      <c r="AA1057" s="99"/>
      <c r="AB1057" s="99"/>
      <c r="AC1057" s="99"/>
      <c r="AD1057" s="99"/>
      <c r="AE1057" s="99"/>
      <c r="AF1057" s="99"/>
      <c r="AG1057" s="99"/>
      <c r="AH1057" s="99"/>
      <c r="AI1057" s="99"/>
      <c r="AJ1057" s="99"/>
      <c r="AK1057" s="99"/>
      <c r="AL1057" s="99"/>
      <c r="AM1057" s="99"/>
      <c r="AN1057" s="99"/>
      <c r="AO1057" s="52"/>
      <c r="AP1057" s="52"/>
      <c r="AQ1057" s="52"/>
    </row>
    <row r="1058" spans="1:43" ht="15" thickBot="1">
      <c r="A1058" s="4" t="s">
        <v>7</v>
      </c>
      <c r="B1058" s="4">
        <v>13089021306</v>
      </c>
      <c r="C1058" s="4"/>
      <c r="D1058" s="13">
        <v>78.099999999999994</v>
      </c>
      <c r="E1058" s="13">
        <v>73.5</v>
      </c>
      <c r="F1058" s="13">
        <v>28.2</v>
      </c>
      <c r="G1058" s="13">
        <v>31.9</v>
      </c>
      <c r="H1058" s="13">
        <v>7.2</v>
      </c>
      <c r="I1058" s="13">
        <v>21.1</v>
      </c>
      <c r="J1058" s="13">
        <v>33.700000000000003</v>
      </c>
      <c r="K1058" s="13">
        <v>58.5</v>
      </c>
      <c r="L1058" s="13">
        <v>44.4</v>
      </c>
      <c r="M1058" s="13">
        <v>38.4</v>
      </c>
      <c r="N1058" s="13">
        <v>80.8</v>
      </c>
      <c r="O1058" s="13">
        <v>30.2</v>
      </c>
      <c r="P1058" s="13">
        <v>54.8</v>
      </c>
      <c r="Q1058" s="13">
        <v>11.4</v>
      </c>
      <c r="R1058" s="85">
        <v>0.35353235848449388</v>
      </c>
      <c r="S1058" s="122">
        <v>0.48012434309259966</v>
      </c>
      <c r="T1058" s="122">
        <v>0.31587150966271399</v>
      </c>
      <c r="U1058" s="122">
        <v>0.3814194281819025</v>
      </c>
      <c r="V1058" s="174">
        <f t="shared" si="2581"/>
        <v>1</v>
      </c>
      <c r="W1058" s="174">
        <f t="shared" si="2582"/>
        <v>3</v>
      </c>
      <c r="X1058" s="174">
        <f t="shared" si="2583"/>
        <v>1</v>
      </c>
      <c r="Y1058" s="174">
        <f t="shared" si="2584"/>
        <v>1</v>
      </c>
      <c r="Z1058" s="99"/>
      <c r="AA1058" s="99"/>
      <c r="AB1058" s="99"/>
      <c r="AC1058" s="99"/>
      <c r="AD1058" s="99"/>
      <c r="AE1058" s="99"/>
      <c r="AF1058" s="99"/>
      <c r="AG1058" s="99"/>
      <c r="AH1058" s="99"/>
      <c r="AI1058" s="99"/>
      <c r="AJ1058" s="99"/>
      <c r="AK1058" s="99"/>
      <c r="AL1058" s="99"/>
      <c r="AM1058" s="99"/>
      <c r="AN1058" s="99"/>
      <c r="AO1058" s="52"/>
      <c r="AP1058" s="52"/>
      <c r="AQ1058" s="52"/>
    </row>
    <row r="1059" spans="1:43" ht="15" thickBot="1">
      <c r="A1059" s="5" t="s">
        <v>7</v>
      </c>
      <c r="B1059" s="5">
        <v>13089021307</v>
      </c>
      <c r="C1059" s="5"/>
      <c r="D1059" s="14">
        <v>47.2</v>
      </c>
      <c r="E1059" s="14">
        <v>67.400000000000006</v>
      </c>
      <c r="F1059" s="14">
        <v>21.1</v>
      </c>
      <c r="G1059" s="14">
        <v>11.1</v>
      </c>
      <c r="H1059" s="14">
        <v>5.5</v>
      </c>
      <c r="I1059" s="14">
        <v>19.2</v>
      </c>
      <c r="J1059" s="14">
        <v>49.3</v>
      </c>
      <c r="K1059" s="14">
        <v>47.9</v>
      </c>
      <c r="L1059" s="14">
        <v>53.4</v>
      </c>
      <c r="M1059" s="14">
        <v>40.299999999999997</v>
      </c>
      <c r="N1059" s="14">
        <v>41.8</v>
      </c>
      <c r="O1059" s="14">
        <v>40.5</v>
      </c>
      <c r="P1059" s="14">
        <v>54.1</v>
      </c>
      <c r="Q1059" s="14">
        <v>8.3000000000000007</v>
      </c>
      <c r="R1059" s="85">
        <v>0.16847036759058631</v>
      </c>
      <c r="S1059" s="122">
        <v>0.2876147256879002</v>
      </c>
      <c r="T1059" s="122">
        <v>0.27973719278561071</v>
      </c>
      <c r="U1059" s="122">
        <v>8.9131387687253413E-2</v>
      </c>
      <c r="V1059" s="174">
        <f t="shared" si="2581"/>
        <v>1</v>
      </c>
      <c r="W1059" s="174">
        <f t="shared" si="2582"/>
        <v>1</v>
      </c>
      <c r="X1059" s="174">
        <f t="shared" si="2583"/>
        <v>1</v>
      </c>
      <c r="Y1059" s="174">
        <f t="shared" si="2584"/>
        <v>1</v>
      </c>
      <c r="Z1059" s="99"/>
      <c r="AA1059" s="99"/>
      <c r="AB1059" s="99"/>
      <c r="AC1059" s="99"/>
      <c r="AD1059" s="99"/>
      <c r="AE1059" s="99"/>
      <c r="AF1059" s="99"/>
      <c r="AG1059" s="99"/>
      <c r="AH1059" s="99"/>
      <c r="AI1059" s="99"/>
      <c r="AJ1059" s="99"/>
      <c r="AK1059" s="99"/>
      <c r="AL1059" s="99"/>
      <c r="AM1059" s="99"/>
      <c r="AN1059" s="99"/>
      <c r="AO1059" s="52"/>
      <c r="AP1059" s="52"/>
      <c r="AQ1059" s="52"/>
    </row>
    <row r="1060" spans="1:43" ht="15" thickBot="1">
      <c r="A1060" s="5" t="s">
        <v>7</v>
      </c>
      <c r="B1060" s="5">
        <v>13089021308</v>
      </c>
      <c r="C1060" s="5"/>
      <c r="D1060" s="14">
        <v>47.2</v>
      </c>
      <c r="E1060" s="14">
        <v>67.400000000000006</v>
      </c>
      <c r="F1060" s="14">
        <v>15.1</v>
      </c>
      <c r="G1060" s="14">
        <v>11.1</v>
      </c>
      <c r="H1060" s="14">
        <v>9.1999999999999993</v>
      </c>
      <c r="I1060" s="14">
        <v>6.8</v>
      </c>
      <c r="J1060" s="14">
        <v>54</v>
      </c>
      <c r="K1060" s="14">
        <v>41.1</v>
      </c>
      <c r="L1060" s="14">
        <v>42.5</v>
      </c>
      <c r="M1060" s="14">
        <v>45</v>
      </c>
      <c r="N1060" s="14">
        <v>41.8</v>
      </c>
      <c r="O1060" s="14">
        <v>34.799999999999997</v>
      </c>
      <c r="P1060" s="14">
        <v>46.9</v>
      </c>
      <c r="Q1060" s="14">
        <v>2.8</v>
      </c>
      <c r="R1060" s="85">
        <v>0.24248975392118741</v>
      </c>
      <c r="S1060" s="122">
        <v>0.2723952568682339</v>
      </c>
      <c r="T1060" s="122">
        <v>0.35275946232424793</v>
      </c>
      <c r="U1060" s="122">
        <v>0.2238714904653579</v>
      </c>
      <c r="V1060" s="174">
        <f t="shared" si="2581"/>
        <v>1</v>
      </c>
      <c r="W1060" s="174">
        <f t="shared" si="2582"/>
        <v>1</v>
      </c>
      <c r="X1060" s="174">
        <f t="shared" si="2583"/>
        <v>1</v>
      </c>
      <c r="Y1060" s="174">
        <f t="shared" si="2584"/>
        <v>1</v>
      </c>
      <c r="Z1060" s="99"/>
      <c r="AA1060" s="99"/>
      <c r="AB1060" s="99"/>
      <c r="AC1060" s="99"/>
      <c r="AD1060" s="99"/>
      <c r="AE1060" s="99"/>
      <c r="AF1060" s="99"/>
      <c r="AG1060" s="99"/>
      <c r="AH1060" s="99"/>
      <c r="AI1060" s="99"/>
      <c r="AJ1060" s="99"/>
      <c r="AK1060" s="99"/>
      <c r="AL1060" s="99"/>
      <c r="AM1060" s="99"/>
      <c r="AN1060" s="99"/>
      <c r="AO1060" s="52"/>
      <c r="AP1060" s="52"/>
      <c r="AQ1060" s="52"/>
    </row>
    <row r="1061" spans="1:43" ht="15" thickBot="1">
      <c r="A1061" s="1" t="s">
        <v>7</v>
      </c>
      <c r="B1061" s="1">
        <v>13089021405</v>
      </c>
      <c r="C1061" s="1"/>
      <c r="D1061" s="12">
        <v>79.400000000000006</v>
      </c>
      <c r="E1061" s="12">
        <v>78.400000000000006</v>
      </c>
      <c r="F1061" s="12">
        <v>44.1</v>
      </c>
      <c r="G1061" s="12">
        <v>39</v>
      </c>
      <c r="H1061" s="12">
        <v>8</v>
      </c>
      <c r="I1061" s="12">
        <v>6.4071999999999996</v>
      </c>
      <c r="J1061" s="12">
        <v>13.2</v>
      </c>
      <c r="K1061" s="12">
        <v>10</v>
      </c>
      <c r="L1061" s="12">
        <v>26.1</v>
      </c>
      <c r="M1061" s="12">
        <v>7</v>
      </c>
      <c r="N1061" s="12">
        <v>82.9</v>
      </c>
      <c r="O1061" s="12">
        <v>5.6</v>
      </c>
      <c r="P1061" s="12">
        <v>10.1</v>
      </c>
      <c r="Q1061" s="12">
        <v>5.2</v>
      </c>
      <c r="R1061" s="85">
        <v>0.80756692665657559</v>
      </c>
      <c r="S1061" s="122">
        <v>0.6561850385768907</v>
      </c>
      <c r="T1061" s="122">
        <v>0.83790995562504378</v>
      </c>
      <c r="U1061" s="122">
        <v>0.86125554421664086</v>
      </c>
      <c r="V1061" s="174">
        <f t="shared" si="2581"/>
        <v>5</v>
      </c>
      <c r="W1061" s="174">
        <f t="shared" si="2582"/>
        <v>5</v>
      </c>
      <c r="X1061" s="174">
        <f t="shared" si="2583"/>
        <v>5</v>
      </c>
      <c r="Y1061" s="174">
        <f t="shared" si="2584"/>
        <v>5</v>
      </c>
      <c r="Z1061" s="99"/>
      <c r="AA1061" s="99"/>
      <c r="AB1061" s="99"/>
      <c r="AC1061" s="99"/>
      <c r="AD1061" s="99"/>
      <c r="AE1061" s="99"/>
      <c r="AF1061" s="99"/>
      <c r="AG1061" s="99"/>
      <c r="AH1061" s="99"/>
      <c r="AI1061" s="99"/>
      <c r="AJ1061" s="99"/>
      <c r="AK1061" s="99"/>
      <c r="AL1061" s="99"/>
      <c r="AM1061" s="99"/>
      <c r="AN1061" s="99"/>
      <c r="AO1061" s="52"/>
      <c r="AP1061" s="52"/>
      <c r="AQ1061" s="52"/>
    </row>
    <row r="1062" spans="1:43" ht="15" thickBot="1">
      <c r="A1062" s="1" t="s">
        <v>7</v>
      </c>
      <c r="B1062" s="1">
        <v>13089021409</v>
      </c>
      <c r="C1062" s="1"/>
      <c r="D1062" s="12">
        <v>47.2</v>
      </c>
      <c r="E1062" s="12">
        <v>67.400000000000006</v>
      </c>
      <c r="F1062" s="12">
        <v>15.1</v>
      </c>
      <c r="G1062" s="12">
        <v>11.1</v>
      </c>
      <c r="H1062" s="12">
        <v>8.8000000000000007</v>
      </c>
      <c r="I1062" s="12">
        <v>16.7</v>
      </c>
      <c r="J1062" s="12">
        <v>68.3</v>
      </c>
      <c r="K1062" s="12">
        <v>47.5</v>
      </c>
      <c r="L1062" s="12">
        <v>34.5</v>
      </c>
      <c r="M1062" s="12">
        <v>46.7</v>
      </c>
      <c r="N1062" s="12">
        <v>41.8</v>
      </c>
      <c r="O1062" s="12">
        <v>28.9</v>
      </c>
      <c r="P1062" s="12">
        <v>61.2</v>
      </c>
      <c r="Q1062" s="12">
        <v>9.6999999999999993</v>
      </c>
      <c r="R1062" s="85">
        <v>0.19048637791943687</v>
      </c>
      <c r="S1062" s="122">
        <v>0.19901471469410473</v>
      </c>
      <c r="T1062" s="122">
        <v>0.37423153548776439</v>
      </c>
      <c r="U1062" s="122">
        <v>0.12219064552475831</v>
      </c>
      <c r="V1062" s="174">
        <f t="shared" si="2581"/>
        <v>1</v>
      </c>
      <c r="W1062" s="174">
        <f t="shared" si="2582"/>
        <v>1</v>
      </c>
      <c r="X1062" s="174">
        <f t="shared" si="2583"/>
        <v>1</v>
      </c>
      <c r="Y1062" s="174">
        <f t="shared" si="2584"/>
        <v>1</v>
      </c>
      <c r="Z1062" s="99"/>
      <c r="AA1062" s="99"/>
      <c r="AB1062" s="99"/>
      <c r="AC1062" s="99"/>
      <c r="AD1062" s="99"/>
      <c r="AE1062" s="99"/>
      <c r="AF1062" s="99"/>
      <c r="AG1062" s="99"/>
      <c r="AH1062" s="99"/>
      <c r="AI1062" s="99"/>
      <c r="AJ1062" s="99"/>
      <c r="AK1062" s="99"/>
      <c r="AL1062" s="99"/>
      <c r="AM1062" s="99"/>
      <c r="AN1062" s="99"/>
      <c r="AO1062" s="52"/>
      <c r="AP1062" s="52"/>
      <c r="AQ1062" s="52"/>
    </row>
    <row r="1063" spans="1:43" ht="15" thickBot="1">
      <c r="A1063" s="5" t="s">
        <v>7</v>
      </c>
      <c r="B1063" s="5">
        <v>13089021410</v>
      </c>
      <c r="C1063" s="5"/>
      <c r="D1063" s="14">
        <v>47.2</v>
      </c>
      <c r="E1063" s="14">
        <v>67.400000000000006</v>
      </c>
      <c r="F1063" s="14">
        <v>16.100000000000001</v>
      </c>
      <c r="G1063" s="14">
        <v>11.1</v>
      </c>
      <c r="H1063" s="14">
        <v>5.3</v>
      </c>
      <c r="I1063" s="14">
        <v>22.3</v>
      </c>
      <c r="J1063" s="14">
        <v>74.5</v>
      </c>
      <c r="K1063" s="14">
        <v>54.1</v>
      </c>
      <c r="L1063" s="14">
        <v>42.8</v>
      </c>
      <c r="M1063" s="14">
        <v>48</v>
      </c>
      <c r="N1063" s="14">
        <v>41.8</v>
      </c>
      <c r="O1063" s="14">
        <v>34.4</v>
      </c>
      <c r="P1063" s="14">
        <v>47.2</v>
      </c>
      <c r="Q1063" s="14">
        <v>5.2</v>
      </c>
      <c r="R1063" s="85">
        <v>0.18295354351019757</v>
      </c>
      <c r="S1063" s="122">
        <v>0.21228076100600987</v>
      </c>
      <c r="T1063" s="122">
        <v>0.28120686134919853</v>
      </c>
      <c r="U1063" s="122">
        <v>0.20008291588936919</v>
      </c>
      <c r="V1063" s="174">
        <f t="shared" si="2581"/>
        <v>1</v>
      </c>
      <c r="W1063" s="174">
        <f t="shared" si="2582"/>
        <v>1</v>
      </c>
      <c r="X1063" s="174">
        <f t="shared" si="2583"/>
        <v>1</v>
      </c>
      <c r="Y1063" s="174">
        <f t="shared" si="2584"/>
        <v>1</v>
      </c>
      <c r="Z1063" s="99"/>
      <c r="AA1063" s="99"/>
      <c r="AB1063" s="99"/>
      <c r="AC1063" s="99"/>
      <c r="AD1063" s="99"/>
      <c r="AE1063" s="99"/>
      <c r="AF1063" s="99"/>
      <c r="AG1063" s="99"/>
      <c r="AH1063" s="99"/>
      <c r="AI1063" s="99"/>
      <c r="AJ1063" s="99"/>
      <c r="AK1063" s="99"/>
      <c r="AL1063" s="99"/>
      <c r="AM1063" s="99"/>
      <c r="AN1063" s="99"/>
      <c r="AO1063" s="52"/>
      <c r="AP1063" s="52"/>
      <c r="AQ1063" s="52"/>
    </row>
    <row r="1064" spans="1:43" ht="15" thickBot="1">
      <c r="A1064" s="1" t="s">
        <v>7</v>
      </c>
      <c r="B1064" s="1">
        <v>13089021411</v>
      </c>
      <c r="C1064" s="1"/>
      <c r="D1064" s="12">
        <v>83.5</v>
      </c>
      <c r="E1064" s="12">
        <v>79.8</v>
      </c>
      <c r="F1064" s="12">
        <v>62.9</v>
      </c>
      <c r="G1064" s="12">
        <v>46.3</v>
      </c>
      <c r="H1064" s="12">
        <v>8.1999999999999993</v>
      </c>
      <c r="I1064" s="12">
        <v>6.1136999999999997</v>
      </c>
      <c r="J1064" s="12">
        <v>9</v>
      </c>
      <c r="K1064" s="12">
        <v>12</v>
      </c>
      <c r="L1064" s="12">
        <v>21.9</v>
      </c>
      <c r="M1064" s="12">
        <v>1.5985</v>
      </c>
      <c r="N1064" s="12">
        <v>87.1</v>
      </c>
      <c r="O1064" s="12">
        <v>1.5</v>
      </c>
      <c r="P1064" s="12">
        <v>7.4</v>
      </c>
      <c r="Q1064" s="12">
        <v>4.7</v>
      </c>
      <c r="R1064" s="85">
        <v>0.88692204824172616</v>
      </c>
      <c r="S1064" s="122">
        <v>0.73745952596648856</v>
      </c>
      <c r="T1064" s="122">
        <v>0.89564134347022994</v>
      </c>
      <c r="U1064" s="122">
        <v>0.93707574969450202</v>
      </c>
      <c r="V1064" s="174">
        <f t="shared" si="2581"/>
        <v>5</v>
      </c>
      <c r="W1064" s="174">
        <f t="shared" si="2582"/>
        <v>5</v>
      </c>
      <c r="X1064" s="174">
        <f t="shared" si="2583"/>
        <v>5</v>
      </c>
      <c r="Y1064" s="174">
        <f t="shared" si="2584"/>
        <v>5</v>
      </c>
      <c r="Z1064" s="99"/>
      <c r="AA1064" s="99"/>
      <c r="AB1064" s="99"/>
      <c r="AC1064" s="99"/>
      <c r="AD1064" s="99"/>
      <c r="AE1064" s="99"/>
      <c r="AF1064" s="99"/>
      <c r="AG1064" s="99"/>
      <c r="AH1064" s="99"/>
      <c r="AI1064" s="99"/>
      <c r="AJ1064" s="99"/>
      <c r="AK1064" s="99"/>
      <c r="AL1064" s="99"/>
      <c r="AM1064" s="99"/>
      <c r="AN1064" s="99"/>
      <c r="AO1064" s="52"/>
      <c r="AP1064" s="52"/>
      <c r="AQ1064" s="52"/>
    </row>
    <row r="1065" spans="1:43" ht="15" thickBot="1">
      <c r="A1065" s="1" t="s">
        <v>7</v>
      </c>
      <c r="B1065" s="1">
        <v>13089021412</v>
      </c>
      <c r="C1065" s="1"/>
      <c r="D1065" s="12">
        <v>83.5</v>
      </c>
      <c r="E1065" s="12">
        <v>79.8</v>
      </c>
      <c r="F1065" s="12">
        <v>62.9</v>
      </c>
      <c r="G1065" s="12">
        <v>46.3</v>
      </c>
      <c r="H1065" s="12">
        <v>7.4</v>
      </c>
      <c r="I1065" s="12">
        <v>10.199999999999999</v>
      </c>
      <c r="J1065" s="12">
        <v>1.8</v>
      </c>
      <c r="K1065" s="12">
        <v>5.4</v>
      </c>
      <c r="L1065" s="12">
        <v>23.4</v>
      </c>
      <c r="M1065" s="12">
        <v>9.5</v>
      </c>
      <c r="N1065" s="12">
        <v>87.1</v>
      </c>
      <c r="O1065" s="12">
        <v>7.3</v>
      </c>
      <c r="P1065" s="12">
        <v>11.3</v>
      </c>
      <c r="Q1065" s="12">
        <v>3.6</v>
      </c>
      <c r="R1065" s="85">
        <v>0.85556238400951135</v>
      </c>
      <c r="S1065" s="122">
        <v>0.7441211440365082</v>
      </c>
      <c r="T1065" s="122">
        <v>0.8583998500920107</v>
      </c>
      <c r="U1065" s="122">
        <v>0.88735866617815029</v>
      </c>
      <c r="V1065" s="174">
        <f t="shared" si="2581"/>
        <v>5</v>
      </c>
      <c r="W1065" s="174">
        <f t="shared" si="2582"/>
        <v>5</v>
      </c>
      <c r="X1065" s="174">
        <f t="shared" si="2583"/>
        <v>5</v>
      </c>
      <c r="Y1065" s="174">
        <f t="shared" si="2584"/>
        <v>5</v>
      </c>
      <c r="Z1065" s="99"/>
      <c r="AA1065" s="99"/>
      <c r="AB1065" s="99"/>
      <c r="AC1065" s="99"/>
      <c r="AD1065" s="99"/>
      <c r="AE1065" s="99"/>
      <c r="AF1065" s="99"/>
      <c r="AG1065" s="99"/>
      <c r="AH1065" s="99"/>
      <c r="AI1065" s="99"/>
      <c r="AJ1065" s="99"/>
      <c r="AK1065" s="99"/>
      <c r="AL1065" s="99"/>
      <c r="AM1065" s="99"/>
      <c r="AN1065" s="99"/>
      <c r="AO1065" s="52"/>
      <c r="AP1065" s="52"/>
      <c r="AQ1065" s="52"/>
    </row>
    <row r="1066" spans="1:43" ht="15" thickBot="1">
      <c r="A1066" s="1" t="s">
        <v>7</v>
      </c>
      <c r="B1066" s="1">
        <v>13089021413</v>
      </c>
      <c r="C1066" s="1"/>
      <c r="D1066" s="12">
        <v>51.8</v>
      </c>
      <c r="E1066" s="12">
        <v>69</v>
      </c>
      <c r="F1066" s="12">
        <v>22.3</v>
      </c>
      <c r="G1066" s="12">
        <v>13.4</v>
      </c>
      <c r="H1066" s="12">
        <v>5.6</v>
      </c>
      <c r="I1066" s="12">
        <v>37.299999999999997</v>
      </c>
      <c r="J1066" s="12">
        <v>62.9</v>
      </c>
      <c r="K1066" s="12">
        <v>61.9</v>
      </c>
      <c r="L1066" s="12">
        <v>52.4</v>
      </c>
      <c r="M1066" s="12">
        <v>52.2</v>
      </c>
      <c r="N1066" s="12">
        <v>48.8</v>
      </c>
      <c r="O1066" s="12">
        <v>34.1</v>
      </c>
      <c r="P1066" s="12">
        <v>66.5</v>
      </c>
      <c r="Q1066" s="12">
        <v>9.8000000000000007</v>
      </c>
      <c r="R1066" s="85">
        <v>9.427070405443666E-2</v>
      </c>
      <c r="S1066" s="122">
        <v>0.19977241105000815</v>
      </c>
      <c r="T1066" s="122">
        <v>0.16594059676072426</v>
      </c>
      <c r="U1066" s="122">
        <v>0.10141356808674121</v>
      </c>
      <c r="V1066" s="174">
        <f t="shared" si="2581"/>
        <v>1</v>
      </c>
      <c r="W1066" s="174">
        <f t="shared" si="2582"/>
        <v>1</v>
      </c>
      <c r="X1066" s="174">
        <f t="shared" si="2583"/>
        <v>1</v>
      </c>
      <c r="Y1066" s="174">
        <f t="shared" si="2584"/>
        <v>1</v>
      </c>
      <c r="Z1066" s="99"/>
      <c r="AA1066" s="99"/>
      <c r="AB1066" s="99"/>
      <c r="AC1066" s="99"/>
      <c r="AD1066" s="99"/>
      <c r="AE1066" s="99"/>
      <c r="AF1066" s="99"/>
      <c r="AG1066" s="99"/>
      <c r="AH1066" s="99"/>
      <c r="AI1066" s="99"/>
      <c r="AJ1066" s="99"/>
      <c r="AK1066" s="99"/>
      <c r="AL1066" s="99"/>
      <c r="AM1066" s="99"/>
      <c r="AN1066" s="99"/>
      <c r="AO1066" s="52"/>
      <c r="AP1066" s="52"/>
      <c r="AQ1066" s="52"/>
    </row>
    <row r="1067" spans="1:43" ht="15" thickBot="1">
      <c r="A1067" s="1" t="s">
        <v>7</v>
      </c>
      <c r="B1067" s="1">
        <v>13089021414</v>
      </c>
      <c r="C1067" s="1"/>
      <c r="D1067" s="12">
        <v>47.2</v>
      </c>
      <c r="E1067" s="12">
        <v>67.400000000000006</v>
      </c>
      <c r="F1067" s="12">
        <v>21.4</v>
      </c>
      <c r="G1067" s="12">
        <v>11.1</v>
      </c>
      <c r="H1067" s="12">
        <v>8.3000000000000007</v>
      </c>
      <c r="I1067" s="12">
        <v>15.8</v>
      </c>
      <c r="J1067" s="12">
        <v>51.7</v>
      </c>
      <c r="K1067" s="12">
        <v>49.7</v>
      </c>
      <c r="L1067" s="12">
        <v>44.9</v>
      </c>
      <c r="M1067" s="12">
        <v>41.6</v>
      </c>
      <c r="N1067" s="12">
        <v>41.8</v>
      </c>
      <c r="O1067" s="12">
        <v>30.1</v>
      </c>
      <c r="P1067" s="12">
        <v>51</v>
      </c>
      <c r="Q1067" s="12">
        <v>4.4000000000000004</v>
      </c>
      <c r="R1067" s="85">
        <v>0.22457762555907784</v>
      </c>
      <c r="S1067" s="122">
        <v>0.25838084744567219</v>
      </c>
      <c r="T1067" s="122">
        <v>0.32500317310629562</v>
      </c>
      <c r="U1067" s="122">
        <v>0.22030260392377363</v>
      </c>
      <c r="V1067" s="174">
        <f t="shared" si="2581"/>
        <v>1</v>
      </c>
      <c r="W1067" s="174">
        <f t="shared" si="2582"/>
        <v>1</v>
      </c>
      <c r="X1067" s="174">
        <f t="shared" si="2583"/>
        <v>1</v>
      </c>
      <c r="Y1067" s="174">
        <f t="shared" si="2584"/>
        <v>1</v>
      </c>
      <c r="Z1067" s="99"/>
      <c r="AA1067" s="99"/>
      <c r="AB1067" s="99"/>
      <c r="AC1067" s="99"/>
      <c r="AD1067" s="99"/>
      <c r="AE1067" s="99"/>
      <c r="AF1067" s="99"/>
      <c r="AG1067" s="99"/>
      <c r="AH1067" s="99"/>
      <c r="AI1067" s="99"/>
      <c r="AJ1067" s="99"/>
      <c r="AK1067" s="99"/>
      <c r="AL1067" s="99"/>
      <c r="AM1067" s="99"/>
      <c r="AN1067" s="99"/>
      <c r="AO1067" s="52"/>
      <c r="AP1067" s="52"/>
      <c r="AQ1067" s="52"/>
    </row>
    <row r="1068" spans="1:43" ht="15" thickBot="1">
      <c r="A1068" s="1" t="s">
        <v>7</v>
      </c>
      <c r="B1068" s="1">
        <v>13089021415</v>
      </c>
      <c r="C1068" s="1"/>
      <c r="D1068" s="12">
        <v>47.2</v>
      </c>
      <c r="E1068" s="12">
        <v>67.400000000000006</v>
      </c>
      <c r="F1068" s="12">
        <v>16.600000000000001</v>
      </c>
      <c r="G1068" s="12">
        <v>11.1</v>
      </c>
      <c r="H1068" s="12">
        <v>9.3000000000000007</v>
      </c>
      <c r="I1068" s="12">
        <v>22.7</v>
      </c>
      <c r="J1068" s="12">
        <v>38.299999999999997</v>
      </c>
      <c r="K1068" s="12">
        <v>27.3</v>
      </c>
      <c r="L1068" s="12">
        <v>35.700000000000003</v>
      </c>
      <c r="M1068" s="12">
        <v>17.8</v>
      </c>
      <c r="N1068" s="12">
        <v>41.8</v>
      </c>
      <c r="O1068" s="12">
        <v>10.3</v>
      </c>
      <c r="P1068" s="12">
        <v>16.399999999999999</v>
      </c>
      <c r="Q1068" s="12">
        <v>6</v>
      </c>
      <c r="R1068" s="85">
        <v>0.45204502637615668</v>
      </c>
      <c r="S1068" s="122">
        <v>0.22758053340309237</v>
      </c>
      <c r="T1068" s="122">
        <v>0.63239151380792569</v>
      </c>
      <c r="U1068" s="122">
        <v>0.51942148751473305</v>
      </c>
      <c r="V1068" s="174">
        <f t="shared" si="2581"/>
        <v>2</v>
      </c>
      <c r="W1068" s="174">
        <f t="shared" si="2582"/>
        <v>1</v>
      </c>
      <c r="X1068" s="174">
        <f t="shared" si="2583"/>
        <v>3</v>
      </c>
      <c r="Y1068" s="174">
        <f t="shared" si="2584"/>
        <v>2</v>
      </c>
      <c r="Z1068" s="99"/>
      <c r="AA1068" s="99"/>
      <c r="AB1068" s="99"/>
      <c r="AC1068" s="99"/>
      <c r="AD1068" s="99"/>
      <c r="AE1068" s="99"/>
      <c r="AF1068" s="99"/>
      <c r="AG1068" s="99"/>
      <c r="AH1068" s="99"/>
      <c r="AI1068" s="99"/>
      <c r="AJ1068" s="99"/>
      <c r="AK1068" s="99"/>
      <c r="AL1068" s="99"/>
      <c r="AM1068" s="99"/>
      <c r="AN1068" s="99"/>
      <c r="AO1068" s="52"/>
      <c r="AP1068" s="52"/>
      <c r="AQ1068" s="52"/>
    </row>
    <row r="1069" spans="1:43" ht="15" thickBot="1">
      <c r="A1069" s="1" t="s">
        <v>7</v>
      </c>
      <c r="B1069" s="1">
        <v>13089021416</v>
      </c>
      <c r="C1069" s="1"/>
      <c r="D1069" s="12">
        <v>47.2</v>
      </c>
      <c r="E1069" s="12">
        <v>67.400000000000006</v>
      </c>
      <c r="F1069" s="12">
        <v>16.600000000000001</v>
      </c>
      <c r="G1069" s="12">
        <v>11.1</v>
      </c>
      <c r="H1069" s="12">
        <v>7.6</v>
      </c>
      <c r="I1069" s="12">
        <v>5.2</v>
      </c>
      <c r="J1069" s="12">
        <v>49.1</v>
      </c>
      <c r="K1069" s="12">
        <v>57.8</v>
      </c>
      <c r="L1069" s="12">
        <v>35.6</v>
      </c>
      <c r="M1069" s="12">
        <v>42.4</v>
      </c>
      <c r="N1069" s="12">
        <v>41.8</v>
      </c>
      <c r="O1069" s="12">
        <v>28.3</v>
      </c>
      <c r="P1069" s="12">
        <v>56.7</v>
      </c>
      <c r="Q1069" s="12">
        <v>8.1</v>
      </c>
      <c r="R1069" s="85">
        <v>0.23821318357041593</v>
      </c>
      <c r="S1069" s="122">
        <v>0.31750615523754405</v>
      </c>
      <c r="T1069" s="122">
        <v>0.35514857513545106</v>
      </c>
      <c r="U1069" s="122">
        <v>0.16585293354340111</v>
      </c>
      <c r="V1069" s="174">
        <f t="shared" ref="V1069:V1132" si="2585">IF(R1069&lt;=R$1592,1,IF(R1069&lt;=R$1593,2,IF(R1069&lt;=R$1594,3,IF(R1069&lt;=R$1594,4,5))))</f>
        <v>1</v>
      </c>
      <c r="W1069" s="174">
        <f t="shared" ref="W1069:W1132" si="2586">IF(S1069&lt;=S$1592,1,IF(S1069&lt;=S$1593,2,IF(S1069&lt;=S$1594,3,IF(S1069&lt;=S$1594,4,5))))</f>
        <v>2</v>
      </c>
      <c r="X1069" s="174">
        <f t="shared" ref="X1069:X1132" si="2587">IF(T1069&lt;=T$1592,1,IF(T1069&lt;=T$1593,2,IF(T1069&lt;=T$1594,3,IF(T1069&lt;=T$1594,4,5))))</f>
        <v>1</v>
      </c>
      <c r="Y1069" s="174">
        <f t="shared" ref="Y1069:Y1132" si="2588">IF(U1069&lt;=U$1592,1,IF(U1069&lt;=U$1593,2,IF(U1069&lt;=U$1594,3,IF(U1069&lt;=U$1594,4,5))))</f>
        <v>1</v>
      </c>
      <c r="Z1069" s="99"/>
      <c r="AA1069" s="99"/>
      <c r="AB1069" s="99"/>
      <c r="AC1069" s="99"/>
      <c r="AD1069" s="99"/>
      <c r="AE1069" s="99"/>
      <c r="AF1069" s="99"/>
      <c r="AG1069" s="99"/>
      <c r="AH1069" s="99"/>
      <c r="AI1069" s="99"/>
      <c r="AJ1069" s="99"/>
      <c r="AK1069" s="99"/>
      <c r="AL1069" s="99"/>
      <c r="AM1069" s="99"/>
      <c r="AN1069" s="99"/>
      <c r="AO1069" s="52"/>
      <c r="AP1069" s="52"/>
      <c r="AQ1069" s="52"/>
    </row>
    <row r="1070" spans="1:43" ht="15" thickBot="1">
      <c r="A1070" s="1" t="s">
        <v>7</v>
      </c>
      <c r="B1070" s="1">
        <v>13089021417</v>
      </c>
      <c r="C1070" s="1"/>
      <c r="D1070" s="12">
        <v>47.2</v>
      </c>
      <c r="E1070" s="12">
        <v>67.400000000000006</v>
      </c>
      <c r="F1070" s="12">
        <v>16.600000000000001</v>
      </c>
      <c r="G1070" s="12">
        <v>11.1</v>
      </c>
      <c r="H1070" s="12">
        <v>6</v>
      </c>
      <c r="I1070" s="12">
        <v>35.799999999999997</v>
      </c>
      <c r="J1070" s="12">
        <v>65.5</v>
      </c>
      <c r="K1070" s="12">
        <v>67.400000000000006</v>
      </c>
      <c r="L1070" s="12">
        <v>53.2</v>
      </c>
      <c r="M1070" s="12">
        <v>50.6</v>
      </c>
      <c r="N1070" s="12">
        <v>41.8</v>
      </c>
      <c r="O1070" s="12">
        <v>25.8</v>
      </c>
      <c r="P1070" s="12">
        <v>50</v>
      </c>
      <c r="Q1070" s="12">
        <v>8.4</v>
      </c>
      <c r="R1070" s="85">
        <v>0.1075786535565335</v>
      </c>
      <c r="S1070" s="122">
        <v>0.15442872228795876</v>
      </c>
      <c r="T1070" s="122">
        <v>0.13918296885979634</v>
      </c>
      <c r="U1070" s="122">
        <v>0.21429078203595259</v>
      </c>
      <c r="V1070" s="174">
        <f t="shared" si="2585"/>
        <v>1</v>
      </c>
      <c r="W1070" s="174">
        <f t="shared" si="2586"/>
        <v>1</v>
      </c>
      <c r="X1070" s="174">
        <f t="shared" si="2587"/>
        <v>1</v>
      </c>
      <c r="Y1070" s="174">
        <f t="shared" si="2588"/>
        <v>1</v>
      </c>
      <c r="Z1070" s="99"/>
      <c r="AA1070" s="99"/>
      <c r="AB1070" s="99"/>
      <c r="AC1070" s="99"/>
      <c r="AD1070" s="99"/>
      <c r="AE1070" s="99"/>
      <c r="AF1070" s="99"/>
      <c r="AG1070" s="99"/>
      <c r="AH1070" s="99"/>
      <c r="AI1070" s="99"/>
      <c r="AJ1070" s="99"/>
      <c r="AK1070" s="99"/>
      <c r="AL1070" s="99"/>
      <c r="AM1070" s="99"/>
      <c r="AN1070" s="99"/>
      <c r="AO1070" s="52"/>
      <c r="AP1070" s="52"/>
      <c r="AQ1070" s="52"/>
    </row>
    <row r="1071" spans="1:43" ht="15" thickBot="1">
      <c r="A1071" s="1" t="s">
        <v>7</v>
      </c>
      <c r="B1071" s="1">
        <v>13089021502</v>
      </c>
      <c r="C1071" s="1"/>
      <c r="D1071" s="12">
        <v>75.900000000000006</v>
      </c>
      <c r="E1071" s="12">
        <v>64.5</v>
      </c>
      <c r="F1071" s="12">
        <v>36.4</v>
      </c>
      <c r="G1071" s="12">
        <v>29.9</v>
      </c>
      <c r="H1071" s="12">
        <v>7</v>
      </c>
      <c r="I1071" s="12">
        <v>3.1</v>
      </c>
      <c r="J1071" s="12">
        <v>33.700000000000003</v>
      </c>
      <c r="K1071" s="12">
        <v>16.3</v>
      </c>
      <c r="L1071" s="12">
        <v>36.799999999999997</v>
      </c>
      <c r="M1071" s="12">
        <v>3.5</v>
      </c>
      <c r="N1071" s="12">
        <v>76.8</v>
      </c>
      <c r="O1071" s="12">
        <v>3.2</v>
      </c>
      <c r="P1071" s="12">
        <v>5.5</v>
      </c>
      <c r="Q1071" s="12">
        <v>9.3000000000000007</v>
      </c>
      <c r="R1071" s="85">
        <v>0.72000668019388825</v>
      </c>
      <c r="S1071" s="122">
        <v>0.54105552998797546</v>
      </c>
      <c r="T1071" s="122">
        <v>0.76036326831214018</v>
      </c>
      <c r="U1071" s="122">
        <v>0.81856466799415561</v>
      </c>
      <c r="V1071" s="174">
        <f t="shared" si="2585"/>
        <v>5</v>
      </c>
      <c r="W1071" s="174">
        <f t="shared" si="2586"/>
        <v>3</v>
      </c>
      <c r="X1071" s="174">
        <f t="shared" si="2587"/>
        <v>5</v>
      </c>
      <c r="Y1071" s="174">
        <f t="shared" si="2588"/>
        <v>5</v>
      </c>
      <c r="Z1071" s="99"/>
      <c r="AA1071" s="99"/>
      <c r="AB1071" s="99"/>
      <c r="AC1071" s="99"/>
      <c r="AD1071" s="99"/>
      <c r="AE1071" s="99"/>
      <c r="AF1071" s="99"/>
      <c r="AG1071" s="99"/>
      <c r="AH1071" s="99"/>
      <c r="AI1071" s="99"/>
      <c r="AJ1071" s="99"/>
      <c r="AK1071" s="99"/>
      <c r="AL1071" s="99"/>
      <c r="AM1071" s="99"/>
      <c r="AN1071" s="99"/>
      <c r="AO1071" s="52"/>
      <c r="AP1071" s="52"/>
      <c r="AQ1071" s="52"/>
    </row>
    <row r="1072" spans="1:43" ht="15" thickBot="1">
      <c r="A1072" s="1" t="s">
        <v>7</v>
      </c>
      <c r="B1072" s="1">
        <v>13089021503</v>
      </c>
      <c r="C1072" s="1"/>
      <c r="D1072" s="12">
        <v>75.900000000000006</v>
      </c>
      <c r="E1072" s="12">
        <v>64.5</v>
      </c>
      <c r="F1072" s="12">
        <v>36.4</v>
      </c>
      <c r="G1072" s="12">
        <v>29.9</v>
      </c>
      <c r="H1072" s="12">
        <v>6.2</v>
      </c>
      <c r="I1072" s="12">
        <v>9.1999999999999993</v>
      </c>
      <c r="J1072" s="12">
        <v>10</v>
      </c>
      <c r="K1072" s="12">
        <v>34.799999999999997</v>
      </c>
      <c r="L1072" s="12">
        <v>34.9</v>
      </c>
      <c r="M1072" s="12">
        <v>12.2</v>
      </c>
      <c r="N1072" s="12">
        <v>76.8</v>
      </c>
      <c r="O1072" s="12">
        <v>11.9</v>
      </c>
      <c r="P1072" s="12">
        <v>27.3</v>
      </c>
      <c r="Q1072" s="12">
        <v>11</v>
      </c>
      <c r="R1072" s="85">
        <v>0.61423054794696852</v>
      </c>
      <c r="S1072" s="122">
        <v>0.57228983527653932</v>
      </c>
      <c r="T1072" s="122">
        <v>0.646106939388575</v>
      </c>
      <c r="U1072" s="122">
        <v>0.62884377865020291</v>
      </c>
      <c r="V1072" s="174">
        <f t="shared" si="2585"/>
        <v>3</v>
      </c>
      <c r="W1072" s="174">
        <f t="shared" si="2586"/>
        <v>3</v>
      </c>
      <c r="X1072" s="174">
        <f t="shared" si="2587"/>
        <v>3</v>
      </c>
      <c r="Y1072" s="174">
        <f t="shared" si="2588"/>
        <v>3</v>
      </c>
      <c r="Z1072" s="99"/>
      <c r="AA1072" s="99"/>
      <c r="AB1072" s="99"/>
      <c r="AC1072" s="99"/>
      <c r="AD1072" s="99"/>
      <c r="AE1072" s="99"/>
      <c r="AF1072" s="99"/>
      <c r="AG1072" s="99"/>
      <c r="AH1072" s="99"/>
      <c r="AI1072" s="99"/>
      <c r="AJ1072" s="99"/>
      <c r="AK1072" s="99"/>
      <c r="AL1072" s="99"/>
      <c r="AM1072" s="99"/>
      <c r="AN1072" s="99"/>
      <c r="AO1072" s="52"/>
      <c r="AP1072" s="52"/>
      <c r="AQ1072" s="52"/>
    </row>
    <row r="1073" spans="1:43" ht="15" thickBot="1">
      <c r="A1073" s="1" t="s">
        <v>7</v>
      </c>
      <c r="B1073" s="1">
        <v>13089021504</v>
      </c>
      <c r="C1073" s="1"/>
      <c r="D1073" s="12">
        <v>75.900000000000006</v>
      </c>
      <c r="E1073" s="12">
        <v>64.5</v>
      </c>
      <c r="F1073" s="12">
        <v>36.4</v>
      </c>
      <c r="G1073" s="12">
        <v>29.9</v>
      </c>
      <c r="H1073" s="12">
        <v>6.1</v>
      </c>
      <c r="I1073" s="12">
        <v>2.1</v>
      </c>
      <c r="J1073" s="12">
        <v>42.1</v>
      </c>
      <c r="K1073" s="12">
        <v>15.2</v>
      </c>
      <c r="L1073" s="12">
        <v>45.9</v>
      </c>
      <c r="M1073" s="12">
        <v>4.2</v>
      </c>
      <c r="N1073" s="12">
        <v>76.8</v>
      </c>
      <c r="O1073" s="12">
        <v>3.4</v>
      </c>
      <c r="P1073" s="12">
        <v>5</v>
      </c>
      <c r="Q1073" s="12">
        <v>5</v>
      </c>
      <c r="R1073" s="85">
        <v>0.70876193760211936</v>
      </c>
      <c r="S1073" s="122">
        <v>0.5418393801524638</v>
      </c>
      <c r="T1073" s="122">
        <v>0.69502658027577169</v>
      </c>
      <c r="U1073" s="122">
        <v>0.86471053274016285</v>
      </c>
      <c r="V1073" s="174">
        <f t="shared" si="2585"/>
        <v>5</v>
      </c>
      <c r="W1073" s="174">
        <f t="shared" si="2586"/>
        <v>3</v>
      </c>
      <c r="X1073" s="174">
        <f t="shared" si="2587"/>
        <v>3</v>
      </c>
      <c r="Y1073" s="174">
        <f t="shared" si="2588"/>
        <v>5</v>
      </c>
      <c r="Z1073" s="99"/>
      <c r="AA1073" s="99"/>
      <c r="AB1073" s="99"/>
      <c r="AC1073" s="99"/>
      <c r="AD1073" s="99"/>
      <c r="AE1073" s="99"/>
      <c r="AF1073" s="99"/>
      <c r="AG1073" s="99"/>
      <c r="AH1073" s="99"/>
      <c r="AI1073" s="99"/>
      <c r="AJ1073" s="99"/>
      <c r="AK1073" s="99"/>
      <c r="AL1073" s="99"/>
      <c r="AM1073" s="99"/>
      <c r="AN1073" s="99"/>
      <c r="AO1073" s="52"/>
      <c r="AP1073" s="52"/>
      <c r="AQ1073" s="52"/>
    </row>
    <row r="1074" spans="1:43" ht="15" thickBot="1">
      <c r="A1074" s="1" t="s">
        <v>7</v>
      </c>
      <c r="B1074" s="1">
        <v>13089021602</v>
      </c>
      <c r="C1074" s="1"/>
      <c r="D1074" s="12">
        <v>77.2</v>
      </c>
      <c r="E1074" s="12">
        <v>71.099999999999994</v>
      </c>
      <c r="F1074" s="12">
        <v>64.2</v>
      </c>
      <c r="G1074" s="12">
        <v>32.6</v>
      </c>
      <c r="H1074" s="12">
        <v>6.4</v>
      </c>
      <c r="I1074" s="12">
        <v>4.3888999999999996</v>
      </c>
      <c r="J1074" s="12">
        <v>13.1</v>
      </c>
      <c r="K1074" s="12">
        <v>11.1</v>
      </c>
      <c r="L1074" s="12">
        <v>33.6</v>
      </c>
      <c r="M1074" s="12">
        <v>2.1703999999999999</v>
      </c>
      <c r="N1074" s="12">
        <v>84.1</v>
      </c>
      <c r="O1074" s="12">
        <v>3.2</v>
      </c>
      <c r="P1074" s="12">
        <v>7.1</v>
      </c>
      <c r="Q1074" s="12">
        <v>10.4</v>
      </c>
      <c r="R1074" s="85">
        <v>0.79919803703861625</v>
      </c>
      <c r="S1074" s="122">
        <v>0.67936427657535625</v>
      </c>
      <c r="T1074" s="122">
        <v>0.81181953545931984</v>
      </c>
      <c r="U1074" s="122">
        <v>0.84692299879450239</v>
      </c>
      <c r="V1074" s="174">
        <f t="shared" si="2585"/>
        <v>5</v>
      </c>
      <c r="W1074" s="174">
        <f t="shared" si="2586"/>
        <v>5</v>
      </c>
      <c r="X1074" s="174">
        <f t="shared" si="2587"/>
        <v>5</v>
      </c>
      <c r="Y1074" s="174">
        <f t="shared" si="2588"/>
        <v>5</v>
      </c>
      <c r="Z1074" s="99"/>
      <c r="AA1074" s="99"/>
      <c r="AB1074" s="99"/>
      <c r="AC1074" s="99"/>
      <c r="AD1074" s="99"/>
      <c r="AE1074" s="99"/>
      <c r="AF1074" s="99"/>
      <c r="AG1074" s="99"/>
      <c r="AH1074" s="99"/>
      <c r="AI1074" s="99"/>
      <c r="AJ1074" s="99"/>
      <c r="AK1074" s="99"/>
      <c r="AL1074" s="99"/>
      <c r="AM1074" s="99"/>
      <c r="AN1074" s="99"/>
      <c r="AO1074" s="52"/>
      <c r="AP1074" s="52"/>
      <c r="AQ1074" s="52"/>
    </row>
    <row r="1075" spans="1:43" ht="15" thickBot="1">
      <c r="A1075" s="1" t="s">
        <v>7</v>
      </c>
      <c r="B1075" s="1">
        <v>13089021603</v>
      </c>
      <c r="C1075" s="1"/>
      <c r="D1075" s="12">
        <v>77.2</v>
      </c>
      <c r="E1075" s="12">
        <v>71.5</v>
      </c>
      <c r="F1075" s="12">
        <v>58.8</v>
      </c>
      <c r="G1075" s="12">
        <v>32.700000000000003</v>
      </c>
      <c r="H1075" s="12">
        <v>8.5</v>
      </c>
      <c r="I1075" s="12">
        <v>10.9108</v>
      </c>
      <c r="J1075" s="12">
        <v>2.2999999999999998</v>
      </c>
      <c r="K1075" s="12">
        <v>10.7</v>
      </c>
      <c r="L1075" s="12">
        <v>40.799999999999997</v>
      </c>
      <c r="M1075" s="12">
        <v>4.7</v>
      </c>
      <c r="N1075" s="12">
        <v>84.4</v>
      </c>
      <c r="O1075" s="12">
        <v>1.9</v>
      </c>
      <c r="P1075" s="12">
        <v>10</v>
      </c>
      <c r="Q1075" s="12">
        <v>4.2</v>
      </c>
      <c r="R1075" s="85">
        <v>0.77569350792958836</v>
      </c>
      <c r="S1075" s="122">
        <v>0.62921184581530598</v>
      </c>
      <c r="T1075" s="122">
        <v>0.74537461554274931</v>
      </c>
      <c r="U1075" s="122">
        <v>0.90867427200797313</v>
      </c>
      <c r="V1075" s="174">
        <f t="shared" si="2585"/>
        <v>5</v>
      </c>
      <c r="W1075" s="174">
        <f t="shared" si="2586"/>
        <v>5</v>
      </c>
      <c r="X1075" s="174">
        <f t="shared" si="2587"/>
        <v>5</v>
      </c>
      <c r="Y1075" s="174">
        <f t="shared" si="2588"/>
        <v>5</v>
      </c>
      <c r="Z1075" s="99"/>
      <c r="AA1075" s="99"/>
      <c r="AB1075" s="99"/>
      <c r="AC1075" s="99"/>
      <c r="AD1075" s="99"/>
      <c r="AE1075" s="99"/>
      <c r="AF1075" s="99"/>
      <c r="AG1075" s="99"/>
      <c r="AH1075" s="99"/>
      <c r="AI1075" s="99"/>
      <c r="AJ1075" s="99"/>
      <c r="AK1075" s="99"/>
      <c r="AL1075" s="99"/>
      <c r="AM1075" s="99"/>
      <c r="AN1075" s="99"/>
      <c r="AO1075" s="52"/>
      <c r="AP1075" s="52"/>
      <c r="AQ1075" s="52"/>
    </row>
    <row r="1076" spans="1:43" ht="15" thickBot="1">
      <c r="A1076" s="1" t="s">
        <v>7</v>
      </c>
      <c r="B1076" s="1">
        <v>13089021604</v>
      </c>
      <c r="C1076" s="1"/>
      <c r="D1076" s="12">
        <v>77.400000000000006</v>
      </c>
      <c r="E1076" s="12">
        <v>72.400000000000006</v>
      </c>
      <c r="F1076" s="12">
        <v>66</v>
      </c>
      <c r="G1076" s="12">
        <v>33</v>
      </c>
      <c r="H1076" s="12">
        <v>6.9</v>
      </c>
      <c r="I1076" s="12">
        <v>3.8818999999999999</v>
      </c>
      <c r="J1076" s="12">
        <v>-4.0144000000000002</v>
      </c>
      <c r="K1076" s="12">
        <v>3.5</v>
      </c>
      <c r="L1076" s="12">
        <v>13.5</v>
      </c>
      <c r="M1076" s="12">
        <v>-0.21249999999999999</v>
      </c>
      <c r="N1076" s="12">
        <v>85.5</v>
      </c>
      <c r="O1076" s="12">
        <v>0.5</v>
      </c>
      <c r="P1076" s="12">
        <v>2</v>
      </c>
      <c r="Q1076" s="12">
        <v>4.5</v>
      </c>
      <c r="R1076" s="85">
        <v>0.93506605742424476</v>
      </c>
      <c r="S1076" s="122">
        <v>0.72072443872266245</v>
      </c>
      <c r="T1076" s="122">
        <v>1</v>
      </c>
      <c r="U1076" s="122">
        <v>0.96295052062062825</v>
      </c>
      <c r="V1076" s="174">
        <f t="shared" si="2585"/>
        <v>5</v>
      </c>
      <c r="W1076" s="174">
        <f t="shared" si="2586"/>
        <v>5</v>
      </c>
      <c r="X1076" s="174">
        <f t="shared" si="2587"/>
        <v>5</v>
      </c>
      <c r="Y1076" s="174">
        <f t="shared" si="2588"/>
        <v>5</v>
      </c>
      <c r="Z1076" s="99"/>
      <c r="AA1076" s="99"/>
      <c r="AB1076" s="99"/>
      <c r="AC1076" s="99"/>
      <c r="AD1076" s="99"/>
      <c r="AE1076" s="99"/>
      <c r="AF1076" s="99"/>
      <c r="AG1076" s="99"/>
      <c r="AH1076" s="99"/>
      <c r="AI1076" s="99"/>
      <c r="AJ1076" s="99"/>
      <c r="AK1076" s="99"/>
      <c r="AL1076" s="99"/>
      <c r="AM1076" s="99"/>
      <c r="AN1076" s="99"/>
      <c r="AO1076" s="52"/>
      <c r="AP1076" s="52"/>
      <c r="AQ1076" s="52"/>
    </row>
    <row r="1077" spans="1:43" ht="15" thickBot="1">
      <c r="A1077" s="1" t="s">
        <v>7</v>
      </c>
      <c r="B1077" s="1">
        <v>13089021605</v>
      </c>
      <c r="C1077" s="1"/>
      <c r="D1077" s="12">
        <v>77.400000000000006</v>
      </c>
      <c r="E1077" s="12">
        <v>72.400000000000006</v>
      </c>
      <c r="F1077" s="12">
        <v>63.4</v>
      </c>
      <c r="G1077" s="12">
        <v>33</v>
      </c>
      <c r="H1077" s="12">
        <v>8</v>
      </c>
      <c r="I1077" s="12">
        <v>5.3</v>
      </c>
      <c r="J1077" s="12">
        <v>32.1</v>
      </c>
      <c r="K1077" s="12">
        <v>27.9</v>
      </c>
      <c r="L1077" s="12">
        <v>48.4</v>
      </c>
      <c r="M1077" s="12">
        <v>11.9</v>
      </c>
      <c r="N1077" s="12">
        <v>85.5</v>
      </c>
      <c r="O1077" s="12">
        <v>4.7</v>
      </c>
      <c r="P1077" s="12">
        <v>22.6</v>
      </c>
      <c r="Q1077" s="12">
        <v>10.6</v>
      </c>
      <c r="R1077" s="85">
        <v>0.64877861597778186</v>
      </c>
      <c r="S1077" s="122">
        <v>0.61629903713759027</v>
      </c>
      <c r="T1077" s="122">
        <v>0.57811161045891823</v>
      </c>
      <c r="U1077" s="122">
        <v>0.76546557174342289</v>
      </c>
      <c r="V1077" s="174">
        <f t="shared" si="2585"/>
        <v>3</v>
      </c>
      <c r="W1077" s="174">
        <f t="shared" si="2586"/>
        <v>5</v>
      </c>
      <c r="X1077" s="174">
        <f t="shared" si="2587"/>
        <v>2</v>
      </c>
      <c r="Y1077" s="174">
        <f t="shared" si="2588"/>
        <v>5</v>
      </c>
      <c r="Z1077" s="99"/>
      <c r="AA1077" s="99"/>
      <c r="AB1077" s="99"/>
      <c r="AC1077" s="99"/>
      <c r="AD1077" s="99"/>
      <c r="AE1077" s="99"/>
      <c r="AF1077" s="99"/>
      <c r="AG1077" s="99"/>
      <c r="AH1077" s="99"/>
      <c r="AI1077" s="99"/>
      <c r="AJ1077" s="99"/>
      <c r="AK1077" s="99"/>
      <c r="AL1077" s="99"/>
      <c r="AM1077" s="99"/>
      <c r="AN1077" s="99"/>
      <c r="AO1077" s="52"/>
      <c r="AP1077" s="52"/>
      <c r="AQ1077" s="52"/>
    </row>
    <row r="1078" spans="1:43" ht="15" thickBot="1">
      <c r="A1078" s="1" t="s">
        <v>7</v>
      </c>
      <c r="B1078" s="1">
        <v>13089021703</v>
      </c>
      <c r="C1078" s="1"/>
      <c r="D1078" s="12">
        <v>77.400000000000006</v>
      </c>
      <c r="E1078" s="12">
        <v>72.400000000000006</v>
      </c>
      <c r="F1078" s="12">
        <v>66.5</v>
      </c>
      <c r="G1078" s="12">
        <v>33</v>
      </c>
      <c r="H1078" s="12">
        <v>4.3</v>
      </c>
      <c r="I1078" s="12">
        <v>3.1208</v>
      </c>
      <c r="J1078" s="12">
        <v>3.2</v>
      </c>
      <c r="K1078" s="12">
        <v>7.7</v>
      </c>
      <c r="L1078" s="12">
        <v>17.3</v>
      </c>
      <c r="M1078" s="12">
        <v>2.9786000000000001</v>
      </c>
      <c r="N1078" s="12">
        <v>85.5</v>
      </c>
      <c r="O1078" s="12">
        <v>3</v>
      </c>
      <c r="P1078" s="12">
        <v>6.4</v>
      </c>
      <c r="Q1078" s="12">
        <v>12.1</v>
      </c>
      <c r="R1078" s="85">
        <v>0.8747050474535879</v>
      </c>
      <c r="S1078" s="122">
        <v>0.74915168779622188</v>
      </c>
      <c r="T1078" s="122">
        <v>0.93588627605988706</v>
      </c>
      <c r="U1078" s="122">
        <v>0.8432419479280886</v>
      </c>
      <c r="V1078" s="174">
        <f t="shared" si="2585"/>
        <v>5</v>
      </c>
      <c r="W1078" s="174">
        <f t="shared" si="2586"/>
        <v>5</v>
      </c>
      <c r="X1078" s="174">
        <f t="shared" si="2587"/>
        <v>5</v>
      </c>
      <c r="Y1078" s="174">
        <f t="shared" si="2588"/>
        <v>5</v>
      </c>
      <c r="Z1078" s="99"/>
      <c r="AA1078" s="99"/>
      <c r="AB1078" s="99"/>
      <c r="AC1078" s="99"/>
      <c r="AD1078" s="99"/>
      <c r="AE1078" s="99"/>
      <c r="AF1078" s="99"/>
      <c r="AG1078" s="99"/>
      <c r="AH1078" s="99"/>
      <c r="AI1078" s="99"/>
      <c r="AJ1078" s="99"/>
      <c r="AK1078" s="99"/>
      <c r="AL1078" s="99"/>
      <c r="AM1078" s="99"/>
      <c r="AN1078" s="99"/>
      <c r="AO1078" s="52"/>
      <c r="AP1078" s="52"/>
      <c r="AQ1078" s="52"/>
    </row>
    <row r="1079" spans="1:43" ht="15" thickBot="1">
      <c r="A1079" s="1" t="s">
        <v>7</v>
      </c>
      <c r="B1079" s="1">
        <v>13089021704</v>
      </c>
      <c r="C1079" s="1"/>
      <c r="D1079" s="12">
        <v>76.400000000000006</v>
      </c>
      <c r="E1079" s="12">
        <v>71.2</v>
      </c>
      <c r="F1079" s="12">
        <v>65.900000000000006</v>
      </c>
      <c r="G1079" s="12">
        <v>32.200000000000003</v>
      </c>
      <c r="H1079" s="12">
        <v>6.6</v>
      </c>
      <c r="I1079" s="12">
        <v>7.7</v>
      </c>
      <c r="J1079" s="12">
        <v>9.6</v>
      </c>
      <c r="K1079" s="12">
        <v>13.1</v>
      </c>
      <c r="L1079" s="12">
        <v>27.5</v>
      </c>
      <c r="M1079" s="12">
        <v>4.5</v>
      </c>
      <c r="N1079" s="12">
        <v>85.2</v>
      </c>
      <c r="O1079" s="12">
        <v>2.7</v>
      </c>
      <c r="P1079" s="12">
        <v>15</v>
      </c>
      <c r="Q1079" s="12">
        <v>6.1</v>
      </c>
      <c r="R1079" s="85">
        <v>0.8096897766376272</v>
      </c>
      <c r="S1079" s="122">
        <v>0.66728647550105447</v>
      </c>
      <c r="T1079" s="122">
        <v>0.83243986715439733</v>
      </c>
      <c r="U1079" s="122">
        <v>0.86317246386268887</v>
      </c>
      <c r="V1079" s="174">
        <f t="shared" si="2585"/>
        <v>5</v>
      </c>
      <c r="W1079" s="174">
        <f t="shared" si="2586"/>
        <v>5</v>
      </c>
      <c r="X1079" s="174">
        <f t="shared" si="2587"/>
        <v>5</v>
      </c>
      <c r="Y1079" s="174">
        <f t="shared" si="2588"/>
        <v>5</v>
      </c>
      <c r="Z1079" s="99"/>
      <c r="AA1079" s="99"/>
      <c r="AB1079" s="99"/>
      <c r="AC1079" s="99"/>
      <c r="AD1079" s="99"/>
      <c r="AE1079" s="99"/>
      <c r="AF1079" s="99"/>
      <c r="AG1079" s="99"/>
      <c r="AH1079" s="99"/>
      <c r="AI1079" s="99"/>
      <c r="AJ1079" s="99"/>
      <c r="AK1079" s="99"/>
      <c r="AL1079" s="99"/>
      <c r="AM1079" s="99"/>
      <c r="AN1079" s="99"/>
      <c r="AO1079" s="52"/>
      <c r="AP1079" s="52"/>
      <c r="AQ1079" s="52"/>
    </row>
    <row r="1080" spans="1:43" ht="15" thickBot="1">
      <c r="A1080" s="1" t="s">
        <v>7</v>
      </c>
      <c r="B1080" s="1">
        <v>13089021705</v>
      </c>
      <c r="C1080" s="1"/>
      <c r="D1080" s="12">
        <v>77.400000000000006</v>
      </c>
      <c r="E1080" s="12">
        <v>72.400000000000006</v>
      </c>
      <c r="F1080" s="12">
        <v>51.1</v>
      </c>
      <c r="G1080" s="12">
        <v>33</v>
      </c>
      <c r="H1080" s="12">
        <v>9.1</v>
      </c>
      <c r="I1080" s="12">
        <v>15</v>
      </c>
      <c r="J1080" s="12">
        <v>24.2</v>
      </c>
      <c r="K1080" s="12">
        <v>24.5</v>
      </c>
      <c r="L1080" s="12">
        <v>39.4</v>
      </c>
      <c r="M1080" s="12">
        <v>27.6</v>
      </c>
      <c r="N1080" s="12">
        <v>85.5</v>
      </c>
      <c r="O1080" s="12">
        <v>9.5</v>
      </c>
      <c r="P1080" s="12">
        <v>29.8</v>
      </c>
      <c r="Q1080" s="12">
        <v>10.199999999999999</v>
      </c>
      <c r="R1080" s="85">
        <v>0.58937563916735336</v>
      </c>
      <c r="S1080" s="122">
        <v>0.54350808668279338</v>
      </c>
      <c r="T1080" s="122">
        <v>0.55246054550131085</v>
      </c>
      <c r="U1080" s="122">
        <v>0.69903915077784151</v>
      </c>
      <c r="V1080" s="174">
        <f t="shared" si="2585"/>
        <v>3</v>
      </c>
      <c r="W1080" s="174">
        <f t="shared" si="2586"/>
        <v>3</v>
      </c>
      <c r="X1080" s="174">
        <f t="shared" si="2587"/>
        <v>2</v>
      </c>
      <c r="Y1080" s="174">
        <f t="shared" si="2588"/>
        <v>3</v>
      </c>
      <c r="Z1080" s="99"/>
      <c r="AA1080" s="99"/>
      <c r="AB1080" s="99"/>
      <c r="AC1080" s="99"/>
      <c r="AD1080" s="99"/>
      <c r="AE1080" s="99"/>
      <c r="AF1080" s="99"/>
      <c r="AG1080" s="99"/>
      <c r="AH1080" s="99"/>
      <c r="AI1080" s="99"/>
      <c r="AJ1080" s="99"/>
      <c r="AK1080" s="99"/>
      <c r="AL1080" s="99"/>
      <c r="AM1080" s="99"/>
      <c r="AN1080" s="99"/>
      <c r="AO1080" s="52"/>
      <c r="AP1080" s="52"/>
      <c r="AQ1080" s="52"/>
    </row>
    <row r="1081" spans="1:43" ht="15" thickBot="1">
      <c r="A1081" s="1" t="s">
        <v>7</v>
      </c>
      <c r="B1081" s="1">
        <v>13089021706</v>
      </c>
      <c r="C1081" s="1"/>
      <c r="D1081" s="12">
        <v>77.400000000000006</v>
      </c>
      <c r="E1081" s="12">
        <v>72.400000000000006</v>
      </c>
      <c r="F1081" s="12">
        <v>57.5</v>
      </c>
      <c r="G1081" s="12">
        <v>33</v>
      </c>
      <c r="H1081" s="12">
        <v>5.8</v>
      </c>
      <c r="I1081" s="12">
        <v>11.9133</v>
      </c>
      <c r="J1081" s="12">
        <v>15.6</v>
      </c>
      <c r="K1081" s="12">
        <v>11.7</v>
      </c>
      <c r="L1081" s="12">
        <v>33</v>
      </c>
      <c r="M1081" s="12">
        <v>7.4</v>
      </c>
      <c r="N1081" s="12">
        <v>85.5</v>
      </c>
      <c r="O1081" s="12">
        <v>4.0999999999999996</v>
      </c>
      <c r="P1081" s="12">
        <v>13.9</v>
      </c>
      <c r="Q1081" s="12">
        <v>4</v>
      </c>
      <c r="R1081" s="85">
        <v>0.78433355787244052</v>
      </c>
      <c r="S1081" s="122">
        <v>0.63894152006812355</v>
      </c>
      <c r="T1081" s="122">
        <v>0.77952888276257515</v>
      </c>
      <c r="U1081" s="122">
        <v>0.88261339984191867</v>
      </c>
      <c r="V1081" s="174">
        <f t="shared" si="2585"/>
        <v>5</v>
      </c>
      <c r="W1081" s="174">
        <f t="shared" si="2586"/>
        <v>5</v>
      </c>
      <c r="X1081" s="174">
        <f t="shared" si="2587"/>
        <v>5</v>
      </c>
      <c r="Y1081" s="174">
        <f t="shared" si="2588"/>
        <v>5</v>
      </c>
      <c r="Z1081" s="99"/>
      <c r="AA1081" s="99"/>
      <c r="AB1081" s="99"/>
      <c r="AC1081" s="99"/>
      <c r="AD1081" s="99"/>
      <c r="AE1081" s="99"/>
      <c r="AF1081" s="99"/>
      <c r="AG1081" s="99"/>
      <c r="AH1081" s="99"/>
      <c r="AI1081" s="99"/>
      <c r="AJ1081" s="99"/>
      <c r="AK1081" s="99"/>
      <c r="AL1081" s="99"/>
      <c r="AM1081" s="99"/>
      <c r="AN1081" s="99"/>
      <c r="AO1081" s="52"/>
      <c r="AP1081" s="52"/>
      <c r="AQ1081" s="52"/>
    </row>
    <row r="1082" spans="1:43" ht="15" thickBot="1">
      <c r="A1082" s="1" t="s">
        <v>7</v>
      </c>
      <c r="B1082" s="1">
        <v>13089021805</v>
      </c>
      <c r="C1082" s="1"/>
      <c r="D1082" s="12">
        <v>68.400000000000006</v>
      </c>
      <c r="E1082" s="12">
        <v>61.9</v>
      </c>
      <c r="F1082" s="12">
        <v>34.9</v>
      </c>
      <c r="G1082" s="12">
        <v>25.3</v>
      </c>
      <c r="H1082" s="12">
        <v>11.3</v>
      </c>
      <c r="I1082" s="12">
        <v>6.4</v>
      </c>
      <c r="J1082" s="12">
        <v>21</v>
      </c>
      <c r="K1082" s="12">
        <v>32</v>
      </c>
      <c r="L1082" s="12">
        <v>40.4</v>
      </c>
      <c r="M1082" s="12">
        <v>10.8</v>
      </c>
      <c r="N1082" s="12">
        <v>82.5</v>
      </c>
      <c r="O1082" s="12">
        <v>8.3000000000000007</v>
      </c>
      <c r="P1082" s="12">
        <v>27.2</v>
      </c>
      <c r="Q1082" s="12">
        <v>7.3</v>
      </c>
      <c r="R1082" s="85">
        <v>0.59636214911000052</v>
      </c>
      <c r="S1082" s="122">
        <v>0.43687292784656467</v>
      </c>
      <c r="T1082" s="122">
        <v>0.62673784783582787</v>
      </c>
      <c r="U1082" s="122">
        <v>0.73141505965206222</v>
      </c>
      <c r="V1082" s="174">
        <f t="shared" si="2585"/>
        <v>3</v>
      </c>
      <c r="W1082" s="174">
        <f t="shared" si="2586"/>
        <v>2</v>
      </c>
      <c r="X1082" s="174">
        <f t="shared" si="2587"/>
        <v>3</v>
      </c>
      <c r="Y1082" s="174">
        <f t="shared" si="2588"/>
        <v>5</v>
      </c>
      <c r="Z1082" s="99"/>
      <c r="AA1082" s="99"/>
      <c r="AB1082" s="99"/>
      <c r="AC1082" s="99"/>
      <c r="AD1082" s="99"/>
      <c r="AE1082" s="99"/>
      <c r="AF1082" s="99"/>
      <c r="AG1082" s="99"/>
      <c r="AH1082" s="99"/>
      <c r="AI1082" s="99"/>
      <c r="AJ1082" s="99"/>
      <c r="AK1082" s="99"/>
      <c r="AL1082" s="99"/>
      <c r="AM1082" s="99"/>
      <c r="AN1082" s="99"/>
      <c r="AO1082" s="52"/>
      <c r="AP1082" s="52"/>
      <c r="AQ1082" s="52"/>
    </row>
    <row r="1083" spans="1:43" ht="15" thickBot="1">
      <c r="A1083" s="1" t="s">
        <v>7</v>
      </c>
      <c r="B1083" s="1">
        <v>13089021806</v>
      </c>
      <c r="C1083" s="1"/>
      <c r="D1083" s="12">
        <v>68.599999999999994</v>
      </c>
      <c r="E1083" s="12">
        <v>62.1</v>
      </c>
      <c r="F1083" s="12">
        <v>40</v>
      </c>
      <c r="G1083" s="12">
        <v>25.3</v>
      </c>
      <c r="H1083" s="12">
        <v>7.5</v>
      </c>
      <c r="I1083" s="12">
        <v>15.4</v>
      </c>
      <c r="J1083" s="12">
        <v>52.1</v>
      </c>
      <c r="K1083" s="12">
        <v>51</v>
      </c>
      <c r="L1083" s="12">
        <v>46.7</v>
      </c>
      <c r="M1083" s="12">
        <v>30.8</v>
      </c>
      <c r="N1083" s="12">
        <v>82.8</v>
      </c>
      <c r="O1083" s="12">
        <v>15.6</v>
      </c>
      <c r="P1083" s="12">
        <v>36.700000000000003</v>
      </c>
      <c r="Q1083" s="12">
        <v>16.5</v>
      </c>
      <c r="R1083" s="85">
        <v>0.40648552083258516</v>
      </c>
      <c r="S1083" s="122">
        <v>0.39514613527593917</v>
      </c>
      <c r="T1083" s="122">
        <v>0.37796848411961342</v>
      </c>
      <c r="U1083" s="122">
        <v>0.53682121183869824</v>
      </c>
      <c r="V1083" s="174">
        <f t="shared" si="2585"/>
        <v>2</v>
      </c>
      <c r="W1083" s="174">
        <f t="shared" si="2586"/>
        <v>2</v>
      </c>
      <c r="X1083" s="174">
        <f t="shared" si="2587"/>
        <v>1</v>
      </c>
      <c r="Y1083" s="174">
        <f t="shared" si="2588"/>
        <v>2</v>
      </c>
      <c r="Z1083" s="99"/>
      <c r="AA1083" s="99"/>
      <c r="AB1083" s="99"/>
      <c r="AC1083" s="99"/>
      <c r="AD1083" s="99"/>
      <c r="AE1083" s="99"/>
      <c r="AF1083" s="99"/>
      <c r="AG1083" s="99"/>
      <c r="AH1083" s="99"/>
      <c r="AI1083" s="99"/>
      <c r="AJ1083" s="99"/>
      <c r="AK1083" s="99"/>
      <c r="AL1083" s="99"/>
      <c r="AM1083" s="99"/>
      <c r="AN1083" s="99"/>
      <c r="AO1083" s="52"/>
      <c r="AP1083" s="52"/>
      <c r="AQ1083" s="52"/>
    </row>
    <row r="1084" spans="1:43" ht="15" thickBot="1">
      <c r="A1084" s="1" t="s">
        <v>7</v>
      </c>
      <c r="B1084" s="1">
        <v>13089021808</v>
      </c>
      <c r="C1084" s="1"/>
      <c r="D1084" s="12">
        <v>77.400000000000006</v>
      </c>
      <c r="E1084" s="12">
        <v>72.400000000000006</v>
      </c>
      <c r="F1084" s="12">
        <v>45.1</v>
      </c>
      <c r="G1084" s="12">
        <v>33</v>
      </c>
      <c r="H1084" s="12">
        <v>8.6</v>
      </c>
      <c r="I1084" s="12">
        <v>4.9000000000000004</v>
      </c>
      <c r="J1084" s="12">
        <v>17.5</v>
      </c>
      <c r="K1084" s="12">
        <v>21.8</v>
      </c>
      <c r="L1084" s="12">
        <v>31.1</v>
      </c>
      <c r="M1084" s="12">
        <v>11.4</v>
      </c>
      <c r="N1084" s="12">
        <v>85.5</v>
      </c>
      <c r="O1084" s="12">
        <v>6.7</v>
      </c>
      <c r="P1084" s="12">
        <v>16.100000000000001</v>
      </c>
      <c r="Q1084" s="12">
        <v>4.5999999999999996</v>
      </c>
      <c r="R1084" s="85">
        <v>0.73745613782877295</v>
      </c>
      <c r="S1084" s="122">
        <v>0.60335831002519524</v>
      </c>
      <c r="T1084" s="122">
        <v>0.72822340021740051</v>
      </c>
      <c r="U1084" s="122">
        <v>0.84660155172302654</v>
      </c>
      <c r="V1084" s="174">
        <f t="shared" si="2585"/>
        <v>5</v>
      </c>
      <c r="W1084" s="174">
        <f t="shared" si="2586"/>
        <v>3</v>
      </c>
      <c r="X1084" s="174">
        <f t="shared" si="2587"/>
        <v>5</v>
      </c>
      <c r="Y1084" s="174">
        <f t="shared" si="2588"/>
        <v>5</v>
      </c>
      <c r="Z1084" s="99"/>
      <c r="AA1084" s="99"/>
      <c r="AB1084" s="99"/>
      <c r="AC1084" s="99"/>
      <c r="AD1084" s="99"/>
      <c r="AE1084" s="99"/>
      <c r="AF1084" s="99"/>
      <c r="AG1084" s="99"/>
      <c r="AH1084" s="99"/>
      <c r="AI1084" s="99"/>
      <c r="AJ1084" s="99"/>
      <c r="AK1084" s="99"/>
      <c r="AL1084" s="99"/>
      <c r="AM1084" s="99"/>
      <c r="AN1084" s="99"/>
      <c r="AO1084" s="52"/>
      <c r="AP1084" s="52"/>
      <c r="AQ1084" s="52"/>
    </row>
    <row r="1085" spans="1:43" ht="15" thickBot="1">
      <c r="A1085" s="1" t="s">
        <v>7</v>
      </c>
      <c r="B1085" s="1">
        <v>13089021809</v>
      </c>
      <c r="C1085" s="1"/>
      <c r="D1085" s="12">
        <v>69.599999999999994</v>
      </c>
      <c r="E1085" s="12">
        <v>63.3</v>
      </c>
      <c r="F1085" s="12">
        <v>61.9</v>
      </c>
      <c r="G1085" s="12">
        <v>26.2</v>
      </c>
      <c r="H1085" s="12">
        <v>6</v>
      </c>
      <c r="I1085" s="12">
        <v>5.3</v>
      </c>
      <c r="J1085" s="12">
        <v>8.8000000000000007</v>
      </c>
      <c r="K1085" s="12">
        <v>8.4</v>
      </c>
      <c r="L1085" s="12">
        <v>21.9</v>
      </c>
      <c r="M1085" s="12">
        <v>3.4</v>
      </c>
      <c r="N1085" s="12">
        <v>83.1</v>
      </c>
      <c r="O1085" s="12">
        <v>4.2</v>
      </c>
      <c r="P1085" s="12">
        <v>9.5</v>
      </c>
      <c r="Q1085" s="12">
        <v>9.5</v>
      </c>
      <c r="R1085" s="85">
        <v>0.80741394388745291</v>
      </c>
      <c r="S1085" s="122">
        <v>0.61284236955987403</v>
      </c>
      <c r="T1085" s="122">
        <v>0.89760960877742979</v>
      </c>
      <c r="U1085" s="122">
        <v>0.83056506526749285</v>
      </c>
      <c r="V1085" s="174">
        <f t="shared" si="2585"/>
        <v>5</v>
      </c>
      <c r="W1085" s="174">
        <f t="shared" si="2586"/>
        <v>3</v>
      </c>
      <c r="X1085" s="174">
        <f t="shared" si="2587"/>
        <v>5</v>
      </c>
      <c r="Y1085" s="174">
        <f t="shared" si="2588"/>
        <v>5</v>
      </c>
      <c r="Z1085" s="99"/>
      <c r="AA1085" s="99"/>
      <c r="AB1085" s="99"/>
      <c r="AC1085" s="99"/>
      <c r="AD1085" s="99"/>
      <c r="AE1085" s="99"/>
      <c r="AF1085" s="99"/>
      <c r="AG1085" s="99"/>
      <c r="AH1085" s="99"/>
      <c r="AI1085" s="99"/>
      <c r="AJ1085" s="99"/>
      <c r="AK1085" s="99"/>
      <c r="AL1085" s="99"/>
      <c r="AM1085" s="99"/>
      <c r="AN1085" s="99"/>
      <c r="AO1085" s="52"/>
      <c r="AP1085" s="52"/>
      <c r="AQ1085" s="52"/>
    </row>
    <row r="1086" spans="1:43" ht="15" thickBot="1">
      <c r="A1086" s="1" t="s">
        <v>7</v>
      </c>
      <c r="B1086" s="1">
        <v>13089021810</v>
      </c>
      <c r="C1086" s="1"/>
      <c r="D1086" s="12">
        <v>71</v>
      </c>
      <c r="E1086" s="12">
        <v>64.900000000000006</v>
      </c>
      <c r="F1086" s="12">
        <v>55.4</v>
      </c>
      <c r="G1086" s="12">
        <v>27.5</v>
      </c>
      <c r="H1086" s="12">
        <v>9.9</v>
      </c>
      <c r="I1086" s="12">
        <v>2.4</v>
      </c>
      <c r="J1086" s="12">
        <v>10.5</v>
      </c>
      <c r="K1086" s="12">
        <v>10.1</v>
      </c>
      <c r="L1086" s="12">
        <v>29.9</v>
      </c>
      <c r="M1086" s="12">
        <v>3.5</v>
      </c>
      <c r="N1086" s="12">
        <v>83.6</v>
      </c>
      <c r="O1086" s="12">
        <v>3.1</v>
      </c>
      <c r="P1086" s="12">
        <v>14.7</v>
      </c>
      <c r="Q1086" s="12">
        <v>11.2</v>
      </c>
      <c r="R1086" s="85">
        <v>0.75261265853933701</v>
      </c>
      <c r="S1086" s="122">
        <v>0.56682812554126216</v>
      </c>
      <c r="T1086" s="122">
        <v>0.83334283670297804</v>
      </c>
      <c r="U1086" s="122">
        <v>0.79784066044189483</v>
      </c>
      <c r="V1086" s="174">
        <f t="shared" si="2585"/>
        <v>5</v>
      </c>
      <c r="W1086" s="174">
        <f t="shared" si="2586"/>
        <v>3</v>
      </c>
      <c r="X1086" s="174">
        <f t="shared" si="2587"/>
        <v>5</v>
      </c>
      <c r="Y1086" s="174">
        <f t="shared" si="2588"/>
        <v>5</v>
      </c>
      <c r="Z1086" s="99"/>
      <c r="AA1086" s="99"/>
      <c r="AB1086" s="99"/>
      <c r="AC1086" s="99"/>
      <c r="AD1086" s="99"/>
      <c r="AE1086" s="99"/>
      <c r="AF1086" s="99"/>
      <c r="AG1086" s="99"/>
      <c r="AH1086" s="99"/>
      <c r="AI1086" s="99"/>
      <c r="AJ1086" s="99"/>
      <c r="AK1086" s="99"/>
      <c r="AL1086" s="99"/>
      <c r="AM1086" s="99"/>
      <c r="AN1086" s="99"/>
      <c r="AO1086" s="52"/>
      <c r="AP1086" s="52"/>
      <c r="AQ1086" s="52"/>
    </row>
    <row r="1087" spans="1:43" ht="15" thickBot="1">
      <c r="A1087" s="1" t="s">
        <v>7</v>
      </c>
      <c r="B1087" s="1">
        <v>13089021812</v>
      </c>
      <c r="C1087" s="1"/>
      <c r="D1087" s="12">
        <v>74.2</v>
      </c>
      <c r="E1087" s="12">
        <v>68.7</v>
      </c>
      <c r="F1087" s="12">
        <v>46.3</v>
      </c>
      <c r="G1087" s="12">
        <v>30.3</v>
      </c>
      <c r="H1087" s="12">
        <v>8.8000000000000007</v>
      </c>
      <c r="I1087" s="12">
        <v>9.5</v>
      </c>
      <c r="J1087" s="12">
        <v>17.3</v>
      </c>
      <c r="K1087" s="12">
        <v>24.5</v>
      </c>
      <c r="L1087" s="12">
        <v>35.1</v>
      </c>
      <c r="M1087" s="12">
        <v>22.9</v>
      </c>
      <c r="N1087" s="12">
        <v>84.7</v>
      </c>
      <c r="O1087" s="12">
        <v>10</v>
      </c>
      <c r="P1087" s="12">
        <v>25.3</v>
      </c>
      <c r="Q1087" s="12">
        <v>7.7</v>
      </c>
      <c r="R1087" s="85">
        <v>0.63146977004052707</v>
      </c>
      <c r="S1087" s="122">
        <v>0.54812752845745427</v>
      </c>
      <c r="T1087" s="122">
        <v>0.61396122574006007</v>
      </c>
      <c r="U1087" s="122">
        <v>0.7389797012204341</v>
      </c>
      <c r="V1087" s="174">
        <f t="shared" si="2585"/>
        <v>3</v>
      </c>
      <c r="W1087" s="174">
        <f t="shared" si="2586"/>
        <v>3</v>
      </c>
      <c r="X1087" s="174">
        <f t="shared" si="2587"/>
        <v>3</v>
      </c>
      <c r="Y1087" s="174">
        <f t="shared" si="2588"/>
        <v>5</v>
      </c>
      <c r="Z1087" s="99"/>
      <c r="AA1087" s="99"/>
      <c r="AB1087" s="99"/>
      <c r="AC1087" s="99"/>
      <c r="AD1087" s="99"/>
      <c r="AE1087" s="99"/>
      <c r="AF1087" s="99"/>
      <c r="AG1087" s="99"/>
      <c r="AH1087" s="99"/>
      <c r="AI1087" s="99"/>
      <c r="AJ1087" s="99"/>
      <c r="AK1087" s="99"/>
      <c r="AL1087" s="99"/>
      <c r="AM1087" s="99"/>
      <c r="AN1087" s="99"/>
      <c r="AO1087" s="52"/>
      <c r="AP1087" s="52"/>
      <c r="AQ1087" s="52"/>
    </row>
    <row r="1088" spans="1:43" ht="15" thickBot="1">
      <c r="A1088" s="4" t="s">
        <v>7</v>
      </c>
      <c r="B1088" s="4">
        <v>13089021813</v>
      </c>
      <c r="C1088" s="4"/>
      <c r="D1088" s="13">
        <v>77.400000000000006</v>
      </c>
      <c r="E1088" s="13">
        <v>72.400000000000006</v>
      </c>
      <c r="F1088" s="13">
        <v>24.5</v>
      </c>
      <c r="G1088" s="13">
        <v>33</v>
      </c>
      <c r="H1088" s="13">
        <v>11.2</v>
      </c>
      <c r="I1088" s="13">
        <v>21.2</v>
      </c>
      <c r="J1088" s="13">
        <v>35.4</v>
      </c>
      <c r="K1088" s="13">
        <v>63.1</v>
      </c>
      <c r="L1088" s="13">
        <v>66.3</v>
      </c>
      <c r="M1088" s="13">
        <v>29.1</v>
      </c>
      <c r="N1088" s="13">
        <v>85.5</v>
      </c>
      <c r="O1088" s="13">
        <v>29</v>
      </c>
      <c r="P1088" s="13">
        <v>57.9</v>
      </c>
      <c r="Q1088" s="13">
        <v>15.1</v>
      </c>
      <c r="R1088" s="85">
        <v>0.27420590880505846</v>
      </c>
      <c r="S1088" s="122">
        <v>0.40457886234115992</v>
      </c>
      <c r="T1088" s="122">
        <v>0.20289830686183316</v>
      </c>
      <c r="U1088" s="122">
        <v>0.36655426475526676</v>
      </c>
      <c r="V1088" s="174">
        <f t="shared" si="2585"/>
        <v>1</v>
      </c>
      <c r="W1088" s="174">
        <f t="shared" si="2586"/>
        <v>2</v>
      </c>
      <c r="X1088" s="174">
        <f t="shared" si="2587"/>
        <v>1</v>
      </c>
      <c r="Y1088" s="174">
        <f t="shared" si="2588"/>
        <v>1</v>
      </c>
      <c r="Z1088" s="99"/>
      <c r="AA1088" s="99"/>
      <c r="AB1088" s="99"/>
      <c r="AC1088" s="99"/>
      <c r="AD1088" s="99"/>
      <c r="AE1088" s="99"/>
      <c r="AF1088" s="99"/>
      <c r="AG1088" s="99"/>
      <c r="AH1088" s="99"/>
      <c r="AI1088" s="99"/>
      <c r="AJ1088" s="99"/>
      <c r="AK1088" s="99"/>
      <c r="AL1088" s="99"/>
      <c r="AM1088" s="99"/>
      <c r="AN1088" s="99"/>
      <c r="AO1088" s="52"/>
      <c r="AP1088" s="52"/>
      <c r="AQ1088" s="52"/>
    </row>
    <row r="1089" spans="1:43" ht="15" thickBot="1">
      <c r="A1089" s="4" t="s">
        <v>7</v>
      </c>
      <c r="B1089" s="4">
        <v>13089021814</v>
      </c>
      <c r="C1089" s="4"/>
      <c r="D1089" s="13">
        <v>76</v>
      </c>
      <c r="E1089" s="13">
        <v>70.8</v>
      </c>
      <c r="F1089" s="13">
        <v>28.8</v>
      </c>
      <c r="G1089" s="13">
        <v>31.9</v>
      </c>
      <c r="H1089" s="13">
        <v>7.8</v>
      </c>
      <c r="I1089" s="13">
        <v>35.6</v>
      </c>
      <c r="J1089" s="13">
        <v>45.2</v>
      </c>
      <c r="K1089" s="13">
        <v>64</v>
      </c>
      <c r="L1089" s="13">
        <v>48.8</v>
      </c>
      <c r="M1089" s="13">
        <v>35.6</v>
      </c>
      <c r="N1089" s="13">
        <v>85.2</v>
      </c>
      <c r="O1089" s="13">
        <v>21.1</v>
      </c>
      <c r="P1089" s="13">
        <v>50.3</v>
      </c>
      <c r="Q1089" s="13">
        <v>11.5</v>
      </c>
      <c r="R1089" s="85">
        <v>0.3385100237733184</v>
      </c>
      <c r="S1089" s="122">
        <v>0.3577335229496722</v>
      </c>
      <c r="T1089" s="122">
        <v>0.28176891447052754</v>
      </c>
      <c r="U1089" s="122">
        <v>0.49722506093714491</v>
      </c>
      <c r="V1089" s="174">
        <f t="shared" si="2585"/>
        <v>1</v>
      </c>
      <c r="W1089" s="174">
        <f t="shared" si="2586"/>
        <v>2</v>
      </c>
      <c r="X1089" s="174">
        <f t="shared" si="2587"/>
        <v>1</v>
      </c>
      <c r="Y1089" s="174">
        <f t="shared" si="2588"/>
        <v>2</v>
      </c>
      <c r="Z1089" s="99"/>
      <c r="AA1089" s="99"/>
      <c r="AB1089" s="99"/>
      <c r="AC1089" s="99"/>
      <c r="AD1089" s="99"/>
      <c r="AE1089" s="99"/>
      <c r="AF1089" s="99"/>
      <c r="AG1089" s="99"/>
      <c r="AH1089" s="99"/>
      <c r="AI1089" s="99"/>
      <c r="AJ1089" s="99"/>
      <c r="AK1089" s="99"/>
      <c r="AL1089" s="99"/>
      <c r="AM1089" s="99"/>
      <c r="AN1089" s="99"/>
      <c r="AO1089" s="52"/>
      <c r="AP1089" s="52"/>
      <c r="AQ1089" s="52"/>
    </row>
    <row r="1090" spans="1:43" ht="15" thickBot="1">
      <c r="A1090" s="1" t="s">
        <v>7</v>
      </c>
      <c r="B1090" s="1">
        <v>13089021906</v>
      </c>
      <c r="C1090" s="1"/>
      <c r="D1090" s="12">
        <v>59.4</v>
      </c>
      <c r="E1090" s="12">
        <v>51.2</v>
      </c>
      <c r="F1090" s="12">
        <v>22.9</v>
      </c>
      <c r="G1090" s="12">
        <v>21.3</v>
      </c>
      <c r="H1090" s="12">
        <v>14.1</v>
      </c>
      <c r="I1090" s="12">
        <v>12.8</v>
      </c>
      <c r="J1090" s="12">
        <v>17.100000000000001</v>
      </c>
      <c r="K1090" s="12">
        <v>42.2</v>
      </c>
      <c r="L1090" s="12">
        <v>50</v>
      </c>
      <c r="M1090" s="12">
        <v>16.7</v>
      </c>
      <c r="N1090" s="12">
        <v>72.400000000000006</v>
      </c>
      <c r="O1090" s="12">
        <v>13.2</v>
      </c>
      <c r="P1090" s="12">
        <v>31.2</v>
      </c>
      <c r="Q1090" s="12">
        <v>22.7</v>
      </c>
      <c r="R1090" s="85">
        <v>0.37414058380400728</v>
      </c>
      <c r="S1090" s="122">
        <v>0.26380543789839817</v>
      </c>
      <c r="T1090" s="122">
        <v>0.48050640259937677</v>
      </c>
      <c r="U1090" s="122">
        <v>0.44840797105319247</v>
      </c>
      <c r="V1090" s="174">
        <f t="shared" si="2585"/>
        <v>2</v>
      </c>
      <c r="W1090" s="174">
        <f t="shared" si="2586"/>
        <v>1</v>
      </c>
      <c r="X1090" s="174">
        <f t="shared" si="2587"/>
        <v>2</v>
      </c>
      <c r="Y1090" s="174">
        <f t="shared" si="2588"/>
        <v>2</v>
      </c>
      <c r="Z1090" s="99"/>
      <c r="AA1090" s="99"/>
      <c r="AB1090" s="99"/>
      <c r="AC1090" s="99"/>
      <c r="AD1090" s="99"/>
      <c r="AE1090" s="99"/>
      <c r="AF1090" s="99"/>
      <c r="AG1090" s="99"/>
      <c r="AH1090" s="99"/>
      <c r="AI1090" s="99"/>
      <c r="AJ1090" s="99"/>
      <c r="AK1090" s="99"/>
      <c r="AL1090" s="99"/>
      <c r="AM1090" s="99"/>
      <c r="AN1090" s="99"/>
      <c r="AO1090" s="52"/>
      <c r="AP1090" s="52"/>
      <c r="AQ1090" s="52"/>
    </row>
    <row r="1091" spans="1:43" ht="15" thickBot="1">
      <c r="A1091" s="1" t="s">
        <v>7</v>
      </c>
      <c r="B1091" s="1">
        <v>13089021907</v>
      </c>
      <c r="C1091" s="1"/>
      <c r="D1091" s="12">
        <v>69.2</v>
      </c>
      <c r="E1091" s="12">
        <v>61.6</v>
      </c>
      <c r="F1091" s="12">
        <v>23</v>
      </c>
      <c r="G1091" s="12">
        <v>24.8</v>
      </c>
      <c r="H1091" s="12">
        <v>10.5</v>
      </c>
      <c r="I1091" s="12">
        <v>7.7</v>
      </c>
      <c r="J1091" s="12">
        <v>25.7</v>
      </c>
      <c r="K1091" s="12">
        <v>25.4</v>
      </c>
      <c r="L1091" s="12">
        <v>31.7</v>
      </c>
      <c r="M1091" s="12">
        <v>11.6</v>
      </c>
      <c r="N1091" s="12">
        <v>78.2</v>
      </c>
      <c r="O1091" s="12">
        <v>6.5</v>
      </c>
      <c r="P1091" s="12">
        <v>22.2</v>
      </c>
      <c r="Q1091" s="12">
        <v>15.8</v>
      </c>
      <c r="R1091" s="85">
        <v>0.59381938450888105</v>
      </c>
      <c r="S1091" s="122">
        <v>0.40919134764910514</v>
      </c>
      <c r="T1091" s="122">
        <v>0.70885330969573646</v>
      </c>
      <c r="U1091" s="122">
        <v>0.65211208941008003</v>
      </c>
      <c r="V1091" s="174">
        <f t="shared" si="2585"/>
        <v>3</v>
      </c>
      <c r="W1091" s="174">
        <f t="shared" si="2586"/>
        <v>2</v>
      </c>
      <c r="X1091" s="174">
        <f t="shared" si="2587"/>
        <v>3</v>
      </c>
      <c r="Y1091" s="174">
        <f t="shared" si="2588"/>
        <v>3</v>
      </c>
      <c r="Z1091" s="99"/>
      <c r="AA1091" s="99"/>
      <c r="AB1091" s="99"/>
      <c r="AC1091" s="99"/>
      <c r="AD1091" s="99"/>
      <c r="AE1091" s="99"/>
      <c r="AF1091" s="99"/>
      <c r="AG1091" s="99"/>
      <c r="AH1091" s="99"/>
      <c r="AI1091" s="99"/>
      <c r="AJ1091" s="99"/>
      <c r="AK1091" s="99"/>
      <c r="AL1091" s="99"/>
      <c r="AM1091" s="99"/>
      <c r="AN1091" s="99"/>
      <c r="AO1091" s="52"/>
      <c r="AP1091" s="52"/>
      <c r="AQ1091" s="52"/>
    </row>
    <row r="1092" spans="1:43" ht="15" thickBot="1">
      <c r="A1092" s="1" t="s">
        <v>7</v>
      </c>
      <c r="B1092" s="1">
        <v>13089021908</v>
      </c>
      <c r="C1092" s="1"/>
      <c r="D1092" s="12">
        <v>59.4</v>
      </c>
      <c r="E1092" s="12">
        <v>51.2</v>
      </c>
      <c r="F1092" s="12">
        <v>31</v>
      </c>
      <c r="G1092" s="12">
        <v>21.3</v>
      </c>
      <c r="H1092" s="12">
        <v>13.3</v>
      </c>
      <c r="I1092" s="12">
        <v>6.8</v>
      </c>
      <c r="J1092" s="12">
        <v>56.9</v>
      </c>
      <c r="K1092" s="12">
        <v>51.6</v>
      </c>
      <c r="L1092" s="12">
        <v>43.6</v>
      </c>
      <c r="M1092" s="12">
        <v>21.8</v>
      </c>
      <c r="N1092" s="12">
        <v>72.400000000000006</v>
      </c>
      <c r="O1092" s="12">
        <v>12.5</v>
      </c>
      <c r="P1092" s="12">
        <v>27.3</v>
      </c>
      <c r="Q1092" s="12">
        <v>21.8</v>
      </c>
      <c r="R1092" s="85">
        <v>0.36745378850135013</v>
      </c>
      <c r="S1092" s="122">
        <v>0.23836325809132669</v>
      </c>
      <c r="T1092" s="122">
        <v>0.45679170723065726</v>
      </c>
      <c r="U1092" s="122">
        <v>0.482440684701818</v>
      </c>
      <c r="V1092" s="174">
        <f t="shared" si="2585"/>
        <v>2</v>
      </c>
      <c r="W1092" s="174">
        <f t="shared" si="2586"/>
        <v>1</v>
      </c>
      <c r="X1092" s="174">
        <f t="shared" si="2587"/>
        <v>2</v>
      </c>
      <c r="Y1092" s="174">
        <f t="shared" si="2588"/>
        <v>2</v>
      </c>
      <c r="Z1092" s="99"/>
      <c r="AA1092" s="99"/>
      <c r="AB1092" s="99"/>
      <c r="AC1092" s="99"/>
      <c r="AD1092" s="99"/>
      <c r="AE1092" s="99"/>
      <c r="AF1092" s="99"/>
      <c r="AG1092" s="99"/>
      <c r="AH1092" s="99"/>
      <c r="AI1092" s="99"/>
      <c r="AJ1092" s="99"/>
      <c r="AK1092" s="99"/>
      <c r="AL1092" s="99"/>
      <c r="AM1092" s="99"/>
      <c r="AN1092" s="99"/>
      <c r="AO1092" s="52"/>
      <c r="AP1092" s="52"/>
      <c r="AQ1092" s="52"/>
    </row>
    <row r="1093" spans="1:43" ht="15" thickBot="1">
      <c r="A1093" s="1" t="s">
        <v>7</v>
      </c>
      <c r="B1093" s="1">
        <v>13089021909</v>
      </c>
      <c r="C1093" s="1"/>
      <c r="D1093" s="12">
        <v>55</v>
      </c>
      <c r="E1093" s="12">
        <v>53.2</v>
      </c>
      <c r="F1093" s="12">
        <v>30.7</v>
      </c>
      <c r="G1093" s="12">
        <v>13.6</v>
      </c>
      <c r="H1093" s="12">
        <v>9.9</v>
      </c>
      <c r="I1093" s="12">
        <v>8.4</v>
      </c>
      <c r="J1093" s="12">
        <v>68.3</v>
      </c>
      <c r="K1093" s="12">
        <v>48.3</v>
      </c>
      <c r="L1093" s="12">
        <v>47.9</v>
      </c>
      <c r="M1093" s="12">
        <v>14.9</v>
      </c>
      <c r="N1093" s="12">
        <v>69.3</v>
      </c>
      <c r="O1093" s="12">
        <v>9.4</v>
      </c>
      <c r="P1093" s="12">
        <v>29.4</v>
      </c>
      <c r="Q1093" s="12">
        <v>25.6</v>
      </c>
      <c r="R1093" s="85">
        <v>0.35959205381169579</v>
      </c>
      <c r="S1093" s="122">
        <v>0.23181408471178597</v>
      </c>
      <c r="T1093" s="122">
        <v>0.48395175973495902</v>
      </c>
      <c r="U1093" s="122">
        <v>0.43399943277431546</v>
      </c>
      <c r="V1093" s="174">
        <f t="shared" si="2585"/>
        <v>2</v>
      </c>
      <c r="W1093" s="174">
        <f t="shared" si="2586"/>
        <v>1</v>
      </c>
      <c r="X1093" s="174">
        <f t="shared" si="2587"/>
        <v>2</v>
      </c>
      <c r="Y1093" s="174">
        <f t="shared" si="2588"/>
        <v>2</v>
      </c>
      <c r="Z1093" s="99"/>
      <c r="AA1093" s="99"/>
      <c r="AB1093" s="99"/>
      <c r="AC1093" s="99"/>
      <c r="AD1093" s="99"/>
      <c r="AE1093" s="99"/>
      <c r="AF1093" s="99"/>
      <c r="AG1093" s="99"/>
      <c r="AH1093" s="99"/>
      <c r="AI1093" s="99"/>
      <c r="AJ1093" s="99"/>
      <c r="AK1093" s="99"/>
      <c r="AL1093" s="99"/>
      <c r="AM1093" s="99"/>
      <c r="AN1093" s="99"/>
      <c r="AO1093" s="52"/>
      <c r="AP1093" s="52"/>
      <c r="AQ1093" s="52"/>
    </row>
    <row r="1094" spans="1:43" ht="15" thickBot="1">
      <c r="A1094" s="1" t="s">
        <v>7</v>
      </c>
      <c r="B1094" s="1">
        <v>13089021910</v>
      </c>
      <c r="C1094" s="1"/>
      <c r="D1094" s="12">
        <v>63.6</v>
      </c>
      <c r="E1094" s="12">
        <v>56.2</v>
      </c>
      <c r="F1094" s="12">
        <v>25.9</v>
      </c>
      <c r="G1094" s="12">
        <v>22.9</v>
      </c>
      <c r="H1094" s="12">
        <v>10.199999999999999</v>
      </c>
      <c r="I1094" s="12">
        <v>17.5</v>
      </c>
      <c r="J1094" s="12">
        <v>24.5</v>
      </c>
      <c r="K1094" s="12">
        <v>33.200000000000003</v>
      </c>
      <c r="L1094" s="12">
        <v>46.2</v>
      </c>
      <c r="M1094" s="12">
        <v>10</v>
      </c>
      <c r="N1094" s="12">
        <v>76.7</v>
      </c>
      <c r="O1094" s="12">
        <v>9.1999999999999993</v>
      </c>
      <c r="P1094" s="12">
        <v>29.3</v>
      </c>
      <c r="Q1094" s="12">
        <v>14.6</v>
      </c>
      <c r="R1094" s="85">
        <v>0.49482648196360374</v>
      </c>
      <c r="S1094" s="122">
        <v>0.32744909534255984</v>
      </c>
      <c r="T1094" s="122">
        <v>0.585987631393177</v>
      </c>
      <c r="U1094" s="122">
        <v>0.59981822368281601</v>
      </c>
      <c r="V1094" s="174">
        <f t="shared" si="2585"/>
        <v>2</v>
      </c>
      <c r="W1094" s="174">
        <f t="shared" si="2586"/>
        <v>2</v>
      </c>
      <c r="X1094" s="174">
        <f t="shared" si="2587"/>
        <v>2</v>
      </c>
      <c r="Y1094" s="174">
        <f t="shared" si="2588"/>
        <v>3</v>
      </c>
      <c r="Z1094" s="99"/>
      <c r="AA1094" s="99"/>
      <c r="AB1094" s="99"/>
      <c r="AC1094" s="99"/>
      <c r="AD1094" s="99"/>
      <c r="AE1094" s="99"/>
      <c r="AF1094" s="99"/>
      <c r="AG1094" s="99"/>
      <c r="AH1094" s="99"/>
      <c r="AI1094" s="99"/>
      <c r="AJ1094" s="99"/>
      <c r="AK1094" s="99"/>
      <c r="AL1094" s="99"/>
      <c r="AM1094" s="99"/>
      <c r="AN1094" s="99"/>
      <c r="AO1094" s="52"/>
      <c r="AP1094" s="52"/>
      <c r="AQ1094" s="52"/>
    </row>
    <row r="1095" spans="1:43" ht="15" thickBot="1">
      <c r="A1095" s="1" t="s">
        <v>7</v>
      </c>
      <c r="B1095" s="1">
        <v>13089021911</v>
      </c>
      <c r="C1095" s="1"/>
      <c r="D1095" s="12">
        <v>59.4</v>
      </c>
      <c r="E1095" s="12">
        <v>51.2</v>
      </c>
      <c r="F1095" s="12">
        <v>30.4</v>
      </c>
      <c r="G1095" s="12">
        <v>21.3</v>
      </c>
      <c r="H1095" s="12">
        <v>10.6</v>
      </c>
      <c r="I1095" s="12">
        <v>36.200000000000003</v>
      </c>
      <c r="J1095" s="12">
        <v>51.4</v>
      </c>
      <c r="K1095" s="12">
        <v>78.3</v>
      </c>
      <c r="L1095" s="12">
        <v>68.900000000000006</v>
      </c>
      <c r="M1095" s="12">
        <v>16.899999999999999</v>
      </c>
      <c r="N1095" s="12">
        <v>72.400000000000006</v>
      </c>
      <c r="O1095" s="12">
        <v>8.1999999999999993</v>
      </c>
      <c r="P1095" s="12">
        <v>58.2</v>
      </c>
      <c r="Q1095" s="12">
        <v>33.5</v>
      </c>
      <c r="R1095" s="85">
        <v>0.14201576523186368</v>
      </c>
      <c r="S1095" s="122">
        <v>0.14240551753945702</v>
      </c>
      <c r="T1095" s="122">
        <v>0.20613775568123377</v>
      </c>
      <c r="U1095" s="122">
        <v>0.24208875009678657</v>
      </c>
      <c r="V1095" s="174">
        <f t="shared" si="2585"/>
        <v>1</v>
      </c>
      <c r="W1095" s="174">
        <f t="shared" si="2586"/>
        <v>1</v>
      </c>
      <c r="X1095" s="174">
        <f t="shared" si="2587"/>
        <v>1</v>
      </c>
      <c r="Y1095" s="174">
        <f t="shared" si="2588"/>
        <v>1</v>
      </c>
      <c r="Z1095" s="99"/>
      <c r="AA1095" s="99"/>
      <c r="AB1095" s="99"/>
      <c r="AC1095" s="99"/>
      <c r="AD1095" s="99"/>
      <c r="AE1095" s="99"/>
      <c r="AF1095" s="99"/>
      <c r="AG1095" s="99"/>
      <c r="AH1095" s="99"/>
      <c r="AI1095" s="99"/>
      <c r="AJ1095" s="99"/>
      <c r="AK1095" s="99"/>
      <c r="AL1095" s="99"/>
      <c r="AM1095" s="99"/>
      <c r="AN1095" s="99"/>
      <c r="AO1095" s="52"/>
      <c r="AP1095" s="52"/>
      <c r="AQ1095" s="52"/>
    </row>
    <row r="1096" spans="1:43" ht="15" thickBot="1">
      <c r="A1096" s="1" t="s">
        <v>7</v>
      </c>
      <c r="B1096" s="1">
        <v>13089021912</v>
      </c>
      <c r="C1096" s="1"/>
      <c r="D1096" s="12">
        <v>68.599999999999994</v>
      </c>
      <c r="E1096" s="12">
        <v>62.1</v>
      </c>
      <c r="F1096" s="12">
        <v>41.3</v>
      </c>
      <c r="G1096" s="12">
        <v>25.3</v>
      </c>
      <c r="H1096" s="12">
        <v>6.1</v>
      </c>
      <c r="I1096" s="12">
        <v>12.2</v>
      </c>
      <c r="J1096" s="12">
        <v>6.0021000000000004</v>
      </c>
      <c r="K1096" s="12">
        <v>9.9</v>
      </c>
      <c r="L1096" s="12">
        <v>39.799999999999997</v>
      </c>
      <c r="M1096" s="12">
        <v>3.2524000000000002</v>
      </c>
      <c r="N1096" s="12">
        <v>82.8</v>
      </c>
      <c r="O1096" s="12">
        <v>2.4</v>
      </c>
      <c r="P1096" s="12">
        <v>9.8000000000000007</v>
      </c>
      <c r="Q1096" s="12">
        <v>11.3</v>
      </c>
      <c r="R1096" s="85">
        <v>0.71960687150743796</v>
      </c>
      <c r="S1096" s="122">
        <v>0.53126726334138163</v>
      </c>
      <c r="T1096" s="122">
        <v>0.76506256977179266</v>
      </c>
      <c r="U1096" s="122">
        <v>0.82115729993424691</v>
      </c>
      <c r="V1096" s="174">
        <f t="shared" si="2585"/>
        <v>5</v>
      </c>
      <c r="W1096" s="174">
        <f t="shared" si="2586"/>
        <v>3</v>
      </c>
      <c r="X1096" s="174">
        <f t="shared" si="2587"/>
        <v>5</v>
      </c>
      <c r="Y1096" s="174">
        <f t="shared" si="2588"/>
        <v>5</v>
      </c>
      <c r="Z1096" s="99"/>
      <c r="AA1096" s="99"/>
      <c r="AB1096" s="99"/>
      <c r="AC1096" s="99"/>
      <c r="AD1096" s="99"/>
      <c r="AE1096" s="99"/>
      <c r="AF1096" s="99"/>
      <c r="AG1096" s="99"/>
      <c r="AH1096" s="99"/>
      <c r="AI1096" s="99"/>
      <c r="AJ1096" s="99"/>
      <c r="AK1096" s="99"/>
      <c r="AL1096" s="99"/>
      <c r="AM1096" s="99"/>
      <c r="AN1096" s="99"/>
      <c r="AO1096" s="52"/>
      <c r="AP1096" s="52"/>
      <c r="AQ1096" s="52"/>
    </row>
    <row r="1097" spans="1:43" ht="15" thickBot="1">
      <c r="A1097" s="1" t="s">
        <v>7</v>
      </c>
      <c r="B1097" s="1">
        <v>13089021913</v>
      </c>
      <c r="C1097" s="1"/>
      <c r="D1097" s="12">
        <v>59.4</v>
      </c>
      <c r="E1097" s="12">
        <v>51.2</v>
      </c>
      <c r="F1097" s="12">
        <v>21.4</v>
      </c>
      <c r="G1097" s="12">
        <v>21.3</v>
      </c>
      <c r="H1097" s="12">
        <v>12.5</v>
      </c>
      <c r="I1097" s="12">
        <v>3.7</v>
      </c>
      <c r="J1097" s="12">
        <v>36.4</v>
      </c>
      <c r="K1097" s="12">
        <v>69.3</v>
      </c>
      <c r="L1097" s="12">
        <v>43.4</v>
      </c>
      <c r="M1097" s="12">
        <v>13</v>
      </c>
      <c r="N1097" s="12">
        <v>72.400000000000006</v>
      </c>
      <c r="O1097" s="12">
        <v>8.6</v>
      </c>
      <c r="P1097" s="12">
        <v>53.4</v>
      </c>
      <c r="Q1097" s="12">
        <v>14.1</v>
      </c>
      <c r="R1097" s="85">
        <v>0.37327804273372411</v>
      </c>
      <c r="S1097" s="122">
        <v>0.28953759919020461</v>
      </c>
      <c r="T1097" s="122">
        <v>0.44816598360217558</v>
      </c>
      <c r="U1097" s="122">
        <v>0.46022413835849518</v>
      </c>
      <c r="V1097" s="174">
        <f t="shared" si="2585"/>
        <v>2</v>
      </c>
      <c r="W1097" s="174">
        <f t="shared" si="2586"/>
        <v>1</v>
      </c>
      <c r="X1097" s="174">
        <f t="shared" si="2587"/>
        <v>2</v>
      </c>
      <c r="Y1097" s="174">
        <f t="shared" si="2588"/>
        <v>2</v>
      </c>
      <c r="Z1097" s="99"/>
      <c r="AA1097" s="99"/>
      <c r="AB1097" s="99"/>
      <c r="AC1097" s="99"/>
      <c r="AD1097" s="99"/>
      <c r="AE1097" s="99"/>
      <c r="AF1097" s="99"/>
      <c r="AG1097" s="99"/>
      <c r="AH1097" s="99"/>
      <c r="AI1097" s="99"/>
      <c r="AJ1097" s="99"/>
      <c r="AK1097" s="99"/>
      <c r="AL1097" s="99"/>
      <c r="AM1097" s="99"/>
      <c r="AN1097" s="99"/>
      <c r="AO1097" s="52"/>
      <c r="AP1097" s="52"/>
      <c r="AQ1097" s="52"/>
    </row>
    <row r="1098" spans="1:43" ht="15" thickBot="1">
      <c r="A1098" s="1" t="s">
        <v>7</v>
      </c>
      <c r="B1098" s="1">
        <v>13089022001</v>
      </c>
      <c r="C1098" s="1"/>
      <c r="D1098" s="12">
        <v>72.400000000000006</v>
      </c>
      <c r="E1098" s="12">
        <v>63.3</v>
      </c>
      <c r="F1098" s="12">
        <v>38.299999999999997</v>
      </c>
      <c r="G1098" s="12">
        <v>27.5</v>
      </c>
      <c r="H1098" s="12">
        <v>9.5</v>
      </c>
      <c r="I1098" s="12">
        <v>13.8</v>
      </c>
      <c r="J1098" s="12">
        <v>52.3</v>
      </c>
      <c r="K1098" s="12">
        <v>27.2</v>
      </c>
      <c r="L1098" s="12">
        <v>35.4</v>
      </c>
      <c r="M1098" s="12">
        <v>5.4</v>
      </c>
      <c r="N1098" s="12">
        <v>79.3</v>
      </c>
      <c r="O1098" s="12">
        <v>11.5</v>
      </c>
      <c r="P1098" s="12">
        <v>22.5</v>
      </c>
      <c r="Q1098" s="12">
        <v>12.6</v>
      </c>
      <c r="R1098" s="85">
        <v>0.59251673946369232</v>
      </c>
      <c r="S1098" s="122">
        <v>0.39266701215416278</v>
      </c>
      <c r="T1098" s="122">
        <v>0.7161917869040838</v>
      </c>
      <c r="U1098" s="122">
        <v>0.6554403306295834</v>
      </c>
      <c r="V1098" s="174">
        <f t="shared" si="2585"/>
        <v>3</v>
      </c>
      <c r="W1098" s="174">
        <f t="shared" si="2586"/>
        <v>2</v>
      </c>
      <c r="X1098" s="174">
        <f t="shared" si="2587"/>
        <v>3</v>
      </c>
      <c r="Y1098" s="174">
        <f t="shared" si="2588"/>
        <v>3</v>
      </c>
      <c r="Z1098" s="99"/>
      <c r="AA1098" s="99"/>
      <c r="AB1098" s="99"/>
      <c r="AC1098" s="99"/>
      <c r="AD1098" s="99"/>
      <c r="AE1098" s="99"/>
      <c r="AF1098" s="99"/>
      <c r="AG1098" s="99"/>
      <c r="AH1098" s="99"/>
      <c r="AI1098" s="99"/>
      <c r="AJ1098" s="99"/>
      <c r="AK1098" s="99"/>
      <c r="AL1098" s="99"/>
      <c r="AM1098" s="99"/>
      <c r="AN1098" s="99"/>
      <c r="AO1098" s="52"/>
      <c r="AP1098" s="52"/>
      <c r="AQ1098" s="52"/>
    </row>
    <row r="1099" spans="1:43" ht="15" thickBot="1">
      <c r="A1099" s="6" t="s">
        <v>7</v>
      </c>
      <c r="B1099" s="6">
        <v>13089022004</v>
      </c>
      <c r="C1099" s="6"/>
      <c r="D1099" s="15">
        <v>54.2</v>
      </c>
      <c r="E1099" s="15">
        <v>53.6</v>
      </c>
      <c r="F1099" s="15">
        <v>24.1</v>
      </c>
      <c r="G1099" s="15">
        <v>12.2</v>
      </c>
      <c r="H1099" s="15">
        <v>9.5</v>
      </c>
      <c r="I1099" s="15">
        <v>12.6</v>
      </c>
      <c r="J1099" s="15">
        <v>39.1</v>
      </c>
      <c r="K1099" s="15">
        <v>45.5</v>
      </c>
      <c r="L1099" s="15">
        <v>41</v>
      </c>
      <c r="M1099" s="15">
        <v>20.5</v>
      </c>
      <c r="N1099" s="15">
        <v>68.599999999999994</v>
      </c>
      <c r="O1099" s="15">
        <v>16.7</v>
      </c>
      <c r="P1099" s="15">
        <v>36.5</v>
      </c>
      <c r="Q1099" s="15">
        <v>19.7</v>
      </c>
      <c r="R1099" s="85">
        <v>0.36834069950072723</v>
      </c>
      <c r="S1099" s="122">
        <v>0.26053156835965335</v>
      </c>
      <c r="T1099" s="122">
        <v>0.50721508134085569</v>
      </c>
      <c r="U1099" s="122">
        <v>0.40316791914545747</v>
      </c>
      <c r="V1099" s="174">
        <f t="shared" si="2585"/>
        <v>2</v>
      </c>
      <c r="W1099" s="174">
        <f t="shared" si="2586"/>
        <v>1</v>
      </c>
      <c r="X1099" s="174">
        <f t="shared" si="2587"/>
        <v>2</v>
      </c>
      <c r="Y1099" s="174">
        <f t="shared" si="2588"/>
        <v>1</v>
      </c>
      <c r="Z1099" s="99"/>
      <c r="AA1099" s="99"/>
      <c r="AB1099" s="99"/>
      <c r="AC1099" s="99"/>
      <c r="AD1099" s="99"/>
      <c r="AE1099" s="99"/>
      <c r="AF1099" s="99"/>
      <c r="AG1099" s="99"/>
      <c r="AH1099" s="99"/>
      <c r="AI1099" s="99"/>
      <c r="AJ1099" s="99"/>
      <c r="AK1099" s="99"/>
      <c r="AL1099" s="99"/>
      <c r="AM1099" s="99"/>
      <c r="AN1099" s="99"/>
      <c r="AO1099" s="52"/>
      <c r="AP1099" s="52"/>
      <c r="AQ1099" s="52"/>
    </row>
    <row r="1100" spans="1:43" ht="15" thickBot="1">
      <c r="A1100" s="6" t="s">
        <v>7</v>
      </c>
      <c r="B1100" s="6">
        <v>13089022005</v>
      </c>
      <c r="C1100" s="6"/>
      <c r="D1100" s="15">
        <v>57.3</v>
      </c>
      <c r="E1100" s="15">
        <v>56.8</v>
      </c>
      <c r="F1100" s="15">
        <v>25.4</v>
      </c>
      <c r="G1100" s="15">
        <v>11.7</v>
      </c>
      <c r="H1100" s="15">
        <v>7</v>
      </c>
      <c r="I1100" s="15">
        <v>21.2</v>
      </c>
      <c r="J1100" s="15">
        <v>42.6</v>
      </c>
      <c r="K1100" s="15">
        <v>52.8</v>
      </c>
      <c r="L1100" s="15">
        <v>46.9</v>
      </c>
      <c r="M1100" s="15">
        <v>31.6</v>
      </c>
      <c r="N1100" s="15">
        <v>69.7</v>
      </c>
      <c r="O1100" s="15">
        <v>25.9</v>
      </c>
      <c r="P1100" s="15">
        <v>33.5</v>
      </c>
      <c r="Q1100" s="15">
        <v>16.2</v>
      </c>
      <c r="R1100" s="85">
        <v>0.30892880816878149</v>
      </c>
      <c r="S1100" s="122">
        <v>0.2728837687922504</v>
      </c>
      <c r="T1100" s="122">
        <v>0.36440909363912616</v>
      </c>
      <c r="U1100" s="122">
        <v>0.39601697462673419</v>
      </c>
      <c r="V1100" s="174">
        <f t="shared" si="2585"/>
        <v>1</v>
      </c>
      <c r="W1100" s="174">
        <f t="shared" si="2586"/>
        <v>1</v>
      </c>
      <c r="X1100" s="174">
        <f t="shared" si="2587"/>
        <v>1</v>
      </c>
      <c r="Y1100" s="174">
        <f t="shared" si="2588"/>
        <v>1</v>
      </c>
      <c r="Z1100" s="99"/>
      <c r="AA1100" s="99"/>
      <c r="AB1100" s="99"/>
      <c r="AC1100" s="99"/>
      <c r="AD1100" s="99"/>
      <c r="AE1100" s="99"/>
      <c r="AF1100" s="99"/>
      <c r="AG1100" s="99"/>
      <c r="AH1100" s="99"/>
      <c r="AI1100" s="99"/>
      <c r="AJ1100" s="99"/>
      <c r="AK1100" s="99"/>
      <c r="AL1100" s="99"/>
      <c r="AM1100" s="99"/>
      <c r="AN1100" s="99"/>
      <c r="AO1100" s="52"/>
      <c r="AP1100" s="52"/>
      <c r="AQ1100" s="52"/>
    </row>
    <row r="1101" spans="1:43" ht="15" thickBot="1">
      <c r="A1101" s="6" t="s">
        <v>7</v>
      </c>
      <c r="B1101" s="6">
        <v>13089022007</v>
      </c>
      <c r="C1101" s="6"/>
      <c r="D1101" s="15">
        <v>51.9</v>
      </c>
      <c r="E1101" s="15">
        <v>54.6</v>
      </c>
      <c r="F1101" s="15">
        <v>20</v>
      </c>
      <c r="G1101" s="15">
        <v>8.1</v>
      </c>
      <c r="H1101" s="15">
        <v>8.1999999999999993</v>
      </c>
      <c r="I1101" s="15">
        <v>18.3</v>
      </c>
      <c r="J1101" s="15">
        <v>47.7</v>
      </c>
      <c r="K1101" s="15">
        <v>65.400000000000006</v>
      </c>
      <c r="L1101" s="15">
        <v>47.9</v>
      </c>
      <c r="M1101" s="15">
        <v>32.9</v>
      </c>
      <c r="N1101" s="15">
        <v>65.599999999999994</v>
      </c>
      <c r="O1101" s="15">
        <v>33.9</v>
      </c>
      <c r="P1101" s="15">
        <v>47.4</v>
      </c>
      <c r="Q1101" s="15">
        <v>28.6</v>
      </c>
      <c r="R1101" s="85">
        <v>0.1597131296071494</v>
      </c>
      <c r="S1101" s="122">
        <v>0.21197136648985276</v>
      </c>
      <c r="T1101" s="122">
        <v>0.30053311805387201</v>
      </c>
      <c r="U1101" s="122">
        <v>0.11189066319356215</v>
      </c>
      <c r="V1101" s="174">
        <f t="shared" si="2585"/>
        <v>1</v>
      </c>
      <c r="W1101" s="174">
        <f t="shared" si="2586"/>
        <v>1</v>
      </c>
      <c r="X1101" s="174">
        <f t="shared" si="2587"/>
        <v>1</v>
      </c>
      <c r="Y1101" s="174">
        <f t="shared" si="2588"/>
        <v>1</v>
      </c>
      <c r="Z1101" s="99"/>
      <c r="AA1101" s="99"/>
      <c r="AB1101" s="99"/>
      <c r="AC1101" s="99"/>
      <c r="AD1101" s="99"/>
      <c r="AE1101" s="99"/>
      <c r="AF1101" s="99"/>
      <c r="AG1101" s="99"/>
      <c r="AH1101" s="99"/>
      <c r="AI1101" s="99"/>
      <c r="AJ1101" s="99"/>
      <c r="AK1101" s="99"/>
      <c r="AL1101" s="99"/>
      <c r="AM1101" s="99"/>
      <c r="AN1101" s="99"/>
      <c r="AO1101" s="52"/>
      <c r="AP1101" s="52"/>
      <c r="AQ1101" s="52"/>
    </row>
    <row r="1102" spans="1:43" ht="15" thickBot="1">
      <c r="A1102" s="6" t="s">
        <v>7</v>
      </c>
      <c r="B1102" s="6">
        <v>13089022008</v>
      </c>
      <c r="C1102" s="6"/>
      <c r="D1102" s="15">
        <v>51.9</v>
      </c>
      <c r="E1102" s="15">
        <v>54.6</v>
      </c>
      <c r="F1102" s="15">
        <v>18.3</v>
      </c>
      <c r="G1102" s="15">
        <v>8.1</v>
      </c>
      <c r="H1102" s="15">
        <v>8.8000000000000007</v>
      </c>
      <c r="I1102" s="15">
        <v>11.4</v>
      </c>
      <c r="J1102" s="15">
        <v>54.2</v>
      </c>
      <c r="K1102" s="15">
        <v>63.5</v>
      </c>
      <c r="L1102" s="15">
        <v>50.4</v>
      </c>
      <c r="M1102" s="15">
        <v>55.8</v>
      </c>
      <c r="N1102" s="15">
        <v>65.599999999999994</v>
      </c>
      <c r="O1102" s="15">
        <v>38.1</v>
      </c>
      <c r="P1102" s="15">
        <v>39.299999999999997</v>
      </c>
      <c r="Q1102" s="15">
        <v>20.7</v>
      </c>
      <c r="R1102" s="85">
        <v>0.14171382832157614</v>
      </c>
      <c r="S1102" s="122">
        <v>0.22038433284307699</v>
      </c>
      <c r="T1102" s="122">
        <v>0.17409428884443867</v>
      </c>
      <c r="U1102" s="122">
        <v>0.2051617696685798</v>
      </c>
      <c r="V1102" s="174">
        <f t="shared" si="2585"/>
        <v>1</v>
      </c>
      <c r="W1102" s="174">
        <f t="shared" si="2586"/>
        <v>1</v>
      </c>
      <c r="X1102" s="174">
        <f t="shared" si="2587"/>
        <v>1</v>
      </c>
      <c r="Y1102" s="174">
        <f t="shared" si="2588"/>
        <v>1</v>
      </c>
      <c r="Z1102" s="99"/>
      <c r="AA1102" s="99"/>
      <c r="AB1102" s="99"/>
      <c r="AC1102" s="99"/>
      <c r="AD1102" s="99"/>
      <c r="AE1102" s="99"/>
      <c r="AF1102" s="99"/>
      <c r="AG1102" s="99"/>
      <c r="AH1102" s="99"/>
      <c r="AI1102" s="99"/>
      <c r="AJ1102" s="99"/>
      <c r="AK1102" s="99"/>
      <c r="AL1102" s="99"/>
      <c r="AM1102" s="99"/>
      <c r="AN1102" s="99"/>
      <c r="AO1102" s="52"/>
      <c r="AP1102" s="52"/>
      <c r="AQ1102" s="52"/>
    </row>
    <row r="1103" spans="1:43" ht="15" thickBot="1">
      <c r="A1103" s="6" t="s">
        <v>7</v>
      </c>
      <c r="B1103" s="6">
        <v>13089022009</v>
      </c>
      <c r="C1103" s="6"/>
      <c r="D1103" s="15">
        <v>68.599999999999994</v>
      </c>
      <c r="E1103" s="15">
        <v>62.1</v>
      </c>
      <c r="F1103" s="15">
        <v>17.7</v>
      </c>
      <c r="G1103" s="15">
        <v>25.3</v>
      </c>
      <c r="H1103" s="15">
        <v>9.6999999999999993</v>
      </c>
      <c r="I1103" s="15">
        <v>26.5</v>
      </c>
      <c r="J1103" s="15">
        <v>46.3</v>
      </c>
      <c r="K1103" s="15">
        <v>66.5</v>
      </c>
      <c r="L1103" s="15">
        <v>53.3</v>
      </c>
      <c r="M1103" s="15">
        <v>23.3</v>
      </c>
      <c r="N1103" s="15">
        <v>82.8</v>
      </c>
      <c r="O1103" s="15">
        <v>17.2</v>
      </c>
      <c r="P1103" s="15">
        <v>48.6</v>
      </c>
      <c r="Q1103" s="15">
        <v>23.5</v>
      </c>
      <c r="R1103" s="85">
        <v>0.28946321642942041</v>
      </c>
      <c r="S1103" s="122">
        <v>0.27456317858621532</v>
      </c>
      <c r="T1103" s="122">
        <v>0.32070070243072979</v>
      </c>
      <c r="U1103" s="122">
        <v>0.39223829171748026</v>
      </c>
      <c r="V1103" s="174">
        <f t="shared" si="2585"/>
        <v>1</v>
      </c>
      <c r="W1103" s="174">
        <f t="shared" si="2586"/>
        <v>1</v>
      </c>
      <c r="X1103" s="174">
        <f t="shared" si="2587"/>
        <v>1</v>
      </c>
      <c r="Y1103" s="174">
        <f t="shared" si="2588"/>
        <v>1</v>
      </c>
      <c r="Z1103" s="99"/>
      <c r="AA1103" s="99"/>
      <c r="AB1103" s="99"/>
      <c r="AC1103" s="99"/>
      <c r="AD1103" s="99"/>
      <c r="AE1103" s="99"/>
      <c r="AF1103" s="99"/>
      <c r="AG1103" s="99"/>
      <c r="AH1103" s="99"/>
      <c r="AI1103" s="99"/>
      <c r="AJ1103" s="99"/>
      <c r="AK1103" s="99"/>
      <c r="AL1103" s="99"/>
      <c r="AM1103" s="99"/>
      <c r="AN1103" s="99"/>
      <c r="AO1103" s="52"/>
      <c r="AP1103" s="52"/>
      <c r="AQ1103" s="52"/>
    </row>
    <row r="1104" spans="1:43" ht="15" thickBot="1">
      <c r="A1104" s="6" t="s">
        <v>7</v>
      </c>
      <c r="B1104" s="6">
        <v>13089022010</v>
      </c>
      <c r="C1104" s="6"/>
      <c r="D1104" s="15">
        <v>51.9</v>
      </c>
      <c r="E1104" s="15">
        <v>54.6</v>
      </c>
      <c r="F1104" s="15">
        <v>20</v>
      </c>
      <c r="G1104" s="15">
        <v>8.1</v>
      </c>
      <c r="H1104" s="15">
        <v>8.8000000000000007</v>
      </c>
      <c r="I1104" s="15">
        <v>11</v>
      </c>
      <c r="J1104" s="15">
        <v>62.3</v>
      </c>
      <c r="K1104" s="15">
        <v>52.6</v>
      </c>
      <c r="L1104" s="15">
        <v>49.6</v>
      </c>
      <c r="M1104" s="15">
        <v>36.9</v>
      </c>
      <c r="N1104" s="15">
        <v>65.599999999999994</v>
      </c>
      <c r="O1104" s="15">
        <v>25.9</v>
      </c>
      <c r="P1104" s="15">
        <v>47.6</v>
      </c>
      <c r="Q1104" s="15">
        <v>13.1</v>
      </c>
      <c r="R1104" s="85">
        <v>0.24113471907578501</v>
      </c>
      <c r="S1104" s="122">
        <v>0.20878891224911031</v>
      </c>
      <c r="T1104" s="122">
        <v>0.31116221848279807</v>
      </c>
      <c r="U1104" s="122">
        <v>0.33085331933400713</v>
      </c>
      <c r="V1104" s="174">
        <f t="shared" si="2585"/>
        <v>1</v>
      </c>
      <c r="W1104" s="174">
        <f t="shared" si="2586"/>
        <v>1</v>
      </c>
      <c r="X1104" s="174">
        <f t="shared" si="2587"/>
        <v>1</v>
      </c>
      <c r="Y1104" s="174">
        <f t="shared" si="2588"/>
        <v>1</v>
      </c>
      <c r="Z1104" s="99"/>
      <c r="AA1104" s="99"/>
      <c r="AB1104" s="99"/>
      <c r="AC1104" s="99"/>
      <c r="AD1104" s="99"/>
      <c r="AE1104" s="99"/>
      <c r="AF1104" s="99"/>
      <c r="AG1104" s="99"/>
      <c r="AH1104" s="99"/>
      <c r="AI1104" s="99"/>
      <c r="AJ1104" s="99"/>
      <c r="AK1104" s="99"/>
      <c r="AL1104" s="99"/>
      <c r="AM1104" s="99"/>
      <c r="AN1104" s="99"/>
      <c r="AO1104" s="52"/>
      <c r="AP1104" s="52"/>
      <c r="AQ1104" s="52"/>
    </row>
    <row r="1105" spans="1:43" ht="15" thickBot="1">
      <c r="A1105" s="1" t="s">
        <v>7</v>
      </c>
      <c r="B1105" s="1">
        <v>13089022100</v>
      </c>
      <c r="C1105" s="1"/>
      <c r="D1105" s="12">
        <v>74.5</v>
      </c>
      <c r="E1105" s="12">
        <v>63.9</v>
      </c>
      <c r="F1105" s="12">
        <v>21.2</v>
      </c>
      <c r="G1105" s="12">
        <v>28.1</v>
      </c>
      <c r="H1105" s="12">
        <v>14.2</v>
      </c>
      <c r="I1105" s="12">
        <v>8.6</v>
      </c>
      <c r="J1105" s="12">
        <v>65.7</v>
      </c>
      <c r="K1105" s="12">
        <v>58.6</v>
      </c>
      <c r="L1105" s="12">
        <v>37.799999999999997</v>
      </c>
      <c r="M1105" s="12">
        <v>17.7</v>
      </c>
      <c r="N1105" s="12">
        <v>76.5</v>
      </c>
      <c r="O1105" s="12">
        <v>10.199999999999999</v>
      </c>
      <c r="P1105" s="12">
        <v>33.6</v>
      </c>
      <c r="Q1105" s="12">
        <v>23.2</v>
      </c>
      <c r="R1105" s="85">
        <v>0.40427800900834926</v>
      </c>
      <c r="S1105" s="122">
        <v>0.29738477595401386</v>
      </c>
      <c r="T1105" s="122">
        <v>0.49827987932044676</v>
      </c>
      <c r="U1105" s="122">
        <v>0.47959537368504912</v>
      </c>
      <c r="V1105" s="174">
        <f t="shared" si="2585"/>
        <v>2</v>
      </c>
      <c r="W1105" s="174">
        <f t="shared" si="2586"/>
        <v>1</v>
      </c>
      <c r="X1105" s="174">
        <f t="shared" si="2587"/>
        <v>2</v>
      </c>
      <c r="Y1105" s="174">
        <f t="shared" si="2588"/>
        <v>2</v>
      </c>
      <c r="Z1105" s="99"/>
      <c r="AA1105" s="99"/>
      <c r="AB1105" s="99"/>
      <c r="AC1105" s="99"/>
      <c r="AD1105" s="99"/>
      <c r="AE1105" s="99"/>
      <c r="AF1105" s="99"/>
      <c r="AG1105" s="99"/>
      <c r="AH1105" s="99"/>
      <c r="AI1105" s="99"/>
      <c r="AJ1105" s="99"/>
      <c r="AK1105" s="99"/>
      <c r="AL1105" s="99"/>
      <c r="AM1105" s="99"/>
      <c r="AN1105" s="99"/>
      <c r="AO1105" s="52"/>
      <c r="AP1105" s="52"/>
      <c r="AQ1105" s="52"/>
    </row>
    <row r="1106" spans="1:43" ht="15" thickBot="1">
      <c r="A1106" s="1" t="s">
        <v>7</v>
      </c>
      <c r="B1106" s="1">
        <v>13089022203</v>
      </c>
      <c r="C1106" s="1"/>
      <c r="D1106" s="12">
        <v>75.900000000000006</v>
      </c>
      <c r="E1106" s="12">
        <v>64.5</v>
      </c>
      <c r="F1106" s="12">
        <v>32.799999999999997</v>
      </c>
      <c r="G1106" s="12">
        <v>29.9</v>
      </c>
      <c r="H1106" s="12">
        <v>9.6</v>
      </c>
      <c r="I1106" s="12">
        <v>9.6999999999999993</v>
      </c>
      <c r="J1106" s="12">
        <v>50.7</v>
      </c>
      <c r="K1106" s="12">
        <v>38.4</v>
      </c>
      <c r="L1106" s="12">
        <v>45.1</v>
      </c>
      <c r="M1106" s="12">
        <v>11.213900000000001</v>
      </c>
      <c r="N1106" s="12">
        <v>76.8</v>
      </c>
      <c r="O1106" s="12">
        <v>4.5999999999999996</v>
      </c>
      <c r="P1106" s="12">
        <v>18.2</v>
      </c>
      <c r="Q1106" s="12">
        <v>14.4</v>
      </c>
      <c r="R1106" s="85">
        <v>0.55258382196655309</v>
      </c>
      <c r="S1106" s="122">
        <v>0.42652845679991214</v>
      </c>
      <c r="T1106" s="122">
        <v>0.5659841283235818</v>
      </c>
      <c r="U1106" s="122">
        <v>0.69132153254539808</v>
      </c>
      <c r="V1106" s="174">
        <f t="shared" si="2585"/>
        <v>3</v>
      </c>
      <c r="W1106" s="174">
        <f t="shared" si="2586"/>
        <v>2</v>
      </c>
      <c r="X1106" s="174">
        <f t="shared" si="2587"/>
        <v>2</v>
      </c>
      <c r="Y1106" s="174">
        <f t="shared" si="2588"/>
        <v>3</v>
      </c>
      <c r="Z1106" s="99"/>
      <c r="AA1106" s="99"/>
      <c r="AB1106" s="99"/>
      <c r="AC1106" s="99"/>
      <c r="AD1106" s="99"/>
      <c r="AE1106" s="99"/>
      <c r="AF1106" s="99"/>
      <c r="AG1106" s="99"/>
      <c r="AH1106" s="99"/>
      <c r="AI1106" s="99"/>
      <c r="AJ1106" s="99"/>
      <c r="AK1106" s="99"/>
      <c r="AL1106" s="99"/>
      <c r="AM1106" s="99"/>
      <c r="AN1106" s="99"/>
      <c r="AO1106" s="52"/>
      <c r="AP1106" s="52"/>
      <c r="AQ1106" s="52"/>
    </row>
    <row r="1107" spans="1:43" ht="15" thickBot="1">
      <c r="A1107" s="1" t="s">
        <v>7</v>
      </c>
      <c r="B1107" s="1">
        <v>13089022204</v>
      </c>
      <c r="C1107" s="1"/>
      <c r="D1107" s="12">
        <v>75.900000000000006</v>
      </c>
      <c r="E1107" s="12">
        <v>64.5</v>
      </c>
      <c r="F1107" s="12">
        <v>30.2</v>
      </c>
      <c r="G1107" s="12">
        <v>29.9</v>
      </c>
      <c r="H1107" s="12">
        <v>8.1999999999999993</v>
      </c>
      <c r="I1107" s="12">
        <v>4.7</v>
      </c>
      <c r="J1107" s="12">
        <v>33.6</v>
      </c>
      <c r="K1107" s="12">
        <v>42.7</v>
      </c>
      <c r="L1107" s="12">
        <v>43.9</v>
      </c>
      <c r="M1107" s="12">
        <v>21.3</v>
      </c>
      <c r="N1107" s="12">
        <v>76.8</v>
      </c>
      <c r="O1107" s="12">
        <v>19.7</v>
      </c>
      <c r="P1107" s="12">
        <v>32</v>
      </c>
      <c r="Q1107" s="12">
        <v>8.8000000000000007</v>
      </c>
      <c r="R1107" s="85">
        <v>0.50458485468759484</v>
      </c>
      <c r="S1107" s="122">
        <v>0.50299313432045012</v>
      </c>
      <c r="T1107" s="122">
        <v>0.49198543921910609</v>
      </c>
      <c r="U1107" s="122">
        <v>0.57227110833097372</v>
      </c>
      <c r="V1107" s="174">
        <f t="shared" si="2585"/>
        <v>2</v>
      </c>
      <c r="W1107" s="174">
        <f t="shared" si="2586"/>
        <v>3</v>
      </c>
      <c r="X1107" s="174">
        <f t="shared" si="2587"/>
        <v>2</v>
      </c>
      <c r="Y1107" s="174">
        <f t="shared" si="2588"/>
        <v>2</v>
      </c>
      <c r="Z1107" s="99"/>
      <c r="AA1107" s="99"/>
      <c r="AB1107" s="99"/>
      <c r="AC1107" s="99"/>
      <c r="AD1107" s="99"/>
      <c r="AE1107" s="99"/>
      <c r="AF1107" s="99"/>
      <c r="AG1107" s="99"/>
      <c r="AH1107" s="99"/>
      <c r="AI1107" s="99"/>
      <c r="AJ1107" s="99"/>
      <c r="AK1107" s="99"/>
      <c r="AL1107" s="99"/>
      <c r="AM1107" s="99"/>
      <c r="AN1107" s="99"/>
      <c r="AO1107" s="52"/>
      <c r="AP1107" s="52"/>
      <c r="AQ1107" s="52"/>
    </row>
    <row r="1108" spans="1:43" ht="15" thickBot="1">
      <c r="A1108" s="1" t="s">
        <v>7</v>
      </c>
      <c r="B1108" s="1">
        <v>13089022301</v>
      </c>
      <c r="C1108" s="1"/>
      <c r="D1108" s="12">
        <v>75.900000000000006</v>
      </c>
      <c r="E1108" s="12">
        <v>64.5</v>
      </c>
      <c r="F1108" s="12">
        <v>74.5</v>
      </c>
      <c r="G1108" s="12">
        <v>29.9</v>
      </c>
      <c r="H1108" s="12">
        <v>4.7</v>
      </c>
      <c r="I1108" s="12">
        <v>3.4</v>
      </c>
      <c r="J1108" s="12">
        <v>7.2</v>
      </c>
      <c r="K1108" s="12">
        <v>16</v>
      </c>
      <c r="L1108" s="12">
        <v>38.799999999999997</v>
      </c>
      <c r="M1108" s="12">
        <v>2.2682000000000002</v>
      </c>
      <c r="N1108" s="12">
        <v>76.8</v>
      </c>
      <c r="O1108" s="12">
        <v>4.5999999999999996</v>
      </c>
      <c r="P1108" s="12">
        <v>8.8000000000000007</v>
      </c>
      <c r="Q1108" s="12">
        <v>9.8000000000000007</v>
      </c>
      <c r="R1108" s="85">
        <v>0.76254648641681821</v>
      </c>
      <c r="S1108" s="122">
        <v>0.70566788500714794</v>
      </c>
      <c r="T1108" s="122">
        <v>0.75530868694704911</v>
      </c>
      <c r="U1108" s="122">
        <v>0.78670513985334456</v>
      </c>
      <c r="V1108" s="174">
        <f t="shared" si="2585"/>
        <v>5</v>
      </c>
      <c r="W1108" s="174">
        <f t="shared" si="2586"/>
        <v>5</v>
      </c>
      <c r="X1108" s="174">
        <f t="shared" si="2587"/>
        <v>5</v>
      </c>
      <c r="Y1108" s="174">
        <f t="shared" si="2588"/>
        <v>5</v>
      </c>
      <c r="Z1108" s="99"/>
      <c r="AA1108" s="99"/>
      <c r="AB1108" s="99"/>
      <c r="AC1108" s="99"/>
      <c r="AD1108" s="99"/>
      <c r="AE1108" s="99"/>
      <c r="AF1108" s="99"/>
      <c r="AG1108" s="99"/>
      <c r="AH1108" s="99"/>
      <c r="AI1108" s="99"/>
      <c r="AJ1108" s="99"/>
      <c r="AK1108" s="99"/>
      <c r="AL1108" s="99"/>
      <c r="AM1108" s="99"/>
      <c r="AN1108" s="99"/>
      <c r="AO1108" s="52"/>
      <c r="AP1108" s="52"/>
      <c r="AQ1108" s="52"/>
    </row>
    <row r="1109" spans="1:43" ht="15" thickBot="1">
      <c r="A1109" s="1" t="s">
        <v>7</v>
      </c>
      <c r="B1109" s="1">
        <v>13089022302</v>
      </c>
      <c r="C1109" s="1"/>
      <c r="D1109" s="12">
        <v>75.900000000000006</v>
      </c>
      <c r="E1109" s="12">
        <v>64.5</v>
      </c>
      <c r="F1109" s="12">
        <v>65.5</v>
      </c>
      <c r="G1109" s="12">
        <v>29.9</v>
      </c>
      <c r="H1109" s="12">
        <v>6.9</v>
      </c>
      <c r="I1109" s="12">
        <v>4.2</v>
      </c>
      <c r="J1109" s="12">
        <v>17.600000000000001</v>
      </c>
      <c r="K1109" s="12">
        <v>28.7</v>
      </c>
      <c r="L1109" s="12">
        <v>36.1</v>
      </c>
      <c r="M1109" s="12">
        <v>7.2</v>
      </c>
      <c r="N1109" s="12">
        <v>76.8</v>
      </c>
      <c r="O1109" s="12">
        <v>5.2</v>
      </c>
      <c r="P1109" s="12">
        <v>20</v>
      </c>
      <c r="Q1109" s="12">
        <v>11.2</v>
      </c>
      <c r="R1109" s="85">
        <v>0.68332916230736984</v>
      </c>
      <c r="S1109" s="122">
        <v>0.62905638748328452</v>
      </c>
      <c r="T1109" s="122">
        <v>0.69365677336113685</v>
      </c>
      <c r="U1109" s="122">
        <v>0.71152204568066657</v>
      </c>
      <c r="V1109" s="174">
        <f t="shared" si="2585"/>
        <v>3</v>
      </c>
      <c r="W1109" s="174">
        <f t="shared" si="2586"/>
        <v>5</v>
      </c>
      <c r="X1109" s="174">
        <f t="shared" si="2587"/>
        <v>3</v>
      </c>
      <c r="Y1109" s="174">
        <f t="shared" si="2588"/>
        <v>3</v>
      </c>
      <c r="Z1109" s="99"/>
      <c r="AA1109" s="99"/>
      <c r="AB1109" s="99"/>
      <c r="AC1109" s="99"/>
      <c r="AD1109" s="99"/>
      <c r="AE1109" s="99"/>
      <c r="AF1109" s="99"/>
      <c r="AG1109" s="99"/>
      <c r="AH1109" s="99"/>
      <c r="AI1109" s="99"/>
      <c r="AJ1109" s="99"/>
      <c r="AK1109" s="99"/>
      <c r="AL1109" s="99"/>
      <c r="AM1109" s="99"/>
      <c r="AN1109" s="99"/>
      <c r="AO1109" s="52"/>
      <c r="AP1109" s="52"/>
      <c r="AQ1109" s="52"/>
    </row>
    <row r="1110" spans="1:43" ht="15" thickBot="1">
      <c r="A1110" s="1" t="s">
        <v>7</v>
      </c>
      <c r="B1110" s="1">
        <v>13089022401</v>
      </c>
      <c r="C1110" s="1"/>
      <c r="D1110" s="12">
        <v>75.900000000000006</v>
      </c>
      <c r="E1110" s="12">
        <v>64.5</v>
      </c>
      <c r="F1110" s="12">
        <v>77.5</v>
      </c>
      <c r="G1110" s="12">
        <v>29.9</v>
      </c>
      <c r="H1110" s="12">
        <v>9.5</v>
      </c>
      <c r="I1110" s="12">
        <v>9.8793000000000006</v>
      </c>
      <c r="J1110" s="12">
        <v>5.9</v>
      </c>
      <c r="K1110" s="12">
        <v>12.8</v>
      </c>
      <c r="L1110" s="12">
        <v>35.5</v>
      </c>
      <c r="M1110" s="12">
        <v>1.3458000000000001</v>
      </c>
      <c r="N1110" s="12">
        <v>76.8</v>
      </c>
      <c r="O1110" s="12">
        <v>3.1</v>
      </c>
      <c r="P1110" s="12">
        <v>8.4</v>
      </c>
      <c r="Q1110" s="12">
        <v>3.7</v>
      </c>
      <c r="R1110" s="85">
        <v>0.77537073160791592</v>
      </c>
      <c r="S1110" s="122">
        <v>0.61053155358458489</v>
      </c>
      <c r="T1110" s="122">
        <v>0.79715630485159705</v>
      </c>
      <c r="U1110" s="122">
        <v>0.86343397238729158</v>
      </c>
      <c r="V1110" s="174">
        <f t="shared" si="2585"/>
        <v>5</v>
      </c>
      <c r="W1110" s="174">
        <f t="shared" si="2586"/>
        <v>3</v>
      </c>
      <c r="X1110" s="174">
        <f t="shared" si="2587"/>
        <v>5</v>
      </c>
      <c r="Y1110" s="174">
        <f t="shared" si="2588"/>
        <v>5</v>
      </c>
      <c r="Z1110" s="99"/>
      <c r="AA1110" s="99"/>
      <c r="AB1110" s="99"/>
      <c r="AC1110" s="99"/>
      <c r="AD1110" s="99"/>
      <c r="AE1110" s="99"/>
      <c r="AF1110" s="99"/>
      <c r="AG1110" s="99"/>
      <c r="AH1110" s="99"/>
      <c r="AI1110" s="99"/>
      <c r="AJ1110" s="99"/>
      <c r="AK1110" s="99"/>
      <c r="AL1110" s="99"/>
      <c r="AM1110" s="99"/>
      <c r="AN1110" s="99"/>
      <c r="AO1110" s="52"/>
      <c r="AP1110" s="52"/>
      <c r="AQ1110" s="52"/>
    </row>
    <row r="1111" spans="1:43" ht="15" thickBot="1">
      <c r="A1111" s="1" t="s">
        <v>7</v>
      </c>
      <c r="B1111" s="1">
        <v>13089022402</v>
      </c>
      <c r="C1111" s="1"/>
      <c r="D1111" s="12">
        <v>75.900000000000006</v>
      </c>
      <c r="E1111" s="12">
        <v>64.5</v>
      </c>
      <c r="F1111" s="12">
        <v>80.8</v>
      </c>
      <c r="G1111" s="12">
        <v>29.9</v>
      </c>
      <c r="H1111" s="12">
        <v>10.8</v>
      </c>
      <c r="I1111" s="12">
        <v>41.3</v>
      </c>
      <c r="J1111" s="12">
        <v>10.5229</v>
      </c>
      <c r="K1111" s="12">
        <v>4.9000000000000004</v>
      </c>
      <c r="L1111" s="12">
        <v>75.8</v>
      </c>
      <c r="M1111" s="12">
        <v>6.6</v>
      </c>
      <c r="N1111" s="12">
        <v>76.8</v>
      </c>
      <c r="O1111" s="12">
        <v>3.3959000000000001</v>
      </c>
      <c r="P1111" s="12">
        <v>10.8</v>
      </c>
      <c r="Q1111" s="12">
        <v>8.3000000000000007</v>
      </c>
      <c r="R1111" s="85">
        <v>0.58598419233415766</v>
      </c>
      <c r="S1111" s="122">
        <v>0.45351852089469036</v>
      </c>
      <c r="T1111" s="122">
        <v>0.53124724364275355</v>
      </c>
      <c r="U1111" s="122">
        <v>0.80104653270444626</v>
      </c>
      <c r="V1111" s="174">
        <f t="shared" si="2585"/>
        <v>3</v>
      </c>
      <c r="W1111" s="174">
        <f t="shared" si="2586"/>
        <v>2</v>
      </c>
      <c r="X1111" s="174">
        <f t="shared" si="2587"/>
        <v>2</v>
      </c>
      <c r="Y1111" s="174">
        <f t="shared" si="2588"/>
        <v>5</v>
      </c>
      <c r="Z1111" s="99"/>
      <c r="AA1111" s="99"/>
      <c r="AB1111" s="99"/>
      <c r="AC1111" s="99"/>
      <c r="AD1111" s="99"/>
      <c r="AE1111" s="99"/>
      <c r="AF1111" s="99"/>
      <c r="AG1111" s="99"/>
      <c r="AH1111" s="99"/>
      <c r="AI1111" s="99"/>
      <c r="AJ1111" s="99"/>
      <c r="AK1111" s="99"/>
      <c r="AL1111" s="99"/>
      <c r="AM1111" s="99"/>
      <c r="AN1111" s="99"/>
      <c r="AO1111" s="52"/>
      <c r="AP1111" s="52"/>
      <c r="AQ1111" s="52"/>
    </row>
    <row r="1112" spans="1:43" ht="15" thickBot="1">
      <c r="A1112" s="1" t="s">
        <v>7</v>
      </c>
      <c r="B1112" s="1">
        <v>13089022403</v>
      </c>
      <c r="C1112" s="1"/>
      <c r="D1112" s="12">
        <v>75.900000000000006</v>
      </c>
      <c r="E1112" s="12">
        <v>64.5</v>
      </c>
      <c r="F1112" s="12">
        <v>83.3</v>
      </c>
      <c r="G1112" s="12">
        <v>29.9</v>
      </c>
      <c r="H1112" s="12">
        <v>5</v>
      </c>
      <c r="I1112" s="12">
        <v>4</v>
      </c>
      <c r="J1112" s="12">
        <v>9.1</v>
      </c>
      <c r="K1112" s="12">
        <v>7.4</v>
      </c>
      <c r="L1112" s="12">
        <v>26.9</v>
      </c>
      <c r="M1112" s="12">
        <v>0.48370000000000002</v>
      </c>
      <c r="N1112" s="12">
        <v>76.8</v>
      </c>
      <c r="O1112" s="12">
        <v>1.4</v>
      </c>
      <c r="P1112" s="12">
        <v>5.3</v>
      </c>
      <c r="Q1112" s="12">
        <v>4.2</v>
      </c>
      <c r="R1112" s="85">
        <v>0.85538579554993543</v>
      </c>
      <c r="S1112" s="122">
        <v>0.71182516192641332</v>
      </c>
      <c r="T1112" s="122">
        <v>0.8848601403036378</v>
      </c>
      <c r="U1112" s="122">
        <v>0.88596342995196764</v>
      </c>
      <c r="V1112" s="174">
        <f t="shared" si="2585"/>
        <v>5</v>
      </c>
      <c r="W1112" s="174">
        <f t="shared" si="2586"/>
        <v>5</v>
      </c>
      <c r="X1112" s="174">
        <f t="shared" si="2587"/>
        <v>5</v>
      </c>
      <c r="Y1112" s="174">
        <f t="shared" si="2588"/>
        <v>5</v>
      </c>
      <c r="Z1112" s="99"/>
      <c r="AA1112" s="99"/>
      <c r="AB1112" s="99"/>
      <c r="AC1112" s="99"/>
      <c r="AD1112" s="99"/>
      <c r="AE1112" s="99"/>
      <c r="AF1112" s="99"/>
      <c r="AG1112" s="99"/>
      <c r="AH1112" s="99"/>
      <c r="AI1112" s="99"/>
      <c r="AJ1112" s="99"/>
      <c r="AK1112" s="99"/>
      <c r="AL1112" s="99"/>
      <c r="AM1112" s="99"/>
      <c r="AN1112" s="99"/>
      <c r="AO1112" s="52"/>
      <c r="AP1112" s="52"/>
      <c r="AQ1112" s="52"/>
    </row>
    <row r="1113" spans="1:43" ht="15" thickBot="1">
      <c r="A1113" s="1" t="s">
        <v>7</v>
      </c>
      <c r="B1113" s="1">
        <v>13089022500</v>
      </c>
      <c r="C1113" s="1"/>
      <c r="D1113" s="12">
        <v>89.2</v>
      </c>
      <c r="E1113" s="12">
        <v>87.1</v>
      </c>
      <c r="F1113" s="12">
        <v>85.4</v>
      </c>
      <c r="G1113" s="12">
        <v>52</v>
      </c>
      <c r="H1113" s="12">
        <v>8.9</v>
      </c>
      <c r="I1113" s="12">
        <v>14.7</v>
      </c>
      <c r="J1113" s="12">
        <v>29.1</v>
      </c>
      <c r="K1113" s="12">
        <v>14.2</v>
      </c>
      <c r="L1113" s="12">
        <v>37.700000000000003</v>
      </c>
      <c r="M1113" s="12">
        <v>7.9</v>
      </c>
      <c r="N1113" s="12">
        <v>84.9</v>
      </c>
      <c r="O1113" s="12">
        <v>4.8</v>
      </c>
      <c r="P1113" s="12">
        <v>6.2</v>
      </c>
      <c r="Q1113" s="12">
        <v>8.6</v>
      </c>
      <c r="R1113" s="85">
        <v>0.79540390690008089</v>
      </c>
      <c r="S1113" s="122">
        <v>0.74913318813733787</v>
      </c>
      <c r="T1113" s="122">
        <v>0.73313508384853088</v>
      </c>
      <c r="U1113" s="122">
        <v>0.86406047520042983</v>
      </c>
      <c r="V1113" s="174">
        <f t="shared" si="2585"/>
        <v>5</v>
      </c>
      <c r="W1113" s="174">
        <f t="shared" si="2586"/>
        <v>5</v>
      </c>
      <c r="X1113" s="174">
        <f t="shared" si="2587"/>
        <v>5</v>
      </c>
      <c r="Y1113" s="174">
        <f t="shared" si="2588"/>
        <v>5</v>
      </c>
      <c r="Z1113" s="99"/>
      <c r="AA1113" s="99"/>
      <c r="AB1113" s="99"/>
      <c r="AC1113" s="99"/>
      <c r="AD1113" s="99"/>
      <c r="AE1113" s="99"/>
      <c r="AF1113" s="99"/>
      <c r="AG1113" s="99"/>
      <c r="AH1113" s="99"/>
      <c r="AI1113" s="99"/>
      <c r="AJ1113" s="99"/>
      <c r="AK1113" s="99"/>
      <c r="AL1113" s="99"/>
      <c r="AM1113" s="99"/>
      <c r="AN1113" s="99"/>
      <c r="AO1113" s="52"/>
      <c r="AP1113" s="52"/>
      <c r="AQ1113" s="52"/>
    </row>
    <row r="1114" spans="1:43" ht="15" thickBot="1">
      <c r="A1114" s="1" t="s">
        <v>7</v>
      </c>
      <c r="B1114" s="1">
        <v>13089022600</v>
      </c>
      <c r="C1114" s="1"/>
      <c r="D1114" s="12">
        <v>89.2</v>
      </c>
      <c r="E1114" s="12">
        <v>87.1</v>
      </c>
      <c r="F1114" s="12">
        <v>81.400000000000006</v>
      </c>
      <c r="G1114" s="12">
        <v>52</v>
      </c>
      <c r="H1114" s="12">
        <v>8.4</v>
      </c>
      <c r="I1114" s="12">
        <v>4.5</v>
      </c>
      <c r="J1114" s="12">
        <v>3.4</v>
      </c>
      <c r="K1114" s="12">
        <v>10.3</v>
      </c>
      <c r="L1114" s="12">
        <v>38.5</v>
      </c>
      <c r="M1114" s="12">
        <v>-0.51439999999999997</v>
      </c>
      <c r="N1114" s="12">
        <v>84.9</v>
      </c>
      <c r="O1114" s="12">
        <v>1.1000000000000001</v>
      </c>
      <c r="P1114" s="12">
        <v>8.9</v>
      </c>
      <c r="Q1114" s="12">
        <v>4.5999999999999996</v>
      </c>
      <c r="R1114" s="85">
        <v>0.87798010706669194</v>
      </c>
      <c r="S1114" s="122">
        <v>0.85333781591469415</v>
      </c>
      <c r="T1114" s="122">
        <v>0.79750117052425518</v>
      </c>
      <c r="U1114" s="122">
        <v>0.91903144231302136</v>
      </c>
      <c r="V1114" s="174">
        <f t="shared" si="2585"/>
        <v>5</v>
      </c>
      <c r="W1114" s="174">
        <f t="shared" si="2586"/>
        <v>5</v>
      </c>
      <c r="X1114" s="174">
        <f t="shared" si="2587"/>
        <v>5</v>
      </c>
      <c r="Y1114" s="174">
        <f t="shared" si="2588"/>
        <v>5</v>
      </c>
      <c r="Z1114" s="99"/>
      <c r="AA1114" s="99"/>
      <c r="AB1114" s="99"/>
      <c r="AC1114" s="99"/>
      <c r="AD1114" s="99"/>
      <c r="AE1114" s="99"/>
      <c r="AF1114" s="99"/>
      <c r="AG1114" s="99"/>
      <c r="AH1114" s="99"/>
      <c r="AI1114" s="99"/>
      <c r="AJ1114" s="99"/>
      <c r="AK1114" s="99"/>
      <c r="AL1114" s="99"/>
      <c r="AM1114" s="99"/>
      <c r="AN1114" s="99"/>
      <c r="AO1114" s="52"/>
      <c r="AP1114" s="52"/>
      <c r="AQ1114" s="52"/>
    </row>
    <row r="1115" spans="1:43" ht="15" thickBot="1">
      <c r="A1115" s="1" t="s">
        <v>7</v>
      </c>
      <c r="B1115" s="1">
        <v>13089022700</v>
      </c>
      <c r="C1115" s="1"/>
      <c r="D1115" s="12">
        <v>89.2</v>
      </c>
      <c r="E1115" s="12">
        <v>87.1</v>
      </c>
      <c r="F1115" s="12">
        <v>84.4</v>
      </c>
      <c r="G1115" s="12">
        <v>52</v>
      </c>
      <c r="H1115" s="12">
        <v>8</v>
      </c>
      <c r="I1115" s="12">
        <v>1.3</v>
      </c>
      <c r="J1115" s="12">
        <v>8.6</v>
      </c>
      <c r="K1115" s="12">
        <v>13.8</v>
      </c>
      <c r="L1115" s="12">
        <v>38.700000000000003</v>
      </c>
      <c r="M1115" s="12">
        <v>3.9</v>
      </c>
      <c r="N1115" s="12">
        <v>84.9</v>
      </c>
      <c r="O1115" s="12">
        <v>8.9</v>
      </c>
      <c r="P1115" s="12">
        <v>5.9</v>
      </c>
      <c r="Q1115" s="12">
        <v>9.1999999999999993</v>
      </c>
      <c r="R1115" s="85">
        <v>0.83329390283656957</v>
      </c>
      <c r="S1115" s="122">
        <v>0.87034764293458633</v>
      </c>
      <c r="T1115" s="122">
        <v>0.75374565021156759</v>
      </c>
      <c r="U1115" s="122">
        <v>0.82981322121844181</v>
      </c>
      <c r="V1115" s="174">
        <f t="shared" si="2585"/>
        <v>5</v>
      </c>
      <c r="W1115" s="174">
        <f t="shared" si="2586"/>
        <v>5</v>
      </c>
      <c r="X1115" s="174">
        <f t="shared" si="2587"/>
        <v>5</v>
      </c>
      <c r="Y1115" s="174">
        <f t="shared" si="2588"/>
        <v>5</v>
      </c>
      <c r="Z1115" s="99"/>
      <c r="AA1115" s="99"/>
      <c r="AB1115" s="99"/>
      <c r="AC1115" s="99"/>
      <c r="AD1115" s="99"/>
      <c r="AE1115" s="99"/>
      <c r="AF1115" s="99"/>
      <c r="AG1115" s="99"/>
      <c r="AH1115" s="99"/>
      <c r="AI1115" s="99"/>
      <c r="AJ1115" s="99"/>
      <c r="AK1115" s="99"/>
      <c r="AL1115" s="99"/>
      <c r="AM1115" s="99"/>
      <c r="AN1115" s="99"/>
      <c r="AO1115" s="52"/>
      <c r="AP1115" s="52"/>
      <c r="AQ1115" s="52"/>
    </row>
    <row r="1116" spans="1:43" ht="15" thickBot="1">
      <c r="A1116" s="1" t="s">
        <v>7</v>
      </c>
      <c r="B1116" s="1">
        <v>13089022800</v>
      </c>
      <c r="C1116" s="1"/>
      <c r="D1116" s="12">
        <v>89.2</v>
      </c>
      <c r="E1116" s="12">
        <v>87.1</v>
      </c>
      <c r="F1116" s="12">
        <v>80.900000000000006</v>
      </c>
      <c r="G1116" s="12">
        <v>52</v>
      </c>
      <c r="H1116" s="12">
        <v>5.2</v>
      </c>
      <c r="I1116" s="12">
        <v>4.3</v>
      </c>
      <c r="J1116" s="12">
        <v>17.3</v>
      </c>
      <c r="K1116" s="12">
        <v>19.8</v>
      </c>
      <c r="L1116" s="12">
        <v>28.2</v>
      </c>
      <c r="M1116" s="12">
        <v>7.5928000000000004</v>
      </c>
      <c r="N1116" s="12">
        <v>84.9</v>
      </c>
      <c r="O1116" s="12">
        <v>3.3</v>
      </c>
      <c r="P1116" s="12">
        <v>13</v>
      </c>
      <c r="Q1116" s="12">
        <v>13.3</v>
      </c>
      <c r="R1116" s="85">
        <v>0.83204419023748211</v>
      </c>
      <c r="S1116" s="122">
        <v>0.87188964562854265</v>
      </c>
      <c r="T1116" s="122">
        <v>0.78153214121197723</v>
      </c>
      <c r="U1116" s="122">
        <v>0.79145331145332343</v>
      </c>
      <c r="V1116" s="174">
        <f t="shared" si="2585"/>
        <v>5</v>
      </c>
      <c r="W1116" s="174">
        <f t="shared" si="2586"/>
        <v>5</v>
      </c>
      <c r="X1116" s="174">
        <f t="shared" si="2587"/>
        <v>5</v>
      </c>
      <c r="Y1116" s="174">
        <f t="shared" si="2588"/>
        <v>5</v>
      </c>
      <c r="Z1116" s="99"/>
      <c r="AA1116" s="99"/>
      <c r="AB1116" s="99"/>
      <c r="AC1116" s="99"/>
      <c r="AD1116" s="99"/>
      <c r="AE1116" s="99"/>
      <c r="AF1116" s="99"/>
      <c r="AG1116" s="99"/>
      <c r="AH1116" s="99"/>
      <c r="AI1116" s="99"/>
      <c r="AJ1116" s="99"/>
      <c r="AK1116" s="99"/>
      <c r="AL1116" s="99"/>
      <c r="AM1116" s="99"/>
      <c r="AN1116" s="99"/>
      <c r="AO1116" s="52"/>
      <c r="AP1116" s="52"/>
      <c r="AQ1116" s="52"/>
    </row>
    <row r="1117" spans="1:43" ht="15" thickBot="1">
      <c r="A1117" s="1" t="s">
        <v>7</v>
      </c>
      <c r="B1117" s="1">
        <v>13089022900</v>
      </c>
      <c r="C1117" s="1"/>
      <c r="D1117" s="12">
        <v>76.7</v>
      </c>
      <c r="E1117" s="12">
        <v>66.2</v>
      </c>
      <c r="F1117" s="12">
        <v>30.8</v>
      </c>
      <c r="G1117" s="12">
        <v>31.4</v>
      </c>
      <c r="H1117" s="12">
        <v>7.7</v>
      </c>
      <c r="I1117" s="12">
        <v>11.3</v>
      </c>
      <c r="J1117" s="12">
        <v>25.3</v>
      </c>
      <c r="K1117" s="12">
        <v>31.3</v>
      </c>
      <c r="L1117" s="12">
        <v>37.6</v>
      </c>
      <c r="M1117" s="12">
        <v>5.8</v>
      </c>
      <c r="N1117" s="12">
        <v>77</v>
      </c>
      <c r="O1117" s="12">
        <v>6.9</v>
      </c>
      <c r="P1117" s="12">
        <v>17.600000000000001</v>
      </c>
      <c r="Q1117" s="12">
        <v>13.6</v>
      </c>
      <c r="R1117" s="85">
        <v>0.62903294172636259</v>
      </c>
      <c r="S1117" s="122">
        <v>0.50911828174902118</v>
      </c>
      <c r="T1117" s="122">
        <v>0.68217624963243551</v>
      </c>
      <c r="U1117" s="122">
        <v>0.68750269256224972</v>
      </c>
      <c r="V1117" s="174">
        <f t="shared" si="2585"/>
        <v>3</v>
      </c>
      <c r="W1117" s="174">
        <f t="shared" si="2586"/>
        <v>3</v>
      </c>
      <c r="X1117" s="174">
        <f t="shared" si="2587"/>
        <v>3</v>
      </c>
      <c r="Y1117" s="174">
        <f t="shared" si="2588"/>
        <v>3</v>
      </c>
      <c r="Z1117" s="99"/>
      <c r="AA1117" s="99"/>
      <c r="AB1117" s="99"/>
      <c r="AC1117" s="99"/>
      <c r="AD1117" s="99"/>
      <c r="AE1117" s="99"/>
      <c r="AF1117" s="99"/>
      <c r="AG1117" s="99"/>
      <c r="AH1117" s="99"/>
      <c r="AI1117" s="99"/>
      <c r="AJ1117" s="99"/>
      <c r="AK1117" s="99"/>
      <c r="AL1117" s="99"/>
      <c r="AM1117" s="99"/>
      <c r="AN1117" s="99"/>
      <c r="AO1117" s="52"/>
      <c r="AP1117" s="52"/>
      <c r="AQ1117" s="52"/>
    </row>
    <row r="1118" spans="1:43" ht="15" thickBot="1">
      <c r="A1118" s="1" t="s">
        <v>7</v>
      </c>
      <c r="B1118" s="1">
        <v>13089023000</v>
      </c>
      <c r="C1118" s="1"/>
      <c r="D1118" s="12">
        <v>75.900000000000006</v>
      </c>
      <c r="E1118" s="12">
        <v>64.5</v>
      </c>
      <c r="F1118" s="12">
        <v>25.6</v>
      </c>
      <c r="G1118" s="12">
        <v>29.9</v>
      </c>
      <c r="H1118" s="12">
        <v>8</v>
      </c>
      <c r="I1118" s="12">
        <v>1.9</v>
      </c>
      <c r="J1118" s="12">
        <v>8.5343</v>
      </c>
      <c r="K1118" s="12">
        <v>4.5999999999999996</v>
      </c>
      <c r="L1118" s="12">
        <v>39.5</v>
      </c>
      <c r="M1118" s="12">
        <v>1.1207</v>
      </c>
      <c r="N1118" s="12">
        <v>76.8</v>
      </c>
      <c r="O1118" s="12">
        <v>1.7</v>
      </c>
      <c r="P1118" s="12">
        <v>12.9</v>
      </c>
      <c r="Q1118" s="12">
        <v>18.8</v>
      </c>
      <c r="R1118" s="85">
        <v>0.70031943227965143</v>
      </c>
      <c r="S1118" s="122">
        <v>0.56330681548330586</v>
      </c>
      <c r="T1118" s="122">
        <v>0.80145801812307416</v>
      </c>
      <c r="U1118" s="122">
        <v>0.69263146463800984</v>
      </c>
      <c r="V1118" s="174">
        <f t="shared" si="2585"/>
        <v>5</v>
      </c>
      <c r="W1118" s="174">
        <f t="shared" si="2586"/>
        <v>3</v>
      </c>
      <c r="X1118" s="174">
        <f t="shared" si="2587"/>
        <v>5</v>
      </c>
      <c r="Y1118" s="174">
        <f t="shared" si="2588"/>
        <v>3</v>
      </c>
      <c r="Z1118" s="99"/>
      <c r="AA1118" s="99"/>
      <c r="AB1118" s="99"/>
      <c r="AC1118" s="99"/>
      <c r="AD1118" s="99"/>
      <c r="AE1118" s="99"/>
      <c r="AF1118" s="99"/>
      <c r="AG1118" s="99"/>
      <c r="AH1118" s="99"/>
      <c r="AI1118" s="99"/>
      <c r="AJ1118" s="99"/>
      <c r="AK1118" s="99"/>
      <c r="AL1118" s="99"/>
      <c r="AM1118" s="99"/>
      <c r="AN1118" s="99"/>
      <c r="AO1118" s="52"/>
      <c r="AP1118" s="52"/>
      <c r="AQ1118" s="52"/>
    </row>
    <row r="1119" spans="1:43" ht="15" thickBot="1">
      <c r="A1119" s="1" t="s">
        <v>7</v>
      </c>
      <c r="B1119" s="1">
        <v>13089023101</v>
      </c>
      <c r="C1119" s="1"/>
      <c r="D1119" s="10">
        <v>53.7</v>
      </c>
      <c r="E1119" s="10">
        <v>57</v>
      </c>
      <c r="F1119" s="10">
        <v>10.3</v>
      </c>
      <c r="G1119" s="10">
        <v>4.8</v>
      </c>
      <c r="H1119" s="10">
        <v>11.3</v>
      </c>
      <c r="I1119" s="10">
        <v>4.7</v>
      </c>
      <c r="J1119" s="10">
        <v>19.2</v>
      </c>
      <c r="K1119" s="10">
        <v>37.200000000000003</v>
      </c>
      <c r="L1119" s="10">
        <v>50.3</v>
      </c>
      <c r="M1119" s="10">
        <v>13.9</v>
      </c>
      <c r="N1119" s="10">
        <v>56.8</v>
      </c>
      <c r="O1119" s="10">
        <v>20.399999999999999</v>
      </c>
      <c r="P1119" s="10">
        <v>24.3</v>
      </c>
      <c r="Q1119" s="10">
        <v>22.7</v>
      </c>
      <c r="R1119" s="85">
        <v>0.35309287652872412</v>
      </c>
      <c r="S1119" s="122">
        <v>0.28257359908944663</v>
      </c>
      <c r="T1119" s="122">
        <v>0.51585128036599592</v>
      </c>
      <c r="U1119" s="122">
        <v>0.32889080788449648</v>
      </c>
      <c r="V1119" s="174">
        <f t="shared" si="2585"/>
        <v>1</v>
      </c>
      <c r="W1119" s="174">
        <f t="shared" si="2586"/>
        <v>1</v>
      </c>
      <c r="X1119" s="174">
        <f t="shared" si="2587"/>
        <v>2</v>
      </c>
      <c r="Y1119" s="174">
        <f t="shared" si="2588"/>
        <v>1</v>
      </c>
      <c r="Z1119" s="99"/>
      <c r="AA1119" s="99"/>
      <c r="AB1119" s="99"/>
      <c r="AC1119" s="99"/>
      <c r="AD1119" s="99"/>
      <c r="AE1119" s="99"/>
      <c r="AF1119" s="99"/>
      <c r="AG1119" s="99"/>
      <c r="AH1119" s="99"/>
      <c r="AI1119" s="99"/>
      <c r="AJ1119" s="99"/>
      <c r="AK1119" s="99"/>
      <c r="AL1119" s="99"/>
      <c r="AM1119" s="99"/>
      <c r="AN1119" s="99"/>
      <c r="AO1119" s="52"/>
      <c r="AP1119" s="52"/>
      <c r="AQ1119" s="52"/>
    </row>
    <row r="1120" spans="1:43" ht="15" thickBot="1">
      <c r="A1120" s="1" t="s">
        <v>7</v>
      </c>
      <c r="B1120" s="1">
        <v>13089023102</v>
      </c>
      <c r="C1120" s="1"/>
      <c r="D1120" s="12">
        <v>64.400000000000006</v>
      </c>
      <c r="E1120" s="12">
        <v>60.6</v>
      </c>
      <c r="F1120" s="12">
        <v>17</v>
      </c>
      <c r="G1120" s="12">
        <v>13.7</v>
      </c>
      <c r="H1120" s="12">
        <v>13.8</v>
      </c>
      <c r="I1120" s="12">
        <v>4.9000000000000004</v>
      </c>
      <c r="J1120" s="12">
        <v>31.1</v>
      </c>
      <c r="K1120" s="12">
        <v>38.799999999999997</v>
      </c>
      <c r="L1120" s="12">
        <v>45.1</v>
      </c>
      <c r="M1120" s="12">
        <v>15.1</v>
      </c>
      <c r="N1120" s="12">
        <v>68.099999999999994</v>
      </c>
      <c r="O1120" s="12">
        <v>15.9</v>
      </c>
      <c r="P1120" s="12">
        <v>25.2</v>
      </c>
      <c r="Q1120" s="12">
        <v>15.4</v>
      </c>
      <c r="R1120" s="85">
        <v>0.43415126212141919</v>
      </c>
      <c r="S1120" s="122">
        <v>0.304918249566901</v>
      </c>
      <c r="T1120" s="122">
        <v>0.5389818887339376</v>
      </c>
      <c r="U1120" s="122">
        <v>0.50740697117653877</v>
      </c>
      <c r="V1120" s="174">
        <f t="shared" si="2585"/>
        <v>2</v>
      </c>
      <c r="W1120" s="174">
        <f t="shared" si="2586"/>
        <v>2</v>
      </c>
      <c r="X1120" s="174">
        <f t="shared" si="2587"/>
        <v>2</v>
      </c>
      <c r="Y1120" s="174">
        <f t="shared" si="2588"/>
        <v>2</v>
      </c>
      <c r="Z1120" s="99"/>
      <c r="AA1120" s="99"/>
      <c r="AB1120" s="99"/>
      <c r="AC1120" s="99"/>
      <c r="AD1120" s="99"/>
      <c r="AE1120" s="99"/>
      <c r="AF1120" s="99"/>
      <c r="AG1120" s="99"/>
      <c r="AH1120" s="99"/>
      <c r="AI1120" s="99"/>
      <c r="AJ1120" s="99"/>
      <c r="AK1120" s="99"/>
      <c r="AL1120" s="99"/>
      <c r="AM1120" s="99"/>
      <c r="AN1120" s="99"/>
      <c r="AO1120" s="52"/>
      <c r="AP1120" s="52"/>
      <c r="AQ1120" s="52"/>
    </row>
    <row r="1121" spans="1:43" ht="15" thickBot="1">
      <c r="A1121" s="1" t="s">
        <v>7</v>
      </c>
      <c r="B1121" s="1">
        <v>13089023107</v>
      </c>
      <c r="C1121" s="1"/>
      <c r="D1121" s="10">
        <v>55.8</v>
      </c>
      <c r="E1121" s="10">
        <v>57</v>
      </c>
      <c r="F1121" s="10">
        <v>12.7</v>
      </c>
      <c r="G1121" s="10">
        <v>5.6</v>
      </c>
      <c r="H1121" s="10">
        <v>13.4</v>
      </c>
      <c r="I1121" s="10">
        <v>8.1</v>
      </c>
      <c r="J1121" s="10">
        <v>37.6</v>
      </c>
      <c r="K1121" s="10">
        <v>49.7</v>
      </c>
      <c r="L1121" s="10">
        <v>60.5</v>
      </c>
      <c r="M1121" s="10">
        <v>20.7</v>
      </c>
      <c r="N1121" s="10">
        <v>63.5</v>
      </c>
      <c r="O1121" s="10">
        <v>18.8</v>
      </c>
      <c r="P1121" s="10">
        <v>26.4</v>
      </c>
      <c r="Q1121" s="10">
        <v>16.899999999999999</v>
      </c>
      <c r="R1121" s="85">
        <v>0.29529614026456008</v>
      </c>
      <c r="S1121" s="122">
        <v>0.20976437119221911</v>
      </c>
      <c r="T1121" s="122">
        <v>0.35063633111991588</v>
      </c>
      <c r="U1121" s="122">
        <v>0.43462836810468103</v>
      </c>
      <c r="V1121" s="174">
        <f t="shared" si="2585"/>
        <v>1</v>
      </c>
      <c r="W1121" s="174">
        <f t="shared" si="2586"/>
        <v>1</v>
      </c>
      <c r="X1121" s="174">
        <f t="shared" si="2587"/>
        <v>1</v>
      </c>
      <c r="Y1121" s="174">
        <f t="shared" si="2588"/>
        <v>2</v>
      </c>
      <c r="Z1121" s="99"/>
      <c r="AA1121" s="99"/>
      <c r="AB1121" s="99"/>
      <c r="AC1121" s="99"/>
      <c r="AD1121" s="99"/>
      <c r="AE1121" s="99"/>
      <c r="AF1121" s="99"/>
      <c r="AG1121" s="99"/>
      <c r="AH1121" s="99"/>
      <c r="AI1121" s="99"/>
      <c r="AJ1121" s="99"/>
      <c r="AK1121" s="99"/>
      <c r="AL1121" s="99"/>
      <c r="AM1121" s="99"/>
      <c r="AN1121" s="99"/>
      <c r="AO1121" s="52"/>
      <c r="AP1121" s="52"/>
      <c r="AQ1121" s="52"/>
    </row>
    <row r="1122" spans="1:43" ht="15" thickBot="1">
      <c r="A1122" s="1" t="s">
        <v>7</v>
      </c>
      <c r="B1122" s="1">
        <v>13089023108</v>
      </c>
      <c r="C1122" s="1"/>
      <c r="D1122" s="12">
        <v>58.6</v>
      </c>
      <c r="E1122" s="12">
        <v>57</v>
      </c>
      <c r="F1122" s="12">
        <v>16.899999999999999</v>
      </c>
      <c r="G1122" s="12">
        <v>6.6</v>
      </c>
      <c r="H1122" s="12">
        <v>12</v>
      </c>
      <c r="I1122" s="12">
        <v>7.6</v>
      </c>
      <c r="J1122" s="12">
        <v>57.8</v>
      </c>
      <c r="K1122" s="12">
        <v>52.4</v>
      </c>
      <c r="L1122" s="12">
        <v>53.5</v>
      </c>
      <c r="M1122" s="12">
        <v>22.3</v>
      </c>
      <c r="N1122" s="12">
        <v>71.5</v>
      </c>
      <c r="O1122" s="12">
        <v>18.7</v>
      </c>
      <c r="P1122" s="12">
        <v>35.1</v>
      </c>
      <c r="Q1122" s="12">
        <v>26.6</v>
      </c>
      <c r="R1122" s="85">
        <v>0.27550597198021526</v>
      </c>
      <c r="S1122" s="122">
        <v>0.21133951156928349</v>
      </c>
      <c r="T1122" s="122">
        <v>0.37978454153317248</v>
      </c>
      <c r="U1122" s="122">
        <v>0.34252713118034411</v>
      </c>
      <c r="V1122" s="174">
        <f t="shared" si="2585"/>
        <v>1</v>
      </c>
      <c r="W1122" s="174">
        <f t="shared" si="2586"/>
        <v>1</v>
      </c>
      <c r="X1122" s="174">
        <f t="shared" si="2587"/>
        <v>1</v>
      </c>
      <c r="Y1122" s="174">
        <f t="shared" si="2588"/>
        <v>1</v>
      </c>
      <c r="Z1122" s="99"/>
      <c r="AA1122" s="99"/>
      <c r="AB1122" s="99"/>
      <c r="AC1122" s="99"/>
      <c r="AD1122" s="99"/>
      <c r="AE1122" s="99"/>
      <c r="AF1122" s="99"/>
      <c r="AG1122" s="99"/>
      <c r="AH1122" s="99"/>
      <c r="AI1122" s="99"/>
      <c r="AJ1122" s="99"/>
      <c r="AK1122" s="99"/>
      <c r="AL1122" s="99"/>
      <c r="AM1122" s="99"/>
      <c r="AN1122" s="99"/>
      <c r="AO1122" s="52"/>
      <c r="AP1122" s="52"/>
      <c r="AQ1122" s="52"/>
    </row>
    <row r="1123" spans="1:43" ht="15" thickBot="1">
      <c r="A1123" s="1" t="s">
        <v>7</v>
      </c>
      <c r="B1123" s="1">
        <v>13089023111</v>
      </c>
      <c r="C1123" s="1"/>
      <c r="D1123" s="12">
        <v>53.7</v>
      </c>
      <c r="E1123" s="12">
        <v>57</v>
      </c>
      <c r="F1123" s="12">
        <v>26.3</v>
      </c>
      <c r="G1123" s="12">
        <v>4.8</v>
      </c>
      <c r="H1123" s="12">
        <v>16.2</v>
      </c>
      <c r="I1123" s="12">
        <v>24</v>
      </c>
      <c r="J1123" s="12">
        <v>27.2</v>
      </c>
      <c r="K1123" s="12">
        <v>29.3</v>
      </c>
      <c r="L1123" s="12">
        <v>39.4</v>
      </c>
      <c r="M1123" s="12">
        <v>18.8</v>
      </c>
      <c r="N1123" s="12">
        <v>56.9</v>
      </c>
      <c r="O1123" s="12">
        <v>16.100000000000001</v>
      </c>
      <c r="P1123" s="12">
        <v>32.1</v>
      </c>
      <c r="Q1123" s="12">
        <v>21.1</v>
      </c>
      <c r="R1123" s="85">
        <v>0.33639049486456557</v>
      </c>
      <c r="S1123" s="122">
        <v>0.12854052790713666</v>
      </c>
      <c r="T1123" s="122">
        <v>0.59177205276204925</v>
      </c>
      <c r="U1123" s="122">
        <v>0.33808279367906202</v>
      </c>
      <c r="V1123" s="174">
        <f t="shared" si="2585"/>
        <v>1</v>
      </c>
      <c r="W1123" s="174">
        <f t="shared" si="2586"/>
        <v>1</v>
      </c>
      <c r="X1123" s="174">
        <f t="shared" si="2587"/>
        <v>2</v>
      </c>
      <c r="Y1123" s="174">
        <f t="shared" si="2588"/>
        <v>1</v>
      </c>
      <c r="Z1123" s="99"/>
      <c r="AA1123" s="99"/>
      <c r="AB1123" s="99"/>
      <c r="AC1123" s="99"/>
      <c r="AD1123" s="99"/>
      <c r="AE1123" s="99"/>
      <c r="AF1123" s="99"/>
      <c r="AG1123" s="99"/>
      <c r="AH1123" s="99"/>
      <c r="AI1123" s="99"/>
      <c r="AJ1123" s="99"/>
      <c r="AK1123" s="99"/>
      <c r="AL1123" s="99"/>
      <c r="AM1123" s="99"/>
      <c r="AN1123" s="99"/>
      <c r="AO1123" s="52"/>
      <c r="AP1123" s="52"/>
      <c r="AQ1123" s="52"/>
    </row>
    <row r="1124" spans="1:43" ht="15" thickBot="1">
      <c r="A1124" s="1" t="s">
        <v>7</v>
      </c>
      <c r="B1124" s="1">
        <v>13089023112</v>
      </c>
      <c r="C1124" s="1"/>
      <c r="D1124" s="12">
        <v>53.7</v>
      </c>
      <c r="E1124" s="12">
        <v>57</v>
      </c>
      <c r="F1124" s="12">
        <v>19.7</v>
      </c>
      <c r="G1124" s="12">
        <v>4.8</v>
      </c>
      <c r="H1124" s="12">
        <v>12.6</v>
      </c>
      <c r="I1124" s="12">
        <v>3.4</v>
      </c>
      <c r="J1124" s="12">
        <v>69.3</v>
      </c>
      <c r="K1124" s="12">
        <v>66.099999999999994</v>
      </c>
      <c r="L1124" s="12">
        <v>56.8</v>
      </c>
      <c r="M1124" s="12">
        <v>19.100000000000001</v>
      </c>
      <c r="N1124" s="12">
        <v>56.8</v>
      </c>
      <c r="O1124" s="12">
        <v>15.5</v>
      </c>
      <c r="P1124" s="12">
        <v>34.799999999999997</v>
      </c>
      <c r="Q1124" s="12">
        <v>22.6</v>
      </c>
      <c r="R1124" s="85">
        <v>0.23176259268058555</v>
      </c>
      <c r="S1124" s="122">
        <v>0.18338790379779446</v>
      </c>
      <c r="T1124" s="122">
        <v>0.3247765896003233</v>
      </c>
      <c r="U1124" s="122">
        <v>0.31246719454944272</v>
      </c>
      <c r="V1124" s="174">
        <f t="shared" si="2585"/>
        <v>1</v>
      </c>
      <c r="W1124" s="174">
        <f t="shared" si="2586"/>
        <v>1</v>
      </c>
      <c r="X1124" s="174">
        <f t="shared" si="2587"/>
        <v>1</v>
      </c>
      <c r="Y1124" s="174">
        <f t="shared" si="2588"/>
        <v>1</v>
      </c>
      <c r="Z1124" s="99"/>
      <c r="AA1124" s="99"/>
      <c r="AB1124" s="99"/>
      <c r="AC1124" s="99"/>
      <c r="AD1124" s="99"/>
      <c r="AE1124" s="99"/>
      <c r="AF1124" s="99"/>
      <c r="AG1124" s="99"/>
      <c r="AH1124" s="99"/>
      <c r="AI1124" s="99"/>
      <c r="AJ1124" s="99"/>
      <c r="AK1124" s="99"/>
      <c r="AL1124" s="99"/>
      <c r="AM1124" s="99"/>
      <c r="AN1124" s="99"/>
      <c r="AO1124" s="52"/>
      <c r="AP1124" s="52"/>
      <c r="AQ1124" s="52"/>
    </row>
    <row r="1125" spans="1:43" ht="15" thickBot="1">
      <c r="A1125" s="1" t="s">
        <v>7</v>
      </c>
      <c r="B1125" s="1">
        <v>13089023113</v>
      </c>
      <c r="C1125" s="1"/>
      <c r="D1125" s="12">
        <v>70.2</v>
      </c>
      <c r="E1125" s="12">
        <v>62.6</v>
      </c>
      <c r="F1125" s="12">
        <v>21.2</v>
      </c>
      <c r="G1125" s="12">
        <v>20.7</v>
      </c>
      <c r="H1125" s="12">
        <v>14.3</v>
      </c>
      <c r="I1125" s="12">
        <v>9.1999999999999993</v>
      </c>
      <c r="J1125" s="12">
        <v>40.1</v>
      </c>
      <c r="K1125" s="12">
        <v>55.1</v>
      </c>
      <c r="L1125" s="12">
        <v>58.8</v>
      </c>
      <c r="M1125" s="12">
        <v>22</v>
      </c>
      <c r="N1125" s="12">
        <v>72.900000000000006</v>
      </c>
      <c r="O1125" s="12">
        <v>19.899999999999999</v>
      </c>
      <c r="P1125" s="12">
        <v>36.9</v>
      </c>
      <c r="Q1125" s="12">
        <v>23.4</v>
      </c>
      <c r="R1125" s="85">
        <v>0.29816556014914053</v>
      </c>
      <c r="S1125" s="122">
        <v>0.30969791234907246</v>
      </c>
      <c r="T1125" s="122">
        <v>0.33358607665407003</v>
      </c>
      <c r="U1125" s="122">
        <v>0.36760553492048331</v>
      </c>
      <c r="V1125" s="174">
        <f t="shared" si="2585"/>
        <v>1</v>
      </c>
      <c r="W1125" s="174">
        <f t="shared" si="2586"/>
        <v>2</v>
      </c>
      <c r="X1125" s="174">
        <f t="shared" si="2587"/>
        <v>1</v>
      </c>
      <c r="Y1125" s="174">
        <f t="shared" si="2588"/>
        <v>1</v>
      </c>
      <c r="Z1125" s="99"/>
      <c r="AA1125" s="99"/>
      <c r="AB1125" s="99"/>
      <c r="AC1125" s="99"/>
      <c r="AD1125" s="99"/>
      <c r="AE1125" s="99"/>
      <c r="AF1125" s="99"/>
      <c r="AG1125" s="99"/>
      <c r="AH1125" s="99"/>
      <c r="AI1125" s="99"/>
      <c r="AJ1125" s="99"/>
      <c r="AK1125" s="99"/>
      <c r="AL1125" s="99"/>
      <c r="AM1125" s="99"/>
      <c r="AN1125" s="99"/>
      <c r="AO1125" s="52"/>
      <c r="AP1125" s="52"/>
      <c r="AQ1125" s="52"/>
    </row>
    <row r="1126" spans="1:43" ht="15" thickBot="1">
      <c r="A1126" s="1" t="s">
        <v>7</v>
      </c>
      <c r="B1126" s="1">
        <v>13089023114</v>
      </c>
      <c r="C1126" s="1"/>
      <c r="D1126" s="12">
        <v>51.9</v>
      </c>
      <c r="E1126" s="12">
        <v>54.6</v>
      </c>
      <c r="F1126" s="12">
        <v>31.5</v>
      </c>
      <c r="G1126" s="12">
        <v>8.1</v>
      </c>
      <c r="H1126" s="12">
        <v>14.7</v>
      </c>
      <c r="I1126" s="12">
        <v>2.8</v>
      </c>
      <c r="J1126" s="12">
        <v>26.8</v>
      </c>
      <c r="K1126" s="12">
        <v>33.700000000000003</v>
      </c>
      <c r="L1126" s="12">
        <v>44</v>
      </c>
      <c r="M1126" s="12">
        <v>17.899999999999999</v>
      </c>
      <c r="N1126" s="12">
        <v>65.599999999999994</v>
      </c>
      <c r="O1126" s="12">
        <v>13.1</v>
      </c>
      <c r="P1126" s="12">
        <v>32.4</v>
      </c>
      <c r="Q1126" s="12">
        <v>26.1</v>
      </c>
      <c r="R1126" s="85">
        <v>0.37095552087506062</v>
      </c>
      <c r="S1126" s="122">
        <v>0.25916826923355774</v>
      </c>
      <c r="T1126" s="122">
        <v>0.54799761849532025</v>
      </c>
      <c r="U1126" s="122">
        <v>0.36283040603559874</v>
      </c>
      <c r="V1126" s="174">
        <f t="shared" si="2585"/>
        <v>2</v>
      </c>
      <c r="W1126" s="174">
        <f t="shared" si="2586"/>
        <v>1</v>
      </c>
      <c r="X1126" s="174">
        <f t="shared" si="2587"/>
        <v>2</v>
      </c>
      <c r="Y1126" s="174">
        <f t="shared" si="2588"/>
        <v>1</v>
      </c>
      <c r="Z1126" s="99"/>
      <c r="AA1126" s="99"/>
      <c r="AB1126" s="99"/>
      <c r="AC1126" s="99"/>
      <c r="AD1126" s="99"/>
      <c r="AE1126" s="99"/>
      <c r="AF1126" s="99"/>
      <c r="AG1126" s="99"/>
      <c r="AH1126" s="99"/>
      <c r="AI1126" s="99"/>
      <c r="AJ1126" s="99"/>
      <c r="AK1126" s="99"/>
      <c r="AL1126" s="99"/>
      <c r="AM1126" s="99"/>
      <c r="AN1126" s="99"/>
      <c r="AO1126" s="52"/>
      <c r="AP1126" s="52"/>
      <c r="AQ1126" s="52"/>
    </row>
    <row r="1127" spans="1:43" ht="15" thickBot="1">
      <c r="A1127" s="1" t="s">
        <v>7</v>
      </c>
      <c r="B1127" s="1">
        <v>13089023115</v>
      </c>
      <c r="C1127" s="1"/>
      <c r="D1127" s="10">
        <v>53.7</v>
      </c>
      <c r="E1127" s="10">
        <v>57</v>
      </c>
      <c r="F1127" s="10">
        <v>11.1</v>
      </c>
      <c r="G1127" s="10">
        <v>4.8</v>
      </c>
      <c r="H1127" s="10">
        <v>10.5427</v>
      </c>
      <c r="I1127" s="10">
        <v>20.0913</v>
      </c>
      <c r="J1127" s="10">
        <v>53.574800000000003</v>
      </c>
      <c r="K1127" s="10">
        <v>59.073999999999998</v>
      </c>
      <c r="L1127" s="10">
        <v>50.9054</v>
      </c>
      <c r="M1127" s="10">
        <v>37.119</v>
      </c>
      <c r="N1127" s="10">
        <v>56.8</v>
      </c>
      <c r="O1127" s="10">
        <v>30.8</v>
      </c>
      <c r="P1127" s="10">
        <v>48.765000000000001</v>
      </c>
      <c r="Q1127" s="10">
        <v>14.8819</v>
      </c>
      <c r="R1127" s="85">
        <v>0.16294703326965701</v>
      </c>
      <c r="S1127" s="122">
        <v>0.14663939752227864</v>
      </c>
      <c r="T1127" s="122">
        <v>0.2756342462993604</v>
      </c>
      <c r="U1127" s="122">
        <v>0.21335443795100559</v>
      </c>
      <c r="V1127" s="174">
        <f t="shared" si="2585"/>
        <v>1</v>
      </c>
      <c r="W1127" s="174">
        <f t="shared" si="2586"/>
        <v>1</v>
      </c>
      <c r="X1127" s="174">
        <f t="shared" si="2587"/>
        <v>1</v>
      </c>
      <c r="Y1127" s="174">
        <f t="shared" si="2588"/>
        <v>1</v>
      </c>
      <c r="Z1127" s="99"/>
      <c r="AA1127" s="99"/>
      <c r="AB1127" s="99"/>
      <c r="AC1127" s="99"/>
      <c r="AD1127" s="99"/>
      <c r="AE1127" s="99"/>
      <c r="AF1127" s="99"/>
      <c r="AG1127" s="99"/>
      <c r="AH1127" s="99"/>
      <c r="AI1127" s="99"/>
      <c r="AJ1127" s="99"/>
      <c r="AK1127" s="99"/>
      <c r="AL1127" s="99"/>
      <c r="AM1127" s="99"/>
      <c r="AN1127" s="99"/>
      <c r="AO1127" s="52"/>
      <c r="AP1127" s="52"/>
      <c r="AQ1127" s="52"/>
    </row>
    <row r="1128" spans="1:43" ht="15" thickBot="1">
      <c r="A1128" s="1" t="s">
        <v>7</v>
      </c>
      <c r="B1128" s="1">
        <v>13089023204</v>
      </c>
      <c r="C1128" s="1"/>
      <c r="D1128" s="12">
        <v>52.4</v>
      </c>
      <c r="E1128" s="12">
        <v>54.4</v>
      </c>
      <c r="F1128" s="12">
        <v>27.6</v>
      </c>
      <c r="G1128" s="12">
        <v>9</v>
      </c>
      <c r="H1128" s="12">
        <v>11.4</v>
      </c>
      <c r="I1128" s="12">
        <v>7.7</v>
      </c>
      <c r="J1128" s="12">
        <v>27.5</v>
      </c>
      <c r="K1128" s="12">
        <v>36.9</v>
      </c>
      <c r="L1128" s="12">
        <v>38.700000000000003</v>
      </c>
      <c r="M1128" s="12">
        <v>13.7</v>
      </c>
      <c r="N1128" s="12">
        <v>66.3</v>
      </c>
      <c r="O1128" s="12">
        <v>13.3</v>
      </c>
      <c r="P1128" s="12">
        <v>18.8</v>
      </c>
      <c r="Q1128" s="12">
        <v>21.7</v>
      </c>
      <c r="R1128" s="85">
        <v>0.44180509112629696</v>
      </c>
      <c r="S1128" s="122">
        <v>0.27765215066886662</v>
      </c>
      <c r="T1128" s="122">
        <v>0.60111371820654735</v>
      </c>
      <c r="U1128" s="122">
        <v>0.4803486123632531</v>
      </c>
      <c r="V1128" s="174">
        <f t="shared" si="2585"/>
        <v>2</v>
      </c>
      <c r="W1128" s="174">
        <f t="shared" si="2586"/>
        <v>1</v>
      </c>
      <c r="X1128" s="174">
        <f t="shared" si="2587"/>
        <v>3</v>
      </c>
      <c r="Y1128" s="174">
        <f t="shared" si="2588"/>
        <v>2</v>
      </c>
      <c r="Z1128" s="99"/>
      <c r="AA1128" s="99"/>
      <c r="AB1128" s="99"/>
      <c r="AC1128" s="99"/>
      <c r="AD1128" s="99"/>
      <c r="AE1128" s="99"/>
      <c r="AF1128" s="99"/>
      <c r="AG1128" s="99"/>
      <c r="AH1128" s="99"/>
      <c r="AI1128" s="99"/>
      <c r="AJ1128" s="99"/>
      <c r="AK1128" s="99"/>
      <c r="AL1128" s="99"/>
      <c r="AM1128" s="99"/>
      <c r="AN1128" s="99"/>
      <c r="AO1128" s="52"/>
      <c r="AP1128" s="52"/>
      <c r="AQ1128" s="52"/>
    </row>
    <row r="1129" spans="1:43" ht="15" thickBot="1">
      <c r="A1129" s="1" t="s">
        <v>7</v>
      </c>
      <c r="B1129" s="1">
        <v>13089023206</v>
      </c>
      <c r="C1129" s="1"/>
      <c r="D1129" s="12">
        <v>55</v>
      </c>
      <c r="E1129" s="12">
        <v>57.4</v>
      </c>
      <c r="F1129" s="12">
        <v>26.2</v>
      </c>
      <c r="G1129" s="12">
        <v>6.7</v>
      </c>
      <c r="H1129" s="12">
        <v>9.8000000000000007</v>
      </c>
      <c r="I1129" s="12">
        <v>12.5</v>
      </c>
      <c r="J1129" s="12">
        <v>24.2</v>
      </c>
      <c r="K1129" s="12">
        <v>32.9</v>
      </c>
      <c r="L1129" s="12">
        <v>51.2</v>
      </c>
      <c r="M1129" s="12">
        <v>12.8</v>
      </c>
      <c r="N1129" s="12">
        <v>66.3</v>
      </c>
      <c r="O1129" s="12">
        <v>8.8000000000000007</v>
      </c>
      <c r="P1129" s="12">
        <v>27.3</v>
      </c>
      <c r="Q1129" s="12">
        <v>23.6</v>
      </c>
      <c r="R1129" s="85">
        <v>0.40881873239316047</v>
      </c>
      <c r="S1129" s="122">
        <v>0.29781789945894149</v>
      </c>
      <c r="T1129" s="122">
        <v>0.53309180838834469</v>
      </c>
      <c r="U1129" s="122">
        <v>0.45012075799874102</v>
      </c>
      <c r="V1129" s="174">
        <f t="shared" si="2585"/>
        <v>2</v>
      </c>
      <c r="W1129" s="174">
        <f t="shared" si="2586"/>
        <v>1</v>
      </c>
      <c r="X1129" s="174">
        <f t="shared" si="2587"/>
        <v>2</v>
      </c>
      <c r="Y1129" s="174">
        <f t="shared" si="2588"/>
        <v>2</v>
      </c>
      <c r="Z1129" s="99"/>
      <c r="AA1129" s="99"/>
      <c r="AB1129" s="99"/>
      <c r="AC1129" s="99"/>
      <c r="AD1129" s="99"/>
      <c r="AE1129" s="99"/>
      <c r="AF1129" s="99"/>
      <c r="AG1129" s="99"/>
      <c r="AH1129" s="99"/>
      <c r="AI1129" s="99"/>
      <c r="AJ1129" s="99"/>
      <c r="AK1129" s="99"/>
      <c r="AL1129" s="99"/>
      <c r="AM1129" s="99"/>
      <c r="AN1129" s="99"/>
      <c r="AO1129" s="52"/>
      <c r="AP1129" s="52"/>
      <c r="AQ1129" s="52"/>
    </row>
    <row r="1130" spans="1:43" ht="15" thickBot="1">
      <c r="A1130" s="1" t="s">
        <v>7</v>
      </c>
      <c r="B1130" s="1">
        <v>13089023208</v>
      </c>
      <c r="C1130" s="1"/>
      <c r="D1130" s="12">
        <v>75.5</v>
      </c>
      <c r="E1130" s="12">
        <v>58.5</v>
      </c>
      <c r="F1130" s="12">
        <v>19.3</v>
      </c>
      <c r="G1130" s="12">
        <v>13.2</v>
      </c>
      <c r="H1130" s="12">
        <v>14.2</v>
      </c>
      <c r="I1130" s="12">
        <v>2</v>
      </c>
      <c r="J1130" s="12">
        <v>36.9</v>
      </c>
      <c r="K1130" s="12">
        <v>40.6</v>
      </c>
      <c r="L1130" s="12">
        <v>49.6</v>
      </c>
      <c r="M1130" s="12">
        <v>12.7</v>
      </c>
      <c r="N1130" s="12">
        <v>75</v>
      </c>
      <c r="O1130" s="12">
        <v>8.4</v>
      </c>
      <c r="P1130" s="12">
        <v>26.6</v>
      </c>
      <c r="Q1130" s="12">
        <v>14.7</v>
      </c>
      <c r="R1130" s="85">
        <v>0.47014665462190303</v>
      </c>
      <c r="S1130" s="122">
        <v>0.33583096607070939</v>
      </c>
      <c r="T1130" s="122">
        <v>0.51570257792858132</v>
      </c>
      <c r="U1130" s="122">
        <v>0.60690738909988706</v>
      </c>
      <c r="V1130" s="174">
        <f t="shared" si="2585"/>
        <v>2</v>
      </c>
      <c r="W1130" s="174">
        <f t="shared" si="2586"/>
        <v>2</v>
      </c>
      <c r="X1130" s="174">
        <f t="shared" si="2587"/>
        <v>2</v>
      </c>
      <c r="Y1130" s="174">
        <f t="shared" si="2588"/>
        <v>3</v>
      </c>
      <c r="Z1130" s="99"/>
      <c r="AA1130" s="99"/>
      <c r="AB1130" s="99"/>
      <c r="AC1130" s="99"/>
      <c r="AD1130" s="99"/>
      <c r="AE1130" s="99"/>
      <c r="AF1130" s="99"/>
      <c r="AG1130" s="99"/>
      <c r="AH1130" s="99"/>
      <c r="AI1130" s="99"/>
      <c r="AJ1130" s="99"/>
      <c r="AK1130" s="99"/>
      <c r="AL1130" s="99"/>
      <c r="AM1130" s="99"/>
      <c r="AN1130" s="99"/>
      <c r="AO1130" s="52"/>
      <c r="AP1130" s="52"/>
      <c r="AQ1130" s="52"/>
    </row>
    <row r="1131" spans="1:43" ht="15" thickBot="1">
      <c r="A1131" s="1" t="s">
        <v>7</v>
      </c>
      <c r="B1131" s="1">
        <v>13089023209</v>
      </c>
      <c r="C1131" s="1"/>
      <c r="D1131" s="12">
        <v>77.900000000000006</v>
      </c>
      <c r="E1131" s="12">
        <v>59.6</v>
      </c>
      <c r="F1131" s="12">
        <v>22.9</v>
      </c>
      <c r="G1131" s="12">
        <v>11.6</v>
      </c>
      <c r="H1131" s="12">
        <v>11.7</v>
      </c>
      <c r="I1131" s="12">
        <v>3.6</v>
      </c>
      <c r="J1131" s="12">
        <v>9.1999999999999993</v>
      </c>
      <c r="K1131" s="12">
        <v>25.5</v>
      </c>
      <c r="L1131" s="12">
        <v>29.3</v>
      </c>
      <c r="M1131" s="12">
        <v>12.3</v>
      </c>
      <c r="N1131" s="12">
        <v>75.400000000000006</v>
      </c>
      <c r="O1131" s="12">
        <v>7.9</v>
      </c>
      <c r="P1131" s="12">
        <v>22.8</v>
      </c>
      <c r="Q1131" s="12">
        <v>20.3</v>
      </c>
      <c r="R1131" s="85">
        <v>0.58145279430513996</v>
      </c>
      <c r="S1131" s="122">
        <v>0.43981128632281702</v>
      </c>
      <c r="T1131" s="122">
        <v>0.72101422875302856</v>
      </c>
      <c r="U1131" s="122">
        <v>0.5734910956252548</v>
      </c>
      <c r="V1131" s="174">
        <f t="shared" si="2585"/>
        <v>3</v>
      </c>
      <c r="W1131" s="174">
        <f t="shared" si="2586"/>
        <v>2</v>
      </c>
      <c r="X1131" s="174">
        <f t="shared" si="2587"/>
        <v>5</v>
      </c>
      <c r="Y1131" s="174">
        <f t="shared" si="2588"/>
        <v>2</v>
      </c>
      <c r="Z1131" s="99"/>
      <c r="AA1131" s="99"/>
      <c r="AB1131" s="99"/>
      <c r="AC1131" s="99"/>
      <c r="AD1131" s="99"/>
      <c r="AE1131" s="99"/>
      <c r="AF1131" s="99"/>
      <c r="AG1131" s="99"/>
      <c r="AH1131" s="99"/>
      <c r="AI1131" s="99"/>
      <c r="AJ1131" s="99"/>
      <c r="AK1131" s="99"/>
      <c r="AL1131" s="99"/>
      <c r="AM1131" s="99"/>
      <c r="AN1131" s="99"/>
      <c r="AO1131" s="52"/>
      <c r="AP1131" s="52"/>
      <c r="AQ1131" s="52"/>
    </row>
    <row r="1132" spans="1:43" ht="15" thickBot="1">
      <c r="A1132" s="1" t="s">
        <v>7</v>
      </c>
      <c r="B1132" s="1">
        <v>13089023210</v>
      </c>
      <c r="C1132" s="1"/>
      <c r="D1132" s="12">
        <v>70.599999999999994</v>
      </c>
      <c r="E1132" s="12">
        <v>60.5</v>
      </c>
      <c r="F1132" s="12">
        <v>24.3</v>
      </c>
      <c r="G1132" s="12">
        <v>9.1999999999999993</v>
      </c>
      <c r="H1132" s="12">
        <v>13.6</v>
      </c>
      <c r="I1132" s="12">
        <v>6.6</v>
      </c>
      <c r="J1132" s="12">
        <v>28.7</v>
      </c>
      <c r="K1132" s="12">
        <v>35.799999999999997</v>
      </c>
      <c r="L1132" s="12">
        <v>47.5</v>
      </c>
      <c r="M1132" s="12">
        <v>7.6</v>
      </c>
      <c r="N1132" s="12">
        <v>75.7</v>
      </c>
      <c r="O1132" s="12">
        <v>8.6</v>
      </c>
      <c r="P1132" s="12">
        <v>24</v>
      </c>
      <c r="Q1132" s="12">
        <v>19.5</v>
      </c>
      <c r="R1132" s="85">
        <v>0.48482597076963774</v>
      </c>
      <c r="S1132" s="122">
        <v>0.33072976660170267</v>
      </c>
      <c r="T1132" s="122">
        <v>0.58248928099647057</v>
      </c>
      <c r="U1132" s="122">
        <v>0.57279492369260188</v>
      </c>
      <c r="V1132" s="174">
        <f t="shared" si="2585"/>
        <v>2</v>
      </c>
      <c r="W1132" s="174">
        <f t="shared" si="2586"/>
        <v>2</v>
      </c>
      <c r="X1132" s="174">
        <f t="shared" si="2587"/>
        <v>2</v>
      </c>
      <c r="Y1132" s="174">
        <f t="shared" si="2588"/>
        <v>2</v>
      </c>
      <c r="Z1132" s="99"/>
      <c r="AA1132" s="99"/>
      <c r="AB1132" s="99"/>
      <c r="AC1132" s="99"/>
      <c r="AD1132" s="99"/>
      <c r="AE1132" s="99"/>
      <c r="AF1132" s="99"/>
      <c r="AG1132" s="99"/>
      <c r="AH1132" s="99"/>
      <c r="AI1132" s="99"/>
      <c r="AJ1132" s="99"/>
      <c r="AK1132" s="99"/>
      <c r="AL1132" s="99"/>
      <c r="AM1132" s="99"/>
      <c r="AN1132" s="99"/>
      <c r="AO1132" s="52"/>
      <c r="AP1132" s="52"/>
      <c r="AQ1132" s="52"/>
    </row>
    <row r="1133" spans="1:43" ht="15" thickBot="1">
      <c r="A1133" s="1" t="s">
        <v>7</v>
      </c>
      <c r="B1133" s="1">
        <v>13089023211</v>
      </c>
      <c r="C1133" s="1"/>
      <c r="D1133" s="12">
        <v>59.5</v>
      </c>
      <c r="E1133" s="12">
        <v>60.4</v>
      </c>
      <c r="F1133" s="12">
        <v>23.8</v>
      </c>
      <c r="G1133" s="12">
        <v>8.1</v>
      </c>
      <c r="H1133" s="12">
        <v>12.5</v>
      </c>
      <c r="I1133" s="12">
        <v>17.7</v>
      </c>
      <c r="J1133" s="12">
        <v>11.9</v>
      </c>
      <c r="K1133" s="12">
        <v>21.5</v>
      </c>
      <c r="L1133" s="12">
        <v>34.299999999999997</v>
      </c>
      <c r="M1133" s="12">
        <v>12</v>
      </c>
      <c r="N1133" s="12">
        <v>75.599999999999994</v>
      </c>
      <c r="O1133" s="12">
        <v>5.4</v>
      </c>
      <c r="P1133" s="12">
        <v>22.5</v>
      </c>
      <c r="Q1133" s="12">
        <v>21.8</v>
      </c>
      <c r="R1133" s="85">
        <v>0.52223528903556293</v>
      </c>
      <c r="S1133" s="122">
        <v>0.28372307298538846</v>
      </c>
      <c r="T1133" s="122">
        <v>0.70259635651515562</v>
      </c>
      <c r="U1133" s="122">
        <v>0.57855081891976046</v>
      </c>
      <c r="V1133" s="174">
        <f t="shared" ref="V1133:V1196" si="2589">IF(R1133&lt;=R$1592,1,IF(R1133&lt;=R$1593,2,IF(R1133&lt;=R$1594,3,IF(R1133&lt;=R$1594,4,5))))</f>
        <v>2</v>
      </c>
      <c r="W1133" s="174">
        <f t="shared" ref="W1133:W1196" si="2590">IF(S1133&lt;=S$1592,1,IF(S1133&lt;=S$1593,2,IF(S1133&lt;=S$1594,3,IF(S1133&lt;=S$1594,4,5))))</f>
        <v>1</v>
      </c>
      <c r="X1133" s="174">
        <f t="shared" ref="X1133:X1196" si="2591">IF(T1133&lt;=T$1592,1,IF(T1133&lt;=T$1593,2,IF(T1133&lt;=T$1594,3,IF(T1133&lt;=T$1594,4,5))))</f>
        <v>3</v>
      </c>
      <c r="Y1133" s="174">
        <f t="shared" ref="Y1133:Y1196" si="2592">IF(U1133&lt;=U$1592,1,IF(U1133&lt;=U$1593,2,IF(U1133&lt;=U$1594,3,IF(U1133&lt;=U$1594,4,5))))</f>
        <v>3</v>
      </c>
      <c r="Z1133" s="99"/>
      <c r="AA1133" s="99"/>
      <c r="AB1133" s="99"/>
      <c r="AC1133" s="99"/>
      <c r="AD1133" s="99"/>
      <c r="AE1133" s="99"/>
      <c r="AF1133" s="99"/>
      <c r="AG1133" s="99"/>
      <c r="AH1133" s="99"/>
      <c r="AI1133" s="99"/>
      <c r="AJ1133" s="99"/>
      <c r="AK1133" s="99"/>
      <c r="AL1133" s="99"/>
      <c r="AM1133" s="99"/>
      <c r="AN1133" s="99"/>
      <c r="AO1133" s="52"/>
      <c r="AP1133" s="52"/>
      <c r="AQ1133" s="52"/>
    </row>
    <row r="1134" spans="1:43" ht="15" thickBot="1">
      <c r="A1134" s="1" t="s">
        <v>7</v>
      </c>
      <c r="B1134" s="1">
        <v>13089023212</v>
      </c>
      <c r="C1134" s="1"/>
      <c r="D1134" s="12">
        <v>60.9</v>
      </c>
      <c r="E1134" s="12">
        <v>60.4</v>
      </c>
      <c r="F1134" s="12">
        <v>17.2</v>
      </c>
      <c r="G1134" s="12">
        <v>8.1999999999999993</v>
      </c>
      <c r="H1134" s="12">
        <v>12.6</v>
      </c>
      <c r="I1134" s="12">
        <v>8.1</v>
      </c>
      <c r="J1134" s="12">
        <v>22.5</v>
      </c>
      <c r="K1134" s="12">
        <v>38.4</v>
      </c>
      <c r="L1134" s="12">
        <v>42.6</v>
      </c>
      <c r="M1134" s="12">
        <v>9.5</v>
      </c>
      <c r="N1134" s="12">
        <v>75.599999999999994</v>
      </c>
      <c r="O1134" s="12">
        <v>7.8</v>
      </c>
      <c r="P1134" s="12">
        <v>28.9</v>
      </c>
      <c r="Q1134" s="12">
        <v>26.4</v>
      </c>
      <c r="R1134" s="85">
        <v>0.44699655746705885</v>
      </c>
      <c r="S1134" s="122">
        <v>0.29984688859458708</v>
      </c>
      <c r="T1134" s="122">
        <v>0.59506351592198392</v>
      </c>
      <c r="U1134" s="122">
        <v>0.48097305673330254</v>
      </c>
      <c r="V1134" s="174">
        <f t="shared" si="2589"/>
        <v>2</v>
      </c>
      <c r="W1134" s="174">
        <f t="shared" si="2590"/>
        <v>1</v>
      </c>
      <c r="X1134" s="174">
        <f t="shared" si="2591"/>
        <v>3</v>
      </c>
      <c r="Y1134" s="174">
        <f t="shared" si="2592"/>
        <v>2</v>
      </c>
      <c r="Z1134" s="99"/>
      <c r="AA1134" s="99"/>
      <c r="AB1134" s="99"/>
      <c r="AC1134" s="99"/>
      <c r="AD1134" s="99"/>
      <c r="AE1134" s="99"/>
      <c r="AF1134" s="99"/>
      <c r="AG1134" s="99"/>
      <c r="AH1134" s="99"/>
      <c r="AI1134" s="99"/>
      <c r="AJ1134" s="99"/>
      <c r="AK1134" s="99"/>
      <c r="AL1134" s="99"/>
      <c r="AM1134" s="99"/>
      <c r="AN1134" s="99"/>
      <c r="AO1134" s="52"/>
      <c r="AP1134" s="52"/>
      <c r="AQ1134" s="52"/>
    </row>
    <row r="1135" spans="1:43" ht="15" thickBot="1">
      <c r="A1135" s="1" t="s">
        <v>7</v>
      </c>
      <c r="B1135" s="1">
        <v>13089023213</v>
      </c>
      <c r="C1135" s="1"/>
      <c r="D1135" s="12">
        <v>53.7</v>
      </c>
      <c r="E1135" s="12">
        <v>57</v>
      </c>
      <c r="F1135" s="12">
        <v>19.2</v>
      </c>
      <c r="G1135" s="12">
        <v>4.8</v>
      </c>
      <c r="H1135" s="12">
        <v>11.2</v>
      </c>
      <c r="I1135" s="12">
        <v>13.2</v>
      </c>
      <c r="J1135" s="12">
        <v>26.8</v>
      </c>
      <c r="K1135" s="12">
        <v>40.1</v>
      </c>
      <c r="L1135" s="12">
        <v>55.9</v>
      </c>
      <c r="M1135" s="12">
        <v>12.8</v>
      </c>
      <c r="N1135" s="12">
        <v>56.8</v>
      </c>
      <c r="O1135" s="12">
        <v>11.7</v>
      </c>
      <c r="P1135" s="12">
        <v>17.100000000000001</v>
      </c>
      <c r="Q1135" s="12">
        <v>13.1</v>
      </c>
      <c r="R1135" s="85">
        <v>0.39200271596371772</v>
      </c>
      <c r="S1135" s="122">
        <v>0.24355924630207618</v>
      </c>
      <c r="T1135" s="122">
        <v>0.47198961966276148</v>
      </c>
      <c r="U1135" s="122">
        <v>0.52816710380847254</v>
      </c>
      <c r="V1135" s="174">
        <f t="shared" si="2589"/>
        <v>2</v>
      </c>
      <c r="W1135" s="174">
        <f t="shared" si="2590"/>
        <v>1</v>
      </c>
      <c r="X1135" s="174">
        <f t="shared" si="2591"/>
        <v>2</v>
      </c>
      <c r="Y1135" s="174">
        <f t="shared" si="2592"/>
        <v>2</v>
      </c>
      <c r="Z1135" s="99"/>
      <c r="AA1135" s="99"/>
      <c r="AB1135" s="99"/>
      <c r="AC1135" s="99"/>
      <c r="AD1135" s="99"/>
      <c r="AE1135" s="99"/>
      <c r="AF1135" s="99"/>
      <c r="AG1135" s="99"/>
      <c r="AH1135" s="99"/>
      <c r="AI1135" s="99"/>
      <c r="AJ1135" s="99"/>
      <c r="AK1135" s="99"/>
      <c r="AL1135" s="99"/>
      <c r="AM1135" s="99"/>
      <c r="AN1135" s="99"/>
      <c r="AO1135" s="52"/>
      <c r="AP1135" s="52"/>
      <c r="AQ1135" s="52"/>
    </row>
    <row r="1136" spans="1:43" ht="15" thickBot="1">
      <c r="A1136" s="1" t="s">
        <v>7</v>
      </c>
      <c r="B1136" s="1">
        <v>13089023214</v>
      </c>
      <c r="C1136" s="1"/>
      <c r="D1136" s="12">
        <v>59.5</v>
      </c>
      <c r="E1136" s="12">
        <v>60.4</v>
      </c>
      <c r="F1136" s="12">
        <v>25</v>
      </c>
      <c r="G1136" s="12">
        <v>8.1</v>
      </c>
      <c r="H1136" s="12">
        <v>13.9</v>
      </c>
      <c r="I1136" s="12">
        <v>13</v>
      </c>
      <c r="J1136" s="12">
        <v>22.3</v>
      </c>
      <c r="K1136" s="12">
        <v>33.700000000000003</v>
      </c>
      <c r="L1136" s="12">
        <v>44.7</v>
      </c>
      <c r="M1136" s="12">
        <v>10.4</v>
      </c>
      <c r="N1136" s="12">
        <v>75.599999999999994</v>
      </c>
      <c r="O1136" s="12">
        <v>13.2</v>
      </c>
      <c r="P1136" s="12">
        <v>33</v>
      </c>
      <c r="Q1136" s="12">
        <v>15.2</v>
      </c>
      <c r="R1136" s="85">
        <v>0.45518463009260707</v>
      </c>
      <c r="S1136" s="122">
        <v>0.26686316332522986</v>
      </c>
      <c r="T1136" s="122">
        <v>0.59215980411848834</v>
      </c>
      <c r="U1136" s="122">
        <v>0.53899919166598986</v>
      </c>
      <c r="V1136" s="174">
        <f t="shared" si="2589"/>
        <v>2</v>
      </c>
      <c r="W1136" s="174">
        <f t="shared" si="2590"/>
        <v>1</v>
      </c>
      <c r="X1136" s="174">
        <f t="shared" si="2591"/>
        <v>2</v>
      </c>
      <c r="Y1136" s="174">
        <f t="shared" si="2592"/>
        <v>2</v>
      </c>
      <c r="Z1136" s="99"/>
      <c r="AA1136" s="99"/>
      <c r="AB1136" s="99"/>
      <c r="AC1136" s="99"/>
      <c r="AD1136" s="99"/>
      <c r="AE1136" s="99"/>
      <c r="AF1136" s="99"/>
      <c r="AG1136" s="99"/>
      <c r="AH1136" s="99"/>
      <c r="AI1136" s="99"/>
      <c r="AJ1136" s="99"/>
      <c r="AK1136" s="99"/>
      <c r="AL1136" s="99"/>
      <c r="AM1136" s="99"/>
      <c r="AN1136" s="99"/>
      <c r="AO1136" s="52"/>
      <c r="AP1136" s="52"/>
      <c r="AQ1136" s="52"/>
    </row>
    <row r="1137" spans="1:43" ht="15" thickBot="1">
      <c r="A1137" s="1" t="s">
        <v>7</v>
      </c>
      <c r="B1137" s="1">
        <v>13089023303</v>
      </c>
      <c r="C1137" s="1"/>
      <c r="D1137" s="12">
        <v>67.2</v>
      </c>
      <c r="E1137" s="12">
        <v>59.1</v>
      </c>
      <c r="F1137" s="12">
        <v>17.7</v>
      </c>
      <c r="G1137" s="12">
        <v>17.2</v>
      </c>
      <c r="H1137" s="12">
        <v>10.199999999999999</v>
      </c>
      <c r="I1137" s="12">
        <v>20.3</v>
      </c>
      <c r="J1137" s="12">
        <v>36.1</v>
      </c>
      <c r="K1137" s="12">
        <v>51.4</v>
      </c>
      <c r="L1137" s="12">
        <v>50</v>
      </c>
      <c r="M1137" s="12">
        <v>20.100000000000001</v>
      </c>
      <c r="N1137" s="12">
        <v>59.9</v>
      </c>
      <c r="O1137" s="12">
        <v>17.600000000000001</v>
      </c>
      <c r="P1137" s="12">
        <v>27.2</v>
      </c>
      <c r="Q1137" s="12">
        <v>18.600000000000001</v>
      </c>
      <c r="R1137" s="85">
        <v>0.33857047452665662</v>
      </c>
      <c r="S1137" s="122">
        <v>0.28448074346212127</v>
      </c>
      <c r="T1137" s="122">
        <v>0.42301505300254638</v>
      </c>
      <c r="U1137" s="122">
        <v>0.39778732046444659</v>
      </c>
      <c r="V1137" s="174">
        <f t="shared" si="2589"/>
        <v>1</v>
      </c>
      <c r="W1137" s="174">
        <f t="shared" si="2590"/>
        <v>1</v>
      </c>
      <c r="X1137" s="174">
        <f t="shared" si="2591"/>
        <v>1</v>
      </c>
      <c r="Y1137" s="174">
        <f t="shared" si="2592"/>
        <v>1</v>
      </c>
      <c r="Z1137" s="99"/>
      <c r="AA1137" s="99"/>
      <c r="AB1137" s="99"/>
      <c r="AC1137" s="99"/>
      <c r="AD1137" s="99"/>
      <c r="AE1137" s="99"/>
      <c r="AF1137" s="99"/>
      <c r="AG1137" s="99"/>
      <c r="AH1137" s="99"/>
      <c r="AI1137" s="99"/>
      <c r="AJ1137" s="99"/>
      <c r="AK1137" s="99"/>
      <c r="AL1137" s="99"/>
      <c r="AM1137" s="99"/>
      <c r="AN1137" s="99"/>
      <c r="AO1137" s="52"/>
      <c r="AP1137" s="52"/>
      <c r="AQ1137" s="52"/>
    </row>
    <row r="1138" spans="1:43" ht="15" thickBot="1">
      <c r="A1138" s="1" t="s">
        <v>7</v>
      </c>
      <c r="B1138" s="1">
        <v>13089023306</v>
      </c>
      <c r="C1138" s="1"/>
      <c r="D1138" s="12">
        <v>71.900000000000006</v>
      </c>
      <c r="E1138" s="12">
        <v>62</v>
      </c>
      <c r="F1138" s="12">
        <v>31.7</v>
      </c>
      <c r="G1138" s="12">
        <v>19.600000000000001</v>
      </c>
      <c r="H1138" s="12">
        <v>12.2</v>
      </c>
      <c r="I1138" s="12">
        <v>7.2</v>
      </c>
      <c r="J1138" s="12">
        <v>17.3</v>
      </c>
      <c r="K1138" s="12">
        <v>30.8</v>
      </c>
      <c r="L1138" s="12">
        <v>41.7</v>
      </c>
      <c r="M1138" s="12">
        <v>6.4</v>
      </c>
      <c r="N1138" s="12">
        <v>73.099999999999994</v>
      </c>
      <c r="O1138" s="12">
        <v>7.6</v>
      </c>
      <c r="P1138" s="12">
        <v>25</v>
      </c>
      <c r="Q1138" s="12">
        <v>12.5</v>
      </c>
      <c r="R1138" s="85">
        <v>0.56563985711381914</v>
      </c>
      <c r="S1138" s="122">
        <v>0.42102153843096174</v>
      </c>
      <c r="T1138" s="122">
        <v>0.65089014244771948</v>
      </c>
      <c r="U1138" s="122">
        <v>0.63127403222114187</v>
      </c>
      <c r="V1138" s="174">
        <f t="shared" si="2589"/>
        <v>3</v>
      </c>
      <c r="W1138" s="174">
        <f t="shared" si="2590"/>
        <v>2</v>
      </c>
      <c r="X1138" s="174">
        <f t="shared" si="2591"/>
        <v>3</v>
      </c>
      <c r="Y1138" s="174">
        <f t="shared" si="2592"/>
        <v>3</v>
      </c>
      <c r="Z1138" s="99"/>
      <c r="AA1138" s="99"/>
      <c r="AB1138" s="99"/>
      <c r="AC1138" s="99"/>
      <c r="AD1138" s="99"/>
      <c r="AE1138" s="99"/>
      <c r="AF1138" s="99"/>
      <c r="AG1138" s="99"/>
      <c r="AH1138" s="99"/>
      <c r="AI1138" s="99"/>
      <c r="AJ1138" s="99"/>
      <c r="AK1138" s="99"/>
      <c r="AL1138" s="99"/>
      <c r="AM1138" s="99"/>
      <c r="AN1138" s="99"/>
      <c r="AO1138" s="52"/>
      <c r="AP1138" s="52"/>
      <c r="AQ1138" s="52"/>
    </row>
    <row r="1139" spans="1:43" ht="15" thickBot="1">
      <c r="A1139" s="1" t="s">
        <v>7</v>
      </c>
      <c r="B1139" s="1">
        <v>13089023309</v>
      </c>
      <c r="C1139" s="1"/>
      <c r="D1139" s="10">
        <v>61.8</v>
      </c>
      <c r="E1139" s="10">
        <v>60</v>
      </c>
      <c r="F1139" s="10">
        <v>13.2</v>
      </c>
      <c r="G1139" s="10">
        <v>11.4</v>
      </c>
      <c r="H1139" s="10">
        <v>11.7</v>
      </c>
      <c r="I1139" s="10">
        <v>10</v>
      </c>
      <c r="J1139" s="10">
        <v>27.4</v>
      </c>
      <c r="K1139" s="10">
        <v>43.9</v>
      </c>
      <c r="L1139" s="10">
        <v>47.2</v>
      </c>
      <c r="M1139" s="10">
        <v>12.6</v>
      </c>
      <c r="N1139" s="10">
        <v>71.3</v>
      </c>
      <c r="O1139" s="10">
        <v>7.6</v>
      </c>
      <c r="P1139" s="10">
        <v>33.4</v>
      </c>
      <c r="Q1139" s="10">
        <v>17.8</v>
      </c>
      <c r="R1139" s="85">
        <v>0.42786810236804484</v>
      </c>
      <c r="S1139" s="122">
        <v>0.2942197230757424</v>
      </c>
      <c r="T1139" s="122">
        <v>0.52086156719805421</v>
      </c>
      <c r="U1139" s="122">
        <v>0.52175510145656634</v>
      </c>
      <c r="V1139" s="174">
        <f t="shared" si="2589"/>
        <v>2</v>
      </c>
      <c r="W1139" s="174">
        <f t="shared" si="2590"/>
        <v>1</v>
      </c>
      <c r="X1139" s="174">
        <f t="shared" si="2591"/>
        <v>2</v>
      </c>
      <c r="Y1139" s="174">
        <f t="shared" si="2592"/>
        <v>2</v>
      </c>
      <c r="Z1139" s="99"/>
      <c r="AA1139" s="99"/>
      <c r="AB1139" s="99"/>
      <c r="AC1139" s="99"/>
      <c r="AD1139" s="99"/>
      <c r="AE1139" s="99"/>
      <c r="AF1139" s="99"/>
      <c r="AG1139" s="99"/>
      <c r="AH1139" s="99"/>
      <c r="AI1139" s="99"/>
      <c r="AJ1139" s="99"/>
      <c r="AK1139" s="99"/>
      <c r="AL1139" s="99"/>
      <c r="AM1139" s="99"/>
      <c r="AN1139" s="99"/>
      <c r="AO1139" s="52"/>
      <c r="AP1139" s="52"/>
      <c r="AQ1139" s="52"/>
    </row>
    <row r="1140" spans="1:43" ht="15" thickBot="1">
      <c r="A1140" s="1" t="s">
        <v>7</v>
      </c>
      <c r="B1140" s="1">
        <v>13089023310</v>
      </c>
      <c r="C1140" s="1"/>
      <c r="D1140" s="10">
        <v>63.9</v>
      </c>
      <c r="E1140" s="10">
        <v>59.7</v>
      </c>
      <c r="F1140" s="10">
        <v>13.3</v>
      </c>
      <c r="G1140" s="10">
        <v>14</v>
      </c>
      <c r="H1140" s="10">
        <v>14.4</v>
      </c>
      <c r="I1140" s="10">
        <v>10.6</v>
      </c>
      <c r="J1140" s="10">
        <v>48.2</v>
      </c>
      <c r="K1140" s="10">
        <v>55.2</v>
      </c>
      <c r="L1140" s="10">
        <v>58.7</v>
      </c>
      <c r="M1140" s="10">
        <v>10.7</v>
      </c>
      <c r="N1140" s="10">
        <v>67.2</v>
      </c>
      <c r="O1140" s="10">
        <v>13.4</v>
      </c>
      <c r="P1140" s="10">
        <v>27</v>
      </c>
      <c r="Q1140" s="10">
        <v>21.7</v>
      </c>
      <c r="R1140" s="85">
        <v>0.32664068620666564</v>
      </c>
      <c r="S1140" s="122">
        <v>0.21958319495321407</v>
      </c>
      <c r="T1140" s="122">
        <v>0.407983376820788</v>
      </c>
      <c r="U1140" s="122">
        <v>0.44439402926392968</v>
      </c>
      <c r="V1140" s="174">
        <f t="shared" si="2589"/>
        <v>1</v>
      </c>
      <c r="W1140" s="174">
        <f t="shared" si="2590"/>
        <v>1</v>
      </c>
      <c r="X1140" s="174">
        <f t="shared" si="2591"/>
        <v>1</v>
      </c>
      <c r="Y1140" s="174">
        <f t="shared" si="2592"/>
        <v>2</v>
      </c>
      <c r="Z1140" s="99"/>
      <c r="AA1140" s="99"/>
      <c r="AB1140" s="99"/>
      <c r="AC1140" s="99"/>
      <c r="AD1140" s="99"/>
      <c r="AE1140" s="99"/>
      <c r="AF1140" s="99"/>
      <c r="AG1140" s="99"/>
      <c r="AH1140" s="99"/>
      <c r="AI1140" s="99"/>
      <c r="AJ1140" s="99"/>
      <c r="AK1140" s="99"/>
      <c r="AL1140" s="99"/>
      <c r="AM1140" s="99"/>
      <c r="AN1140" s="99"/>
      <c r="AO1140" s="52"/>
      <c r="AP1140" s="52"/>
      <c r="AQ1140" s="52"/>
    </row>
    <row r="1141" spans="1:43" ht="15" thickBot="1">
      <c r="A1141" s="1" t="s">
        <v>7</v>
      </c>
      <c r="B1141" s="1">
        <v>13089023311</v>
      </c>
      <c r="C1141" s="1"/>
      <c r="D1141" s="12">
        <v>71.900000000000006</v>
      </c>
      <c r="E1141" s="12">
        <v>64.5</v>
      </c>
      <c r="F1141" s="12">
        <v>30.8</v>
      </c>
      <c r="G1141" s="12">
        <v>26.2</v>
      </c>
      <c r="H1141" s="12">
        <v>10.3</v>
      </c>
      <c r="I1141" s="12">
        <v>4.0999999999999996</v>
      </c>
      <c r="J1141" s="12">
        <v>26.3</v>
      </c>
      <c r="K1141" s="12">
        <v>27.6</v>
      </c>
      <c r="L1141" s="12">
        <v>33.6</v>
      </c>
      <c r="M1141" s="12">
        <v>9.5</v>
      </c>
      <c r="N1141" s="12">
        <v>79.900000000000006</v>
      </c>
      <c r="O1141" s="12">
        <v>4.0999999999999996</v>
      </c>
      <c r="P1141" s="12">
        <v>20.6</v>
      </c>
      <c r="Q1141" s="12">
        <v>17</v>
      </c>
      <c r="R1141" s="85">
        <v>0.6190758213943931</v>
      </c>
      <c r="S1141" s="122">
        <v>0.46874894960160274</v>
      </c>
      <c r="T1141" s="122">
        <v>0.70063635492637943</v>
      </c>
      <c r="U1141" s="122">
        <v>0.67596663504332843</v>
      </c>
      <c r="V1141" s="174">
        <f t="shared" si="2589"/>
        <v>3</v>
      </c>
      <c r="W1141" s="174">
        <f t="shared" si="2590"/>
        <v>3</v>
      </c>
      <c r="X1141" s="174">
        <f t="shared" si="2591"/>
        <v>3</v>
      </c>
      <c r="Y1141" s="174">
        <f t="shared" si="2592"/>
        <v>3</v>
      </c>
      <c r="Z1141" s="99"/>
      <c r="AA1141" s="99"/>
      <c r="AB1141" s="99"/>
      <c r="AC1141" s="99"/>
      <c r="AD1141" s="99"/>
      <c r="AE1141" s="99"/>
      <c r="AF1141" s="99"/>
      <c r="AG1141" s="99"/>
      <c r="AH1141" s="99"/>
      <c r="AI1141" s="99"/>
      <c r="AJ1141" s="99"/>
      <c r="AK1141" s="99"/>
      <c r="AL1141" s="99"/>
      <c r="AM1141" s="99"/>
      <c r="AN1141" s="99"/>
      <c r="AO1141" s="52"/>
      <c r="AP1141" s="52"/>
      <c r="AQ1141" s="52"/>
    </row>
    <row r="1142" spans="1:43" ht="15" thickBot="1">
      <c r="A1142" s="1" t="s">
        <v>7</v>
      </c>
      <c r="B1142" s="1">
        <v>13089023312</v>
      </c>
      <c r="C1142" s="1"/>
      <c r="D1142" s="12">
        <v>76.3</v>
      </c>
      <c r="E1142" s="12">
        <v>62.3</v>
      </c>
      <c r="F1142" s="12">
        <v>29.1</v>
      </c>
      <c r="G1142" s="12">
        <v>17</v>
      </c>
      <c r="H1142" s="12">
        <v>10.7</v>
      </c>
      <c r="I1142" s="12">
        <v>15.7</v>
      </c>
      <c r="J1142" s="12">
        <v>30.3</v>
      </c>
      <c r="K1142" s="12">
        <v>29.1</v>
      </c>
      <c r="L1142" s="12">
        <v>48.4</v>
      </c>
      <c r="M1142" s="12">
        <v>7.2</v>
      </c>
      <c r="N1142" s="12">
        <v>77.599999999999994</v>
      </c>
      <c r="O1142" s="12">
        <v>5.4</v>
      </c>
      <c r="P1142" s="12">
        <v>22.3</v>
      </c>
      <c r="Q1142" s="12">
        <v>14.3</v>
      </c>
      <c r="R1142" s="85">
        <v>0.54588201428360594</v>
      </c>
      <c r="S1142" s="122">
        <v>0.37962093284973925</v>
      </c>
      <c r="T1142" s="122">
        <v>0.60432580370254596</v>
      </c>
      <c r="U1142" s="122">
        <v>0.67130028614395965</v>
      </c>
      <c r="V1142" s="174">
        <f t="shared" si="2589"/>
        <v>3</v>
      </c>
      <c r="W1142" s="174">
        <f t="shared" si="2590"/>
        <v>2</v>
      </c>
      <c r="X1142" s="174">
        <f t="shared" si="2591"/>
        <v>3</v>
      </c>
      <c r="Y1142" s="174">
        <f t="shared" si="2592"/>
        <v>3</v>
      </c>
      <c r="Z1142" s="99"/>
      <c r="AA1142" s="99"/>
      <c r="AB1142" s="99"/>
      <c r="AC1142" s="99"/>
      <c r="AD1142" s="99"/>
      <c r="AE1142" s="99"/>
      <c r="AF1142" s="99"/>
      <c r="AG1142" s="99"/>
      <c r="AH1142" s="99"/>
      <c r="AI1142" s="99"/>
      <c r="AJ1142" s="99"/>
      <c r="AK1142" s="99"/>
      <c r="AL1142" s="99"/>
      <c r="AM1142" s="99"/>
      <c r="AN1142" s="99"/>
      <c r="AO1142" s="52"/>
      <c r="AP1142" s="52"/>
      <c r="AQ1142" s="52"/>
    </row>
    <row r="1143" spans="1:43" ht="15" thickBot="1">
      <c r="A1143" s="1" t="s">
        <v>7</v>
      </c>
      <c r="B1143" s="1">
        <v>13089023313</v>
      </c>
      <c r="C1143" s="1"/>
      <c r="D1143" s="12">
        <v>67.2</v>
      </c>
      <c r="E1143" s="12">
        <v>59.1</v>
      </c>
      <c r="F1143" s="12">
        <v>15.7</v>
      </c>
      <c r="G1143" s="12">
        <v>17.2</v>
      </c>
      <c r="H1143" s="12">
        <v>13.6</v>
      </c>
      <c r="I1143" s="12">
        <v>9.1</v>
      </c>
      <c r="J1143" s="12">
        <v>33.5</v>
      </c>
      <c r="K1143" s="12">
        <v>38.9</v>
      </c>
      <c r="L1143" s="12">
        <v>46.3</v>
      </c>
      <c r="M1143" s="12">
        <v>13.6</v>
      </c>
      <c r="N1143" s="12">
        <v>59.9</v>
      </c>
      <c r="O1143" s="12">
        <v>14.3</v>
      </c>
      <c r="P1143" s="12">
        <v>25.5</v>
      </c>
      <c r="Q1143" s="12">
        <v>20.100000000000001</v>
      </c>
      <c r="R1143" s="85">
        <v>0.39666636722749371</v>
      </c>
      <c r="S1143" s="122">
        <v>0.29106806698420634</v>
      </c>
      <c r="T1143" s="122">
        <v>0.53986512455714475</v>
      </c>
      <c r="U1143" s="122">
        <v>0.41430764784864327</v>
      </c>
      <c r="V1143" s="174">
        <f t="shared" si="2589"/>
        <v>2</v>
      </c>
      <c r="W1143" s="174">
        <f t="shared" si="2590"/>
        <v>1</v>
      </c>
      <c r="X1143" s="174">
        <f t="shared" si="2591"/>
        <v>2</v>
      </c>
      <c r="Y1143" s="174">
        <f t="shared" si="2592"/>
        <v>1</v>
      </c>
      <c r="Z1143" s="99"/>
      <c r="AA1143" s="99"/>
      <c r="AB1143" s="99"/>
      <c r="AC1143" s="99"/>
      <c r="AD1143" s="99"/>
      <c r="AE1143" s="99"/>
      <c r="AF1143" s="99"/>
      <c r="AG1143" s="99"/>
      <c r="AH1143" s="99"/>
      <c r="AI1143" s="99"/>
      <c r="AJ1143" s="99"/>
      <c r="AK1143" s="99"/>
      <c r="AL1143" s="99"/>
      <c r="AM1143" s="99"/>
      <c r="AN1143" s="99"/>
      <c r="AO1143" s="52"/>
      <c r="AP1143" s="52"/>
      <c r="AQ1143" s="52"/>
    </row>
    <row r="1144" spans="1:43" ht="15" thickBot="1">
      <c r="A1144" s="1" t="s">
        <v>7</v>
      </c>
      <c r="B1144" s="1">
        <v>13089023314</v>
      </c>
      <c r="C1144" s="1"/>
      <c r="D1144" s="10">
        <v>77.900000000000006</v>
      </c>
      <c r="E1144" s="10">
        <v>60.3</v>
      </c>
      <c r="F1144" s="10">
        <v>14.9</v>
      </c>
      <c r="G1144" s="10">
        <v>11.6</v>
      </c>
      <c r="H1144" s="10">
        <v>17.100000000000001</v>
      </c>
      <c r="I1144" s="10">
        <v>7.4</v>
      </c>
      <c r="J1144" s="10">
        <v>7.1</v>
      </c>
      <c r="K1144" s="10">
        <v>33.5</v>
      </c>
      <c r="L1144" s="10">
        <v>45.6</v>
      </c>
      <c r="M1144" s="10">
        <v>9.6999999999999993</v>
      </c>
      <c r="N1144" s="10">
        <v>73.5</v>
      </c>
      <c r="O1144" s="10">
        <v>7.1</v>
      </c>
      <c r="P1144" s="10">
        <v>24</v>
      </c>
      <c r="Q1144" s="10">
        <v>18.2</v>
      </c>
      <c r="R1144" s="85">
        <v>0.49233040425756275</v>
      </c>
      <c r="S1144" s="122">
        <v>0.3315481739553614</v>
      </c>
      <c r="T1144" s="122">
        <v>0.59108890923598134</v>
      </c>
      <c r="U1144" s="122">
        <v>0.58276048301354444</v>
      </c>
      <c r="V1144" s="174">
        <f t="shared" si="2589"/>
        <v>2</v>
      </c>
      <c r="W1144" s="174">
        <f t="shared" si="2590"/>
        <v>2</v>
      </c>
      <c r="X1144" s="174">
        <f t="shared" si="2591"/>
        <v>2</v>
      </c>
      <c r="Y1144" s="174">
        <f t="shared" si="2592"/>
        <v>3</v>
      </c>
      <c r="Z1144" s="99"/>
      <c r="AA1144" s="99"/>
      <c r="AB1144" s="99"/>
      <c r="AC1144" s="99"/>
      <c r="AD1144" s="99"/>
      <c r="AE1144" s="99"/>
      <c r="AF1144" s="99"/>
      <c r="AG1144" s="99"/>
      <c r="AH1144" s="99"/>
      <c r="AI1144" s="99"/>
      <c r="AJ1144" s="99"/>
      <c r="AK1144" s="99"/>
      <c r="AL1144" s="99"/>
      <c r="AM1144" s="99"/>
      <c r="AN1144" s="99"/>
      <c r="AO1144" s="52"/>
      <c r="AP1144" s="52"/>
      <c r="AQ1144" s="52"/>
    </row>
    <row r="1145" spans="1:43" ht="15" thickBot="1">
      <c r="A1145" s="1" t="s">
        <v>7</v>
      </c>
      <c r="B1145" s="1">
        <v>13089023315</v>
      </c>
      <c r="C1145" s="1"/>
      <c r="D1145" s="12">
        <v>69.400000000000006</v>
      </c>
      <c r="E1145" s="12">
        <v>61.7</v>
      </c>
      <c r="F1145" s="12">
        <v>30.2</v>
      </c>
      <c r="G1145" s="12">
        <v>20.5</v>
      </c>
      <c r="H1145" s="12">
        <v>11.8</v>
      </c>
      <c r="I1145" s="12">
        <v>8.9</v>
      </c>
      <c r="J1145" s="12">
        <v>4.8</v>
      </c>
      <c r="K1145" s="12">
        <v>22.9</v>
      </c>
      <c r="L1145" s="12">
        <v>39.9</v>
      </c>
      <c r="M1145" s="12">
        <v>7</v>
      </c>
      <c r="N1145" s="12">
        <v>70</v>
      </c>
      <c r="O1145" s="12">
        <v>1.7</v>
      </c>
      <c r="P1145" s="12">
        <v>19.600000000000001</v>
      </c>
      <c r="Q1145" s="12">
        <v>10</v>
      </c>
      <c r="R1145" s="85">
        <v>0.61350499126681513</v>
      </c>
      <c r="S1145" s="122">
        <v>0.43363940926635164</v>
      </c>
      <c r="T1145" s="122">
        <v>0.69003745149259921</v>
      </c>
      <c r="U1145" s="122">
        <v>0.70662432953257925</v>
      </c>
      <c r="V1145" s="174">
        <f t="shared" si="2589"/>
        <v>3</v>
      </c>
      <c r="W1145" s="174">
        <f t="shared" si="2590"/>
        <v>2</v>
      </c>
      <c r="X1145" s="174">
        <f t="shared" si="2591"/>
        <v>3</v>
      </c>
      <c r="Y1145" s="174">
        <f t="shared" si="2592"/>
        <v>3</v>
      </c>
      <c r="Z1145" s="99"/>
      <c r="AA1145" s="99"/>
      <c r="AB1145" s="99"/>
      <c r="AC1145" s="99"/>
      <c r="AD1145" s="99"/>
      <c r="AE1145" s="99"/>
      <c r="AF1145" s="99"/>
      <c r="AG1145" s="99"/>
      <c r="AH1145" s="99"/>
      <c r="AI1145" s="99"/>
      <c r="AJ1145" s="99"/>
      <c r="AK1145" s="99"/>
      <c r="AL1145" s="99"/>
      <c r="AM1145" s="99"/>
      <c r="AN1145" s="99"/>
      <c r="AO1145" s="52"/>
      <c r="AP1145" s="52"/>
      <c r="AQ1145" s="52"/>
    </row>
    <row r="1146" spans="1:43" ht="15" thickBot="1">
      <c r="A1146" s="1" t="s">
        <v>7</v>
      </c>
      <c r="B1146" s="1">
        <v>13089023316</v>
      </c>
      <c r="C1146" s="1"/>
      <c r="D1146" s="12">
        <v>71.900000000000006</v>
      </c>
      <c r="E1146" s="12">
        <v>64.5</v>
      </c>
      <c r="F1146" s="12">
        <v>29.3</v>
      </c>
      <c r="G1146" s="12">
        <v>26.2</v>
      </c>
      <c r="H1146" s="12">
        <v>11.9</v>
      </c>
      <c r="I1146" s="12">
        <v>4</v>
      </c>
      <c r="J1146" s="12">
        <v>1.7</v>
      </c>
      <c r="K1146" s="12">
        <v>17.7</v>
      </c>
      <c r="L1146" s="12">
        <v>39.9</v>
      </c>
      <c r="M1146" s="12">
        <v>4.9000000000000004</v>
      </c>
      <c r="N1146" s="12">
        <v>79.900000000000006</v>
      </c>
      <c r="O1146" s="12">
        <v>7.9</v>
      </c>
      <c r="P1146" s="12">
        <v>22.1</v>
      </c>
      <c r="Q1146" s="12">
        <v>21</v>
      </c>
      <c r="R1146" s="85">
        <v>0.61020285393233331</v>
      </c>
      <c r="S1146" s="122">
        <v>0.49399135707294894</v>
      </c>
      <c r="T1146" s="122">
        <v>0.72370097774048803</v>
      </c>
      <c r="U1146" s="122">
        <v>0.59920353353385991</v>
      </c>
      <c r="V1146" s="174">
        <f t="shared" si="2589"/>
        <v>3</v>
      </c>
      <c r="W1146" s="174">
        <f t="shared" si="2590"/>
        <v>3</v>
      </c>
      <c r="X1146" s="174">
        <f t="shared" si="2591"/>
        <v>5</v>
      </c>
      <c r="Y1146" s="174">
        <f t="shared" si="2592"/>
        <v>3</v>
      </c>
      <c r="Z1146" s="99"/>
      <c r="AA1146" s="99"/>
      <c r="AB1146" s="99"/>
      <c r="AC1146" s="99"/>
      <c r="AD1146" s="99"/>
      <c r="AE1146" s="99"/>
      <c r="AF1146" s="99"/>
      <c r="AG1146" s="99"/>
      <c r="AH1146" s="99"/>
      <c r="AI1146" s="99"/>
      <c r="AJ1146" s="99"/>
      <c r="AK1146" s="99"/>
      <c r="AL1146" s="99"/>
      <c r="AM1146" s="99"/>
      <c r="AN1146" s="99"/>
      <c r="AO1146" s="52"/>
      <c r="AP1146" s="52"/>
      <c r="AQ1146" s="52"/>
    </row>
    <row r="1147" spans="1:43" ht="15" thickBot="1">
      <c r="A1147" s="1" t="s">
        <v>7</v>
      </c>
      <c r="B1147" s="1">
        <v>13089023410</v>
      </c>
      <c r="C1147" s="1"/>
      <c r="D1147" s="12">
        <v>52.4</v>
      </c>
      <c r="E1147" s="12">
        <v>44.9</v>
      </c>
      <c r="F1147" s="12">
        <v>18.8</v>
      </c>
      <c r="G1147" s="12">
        <v>3.4</v>
      </c>
      <c r="H1147" s="12">
        <v>12.3</v>
      </c>
      <c r="I1147" s="12">
        <v>7.8</v>
      </c>
      <c r="J1147" s="12">
        <v>53.6</v>
      </c>
      <c r="K1147" s="12">
        <v>61.8</v>
      </c>
      <c r="L1147" s="12">
        <v>58.9</v>
      </c>
      <c r="M1147" s="12">
        <v>16.399999999999999</v>
      </c>
      <c r="N1147" s="12">
        <v>56.6</v>
      </c>
      <c r="O1147" s="12">
        <v>15.8</v>
      </c>
      <c r="P1147" s="12">
        <v>34.299999999999997</v>
      </c>
      <c r="Q1147" s="12">
        <v>26.5</v>
      </c>
      <c r="R1147" s="85">
        <v>0.21064135570968048</v>
      </c>
      <c r="S1147" s="122">
        <v>0.14103784919430043</v>
      </c>
      <c r="T1147" s="122">
        <v>0.34393847957317081</v>
      </c>
      <c r="U1147" s="122">
        <v>0.27062594606058621</v>
      </c>
      <c r="V1147" s="174">
        <f t="shared" si="2589"/>
        <v>1</v>
      </c>
      <c r="W1147" s="174">
        <f t="shared" si="2590"/>
        <v>1</v>
      </c>
      <c r="X1147" s="174">
        <f t="shared" si="2591"/>
        <v>1</v>
      </c>
      <c r="Y1147" s="174">
        <f t="shared" si="2592"/>
        <v>1</v>
      </c>
      <c r="Z1147" s="99"/>
      <c r="AA1147" s="99"/>
      <c r="AB1147" s="99"/>
      <c r="AC1147" s="99"/>
      <c r="AD1147" s="99"/>
      <c r="AE1147" s="99"/>
      <c r="AF1147" s="99"/>
      <c r="AG1147" s="99"/>
      <c r="AH1147" s="99"/>
      <c r="AI1147" s="99"/>
      <c r="AJ1147" s="99"/>
      <c r="AK1147" s="99"/>
      <c r="AL1147" s="99"/>
      <c r="AM1147" s="99"/>
      <c r="AN1147" s="99"/>
      <c r="AO1147" s="52"/>
      <c r="AP1147" s="52"/>
      <c r="AQ1147" s="52"/>
    </row>
    <row r="1148" spans="1:43" ht="15" thickBot="1">
      <c r="A1148" s="1" t="s">
        <v>7</v>
      </c>
      <c r="B1148" s="1">
        <v>13089023411</v>
      </c>
      <c r="C1148" s="1"/>
      <c r="D1148" s="12">
        <v>52.4</v>
      </c>
      <c r="E1148" s="12">
        <v>44.9</v>
      </c>
      <c r="F1148" s="12">
        <v>19.3</v>
      </c>
      <c r="G1148" s="12">
        <v>3.4</v>
      </c>
      <c r="H1148" s="12">
        <v>15.5</v>
      </c>
      <c r="I1148" s="12">
        <v>9.6999999999999993</v>
      </c>
      <c r="J1148" s="12">
        <v>34.6</v>
      </c>
      <c r="K1148" s="12">
        <v>37.4</v>
      </c>
      <c r="L1148" s="12">
        <v>40.200000000000003</v>
      </c>
      <c r="M1148" s="12">
        <v>12.8</v>
      </c>
      <c r="N1148" s="12">
        <v>56.6</v>
      </c>
      <c r="O1148" s="12">
        <v>12.2</v>
      </c>
      <c r="P1148" s="12">
        <v>30.5</v>
      </c>
      <c r="Q1148" s="12">
        <v>20.3</v>
      </c>
      <c r="R1148" s="85">
        <v>0.3513279501804864</v>
      </c>
      <c r="S1148" s="122">
        <v>0.12470975086904973</v>
      </c>
      <c r="T1148" s="122">
        <v>0.59439207406538674</v>
      </c>
      <c r="U1148" s="122">
        <v>0.38055337507582071</v>
      </c>
      <c r="V1148" s="174">
        <f t="shared" si="2589"/>
        <v>1</v>
      </c>
      <c r="W1148" s="174">
        <f t="shared" si="2590"/>
        <v>1</v>
      </c>
      <c r="X1148" s="174">
        <f t="shared" si="2591"/>
        <v>3</v>
      </c>
      <c r="Y1148" s="174">
        <f t="shared" si="2592"/>
        <v>1</v>
      </c>
      <c r="Z1148" s="99"/>
      <c r="AA1148" s="99"/>
      <c r="AB1148" s="99"/>
      <c r="AC1148" s="99"/>
      <c r="AD1148" s="99"/>
      <c r="AE1148" s="99"/>
      <c r="AF1148" s="99"/>
      <c r="AG1148" s="99"/>
      <c r="AH1148" s="99"/>
      <c r="AI1148" s="99"/>
      <c r="AJ1148" s="99"/>
      <c r="AK1148" s="99"/>
      <c r="AL1148" s="99"/>
      <c r="AM1148" s="99"/>
      <c r="AN1148" s="99"/>
      <c r="AO1148" s="52"/>
      <c r="AP1148" s="52"/>
      <c r="AQ1148" s="52"/>
    </row>
    <row r="1149" spans="1:43" ht="15" thickBot="1">
      <c r="A1149" s="1" t="s">
        <v>7</v>
      </c>
      <c r="B1149" s="1">
        <v>13089023412</v>
      </c>
      <c r="C1149" s="1"/>
      <c r="D1149" s="12">
        <v>64.2</v>
      </c>
      <c r="E1149" s="12">
        <v>60.5</v>
      </c>
      <c r="F1149" s="12">
        <v>16.3</v>
      </c>
      <c r="G1149" s="12">
        <v>13.7</v>
      </c>
      <c r="H1149" s="12">
        <v>13.8</v>
      </c>
      <c r="I1149" s="12">
        <v>14.1</v>
      </c>
      <c r="J1149" s="12">
        <v>22.9</v>
      </c>
      <c r="K1149" s="12">
        <v>35.4</v>
      </c>
      <c r="L1149" s="12">
        <v>37.9</v>
      </c>
      <c r="M1149" s="12">
        <v>14.7</v>
      </c>
      <c r="N1149" s="12">
        <v>80.3</v>
      </c>
      <c r="O1149" s="12">
        <v>12.6</v>
      </c>
      <c r="P1149" s="12">
        <v>23.1</v>
      </c>
      <c r="Q1149" s="12">
        <v>28.1</v>
      </c>
      <c r="R1149" s="85">
        <v>0.44551181567868553</v>
      </c>
      <c r="S1149" s="122">
        <v>0.27374816924610063</v>
      </c>
      <c r="T1149" s="122">
        <v>0.60600988072994677</v>
      </c>
      <c r="U1149" s="122">
        <v>0.48861182060301322</v>
      </c>
      <c r="V1149" s="174">
        <f t="shared" si="2589"/>
        <v>2</v>
      </c>
      <c r="W1149" s="174">
        <f t="shared" si="2590"/>
        <v>1</v>
      </c>
      <c r="X1149" s="174">
        <f t="shared" si="2591"/>
        <v>3</v>
      </c>
      <c r="Y1149" s="174">
        <f t="shared" si="2592"/>
        <v>2</v>
      </c>
      <c r="Z1149" s="99"/>
      <c r="AA1149" s="99"/>
      <c r="AB1149" s="99"/>
      <c r="AC1149" s="99"/>
      <c r="AD1149" s="99"/>
      <c r="AE1149" s="99"/>
      <c r="AF1149" s="99"/>
      <c r="AG1149" s="99"/>
      <c r="AH1149" s="99"/>
      <c r="AI1149" s="99"/>
      <c r="AJ1149" s="99"/>
      <c r="AK1149" s="99"/>
      <c r="AL1149" s="99"/>
      <c r="AM1149" s="99"/>
      <c r="AN1149" s="99"/>
      <c r="AO1149" s="52"/>
      <c r="AP1149" s="52"/>
      <c r="AQ1149" s="52"/>
    </row>
    <row r="1150" spans="1:43" ht="15" thickBot="1">
      <c r="A1150" s="1" t="s">
        <v>7</v>
      </c>
      <c r="B1150" s="1">
        <v>13089023413</v>
      </c>
      <c r="C1150" s="1"/>
      <c r="D1150" s="12">
        <v>66.2</v>
      </c>
      <c r="E1150" s="12">
        <v>63.4</v>
      </c>
      <c r="F1150" s="12">
        <v>33.6</v>
      </c>
      <c r="G1150" s="12">
        <v>19.600000000000001</v>
      </c>
      <c r="H1150" s="12">
        <v>11.8</v>
      </c>
      <c r="I1150" s="12">
        <v>3.7</v>
      </c>
      <c r="J1150" s="12">
        <v>1</v>
      </c>
      <c r="K1150" s="12">
        <v>31.4</v>
      </c>
      <c r="L1150" s="12">
        <v>41.2</v>
      </c>
      <c r="M1150" s="12">
        <v>10.9</v>
      </c>
      <c r="N1150" s="12">
        <v>81.5</v>
      </c>
      <c r="O1150" s="12">
        <v>5.7</v>
      </c>
      <c r="P1150" s="12">
        <v>11.3</v>
      </c>
      <c r="Q1150" s="12">
        <v>16.2</v>
      </c>
      <c r="R1150" s="85">
        <v>0.60463413292947576</v>
      </c>
      <c r="S1150" s="122">
        <v>0.46774030750780726</v>
      </c>
      <c r="T1150" s="122">
        <v>0.62266784895714278</v>
      </c>
      <c r="U1150" s="122">
        <v>0.73001993048653191</v>
      </c>
      <c r="V1150" s="174">
        <f t="shared" si="2589"/>
        <v>3</v>
      </c>
      <c r="W1150" s="174">
        <f t="shared" si="2590"/>
        <v>3</v>
      </c>
      <c r="X1150" s="174">
        <f t="shared" si="2591"/>
        <v>3</v>
      </c>
      <c r="Y1150" s="174">
        <f t="shared" si="2592"/>
        <v>5</v>
      </c>
      <c r="Z1150" s="99"/>
      <c r="AA1150" s="99"/>
      <c r="AB1150" s="99"/>
      <c r="AC1150" s="99"/>
      <c r="AD1150" s="99"/>
      <c r="AE1150" s="99"/>
      <c r="AF1150" s="99"/>
      <c r="AG1150" s="99"/>
      <c r="AH1150" s="99"/>
      <c r="AI1150" s="99"/>
      <c r="AJ1150" s="99"/>
      <c r="AK1150" s="99"/>
      <c r="AL1150" s="99"/>
      <c r="AM1150" s="99"/>
      <c r="AN1150" s="99"/>
      <c r="AO1150" s="52"/>
      <c r="AP1150" s="52"/>
      <c r="AQ1150" s="52"/>
    </row>
    <row r="1151" spans="1:43" ht="15" thickBot="1">
      <c r="A1151" s="1" t="s">
        <v>7</v>
      </c>
      <c r="B1151" s="1">
        <v>13089023414</v>
      </c>
      <c r="C1151" s="1"/>
      <c r="D1151" s="12">
        <v>66.099999999999994</v>
      </c>
      <c r="E1151" s="12">
        <v>63.2</v>
      </c>
      <c r="F1151" s="12">
        <v>23.2</v>
      </c>
      <c r="G1151" s="12">
        <v>18.600000000000001</v>
      </c>
      <c r="H1151" s="12">
        <v>12</v>
      </c>
      <c r="I1151" s="12">
        <v>22.2</v>
      </c>
      <c r="J1151" s="12">
        <v>40.4</v>
      </c>
      <c r="K1151" s="12">
        <v>34</v>
      </c>
      <c r="L1151" s="12">
        <v>44.9</v>
      </c>
      <c r="M1151" s="12">
        <v>13</v>
      </c>
      <c r="N1151" s="12">
        <v>81.400000000000006</v>
      </c>
      <c r="O1151" s="12">
        <v>4</v>
      </c>
      <c r="P1151" s="12">
        <v>21.1</v>
      </c>
      <c r="Q1151" s="12">
        <v>16.2</v>
      </c>
      <c r="R1151" s="85">
        <v>0.50102393065490625</v>
      </c>
      <c r="S1151" s="122">
        <v>0.2657144120250759</v>
      </c>
      <c r="T1151" s="122">
        <v>0.57254236786182877</v>
      </c>
      <c r="U1151" s="122">
        <v>0.69240837179974268</v>
      </c>
      <c r="V1151" s="174">
        <f t="shared" si="2589"/>
        <v>2</v>
      </c>
      <c r="W1151" s="174">
        <f t="shared" si="2590"/>
        <v>1</v>
      </c>
      <c r="X1151" s="174">
        <f t="shared" si="2591"/>
        <v>2</v>
      </c>
      <c r="Y1151" s="174">
        <f t="shared" si="2592"/>
        <v>3</v>
      </c>
      <c r="Z1151" s="99"/>
      <c r="AA1151" s="99"/>
      <c r="AB1151" s="99"/>
      <c r="AC1151" s="99"/>
      <c r="AD1151" s="99"/>
      <c r="AE1151" s="99"/>
      <c r="AF1151" s="99"/>
      <c r="AG1151" s="99"/>
      <c r="AH1151" s="99"/>
      <c r="AI1151" s="99"/>
      <c r="AJ1151" s="99"/>
      <c r="AK1151" s="99"/>
      <c r="AL1151" s="99"/>
      <c r="AM1151" s="99"/>
      <c r="AN1151" s="99"/>
      <c r="AO1151" s="52"/>
      <c r="AP1151" s="52"/>
      <c r="AQ1151" s="52"/>
    </row>
    <row r="1152" spans="1:43" ht="15" thickBot="1">
      <c r="A1152" s="1" t="s">
        <v>7</v>
      </c>
      <c r="B1152" s="1">
        <v>13089023416</v>
      </c>
      <c r="C1152" s="1"/>
      <c r="D1152" s="12">
        <v>65.400000000000006</v>
      </c>
      <c r="E1152" s="12">
        <v>61</v>
      </c>
      <c r="F1152" s="12">
        <v>27.5</v>
      </c>
      <c r="G1152" s="12">
        <v>6</v>
      </c>
      <c r="H1152" s="12">
        <v>12.5</v>
      </c>
      <c r="I1152" s="12">
        <v>8.9</v>
      </c>
      <c r="J1152" s="12">
        <v>10</v>
      </c>
      <c r="K1152" s="12">
        <v>17.2</v>
      </c>
      <c r="L1152" s="12">
        <v>46.2</v>
      </c>
      <c r="M1152" s="12">
        <v>8</v>
      </c>
      <c r="N1152" s="12">
        <v>80.5</v>
      </c>
      <c r="O1152" s="12">
        <v>6</v>
      </c>
      <c r="P1152" s="12">
        <v>23.5</v>
      </c>
      <c r="Q1152" s="12">
        <v>11.6</v>
      </c>
      <c r="R1152" s="85">
        <v>0.57553997440806359</v>
      </c>
      <c r="S1152" s="122">
        <v>0.35769386045700025</v>
      </c>
      <c r="T1152" s="122">
        <v>0.66032443976053623</v>
      </c>
      <c r="U1152" s="122">
        <v>0.70830561480606247</v>
      </c>
      <c r="V1152" s="174">
        <f t="shared" si="2589"/>
        <v>3</v>
      </c>
      <c r="W1152" s="174">
        <f t="shared" si="2590"/>
        <v>2</v>
      </c>
      <c r="X1152" s="174">
        <f t="shared" si="2591"/>
        <v>3</v>
      </c>
      <c r="Y1152" s="174">
        <f t="shared" si="2592"/>
        <v>3</v>
      </c>
      <c r="Z1152" s="99"/>
      <c r="AA1152" s="99"/>
      <c r="AB1152" s="99"/>
      <c r="AC1152" s="99"/>
      <c r="AD1152" s="99"/>
      <c r="AE1152" s="99"/>
      <c r="AF1152" s="99"/>
      <c r="AG1152" s="99"/>
      <c r="AH1152" s="99"/>
      <c r="AI1152" s="99"/>
      <c r="AJ1152" s="99"/>
      <c r="AK1152" s="99"/>
      <c r="AL1152" s="99"/>
      <c r="AM1152" s="99"/>
      <c r="AN1152" s="99"/>
      <c r="AO1152" s="52"/>
      <c r="AP1152" s="52"/>
      <c r="AQ1152" s="52"/>
    </row>
    <row r="1153" spans="1:43" ht="15" thickBot="1">
      <c r="A1153" s="1" t="s">
        <v>7</v>
      </c>
      <c r="B1153" s="1">
        <v>13089023418</v>
      </c>
      <c r="C1153" s="1"/>
      <c r="D1153" s="12">
        <v>65.8</v>
      </c>
      <c r="E1153" s="12">
        <v>60.5</v>
      </c>
      <c r="F1153" s="12">
        <v>22</v>
      </c>
      <c r="G1153" s="12">
        <v>9.3000000000000007</v>
      </c>
      <c r="H1153" s="12">
        <v>12.8</v>
      </c>
      <c r="I1153" s="12">
        <v>17.8</v>
      </c>
      <c r="J1153" s="12">
        <v>7.7</v>
      </c>
      <c r="K1153" s="12">
        <v>26.8</v>
      </c>
      <c r="L1153" s="12">
        <v>48.3</v>
      </c>
      <c r="M1153" s="12">
        <v>5</v>
      </c>
      <c r="N1153" s="12">
        <v>75.5</v>
      </c>
      <c r="O1153" s="12">
        <v>5.8</v>
      </c>
      <c r="P1153" s="12">
        <v>21.8</v>
      </c>
      <c r="Q1153" s="12">
        <v>13.9</v>
      </c>
      <c r="R1153" s="85">
        <v>0.52867461489683731</v>
      </c>
      <c r="S1153" s="122">
        <v>0.3094278530003533</v>
      </c>
      <c r="T1153" s="122">
        <v>0.62826107535342157</v>
      </c>
      <c r="U1153" s="122">
        <v>0.66134321735191592</v>
      </c>
      <c r="V1153" s="174">
        <f t="shared" si="2589"/>
        <v>2</v>
      </c>
      <c r="W1153" s="174">
        <f t="shared" si="2590"/>
        <v>2</v>
      </c>
      <c r="X1153" s="174">
        <f t="shared" si="2591"/>
        <v>3</v>
      </c>
      <c r="Y1153" s="174">
        <f t="shared" si="2592"/>
        <v>3</v>
      </c>
      <c r="Z1153" s="99"/>
      <c r="AA1153" s="99"/>
      <c r="AB1153" s="99"/>
      <c r="AC1153" s="99"/>
      <c r="AD1153" s="99"/>
      <c r="AE1153" s="99"/>
      <c r="AF1153" s="99"/>
      <c r="AG1153" s="99"/>
      <c r="AH1153" s="99"/>
      <c r="AI1153" s="99"/>
      <c r="AJ1153" s="99"/>
      <c r="AK1153" s="99"/>
      <c r="AL1153" s="99"/>
      <c r="AM1153" s="99"/>
      <c r="AN1153" s="99"/>
      <c r="AO1153" s="52"/>
      <c r="AP1153" s="52"/>
      <c r="AQ1153" s="52"/>
    </row>
    <row r="1154" spans="1:43" ht="15" thickBot="1">
      <c r="A1154" s="1" t="s">
        <v>7</v>
      </c>
      <c r="B1154" s="1">
        <v>13089023419</v>
      </c>
      <c r="C1154" s="1"/>
      <c r="D1154" s="12">
        <v>65.8</v>
      </c>
      <c r="E1154" s="12">
        <v>61.1</v>
      </c>
      <c r="F1154" s="12">
        <v>25.7</v>
      </c>
      <c r="G1154" s="12">
        <v>6</v>
      </c>
      <c r="H1154" s="12">
        <v>11.7</v>
      </c>
      <c r="I1154" s="12">
        <v>5.8</v>
      </c>
      <c r="J1154" s="12">
        <v>16.899999999999999</v>
      </c>
      <c r="K1154" s="12">
        <v>25.6</v>
      </c>
      <c r="L1154" s="12">
        <v>37.200000000000003</v>
      </c>
      <c r="M1154" s="12">
        <v>5.5</v>
      </c>
      <c r="N1154" s="12">
        <v>79.8</v>
      </c>
      <c r="O1154" s="12">
        <v>8.6999999999999993</v>
      </c>
      <c r="P1154" s="12">
        <v>15.5</v>
      </c>
      <c r="Q1154" s="12">
        <v>14.3</v>
      </c>
      <c r="R1154" s="85">
        <v>0.59573424653451457</v>
      </c>
      <c r="S1154" s="122">
        <v>0.36882137758556072</v>
      </c>
      <c r="T1154" s="122">
        <v>0.70881028892384912</v>
      </c>
      <c r="U1154" s="122">
        <v>0.69614588509545117</v>
      </c>
      <c r="V1154" s="174">
        <f t="shared" si="2589"/>
        <v>3</v>
      </c>
      <c r="W1154" s="174">
        <f t="shared" si="2590"/>
        <v>2</v>
      </c>
      <c r="X1154" s="174">
        <f t="shared" si="2591"/>
        <v>3</v>
      </c>
      <c r="Y1154" s="174">
        <f t="shared" si="2592"/>
        <v>3</v>
      </c>
      <c r="Z1154" s="99"/>
      <c r="AA1154" s="99"/>
      <c r="AB1154" s="99"/>
      <c r="AC1154" s="99"/>
      <c r="AD1154" s="99"/>
      <c r="AE1154" s="99"/>
      <c r="AF1154" s="99"/>
      <c r="AG1154" s="99"/>
      <c r="AH1154" s="99"/>
      <c r="AI1154" s="99"/>
      <c r="AJ1154" s="99"/>
      <c r="AK1154" s="99"/>
      <c r="AL1154" s="99"/>
      <c r="AM1154" s="99"/>
      <c r="AN1154" s="99"/>
      <c r="AO1154" s="52"/>
      <c r="AP1154" s="52"/>
      <c r="AQ1154" s="52"/>
    </row>
    <row r="1155" spans="1:43" ht="15" thickBot="1">
      <c r="A1155" s="1" t="s">
        <v>7</v>
      </c>
      <c r="B1155" s="1">
        <v>13089023421</v>
      </c>
      <c r="C1155" s="1"/>
      <c r="D1155" s="12">
        <v>69.3</v>
      </c>
      <c r="E1155" s="12">
        <v>61</v>
      </c>
      <c r="F1155" s="12">
        <v>20.7</v>
      </c>
      <c r="G1155" s="12">
        <v>6.3</v>
      </c>
      <c r="H1155" s="12">
        <v>13.3</v>
      </c>
      <c r="I1155" s="12">
        <v>24.5</v>
      </c>
      <c r="J1155" s="12">
        <v>36.6</v>
      </c>
      <c r="K1155" s="12">
        <v>45.9</v>
      </c>
      <c r="L1155" s="12">
        <v>46.1</v>
      </c>
      <c r="M1155" s="12">
        <v>10</v>
      </c>
      <c r="N1155" s="12">
        <v>72.400000000000006</v>
      </c>
      <c r="O1155" s="12">
        <v>8.8000000000000007</v>
      </c>
      <c r="P1155" s="12">
        <v>26.9</v>
      </c>
      <c r="Q1155" s="12">
        <v>20.9</v>
      </c>
      <c r="R1155" s="85">
        <v>0.40717835484276038</v>
      </c>
      <c r="S1155" s="122">
        <v>0.21313861927002314</v>
      </c>
      <c r="T1155" s="122">
        <v>0.53810192406395574</v>
      </c>
      <c r="U1155" s="122">
        <v>0.52047046832297228</v>
      </c>
      <c r="V1155" s="174">
        <f t="shared" si="2589"/>
        <v>2</v>
      </c>
      <c r="W1155" s="174">
        <f t="shared" si="2590"/>
        <v>1</v>
      </c>
      <c r="X1155" s="174">
        <f t="shared" si="2591"/>
        <v>2</v>
      </c>
      <c r="Y1155" s="174">
        <f t="shared" si="2592"/>
        <v>2</v>
      </c>
      <c r="Z1155" s="99"/>
      <c r="AA1155" s="99"/>
      <c r="AB1155" s="99"/>
      <c r="AC1155" s="99"/>
      <c r="AD1155" s="99"/>
      <c r="AE1155" s="99"/>
      <c r="AF1155" s="99"/>
      <c r="AG1155" s="99"/>
      <c r="AH1155" s="99"/>
      <c r="AI1155" s="99"/>
      <c r="AJ1155" s="99"/>
      <c r="AK1155" s="99"/>
      <c r="AL1155" s="99"/>
      <c r="AM1155" s="99"/>
      <c r="AN1155" s="99"/>
      <c r="AO1155" s="52"/>
      <c r="AP1155" s="52"/>
      <c r="AQ1155" s="52"/>
    </row>
    <row r="1156" spans="1:43" ht="15" thickBot="1">
      <c r="A1156" s="1" t="s">
        <v>7</v>
      </c>
      <c r="B1156" s="1">
        <v>13089023422</v>
      </c>
      <c r="C1156" s="1"/>
      <c r="D1156" s="12">
        <v>72.5</v>
      </c>
      <c r="E1156" s="12">
        <v>62.8</v>
      </c>
      <c r="F1156" s="12">
        <v>21.5</v>
      </c>
      <c r="G1156" s="12">
        <v>5.3</v>
      </c>
      <c r="H1156" s="12">
        <v>14</v>
      </c>
      <c r="I1156" s="12">
        <v>7.9</v>
      </c>
      <c r="J1156" s="12">
        <v>29.6</v>
      </c>
      <c r="K1156" s="12">
        <v>23.9</v>
      </c>
      <c r="L1156" s="12">
        <v>41</v>
      </c>
      <c r="M1156" s="12">
        <v>9.8000000000000007</v>
      </c>
      <c r="N1156" s="12">
        <v>70.400000000000006</v>
      </c>
      <c r="O1156" s="12">
        <v>9</v>
      </c>
      <c r="P1156" s="12">
        <v>13.2</v>
      </c>
      <c r="Q1156" s="12">
        <v>10.3</v>
      </c>
      <c r="R1156" s="85">
        <v>0.55388802404769277</v>
      </c>
      <c r="S1156" s="122">
        <v>0.31807706747295839</v>
      </c>
      <c r="T1156" s="122">
        <v>0.66000598520780884</v>
      </c>
      <c r="U1156" s="122">
        <v>0.6857586064047595</v>
      </c>
      <c r="V1156" s="174">
        <f t="shared" si="2589"/>
        <v>3</v>
      </c>
      <c r="W1156" s="174">
        <f t="shared" si="2590"/>
        <v>2</v>
      </c>
      <c r="X1156" s="174">
        <f t="shared" si="2591"/>
        <v>3</v>
      </c>
      <c r="Y1156" s="174">
        <f t="shared" si="2592"/>
        <v>3</v>
      </c>
      <c r="Z1156" s="99"/>
      <c r="AA1156" s="99"/>
      <c r="AB1156" s="99"/>
      <c r="AC1156" s="99"/>
      <c r="AD1156" s="99"/>
      <c r="AE1156" s="99"/>
      <c r="AF1156" s="99"/>
      <c r="AG1156" s="99"/>
      <c r="AH1156" s="99"/>
      <c r="AI1156" s="99"/>
      <c r="AJ1156" s="99"/>
      <c r="AK1156" s="99"/>
      <c r="AL1156" s="99"/>
      <c r="AM1156" s="99"/>
      <c r="AN1156" s="99"/>
      <c r="AO1156" s="52"/>
      <c r="AP1156" s="52"/>
      <c r="AQ1156" s="52"/>
    </row>
    <row r="1157" spans="1:43" ht="15" thickBot="1">
      <c r="A1157" s="1" t="s">
        <v>7</v>
      </c>
      <c r="B1157" s="1">
        <v>13089023423</v>
      </c>
      <c r="C1157" s="1"/>
      <c r="D1157" s="12">
        <v>69.7</v>
      </c>
      <c r="E1157" s="12">
        <v>60.3</v>
      </c>
      <c r="F1157" s="12">
        <v>18.2</v>
      </c>
      <c r="G1157" s="12">
        <v>5</v>
      </c>
      <c r="H1157" s="12">
        <v>11.2</v>
      </c>
      <c r="I1157" s="12">
        <v>29.7</v>
      </c>
      <c r="J1157" s="12">
        <v>7.9</v>
      </c>
      <c r="K1157" s="12">
        <v>28.6</v>
      </c>
      <c r="L1157" s="12">
        <v>55.8</v>
      </c>
      <c r="M1157" s="12">
        <v>8.8000000000000007</v>
      </c>
      <c r="N1157" s="12">
        <v>68.5</v>
      </c>
      <c r="O1157" s="12">
        <v>7.5</v>
      </c>
      <c r="P1157" s="12">
        <v>26</v>
      </c>
      <c r="Q1157" s="12">
        <v>20.399999999999999</v>
      </c>
      <c r="R1157" s="85">
        <v>0.42610774499649962</v>
      </c>
      <c r="S1157" s="122">
        <v>0.26947206797139073</v>
      </c>
      <c r="T1157" s="122">
        <v>0.54292899839626396</v>
      </c>
      <c r="U1157" s="122">
        <v>0.51396988771543861</v>
      </c>
      <c r="V1157" s="174">
        <f t="shared" si="2589"/>
        <v>2</v>
      </c>
      <c r="W1157" s="174">
        <f t="shared" si="2590"/>
        <v>1</v>
      </c>
      <c r="X1157" s="174">
        <f t="shared" si="2591"/>
        <v>2</v>
      </c>
      <c r="Y1157" s="174">
        <f t="shared" si="2592"/>
        <v>2</v>
      </c>
      <c r="Z1157" s="99"/>
      <c r="AA1157" s="99"/>
      <c r="AB1157" s="99"/>
      <c r="AC1157" s="99"/>
      <c r="AD1157" s="99"/>
      <c r="AE1157" s="99"/>
      <c r="AF1157" s="99"/>
      <c r="AG1157" s="99"/>
      <c r="AH1157" s="99"/>
      <c r="AI1157" s="99"/>
      <c r="AJ1157" s="99"/>
      <c r="AK1157" s="99"/>
      <c r="AL1157" s="99"/>
      <c r="AM1157" s="99"/>
      <c r="AN1157" s="99"/>
      <c r="AO1157" s="52"/>
      <c r="AP1157" s="52"/>
      <c r="AQ1157" s="52"/>
    </row>
    <row r="1158" spans="1:43" ht="15" thickBot="1">
      <c r="A1158" s="1" t="s">
        <v>7</v>
      </c>
      <c r="B1158" s="1">
        <v>13089023424</v>
      </c>
      <c r="C1158" s="1"/>
      <c r="D1158" s="12">
        <v>72.5</v>
      </c>
      <c r="E1158" s="12">
        <v>62.8</v>
      </c>
      <c r="F1158" s="12">
        <v>16.600000000000001</v>
      </c>
      <c r="G1158" s="12">
        <v>5.3</v>
      </c>
      <c r="H1158" s="12">
        <v>11.5</v>
      </c>
      <c r="I1158" s="12">
        <v>23.2</v>
      </c>
      <c r="J1158" s="12">
        <v>12.1</v>
      </c>
      <c r="K1158" s="12">
        <v>30.6</v>
      </c>
      <c r="L1158" s="12">
        <v>45.6</v>
      </c>
      <c r="M1158" s="12">
        <v>9.1</v>
      </c>
      <c r="N1158" s="12">
        <v>70.400000000000006</v>
      </c>
      <c r="O1158" s="12">
        <v>7.3</v>
      </c>
      <c r="P1158" s="12">
        <v>31.9</v>
      </c>
      <c r="Q1158" s="12">
        <v>25.3</v>
      </c>
      <c r="R1158" s="85">
        <v>0.44168880247986475</v>
      </c>
      <c r="S1158" s="122">
        <v>0.3059900413912236</v>
      </c>
      <c r="T1158" s="122">
        <v>0.60611915581326736</v>
      </c>
      <c r="U1158" s="122">
        <v>0.44691159485135262</v>
      </c>
      <c r="V1158" s="174">
        <f t="shared" si="2589"/>
        <v>2</v>
      </c>
      <c r="W1158" s="174">
        <f t="shared" si="2590"/>
        <v>2</v>
      </c>
      <c r="X1158" s="174">
        <f t="shared" si="2591"/>
        <v>3</v>
      </c>
      <c r="Y1158" s="174">
        <f t="shared" si="2592"/>
        <v>2</v>
      </c>
      <c r="Z1158" s="99"/>
      <c r="AA1158" s="99"/>
      <c r="AB1158" s="99"/>
      <c r="AC1158" s="99"/>
      <c r="AD1158" s="99"/>
      <c r="AE1158" s="99"/>
      <c r="AF1158" s="99"/>
      <c r="AG1158" s="99"/>
      <c r="AH1158" s="99"/>
      <c r="AI1158" s="99"/>
      <c r="AJ1158" s="99"/>
      <c r="AK1158" s="99"/>
      <c r="AL1158" s="99"/>
      <c r="AM1158" s="99"/>
      <c r="AN1158" s="99"/>
      <c r="AO1158" s="52"/>
      <c r="AP1158" s="52"/>
      <c r="AQ1158" s="52"/>
    </row>
    <row r="1159" spans="1:43" ht="15" thickBot="1">
      <c r="A1159" s="1" t="s">
        <v>7</v>
      </c>
      <c r="B1159" s="1">
        <v>13089023425</v>
      </c>
      <c r="C1159" s="1"/>
      <c r="D1159" s="12">
        <v>66.2</v>
      </c>
      <c r="E1159" s="12">
        <v>63.4</v>
      </c>
      <c r="F1159" s="12">
        <v>32.299999999999997</v>
      </c>
      <c r="G1159" s="12">
        <v>19.600000000000001</v>
      </c>
      <c r="H1159" s="12">
        <v>11.3</v>
      </c>
      <c r="I1159" s="12">
        <v>6.5</v>
      </c>
      <c r="J1159" s="12">
        <v>9.5</v>
      </c>
      <c r="K1159" s="12">
        <v>13.4</v>
      </c>
      <c r="L1159" s="12">
        <v>32.5</v>
      </c>
      <c r="M1159" s="12">
        <v>7.3</v>
      </c>
      <c r="N1159" s="12">
        <v>81.5</v>
      </c>
      <c r="O1159" s="12">
        <v>5.2</v>
      </c>
      <c r="P1159" s="12">
        <v>20.3</v>
      </c>
      <c r="Q1159" s="12">
        <v>18.8</v>
      </c>
      <c r="R1159" s="85">
        <v>0.63706881135342985</v>
      </c>
      <c r="S1159" s="122">
        <v>0.44080746689943551</v>
      </c>
      <c r="T1159" s="122">
        <v>0.7772480033286423</v>
      </c>
      <c r="U1159" s="122">
        <v>0.66120118870931588</v>
      </c>
      <c r="V1159" s="174">
        <f t="shared" si="2589"/>
        <v>3</v>
      </c>
      <c r="W1159" s="174">
        <f t="shared" si="2590"/>
        <v>2</v>
      </c>
      <c r="X1159" s="174">
        <f t="shared" si="2591"/>
        <v>5</v>
      </c>
      <c r="Y1159" s="174">
        <f t="shared" si="2592"/>
        <v>3</v>
      </c>
      <c r="Z1159" s="99"/>
      <c r="AA1159" s="99"/>
      <c r="AB1159" s="99"/>
      <c r="AC1159" s="99"/>
      <c r="AD1159" s="99"/>
      <c r="AE1159" s="99"/>
      <c r="AF1159" s="99"/>
      <c r="AG1159" s="99"/>
      <c r="AH1159" s="99"/>
      <c r="AI1159" s="99"/>
      <c r="AJ1159" s="99"/>
      <c r="AK1159" s="99"/>
      <c r="AL1159" s="99"/>
      <c r="AM1159" s="99"/>
      <c r="AN1159" s="99"/>
      <c r="AO1159" s="52"/>
      <c r="AP1159" s="52"/>
      <c r="AQ1159" s="52"/>
    </row>
    <row r="1160" spans="1:43" ht="15" thickBot="1">
      <c r="A1160" s="1" t="s">
        <v>7</v>
      </c>
      <c r="B1160" s="1">
        <v>13089023426</v>
      </c>
      <c r="C1160" s="1"/>
      <c r="D1160" s="12">
        <v>65.900000000000006</v>
      </c>
      <c r="E1160" s="12">
        <v>62.4</v>
      </c>
      <c r="F1160" s="12">
        <v>27.2</v>
      </c>
      <c r="G1160" s="12">
        <v>14</v>
      </c>
      <c r="H1160" s="12">
        <v>13.7</v>
      </c>
      <c r="I1160" s="12">
        <v>8.1999999999999993</v>
      </c>
      <c r="J1160" s="12">
        <v>12.1</v>
      </c>
      <c r="K1160" s="12">
        <v>23.6</v>
      </c>
      <c r="L1160" s="12">
        <v>40.799999999999997</v>
      </c>
      <c r="M1160" s="12">
        <v>7.9</v>
      </c>
      <c r="N1160" s="12">
        <v>81.099999999999994</v>
      </c>
      <c r="O1160" s="12">
        <v>8.6999999999999993</v>
      </c>
      <c r="P1160" s="12">
        <v>13.7</v>
      </c>
      <c r="Q1160" s="12">
        <v>17.8</v>
      </c>
      <c r="R1160" s="85">
        <v>0.5726376812431252</v>
      </c>
      <c r="S1160" s="122">
        <v>0.36340595631062167</v>
      </c>
      <c r="T1160" s="122">
        <v>0.67503525286450439</v>
      </c>
      <c r="U1160" s="122">
        <v>0.67702214451367049</v>
      </c>
      <c r="V1160" s="174">
        <f t="shared" si="2589"/>
        <v>3</v>
      </c>
      <c r="W1160" s="174">
        <f t="shared" si="2590"/>
        <v>2</v>
      </c>
      <c r="X1160" s="174">
        <f t="shared" si="2591"/>
        <v>3</v>
      </c>
      <c r="Y1160" s="174">
        <f t="shared" si="2592"/>
        <v>3</v>
      </c>
      <c r="Z1160" s="99"/>
      <c r="AA1160" s="99"/>
      <c r="AB1160" s="99"/>
      <c r="AC1160" s="99"/>
      <c r="AD1160" s="99"/>
      <c r="AE1160" s="99"/>
      <c r="AF1160" s="99"/>
      <c r="AG1160" s="99"/>
      <c r="AH1160" s="99"/>
      <c r="AI1160" s="99"/>
      <c r="AJ1160" s="99"/>
      <c r="AK1160" s="99"/>
      <c r="AL1160" s="99"/>
      <c r="AM1160" s="99"/>
      <c r="AN1160" s="99"/>
      <c r="AO1160" s="52"/>
      <c r="AP1160" s="52"/>
      <c r="AQ1160" s="52"/>
    </row>
    <row r="1161" spans="1:43" ht="15" thickBot="1">
      <c r="A1161" s="1" t="s">
        <v>7</v>
      </c>
      <c r="B1161" s="1">
        <v>13089023427</v>
      </c>
      <c r="C1161" s="1"/>
      <c r="D1161" s="12">
        <v>65.5</v>
      </c>
      <c r="E1161" s="12">
        <v>60.9</v>
      </c>
      <c r="F1161" s="12">
        <v>15.8</v>
      </c>
      <c r="G1161" s="12">
        <v>7.1</v>
      </c>
      <c r="H1161" s="12">
        <v>13</v>
      </c>
      <c r="I1161" s="12">
        <v>9.6902000000000008</v>
      </c>
      <c r="J1161" s="12">
        <v>19.600000000000001</v>
      </c>
      <c r="K1161" s="12">
        <v>17.2</v>
      </c>
      <c r="L1161" s="12">
        <v>47.8</v>
      </c>
      <c r="M1161" s="12">
        <v>10.9</v>
      </c>
      <c r="N1161" s="12">
        <v>78.900000000000006</v>
      </c>
      <c r="O1161" s="12">
        <v>4.2</v>
      </c>
      <c r="P1161" s="12">
        <v>25.4</v>
      </c>
      <c r="Q1161" s="12">
        <v>18.2</v>
      </c>
      <c r="R1161" s="85">
        <v>0.5174778070791628</v>
      </c>
      <c r="S1161" s="122">
        <v>0.30515199738370047</v>
      </c>
      <c r="T1161" s="122">
        <v>0.62989513861860236</v>
      </c>
      <c r="U1161" s="122">
        <v>0.63202114295052825</v>
      </c>
      <c r="V1161" s="174">
        <f t="shared" si="2589"/>
        <v>2</v>
      </c>
      <c r="W1161" s="174">
        <f t="shared" si="2590"/>
        <v>2</v>
      </c>
      <c r="X1161" s="174">
        <f t="shared" si="2591"/>
        <v>3</v>
      </c>
      <c r="Y1161" s="174">
        <f t="shared" si="2592"/>
        <v>3</v>
      </c>
      <c r="Z1161" s="99"/>
      <c r="AA1161" s="99"/>
      <c r="AB1161" s="99"/>
      <c r="AC1161" s="99"/>
      <c r="AD1161" s="99"/>
      <c r="AE1161" s="99"/>
      <c r="AF1161" s="99"/>
      <c r="AG1161" s="99"/>
      <c r="AH1161" s="99"/>
      <c r="AI1161" s="99"/>
      <c r="AJ1161" s="99"/>
      <c r="AK1161" s="99"/>
      <c r="AL1161" s="99"/>
      <c r="AM1161" s="99"/>
      <c r="AN1161" s="99"/>
      <c r="AO1161" s="52"/>
      <c r="AP1161" s="52"/>
      <c r="AQ1161" s="52"/>
    </row>
    <row r="1162" spans="1:43" ht="15" thickBot="1">
      <c r="A1162" s="1" t="s">
        <v>7</v>
      </c>
      <c r="B1162" s="1">
        <v>13089023428</v>
      </c>
      <c r="C1162" s="1"/>
      <c r="D1162" s="12">
        <v>65.8</v>
      </c>
      <c r="E1162" s="12">
        <v>60.6</v>
      </c>
      <c r="F1162" s="12">
        <v>27.7</v>
      </c>
      <c r="G1162" s="12">
        <v>9.1999999999999993</v>
      </c>
      <c r="H1162" s="12">
        <v>10.8</v>
      </c>
      <c r="I1162" s="12">
        <v>24.2</v>
      </c>
      <c r="J1162" s="12">
        <v>30.9</v>
      </c>
      <c r="K1162" s="12">
        <v>55.2</v>
      </c>
      <c r="L1162" s="12">
        <v>58</v>
      </c>
      <c r="M1162" s="12">
        <v>11.2</v>
      </c>
      <c r="N1162" s="12">
        <v>75.7</v>
      </c>
      <c r="O1162" s="12">
        <v>10.3</v>
      </c>
      <c r="P1162" s="12">
        <v>38.1</v>
      </c>
      <c r="Q1162" s="12">
        <v>23</v>
      </c>
      <c r="R1162" s="85">
        <v>0.34774566725872313</v>
      </c>
      <c r="S1162" s="122">
        <v>0.270262586824569</v>
      </c>
      <c r="T1162" s="122">
        <v>0.40970287719726073</v>
      </c>
      <c r="U1162" s="122">
        <v>0.45314329206269943</v>
      </c>
      <c r="V1162" s="174">
        <f t="shared" si="2589"/>
        <v>1</v>
      </c>
      <c r="W1162" s="174">
        <f t="shared" si="2590"/>
        <v>1</v>
      </c>
      <c r="X1162" s="174">
        <f t="shared" si="2591"/>
        <v>1</v>
      </c>
      <c r="Y1162" s="174">
        <f t="shared" si="2592"/>
        <v>2</v>
      </c>
      <c r="Z1162" s="99"/>
      <c r="AA1162" s="99"/>
      <c r="AB1162" s="99"/>
      <c r="AC1162" s="99"/>
      <c r="AD1162" s="99"/>
      <c r="AE1162" s="99"/>
      <c r="AF1162" s="99"/>
      <c r="AG1162" s="99"/>
      <c r="AH1162" s="99"/>
      <c r="AI1162" s="99"/>
      <c r="AJ1162" s="99"/>
      <c r="AK1162" s="99"/>
      <c r="AL1162" s="99"/>
      <c r="AM1162" s="99"/>
      <c r="AN1162" s="99"/>
      <c r="AO1162" s="52"/>
      <c r="AP1162" s="52"/>
      <c r="AQ1162" s="52"/>
    </row>
    <row r="1163" spans="1:43" ht="15" thickBot="1">
      <c r="A1163" s="1" t="s">
        <v>7</v>
      </c>
      <c r="B1163" s="1">
        <v>13089023501</v>
      </c>
      <c r="C1163" s="1"/>
      <c r="D1163" s="12">
        <v>61.7</v>
      </c>
      <c r="E1163" s="12">
        <v>57</v>
      </c>
      <c r="F1163" s="12">
        <v>16.8</v>
      </c>
      <c r="G1163" s="12">
        <v>7.7</v>
      </c>
      <c r="H1163" s="12">
        <v>14.2</v>
      </c>
      <c r="I1163" s="12">
        <v>8.1</v>
      </c>
      <c r="J1163" s="12">
        <v>50.2</v>
      </c>
      <c r="K1163" s="12">
        <v>59.4</v>
      </c>
      <c r="L1163" s="12">
        <v>51.6</v>
      </c>
      <c r="M1163" s="12">
        <v>21.4</v>
      </c>
      <c r="N1163" s="12">
        <v>78.900000000000006</v>
      </c>
      <c r="O1163" s="12">
        <v>29.4</v>
      </c>
      <c r="P1163" s="12">
        <v>38.299999999999997</v>
      </c>
      <c r="Q1163" s="12">
        <v>25.7</v>
      </c>
      <c r="R1163" s="85">
        <v>0.25786098370112137</v>
      </c>
      <c r="S1163" s="122">
        <v>0.20525299787975959</v>
      </c>
      <c r="T1163" s="122">
        <v>0.3724591167625137</v>
      </c>
      <c r="U1163" s="122">
        <v>0.30758724714941438</v>
      </c>
      <c r="V1163" s="174">
        <f t="shared" si="2589"/>
        <v>1</v>
      </c>
      <c r="W1163" s="174">
        <f t="shared" si="2590"/>
        <v>1</v>
      </c>
      <c r="X1163" s="174">
        <f t="shared" si="2591"/>
        <v>1</v>
      </c>
      <c r="Y1163" s="174">
        <f t="shared" si="2592"/>
        <v>1</v>
      </c>
      <c r="Z1163" s="99"/>
      <c r="AA1163" s="99"/>
      <c r="AB1163" s="99"/>
      <c r="AC1163" s="99"/>
      <c r="AD1163" s="99"/>
      <c r="AE1163" s="99"/>
      <c r="AF1163" s="99"/>
      <c r="AG1163" s="99"/>
      <c r="AH1163" s="99"/>
      <c r="AI1163" s="99"/>
      <c r="AJ1163" s="99"/>
      <c r="AK1163" s="99"/>
      <c r="AL1163" s="99"/>
      <c r="AM1163" s="99"/>
      <c r="AN1163" s="99"/>
      <c r="AO1163" s="52"/>
      <c r="AP1163" s="52"/>
      <c r="AQ1163" s="52"/>
    </row>
    <row r="1164" spans="1:43" ht="15" thickBot="1">
      <c r="A1164" s="1" t="s">
        <v>7</v>
      </c>
      <c r="B1164" s="1">
        <v>13089023504</v>
      </c>
      <c r="C1164" s="1"/>
      <c r="D1164" s="12">
        <v>58.2</v>
      </c>
      <c r="E1164" s="12">
        <v>52.5</v>
      </c>
      <c r="F1164" s="12">
        <v>16.100000000000001</v>
      </c>
      <c r="G1164" s="12">
        <v>6.1</v>
      </c>
      <c r="H1164" s="12">
        <v>13.5</v>
      </c>
      <c r="I1164" s="12">
        <v>17.399999999999999</v>
      </c>
      <c r="J1164" s="12">
        <v>75.5</v>
      </c>
      <c r="K1164" s="12">
        <v>77</v>
      </c>
      <c r="L1164" s="12">
        <v>60.5</v>
      </c>
      <c r="M1164" s="12">
        <v>27.4</v>
      </c>
      <c r="N1164" s="12">
        <v>71.099999999999994</v>
      </c>
      <c r="O1164" s="12">
        <v>27.5</v>
      </c>
      <c r="P1164" s="12">
        <v>33.1</v>
      </c>
      <c r="Q1164" s="12">
        <v>31.7</v>
      </c>
      <c r="R1164" s="85">
        <v>0.1162635601453622</v>
      </c>
      <c r="S1164" s="122">
        <v>8.0904153526269146E-2</v>
      </c>
      <c r="T1164" s="122">
        <v>0.2022511457397064</v>
      </c>
      <c r="U1164" s="122">
        <v>0.23323850168996332</v>
      </c>
      <c r="V1164" s="174">
        <f t="shared" si="2589"/>
        <v>1</v>
      </c>
      <c r="W1164" s="174">
        <f t="shared" si="2590"/>
        <v>1</v>
      </c>
      <c r="X1164" s="174">
        <f t="shared" si="2591"/>
        <v>1</v>
      </c>
      <c r="Y1164" s="174">
        <f t="shared" si="2592"/>
        <v>1</v>
      </c>
      <c r="Z1164" s="99"/>
      <c r="AA1164" s="99"/>
      <c r="AB1164" s="99"/>
      <c r="AC1164" s="99"/>
      <c r="AD1164" s="99"/>
      <c r="AE1164" s="99"/>
      <c r="AF1164" s="99"/>
      <c r="AG1164" s="99"/>
      <c r="AH1164" s="99"/>
      <c r="AI1164" s="99"/>
      <c r="AJ1164" s="99"/>
      <c r="AK1164" s="99"/>
      <c r="AL1164" s="99"/>
      <c r="AM1164" s="99"/>
      <c r="AN1164" s="99"/>
      <c r="AO1164" s="52"/>
      <c r="AP1164" s="52"/>
      <c r="AQ1164" s="52"/>
    </row>
    <row r="1165" spans="1:43" ht="15" thickBot="1">
      <c r="A1165" s="1" t="s">
        <v>7</v>
      </c>
      <c r="B1165" s="1">
        <v>13089023505</v>
      </c>
      <c r="C1165" s="1"/>
      <c r="D1165" s="12">
        <v>61.7</v>
      </c>
      <c r="E1165" s="12">
        <v>57</v>
      </c>
      <c r="F1165" s="12">
        <v>15.8</v>
      </c>
      <c r="G1165" s="12">
        <v>7.7</v>
      </c>
      <c r="H1165" s="12">
        <v>11.6</v>
      </c>
      <c r="I1165" s="12">
        <v>4.0999999999999996</v>
      </c>
      <c r="J1165" s="12">
        <v>33.700000000000003</v>
      </c>
      <c r="K1165" s="12">
        <v>45.6</v>
      </c>
      <c r="L1165" s="12">
        <v>47.5</v>
      </c>
      <c r="M1165" s="12">
        <v>17.100000000000001</v>
      </c>
      <c r="N1165" s="12">
        <v>78.900000000000006</v>
      </c>
      <c r="O1165" s="12">
        <v>12.2</v>
      </c>
      <c r="P1165" s="12">
        <v>34</v>
      </c>
      <c r="Q1165" s="12">
        <v>34.700000000000003</v>
      </c>
      <c r="R1165" s="85">
        <v>0.36097157609399083</v>
      </c>
      <c r="S1165" s="122">
        <v>0.29656754859361323</v>
      </c>
      <c r="T1165" s="122">
        <v>0.48271927849331603</v>
      </c>
      <c r="U1165" s="122">
        <v>0.37743373793083779</v>
      </c>
      <c r="V1165" s="174">
        <f t="shared" si="2589"/>
        <v>2</v>
      </c>
      <c r="W1165" s="174">
        <f t="shared" si="2590"/>
        <v>1</v>
      </c>
      <c r="X1165" s="174">
        <f t="shared" si="2591"/>
        <v>2</v>
      </c>
      <c r="Y1165" s="174">
        <f t="shared" si="2592"/>
        <v>1</v>
      </c>
      <c r="Z1165" s="99"/>
      <c r="AA1165" s="99"/>
      <c r="AB1165" s="99"/>
      <c r="AC1165" s="99"/>
      <c r="AD1165" s="99"/>
      <c r="AE1165" s="99"/>
      <c r="AF1165" s="99"/>
      <c r="AG1165" s="99"/>
      <c r="AH1165" s="99"/>
      <c r="AI1165" s="99"/>
      <c r="AJ1165" s="99"/>
      <c r="AK1165" s="99"/>
      <c r="AL1165" s="99"/>
      <c r="AM1165" s="99"/>
      <c r="AN1165" s="99"/>
      <c r="AO1165" s="52"/>
      <c r="AP1165" s="52"/>
      <c r="AQ1165" s="52"/>
    </row>
    <row r="1166" spans="1:43" ht="15" thickBot="1">
      <c r="A1166" s="1" t="s">
        <v>7</v>
      </c>
      <c r="B1166" s="1">
        <v>13089023506</v>
      </c>
      <c r="C1166" s="1"/>
      <c r="D1166" s="12">
        <v>61.4</v>
      </c>
      <c r="E1166" s="12">
        <v>57</v>
      </c>
      <c r="F1166" s="12">
        <v>17.899999999999999</v>
      </c>
      <c r="G1166" s="12">
        <v>7.6</v>
      </c>
      <c r="H1166" s="12">
        <v>14.1</v>
      </c>
      <c r="I1166" s="12">
        <v>2</v>
      </c>
      <c r="J1166" s="12">
        <v>35.200000000000003</v>
      </c>
      <c r="K1166" s="12">
        <v>34.299999999999997</v>
      </c>
      <c r="L1166" s="12">
        <v>38.6</v>
      </c>
      <c r="M1166" s="12">
        <v>19.100000000000001</v>
      </c>
      <c r="N1166" s="12">
        <v>78.3</v>
      </c>
      <c r="O1166" s="12">
        <v>15.8</v>
      </c>
      <c r="P1166" s="12">
        <v>23.8</v>
      </c>
      <c r="Q1166" s="12">
        <v>17.8</v>
      </c>
      <c r="R1166" s="85">
        <v>0.45573372785763361</v>
      </c>
      <c r="S1166" s="122">
        <v>0.26952684462998711</v>
      </c>
      <c r="T1166" s="122">
        <v>0.5763826083254171</v>
      </c>
      <c r="U1166" s="122">
        <v>0.55694481928657469</v>
      </c>
      <c r="V1166" s="174">
        <f t="shared" si="2589"/>
        <v>2</v>
      </c>
      <c r="W1166" s="174">
        <f t="shared" si="2590"/>
        <v>1</v>
      </c>
      <c r="X1166" s="174">
        <f t="shared" si="2591"/>
        <v>2</v>
      </c>
      <c r="Y1166" s="174">
        <f t="shared" si="2592"/>
        <v>2</v>
      </c>
      <c r="Z1166" s="99"/>
      <c r="AA1166" s="99"/>
      <c r="AB1166" s="99"/>
      <c r="AC1166" s="99"/>
      <c r="AD1166" s="99"/>
      <c r="AE1166" s="99"/>
      <c r="AF1166" s="99"/>
      <c r="AG1166" s="99"/>
      <c r="AH1166" s="99"/>
      <c r="AI1166" s="99"/>
      <c r="AJ1166" s="99"/>
      <c r="AK1166" s="99"/>
      <c r="AL1166" s="99"/>
      <c r="AM1166" s="99"/>
      <c r="AN1166" s="99"/>
      <c r="AO1166" s="52"/>
      <c r="AP1166" s="52"/>
      <c r="AQ1166" s="52"/>
    </row>
    <row r="1167" spans="1:43" ht="15" thickBot="1">
      <c r="A1167" s="1" t="s">
        <v>7</v>
      </c>
      <c r="B1167" s="1">
        <v>13089023507</v>
      </c>
      <c r="C1167" s="1"/>
      <c r="D1167" s="12">
        <v>56.3</v>
      </c>
      <c r="E1167" s="12">
        <v>57</v>
      </c>
      <c r="F1167" s="12">
        <v>19</v>
      </c>
      <c r="G1167" s="12">
        <v>5.8</v>
      </c>
      <c r="H1167" s="12">
        <v>16.399999999999999</v>
      </c>
      <c r="I1167" s="12">
        <v>29.5</v>
      </c>
      <c r="J1167" s="12">
        <v>17.7</v>
      </c>
      <c r="K1167" s="12">
        <v>39.9</v>
      </c>
      <c r="L1167" s="12">
        <v>43.7</v>
      </c>
      <c r="M1167" s="12">
        <v>19.8</v>
      </c>
      <c r="N1167" s="12">
        <v>65.099999999999994</v>
      </c>
      <c r="O1167" s="12">
        <v>15.5</v>
      </c>
      <c r="P1167" s="12">
        <v>28.4</v>
      </c>
      <c r="Q1167" s="12">
        <v>16.399999999999999</v>
      </c>
      <c r="R1167" s="85">
        <v>0.3433298347602427</v>
      </c>
      <c r="S1167" s="122">
        <v>0.1149302694473055</v>
      </c>
      <c r="T1167" s="122">
        <v>0.51395973300109521</v>
      </c>
      <c r="U1167" s="122">
        <v>0.46405108445557552</v>
      </c>
      <c r="V1167" s="174">
        <f t="shared" si="2589"/>
        <v>1</v>
      </c>
      <c r="W1167" s="174">
        <f t="shared" si="2590"/>
        <v>1</v>
      </c>
      <c r="X1167" s="174">
        <f t="shared" si="2591"/>
        <v>2</v>
      </c>
      <c r="Y1167" s="174">
        <f t="shared" si="2592"/>
        <v>2</v>
      </c>
      <c r="Z1167" s="99"/>
      <c r="AA1167" s="99"/>
      <c r="AB1167" s="99"/>
      <c r="AC1167" s="99"/>
      <c r="AD1167" s="99"/>
      <c r="AE1167" s="99"/>
      <c r="AF1167" s="99"/>
      <c r="AG1167" s="99"/>
      <c r="AH1167" s="99"/>
      <c r="AI1167" s="99"/>
      <c r="AJ1167" s="99"/>
      <c r="AK1167" s="99"/>
      <c r="AL1167" s="99"/>
      <c r="AM1167" s="99"/>
      <c r="AN1167" s="99"/>
      <c r="AO1167" s="52"/>
      <c r="AP1167" s="52"/>
      <c r="AQ1167" s="52"/>
    </row>
    <row r="1168" spans="1:43" ht="15" thickBot="1">
      <c r="A1168" s="1" t="s">
        <v>7</v>
      </c>
      <c r="B1168" s="1">
        <v>13089023601</v>
      </c>
      <c r="C1168" s="1"/>
      <c r="D1168" s="12">
        <v>56.1</v>
      </c>
      <c r="E1168" s="12">
        <v>49.8</v>
      </c>
      <c r="F1168" s="12">
        <v>17.5</v>
      </c>
      <c r="G1168" s="12">
        <v>5.2</v>
      </c>
      <c r="H1168" s="12">
        <v>10.6</v>
      </c>
      <c r="I1168" s="12">
        <v>6.0664999999999996</v>
      </c>
      <c r="J1168" s="12">
        <v>29.7</v>
      </c>
      <c r="K1168" s="12">
        <v>30.2</v>
      </c>
      <c r="L1168" s="12">
        <v>34.9</v>
      </c>
      <c r="M1168" s="12">
        <v>10.1</v>
      </c>
      <c r="N1168" s="12">
        <v>66.2</v>
      </c>
      <c r="O1168" s="12">
        <v>15.1</v>
      </c>
      <c r="P1168" s="12">
        <v>12.4</v>
      </c>
      <c r="Q1168" s="12">
        <v>16.8</v>
      </c>
      <c r="R1168" s="85">
        <v>0.49308315975606426</v>
      </c>
      <c r="S1168" s="122">
        <v>0.25926710759262017</v>
      </c>
      <c r="T1168" s="122">
        <v>0.6774744248155411</v>
      </c>
      <c r="U1168" s="122">
        <v>0.55023302363756621</v>
      </c>
      <c r="V1168" s="174">
        <f t="shared" si="2589"/>
        <v>2</v>
      </c>
      <c r="W1168" s="174">
        <f t="shared" si="2590"/>
        <v>1</v>
      </c>
      <c r="X1168" s="174">
        <f t="shared" si="2591"/>
        <v>3</v>
      </c>
      <c r="Y1168" s="174">
        <f t="shared" si="2592"/>
        <v>2</v>
      </c>
      <c r="Z1168" s="99"/>
      <c r="AA1168" s="99"/>
      <c r="AB1168" s="99"/>
      <c r="AC1168" s="99"/>
      <c r="AD1168" s="99"/>
      <c r="AE1168" s="99"/>
      <c r="AF1168" s="99"/>
      <c r="AG1168" s="99"/>
      <c r="AH1168" s="99"/>
      <c r="AI1168" s="99"/>
      <c r="AJ1168" s="99"/>
      <c r="AK1168" s="99"/>
      <c r="AL1168" s="99"/>
      <c r="AM1168" s="99"/>
      <c r="AN1168" s="99"/>
      <c r="AO1168" s="52"/>
      <c r="AP1168" s="52"/>
      <c r="AQ1168" s="52"/>
    </row>
    <row r="1169" spans="1:43" ht="15" thickBot="1">
      <c r="A1169" s="1" t="s">
        <v>7</v>
      </c>
      <c r="B1169" s="1">
        <v>13089023602</v>
      </c>
      <c r="C1169" s="1"/>
      <c r="D1169" s="12">
        <v>52.7</v>
      </c>
      <c r="E1169" s="12">
        <v>45.3</v>
      </c>
      <c r="F1169" s="12">
        <v>17.899999999999999</v>
      </c>
      <c r="G1169" s="12">
        <v>3.6</v>
      </c>
      <c r="H1169" s="12">
        <v>9.8000000000000007</v>
      </c>
      <c r="I1169" s="12">
        <v>2.2999999999999998</v>
      </c>
      <c r="J1169" s="12">
        <v>8.3000000000000007</v>
      </c>
      <c r="K1169" s="12">
        <v>46.9</v>
      </c>
      <c r="L1169" s="12">
        <v>38.4</v>
      </c>
      <c r="M1169" s="12">
        <v>21.5</v>
      </c>
      <c r="N1169" s="12">
        <v>57.4</v>
      </c>
      <c r="O1169" s="12">
        <v>24.2</v>
      </c>
      <c r="P1169" s="12">
        <v>28</v>
      </c>
      <c r="Q1169" s="12">
        <v>20.100000000000001</v>
      </c>
      <c r="R1169" s="85">
        <v>0.35364924781360818</v>
      </c>
      <c r="S1169" s="122">
        <v>0.30205671245222387</v>
      </c>
      <c r="T1169" s="122">
        <v>0.51386253407535298</v>
      </c>
      <c r="U1169" s="122">
        <v>0.31421143889920111</v>
      </c>
      <c r="V1169" s="174">
        <f t="shared" si="2589"/>
        <v>1</v>
      </c>
      <c r="W1169" s="174">
        <f t="shared" si="2590"/>
        <v>1</v>
      </c>
      <c r="X1169" s="174">
        <f t="shared" si="2591"/>
        <v>2</v>
      </c>
      <c r="Y1169" s="174">
        <f t="shared" si="2592"/>
        <v>1</v>
      </c>
      <c r="Z1169" s="99"/>
      <c r="AA1169" s="99"/>
      <c r="AB1169" s="99"/>
      <c r="AC1169" s="99"/>
      <c r="AD1169" s="99"/>
      <c r="AE1169" s="99"/>
      <c r="AF1169" s="99"/>
      <c r="AG1169" s="99"/>
      <c r="AH1169" s="99"/>
      <c r="AI1169" s="99"/>
      <c r="AJ1169" s="99"/>
      <c r="AK1169" s="99"/>
      <c r="AL1169" s="99"/>
      <c r="AM1169" s="99"/>
      <c r="AN1169" s="99"/>
      <c r="AO1169" s="52"/>
      <c r="AP1169" s="52"/>
      <c r="AQ1169" s="52"/>
    </row>
    <row r="1170" spans="1:43" ht="15" thickBot="1">
      <c r="A1170" s="1" t="s">
        <v>7</v>
      </c>
      <c r="B1170" s="1">
        <v>13089023603</v>
      </c>
      <c r="C1170" s="1"/>
      <c r="D1170" s="12">
        <v>56.3</v>
      </c>
      <c r="E1170" s="12">
        <v>49.9</v>
      </c>
      <c r="F1170" s="12">
        <v>16.2</v>
      </c>
      <c r="G1170" s="12">
        <v>5.3</v>
      </c>
      <c r="H1170" s="12">
        <v>12.3</v>
      </c>
      <c r="I1170" s="12">
        <v>4</v>
      </c>
      <c r="J1170" s="12">
        <v>30.6</v>
      </c>
      <c r="K1170" s="12">
        <v>45</v>
      </c>
      <c r="L1170" s="12">
        <v>45.7</v>
      </c>
      <c r="M1170" s="12">
        <v>17.8</v>
      </c>
      <c r="N1170" s="12">
        <v>66.5</v>
      </c>
      <c r="O1170" s="12">
        <v>15.3</v>
      </c>
      <c r="P1170" s="12">
        <v>27.9</v>
      </c>
      <c r="Q1170" s="12">
        <v>24.5</v>
      </c>
      <c r="R1170" s="85">
        <v>0.35187494553966397</v>
      </c>
      <c r="S1170" s="122">
        <v>0.24106459513117909</v>
      </c>
      <c r="T1170" s="122">
        <v>0.49327597155983205</v>
      </c>
      <c r="U1170" s="122">
        <v>0.39227915074231079</v>
      </c>
      <c r="V1170" s="174">
        <f t="shared" si="2589"/>
        <v>1</v>
      </c>
      <c r="W1170" s="174">
        <f t="shared" si="2590"/>
        <v>1</v>
      </c>
      <c r="X1170" s="174">
        <f t="shared" si="2591"/>
        <v>2</v>
      </c>
      <c r="Y1170" s="174">
        <f t="shared" si="2592"/>
        <v>1</v>
      </c>
      <c r="Z1170" s="99"/>
      <c r="AA1170" s="99"/>
      <c r="AB1170" s="99"/>
      <c r="AC1170" s="99"/>
      <c r="AD1170" s="99"/>
      <c r="AE1170" s="99"/>
      <c r="AF1170" s="99"/>
      <c r="AG1170" s="99"/>
      <c r="AH1170" s="99"/>
      <c r="AI1170" s="99"/>
      <c r="AJ1170" s="99"/>
      <c r="AK1170" s="99"/>
      <c r="AL1170" s="99"/>
      <c r="AM1170" s="99"/>
      <c r="AN1170" s="99"/>
      <c r="AO1170" s="52"/>
      <c r="AP1170" s="52"/>
      <c r="AQ1170" s="52"/>
    </row>
    <row r="1171" spans="1:43" ht="15" thickBot="1">
      <c r="A1171" s="1" t="s">
        <v>7</v>
      </c>
      <c r="B1171" s="1">
        <v>13089023700</v>
      </c>
      <c r="C1171" s="1"/>
      <c r="D1171" s="12">
        <v>53.7</v>
      </c>
      <c r="E1171" s="12">
        <v>45.9</v>
      </c>
      <c r="F1171" s="12">
        <v>18</v>
      </c>
      <c r="G1171" s="12">
        <v>4.8</v>
      </c>
      <c r="H1171" s="12">
        <v>12.5</v>
      </c>
      <c r="I1171" s="12">
        <v>24.6</v>
      </c>
      <c r="J1171" s="12">
        <v>47.8</v>
      </c>
      <c r="K1171" s="12">
        <v>54.5</v>
      </c>
      <c r="L1171" s="12">
        <v>46.6</v>
      </c>
      <c r="M1171" s="12">
        <v>16.399999999999999</v>
      </c>
      <c r="N1171" s="12">
        <v>56.1</v>
      </c>
      <c r="O1171" s="12">
        <v>16.3</v>
      </c>
      <c r="P1171" s="12">
        <v>28.9</v>
      </c>
      <c r="Q1171" s="12">
        <v>18.8</v>
      </c>
      <c r="R1171" s="85">
        <v>0.27413343646187788</v>
      </c>
      <c r="S1171" s="122">
        <v>7.6599275236322914E-2</v>
      </c>
      <c r="T1171" s="122">
        <v>0.45967391867237251</v>
      </c>
      <c r="U1171" s="122">
        <v>0.37155994021662292</v>
      </c>
      <c r="V1171" s="174">
        <f t="shared" si="2589"/>
        <v>1</v>
      </c>
      <c r="W1171" s="174">
        <f t="shared" si="2590"/>
        <v>1</v>
      </c>
      <c r="X1171" s="174">
        <f t="shared" si="2591"/>
        <v>2</v>
      </c>
      <c r="Y1171" s="174">
        <f t="shared" si="2592"/>
        <v>1</v>
      </c>
      <c r="Z1171" s="99"/>
      <c r="AA1171" s="99"/>
      <c r="AB1171" s="99"/>
      <c r="AC1171" s="99"/>
      <c r="AD1171" s="99"/>
      <c r="AE1171" s="99"/>
      <c r="AF1171" s="99"/>
      <c r="AG1171" s="99"/>
      <c r="AH1171" s="99"/>
      <c r="AI1171" s="99"/>
      <c r="AJ1171" s="99"/>
      <c r="AK1171" s="99"/>
      <c r="AL1171" s="99"/>
      <c r="AM1171" s="99"/>
      <c r="AN1171" s="99"/>
      <c r="AO1171" s="52"/>
      <c r="AP1171" s="52"/>
      <c r="AQ1171" s="52"/>
    </row>
    <row r="1172" spans="1:43" ht="15" thickBot="1">
      <c r="A1172" s="1" t="s">
        <v>7</v>
      </c>
      <c r="B1172" s="1">
        <v>13089023801</v>
      </c>
      <c r="C1172" s="1"/>
      <c r="D1172" s="10">
        <v>52.4</v>
      </c>
      <c r="E1172" s="10">
        <v>44.9</v>
      </c>
      <c r="F1172" s="10">
        <v>14.5</v>
      </c>
      <c r="G1172" s="10">
        <v>3.4</v>
      </c>
      <c r="H1172" s="10">
        <v>9.6999999999999993</v>
      </c>
      <c r="I1172" s="10">
        <v>12.4</v>
      </c>
      <c r="J1172" s="10">
        <v>50.8</v>
      </c>
      <c r="K1172" s="10">
        <v>24.3</v>
      </c>
      <c r="L1172" s="10">
        <v>37.299999999999997</v>
      </c>
      <c r="M1172" s="10">
        <v>13.4</v>
      </c>
      <c r="N1172" s="10">
        <v>56.6</v>
      </c>
      <c r="O1172" s="10">
        <v>16.600000000000001</v>
      </c>
      <c r="P1172" s="10">
        <v>21.8</v>
      </c>
      <c r="Q1172" s="10">
        <v>12.6</v>
      </c>
      <c r="R1172" s="85">
        <v>0.42298057917242332</v>
      </c>
      <c r="S1172" s="122">
        <v>0.15414411942337181</v>
      </c>
      <c r="T1172" s="122">
        <v>0.6612904607416592</v>
      </c>
      <c r="U1172" s="122">
        <v>0.47330128155550338</v>
      </c>
      <c r="V1172" s="174">
        <f t="shared" si="2589"/>
        <v>2</v>
      </c>
      <c r="W1172" s="174">
        <f t="shared" si="2590"/>
        <v>1</v>
      </c>
      <c r="X1172" s="174">
        <f t="shared" si="2591"/>
        <v>3</v>
      </c>
      <c r="Y1172" s="174">
        <f t="shared" si="2592"/>
        <v>2</v>
      </c>
      <c r="Z1172" s="99"/>
      <c r="AA1172" s="99"/>
      <c r="AB1172" s="99"/>
      <c r="AC1172" s="99"/>
      <c r="AD1172" s="99"/>
      <c r="AE1172" s="99"/>
      <c r="AF1172" s="99"/>
      <c r="AG1172" s="99"/>
      <c r="AH1172" s="99"/>
      <c r="AI1172" s="99"/>
      <c r="AJ1172" s="99"/>
      <c r="AK1172" s="99"/>
      <c r="AL1172" s="99"/>
      <c r="AM1172" s="99"/>
      <c r="AN1172" s="99"/>
      <c r="AO1172" s="52"/>
      <c r="AP1172" s="52"/>
      <c r="AQ1172" s="52"/>
    </row>
    <row r="1173" spans="1:43" ht="15" thickBot="1">
      <c r="A1173" s="1" t="s">
        <v>7</v>
      </c>
      <c r="B1173" s="1">
        <v>13089023802</v>
      </c>
      <c r="C1173" s="1"/>
      <c r="D1173" s="12">
        <v>52.4</v>
      </c>
      <c r="E1173" s="12">
        <v>44.9</v>
      </c>
      <c r="F1173" s="12">
        <v>16.399999999999999</v>
      </c>
      <c r="G1173" s="12">
        <v>3.4</v>
      </c>
      <c r="H1173" s="12">
        <v>8.9</v>
      </c>
      <c r="I1173" s="12">
        <v>20.9</v>
      </c>
      <c r="J1173" s="12">
        <v>64.400000000000006</v>
      </c>
      <c r="K1173" s="12">
        <v>49.6</v>
      </c>
      <c r="L1173" s="12">
        <v>43.1</v>
      </c>
      <c r="M1173" s="12">
        <v>26.7</v>
      </c>
      <c r="N1173" s="12">
        <v>56.6</v>
      </c>
      <c r="O1173" s="12">
        <v>18.2</v>
      </c>
      <c r="P1173" s="12">
        <v>27.8</v>
      </c>
      <c r="Q1173" s="12">
        <v>16.7</v>
      </c>
      <c r="R1173" s="85">
        <v>0.27769357411632756</v>
      </c>
      <c r="S1173" s="122">
        <v>9.8975925505780799E-2</v>
      </c>
      <c r="T1173" s="122">
        <v>0.435897113335528</v>
      </c>
      <c r="U1173" s="122">
        <v>0.38872061372414152</v>
      </c>
      <c r="V1173" s="174">
        <f t="shared" si="2589"/>
        <v>1</v>
      </c>
      <c r="W1173" s="174">
        <f t="shared" si="2590"/>
        <v>1</v>
      </c>
      <c r="X1173" s="174">
        <f t="shared" si="2591"/>
        <v>2</v>
      </c>
      <c r="Y1173" s="174">
        <f t="shared" si="2592"/>
        <v>1</v>
      </c>
      <c r="Z1173" s="99"/>
      <c r="AA1173" s="99"/>
      <c r="AB1173" s="99"/>
      <c r="AC1173" s="99"/>
      <c r="AD1173" s="99"/>
      <c r="AE1173" s="99"/>
      <c r="AF1173" s="99"/>
      <c r="AG1173" s="99"/>
      <c r="AH1173" s="99"/>
      <c r="AI1173" s="99"/>
      <c r="AJ1173" s="99"/>
      <c r="AK1173" s="99"/>
      <c r="AL1173" s="99"/>
      <c r="AM1173" s="99"/>
      <c r="AN1173" s="99"/>
      <c r="AO1173" s="52"/>
      <c r="AP1173" s="52"/>
      <c r="AQ1173" s="52"/>
    </row>
    <row r="1174" spans="1:43" ht="15" thickBot="1">
      <c r="A1174" s="1" t="s">
        <v>7</v>
      </c>
      <c r="B1174" s="1">
        <v>13089023803</v>
      </c>
      <c r="C1174" s="1"/>
      <c r="D1174" s="10">
        <v>52.4</v>
      </c>
      <c r="E1174" s="10">
        <v>44.9</v>
      </c>
      <c r="F1174" s="10">
        <v>13.9</v>
      </c>
      <c r="G1174" s="10">
        <v>3.4</v>
      </c>
      <c r="H1174" s="10">
        <v>10.6</v>
      </c>
      <c r="I1174" s="10">
        <v>5.9</v>
      </c>
      <c r="J1174" s="10">
        <v>25.7</v>
      </c>
      <c r="K1174" s="10">
        <v>45.4</v>
      </c>
      <c r="L1174" s="10">
        <v>47.9</v>
      </c>
      <c r="M1174" s="10">
        <v>12.6</v>
      </c>
      <c r="N1174" s="10">
        <v>56.6</v>
      </c>
      <c r="O1174" s="10">
        <v>17.7</v>
      </c>
      <c r="P1174" s="10">
        <v>25.1</v>
      </c>
      <c r="Q1174" s="10">
        <v>17.899999999999999</v>
      </c>
      <c r="R1174" s="85">
        <v>0.35382338286305559</v>
      </c>
      <c r="S1174" s="122">
        <v>0.22457525037454756</v>
      </c>
      <c r="T1174" s="122">
        <v>0.51012470148358635</v>
      </c>
      <c r="U1174" s="122">
        <v>0.39328205102558611</v>
      </c>
      <c r="V1174" s="174">
        <f t="shared" si="2589"/>
        <v>1</v>
      </c>
      <c r="W1174" s="174">
        <f t="shared" si="2590"/>
        <v>1</v>
      </c>
      <c r="X1174" s="174">
        <f t="shared" si="2591"/>
        <v>2</v>
      </c>
      <c r="Y1174" s="174">
        <f t="shared" si="2592"/>
        <v>1</v>
      </c>
      <c r="Z1174" s="99"/>
      <c r="AA1174" s="99"/>
      <c r="AB1174" s="99"/>
      <c r="AC1174" s="99"/>
      <c r="AD1174" s="99"/>
      <c r="AE1174" s="99"/>
      <c r="AF1174" s="99"/>
      <c r="AG1174" s="99"/>
      <c r="AH1174" s="99"/>
      <c r="AI1174" s="99"/>
      <c r="AJ1174" s="99"/>
      <c r="AK1174" s="99"/>
      <c r="AL1174" s="99"/>
      <c r="AM1174" s="99"/>
      <c r="AN1174" s="99"/>
      <c r="AO1174" s="52"/>
      <c r="AP1174" s="52"/>
      <c r="AQ1174" s="52"/>
    </row>
    <row r="1175" spans="1:43" ht="15" thickBot="1">
      <c r="A1175" s="1" t="s">
        <v>8</v>
      </c>
      <c r="B1175" s="1">
        <v>13097080102</v>
      </c>
      <c r="C1175" s="1"/>
      <c r="D1175" s="12">
        <v>69.8</v>
      </c>
      <c r="E1175" s="12">
        <v>68.400000000000006</v>
      </c>
      <c r="F1175" s="12">
        <v>31</v>
      </c>
      <c r="G1175" s="12">
        <v>17.5</v>
      </c>
      <c r="H1175" s="12">
        <v>9.6999999999999993</v>
      </c>
      <c r="I1175" s="12">
        <v>22</v>
      </c>
      <c r="J1175" s="12">
        <v>28.3</v>
      </c>
      <c r="K1175" s="12">
        <v>40.6</v>
      </c>
      <c r="L1175" s="12">
        <v>42.7</v>
      </c>
      <c r="M1175" s="12">
        <v>9</v>
      </c>
      <c r="N1175" s="12">
        <v>66</v>
      </c>
      <c r="O1175" s="12">
        <v>6.7</v>
      </c>
      <c r="P1175" s="12">
        <v>22.7</v>
      </c>
      <c r="Q1175" s="12">
        <v>12.3</v>
      </c>
      <c r="R1175" s="85">
        <v>0.51363400549094951</v>
      </c>
      <c r="S1175" s="122">
        <v>0.37346202777133075</v>
      </c>
      <c r="T1175" s="122">
        <v>0.58920813948398065</v>
      </c>
      <c r="U1175" s="122">
        <v>0.60477408803901334</v>
      </c>
      <c r="V1175" s="174">
        <f t="shared" si="2589"/>
        <v>2</v>
      </c>
      <c r="W1175" s="174">
        <f t="shared" si="2590"/>
        <v>2</v>
      </c>
      <c r="X1175" s="174">
        <f t="shared" si="2591"/>
        <v>2</v>
      </c>
      <c r="Y1175" s="174">
        <f t="shared" si="2592"/>
        <v>3</v>
      </c>
      <c r="Z1175" s="99"/>
      <c r="AA1175" s="99"/>
      <c r="AB1175" s="99"/>
      <c r="AC1175" s="99"/>
      <c r="AD1175" s="99"/>
      <c r="AE1175" s="99"/>
      <c r="AF1175" s="99"/>
      <c r="AG1175" s="99"/>
      <c r="AH1175" s="99"/>
      <c r="AI1175" s="99"/>
      <c r="AJ1175" s="99"/>
      <c r="AK1175" s="99"/>
      <c r="AL1175" s="99"/>
      <c r="AM1175" s="99"/>
      <c r="AN1175" s="99"/>
      <c r="AO1175" s="52"/>
      <c r="AP1175" s="52"/>
      <c r="AQ1175" s="52"/>
    </row>
    <row r="1176" spans="1:43" ht="15" thickBot="1">
      <c r="A1176" s="1" t="s">
        <v>8</v>
      </c>
      <c r="B1176" s="1">
        <v>13097080103</v>
      </c>
      <c r="C1176" s="1"/>
      <c r="D1176" s="12">
        <v>62.9</v>
      </c>
      <c r="E1176" s="12">
        <v>70.900000000000006</v>
      </c>
      <c r="F1176" s="12">
        <v>30.9</v>
      </c>
      <c r="G1176" s="12">
        <v>23.4</v>
      </c>
      <c r="H1176" s="12">
        <v>9.6999999999999993</v>
      </c>
      <c r="I1176" s="12">
        <v>22.6</v>
      </c>
      <c r="J1176" s="12">
        <v>31.2</v>
      </c>
      <c r="K1176" s="12">
        <v>42</v>
      </c>
      <c r="L1176" s="12">
        <v>45.5</v>
      </c>
      <c r="M1176" s="12">
        <v>23</v>
      </c>
      <c r="N1176" s="12">
        <v>62.7</v>
      </c>
      <c r="O1176" s="12">
        <v>22.8</v>
      </c>
      <c r="P1176" s="12">
        <v>38.9</v>
      </c>
      <c r="Q1176" s="12">
        <v>14.6</v>
      </c>
      <c r="R1176" s="85">
        <v>0.37346628819269628</v>
      </c>
      <c r="S1176" s="122">
        <v>0.36272019377639531</v>
      </c>
      <c r="T1176" s="122">
        <v>0.47210028425390127</v>
      </c>
      <c r="U1176" s="122">
        <v>0.36202344865953501</v>
      </c>
      <c r="V1176" s="174">
        <f t="shared" si="2589"/>
        <v>2</v>
      </c>
      <c r="W1176" s="174">
        <f t="shared" si="2590"/>
        <v>2</v>
      </c>
      <c r="X1176" s="174">
        <f t="shared" si="2591"/>
        <v>2</v>
      </c>
      <c r="Y1176" s="174">
        <f t="shared" si="2592"/>
        <v>1</v>
      </c>
      <c r="Z1176" s="99"/>
      <c r="AA1176" s="99"/>
      <c r="AB1176" s="99"/>
      <c r="AC1176" s="99"/>
      <c r="AD1176" s="99"/>
      <c r="AE1176" s="99"/>
      <c r="AF1176" s="99"/>
      <c r="AG1176" s="99"/>
      <c r="AH1176" s="99"/>
      <c r="AI1176" s="99"/>
      <c r="AJ1176" s="99"/>
      <c r="AK1176" s="99"/>
      <c r="AL1176" s="99"/>
      <c r="AM1176" s="99"/>
      <c r="AN1176" s="99"/>
      <c r="AO1176" s="52"/>
      <c r="AP1176" s="52"/>
      <c r="AQ1176" s="52"/>
    </row>
    <row r="1177" spans="1:43" ht="15" thickBot="1">
      <c r="A1177" s="1" t="s">
        <v>8</v>
      </c>
      <c r="B1177" s="1">
        <v>13097080201</v>
      </c>
      <c r="C1177" s="1"/>
      <c r="D1177" s="12">
        <v>62.9</v>
      </c>
      <c r="E1177" s="12">
        <v>70.900000000000006</v>
      </c>
      <c r="F1177" s="12">
        <v>38.4</v>
      </c>
      <c r="G1177" s="12">
        <v>23.4</v>
      </c>
      <c r="H1177" s="12">
        <v>10.1</v>
      </c>
      <c r="I1177" s="12">
        <v>16.5</v>
      </c>
      <c r="J1177" s="12">
        <v>24.4</v>
      </c>
      <c r="K1177" s="12">
        <v>39.4</v>
      </c>
      <c r="L1177" s="12">
        <v>30.8</v>
      </c>
      <c r="M1177" s="12">
        <v>30.9</v>
      </c>
      <c r="N1177" s="12">
        <v>62.7</v>
      </c>
      <c r="O1177" s="12">
        <v>20.100000000000001</v>
      </c>
      <c r="P1177" s="12">
        <v>20</v>
      </c>
      <c r="Q1177" s="12">
        <v>20.6</v>
      </c>
      <c r="R1177" s="85">
        <v>0.43701732293324191</v>
      </c>
      <c r="S1177" s="122">
        <v>0.41643233152532333</v>
      </c>
      <c r="T1177" s="122">
        <v>0.53520107146940488</v>
      </c>
      <c r="U1177" s="122">
        <v>0.4133623874678371</v>
      </c>
      <c r="V1177" s="174">
        <f t="shared" si="2589"/>
        <v>2</v>
      </c>
      <c r="W1177" s="174">
        <f t="shared" si="2590"/>
        <v>2</v>
      </c>
      <c r="X1177" s="174">
        <f t="shared" si="2591"/>
        <v>2</v>
      </c>
      <c r="Y1177" s="174">
        <f t="shared" si="2592"/>
        <v>1</v>
      </c>
      <c r="Z1177" s="99"/>
      <c r="AA1177" s="99"/>
      <c r="AB1177" s="99"/>
      <c r="AC1177" s="99"/>
      <c r="AD1177" s="99"/>
      <c r="AE1177" s="99"/>
      <c r="AF1177" s="99"/>
      <c r="AG1177" s="99"/>
      <c r="AH1177" s="99"/>
      <c r="AI1177" s="99"/>
      <c r="AJ1177" s="99"/>
      <c r="AK1177" s="99"/>
      <c r="AL1177" s="99"/>
      <c r="AM1177" s="99"/>
      <c r="AN1177" s="99"/>
      <c r="AO1177" s="52"/>
      <c r="AP1177" s="52"/>
      <c r="AQ1177" s="52"/>
    </row>
    <row r="1178" spans="1:43" ht="15" thickBot="1">
      <c r="A1178" s="1" t="s">
        <v>8</v>
      </c>
      <c r="B1178" s="1">
        <v>13097080202</v>
      </c>
      <c r="C1178" s="1"/>
      <c r="D1178" s="12">
        <v>64.400000000000006</v>
      </c>
      <c r="E1178" s="12">
        <v>70.400000000000006</v>
      </c>
      <c r="F1178" s="12">
        <v>31.6</v>
      </c>
      <c r="G1178" s="12">
        <v>16.100000000000001</v>
      </c>
      <c r="H1178" s="12">
        <v>10</v>
      </c>
      <c r="I1178" s="12">
        <v>9</v>
      </c>
      <c r="J1178" s="12">
        <v>30.8</v>
      </c>
      <c r="K1178" s="12">
        <v>35.4</v>
      </c>
      <c r="L1178" s="12">
        <v>42.7</v>
      </c>
      <c r="M1178" s="12">
        <v>13.7</v>
      </c>
      <c r="N1178" s="12">
        <v>63.2</v>
      </c>
      <c r="O1178" s="12">
        <v>13.7</v>
      </c>
      <c r="P1178" s="12">
        <v>27.7</v>
      </c>
      <c r="Q1178" s="12">
        <v>19.899999999999999</v>
      </c>
      <c r="R1178" s="85">
        <v>0.46150370392876849</v>
      </c>
      <c r="S1178" s="122">
        <v>0.41541740120573001</v>
      </c>
      <c r="T1178" s="122">
        <v>0.57830088504650412</v>
      </c>
      <c r="U1178" s="122">
        <v>0.43133838633163135</v>
      </c>
      <c r="V1178" s="174">
        <f t="shared" si="2589"/>
        <v>2</v>
      </c>
      <c r="W1178" s="174">
        <f t="shared" si="2590"/>
        <v>2</v>
      </c>
      <c r="X1178" s="174">
        <f t="shared" si="2591"/>
        <v>2</v>
      </c>
      <c r="Y1178" s="174">
        <f t="shared" si="2592"/>
        <v>2</v>
      </c>
      <c r="Z1178" s="99"/>
      <c r="AA1178" s="99"/>
      <c r="AB1178" s="99"/>
      <c r="AC1178" s="99"/>
      <c r="AD1178" s="99"/>
      <c r="AE1178" s="99"/>
      <c r="AF1178" s="99"/>
      <c r="AG1178" s="99"/>
      <c r="AH1178" s="99"/>
      <c r="AI1178" s="99"/>
      <c r="AJ1178" s="99"/>
      <c r="AK1178" s="99"/>
      <c r="AL1178" s="99"/>
      <c r="AM1178" s="99"/>
      <c r="AN1178" s="99"/>
      <c r="AO1178" s="52"/>
      <c r="AP1178" s="52"/>
      <c r="AQ1178" s="52"/>
    </row>
    <row r="1179" spans="1:43" ht="15" thickBot="1">
      <c r="A1179" s="1" t="s">
        <v>8</v>
      </c>
      <c r="B1179" s="1">
        <v>13097080301</v>
      </c>
      <c r="C1179" s="1"/>
      <c r="D1179" s="12">
        <v>74</v>
      </c>
      <c r="E1179" s="12">
        <v>69.099999999999994</v>
      </c>
      <c r="F1179" s="12">
        <v>33</v>
      </c>
      <c r="G1179" s="12">
        <v>13.7</v>
      </c>
      <c r="H1179" s="12">
        <v>11.2</v>
      </c>
      <c r="I1179" s="12">
        <v>7.9</v>
      </c>
      <c r="J1179" s="12">
        <v>39.1</v>
      </c>
      <c r="K1179" s="12">
        <v>51.9</v>
      </c>
      <c r="L1179" s="12">
        <v>47.4</v>
      </c>
      <c r="M1179" s="12">
        <v>14.3</v>
      </c>
      <c r="N1179" s="12">
        <v>73.5</v>
      </c>
      <c r="O1179" s="12">
        <v>12.8</v>
      </c>
      <c r="P1179" s="12">
        <v>28.5</v>
      </c>
      <c r="Q1179" s="12">
        <v>18.3</v>
      </c>
      <c r="R1179" s="85">
        <v>0.44823380017251263</v>
      </c>
      <c r="S1179" s="122">
        <v>0.4120265157158427</v>
      </c>
      <c r="T1179" s="122">
        <v>0.47767734765379299</v>
      </c>
      <c r="U1179" s="122">
        <v>0.5181726234281645</v>
      </c>
      <c r="V1179" s="174">
        <f t="shared" si="2589"/>
        <v>2</v>
      </c>
      <c r="W1179" s="174">
        <f t="shared" si="2590"/>
        <v>2</v>
      </c>
      <c r="X1179" s="174">
        <f t="shared" si="2591"/>
        <v>2</v>
      </c>
      <c r="Y1179" s="174">
        <f t="shared" si="2592"/>
        <v>2</v>
      </c>
      <c r="Z1179" s="99"/>
      <c r="AA1179" s="99"/>
      <c r="AB1179" s="99"/>
      <c r="AC1179" s="99"/>
      <c r="AD1179" s="99"/>
      <c r="AE1179" s="99"/>
      <c r="AF1179" s="99"/>
      <c r="AG1179" s="99"/>
      <c r="AH1179" s="99"/>
      <c r="AI1179" s="99"/>
      <c r="AJ1179" s="99"/>
      <c r="AK1179" s="99"/>
      <c r="AL1179" s="99"/>
      <c r="AM1179" s="99"/>
      <c r="AN1179" s="99"/>
      <c r="AO1179" s="52"/>
      <c r="AP1179" s="52"/>
      <c r="AQ1179" s="52"/>
    </row>
    <row r="1180" spans="1:43" ht="15" thickBot="1">
      <c r="A1180" s="1" t="s">
        <v>8</v>
      </c>
      <c r="B1180" s="1">
        <v>13097080303</v>
      </c>
      <c r="C1180" s="1"/>
      <c r="D1180" s="12">
        <v>65.7</v>
      </c>
      <c r="E1180" s="12">
        <v>70.400000000000006</v>
      </c>
      <c r="F1180" s="12">
        <v>29.8</v>
      </c>
      <c r="G1180" s="12">
        <v>13.3</v>
      </c>
      <c r="H1180" s="12">
        <v>8.6</v>
      </c>
      <c r="I1180" s="12">
        <v>7.2</v>
      </c>
      <c r="J1180" s="12">
        <v>29.7</v>
      </c>
      <c r="K1180" s="12">
        <v>43.7</v>
      </c>
      <c r="L1180" s="12">
        <v>39.6</v>
      </c>
      <c r="M1180" s="12">
        <v>19.899999999999999</v>
      </c>
      <c r="N1180" s="12">
        <v>64.900000000000006</v>
      </c>
      <c r="O1180" s="12">
        <v>22.2</v>
      </c>
      <c r="P1180" s="12">
        <v>27.3</v>
      </c>
      <c r="Q1180" s="12">
        <v>9.9</v>
      </c>
      <c r="R1180" s="85">
        <v>0.46944602818028364</v>
      </c>
      <c r="S1180" s="122">
        <v>0.44237924428250075</v>
      </c>
      <c r="T1180" s="122">
        <v>0.52802944707077248</v>
      </c>
      <c r="U1180" s="122">
        <v>0.48824621094818482</v>
      </c>
      <c r="V1180" s="174">
        <f t="shared" si="2589"/>
        <v>2</v>
      </c>
      <c r="W1180" s="174">
        <f t="shared" si="2590"/>
        <v>2</v>
      </c>
      <c r="X1180" s="174">
        <f t="shared" si="2591"/>
        <v>2</v>
      </c>
      <c r="Y1180" s="174">
        <f t="shared" si="2592"/>
        <v>2</v>
      </c>
      <c r="Z1180" s="99"/>
      <c r="AA1180" s="99"/>
      <c r="AB1180" s="99"/>
      <c r="AC1180" s="99"/>
      <c r="AD1180" s="99"/>
      <c r="AE1180" s="99"/>
      <c r="AF1180" s="99"/>
      <c r="AG1180" s="99"/>
      <c r="AH1180" s="99"/>
      <c r="AI1180" s="99"/>
      <c r="AJ1180" s="99"/>
      <c r="AK1180" s="99"/>
      <c r="AL1180" s="99"/>
      <c r="AM1180" s="99"/>
      <c r="AN1180" s="99"/>
      <c r="AO1180" s="52"/>
      <c r="AP1180" s="52"/>
      <c r="AQ1180" s="52"/>
    </row>
    <row r="1181" spans="1:43" ht="15" thickBot="1">
      <c r="A1181" s="1" t="s">
        <v>8</v>
      </c>
      <c r="B1181" s="1">
        <v>13097080304</v>
      </c>
      <c r="C1181" s="1"/>
      <c r="D1181" s="12">
        <v>75.099999999999994</v>
      </c>
      <c r="E1181" s="12">
        <v>68.900000000000006</v>
      </c>
      <c r="F1181" s="12">
        <v>38.799999999999997</v>
      </c>
      <c r="G1181" s="12">
        <v>13.3</v>
      </c>
      <c r="H1181" s="12">
        <v>9.4</v>
      </c>
      <c r="I1181" s="12">
        <v>3.5</v>
      </c>
      <c r="J1181" s="12">
        <v>18.3</v>
      </c>
      <c r="K1181" s="12">
        <v>28.8</v>
      </c>
      <c r="L1181" s="12">
        <v>42.7</v>
      </c>
      <c r="M1181" s="12">
        <v>13.7</v>
      </c>
      <c r="N1181" s="12">
        <v>75</v>
      </c>
      <c r="O1181" s="12">
        <v>17.399999999999999</v>
      </c>
      <c r="P1181" s="12">
        <v>20.9</v>
      </c>
      <c r="Q1181" s="12">
        <v>10.1</v>
      </c>
      <c r="R1181" s="85">
        <v>0.57415157088612578</v>
      </c>
      <c r="S1181" s="122">
        <v>0.51825786254890338</v>
      </c>
      <c r="T1181" s="122">
        <v>0.60355733407665357</v>
      </c>
      <c r="U1181" s="122">
        <v>0.61905120842492189</v>
      </c>
      <c r="V1181" s="174">
        <f t="shared" si="2589"/>
        <v>3</v>
      </c>
      <c r="W1181" s="174">
        <f t="shared" si="2590"/>
        <v>3</v>
      </c>
      <c r="X1181" s="174">
        <f t="shared" si="2591"/>
        <v>3</v>
      </c>
      <c r="Y1181" s="174">
        <f t="shared" si="2592"/>
        <v>3</v>
      </c>
      <c r="Z1181" s="99"/>
      <c r="AA1181" s="99"/>
      <c r="AB1181" s="99"/>
      <c r="AC1181" s="99"/>
      <c r="AD1181" s="99"/>
      <c r="AE1181" s="99"/>
      <c r="AF1181" s="99"/>
      <c r="AG1181" s="99"/>
      <c r="AH1181" s="99"/>
      <c r="AI1181" s="99"/>
      <c r="AJ1181" s="99"/>
      <c r="AK1181" s="99"/>
      <c r="AL1181" s="99"/>
      <c r="AM1181" s="99"/>
      <c r="AN1181" s="99"/>
      <c r="AO1181" s="52"/>
      <c r="AP1181" s="52"/>
      <c r="AQ1181" s="52"/>
    </row>
    <row r="1182" spans="1:43" ht="15" thickBot="1">
      <c r="A1182" s="1" t="s">
        <v>8</v>
      </c>
      <c r="B1182" s="1">
        <v>13097080402</v>
      </c>
      <c r="C1182" s="1"/>
      <c r="D1182" s="12">
        <v>86.9</v>
      </c>
      <c r="E1182" s="12">
        <v>77.099999999999994</v>
      </c>
      <c r="F1182" s="12">
        <v>71.8</v>
      </c>
      <c r="G1182" s="12">
        <v>39</v>
      </c>
      <c r="H1182" s="12">
        <v>5.8</v>
      </c>
      <c r="I1182" s="12">
        <v>2.1</v>
      </c>
      <c r="J1182" s="12">
        <v>10.5</v>
      </c>
      <c r="K1182" s="12">
        <v>11.5</v>
      </c>
      <c r="L1182" s="12">
        <v>25.8</v>
      </c>
      <c r="M1182" s="12">
        <v>7.8</v>
      </c>
      <c r="N1182" s="12">
        <v>70.7</v>
      </c>
      <c r="O1182" s="12">
        <v>8.6999999999999993</v>
      </c>
      <c r="P1182" s="12">
        <v>12.4</v>
      </c>
      <c r="Q1182" s="12">
        <v>7.6</v>
      </c>
      <c r="R1182" s="85">
        <v>0.80086572596179051</v>
      </c>
      <c r="S1182" s="122">
        <v>0.79302612047023724</v>
      </c>
      <c r="T1182" s="122">
        <v>0.82906770245656147</v>
      </c>
      <c r="U1182" s="122">
        <v>0.72220012499479158</v>
      </c>
      <c r="V1182" s="174">
        <f t="shared" si="2589"/>
        <v>5</v>
      </c>
      <c r="W1182" s="174">
        <f t="shared" si="2590"/>
        <v>5</v>
      </c>
      <c r="X1182" s="174">
        <f t="shared" si="2591"/>
        <v>5</v>
      </c>
      <c r="Y1182" s="174">
        <f t="shared" si="2592"/>
        <v>5</v>
      </c>
      <c r="Z1182" s="99"/>
      <c r="AA1182" s="99"/>
      <c r="AB1182" s="99"/>
      <c r="AC1182" s="99"/>
      <c r="AD1182" s="99"/>
      <c r="AE1182" s="99"/>
      <c r="AF1182" s="99"/>
      <c r="AG1182" s="99"/>
      <c r="AH1182" s="99"/>
      <c r="AI1182" s="99"/>
      <c r="AJ1182" s="99"/>
      <c r="AK1182" s="99"/>
      <c r="AL1182" s="99"/>
      <c r="AM1182" s="99"/>
      <c r="AN1182" s="99"/>
      <c r="AO1182" s="52"/>
      <c r="AP1182" s="52"/>
      <c r="AQ1182" s="52"/>
    </row>
    <row r="1183" spans="1:43" ht="15" thickBot="1">
      <c r="A1183" s="1" t="s">
        <v>8</v>
      </c>
      <c r="B1183" s="1">
        <v>13097080403</v>
      </c>
      <c r="C1183" s="1"/>
      <c r="D1183" s="12">
        <v>83.8</v>
      </c>
      <c r="E1183" s="12">
        <v>75</v>
      </c>
      <c r="F1183" s="12">
        <v>55.9</v>
      </c>
      <c r="G1183" s="12">
        <v>27.1</v>
      </c>
      <c r="H1183" s="12">
        <v>8</v>
      </c>
      <c r="I1183" s="12">
        <v>2.1</v>
      </c>
      <c r="J1183" s="12">
        <v>7.1</v>
      </c>
      <c r="K1183" s="12">
        <v>17.399999999999999</v>
      </c>
      <c r="L1183" s="12">
        <v>30.2</v>
      </c>
      <c r="M1183" s="12">
        <v>6.6</v>
      </c>
      <c r="N1183" s="12">
        <v>71.400000000000006</v>
      </c>
      <c r="O1183" s="12">
        <v>13.9</v>
      </c>
      <c r="P1183" s="12">
        <v>13.2</v>
      </c>
      <c r="Q1183" s="12">
        <v>7.7</v>
      </c>
      <c r="R1183" s="85">
        <v>0.73250213391027186</v>
      </c>
      <c r="S1183" s="122">
        <v>0.68972861571595989</v>
      </c>
      <c r="T1183" s="122">
        <v>0.78294717086955634</v>
      </c>
      <c r="U1183" s="122">
        <v>0.68436487150987391</v>
      </c>
      <c r="V1183" s="174">
        <f t="shared" si="2589"/>
        <v>5</v>
      </c>
      <c r="W1183" s="174">
        <f t="shared" si="2590"/>
        <v>5</v>
      </c>
      <c r="X1183" s="174">
        <f t="shared" si="2591"/>
        <v>5</v>
      </c>
      <c r="Y1183" s="174">
        <f t="shared" si="2592"/>
        <v>3</v>
      </c>
      <c r="Z1183" s="99"/>
      <c r="AA1183" s="99"/>
      <c r="AB1183" s="99"/>
      <c r="AC1183" s="99"/>
      <c r="AD1183" s="99"/>
      <c r="AE1183" s="99"/>
      <c r="AF1183" s="99"/>
      <c r="AG1183" s="99"/>
      <c r="AH1183" s="99"/>
      <c r="AI1183" s="99"/>
      <c r="AJ1183" s="99"/>
      <c r="AK1183" s="99"/>
      <c r="AL1183" s="99"/>
      <c r="AM1183" s="99"/>
      <c r="AN1183" s="99"/>
      <c r="AO1183" s="52"/>
      <c r="AP1183" s="52"/>
      <c r="AQ1183" s="52"/>
    </row>
    <row r="1184" spans="1:43" ht="15" thickBot="1">
      <c r="A1184" s="1" t="s">
        <v>8</v>
      </c>
      <c r="B1184" s="1">
        <v>13097080404</v>
      </c>
      <c r="C1184" s="1"/>
      <c r="D1184" s="12">
        <v>75.099999999999994</v>
      </c>
      <c r="E1184" s="12">
        <v>68.900000000000006</v>
      </c>
      <c r="F1184" s="12">
        <v>54.6</v>
      </c>
      <c r="G1184" s="12">
        <v>25.6</v>
      </c>
      <c r="H1184" s="12">
        <v>10.1</v>
      </c>
      <c r="I1184" s="12">
        <v>4.7</v>
      </c>
      <c r="J1184" s="12">
        <v>12.3</v>
      </c>
      <c r="K1184" s="12">
        <v>31.5</v>
      </c>
      <c r="L1184" s="12">
        <v>25.7</v>
      </c>
      <c r="M1184" s="12">
        <v>12.9</v>
      </c>
      <c r="N1184" s="12">
        <v>75</v>
      </c>
      <c r="O1184" s="12">
        <v>20</v>
      </c>
      <c r="P1184" s="12">
        <v>20.2</v>
      </c>
      <c r="Q1184" s="12">
        <v>16.600000000000001</v>
      </c>
      <c r="R1184" s="85">
        <v>0.61296172803152948</v>
      </c>
      <c r="S1184" s="122">
        <v>0.57333378996784989</v>
      </c>
      <c r="T1184" s="122">
        <v>0.71981874629209031</v>
      </c>
      <c r="U1184" s="122">
        <v>0.53574394620061982</v>
      </c>
      <c r="V1184" s="174">
        <f t="shared" si="2589"/>
        <v>3</v>
      </c>
      <c r="W1184" s="174">
        <f t="shared" si="2590"/>
        <v>3</v>
      </c>
      <c r="X1184" s="174">
        <f t="shared" si="2591"/>
        <v>3</v>
      </c>
      <c r="Y1184" s="174">
        <f t="shared" si="2592"/>
        <v>2</v>
      </c>
      <c r="Z1184" s="99"/>
      <c r="AA1184" s="99"/>
      <c r="AB1184" s="99"/>
      <c r="AC1184" s="99"/>
      <c r="AD1184" s="99"/>
      <c r="AE1184" s="99"/>
      <c r="AF1184" s="99"/>
      <c r="AG1184" s="99"/>
      <c r="AH1184" s="99"/>
      <c r="AI1184" s="99"/>
      <c r="AJ1184" s="99"/>
      <c r="AK1184" s="99"/>
      <c r="AL1184" s="99"/>
      <c r="AM1184" s="99"/>
      <c r="AN1184" s="99"/>
      <c r="AO1184" s="52"/>
      <c r="AP1184" s="52"/>
      <c r="AQ1184" s="52"/>
    </row>
    <row r="1185" spans="1:43" ht="15" thickBot="1">
      <c r="A1185" s="1" t="s">
        <v>8</v>
      </c>
      <c r="B1185" s="1">
        <v>13097080505</v>
      </c>
      <c r="C1185" s="1"/>
      <c r="D1185" s="12">
        <v>85.9</v>
      </c>
      <c r="E1185" s="12">
        <v>76.400000000000006</v>
      </c>
      <c r="F1185" s="12">
        <v>49.3</v>
      </c>
      <c r="G1185" s="12">
        <v>22.2</v>
      </c>
      <c r="H1185" s="12">
        <v>7.7</v>
      </c>
      <c r="I1185" s="12">
        <v>9.8000000000000007</v>
      </c>
      <c r="J1185" s="12">
        <v>35.9</v>
      </c>
      <c r="K1185" s="12">
        <v>37.200000000000003</v>
      </c>
      <c r="L1185" s="12">
        <v>37.6</v>
      </c>
      <c r="M1185" s="12">
        <v>16.3</v>
      </c>
      <c r="N1185" s="12">
        <v>70.599999999999994</v>
      </c>
      <c r="O1185" s="12">
        <v>14.9</v>
      </c>
      <c r="P1185" s="12">
        <v>22.5</v>
      </c>
      <c r="Q1185" s="12">
        <v>16.600000000000001</v>
      </c>
      <c r="R1185" s="85">
        <v>0.56019553753852813</v>
      </c>
      <c r="S1185" s="122">
        <v>0.58438476234642756</v>
      </c>
      <c r="T1185" s="122">
        <v>0.59077598589390123</v>
      </c>
      <c r="U1185" s="122">
        <v>0.53197139081305245</v>
      </c>
      <c r="V1185" s="174">
        <f t="shared" si="2589"/>
        <v>3</v>
      </c>
      <c r="W1185" s="174">
        <f t="shared" si="2590"/>
        <v>3</v>
      </c>
      <c r="X1185" s="174">
        <f t="shared" si="2591"/>
        <v>2</v>
      </c>
      <c r="Y1185" s="174">
        <f t="shared" si="2592"/>
        <v>2</v>
      </c>
      <c r="Z1185" s="99"/>
      <c r="AA1185" s="99"/>
      <c r="AB1185" s="99"/>
      <c r="AC1185" s="99"/>
      <c r="AD1185" s="99"/>
      <c r="AE1185" s="99"/>
      <c r="AF1185" s="99"/>
      <c r="AG1185" s="99"/>
      <c r="AH1185" s="99"/>
      <c r="AI1185" s="99"/>
      <c r="AJ1185" s="99"/>
      <c r="AK1185" s="99"/>
      <c r="AL1185" s="99"/>
      <c r="AM1185" s="99"/>
      <c r="AN1185" s="99"/>
      <c r="AO1185" s="52"/>
      <c r="AP1185" s="52"/>
      <c r="AQ1185" s="52"/>
    </row>
    <row r="1186" spans="1:43" ht="15" thickBot="1">
      <c r="A1186" s="1" t="s">
        <v>8</v>
      </c>
      <c r="B1186" s="1">
        <v>13097080506</v>
      </c>
      <c r="C1186" s="1"/>
      <c r="D1186" s="12">
        <v>87.1</v>
      </c>
      <c r="E1186" s="12">
        <v>77.3</v>
      </c>
      <c r="F1186" s="12">
        <v>50.3</v>
      </c>
      <c r="G1186" s="12">
        <v>22.6</v>
      </c>
      <c r="H1186" s="12">
        <v>7.9</v>
      </c>
      <c r="I1186" s="12">
        <v>5.3</v>
      </c>
      <c r="J1186" s="12">
        <v>21.1</v>
      </c>
      <c r="K1186" s="12">
        <v>27.9</v>
      </c>
      <c r="L1186" s="12">
        <v>32.700000000000003</v>
      </c>
      <c r="M1186" s="12">
        <v>21.1</v>
      </c>
      <c r="N1186" s="12">
        <v>70.2</v>
      </c>
      <c r="O1186" s="12">
        <v>10.1</v>
      </c>
      <c r="P1186" s="12">
        <v>17.600000000000001</v>
      </c>
      <c r="Q1186" s="12">
        <v>13.5</v>
      </c>
      <c r="R1186" s="85">
        <v>0.62943869872743752</v>
      </c>
      <c r="S1186" s="122">
        <v>0.64562665427987675</v>
      </c>
      <c r="T1186" s="122">
        <v>0.62988023671072058</v>
      </c>
      <c r="U1186" s="122">
        <v>0.62092037289942148</v>
      </c>
      <c r="V1186" s="174">
        <f t="shared" si="2589"/>
        <v>3</v>
      </c>
      <c r="W1186" s="174">
        <f t="shared" si="2590"/>
        <v>5</v>
      </c>
      <c r="X1186" s="174">
        <f t="shared" si="2591"/>
        <v>3</v>
      </c>
      <c r="Y1186" s="174">
        <f t="shared" si="2592"/>
        <v>3</v>
      </c>
      <c r="Z1186" s="99"/>
      <c r="AA1186" s="99"/>
      <c r="AB1186" s="99"/>
      <c r="AC1186" s="99"/>
      <c r="AD1186" s="99"/>
      <c r="AE1186" s="99"/>
      <c r="AF1186" s="99"/>
      <c r="AG1186" s="99"/>
      <c r="AH1186" s="99"/>
      <c r="AI1186" s="99"/>
      <c r="AJ1186" s="99"/>
      <c r="AK1186" s="99"/>
      <c r="AL1186" s="99"/>
      <c r="AM1186" s="99"/>
      <c r="AN1186" s="99"/>
      <c r="AO1186" s="52"/>
      <c r="AP1186" s="52"/>
      <c r="AQ1186" s="52"/>
    </row>
    <row r="1187" spans="1:43" ht="15" thickBot="1">
      <c r="A1187" s="1" t="s">
        <v>8</v>
      </c>
      <c r="B1187" s="1">
        <v>13097080507</v>
      </c>
      <c r="C1187" s="1"/>
      <c r="D1187" s="12">
        <v>84.6</v>
      </c>
      <c r="E1187" s="12">
        <v>75.2</v>
      </c>
      <c r="F1187" s="12">
        <v>54</v>
      </c>
      <c r="G1187" s="12">
        <v>28.2</v>
      </c>
      <c r="H1187" s="12">
        <v>8.6</v>
      </c>
      <c r="I1187" s="12">
        <v>4</v>
      </c>
      <c r="J1187" s="12">
        <v>18.3</v>
      </c>
      <c r="K1187" s="12">
        <v>29.8</v>
      </c>
      <c r="L1187" s="12">
        <v>33.9</v>
      </c>
      <c r="M1187" s="12">
        <v>8.6</v>
      </c>
      <c r="N1187" s="12">
        <v>75.7</v>
      </c>
      <c r="O1187" s="12">
        <v>9.1999999999999993</v>
      </c>
      <c r="P1187" s="12">
        <v>17.899999999999999</v>
      </c>
      <c r="Q1187" s="12">
        <v>15.4</v>
      </c>
      <c r="R1187" s="85">
        <v>0.66675730206919526</v>
      </c>
      <c r="S1187" s="122">
        <v>0.6501016372536218</v>
      </c>
      <c r="T1187" s="122">
        <v>0.69597514235630953</v>
      </c>
      <c r="U1187" s="122">
        <v>0.64206789331679925</v>
      </c>
      <c r="V1187" s="174">
        <f t="shared" si="2589"/>
        <v>3</v>
      </c>
      <c r="W1187" s="174">
        <f t="shared" si="2590"/>
        <v>5</v>
      </c>
      <c r="X1187" s="174">
        <f t="shared" si="2591"/>
        <v>3</v>
      </c>
      <c r="Y1187" s="174">
        <f t="shared" si="2592"/>
        <v>3</v>
      </c>
      <c r="Z1187" s="99"/>
      <c r="AA1187" s="99"/>
      <c r="AB1187" s="99"/>
      <c r="AC1187" s="99"/>
      <c r="AD1187" s="99"/>
      <c r="AE1187" s="99"/>
      <c r="AF1187" s="99"/>
      <c r="AG1187" s="99"/>
      <c r="AH1187" s="99"/>
      <c r="AI1187" s="99"/>
      <c r="AJ1187" s="99"/>
      <c r="AK1187" s="99"/>
      <c r="AL1187" s="99"/>
      <c r="AM1187" s="99"/>
      <c r="AN1187" s="99"/>
      <c r="AO1187" s="52"/>
      <c r="AP1187" s="52"/>
      <c r="AQ1187" s="52"/>
    </row>
    <row r="1188" spans="1:43" ht="15" thickBot="1">
      <c r="A1188" s="1" t="s">
        <v>8</v>
      </c>
      <c r="B1188" s="1">
        <v>13097080508</v>
      </c>
      <c r="C1188" s="1"/>
      <c r="D1188" s="12">
        <v>79.8</v>
      </c>
      <c r="E1188" s="12">
        <v>71.099999999999994</v>
      </c>
      <c r="F1188" s="12">
        <v>53.1</v>
      </c>
      <c r="G1188" s="12">
        <v>28.2</v>
      </c>
      <c r="H1188" s="12">
        <v>12.2</v>
      </c>
      <c r="I1188" s="12">
        <v>8</v>
      </c>
      <c r="J1188" s="12">
        <v>28.4</v>
      </c>
      <c r="K1188" s="12">
        <v>24.8</v>
      </c>
      <c r="L1188" s="12">
        <v>31.2</v>
      </c>
      <c r="M1188" s="12">
        <v>13.4</v>
      </c>
      <c r="N1188" s="12">
        <v>84.4</v>
      </c>
      <c r="O1188" s="12">
        <v>10.5</v>
      </c>
      <c r="P1188" s="12">
        <v>19.600000000000001</v>
      </c>
      <c r="Q1188" s="12">
        <v>7.8</v>
      </c>
      <c r="R1188" s="85">
        <v>0.66778857692341864</v>
      </c>
      <c r="S1188" s="122">
        <v>0.52006629560119277</v>
      </c>
      <c r="T1188" s="122">
        <v>0.7029203195897239</v>
      </c>
      <c r="U1188" s="122">
        <v>0.76096899458512091</v>
      </c>
      <c r="V1188" s="174">
        <f t="shared" si="2589"/>
        <v>3</v>
      </c>
      <c r="W1188" s="174">
        <f t="shared" si="2590"/>
        <v>3</v>
      </c>
      <c r="X1188" s="174">
        <f t="shared" si="2591"/>
        <v>3</v>
      </c>
      <c r="Y1188" s="174">
        <f t="shared" si="2592"/>
        <v>5</v>
      </c>
      <c r="Z1188" s="99"/>
      <c r="AA1188" s="99"/>
      <c r="AB1188" s="99"/>
      <c r="AC1188" s="99"/>
      <c r="AD1188" s="99"/>
      <c r="AE1188" s="99"/>
      <c r="AF1188" s="99"/>
      <c r="AG1188" s="99"/>
      <c r="AH1188" s="99"/>
      <c r="AI1188" s="99"/>
      <c r="AJ1188" s="99"/>
      <c r="AK1188" s="99"/>
      <c r="AL1188" s="99"/>
      <c r="AM1188" s="99"/>
      <c r="AN1188" s="99"/>
      <c r="AO1188" s="52"/>
      <c r="AP1188" s="52"/>
      <c r="AQ1188" s="52"/>
    </row>
    <row r="1189" spans="1:43" ht="15" thickBot="1">
      <c r="A1189" s="1" t="s">
        <v>8</v>
      </c>
      <c r="B1189" s="1">
        <v>13097080509</v>
      </c>
      <c r="C1189" s="1"/>
      <c r="D1189" s="12">
        <v>79.3</v>
      </c>
      <c r="E1189" s="12">
        <v>70.5</v>
      </c>
      <c r="F1189" s="12">
        <v>51.9</v>
      </c>
      <c r="G1189" s="12">
        <v>42</v>
      </c>
      <c r="H1189" s="12">
        <v>8</v>
      </c>
      <c r="I1189" s="12">
        <v>8.1</v>
      </c>
      <c r="J1189" s="12">
        <v>6.5</v>
      </c>
      <c r="K1189" s="12">
        <v>8.1999999999999993</v>
      </c>
      <c r="L1189" s="12">
        <v>28.8</v>
      </c>
      <c r="M1189" s="12">
        <v>9.1999999999999993</v>
      </c>
      <c r="N1189" s="12">
        <v>83.7</v>
      </c>
      <c r="O1189" s="12">
        <v>7.3</v>
      </c>
      <c r="P1189" s="12">
        <v>11</v>
      </c>
      <c r="Q1189" s="12">
        <v>9.6999999999999993</v>
      </c>
      <c r="R1189" s="85">
        <v>0.77385756676097373</v>
      </c>
      <c r="S1189" s="122">
        <v>0.65217962881188252</v>
      </c>
      <c r="T1189" s="122">
        <v>0.81110488836244565</v>
      </c>
      <c r="U1189" s="122">
        <v>0.80260375801229378</v>
      </c>
      <c r="V1189" s="174">
        <f t="shared" si="2589"/>
        <v>5</v>
      </c>
      <c r="W1189" s="174">
        <f t="shared" si="2590"/>
        <v>5</v>
      </c>
      <c r="X1189" s="174">
        <f t="shared" si="2591"/>
        <v>5</v>
      </c>
      <c r="Y1189" s="174">
        <f t="shared" si="2592"/>
        <v>5</v>
      </c>
      <c r="Z1189" s="99"/>
      <c r="AA1189" s="99"/>
      <c r="AB1189" s="99"/>
      <c r="AC1189" s="99"/>
      <c r="AD1189" s="99"/>
      <c r="AE1189" s="99"/>
      <c r="AF1189" s="99"/>
      <c r="AG1189" s="99"/>
      <c r="AH1189" s="99"/>
      <c r="AI1189" s="99"/>
      <c r="AJ1189" s="99"/>
      <c r="AK1189" s="99"/>
      <c r="AL1189" s="99"/>
      <c r="AM1189" s="99"/>
      <c r="AN1189" s="99"/>
      <c r="AO1189" s="52"/>
      <c r="AP1189" s="52"/>
      <c r="AQ1189" s="52"/>
    </row>
    <row r="1190" spans="1:43" ht="15" thickBot="1">
      <c r="A1190" s="1" t="s">
        <v>8</v>
      </c>
      <c r="B1190" s="1">
        <v>13097080510</v>
      </c>
      <c r="C1190" s="1"/>
      <c r="D1190" s="12">
        <v>79</v>
      </c>
      <c r="E1190" s="12">
        <v>70</v>
      </c>
      <c r="F1190" s="12">
        <v>52.7</v>
      </c>
      <c r="G1190" s="12">
        <v>37.200000000000003</v>
      </c>
      <c r="H1190" s="12">
        <v>8.6</v>
      </c>
      <c r="I1190" s="12">
        <v>20.5</v>
      </c>
      <c r="J1190" s="12">
        <v>30.1</v>
      </c>
      <c r="K1190" s="12">
        <v>27.7</v>
      </c>
      <c r="L1190" s="12">
        <v>41.3</v>
      </c>
      <c r="M1190" s="12">
        <v>11.5</v>
      </c>
      <c r="N1190" s="12">
        <v>80.2</v>
      </c>
      <c r="O1190" s="12">
        <v>16.399999999999999</v>
      </c>
      <c r="P1190" s="12">
        <v>26.7</v>
      </c>
      <c r="Q1190" s="12">
        <v>15.8</v>
      </c>
      <c r="R1190" s="85">
        <v>0.56999555076614095</v>
      </c>
      <c r="S1190" s="122">
        <v>0.51980516680256428</v>
      </c>
      <c r="T1190" s="122">
        <v>0.63218022802969764</v>
      </c>
      <c r="U1190" s="122">
        <v>0.57151873590445124</v>
      </c>
      <c r="V1190" s="174">
        <f t="shared" si="2589"/>
        <v>3</v>
      </c>
      <c r="W1190" s="174">
        <f t="shared" si="2590"/>
        <v>3</v>
      </c>
      <c r="X1190" s="174">
        <f t="shared" si="2591"/>
        <v>3</v>
      </c>
      <c r="Y1190" s="174">
        <f t="shared" si="2592"/>
        <v>2</v>
      </c>
      <c r="Z1190" s="99"/>
      <c r="AA1190" s="99"/>
      <c r="AB1190" s="99"/>
      <c r="AC1190" s="99"/>
      <c r="AD1190" s="99"/>
      <c r="AE1190" s="99"/>
      <c r="AF1190" s="99"/>
      <c r="AG1190" s="99"/>
      <c r="AH1190" s="99"/>
      <c r="AI1190" s="99"/>
      <c r="AJ1190" s="99"/>
      <c r="AK1190" s="99"/>
      <c r="AL1190" s="99"/>
      <c r="AM1190" s="99"/>
      <c r="AN1190" s="99"/>
      <c r="AO1190" s="52"/>
      <c r="AP1190" s="52"/>
      <c r="AQ1190" s="52"/>
    </row>
    <row r="1191" spans="1:43" ht="15" thickBot="1">
      <c r="A1191" s="1" t="s">
        <v>8</v>
      </c>
      <c r="B1191" s="1">
        <v>13097080511</v>
      </c>
      <c r="C1191" s="1"/>
      <c r="D1191" s="12">
        <v>77.8</v>
      </c>
      <c r="E1191" s="12">
        <v>68.8</v>
      </c>
      <c r="F1191" s="12">
        <v>59.4</v>
      </c>
      <c r="G1191" s="12">
        <v>44.6</v>
      </c>
      <c r="H1191" s="12">
        <v>7.4</v>
      </c>
      <c r="I1191" s="12">
        <v>1.5</v>
      </c>
      <c r="J1191" s="12">
        <v>5.0999999999999996</v>
      </c>
      <c r="K1191" s="12">
        <v>21.6</v>
      </c>
      <c r="L1191" s="12">
        <v>32.9</v>
      </c>
      <c r="M1191" s="12">
        <v>7</v>
      </c>
      <c r="N1191" s="12">
        <v>80.599999999999994</v>
      </c>
      <c r="O1191" s="12">
        <v>7.7</v>
      </c>
      <c r="P1191" s="12">
        <v>10</v>
      </c>
      <c r="Q1191" s="12">
        <v>10.5</v>
      </c>
      <c r="R1191" s="85">
        <v>0.75430530010580676</v>
      </c>
      <c r="S1191" s="122">
        <v>0.70561780859010503</v>
      </c>
      <c r="T1191" s="122">
        <v>0.74497984322621058</v>
      </c>
      <c r="U1191" s="122">
        <v>0.77601258757164071</v>
      </c>
      <c r="V1191" s="174">
        <f t="shared" si="2589"/>
        <v>5</v>
      </c>
      <c r="W1191" s="174">
        <f t="shared" si="2590"/>
        <v>5</v>
      </c>
      <c r="X1191" s="174">
        <f t="shared" si="2591"/>
        <v>5</v>
      </c>
      <c r="Y1191" s="174">
        <f t="shared" si="2592"/>
        <v>5</v>
      </c>
      <c r="Z1191" s="99"/>
      <c r="AA1191" s="99"/>
      <c r="AB1191" s="99"/>
      <c r="AC1191" s="99"/>
      <c r="AD1191" s="99"/>
      <c r="AE1191" s="99"/>
      <c r="AF1191" s="99"/>
      <c r="AG1191" s="99"/>
      <c r="AH1191" s="99"/>
      <c r="AI1191" s="99"/>
      <c r="AJ1191" s="99"/>
      <c r="AK1191" s="99"/>
      <c r="AL1191" s="99"/>
      <c r="AM1191" s="99"/>
      <c r="AN1191" s="99"/>
      <c r="AO1191" s="52"/>
      <c r="AP1191" s="52"/>
      <c r="AQ1191" s="52"/>
    </row>
    <row r="1192" spans="1:43" ht="15" thickBot="1">
      <c r="A1192" s="1" t="s">
        <v>8</v>
      </c>
      <c r="B1192" s="1">
        <v>13097080602</v>
      </c>
      <c r="C1192" s="1"/>
      <c r="D1192" s="12">
        <v>70.400000000000006</v>
      </c>
      <c r="E1192" s="12">
        <v>68.2</v>
      </c>
      <c r="F1192" s="12">
        <v>33.700000000000003</v>
      </c>
      <c r="G1192" s="12">
        <v>12.9</v>
      </c>
      <c r="H1192" s="12">
        <v>13.8</v>
      </c>
      <c r="I1192" s="12">
        <v>4.4000000000000004</v>
      </c>
      <c r="J1192" s="12">
        <v>16.399999999999999</v>
      </c>
      <c r="K1192" s="12">
        <v>28.3</v>
      </c>
      <c r="L1192" s="12">
        <v>38</v>
      </c>
      <c r="M1192" s="12">
        <v>10.7</v>
      </c>
      <c r="N1192" s="12">
        <v>66.400000000000006</v>
      </c>
      <c r="O1192" s="12">
        <v>6.7</v>
      </c>
      <c r="P1192" s="12">
        <v>19.8</v>
      </c>
      <c r="Q1192" s="12">
        <v>13.8</v>
      </c>
      <c r="R1192" s="85">
        <v>0.56023596346964788</v>
      </c>
      <c r="S1192" s="122">
        <v>0.42155276362345745</v>
      </c>
      <c r="T1192" s="122">
        <v>0.65868398001606543</v>
      </c>
      <c r="U1192" s="122">
        <v>0.60622683701280411</v>
      </c>
      <c r="V1192" s="174">
        <f t="shared" si="2589"/>
        <v>3</v>
      </c>
      <c r="W1192" s="174">
        <f t="shared" si="2590"/>
        <v>2</v>
      </c>
      <c r="X1192" s="174">
        <f t="shared" si="2591"/>
        <v>3</v>
      </c>
      <c r="Y1192" s="174">
        <f t="shared" si="2592"/>
        <v>3</v>
      </c>
      <c r="Z1192" s="99"/>
      <c r="AA1192" s="99"/>
      <c r="AB1192" s="99"/>
      <c r="AC1192" s="99"/>
      <c r="AD1192" s="99"/>
      <c r="AE1192" s="99"/>
      <c r="AF1192" s="99"/>
      <c r="AG1192" s="99"/>
      <c r="AH1192" s="99"/>
      <c r="AI1192" s="99"/>
      <c r="AJ1192" s="99"/>
      <c r="AK1192" s="99"/>
      <c r="AL1192" s="99"/>
      <c r="AM1192" s="99"/>
      <c r="AN1192" s="99"/>
      <c r="AO1192" s="52"/>
      <c r="AP1192" s="52"/>
      <c r="AQ1192" s="52"/>
    </row>
    <row r="1193" spans="1:43" ht="15" thickBot="1">
      <c r="A1193" s="1" t="s">
        <v>8</v>
      </c>
      <c r="B1193" s="1">
        <v>13097080603</v>
      </c>
      <c r="C1193" s="1"/>
      <c r="D1193" s="12">
        <v>75.599999999999994</v>
      </c>
      <c r="E1193" s="12">
        <v>66.3</v>
      </c>
      <c r="F1193" s="12">
        <v>51.6</v>
      </c>
      <c r="G1193" s="12">
        <v>19.7</v>
      </c>
      <c r="H1193" s="12">
        <v>11.9</v>
      </c>
      <c r="I1193" s="12">
        <v>20.100000000000001</v>
      </c>
      <c r="J1193" s="12">
        <v>12.7</v>
      </c>
      <c r="K1193" s="12">
        <v>25.2</v>
      </c>
      <c r="L1193" s="12">
        <v>35.5</v>
      </c>
      <c r="M1193" s="12">
        <v>9.4</v>
      </c>
      <c r="N1193" s="12">
        <v>72.400000000000006</v>
      </c>
      <c r="O1193" s="12">
        <v>12.5</v>
      </c>
      <c r="P1193" s="12">
        <v>21.5</v>
      </c>
      <c r="Q1193" s="12">
        <v>3.8</v>
      </c>
      <c r="R1193" s="85">
        <v>0.61674047120036568</v>
      </c>
      <c r="S1193" s="122">
        <v>0.44119744300278607</v>
      </c>
      <c r="T1193" s="122">
        <v>0.69691332664134165</v>
      </c>
      <c r="U1193" s="122">
        <v>0.7002254777520468</v>
      </c>
      <c r="V1193" s="174">
        <f t="shared" si="2589"/>
        <v>3</v>
      </c>
      <c r="W1193" s="174">
        <f t="shared" si="2590"/>
        <v>2</v>
      </c>
      <c r="X1193" s="174">
        <f t="shared" si="2591"/>
        <v>3</v>
      </c>
      <c r="Y1193" s="174">
        <f t="shared" si="2592"/>
        <v>3</v>
      </c>
      <c r="Z1193" s="99"/>
      <c r="AA1193" s="99"/>
      <c r="AB1193" s="99"/>
      <c r="AC1193" s="99"/>
      <c r="AD1193" s="99"/>
      <c r="AE1193" s="99"/>
      <c r="AF1193" s="99"/>
      <c r="AG1193" s="99"/>
      <c r="AH1193" s="99"/>
      <c r="AI1193" s="99"/>
      <c r="AJ1193" s="99"/>
      <c r="AK1193" s="99"/>
      <c r="AL1193" s="99"/>
      <c r="AM1193" s="99"/>
      <c r="AN1193" s="99"/>
      <c r="AO1193" s="52"/>
      <c r="AP1193" s="52"/>
      <c r="AQ1193" s="52"/>
    </row>
    <row r="1194" spans="1:43" ht="15" thickBot="1">
      <c r="A1194" s="1" t="s">
        <v>8</v>
      </c>
      <c r="B1194" s="1">
        <v>13097080604</v>
      </c>
      <c r="C1194" s="1"/>
      <c r="D1194" s="12">
        <v>75.599999999999994</v>
      </c>
      <c r="E1194" s="12">
        <v>66.3</v>
      </c>
      <c r="F1194" s="12">
        <v>39.1</v>
      </c>
      <c r="G1194" s="12">
        <v>13</v>
      </c>
      <c r="H1194" s="12">
        <v>9.6999999999999993</v>
      </c>
      <c r="I1194" s="12">
        <v>9</v>
      </c>
      <c r="J1194" s="12">
        <v>30.9</v>
      </c>
      <c r="K1194" s="12">
        <v>28.5</v>
      </c>
      <c r="L1194" s="12">
        <v>36.9</v>
      </c>
      <c r="M1194" s="12">
        <v>9.4</v>
      </c>
      <c r="N1194" s="12">
        <v>72.400000000000006</v>
      </c>
      <c r="O1194" s="12">
        <v>7.2</v>
      </c>
      <c r="P1194" s="12">
        <v>26.6</v>
      </c>
      <c r="Q1194" s="12">
        <v>10.9</v>
      </c>
      <c r="R1194" s="85">
        <v>0.58844842901714878</v>
      </c>
      <c r="S1194" s="122">
        <v>0.45127501020053745</v>
      </c>
      <c r="T1194" s="122">
        <v>0.67429157480194446</v>
      </c>
      <c r="U1194" s="122">
        <v>0.63829753486658114</v>
      </c>
      <c r="V1194" s="174">
        <f t="shared" si="2589"/>
        <v>3</v>
      </c>
      <c r="W1194" s="174">
        <f t="shared" si="2590"/>
        <v>2</v>
      </c>
      <c r="X1194" s="174">
        <f t="shared" si="2591"/>
        <v>3</v>
      </c>
      <c r="Y1194" s="174">
        <f t="shared" si="2592"/>
        <v>3</v>
      </c>
      <c r="Z1194" s="99"/>
      <c r="AA1194" s="99"/>
      <c r="AB1194" s="99"/>
      <c r="AC1194" s="99"/>
      <c r="AD1194" s="99"/>
      <c r="AE1194" s="99"/>
      <c r="AF1194" s="99"/>
      <c r="AG1194" s="99"/>
      <c r="AH1194" s="99"/>
      <c r="AI1194" s="99"/>
      <c r="AJ1194" s="99"/>
      <c r="AK1194" s="99"/>
      <c r="AL1194" s="99"/>
      <c r="AM1194" s="99"/>
      <c r="AN1194" s="99"/>
      <c r="AO1194" s="52"/>
      <c r="AP1194" s="52"/>
      <c r="AQ1194" s="52"/>
    </row>
    <row r="1195" spans="1:43" ht="15" thickBot="1">
      <c r="A1195" s="1" t="s">
        <v>9</v>
      </c>
      <c r="B1195" s="1">
        <v>13113140101</v>
      </c>
      <c r="C1195" s="1"/>
      <c r="D1195" s="12">
        <v>82.5</v>
      </c>
      <c r="E1195" s="12">
        <v>72.900000000000006</v>
      </c>
      <c r="F1195" s="12">
        <v>48.2</v>
      </c>
      <c r="G1195" s="12">
        <v>48.4</v>
      </c>
      <c r="H1195" s="12">
        <v>9.5</v>
      </c>
      <c r="I1195" s="12">
        <v>1.1000000000000001</v>
      </c>
      <c r="J1195" s="12">
        <v>19.399999999999999</v>
      </c>
      <c r="K1195" s="12">
        <v>18.600000000000001</v>
      </c>
      <c r="L1195" s="12">
        <v>33.4</v>
      </c>
      <c r="M1195" s="12">
        <v>12</v>
      </c>
      <c r="N1195" s="12">
        <v>82.8</v>
      </c>
      <c r="O1195" s="12">
        <v>7.2</v>
      </c>
      <c r="P1195" s="12">
        <v>9.6999999999999993</v>
      </c>
      <c r="Q1195" s="12">
        <v>6.4</v>
      </c>
      <c r="R1195" s="85">
        <v>0.75224184810039874</v>
      </c>
      <c r="S1195" s="122">
        <v>0.66540839357791992</v>
      </c>
      <c r="T1195" s="122">
        <v>0.72011829757239398</v>
      </c>
      <c r="U1195" s="122">
        <v>0.83852948439193786</v>
      </c>
      <c r="V1195" s="174">
        <f t="shared" si="2589"/>
        <v>5</v>
      </c>
      <c r="W1195" s="174">
        <f t="shared" si="2590"/>
        <v>5</v>
      </c>
      <c r="X1195" s="174">
        <f t="shared" si="2591"/>
        <v>5</v>
      </c>
      <c r="Y1195" s="174">
        <f t="shared" si="2592"/>
        <v>5</v>
      </c>
      <c r="Z1195" s="99"/>
      <c r="AA1195" s="99"/>
      <c r="AB1195" s="99"/>
      <c r="AC1195" s="99"/>
      <c r="AD1195" s="99"/>
      <c r="AE1195" s="99"/>
      <c r="AF1195" s="99"/>
      <c r="AG1195" s="99"/>
      <c r="AH1195" s="99"/>
      <c r="AI1195" s="99"/>
      <c r="AJ1195" s="99"/>
      <c r="AK1195" s="99"/>
      <c r="AL1195" s="99"/>
      <c r="AM1195" s="99"/>
      <c r="AN1195" s="99"/>
      <c r="AO1195" s="52"/>
      <c r="AP1195" s="52"/>
      <c r="AQ1195" s="52"/>
    </row>
    <row r="1196" spans="1:43" ht="15" thickBot="1">
      <c r="A1196" s="1" t="s">
        <v>9</v>
      </c>
      <c r="B1196" s="1">
        <v>13113140102</v>
      </c>
      <c r="C1196" s="1"/>
      <c r="D1196" s="12">
        <v>83.1</v>
      </c>
      <c r="E1196" s="12">
        <v>72.2</v>
      </c>
      <c r="F1196" s="12">
        <v>55.6</v>
      </c>
      <c r="G1196" s="12">
        <v>47.4</v>
      </c>
      <c r="H1196" s="12">
        <v>11.6</v>
      </c>
      <c r="I1196" s="12">
        <v>12</v>
      </c>
      <c r="J1196" s="12">
        <v>18.7</v>
      </c>
      <c r="K1196" s="12">
        <v>12.4</v>
      </c>
      <c r="L1196" s="12">
        <v>21.9</v>
      </c>
      <c r="M1196" s="12">
        <v>6.5</v>
      </c>
      <c r="N1196" s="12">
        <v>77.599999999999994</v>
      </c>
      <c r="O1196" s="12">
        <v>5.6</v>
      </c>
      <c r="P1196" s="12">
        <v>13.2</v>
      </c>
      <c r="Q1196" s="12">
        <v>15.2</v>
      </c>
      <c r="R1196" s="85">
        <v>0.74115797563804764</v>
      </c>
      <c r="S1196" s="122">
        <v>0.59315855723904021</v>
      </c>
      <c r="T1196" s="122">
        <v>0.86198363760000907</v>
      </c>
      <c r="U1196" s="122">
        <v>0.70608820049925358</v>
      </c>
      <c r="V1196" s="174">
        <f t="shared" si="2589"/>
        <v>5</v>
      </c>
      <c r="W1196" s="174">
        <f t="shared" si="2590"/>
        <v>3</v>
      </c>
      <c r="X1196" s="174">
        <f t="shared" si="2591"/>
        <v>5</v>
      </c>
      <c r="Y1196" s="174">
        <f t="shared" si="2592"/>
        <v>3</v>
      </c>
      <c r="Z1196" s="99"/>
      <c r="AA1196" s="99"/>
      <c r="AB1196" s="99"/>
      <c r="AC1196" s="99"/>
      <c r="AD1196" s="99"/>
      <c r="AE1196" s="99"/>
      <c r="AF1196" s="99"/>
      <c r="AG1196" s="99"/>
      <c r="AH1196" s="99"/>
      <c r="AI1196" s="99"/>
      <c r="AJ1196" s="99"/>
      <c r="AK1196" s="99"/>
      <c r="AL1196" s="99"/>
      <c r="AM1196" s="99"/>
      <c r="AN1196" s="99"/>
      <c r="AO1196" s="52"/>
      <c r="AP1196" s="52"/>
      <c r="AQ1196" s="52"/>
    </row>
    <row r="1197" spans="1:43" ht="15" thickBot="1">
      <c r="A1197" s="1" t="s">
        <v>9</v>
      </c>
      <c r="B1197" s="1">
        <v>13113140203</v>
      </c>
      <c r="C1197" s="1"/>
      <c r="D1197" s="12">
        <v>82.5</v>
      </c>
      <c r="E1197" s="12">
        <v>72.900000000000006</v>
      </c>
      <c r="F1197" s="12">
        <v>63.1</v>
      </c>
      <c r="G1197" s="12">
        <v>48.4</v>
      </c>
      <c r="H1197" s="12">
        <v>6.5</v>
      </c>
      <c r="I1197" s="12">
        <v>0.5</v>
      </c>
      <c r="J1197" s="12">
        <v>6.7</v>
      </c>
      <c r="K1197" s="12">
        <v>18.100000000000001</v>
      </c>
      <c r="L1197" s="12">
        <v>32.6</v>
      </c>
      <c r="M1197" s="12">
        <v>4.3</v>
      </c>
      <c r="N1197" s="12">
        <v>82.8</v>
      </c>
      <c r="O1197" s="12">
        <v>8.1</v>
      </c>
      <c r="P1197" s="12">
        <v>10.6</v>
      </c>
      <c r="Q1197" s="12">
        <v>10.9</v>
      </c>
      <c r="R1197" s="85">
        <v>0.79184730512214418</v>
      </c>
      <c r="S1197" s="122">
        <v>0.76957980493660738</v>
      </c>
      <c r="T1197" s="122">
        <v>0.77821210656523776</v>
      </c>
      <c r="U1197" s="122">
        <v>0.78037541238884289</v>
      </c>
      <c r="V1197" s="174">
        <f t="shared" ref="V1197:V1260" si="2593">IF(R1197&lt;=R$1592,1,IF(R1197&lt;=R$1593,2,IF(R1197&lt;=R$1594,3,IF(R1197&lt;=R$1594,4,5))))</f>
        <v>5</v>
      </c>
      <c r="W1197" s="174">
        <f t="shared" ref="W1197:W1260" si="2594">IF(S1197&lt;=S$1592,1,IF(S1197&lt;=S$1593,2,IF(S1197&lt;=S$1594,3,IF(S1197&lt;=S$1594,4,5))))</f>
        <v>5</v>
      </c>
      <c r="X1197" s="174">
        <f t="shared" ref="X1197:X1260" si="2595">IF(T1197&lt;=T$1592,1,IF(T1197&lt;=T$1593,2,IF(T1197&lt;=T$1594,3,IF(T1197&lt;=T$1594,4,5))))</f>
        <v>5</v>
      </c>
      <c r="Y1197" s="174">
        <f t="shared" ref="Y1197:Y1260" si="2596">IF(U1197&lt;=U$1592,1,IF(U1197&lt;=U$1593,2,IF(U1197&lt;=U$1594,3,IF(U1197&lt;=U$1594,4,5))))</f>
        <v>5</v>
      </c>
      <c r="Z1197" s="99"/>
      <c r="AA1197" s="99"/>
      <c r="AB1197" s="99"/>
      <c r="AC1197" s="99"/>
      <c r="AD1197" s="99"/>
      <c r="AE1197" s="99"/>
      <c r="AF1197" s="99"/>
      <c r="AG1197" s="99"/>
      <c r="AH1197" s="99"/>
      <c r="AI1197" s="99"/>
      <c r="AJ1197" s="99"/>
      <c r="AK1197" s="99"/>
      <c r="AL1197" s="99"/>
      <c r="AM1197" s="99"/>
      <c r="AN1197" s="99"/>
      <c r="AO1197" s="52"/>
      <c r="AP1197" s="52"/>
      <c r="AQ1197" s="52"/>
    </row>
    <row r="1198" spans="1:43" ht="15" thickBot="1">
      <c r="A1198" s="1" t="s">
        <v>9</v>
      </c>
      <c r="B1198" s="1">
        <v>13113140204</v>
      </c>
      <c r="C1198" s="1"/>
      <c r="D1198" s="12">
        <v>82.5</v>
      </c>
      <c r="E1198" s="12">
        <v>72.900000000000006</v>
      </c>
      <c r="F1198" s="12">
        <v>50.1</v>
      </c>
      <c r="G1198" s="12">
        <v>48.4</v>
      </c>
      <c r="H1198" s="12">
        <v>6.2</v>
      </c>
      <c r="I1198" s="12">
        <v>10.4</v>
      </c>
      <c r="J1198" s="12">
        <v>13.8</v>
      </c>
      <c r="K1198" s="12">
        <v>23.1</v>
      </c>
      <c r="L1198" s="12">
        <v>32.9</v>
      </c>
      <c r="M1198" s="12">
        <v>20.6</v>
      </c>
      <c r="N1198" s="12">
        <v>82.8</v>
      </c>
      <c r="O1198" s="12">
        <v>10.8</v>
      </c>
      <c r="P1198" s="12">
        <v>18.600000000000001</v>
      </c>
      <c r="Q1198" s="12">
        <v>11.6</v>
      </c>
      <c r="R1198" s="85">
        <v>0.68404244676208703</v>
      </c>
      <c r="S1198" s="122">
        <v>0.68380132205835298</v>
      </c>
      <c r="T1198" s="122">
        <v>0.65009817980317319</v>
      </c>
      <c r="U1198" s="122">
        <v>0.71349518073717866</v>
      </c>
      <c r="V1198" s="174">
        <f t="shared" si="2593"/>
        <v>5</v>
      </c>
      <c r="W1198" s="174">
        <f t="shared" si="2594"/>
        <v>5</v>
      </c>
      <c r="X1198" s="174">
        <f t="shared" si="2595"/>
        <v>3</v>
      </c>
      <c r="Y1198" s="174">
        <f t="shared" si="2596"/>
        <v>3</v>
      </c>
      <c r="Z1198" s="99"/>
      <c r="AA1198" s="99"/>
      <c r="AB1198" s="99"/>
      <c r="AC1198" s="99"/>
      <c r="AD1198" s="99"/>
      <c r="AE1198" s="99"/>
      <c r="AF1198" s="99"/>
      <c r="AG1198" s="99"/>
      <c r="AH1198" s="99"/>
      <c r="AI1198" s="99"/>
      <c r="AJ1198" s="99"/>
      <c r="AK1198" s="99"/>
      <c r="AL1198" s="99"/>
      <c r="AM1198" s="99"/>
      <c r="AN1198" s="99"/>
      <c r="AO1198" s="52"/>
      <c r="AP1198" s="52"/>
      <c r="AQ1198" s="52"/>
    </row>
    <row r="1199" spans="1:43" ht="15" thickBot="1">
      <c r="A1199" s="1" t="s">
        <v>9</v>
      </c>
      <c r="B1199" s="1">
        <v>13113140206</v>
      </c>
      <c r="C1199" s="1"/>
      <c r="D1199" s="12">
        <v>91.3</v>
      </c>
      <c r="E1199" s="12">
        <v>89.7</v>
      </c>
      <c r="F1199" s="12">
        <v>73.3</v>
      </c>
      <c r="G1199" s="12">
        <v>61.2</v>
      </c>
      <c r="H1199" s="12">
        <v>9.6999999999999993</v>
      </c>
      <c r="I1199" s="12">
        <v>6</v>
      </c>
      <c r="J1199" s="12">
        <v>2.2000000000000002</v>
      </c>
      <c r="K1199" s="12">
        <v>5.7</v>
      </c>
      <c r="L1199" s="12">
        <v>28.8</v>
      </c>
      <c r="M1199" s="12">
        <v>6.2</v>
      </c>
      <c r="N1199" s="12">
        <v>88.8</v>
      </c>
      <c r="O1199" s="12">
        <v>3.8</v>
      </c>
      <c r="P1199" s="12">
        <v>6.4</v>
      </c>
      <c r="Q1199" s="12">
        <v>5.7</v>
      </c>
      <c r="R1199" s="85">
        <v>0.89808689355405191</v>
      </c>
      <c r="S1199" s="122">
        <v>0.85105144278672595</v>
      </c>
      <c r="T1199" s="122">
        <v>0.84033530483042196</v>
      </c>
      <c r="U1199" s="122">
        <v>0.92624154127358105</v>
      </c>
      <c r="V1199" s="174">
        <f t="shared" si="2593"/>
        <v>5</v>
      </c>
      <c r="W1199" s="174">
        <f t="shared" si="2594"/>
        <v>5</v>
      </c>
      <c r="X1199" s="174">
        <f t="shared" si="2595"/>
        <v>5</v>
      </c>
      <c r="Y1199" s="174">
        <f t="shared" si="2596"/>
        <v>5</v>
      </c>
      <c r="Z1199" s="99"/>
      <c r="AA1199" s="99"/>
      <c r="AB1199" s="99"/>
      <c r="AC1199" s="99"/>
      <c r="AD1199" s="99"/>
      <c r="AE1199" s="99"/>
      <c r="AF1199" s="99"/>
      <c r="AG1199" s="99"/>
      <c r="AH1199" s="99"/>
      <c r="AI1199" s="99"/>
      <c r="AJ1199" s="99"/>
      <c r="AK1199" s="99"/>
      <c r="AL1199" s="99"/>
      <c r="AM1199" s="99"/>
      <c r="AN1199" s="99"/>
      <c r="AO1199" s="52"/>
      <c r="AP1199" s="52"/>
      <c r="AQ1199" s="52"/>
    </row>
    <row r="1200" spans="1:43" ht="15" thickBot="1">
      <c r="A1200" s="1" t="s">
        <v>9</v>
      </c>
      <c r="B1200" s="1">
        <v>13113140207</v>
      </c>
      <c r="C1200" s="1"/>
      <c r="D1200" s="12">
        <v>93</v>
      </c>
      <c r="E1200" s="12">
        <v>92.9</v>
      </c>
      <c r="F1200" s="12">
        <v>81.2</v>
      </c>
      <c r="G1200" s="12">
        <v>64.099999999999994</v>
      </c>
      <c r="H1200" s="12">
        <v>6</v>
      </c>
      <c r="I1200" s="12">
        <v>3.7</v>
      </c>
      <c r="J1200" s="12">
        <v>2.5</v>
      </c>
      <c r="K1200" s="12">
        <v>3.4</v>
      </c>
      <c r="L1200" s="12">
        <v>24</v>
      </c>
      <c r="M1200" s="12">
        <v>2.5649000000000002</v>
      </c>
      <c r="N1200" s="12">
        <v>90.2</v>
      </c>
      <c r="O1200" s="12">
        <v>2</v>
      </c>
      <c r="P1200" s="12">
        <v>3.7</v>
      </c>
      <c r="Q1200" s="12">
        <v>5.3</v>
      </c>
      <c r="R1200" s="85">
        <v>0.97733731191419526</v>
      </c>
      <c r="S1200" s="122">
        <v>0.95811299759142432</v>
      </c>
      <c r="T1200" s="122">
        <v>0.90722667643839228</v>
      </c>
      <c r="U1200" s="122">
        <v>0.96610632945225317</v>
      </c>
      <c r="V1200" s="174">
        <f t="shared" si="2593"/>
        <v>5</v>
      </c>
      <c r="W1200" s="174">
        <f t="shared" si="2594"/>
        <v>5</v>
      </c>
      <c r="X1200" s="174">
        <f t="shared" si="2595"/>
        <v>5</v>
      </c>
      <c r="Y1200" s="174">
        <f t="shared" si="2596"/>
        <v>5</v>
      </c>
      <c r="Z1200" s="99"/>
      <c r="AA1200" s="99"/>
      <c r="AB1200" s="99"/>
      <c r="AC1200" s="99"/>
      <c r="AD1200" s="99"/>
      <c r="AE1200" s="99"/>
      <c r="AF1200" s="99"/>
      <c r="AG1200" s="99"/>
      <c r="AH1200" s="99"/>
      <c r="AI1200" s="99"/>
      <c r="AJ1200" s="99"/>
      <c r="AK1200" s="99"/>
      <c r="AL1200" s="99"/>
      <c r="AM1200" s="99"/>
      <c r="AN1200" s="99"/>
      <c r="AO1200" s="52"/>
      <c r="AP1200" s="52"/>
      <c r="AQ1200" s="52"/>
    </row>
    <row r="1201" spans="1:43" ht="15" thickBot="1">
      <c r="A1201" s="1" t="s">
        <v>9</v>
      </c>
      <c r="B1201" s="1">
        <v>13113140208</v>
      </c>
      <c r="C1201" s="1"/>
      <c r="D1201" s="12">
        <v>90.3</v>
      </c>
      <c r="E1201" s="12">
        <v>87.7</v>
      </c>
      <c r="F1201" s="12">
        <v>78.400000000000006</v>
      </c>
      <c r="G1201" s="12">
        <v>59.5</v>
      </c>
      <c r="H1201" s="12">
        <v>6.8</v>
      </c>
      <c r="I1201" s="12">
        <v>5.5</v>
      </c>
      <c r="J1201" s="12">
        <v>21.2</v>
      </c>
      <c r="K1201" s="12">
        <v>21.9</v>
      </c>
      <c r="L1201" s="12">
        <v>30.3</v>
      </c>
      <c r="M1201" s="12">
        <v>8.9</v>
      </c>
      <c r="N1201" s="12">
        <v>88</v>
      </c>
      <c r="O1201" s="12">
        <v>8.1999999999999993</v>
      </c>
      <c r="P1201" s="12">
        <v>12</v>
      </c>
      <c r="Q1201" s="12">
        <v>9.1999999999999993</v>
      </c>
      <c r="R1201" s="85">
        <v>0.82349621472821</v>
      </c>
      <c r="S1201" s="122">
        <v>0.85182081657865549</v>
      </c>
      <c r="T1201" s="122">
        <v>0.74993763021815985</v>
      </c>
      <c r="U1201" s="122">
        <v>0.82458502482452911</v>
      </c>
      <c r="V1201" s="174">
        <f t="shared" si="2593"/>
        <v>5</v>
      </c>
      <c r="W1201" s="174">
        <f t="shared" si="2594"/>
        <v>5</v>
      </c>
      <c r="X1201" s="174">
        <f t="shared" si="2595"/>
        <v>5</v>
      </c>
      <c r="Y1201" s="174">
        <f t="shared" si="2596"/>
        <v>5</v>
      </c>
      <c r="Z1201" s="99"/>
      <c r="AA1201" s="99"/>
      <c r="AB1201" s="99"/>
      <c r="AC1201" s="99"/>
      <c r="AD1201" s="99"/>
      <c r="AE1201" s="99"/>
      <c r="AF1201" s="99"/>
      <c r="AG1201" s="99"/>
      <c r="AH1201" s="99"/>
      <c r="AI1201" s="99"/>
      <c r="AJ1201" s="99"/>
      <c r="AK1201" s="99"/>
      <c r="AL1201" s="99"/>
      <c r="AM1201" s="99"/>
      <c r="AN1201" s="99"/>
      <c r="AO1201" s="52"/>
      <c r="AP1201" s="52"/>
      <c r="AQ1201" s="52"/>
    </row>
    <row r="1202" spans="1:43" ht="15" thickBot="1">
      <c r="A1202" s="1" t="s">
        <v>9</v>
      </c>
      <c r="B1202" s="1">
        <v>13113140303</v>
      </c>
      <c r="C1202" s="1"/>
      <c r="D1202" s="12">
        <v>93.4</v>
      </c>
      <c r="E1202" s="12">
        <v>89.8</v>
      </c>
      <c r="F1202" s="12">
        <v>66.400000000000006</v>
      </c>
      <c r="G1202" s="12">
        <v>65.400000000000006</v>
      </c>
      <c r="H1202" s="12">
        <v>6.1</v>
      </c>
      <c r="I1202" s="12">
        <v>4.7</v>
      </c>
      <c r="J1202" s="12">
        <v>11.2</v>
      </c>
      <c r="K1202" s="12">
        <v>14.6</v>
      </c>
      <c r="L1202" s="12">
        <v>33.299999999999997</v>
      </c>
      <c r="M1202" s="12">
        <v>11.1</v>
      </c>
      <c r="N1202" s="12">
        <v>90.6</v>
      </c>
      <c r="O1202" s="12">
        <v>4.7</v>
      </c>
      <c r="P1202" s="12">
        <v>7.9</v>
      </c>
      <c r="Q1202" s="12">
        <v>6.7</v>
      </c>
      <c r="R1202" s="85">
        <v>0.86674753799877247</v>
      </c>
      <c r="S1202" s="122">
        <v>0.89571252419012826</v>
      </c>
      <c r="T1202" s="122">
        <v>0.74203813367309346</v>
      </c>
      <c r="U1202" s="122">
        <v>0.91358052444059923</v>
      </c>
      <c r="V1202" s="174">
        <f t="shared" si="2593"/>
        <v>5</v>
      </c>
      <c r="W1202" s="174">
        <f t="shared" si="2594"/>
        <v>5</v>
      </c>
      <c r="X1202" s="174">
        <f t="shared" si="2595"/>
        <v>5</v>
      </c>
      <c r="Y1202" s="174">
        <f t="shared" si="2596"/>
        <v>5</v>
      </c>
      <c r="Z1202" s="99"/>
      <c r="AA1202" s="99"/>
      <c r="AB1202" s="99"/>
      <c r="AC1202" s="99"/>
      <c r="AD1202" s="99"/>
      <c r="AE1202" s="99"/>
      <c r="AF1202" s="99"/>
      <c r="AG1202" s="99"/>
      <c r="AH1202" s="99"/>
      <c r="AI1202" s="99"/>
      <c r="AJ1202" s="99"/>
      <c r="AK1202" s="99"/>
      <c r="AL1202" s="99"/>
      <c r="AM1202" s="99"/>
      <c r="AN1202" s="99"/>
      <c r="AO1202" s="52"/>
      <c r="AP1202" s="52"/>
      <c r="AQ1202" s="52"/>
    </row>
    <row r="1203" spans="1:43" ht="15" thickBot="1">
      <c r="A1203" s="1" t="s">
        <v>9</v>
      </c>
      <c r="B1203" s="1">
        <v>13113140304</v>
      </c>
      <c r="C1203" s="1"/>
      <c r="D1203" s="12">
        <v>93.3</v>
      </c>
      <c r="E1203" s="12">
        <v>90.9</v>
      </c>
      <c r="F1203" s="12">
        <v>66.7</v>
      </c>
      <c r="G1203" s="12">
        <v>64.900000000000006</v>
      </c>
      <c r="H1203" s="12">
        <v>8.1</v>
      </c>
      <c r="I1203" s="12">
        <v>10.3</v>
      </c>
      <c r="J1203" s="12">
        <v>2</v>
      </c>
      <c r="K1203" s="12">
        <v>14.3</v>
      </c>
      <c r="L1203" s="12">
        <v>34.299999999999997</v>
      </c>
      <c r="M1203" s="12">
        <v>12.8</v>
      </c>
      <c r="N1203" s="12">
        <v>90.5</v>
      </c>
      <c r="O1203" s="12">
        <v>3.9</v>
      </c>
      <c r="P1203" s="12">
        <v>14.1</v>
      </c>
      <c r="Q1203" s="12">
        <v>9.8000000000000007</v>
      </c>
      <c r="R1203" s="85">
        <v>0.82670205027274912</v>
      </c>
      <c r="S1203" s="122">
        <v>0.86080110894704054</v>
      </c>
      <c r="T1203" s="122">
        <v>0.72490522510912603</v>
      </c>
      <c r="U1203" s="122">
        <v>0.85506903324695716</v>
      </c>
      <c r="V1203" s="174">
        <f t="shared" si="2593"/>
        <v>5</v>
      </c>
      <c r="W1203" s="174">
        <f t="shared" si="2594"/>
        <v>5</v>
      </c>
      <c r="X1203" s="174">
        <f t="shared" si="2595"/>
        <v>5</v>
      </c>
      <c r="Y1203" s="174">
        <f t="shared" si="2596"/>
        <v>5</v>
      </c>
      <c r="Z1203" s="99"/>
      <c r="AA1203" s="99"/>
      <c r="AB1203" s="99"/>
      <c r="AC1203" s="99"/>
      <c r="AD1203" s="99"/>
      <c r="AE1203" s="99"/>
      <c r="AF1203" s="99"/>
      <c r="AG1203" s="99"/>
      <c r="AH1203" s="99"/>
      <c r="AI1203" s="99"/>
      <c r="AJ1203" s="99"/>
      <c r="AK1203" s="99"/>
      <c r="AL1203" s="99"/>
      <c r="AM1203" s="99"/>
      <c r="AN1203" s="99"/>
      <c r="AO1203" s="52"/>
      <c r="AP1203" s="52"/>
      <c r="AQ1203" s="52"/>
    </row>
    <row r="1204" spans="1:43" ht="15" thickBot="1">
      <c r="A1204" s="1" t="s">
        <v>9</v>
      </c>
      <c r="B1204" s="1">
        <v>13113140305</v>
      </c>
      <c r="C1204" s="1"/>
      <c r="D1204" s="12">
        <v>87.9</v>
      </c>
      <c r="E1204" s="12">
        <v>77.5</v>
      </c>
      <c r="F1204" s="12">
        <v>63.3</v>
      </c>
      <c r="G1204" s="12">
        <v>53.2</v>
      </c>
      <c r="H1204" s="12">
        <v>10.7</v>
      </c>
      <c r="I1204" s="12">
        <v>16.7</v>
      </c>
      <c r="J1204" s="12">
        <v>10.8</v>
      </c>
      <c r="K1204" s="12">
        <v>16.2</v>
      </c>
      <c r="L1204" s="12">
        <v>28.9</v>
      </c>
      <c r="M1204" s="12">
        <v>4.7</v>
      </c>
      <c r="N1204" s="12">
        <v>80.599999999999994</v>
      </c>
      <c r="O1204" s="12">
        <v>12.5</v>
      </c>
      <c r="P1204" s="12">
        <v>14.3</v>
      </c>
      <c r="Q1204" s="12">
        <v>9.1999999999999993</v>
      </c>
      <c r="R1204" s="85">
        <v>0.75327622996554544</v>
      </c>
      <c r="S1204" s="122">
        <v>0.66622125555168832</v>
      </c>
      <c r="T1204" s="122">
        <v>0.80927255694103228</v>
      </c>
      <c r="U1204" s="122">
        <v>0.73357109560719747</v>
      </c>
      <c r="V1204" s="174">
        <f t="shared" si="2593"/>
        <v>5</v>
      </c>
      <c r="W1204" s="174">
        <f t="shared" si="2594"/>
        <v>5</v>
      </c>
      <c r="X1204" s="174">
        <f t="shared" si="2595"/>
        <v>5</v>
      </c>
      <c r="Y1204" s="174">
        <f t="shared" si="2596"/>
        <v>5</v>
      </c>
      <c r="Z1204" s="99"/>
      <c r="AA1204" s="99"/>
      <c r="AB1204" s="99"/>
      <c r="AC1204" s="99"/>
      <c r="AD1204" s="99"/>
      <c r="AE1204" s="99"/>
      <c r="AF1204" s="99"/>
      <c r="AG1204" s="99"/>
      <c r="AH1204" s="99"/>
      <c r="AI1204" s="99"/>
      <c r="AJ1204" s="99"/>
      <c r="AK1204" s="99"/>
      <c r="AL1204" s="99"/>
      <c r="AM1204" s="99"/>
      <c r="AN1204" s="99"/>
      <c r="AO1204" s="52"/>
      <c r="AP1204" s="52"/>
      <c r="AQ1204" s="52"/>
    </row>
    <row r="1205" spans="1:43" ht="15" thickBot="1">
      <c r="A1205" s="1" t="s">
        <v>9</v>
      </c>
      <c r="B1205" s="1">
        <v>13113140306</v>
      </c>
      <c r="C1205" s="1"/>
      <c r="D1205" s="12">
        <v>94.1</v>
      </c>
      <c r="E1205" s="12">
        <v>85.4</v>
      </c>
      <c r="F1205" s="12">
        <v>76.599999999999994</v>
      </c>
      <c r="G1205" s="12">
        <v>67.7</v>
      </c>
      <c r="H1205" s="12">
        <v>8.3000000000000007</v>
      </c>
      <c r="I1205" s="12">
        <v>3.3</v>
      </c>
      <c r="J1205" s="12">
        <v>14.3</v>
      </c>
      <c r="K1205" s="12">
        <v>10.9</v>
      </c>
      <c r="L1205" s="12">
        <v>27.1</v>
      </c>
      <c r="M1205" s="12">
        <v>13</v>
      </c>
      <c r="N1205" s="12">
        <v>91.3</v>
      </c>
      <c r="O1205" s="12">
        <v>4.8</v>
      </c>
      <c r="P1205" s="12">
        <v>6.8</v>
      </c>
      <c r="Q1205" s="12">
        <v>5.8</v>
      </c>
      <c r="R1205" s="85">
        <v>0.8856564777216317</v>
      </c>
      <c r="S1205" s="122">
        <v>0.8738274927698233</v>
      </c>
      <c r="T1205" s="122">
        <v>0.78800050116230869</v>
      </c>
      <c r="U1205" s="122">
        <v>0.93241011146283359</v>
      </c>
      <c r="V1205" s="174">
        <f t="shared" si="2593"/>
        <v>5</v>
      </c>
      <c r="W1205" s="174">
        <f t="shared" si="2594"/>
        <v>5</v>
      </c>
      <c r="X1205" s="174">
        <f t="shared" si="2595"/>
        <v>5</v>
      </c>
      <c r="Y1205" s="174">
        <f t="shared" si="2596"/>
        <v>5</v>
      </c>
      <c r="Z1205" s="99"/>
      <c r="AA1205" s="99"/>
      <c r="AB1205" s="99"/>
      <c r="AC1205" s="99"/>
      <c r="AD1205" s="99"/>
      <c r="AE1205" s="99"/>
      <c r="AF1205" s="99"/>
      <c r="AG1205" s="99"/>
      <c r="AH1205" s="99"/>
      <c r="AI1205" s="99"/>
      <c r="AJ1205" s="99"/>
      <c r="AK1205" s="99"/>
      <c r="AL1205" s="99"/>
      <c r="AM1205" s="99"/>
      <c r="AN1205" s="99"/>
      <c r="AO1205" s="52"/>
      <c r="AP1205" s="52"/>
      <c r="AQ1205" s="52"/>
    </row>
    <row r="1206" spans="1:43" ht="15" thickBot="1">
      <c r="A1206" s="1" t="s">
        <v>9</v>
      </c>
      <c r="B1206" s="1">
        <v>13113140307</v>
      </c>
      <c r="C1206" s="1"/>
      <c r="D1206" s="12">
        <v>94.1</v>
      </c>
      <c r="E1206" s="12">
        <v>85.4</v>
      </c>
      <c r="F1206" s="12">
        <v>79.7</v>
      </c>
      <c r="G1206" s="12">
        <v>67.7</v>
      </c>
      <c r="H1206" s="12">
        <v>7.3769</v>
      </c>
      <c r="I1206" s="12">
        <v>0.5</v>
      </c>
      <c r="J1206" s="12">
        <v>1.2</v>
      </c>
      <c r="K1206" s="12">
        <v>7</v>
      </c>
      <c r="L1206" s="12">
        <v>27.9</v>
      </c>
      <c r="M1206" s="12">
        <v>1.0559000000000001</v>
      </c>
      <c r="N1206" s="12">
        <v>91.3</v>
      </c>
      <c r="O1206" s="12">
        <v>1.7</v>
      </c>
      <c r="P1206" s="12">
        <v>1.8</v>
      </c>
      <c r="Q1206" s="12">
        <v>4.8</v>
      </c>
      <c r="R1206" s="85">
        <v>0.96457764320542627</v>
      </c>
      <c r="S1206" s="122">
        <v>0.9352290324150041</v>
      </c>
      <c r="T1206" s="122">
        <v>0.87550210027702324</v>
      </c>
      <c r="U1206" s="122">
        <v>0.99025699286976099</v>
      </c>
      <c r="V1206" s="174">
        <f t="shared" si="2593"/>
        <v>5</v>
      </c>
      <c r="W1206" s="174">
        <f t="shared" si="2594"/>
        <v>5</v>
      </c>
      <c r="X1206" s="174">
        <f t="shared" si="2595"/>
        <v>5</v>
      </c>
      <c r="Y1206" s="174">
        <f t="shared" si="2596"/>
        <v>5</v>
      </c>
      <c r="Z1206" s="99"/>
      <c r="AA1206" s="99"/>
      <c r="AB1206" s="99"/>
      <c r="AC1206" s="99"/>
      <c r="AD1206" s="99"/>
      <c r="AE1206" s="99"/>
      <c r="AF1206" s="99"/>
      <c r="AG1206" s="99"/>
      <c r="AH1206" s="99"/>
      <c r="AI1206" s="99"/>
      <c r="AJ1206" s="99"/>
      <c r="AK1206" s="99"/>
      <c r="AL1206" s="99"/>
      <c r="AM1206" s="99"/>
      <c r="AN1206" s="99"/>
      <c r="AO1206" s="52"/>
      <c r="AP1206" s="52"/>
      <c r="AQ1206" s="52"/>
    </row>
    <row r="1207" spans="1:43" ht="15" thickBot="1">
      <c r="A1207" s="1" t="s">
        <v>9</v>
      </c>
      <c r="B1207" s="1">
        <v>13113140403</v>
      </c>
      <c r="C1207" s="1"/>
      <c r="D1207" s="12">
        <v>83.4</v>
      </c>
      <c r="E1207" s="12">
        <v>71.900000000000006</v>
      </c>
      <c r="F1207" s="12">
        <v>61.4</v>
      </c>
      <c r="G1207" s="12">
        <v>46.9</v>
      </c>
      <c r="H1207" s="12">
        <v>5.8</v>
      </c>
      <c r="I1207" s="12">
        <v>8.9</v>
      </c>
      <c r="J1207" s="12">
        <v>6.7</v>
      </c>
      <c r="K1207" s="12">
        <v>11.8</v>
      </c>
      <c r="L1207" s="12">
        <v>29.4</v>
      </c>
      <c r="M1207" s="12">
        <v>4.2</v>
      </c>
      <c r="N1207" s="12">
        <v>75.099999999999994</v>
      </c>
      <c r="O1207" s="12">
        <v>4.9000000000000004</v>
      </c>
      <c r="P1207" s="12">
        <v>11.9</v>
      </c>
      <c r="Q1207" s="12">
        <v>14.2</v>
      </c>
      <c r="R1207" s="85">
        <v>0.77449702887668703</v>
      </c>
      <c r="S1207" s="122">
        <v>0.7306246010725671</v>
      </c>
      <c r="T1207" s="122">
        <v>0.82581833601194343</v>
      </c>
      <c r="U1207" s="122">
        <v>0.71171371439462472</v>
      </c>
      <c r="V1207" s="174">
        <f t="shared" si="2593"/>
        <v>5</v>
      </c>
      <c r="W1207" s="174">
        <f t="shared" si="2594"/>
        <v>5</v>
      </c>
      <c r="X1207" s="174">
        <f t="shared" si="2595"/>
        <v>5</v>
      </c>
      <c r="Y1207" s="174">
        <f t="shared" si="2596"/>
        <v>3</v>
      </c>
      <c r="Z1207" s="99"/>
      <c r="AA1207" s="99"/>
      <c r="AB1207" s="99"/>
      <c r="AC1207" s="99"/>
      <c r="AD1207" s="99"/>
      <c r="AE1207" s="99"/>
      <c r="AF1207" s="99"/>
      <c r="AG1207" s="99"/>
      <c r="AH1207" s="99"/>
      <c r="AI1207" s="99"/>
      <c r="AJ1207" s="99"/>
      <c r="AK1207" s="99"/>
      <c r="AL1207" s="99"/>
      <c r="AM1207" s="99"/>
      <c r="AN1207" s="99"/>
      <c r="AO1207" s="52"/>
      <c r="AP1207" s="52"/>
      <c r="AQ1207" s="52"/>
    </row>
    <row r="1208" spans="1:43" ht="15" thickBot="1">
      <c r="A1208" s="1" t="s">
        <v>9</v>
      </c>
      <c r="B1208" s="1">
        <v>13113140404</v>
      </c>
      <c r="C1208" s="1"/>
      <c r="D1208" s="12">
        <v>89.7</v>
      </c>
      <c r="E1208" s="12">
        <v>79.599999999999994</v>
      </c>
      <c r="F1208" s="12">
        <v>58.7</v>
      </c>
      <c r="G1208" s="12">
        <v>52.4</v>
      </c>
      <c r="H1208" s="12">
        <v>8.8000000000000007</v>
      </c>
      <c r="I1208" s="12">
        <v>0.9</v>
      </c>
      <c r="J1208" s="12">
        <v>14.6</v>
      </c>
      <c r="K1208" s="12">
        <v>14.7</v>
      </c>
      <c r="L1208" s="12">
        <v>28.5</v>
      </c>
      <c r="M1208" s="12">
        <v>3.9</v>
      </c>
      <c r="N1208" s="12">
        <v>81.400000000000006</v>
      </c>
      <c r="O1208" s="12">
        <v>7.3</v>
      </c>
      <c r="P1208" s="12">
        <v>18.899999999999999</v>
      </c>
      <c r="Q1208" s="12">
        <v>8.8000000000000007</v>
      </c>
      <c r="R1208" s="85">
        <v>0.80268470802390934</v>
      </c>
      <c r="S1208" s="122">
        <v>0.76914192536577985</v>
      </c>
      <c r="T1208" s="122">
        <v>0.82311157377167576</v>
      </c>
      <c r="U1208" s="122">
        <v>0.75730249590435117</v>
      </c>
      <c r="V1208" s="174">
        <f t="shared" si="2593"/>
        <v>5</v>
      </c>
      <c r="W1208" s="174">
        <f t="shared" si="2594"/>
        <v>5</v>
      </c>
      <c r="X1208" s="174">
        <f t="shared" si="2595"/>
        <v>5</v>
      </c>
      <c r="Y1208" s="174">
        <f t="shared" si="2596"/>
        <v>5</v>
      </c>
      <c r="Z1208" s="99"/>
      <c r="AA1208" s="99"/>
      <c r="AB1208" s="99"/>
      <c r="AC1208" s="99"/>
      <c r="AD1208" s="99"/>
      <c r="AE1208" s="99"/>
      <c r="AF1208" s="99"/>
      <c r="AG1208" s="99"/>
      <c r="AH1208" s="99"/>
      <c r="AI1208" s="99"/>
      <c r="AJ1208" s="99"/>
      <c r="AK1208" s="99"/>
      <c r="AL1208" s="99"/>
      <c r="AM1208" s="99"/>
      <c r="AN1208" s="99"/>
      <c r="AO1208" s="52"/>
      <c r="AP1208" s="52"/>
      <c r="AQ1208" s="52"/>
    </row>
    <row r="1209" spans="1:43" ht="15" thickBot="1">
      <c r="A1209" s="1" t="s">
        <v>9</v>
      </c>
      <c r="B1209" s="1">
        <v>13113140405</v>
      </c>
      <c r="C1209" s="1"/>
      <c r="D1209" s="12">
        <v>93.5</v>
      </c>
      <c r="E1209" s="12">
        <v>84.3</v>
      </c>
      <c r="F1209" s="12">
        <v>64.400000000000006</v>
      </c>
      <c r="G1209" s="12">
        <v>56.4</v>
      </c>
      <c r="H1209" s="12">
        <v>8.1027000000000005</v>
      </c>
      <c r="I1209" s="12">
        <v>5.3</v>
      </c>
      <c r="J1209" s="12">
        <v>25.5</v>
      </c>
      <c r="K1209" s="12">
        <v>10.8</v>
      </c>
      <c r="L1209" s="12">
        <v>26.4</v>
      </c>
      <c r="M1209" s="12">
        <v>10.5</v>
      </c>
      <c r="N1209" s="12">
        <v>85.4</v>
      </c>
      <c r="O1209" s="12">
        <v>4.2</v>
      </c>
      <c r="P1209" s="12">
        <v>5.7</v>
      </c>
      <c r="Q1209" s="12">
        <v>8.6</v>
      </c>
      <c r="R1209" s="85">
        <v>0.84476525322538221</v>
      </c>
      <c r="S1209" s="122">
        <v>0.78729562704227707</v>
      </c>
      <c r="T1209" s="122">
        <v>0.80976625472306685</v>
      </c>
      <c r="U1209" s="122">
        <v>0.87416288095188643</v>
      </c>
      <c r="V1209" s="174">
        <f t="shared" si="2593"/>
        <v>5</v>
      </c>
      <c r="W1209" s="174">
        <f t="shared" si="2594"/>
        <v>5</v>
      </c>
      <c r="X1209" s="174">
        <f t="shared" si="2595"/>
        <v>5</v>
      </c>
      <c r="Y1209" s="174">
        <f t="shared" si="2596"/>
        <v>5</v>
      </c>
      <c r="Z1209" s="99"/>
      <c r="AA1209" s="99"/>
      <c r="AB1209" s="99"/>
      <c r="AC1209" s="99"/>
      <c r="AD1209" s="99"/>
      <c r="AE1209" s="99"/>
      <c r="AF1209" s="99"/>
      <c r="AG1209" s="99"/>
      <c r="AH1209" s="99"/>
      <c r="AI1209" s="99"/>
      <c r="AJ1209" s="99"/>
      <c r="AK1209" s="99"/>
      <c r="AL1209" s="99"/>
      <c r="AM1209" s="99"/>
      <c r="AN1209" s="99"/>
      <c r="AO1209" s="52"/>
      <c r="AP1209" s="52"/>
      <c r="AQ1209" s="52"/>
    </row>
    <row r="1210" spans="1:43" ht="15" thickBot="1">
      <c r="A1210" s="1" t="s">
        <v>9</v>
      </c>
      <c r="B1210" s="1">
        <v>13113140406</v>
      </c>
      <c r="C1210" s="1"/>
      <c r="D1210" s="12">
        <v>83.4</v>
      </c>
      <c r="E1210" s="12">
        <v>71.900000000000006</v>
      </c>
      <c r="F1210" s="12">
        <v>55.7</v>
      </c>
      <c r="G1210" s="12">
        <v>46.8</v>
      </c>
      <c r="H1210" s="12">
        <v>10.8</v>
      </c>
      <c r="I1210" s="12">
        <v>11.8</v>
      </c>
      <c r="J1210" s="12">
        <v>12.5</v>
      </c>
      <c r="K1210" s="12">
        <v>30.8</v>
      </c>
      <c r="L1210" s="12">
        <v>35.200000000000003</v>
      </c>
      <c r="M1210" s="12">
        <v>12.5</v>
      </c>
      <c r="N1210" s="12">
        <v>74.900000000000006</v>
      </c>
      <c r="O1210" s="12">
        <v>8.1999999999999993</v>
      </c>
      <c r="P1210" s="12">
        <v>11.1</v>
      </c>
      <c r="Q1210" s="12">
        <v>11</v>
      </c>
      <c r="R1210" s="85">
        <v>0.66849006696717828</v>
      </c>
      <c r="S1210" s="122">
        <v>0.61782673427671586</v>
      </c>
      <c r="T1210" s="122">
        <v>0.65730605008238674</v>
      </c>
      <c r="U1210" s="122">
        <v>0.72424444246700792</v>
      </c>
      <c r="V1210" s="174">
        <f t="shared" si="2593"/>
        <v>3</v>
      </c>
      <c r="W1210" s="174">
        <f t="shared" si="2594"/>
        <v>5</v>
      </c>
      <c r="X1210" s="174">
        <f t="shared" si="2595"/>
        <v>3</v>
      </c>
      <c r="Y1210" s="174">
        <f t="shared" si="2596"/>
        <v>5</v>
      </c>
      <c r="Z1210" s="99"/>
      <c r="AA1210" s="99"/>
      <c r="AB1210" s="99"/>
      <c r="AC1210" s="99"/>
      <c r="AD1210" s="99"/>
      <c r="AE1210" s="99"/>
      <c r="AF1210" s="99"/>
      <c r="AG1210" s="99"/>
      <c r="AH1210" s="99"/>
      <c r="AI1210" s="99"/>
      <c r="AJ1210" s="99"/>
      <c r="AK1210" s="99"/>
      <c r="AL1210" s="99"/>
      <c r="AM1210" s="99"/>
      <c r="AN1210" s="99"/>
      <c r="AO1210" s="52"/>
      <c r="AP1210" s="52"/>
      <c r="AQ1210" s="52"/>
    </row>
    <row r="1211" spans="1:43" ht="15" thickBot="1">
      <c r="A1211" s="1" t="s">
        <v>9</v>
      </c>
      <c r="B1211" s="1">
        <v>13113140407</v>
      </c>
      <c r="C1211" s="1"/>
      <c r="D1211" s="12">
        <v>85</v>
      </c>
      <c r="E1211" s="12">
        <v>73.900000000000006</v>
      </c>
      <c r="F1211" s="12">
        <v>51</v>
      </c>
      <c r="G1211" s="12">
        <v>48.2</v>
      </c>
      <c r="H1211" s="12">
        <v>8.8000000000000007</v>
      </c>
      <c r="I1211" s="12">
        <v>7.9</v>
      </c>
      <c r="J1211" s="12">
        <v>8.8000000000000007</v>
      </c>
      <c r="K1211" s="12">
        <v>21.1</v>
      </c>
      <c r="L1211" s="12">
        <v>33.9</v>
      </c>
      <c r="M1211" s="12">
        <v>5.0999999999999996</v>
      </c>
      <c r="N1211" s="12">
        <v>76.599999999999994</v>
      </c>
      <c r="O1211" s="12">
        <v>4.5999999999999996</v>
      </c>
      <c r="P1211" s="12">
        <v>12.7</v>
      </c>
      <c r="Q1211" s="12">
        <v>10.7</v>
      </c>
      <c r="R1211" s="85">
        <v>0.74244549343494159</v>
      </c>
      <c r="S1211" s="122">
        <v>0.68222410498646902</v>
      </c>
      <c r="T1211" s="122">
        <v>0.75220857725950885</v>
      </c>
      <c r="U1211" s="122">
        <v>0.75638991129069588</v>
      </c>
      <c r="V1211" s="174">
        <f t="shared" si="2593"/>
        <v>5</v>
      </c>
      <c r="W1211" s="174">
        <f t="shared" si="2594"/>
        <v>5</v>
      </c>
      <c r="X1211" s="174">
        <f t="shared" si="2595"/>
        <v>5</v>
      </c>
      <c r="Y1211" s="174">
        <f t="shared" si="2596"/>
        <v>5</v>
      </c>
      <c r="Z1211" s="99"/>
      <c r="AA1211" s="99"/>
      <c r="AB1211" s="99"/>
      <c r="AC1211" s="99"/>
      <c r="AD1211" s="99"/>
      <c r="AE1211" s="99"/>
      <c r="AF1211" s="99"/>
      <c r="AG1211" s="99"/>
      <c r="AH1211" s="99"/>
      <c r="AI1211" s="99"/>
      <c r="AJ1211" s="99"/>
      <c r="AK1211" s="99"/>
      <c r="AL1211" s="99"/>
      <c r="AM1211" s="99"/>
      <c r="AN1211" s="99"/>
      <c r="AO1211" s="52"/>
      <c r="AP1211" s="52"/>
      <c r="AQ1211" s="52"/>
    </row>
    <row r="1212" spans="1:43" ht="15" thickBot="1">
      <c r="A1212" s="1" t="s">
        <v>9</v>
      </c>
      <c r="B1212" s="1">
        <v>13113140408</v>
      </c>
      <c r="C1212" s="1"/>
      <c r="D1212" s="12">
        <v>93.7</v>
      </c>
      <c r="E1212" s="12">
        <v>84.5</v>
      </c>
      <c r="F1212" s="12">
        <v>58</v>
      </c>
      <c r="G1212" s="12">
        <v>56.6</v>
      </c>
      <c r="H1212" s="12">
        <v>8.1999999999999993</v>
      </c>
      <c r="I1212" s="12">
        <v>3.6</v>
      </c>
      <c r="J1212" s="12">
        <v>8.8375000000000004</v>
      </c>
      <c r="K1212" s="12">
        <v>11.2</v>
      </c>
      <c r="L1212" s="12">
        <v>21.9</v>
      </c>
      <c r="M1212" s="12">
        <v>2.6827000000000001</v>
      </c>
      <c r="N1212" s="12">
        <v>85.6</v>
      </c>
      <c r="O1212" s="12">
        <v>2.8</v>
      </c>
      <c r="P1212" s="12">
        <v>16</v>
      </c>
      <c r="Q1212" s="12">
        <v>10.9</v>
      </c>
      <c r="R1212" s="85">
        <v>0.86742156780549839</v>
      </c>
      <c r="S1212" s="122">
        <v>0.81841880633259423</v>
      </c>
      <c r="T1212" s="122">
        <v>0.8915963135227728</v>
      </c>
      <c r="U1212" s="122">
        <v>0.80974639887539834</v>
      </c>
      <c r="V1212" s="174">
        <f t="shared" si="2593"/>
        <v>5</v>
      </c>
      <c r="W1212" s="174">
        <f t="shared" si="2594"/>
        <v>5</v>
      </c>
      <c r="X1212" s="174">
        <f t="shared" si="2595"/>
        <v>5</v>
      </c>
      <c r="Y1212" s="174">
        <f t="shared" si="2596"/>
        <v>5</v>
      </c>
      <c r="Z1212" s="99"/>
      <c r="AA1212" s="99"/>
      <c r="AB1212" s="99"/>
      <c r="AC1212" s="99"/>
      <c r="AD1212" s="99"/>
      <c r="AE1212" s="99"/>
      <c r="AF1212" s="99"/>
      <c r="AG1212" s="99"/>
      <c r="AH1212" s="99"/>
      <c r="AI1212" s="99"/>
      <c r="AJ1212" s="99"/>
      <c r="AK1212" s="99"/>
      <c r="AL1212" s="99"/>
      <c r="AM1212" s="99"/>
      <c r="AN1212" s="99"/>
      <c r="AO1212" s="52"/>
      <c r="AP1212" s="52"/>
      <c r="AQ1212" s="52"/>
    </row>
    <row r="1213" spans="1:43" ht="15" thickBot="1">
      <c r="A1213" s="1" t="s">
        <v>9</v>
      </c>
      <c r="B1213" s="1">
        <v>13113140501</v>
      </c>
      <c r="C1213" s="1"/>
      <c r="D1213" s="12">
        <v>93.8</v>
      </c>
      <c r="E1213" s="12">
        <v>84.8</v>
      </c>
      <c r="F1213" s="12">
        <v>67</v>
      </c>
      <c r="G1213" s="12">
        <v>59.4</v>
      </c>
      <c r="H1213" s="12">
        <v>8</v>
      </c>
      <c r="I1213" s="12">
        <v>1.1000000000000001</v>
      </c>
      <c r="J1213" s="12">
        <v>3.6</v>
      </c>
      <c r="K1213" s="12">
        <v>12.3</v>
      </c>
      <c r="L1213" s="12">
        <v>31.1</v>
      </c>
      <c r="M1213" s="12">
        <v>3.1</v>
      </c>
      <c r="N1213" s="12">
        <v>87.1</v>
      </c>
      <c r="O1213" s="12">
        <v>4.9000000000000004</v>
      </c>
      <c r="P1213" s="12">
        <v>5.3</v>
      </c>
      <c r="Q1213" s="12">
        <v>6.9</v>
      </c>
      <c r="R1213" s="85">
        <v>0.88631658521195678</v>
      </c>
      <c r="S1213" s="122">
        <v>0.87062247027342898</v>
      </c>
      <c r="T1213" s="122">
        <v>0.81897995042444083</v>
      </c>
      <c r="U1213" s="122">
        <v>0.90011843932121305</v>
      </c>
      <c r="V1213" s="174">
        <f t="shared" si="2593"/>
        <v>5</v>
      </c>
      <c r="W1213" s="174">
        <f t="shared" si="2594"/>
        <v>5</v>
      </c>
      <c r="X1213" s="174">
        <f t="shared" si="2595"/>
        <v>5</v>
      </c>
      <c r="Y1213" s="174">
        <f t="shared" si="2596"/>
        <v>5</v>
      </c>
      <c r="Z1213" s="99"/>
      <c r="AA1213" s="99"/>
      <c r="AB1213" s="99"/>
      <c r="AC1213" s="99"/>
      <c r="AD1213" s="99"/>
      <c r="AE1213" s="99"/>
      <c r="AF1213" s="99"/>
      <c r="AG1213" s="99"/>
      <c r="AH1213" s="99"/>
      <c r="AI1213" s="99"/>
      <c r="AJ1213" s="99"/>
      <c r="AK1213" s="99"/>
      <c r="AL1213" s="99"/>
      <c r="AM1213" s="99"/>
      <c r="AN1213" s="99"/>
      <c r="AO1213" s="52"/>
      <c r="AP1213" s="52"/>
      <c r="AQ1213" s="52"/>
    </row>
    <row r="1214" spans="1:43" ht="15" thickBot="1">
      <c r="A1214" s="1" t="s">
        <v>9</v>
      </c>
      <c r="B1214" s="1">
        <v>13113140502</v>
      </c>
      <c r="C1214" s="1"/>
      <c r="D1214" s="12">
        <v>93.7</v>
      </c>
      <c r="E1214" s="12">
        <v>84.5</v>
      </c>
      <c r="F1214" s="12">
        <v>78.5</v>
      </c>
      <c r="G1214" s="12">
        <v>56.6</v>
      </c>
      <c r="H1214" s="12">
        <v>4.8</v>
      </c>
      <c r="I1214" s="12">
        <v>6.1</v>
      </c>
      <c r="J1214" s="12">
        <v>11.6</v>
      </c>
      <c r="K1214" s="12">
        <v>14</v>
      </c>
      <c r="L1214" s="12">
        <v>32.1</v>
      </c>
      <c r="M1214" s="12">
        <v>5.8</v>
      </c>
      <c r="N1214" s="12">
        <v>85.6</v>
      </c>
      <c r="O1214" s="12">
        <v>2.4</v>
      </c>
      <c r="P1214" s="12">
        <v>7.2</v>
      </c>
      <c r="Q1214" s="12">
        <v>6.1</v>
      </c>
      <c r="R1214" s="85">
        <v>0.88263043293313537</v>
      </c>
      <c r="S1214" s="122">
        <v>0.89187154233986254</v>
      </c>
      <c r="T1214" s="122">
        <v>0.78763904588602052</v>
      </c>
      <c r="U1214" s="122">
        <v>0.90709042879294532</v>
      </c>
      <c r="V1214" s="174">
        <f t="shared" si="2593"/>
        <v>5</v>
      </c>
      <c r="W1214" s="174">
        <f t="shared" si="2594"/>
        <v>5</v>
      </c>
      <c r="X1214" s="174">
        <f t="shared" si="2595"/>
        <v>5</v>
      </c>
      <c r="Y1214" s="174">
        <f t="shared" si="2596"/>
        <v>5</v>
      </c>
      <c r="Z1214" s="99"/>
      <c r="AA1214" s="99"/>
      <c r="AB1214" s="99"/>
      <c r="AC1214" s="99"/>
      <c r="AD1214" s="99"/>
      <c r="AE1214" s="99"/>
      <c r="AF1214" s="99"/>
      <c r="AG1214" s="99"/>
      <c r="AH1214" s="99"/>
      <c r="AI1214" s="99"/>
      <c r="AJ1214" s="99"/>
      <c r="AK1214" s="99"/>
      <c r="AL1214" s="99"/>
      <c r="AM1214" s="99"/>
      <c r="AN1214" s="99"/>
      <c r="AO1214" s="52"/>
      <c r="AP1214" s="52"/>
      <c r="AQ1214" s="52"/>
    </row>
    <row r="1215" spans="1:43" ht="15" thickBot="1">
      <c r="A1215" s="1" t="s">
        <v>10</v>
      </c>
      <c r="B1215" s="1">
        <v>13121000100</v>
      </c>
      <c r="C1215" s="1"/>
      <c r="D1215" s="12">
        <v>82.4</v>
      </c>
      <c r="E1215" s="12">
        <v>71.099999999999994</v>
      </c>
      <c r="F1215" s="12">
        <v>88.7</v>
      </c>
      <c r="G1215" s="12">
        <v>58.3</v>
      </c>
      <c r="H1215" s="12">
        <v>10.3</v>
      </c>
      <c r="I1215" s="12">
        <v>6.6</v>
      </c>
      <c r="J1215" s="12">
        <v>8.4</v>
      </c>
      <c r="K1215" s="12">
        <v>8.6</v>
      </c>
      <c r="L1215" s="12">
        <v>23.8</v>
      </c>
      <c r="M1215" s="12">
        <v>0.10920000000000001</v>
      </c>
      <c r="N1215" s="12">
        <v>80.400000000000006</v>
      </c>
      <c r="O1215" s="12">
        <v>4</v>
      </c>
      <c r="P1215" s="12">
        <v>6.9</v>
      </c>
      <c r="Q1215" s="12">
        <v>5.0999999999999996</v>
      </c>
      <c r="R1215" s="85">
        <v>0.8706374616778213</v>
      </c>
      <c r="S1215" s="122">
        <v>0.74459958976196872</v>
      </c>
      <c r="T1215" s="122">
        <v>0.90485125365234431</v>
      </c>
      <c r="U1215" s="122">
        <v>0.8734476572633475</v>
      </c>
      <c r="V1215" s="174">
        <f t="shared" si="2593"/>
        <v>5</v>
      </c>
      <c r="W1215" s="174">
        <f t="shared" si="2594"/>
        <v>5</v>
      </c>
      <c r="X1215" s="174">
        <f t="shared" si="2595"/>
        <v>5</v>
      </c>
      <c r="Y1215" s="174">
        <f t="shared" si="2596"/>
        <v>5</v>
      </c>
      <c r="Z1215" s="99"/>
      <c r="AA1215" s="99"/>
      <c r="AB1215" s="99"/>
      <c r="AC1215" s="99"/>
      <c r="AD1215" s="99"/>
      <c r="AE1215" s="99"/>
      <c r="AF1215" s="99"/>
      <c r="AG1215" s="99"/>
      <c r="AH1215" s="99"/>
      <c r="AI1215" s="99"/>
      <c r="AJ1215" s="99"/>
      <c r="AK1215" s="99"/>
      <c r="AL1215" s="99"/>
      <c r="AM1215" s="99"/>
      <c r="AN1215" s="99"/>
      <c r="AO1215" s="52"/>
      <c r="AP1215" s="52"/>
      <c r="AQ1215" s="52"/>
    </row>
    <row r="1216" spans="1:43" ht="15" thickBot="1">
      <c r="A1216" s="1" t="s">
        <v>10</v>
      </c>
      <c r="B1216" s="1">
        <v>13121000200</v>
      </c>
      <c r="C1216" s="1"/>
      <c r="D1216" s="12">
        <v>82.4</v>
      </c>
      <c r="E1216" s="12">
        <v>71.099999999999994</v>
      </c>
      <c r="F1216" s="12">
        <v>87.2</v>
      </c>
      <c r="G1216" s="12">
        <v>58.3</v>
      </c>
      <c r="H1216" s="12">
        <v>8.8000000000000007</v>
      </c>
      <c r="I1216" s="12">
        <v>9.5405999999999995</v>
      </c>
      <c r="J1216" s="12">
        <v>6.5</v>
      </c>
      <c r="K1216" s="12">
        <v>9.1</v>
      </c>
      <c r="L1216" s="12">
        <v>29.7</v>
      </c>
      <c r="M1216" s="12">
        <v>-1.0875999999999999</v>
      </c>
      <c r="N1216" s="12">
        <v>80.400000000000006</v>
      </c>
      <c r="O1216" s="12">
        <v>1</v>
      </c>
      <c r="P1216" s="12">
        <v>6.4</v>
      </c>
      <c r="Q1216" s="12">
        <v>5.2</v>
      </c>
      <c r="R1216" s="85">
        <v>0.86631775576530112</v>
      </c>
      <c r="S1216" s="122">
        <v>0.75329078773144598</v>
      </c>
      <c r="T1216" s="122">
        <v>0.8686667642639837</v>
      </c>
      <c r="U1216" s="122">
        <v>0.89646650888630663</v>
      </c>
      <c r="V1216" s="174">
        <f t="shared" si="2593"/>
        <v>5</v>
      </c>
      <c r="W1216" s="174">
        <f t="shared" si="2594"/>
        <v>5</v>
      </c>
      <c r="X1216" s="174">
        <f t="shared" si="2595"/>
        <v>5</v>
      </c>
      <c r="Y1216" s="174">
        <f t="shared" si="2596"/>
        <v>5</v>
      </c>
      <c r="Z1216" s="99"/>
      <c r="AA1216" s="99"/>
      <c r="AB1216" s="99"/>
      <c r="AC1216" s="99"/>
      <c r="AD1216" s="99"/>
      <c r="AE1216" s="99"/>
      <c r="AF1216" s="99"/>
      <c r="AG1216" s="99"/>
      <c r="AH1216" s="99"/>
      <c r="AI1216" s="99"/>
      <c r="AJ1216" s="99"/>
      <c r="AK1216" s="99"/>
      <c r="AL1216" s="99"/>
      <c r="AM1216" s="99"/>
      <c r="AN1216" s="99"/>
      <c r="AO1216" s="52"/>
      <c r="AP1216" s="52"/>
      <c r="AQ1216" s="52"/>
    </row>
    <row r="1217" spans="1:43" ht="15" thickBot="1">
      <c r="A1217" s="1" t="s">
        <v>10</v>
      </c>
      <c r="B1217" s="1">
        <v>13121000400</v>
      </c>
      <c r="C1217" s="1"/>
      <c r="D1217" s="12">
        <v>82.4</v>
      </c>
      <c r="E1217" s="12">
        <v>71.099999999999994</v>
      </c>
      <c r="F1217" s="12">
        <v>89.7</v>
      </c>
      <c r="G1217" s="12">
        <v>58.3</v>
      </c>
      <c r="H1217" s="12">
        <v>8.8686000000000007</v>
      </c>
      <c r="I1217" s="12">
        <v>8.3801000000000005</v>
      </c>
      <c r="J1217" s="12">
        <v>5.9119000000000002</v>
      </c>
      <c r="K1217" s="12">
        <v>1.9</v>
      </c>
      <c r="L1217" s="12">
        <v>35.700000000000003</v>
      </c>
      <c r="M1217" s="12">
        <v>-2.4056999999999999</v>
      </c>
      <c r="N1217" s="12">
        <v>80.400000000000006</v>
      </c>
      <c r="O1217" s="12">
        <v>1</v>
      </c>
      <c r="P1217" s="12">
        <v>5.6</v>
      </c>
      <c r="Q1217" s="12">
        <v>1.3</v>
      </c>
      <c r="R1217" s="85">
        <v>0.88320805495504029</v>
      </c>
      <c r="S1217" s="122">
        <v>0.76428820300135503</v>
      </c>
      <c r="T1217" s="122">
        <v>0.86202937277026337</v>
      </c>
      <c r="U1217" s="122">
        <v>0.94136188653663799</v>
      </c>
      <c r="V1217" s="174">
        <f t="shared" si="2593"/>
        <v>5</v>
      </c>
      <c r="W1217" s="174">
        <f t="shared" si="2594"/>
        <v>5</v>
      </c>
      <c r="X1217" s="174">
        <f t="shared" si="2595"/>
        <v>5</v>
      </c>
      <c r="Y1217" s="174">
        <f t="shared" si="2596"/>
        <v>5</v>
      </c>
      <c r="Z1217" s="99"/>
      <c r="AA1217" s="99"/>
      <c r="AB1217" s="99"/>
      <c r="AC1217" s="99"/>
      <c r="AD1217" s="99"/>
      <c r="AE1217" s="99"/>
      <c r="AF1217" s="99"/>
      <c r="AG1217" s="99"/>
      <c r="AH1217" s="99"/>
      <c r="AI1217" s="99"/>
      <c r="AJ1217" s="99"/>
      <c r="AK1217" s="99"/>
      <c r="AL1217" s="99"/>
      <c r="AM1217" s="99"/>
      <c r="AN1217" s="99"/>
      <c r="AO1217" s="52"/>
      <c r="AP1217" s="52"/>
      <c r="AQ1217" s="52"/>
    </row>
    <row r="1218" spans="1:43" ht="15" thickBot="1">
      <c r="A1218" s="1" t="s">
        <v>10</v>
      </c>
      <c r="B1218" s="1">
        <v>13121000500</v>
      </c>
      <c r="C1218" s="1"/>
      <c r="D1218" s="12">
        <v>82.4</v>
      </c>
      <c r="E1218" s="12">
        <v>71.099999999999994</v>
      </c>
      <c r="F1218" s="12">
        <v>80.599999999999994</v>
      </c>
      <c r="G1218" s="12">
        <v>58.3</v>
      </c>
      <c r="H1218" s="12">
        <v>4.2</v>
      </c>
      <c r="I1218" s="12">
        <v>9.2532999999999994</v>
      </c>
      <c r="J1218" s="12">
        <v>6.1</v>
      </c>
      <c r="K1218" s="12">
        <v>7.3</v>
      </c>
      <c r="L1218" s="12">
        <v>35.6</v>
      </c>
      <c r="M1218" s="12">
        <v>0.66320000000000001</v>
      </c>
      <c r="N1218" s="12">
        <v>80.400000000000006</v>
      </c>
      <c r="O1218" s="12">
        <v>3.4</v>
      </c>
      <c r="P1218" s="12">
        <v>12.5</v>
      </c>
      <c r="Q1218" s="12">
        <v>5.0999999999999996</v>
      </c>
      <c r="R1218" s="85">
        <v>0.84930901280528626</v>
      </c>
      <c r="S1218" s="122">
        <v>0.81094292265095136</v>
      </c>
      <c r="T1218" s="122">
        <v>0.82196364216736828</v>
      </c>
      <c r="U1218" s="122">
        <v>0.84966129431981841</v>
      </c>
      <c r="V1218" s="174">
        <f t="shared" si="2593"/>
        <v>5</v>
      </c>
      <c r="W1218" s="174">
        <f t="shared" si="2594"/>
        <v>5</v>
      </c>
      <c r="X1218" s="174">
        <f t="shared" si="2595"/>
        <v>5</v>
      </c>
      <c r="Y1218" s="174">
        <f t="shared" si="2596"/>
        <v>5</v>
      </c>
      <c r="Z1218" s="99"/>
      <c r="AA1218" s="99"/>
      <c r="AB1218" s="99"/>
      <c r="AC1218" s="99"/>
      <c r="AD1218" s="99"/>
      <c r="AE1218" s="99"/>
      <c r="AF1218" s="99"/>
      <c r="AG1218" s="99"/>
      <c r="AH1218" s="99"/>
      <c r="AI1218" s="99"/>
      <c r="AJ1218" s="99"/>
      <c r="AK1218" s="99"/>
      <c r="AL1218" s="99"/>
      <c r="AM1218" s="99"/>
      <c r="AN1218" s="99"/>
      <c r="AO1218" s="52"/>
      <c r="AP1218" s="52"/>
      <c r="AQ1218" s="52"/>
    </row>
    <row r="1219" spans="1:43" ht="15" thickBot="1">
      <c r="A1219" s="1" t="s">
        <v>10</v>
      </c>
      <c r="B1219" s="1">
        <v>13121000600</v>
      </c>
      <c r="C1219" s="1"/>
      <c r="D1219" s="12">
        <v>82.4</v>
      </c>
      <c r="E1219" s="12">
        <v>71.099999999999994</v>
      </c>
      <c r="F1219" s="12">
        <v>44</v>
      </c>
      <c r="G1219" s="12">
        <v>58.3</v>
      </c>
      <c r="H1219" s="12">
        <v>8.6999999999999993</v>
      </c>
      <c r="I1219" s="12">
        <v>6.1</v>
      </c>
      <c r="J1219" s="12">
        <v>38.5</v>
      </c>
      <c r="K1219" s="12">
        <v>12</v>
      </c>
      <c r="L1219" s="12">
        <v>43.6</v>
      </c>
      <c r="M1219" s="12">
        <v>7.7</v>
      </c>
      <c r="N1219" s="12">
        <v>80.400000000000006</v>
      </c>
      <c r="O1219" s="12">
        <v>5.0999999999999996</v>
      </c>
      <c r="P1219" s="12">
        <v>21.5</v>
      </c>
      <c r="Q1219" s="12">
        <v>11.5</v>
      </c>
      <c r="R1219" s="85">
        <v>0.68759614276193914</v>
      </c>
      <c r="S1219" s="122">
        <v>0.61837680979721943</v>
      </c>
      <c r="T1219" s="122">
        <v>0.70074922606797352</v>
      </c>
      <c r="U1219" s="122">
        <v>0.72519997087319932</v>
      </c>
      <c r="V1219" s="174">
        <f t="shared" si="2593"/>
        <v>5</v>
      </c>
      <c r="W1219" s="174">
        <f t="shared" si="2594"/>
        <v>5</v>
      </c>
      <c r="X1219" s="174">
        <f t="shared" si="2595"/>
        <v>3</v>
      </c>
      <c r="Y1219" s="174">
        <f t="shared" si="2596"/>
        <v>5</v>
      </c>
      <c r="Z1219" s="99"/>
      <c r="AA1219" s="99"/>
      <c r="AB1219" s="99"/>
      <c r="AC1219" s="99"/>
      <c r="AD1219" s="99"/>
      <c r="AE1219" s="99"/>
      <c r="AF1219" s="99"/>
      <c r="AG1219" s="99"/>
      <c r="AH1219" s="99"/>
      <c r="AI1219" s="99"/>
      <c r="AJ1219" s="99"/>
      <c r="AK1219" s="99"/>
      <c r="AL1219" s="99"/>
      <c r="AM1219" s="99"/>
      <c r="AN1219" s="99"/>
      <c r="AO1219" s="52"/>
      <c r="AP1219" s="52"/>
      <c r="AQ1219" s="52"/>
    </row>
    <row r="1220" spans="1:43" ht="15" thickBot="1">
      <c r="A1220" s="1" t="s">
        <v>10</v>
      </c>
      <c r="B1220" s="1">
        <v>13121000700</v>
      </c>
      <c r="C1220" s="1"/>
      <c r="D1220" s="12">
        <v>79.3</v>
      </c>
      <c r="E1220" s="12">
        <v>68.900000000000006</v>
      </c>
      <c r="F1220" s="12">
        <v>39.299999999999997</v>
      </c>
      <c r="G1220" s="12">
        <v>48.7</v>
      </c>
      <c r="H1220" s="12">
        <v>10.4</v>
      </c>
      <c r="I1220" s="12">
        <v>9.3707999999999991</v>
      </c>
      <c r="J1220" s="12">
        <v>10.1</v>
      </c>
      <c r="K1220" s="12">
        <v>19.2</v>
      </c>
      <c r="L1220" s="12">
        <v>35</v>
      </c>
      <c r="M1220" s="12">
        <v>7.8</v>
      </c>
      <c r="N1220" s="12">
        <v>80.400000000000006</v>
      </c>
      <c r="O1220" s="12">
        <v>35</v>
      </c>
      <c r="P1220" s="12">
        <v>27</v>
      </c>
      <c r="Q1220" s="12">
        <v>19.899999999999999</v>
      </c>
      <c r="R1220" s="85">
        <v>0.57301323781455149</v>
      </c>
      <c r="S1220" s="122">
        <v>0.58578388764175715</v>
      </c>
      <c r="T1220" s="122">
        <v>0.73393009426631584</v>
      </c>
      <c r="U1220" s="122">
        <v>0.39468672126055715</v>
      </c>
      <c r="V1220" s="174">
        <f t="shared" si="2593"/>
        <v>3</v>
      </c>
      <c r="W1220" s="174">
        <f t="shared" si="2594"/>
        <v>3</v>
      </c>
      <c r="X1220" s="174">
        <f t="shared" si="2595"/>
        <v>5</v>
      </c>
      <c r="Y1220" s="174">
        <f t="shared" si="2596"/>
        <v>1</v>
      </c>
      <c r="Z1220" s="99"/>
      <c r="AA1220" s="99"/>
      <c r="AB1220" s="99"/>
      <c r="AC1220" s="99"/>
      <c r="AD1220" s="99"/>
      <c r="AE1220" s="99"/>
      <c r="AF1220" s="99"/>
      <c r="AG1220" s="99"/>
      <c r="AH1220" s="99"/>
      <c r="AI1220" s="99"/>
      <c r="AJ1220" s="99"/>
      <c r="AK1220" s="99"/>
      <c r="AL1220" s="99"/>
      <c r="AM1220" s="99"/>
      <c r="AN1220" s="99"/>
      <c r="AO1220" s="52"/>
      <c r="AP1220" s="52"/>
      <c r="AQ1220" s="52"/>
    </row>
    <row r="1221" spans="1:43" ht="15" thickBot="1">
      <c r="A1221" s="1" t="s">
        <v>10</v>
      </c>
      <c r="B1221" s="1">
        <v>13121001001</v>
      </c>
      <c r="C1221" s="1"/>
      <c r="D1221" s="12">
        <v>82.4</v>
      </c>
      <c r="E1221" s="12">
        <v>71.099999999999994</v>
      </c>
      <c r="F1221" s="12">
        <v>72.900000000000006</v>
      </c>
      <c r="G1221" s="12">
        <v>58.3</v>
      </c>
      <c r="H1221" s="12">
        <v>11.3</v>
      </c>
      <c r="I1221" s="12">
        <v>9.3226999999999993</v>
      </c>
      <c r="J1221" s="12">
        <v>13.9575</v>
      </c>
      <c r="K1221" s="12">
        <v>12.9</v>
      </c>
      <c r="L1221" s="12">
        <v>41.8</v>
      </c>
      <c r="M1221" s="12">
        <v>-0.57069999999999999</v>
      </c>
      <c r="N1221" s="12">
        <v>80.400000000000006</v>
      </c>
      <c r="O1221" s="12">
        <v>2.1</v>
      </c>
      <c r="P1221" s="12">
        <v>9.1</v>
      </c>
      <c r="Q1221" s="12">
        <v>5.5</v>
      </c>
      <c r="R1221" s="85">
        <v>0.78556744685272939</v>
      </c>
      <c r="S1221" s="122">
        <v>0.67284850159714549</v>
      </c>
      <c r="T1221" s="122">
        <v>0.76436450859603677</v>
      </c>
      <c r="U1221" s="122">
        <v>0.871869798645033</v>
      </c>
      <c r="V1221" s="174">
        <f t="shared" si="2593"/>
        <v>5</v>
      </c>
      <c r="W1221" s="174">
        <f t="shared" si="2594"/>
        <v>5</v>
      </c>
      <c r="X1221" s="174">
        <f t="shared" si="2595"/>
        <v>5</v>
      </c>
      <c r="Y1221" s="174">
        <f t="shared" si="2596"/>
        <v>5</v>
      </c>
      <c r="Z1221" s="99"/>
      <c r="AA1221" s="99"/>
      <c r="AB1221" s="99"/>
      <c r="AC1221" s="99"/>
      <c r="AD1221" s="99"/>
      <c r="AE1221" s="99"/>
      <c r="AF1221" s="99"/>
      <c r="AG1221" s="99"/>
      <c r="AH1221" s="99"/>
      <c r="AI1221" s="99"/>
      <c r="AJ1221" s="99"/>
      <c r="AK1221" s="99"/>
      <c r="AL1221" s="99"/>
      <c r="AM1221" s="99"/>
      <c r="AN1221" s="99"/>
      <c r="AO1221" s="52"/>
      <c r="AP1221" s="52"/>
      <c r="AQ1221" s="52"/>
    </row>
    <row r="1222" spans="1:43" ht="15" thickBot="1">
      <c r="A1222" s="1" t="s">
        <v>10</v>
      </c>
      <c r="B1222" s="1">
        <v>13121001002</v>
      </c>
      <c r="C1222" s="1"/>
      <c r="D1222" s="12">
        <v>82.4</v>
      </c>
      <c r="E1222" s="12">
        <v>71.099999999999994</v>
      </c>
      <c r="F1222" s="12">
        <v>44</v>
      </c>
      <c r="G1222" s="12">
        <v>58.3</v>
      </c>
      <c r="H1222" s="12">
        <v>10.769</v>
      </c>
      <c r="I1222" s="12">
        <v>21</v>
      </c>
      <c r="J1222" s="12">
        <v>61.5</v>
      </c>
      <c r="K1222" s="12">
        <v>38.1</v>
      </c>
      <c r="L1222" s="12">
        <v>41.3</v>
      </c>
      <c r="M1222" s="12">
        <v>15.6</v>
      </c>
      <c r="N1222" s="12">
        <v>80.400000000000006</v>
      </c>
      <c r="O1222" s="12">
        <v>11.4</v>
      </c>
      <c r="P1222" s="12">
        <v>8.8000000000000007</v>
      </c>
      <c r="Q1222" s="12">
        <v>19</v>
      </c>
      <c r="R1222" s="85">
        <v>0.55612211058884309</v>
      </c>
      <c r="S1222" s="122">
        <v>0.46501074738489895</v>
      </c>
      <c r="T1222" s="122">
        <v>0.56550862819105774</v>
      </c>
      <c r="U1222" s="122">
        <v>0.6650317528576617</v>
      </c>
      <c r="V1222" s="174">
        <f t="shared" si="2593"/>
        <v>3</v>
      </c>
      <c r="W1222" s="174">
        <f t="shared" si="2594"/>
        <v>3</v>
      </c>
      <c r="X1222" s="174">
        <f t="shared" si="2595"/>
        <v>2</v>
      </c>
      <c r="Y1222" s="174">
        <f t="shared" si="2596"/>
        <v>3</v>
      </c>
      <c r="Z1222" s="99"/>
      <c r="AA1222" s="99"/>
      <c r="AB1222" s="99"/>
      <c r="AC1222" s="99"/>
      <c r="AD1222" s="99"/>
      <c r="AE1222" s="99"/>
      <c r="AF1222" s="99"/>
      <c r="AG1222" s="99"/>
      <c r="AH1222" s="99"/>
      <c r="AI1222" s="99"/>
      <c r="AJ1222" s="99"/>
      <c r="AK1222" s="99"/>
      <c r="AL1222" s="99"/>
      <c r="AM1222" s="99"/>
      <c r="AN1222" s="99"/>
      <c r="AO1222" s="52"/>
      <c r="AP1222" s="52"/>
      <c r="AQ1222" s="52"/>
    </row>
    <row r="1223" spans="1:43" ht="15" thickBot="1">
      <c r="A1223" s="1" t="s">
        <v>10</v>
      </c>
      <c r="B1223" s="1">
        <v>13121001100</v>
      </c>
      <c r="C1223" s="1"/>
      <c r="D1223" s="12">
        <v>82.4</v>
      </c>
      <c r="E1223" s="12">
        <v>71.099999999999994</v>
      </c>
      <c r="F1223" s="12">
        <v>84</v>
      </c>
      <c r="G1223" s="12">
        <v>58.3</v>
      </c>
      <c r="H1223" s="12">
        <v>7.6</v>
      </c>
      <c r="I1223" s="12">
        <v>9.2081999999999997</v>
      </c>
      <c r="J1223" s="12">
        <v>0.95899999999999996</v>
      </c>
      <c r="K1223" s="12">
        <v>3.4</v>
      </c>
      <c r="L1223" s="12">
        <v>26.1</v>
      </c>
      <c r="M1223" s="12">
        <v>-0.89129999999999998</v>
      </c>
      <c r="N1223" s="12">
        <v>80.400000000000006</v>
      </c>
      <c r="O1223" s="12">
        <v>1.2</v>
      </c>
      <c r="P1223" s="12">
        <v>6.7</v>
      </c>
      <c r="Q1223" s="12">
        <v>5.5</v>
      </c>
      <c r="R1223" s="85">
        <v>0.89235109703955973</v>
      </c>
      <c r="S1223" s="122">
        <v>0.77806011589220103</v>
      </c>
      <c r="T1223" s="122">
        <v>0.91489014018790249</v>
      </c>
      <c r="U1223" s="122">
        <v>0.8903793136033672</v>
      </c>
      <c r="V1223" s="174">
        <f t="shared" si="2593"/>
        <v>5</v>
      </c>
      <c r="W1223" s="174">
        <f t="shared" si="2594"/>
        <v>5</v>
      </c>
      <c r="X1223" s="174">
        <f t="shared" si="2595"/>
        <v>5</v>
      </c>
      <c r="Y1223" s="174">
        <f t="shared" si="2596"/>
        <v>5</v>
      </c>
      <c r="Z1223" s="99"/>
      <c r="AA1223" s="99"/>
      <c r="AB1223" s="99"/>
      <c r="AC1223" s="99"/>
      <c r="AD1223" s="99"/>
      <c r="AE1223" s="99"/>
      <c r="AF1223" s="99"/>
      <c r="AG1223" s="99"/>
      <c r="AH1223" s="99"/>
      <c r="AI1223" s="99"/>
      <c r="AJ1223" s="99"/>
      <c r="AK1223" s="99"/>
      <c r="AL1223" s="99"/>
      <c r="AM1223" s="99"/>
      <c r="AN1223" s="99"/>
      <c r="AO1223" s="52"/>
      <c r="AP1223" s="52"/>
      <c r="AQ1223" s="52"/>
    </row>
    <row r="1224" spans="1:43" ht="15" thickBot="1">
      <c r="A1224" s="1" t="s">
        <v>10</v>
      </c>
      <c r="B1224" s="1">
        <v>13121001201</v>
      </c>
      <c r="C1224" s="1"/>
      <c r="D1224" s="12">
        <v>82.4</v>
      </c>
      <c r="E1224" s="12">
        <v>71.099999999999994</v>
      </c>
      <c r="F1224" s="12">
        <v>79.7</v>
      </c>
      <c r="G1224" s="12">
        <v>58.3</v>
      </c>
      <c r="H1224" s="12">
        <v>11.2</v>
      </c>
      <c r="I1224" s="12">
        <v>13.017899999999999</v>
      </c>
      <c r="J1224" s="12">
        <v>8.7340999999999998</v>
      </c>
      <c r="K1224" s="12">
        <v>3.9</v>
      </c>
      <c r="L1224" s="12">
        <v>43.5</v>
      </c>
      <c r="M1224" s="12">
        <v>0.53559999999999997</v>
      </c>
      <c r="N1224" s="12">
        <v>80.400000000000006</v>
      </c>
      <c r="O1224" s="12">
        <v>3.6</v>
      </c>
      <c r="P1224" s="12">
        <v>16.8</v>
      </c>
      <c r="Q1224" s="12">
        <v>9</v>
      </c>
      <c r="R1224" s="85">
        <v>0.76394835870555289</v>
      </c>
      <c r="S1224" s="122">
        <v>0.6804816055964148</v>
      </c>
      <c r="T1224" s="122">
        <v>0.77941885069871364</v>
      </c>
      <c r="U1224" s="122">
        <v>0.78576742481376816</v>
      </c>
      <c r="V1224" s="174">
        <f t="shared" si="2593"/>
        <v>5</v>
      </c>
      <c r="W1224" s="174">
        <f t="shared" si="2594"/>
        <v>5</v>
      </c>
      <c r="X1224" s="174">
        <f t="shared" si="2595"/>
        <v>5</v>
      </c>
      <c r="Y1224" s="174">
        <f t="shared" si="2596"/>
        <v>5</v>
      </c>
      <c r="Z1224" s="99"/>
      <c r="AA1224" s="99"/>
      <c r="AB1224" s="99"/>
      <c r="AC1224" s="99"/>
      <c r="AD1224" s="99"/>
      <c r="AE1224" s="99"/>
      <c r="AF1224" s="99"/>
      <c r="AG1224" s="99"/>
      <c r="AH1224" s="99"/>
      <c r="AI1224" s="99"/>
      <c r="AJ1224" s="99"/>
      <c r="AK1224" s="99"/>
      <c r="AL1224" s="99"/>
      <c r="AM1224" s="99"/>
      <c r="AN1224" s="99"/>
      <c r="AO1224" s="52"/>
      <c r="AP1224" s="52"/>
      <c r="AQ1224" s="52"/>
    </row>
    <row r="1225" spans="1:43" ht="15" thickBot="1">
      <c r="A1225" s="1" t="s">
        <v>10</v>
      </c>
      <c r="B1225" s="1">
        <v>13121001202</v>
      </c>
      <c r="C1225" s="1"/>
      <c r="D1225" s="12">
        <v>82.4</v>
      </c>
      <c r="E1225" s="12">
        <v>71.099999999999994</v>
      </c>
      <c r="F1225" s="12">
        <v>79.3</v>
      </c>
      <c r="G1225" s="12">
        <v>58.3</v>
      </c>
      <c r="H1225" s="12">
        <v>6.9</v>
      </c>
      <c r="I1225" s="12">
        <v>7.57</v>
      </c>
      <c r="J1225" s="12">
        <v>17.007400000000001</v>
      </c>
      <c r="K1225" s="12">
        <v>16.399999999999999</v>
      </c>
      <c r="L1225" s="12">
        <v>35.4</v>
      </c>
      <c r="M1225" s="12">
        <v>-2.0156999999999998</v>
      </c>
      <c r="N1225" s="12">
        <v>80.400000000000006</v>
      </c>
      <c r="O1225" s="12">
        <v>0.2</v>
      </c>
      <c r="P1225" s="12">
        <v>6.3</v>
      </c>
      <c r="Q1225" s="12">
        <v>5</v>
      </c>
      <c r="R1225" s="85">
        <v>0.84264840030492649</v>
      </c>
      <c r="S1225" s="122">
        <v>0.75359642465849042</v>
      </c>
      <c r="T1225" s="122">
        <v>0.80612692437605449</v>
      </c>
      <c r="U1225" s="122">
        <v>0.90481363057272879</v>
      </c>
      <c r="V1225" s="174">
        <f t="shared" si="2593"/>
        <v>5</v>
      </c>
      <c r="W1225" s="174">
        <f t="shared" si="2594"/>
        <v>5</v>
      </c>
      <c r="X1225" s="174">
        <f t="shared" si="2595"/>
        <v>5</v>
      </c>
      <c r="Y1225" s="174">
        <f t="shared" si="2596"/>
        <v>5</v>
      </c>
      <c r="Z1225" s="99"/>
      <c r="AA1225" s="99"/>
      <c r="AB1225" s="99"/>
      <c r="AC1225" s="99"/>
      <c r="AD1225" s="99"/>
      <c r="AE1225" s="99"/>
      <c r="AF1225" s="99"/>
      <c r="AG1225" s="99"/>
      <c r="AH1225" s="99"/>
      <c r="AI1225" s="99"/>
      <c r="AJ1225" s="99"/>
      <c r="AK1225" s="99"/>
      <c r="AL1225" s="99"/>
      <c r="AM1225" s="99"/>
      <c r="AN1225" s="99"/>
      <c r="AO1225" s="52"/>
      <c r="AP1225" s="52"/>
      <c r="AQ1225" s="52"/>
    </row>
    <row r="1226" spans="1:43" ht="15" thickBot="1">
      <c r="A1226" s="1" t="s">
        <v>10</v>
      </c>
      <c r="B1226" s="1">
        <v>13121001300</v>
      </c>
      <c r="C1226" s="1"/>
      <c r="D1226" s="12">
        <v>82.4</v>
      </c>
      <c r="E1226" s="12">
        <v>71.099999999999994</v>
      </c>
      <c r="F1226" s="12">
        <v>69.099999999999994</v>
      </c>
      <c r="G1226" s="12">
        <v>58.3</v>
      </c>
      <c r="H1226" s="12">
        <v>8.4</v>
      </c>
      <c r="I1226" s="12">
        <v>11.8367</v>
      </c>
      <c r="J1226" s="12">
        <v>16.755099999999999</v>
      </c>
      <c r="K1226" s="12">
        <v>10.8</v>
      </c>
      <c r="L1226" s="12">
        <v>45.5</v>
      </c>
      <c r="M1226" s="12">
        <v>12.8</v>
      </c>
      <c r="N1226" s="12">
        <v>80.400000000000006</v>
      </c>
      <c r="O1226" s="12">
        <v>7.3</v>
      </c>
      <c r="P1226" s="12">
        <v>15.7</v>
      </c>
      <c r="Q1226" s="12">
        <v>9.4</v>
      </c>
      <c r="R1226" s="85">
        <v>0.70644831806527064</v>
      </c>
      <c r="S1226" s="122">
        <v>0.69008474455830782</v>
      </c>
      <c r="T1226" s="122">
        <v>0.65835057796992857</v>
      </c>
      <c r="U1226" s="122">
        <v>0.76050510113796188</v>
      </c>
      <c r="V1226" s="174">
        <f t="shared" si="2593"/>
        <v>5</v>
      </c>
      <c r="W1226" s="174">
        <f t="shared" si="2594"/>
        <v>5</v>
      </c>
      <c r="X1226" s="174">
        <f t="shared" si="2595"/>
        <v>3</v>
      </c>
      <c r="Y1226" s="174">
        <f t="shared" si="2596"/>
        <v>5</v>
      </c>
      <c r="Z1226" s="99"/>
      <c r="AA1226" s="99"/>
      <c r="AB1226" s="99"/>
      <c r="AC1226" s="99"/>
      <c r="AD1226" s="99"/>
      <c r="AE1226" s="99"/>
      <c r="AF1226" s="99"/>
      <c r="AG1226" s="99"/>
      <c r="AH1226" s="99"/>
      <c r="AI1226" s="99"/>
      <c r="AJ1226" s="99"/>
      <c r="AK1226" s="99"/>
      <c r="AL1226" s="99"/>
      <c r="AM1226" s="99"/>
      <c r="AN1226" s="99"/>
      <c r="AO1226" s="52"/>
      <c r="AP1226" s="52"/>
      <c r="AQ1226" s="52"/>
    </row>
    <row r="1227" spans="1:43" ht="15" thickBot="1">
      <c r="A1227" s="1" t="s">
        <v>10</v>
      </c>
      <c r="B1227" s="1">
        <v>13121001400</v>
      </c>
      <c r="C1227" s="1"/>
      <c r="D1227" s="12">
        <v>82.4</v>
      </c>
      <c r="E1227" s="12">
        <v>71.099999999999994</v>
      </c>
      <c r="F1227" s="12">
        <v>84</v>
      </c>
      <c r="G1227" s="12">
        <v>58.3</v>
      </c>
      <c r="H1227" s="12">
        <v>5.6</v>
      </c>
      <c r="I1227" s="12">
        <v>15</v>
      </c>
      <c r="J1227" s="12">
        <v>15</v>
      </c>
      <c r="K1227" s="12">
        <v>14.1</v>
      </c>
      <c r="L1227" s="12">
        <v>30.3</v>
      </c>
      <c r="M1227" s="12">
        <v>2.4567999999999999</v>
      </c>
      <c r="N1227" s="12">
        <v>80.400000000000006</v>
      </c>
      <c r="O1227" s="12">
        <v>5.2140000000000004</v>
      </c>
      <c r="P1227" s="12">
        <v>12</v>
      </c>
      <c r="Q1227" s="12">
        <v>3.7</v>
      </c>
      <c r="R1227" s="85">
        <v>0.82990970878949</v>
      </c>
      <c r="S1227" s="122">
        <v>0.74955708161775347</v>
      </c>
      <c r="T1227" s="122">
        <v>0.82201828649485265</v>
      </c>
      <c r="U1227" s="122">
        <v>0.85380980271444007</v>
      </c>
      <c r="V1227" s="174">
        <f t="shared" si="2593"/>
        <v>5</v>
      </c>
      <c r="W1227" s="174">
        <f t="shared" si="2594"/>
        <v>5</v>
      </c>
      <c r="X1227" s="174">
        <f t="shared" si="2595"/>
        <v>5</v>
      </c>
      <c r="Y1227" s="174">
        <f t="shared" si="2596"/>
        <v>5</v>
      </c>
      <c r="Z1227" s="99"/>
      <c r="AA1227" s="99"/>
      <c r="AB1227" s="99"/>
      <c r="AC1227" s="99"/>
      <c r="AD1227" s="99"/>
      <c r="AE1227" s="99"/>
      <c r="AF1227" s="99"/>
      <c r="AG1227" s="99"/>
      <c r="AH1227" s="99"/>
      <c r="AI1227" s="99"/>
      <c r="AJ1227" s="99"/>
      <c r="AK1227" s="99"/>
      <c r="AL1227" s="99"/>
      <c r="AM1227" s="99"/>
      <c r="AN1227" s="99"/>
      <c r="AO1227" s="52"/>
      <c r="AP1227" s="52"/>
      <c r="AQ1227" s="52"/>
    </row>
    <row r="1228" spans="1:43" ht="15" thickBot="1">
      <c r="A1228" s="1" t="s">
        <v>10</v>
      </c>
      <c r="B1228" s="1">
        <v>13121001500</v>
      </c>
      <c r="C1228" s="1"/>
      <c r="D1228" s="12">
        <v>82.4</v>
      </c>
      <c r="E1228" s="12">
        <v>71.099999999999994</v>
      </c>
      <c r="F1228" s="12">
        <v>84</v>
      </c>
      <c r="G1228" s="12">
        <v>58.3</v>
      </c>
      <c r="H1228" s="12">
        <v>10.4</v>
      </c>
      <c r="I1228" s="12">
        <v>22.7</v>
      </c>
      <c r="J1228" s="12">
        <v>13.8284</v>
      </c>
      <c r="K1228" s="12">
        <v>12</v>
      </c>
      <c r="L1228" s="12">
        <v>37.1</v>
      </c>
      <c r="M1228" s="12">
        <v>4.2</v>
      </c>
      <c r="N1228" s="12">
        <v>80.400000000000006</v>
      </c>
      <c r="O1228" s="12">
        <v>4.5</v>
      </c>
      <c r="P1228" s="12">
        <v>13.5</v>
      </c>
      <c r="Q1228" s="12">
        <v>6.3</v>
      </c>
      <c r="R1228" s="85">
        <v>0.76054789170795034</v>
      </c>
      <c r="S1228" s="122">
        <v>0.6420643252518865</v>
      </c>
      <c r="T1228" s="122">
        <v>0.77008858878786246</v>
      </c>
      <c r="U1228" s="122">
        <v>0.82416018036617411</v>
      </c>
      <c r="V1228" s="174">
        <f t="shared" si="2593"/>
        <v>5</v>
      </c>
      <c r="W1228" s="174">
        <f t="shared" si="2594"/>
        <v>5</v>
      </c>
      <c r="X1228" s="174">
        <f t="shared" si="2595"/>
        <v>5</v>
      </c>
      <c r="Y1228" s="174">
        <f t="shared" si="2596"/>
        <v>5</v>
      </c>
      <c r="Z1228" s="99"/>
      <c r="AA1228" s="99"/>
      <c r="AB1228" s="99"/>
      <c r="AC1228" s="99"/>
      <c r="AD1228" s="99"/>
      <c r="AE1228" s="99"/>
      <c r="AF1228" s="99"/>
      <c r="AG1228" s="99"/>
      <c r="AH1228" s="99"/>
      <c r="AI1228" s="99"/>
      <c r="AJ1228" s="99"/>
      <c r="AK1228" s="99"/>
      <c r="AL1228" s="99"/>
      <c r="AM1228" s="99"/>
      <c r="AN1228" s="99"/>
      <c r="AO1228" s="52"/>
      <c r="AP1228" s="52"/>
      <c r="AQ1228" s="52"/>
    </row>
    <row r="1229" spans="1:43" ht="15" thickBot="1">
      <c r="A1229" s="1" t="s">
        <v>10</v>
      </c>
      <c r="B1229" s="1">
        <v>13121001600</v>
      </c>
      <c r="C1229" s="1"/>
      <c r="D1229" s="12">
        <v>82.4</v>
      </c>
      <c r="E1229" s="12">
        <v>71.099999999999994</v>
      </c>
      <c r="F1229" s="12">
        <v>79.5</v>
      </c>
      <c r="G1229" s="12">
        <v>58.3</v>
      </c>
      <c r="H1229" s="12">
        <v>7.2229999999999999</v>
      </c>
      <c r="I1229" s="12">
        <v>9.1631999999999998</v>
      </c>
      <c r="J1229" s="12">
        <v>9.0876999999999999</v>
      </c>
      <c r="K1229" s="12">
        <v>14.3</v>
      </c>
      <c r="L1229" s="12">
        <v>28.2</v>
      </c>
      <c r="M1229" s="12">
        <v>4.8057999999999996</v>
      </c>
      <c r="N1229" s="12">
        <v>80.400000000000006</v>
      </c>
      <c r="O1229" s="12">
        <v>6.1351000000000004</v>
      </c>
      <c r="P1229" s="12">
        <v>14.5</v>
      </c>
      <c r="Q1229" s="12">
        <v>4.3</v>
      </c>
      <c r="R1229" s="85">
        <v>0.82317050511611023</v>
      </c>
      <c r="S1229" s="122">
        <v>0.7578513604255982</v>
      </c>
      <c r="T1229" s="122">
        <v>0.82084664762486359</v>
      </c>
      <c r="U1229" s="122">
        <v>0.82835746818173195</v>
      </c>
      <c r="V1229" s="174">
        <f t="shared" si="2593"/>
        <v>5</v>
      </c>
      <c r="W1229" s="174">
        <f t="shared" si="2594"/>
        <v>5</v>
      </c>
      <c r="X1229" s="174">
        <f t="shared" si="2595"/>
        <v>5</v>
      </c>
      <c r="Y1229" s="174">
        <f t="shared" si="2596"/>
        <v>5</v>
      </c>
      <c r="Z1229" s="99"/>
      <c r="AA1229" s="99"/>
      <c r="AB1229" s="99"/>
      <c r="AC1229" s="99"/>
      <c r="AD1229" s="99"/>
      <c r="AE1229" s="99"/>
      <c r="AF1229" s="99"/>
      <c r="AG1229" s="99"/>
      <c r="AH1229" s="99"/>
      <c r="AI1229" s="99"/>
      <c r="AJ1229" s="99"/>
      <c r="AK1229" s="99"/>
      <c r="AL1229" s="99"/>
      <c r="AM1229" s="99"/>
      <c r="AN1229" s="99"/>
      <c r="AO1229" s="52"/>
      <c r="AP1229" s="52"/>
      <c r="AQ1229" s="52"/>
    </row>
    <row r="1230" spans="1:43" ht="15" thickBot="1">
      <c r="A1230" s="1" t="s">
        <v>10</v>
      </c>
      <c r="B1230" s="1">
        <v>13121001700</v>
      </c>
      <c r="C1230" s="1"/>
      <c r="D1230" s="12">
        <v>82.4</v>
      </c>
      <c r="E1230" s="12">
        <v>71.099999999999994</v>
      </c>
      <c r="F1230" s="12">
        <v>31.4</v>
      </c>
      <c r="G1230" s="12">
        <v>58.3</v>
      </c>
      <c r="H1230" s="12">
        <v>11.3</v>
      </c>
      <c r="I1230" s="12">
        <v>3.2</v>
      </c>
      <c r="J1230" s="12">
        <v>73.900000000000006</v>
      </c>
      <c r="K1230" s="12">
        <v>56</v>
      </c>
      <c r="L1230" s="12">
        <v>48.1</v>
      </c>
      <c r="M1230" s="12">
        <v>23.8</v>
      </c>
      <c r="N1230" s="12">
        <v>80.400000000000006</v>
      </c>
      <c r="O1230" s="12">
        <v>5.0999999999999996</v>
      </c>
      <c r="P1230" s="12">
        <v>30.8</v>
      </c>
      <c r="Q1230" s="12">
        <v>14.2</v>
      </c>
      <c r="R1230" s="85">
        <v>0.48789162625194893</v>
      </c>
      <c r="S1230" s="122">
        <v>0.49460208404028289</v>
      </c>
      <c r="T1230" s="122">
        <v>0.39472296928724282</v>
      </c>
      <c r="U1230" s="122">
        <v>0.65023468057125</v>
      </c>
      <c r="V1230" s="174">
        <f t="shared" si="2593"/>
        <v>2</v>
      </c>
      <c r="W1230" s="174">
        <f t="shared" si="2594"/>
        <v>3</v>
      </c>
      <c r="X1230" s="174">
        <f t="shared" si="2595"/>
        <v>1</v>
      </c>
      <c r="Y1230" s="174">
        <f t="shared" si="2596"/>
        <v>3</v>
      </c>
      <c r="Z1230" s="99"/>
      <c r="AA1230" s="99"/>
      <c r="AB1230" s="99"/>
      <c r="AC1230" s="99"/>
      <c r="AD1230" s="99"/>
      <c r="AE1230" s="99"/>
      <c r="AF1230" s="99"/>
      <c r="AG1230" s="99"/>
      <c r="AH1230" s="99"/>
      <c r="AI1230" s="99"/>
      <c r="AJ1230" s="99"/>
      <c r="AK1230" s="99"/>
      <c r="AL1230" s="99"/>
      <c r="AM1230" s="99"/>
      <c r="AN1230" s="99"/>
      <c r="AO1230" s="52"/>
      <c r="AP1230" s="52"/>
      <c r="AQ1230" s="52"/>
    </row>
    <row r="1231" spans="1:43" ht="15" thickBot="1">
      <c r="A1231" s="1" t="s">
        <v>10</v>
      </c>
      <c r="B1231" s="1">
        <v>13121001800</v>
      </c>
      <c r="C1231" s="1"/>
      <c r="D1231" s="12">
        <v>82.4</v>
      </c>
      <c r="E1231" s="12">
        <v>71.099999999999994</v>
      </c>
      <c r="F1231" s="12">
        <v>31.4</v>
      </c>
      <c r="G1231" s="12">
        <v>58.3</v>
      </c>
      <c r="H1231" s="12">
        <v>11.9</v>
      </c>
      <c r="I1231" s="12">
        <v>4.0999999999999996</v>
      </c>
      <c r="J1231" s="12">
        <v>83.3</v>
      </c>
      <c r="K1231" s="12">
        <v>57.7</v>
      </c>
      <c r="L1231" s="12">
        <v>36.799999999999997</v>
      </c>
      <c r="M1231" s="12">
        <v>12.4</v>
      </c>
      <c r="N1231" s="12">
        <v>80.400000000000006</v>
      </c>
      <c r="O1231" s="12">
        <v>8.6</v>
      </c>
      <c r="P1231" s="12">
        <v>11.6</v>
      </c>
      <c r="Q1231" s="12">
        <v>13.2</v>
      </c>
      <c r="R1231" s="85">
        <v>0.56935026105132336</v>
      </c>
      <c r="S1231" s="122">
        <v>0.46145238025435431</v>
      </c>
      <c r="T1231" s="122">
        <v>0.54360116518321777</v>
      </c>
      <c r="U1231" s="122">
        <v>0.73190179377274189</v>
      </c>
      <c r="V1231" s="174">
        <f t="shared" si="2593"/>
        <v>3</v>
      </c>
      <c r="W1231" s="174">
        <f t="shared" si="2594"/>
        <v>2</v>
      </c>
      <c r="X1231" s="174">
        <f t="shared" si="2595"/>
        <v>2</v>
      </c>
      <c r="Y1231" s="174">
        <f t="shared" si="2596"/>
        <v>5</v>
      </c>
      <c r="Z1231" s="99"/>
      <c r="AA1231" s="99"/>
      <c r="AB1231" s="99"/>
      <c r="AC1231" s="99"/>
      <c r="AD1231" s="99"/>
      <c r="AE1231" s="99"/>
      <c r="AF1231" s="99"/>
      <c r="AG1231" s="99"/>
      <c r="AH1231" s="99"/>
      <c r="AI1231" s="99"/>
      <c r="AJ1231" s="99"/>
      <c r="AK1231" s="99"/>
      <c r="AL1231" s="99"/>
      <c r="AM1231" s="99"/>
      <c r="AN1231" s="99"/>
      <c r="AO1231" s="52"/>
      <c r="AP1231" s="52"/>
      <c r="AQ1231" s="52"/>
    </row>
    <row r="1232" spans="1:43" ht="15" thickBot="1">
      <c r="A1232" s="1" t="s">
        <v>10</v>
      </c>
      <c r="B1232" s="1">
        <v>13121001900</v>
      </c>
      <c r="C1232" s="1"/>
      <c r="D1232" s="12">
        <v>82.4</v>
      </c>
      <c r="E1232" s="12">
        <v>71.099999999999994</v>
      </c>
      <c r="F1232" s="12">
        <v>42.6</v>
      </c>
      <c r="G1232" s="12">
        <v>58.3</v>
      </c>
      <c r="H1232" s="12">
        <v>7.9</v>
      </c>
      <c r="I1232" s="12">
        <v>8.1999999999999993</v>
      </c>
      <c r="J1232" s="12">
        <v>22</v>
      </c>
      <c r="K1232" s="12">
        <v>7.6</v>
      </c>
      <c r="L1232" s="12">
        <v>36.299999999999997</v>
      </c>
      <c r="M1232" s="12">
        <v>7</v>
      </c>
      <c r="N1232" s="12">
        <v>80.400000000000006</v>
      </c>
      <c r="O1232" s="12">
        <v>12.3</v>
      </c>
      <c r="P1232" s="12">
        <v>14.9</v>
      </c>
      <c r="Q1232" s="12">
        <v>18.8</v>
      </c>
      <c r="R1232" s="85">
        <v>0.69649478558448952</v>
      </c>
      <c r="S1232" s="122">
        <v>0.65164625429056144</v>
      </c>
      <c r="T1232" s="122">
        <v>0.7742841341172424</v>
      </c>
      <c r="U1232" s="122">
        <v>0.63005394823796668</v>
      </c>
      <c r="V1232" s="174">
        <f t="shared" si="2593"/>
        <v>5</v>
      </c>
      <c r="W1232" s="174">
        <f t="shared" si="2594"/>
        <v>5</v>
      </c>
      <c r="X1232" s="174">
        <f t="shared" si="2595"/>
        <v>5</v>
      </c>
      <c r="Y1232" s="174">
        <f t="shared" si="2596"/>
        <v>3</v>
      </c>
      <c r="Z1232" s="99"/>
      <c r="AA1232" s="99"/>
      <c r="AB1232" s="99"/>
      <c r="AC1232" s="99"/>
      <c r="AD1232" s="99"/>
      <c r="AE1232" s="99"/>
      <c r="AF1232" s="99"/>
      <c r="AG1232" s="99"/>
      <c r="AH1232" s="99"/>
      <c r="AI1232" s="99"/>
      <c r="AJ1232" s="99"/>
      <c r="AK1232" s="99"/>
      <c r="AL1232" s="99"/>
      <c r="AM1232" s="99"/>
      <c r="AN1232" s="99"/>
      <c r="AO1232" s="52"/>
      <c r="AP1232" s="52"/>
      <c r="AQ1232" s="52"/>
    </row>
    <row r="1233" spans="1:43" ht="15" thickBot="1">
      <c r="A1233" s="1" t="s">
        <v>10</v>
      </c>
      <c r="B1233" s="1">
        <v>13121002100</v>
      </c>
      <c r="C1233" s="1"/>
      <c r="D1233" s="12">
        <v>82.4</v>
      </c>
      <c r="E1233" s="12">
        <v>71.099999999999994</v>
      </c>
      <c r="F1233" s="12">
        <v>44</v>
      </c>
      <c r="G1233" s="12">
        <v>58.3</v>
      </c>
      <c r="H1233" s="12">
        <v>11.7</v>
      </c>
      <c r="I1233" s="12">
        <v>10.6</v>
      </c>
      <c r="J1233" s="12">
        <v>57.1</v>
      </c>
      <c r="K1233" s="12">
        <v>55.2</v>
      </c>
      <c r="L1233" s="12">
        <v>54.4</v>
      </c>
      <c r="M1233" s="12">
        <v>10.7</v>
      </c>
      <c r="N1233" s="12">
        <v>80.400000000000006</v>
      </c>
      <c r="O1233" s="12">
        <v>10.1</v>
      </c>
      <c r="P1233" s="12">
        <v>31.9</v>
      </c>
      <c r="Q1233" s="12">
        <v>17.3</v>
      </c>
      <c r="R1233" s="85">
        <v>0.48635305121613459</v>
      </c>
      <c r="S1233" s="122">
        <v>0.51220019425806274</v>
      </c>
      <c r="T1233" s="122">
        <v>0.43867778217406417</v>
      </c>
      <c r="U1233" s="122">
        <v>0.57628940863343159</v>
      </c>
      <c r="V1233" s="174">
        <f t="shared" si="2593"/>
        <v>2</v>
      </c>
      <c r="W1233" s="174">
        <f t="shared" si="2594"/>
        <v>3</v>
      </c>
      <c r="X1233" s="174">
        <f t="shared" si="2595"/>
        <v>2</v>
      </c>
      <c r="Y1233" s="174">
        <f t="shared" si="2596"/>
        <v>3</v>
      </c>
      <c r="Z1233" s="99"/>
      <c r="AA1233" s="99"/>
      <c r="AB1233" s="99"/>
      <c r="AC1233" s="99"/>
      <c r="AD1233" s="99"/>
      <c r="AE1233" s="99"/>
      <c r="AF1233" s="99"/>
      <c r="AG1233" s="99"/>
      <c r="AH1233" s="99"/>
      <c r="AI1233" s="99"/>
      <c r="AJ1233" s="99"/>
      <c r="AK1233" s="99"/>
      <c r="AL1233" s="99"/>
      <c r="AM1233" s="99"/>
      <c r="AN1233" s="99"/>
      <c r="AO1233" s="52"/>
      <c r="AP1233" s="52"/>
      <c r="AQ1233" s="52"/>
    </row>
    <row r="1234" spans="1:43" ht="15" thickBot="1">
      <c r="A1234" s="1" t="s">
        <v>10</v>
      </c>
      <c r="B1234" s="1">
        <v>13121002300</v>
      </c>
      <c r="C1234" s="1"/>
      <c r="D1234" s="12">
        <v>68.2</v>
      </c>
      <c r="E1234" s="12">
        <v>60.9</v>
      </c>
      <c r="F1234" s="12">
        <v>15</v>
      </c>
      <c r="G1234" s="12">
        <v>14.4</v>
      </c>
      <c r="H1234" s="12">
        <v>16.7</v>
      </c>
      <c r="I1234" s="12">
        <v>7.3</v>
      </c>
      <c r="J1234" s="12">
        <v>83.3</v>
      </c>
      <c r="K1234" s="12">
        <v>84.4</v>
      </c>
      <c r="L1234" s="12">
        <v>65.400000000000006</v>
      </c>
      <c r="M1234" s="12">
        <v>48.6</v>
      </c>
      <c r="N1234" s="12">
        <v>67.2774</v>
      </c>
      <c r="O1234" s="12">
        <v>30.7</v>
      </c>
      <c r="P1234" s="12">
        <v>30.8</v>
      </c>
      <c r="Q1234" s="12">
        <v>34.9</v>
      </c>
      <c r="R1234" s="85">
        <v>3.6701363932412294E-2</v>
      </c>
      <c r="S1234" s="122">
        <v>0.15248482578652886</v>
      </c>
      <c r="T1234" s="122">
        <v>0</v>
      </c>
      <c r="U1234" s="122">
        <v>0.18425626226499886</v>
      </c>
      <c r="V1234" s="174">
        <f t="shared" si="2593"/>
        <v>1</v>
      </c>
      <c r="W1234" s="174">
        <f t="shared" si="2594"/>
        <v>1</v>
      </c>
      <c r="X1234" s="174">
        <f t="shared" si="2595"/>
        <v>1</v>
      </c>
      <c r="Y1234" s="174">
        <f t="shared" si="2596"/>
        <v>1</v>
      </c>
      <c r="Z1234" s="99"/>
      <c r="AA1234" s="99"/>
      <c r="AB1234" s="99"/>
      <c r="AC1234" s="99"/>
      <c r="AD1234" s="99"/>
      <c r="AE1234" s="99"/>
      <c r="AF1234" s="99"/>
      <c r="AG1234" s="99"/>
      <c r="AH1234" s="99"/>
      <c r="AI1234" s="99"/>
      <c r="AJ1234" s="99"/>
      <c r="AK1234" s="99"/>
      <c r="AL1234" s="99"/>
      <c r="AM1234" s="99"/>
      <c r="AN1234" s="99"/>
      <c r="AO1234" s="52"/>
      <c r="AP1234" s="52"/>
      <c r="AQ1234" s="52"/>
    </row>
    <row r="1235" spans="1:43" ht="15" thickBot="1">
      <c r="A1235" s="1" t="s">
        <v>10</v>
      </c>
      <c r="B1235" s="1">
        <v>13121002400</v>
      </c>
      <c r="C1235" s="1"/>
      <c r="D1235" s="12">
        <v>65.8</v>
      </c>
      <c r="E1235" s="12">
        <v>59.9</v>
      </c>
      <c r="F1235" s="12">
        <v>21.5</v>
      </c>
      <c r="G1235" s="12">
        <v>13.5</v>
      </c>
      <c r="H1235" s="12">
        <v>13.6</v>
      </c>
      <c r="I1235" s="12">
        <v>5.3</v>
      </c>
      <c r="J1235" s="12">
        <v>41.8</v>
      </c>
      <c r="K1235" s="12">
        <v>36.4</v>
      </c>
      <c r="L1235" s="12">
        <v>50.3</v>
      </c>
      <c r="M1235" s="12">
        <v>31.6</v>
      </c>
      <c r="N1235" s="12">
        <v>56.1</v>
      </c>
      <c r="O1235" s="12">
        <v>16.2</v>
      </c>
      <c r="P1235" s="12">
        <v>29.4</v>
      </c>
      <c r="Q1235" s="12">
        <v>13</v>
      </c>
      <c r="R1235" s="85">
        <v>0.34494968529574088</v>
      </c>
      <c r="S1235" s="122">
        <v>0.29420675478644243</v>
      </c>
      <c r="T1235" s="122">
        <v>0.40289754781384862</v>
      </c>
      <c r="U1235" s="122">
        <v>0.43056773848350277</v>
      </c>
      <c r="V1235" s="174">
        <f t="shared" si="2593"/>
        <v>1</v>
      </c>
      <c r="W1235" s="174">
        <f t="shared" si="2594"/>
        <v>1</v>
      </c>
      <c r="X1235" s="174">
        <f t="shared" si="2595"/>
        <v>1</v>
      </c>
      <c r="Y1235" s="174">
        <f t="shared" si="2596"/>
        <v>2</v>
      </c>
      <c r="Z1235" s="99"/>
      <c r="AA1235" s="99"/>
      <c r="AB1235" s="99"/>
      <c r="AC1235" s="99"/>
      <c r="AD1235" s="99"/>
      <c r="AE1235" s="99"/>
      <c r="AF1235" s="99"/>
      <c r="AG1235" s="99"/>
      <c r="AH1235" s="99"/>
      <c r="AI1235" s="99"/>
      <c r="AJ1235" s="99"/>
      <c r="AK1235" s="99"/>
      <c r="AL1235" s="99"/>
      <c r="AM1235" s="99"/>
      <c r="AN1235" s="99"/>
      <c r="AO1235" s="52"/>
      <c r="AP1235" s="52"/>
      <c r="AQ1235" s="52"/>
    </row>
    <row r="1236" spans="1:43" ht="15" thickBot="1">
      <c r="A1236" s="1" t="s">
        <v>10</v>
      </c>
      <c r="B1236" s="1">
        <v>13121002500</v>
      </c>
      <c r="C1236" s="1"/>
      <c r="D1236" s="12">
        <v>68.2</v>
      </c>
      <c r="E1236" s="12">
        <v>60.9</v>
      </c>
      <c r="F1236" s="12">
        <v>15</v>
      </c>
      <c r="G1236" s="12">
        <v>14.4</v>
      </c>
      <c r="H1236" s="12">
        <v>18.5</v>
      </c>
      <c r="I1236" s="12">
        <v>10.177099999999999</v>
      </c>
      <c r="J1236" s="12">
        <v>55.2</v>
      </c>
      <c r="K1236" s="12">
        <v>70.3</v>
      </c>
      <c r="L1236" s="12">
        <v>61.1</v>
      </c>
      <c r="M1236" s="12">
        <v>20.2</v>
      </c>
      <c r="N1236" s="12">
        <v>68.319900000000004</v>
      </c>
      <c r="O1236" s="12">
        <v>22</v>
      </c>
      <c r="P1236" s="12">
        <v>32.799999999999997</v>
      </c>
      <c r="Q1236" s="12">
        <v>22.4</v>
      </c>
      <c r="R1236" s="85">
        <v>0.22158732002329967</v>
      </c>
      <c r="S1236" s="122">
        <v>0.17838531162882212</v>
      </c>
      <c r="T1236" s="122">
        <v>0.27079991927207347</v>
      </c>
      <c r="U1236" s="122">
        <v>0.35350523294716318</v>
      </c>
      <c r="V1236" s="174">
        <f t="shared" si="2593"/>
        <v>1</v>
      </c>
      <c r="W1236" s="174">
        <f t="shared" si="2594"/>
        <v>1</v>
      </c>
      <c r="X1236" s="174">
        <f t="shared" si="2595"/>
        <v>1</v>
      </c>
      <c r="Y1236" s="174">
        <f t="shared" si="2596"/>
        <v>1</v>
      </c>
      <c r="Z1236" s="99"/>
      <c r="AA1236" s="99"/>
      <c r="AB1236" s="99"/>
      <c r="AC1236" s="99"/>
      <c r="AD1236" s="99"/>
      <c r="AE1236" s="99"/>
      <c r="AF1236" s="99"/>
      <c r="AG1236" s="99"/>
      <c r="AH1236" s="99"/>
      <c r="AI1236" s="99"/>
      <c r="AJ1236" s="99"/>
      <c r="AK1236" s="99"/>
      <c r="AL1236" s="99"/>
      <c r="AM1236" s="99"/>
      <c r="AN1236" s="99"/>
      <c r="AO1236" s="52"/>
      <c r="AP1236" s="52"/>
      <c r="AQ1236" s="52"/>
    </row>
    <row r="1237" spans="1:43" ht="15" thickBot="1">
      <c r="A1237" s="1" t="s">
        <v>10</v>
      </c>
      <c r="B1237" s="1">
        <v>13121002600</v>
      </c>
      <c r="C1237" s="1"/>
      <c r="D1237" s="12">
        <v>68.2</v>
      </c>
      <c r="E1237" s="12">
        <v>60.9</v>
      </c>
      <c r="F1237" s="12">
        <v>15</v>
      </c>
      <c r="G1237" s="12">
        <v>14.4</v>
      </c>
      <c r="H1237" s="12">
        <v>13.8</v>
      </c>
      <c r="I1237" s="12">
        <v>6.5</v>
      </c>
      <c r="J1237" s="12">
        <v>69</v>
      </c>
      <c r="K1237" s="12">
        <v>80.3</v>
      </c>
      <c r="L1237" s="12">
        <v>64</v>
      </c>
      <c r="M1237" s="12">
        <v>21.3</v>
      </c>
      <c r="N1237" s="12">
        <v>69.501599999999996</v>
      </c>
      <c r="O1237" s="12">
        <v>18.5</v>
      </c>
      <c r="P1237" s="12">
        <v>22.1</v>
      </c>
      <c r="Q1237" s="12">
        <v>23.4</v>
      </c>
      <c r="R1237" s="85">
        <v>0.23785862494625176</v>
      </c>
      <c r="S1237" s="122">
        <v>0.22970725519260982</v>
      </c>
      <c r="T1237" s="122">
        <v>0.20462171499922688</v>
      </c>
      <c r="U1237" s="122">
        <v>0.42961817784952228</v>
      </c>
      <c r="V1237" s="174">
        <f t="shared" si="2593"/>
        <v>1</v>
      </c>
      <c r="W1237" s="174">
        <f t="shared" si="2594"/>
        <v>1</v>
      </c>
      <c r="X1237" s="174">
        <f t="shared" si="2595"/>
        <v>1</v>
      </c>
      <c r="Y1237" s="174">
        <f t="shared" si="2596"/>
        <v>2</v>
      </c>
      <c r="Z1237" s="99"/>
      <c r="AA1237" s="99"/>
      <c r="AB1237" s="99"/>
      <c r="AC1237" s="99"/>
      <c r="AD1237" s="99"/>
      <c r="AE1237" s="99"/>
      <c r="AF1237" s="99"/>
      <c r="AG1237" s="99"/>
      <c r="AH1237" s="99"/>
      <c r="AI1237" s="99"/>
      <c r="AJ1237" s="99"/>
      <c r="AK1237" s="99"/>
      <c r="AL1237" s="99"/>
      <c r="AM1237" s="99"/>
      <c r="AN1237" s="99"/>
      <c r="AO1237" s="52"/>
      <c r="AP1237" s="52"/>
      <c r="AQ1237" s="52"/>
    </row>
    <row r="1238" spans="1:43" ht="15" thickBot="1">
      <c r="A1238" s="1" t="s">
        <v>10</v>
      </c>
      <c r="B1238" s="1">
        <v>13121002800</v>
      </c>
      <c r="C1238" s="1"/>
      <c r="D1238" s="12">
        <v>82.4</v>
      </c>
      <c r="E1238" s="12">
        <v>71.099999999999994</v>
      </c>
      <c r="F1238" s="12">
        <v>42.5</v>
      </c>
      <c r="G1238" s="12">
        <v>58.3</v>
      </c>
      <c r="H1238" s="12">
        <v>16.3</v>
      </c>
      <c r="I1238" s="12">
        <v>51.7</v>
      </c>
      <c r="J1238" s="12">
        <v>87.4</v>
      </c>
      <c r="K1238" s="12">
        <v>39.6</v>
      </c>
      <c r="L1238" s="12">
        <v>46.6</v>
      </c>
      <c r="M1238" s="12">
        <v>14.1</v>
      </c>
      <c r="N1238" s="12">
        <v>80.400000000000006</v>
      </c>
      <c r="O1238" s="12">
        <v>18.2</v>
      </c>
      <c r="P1238" s="12">
        <v>11.1</v>
      </c>
      <c r="Q1238" s="12">
        <v>11.2</v>
      </c>
      <c r="R1238" s="85">
        <v>0.47593458451236392</v>
      </c>
      <c r="S1238" s="122">
        <v>0.24953450819321552</v>
      </c>
      <c r="T1238" s="122">
        <v>0.53176767683945336</v>
      </c>
      <c r="U1238" s="122">
        <v>0.68638866783282138</v>
      </c>
      <c r="V1238" s="174">
        <f t="shared" si="2593"/>
        <v>2</v>
      </c>
      <c r="W1238" s="174">
        <f t="shared" si="2594"/>
        <v>1</v>
      </c>
      <c r="X1238" s="174">
        <f t="shared" si="2595"/>
        <v>2</v>
      </c>
      <c r="Y1238" s="174">
        <f t="shared" si="2596"/>
        <v>3</v>
      </c>
      <c r="Z1238" s="99"/>
      <c r="AA1238" s="99"/>
      <c r="AB1238" s="99"/>
      <c r="AC1238" s="99"/>
      <c r="AD1238" s="99"/>
      <c r="AE1238" s="99"/>
      <c r="AF1238" s="99"/>
      <c r="AG1238" s="99"/>
      <c r="AH1238" s="99"/>
      <c r="AI1238" s="99"/>
      <c r="AJ1238" s="99"/>
      <c r="AK1238" s="99"/>
      <c r="AL1238" s="99"/>
      <c r="AM1238" s="99"/>
      <c r="AN1238" s="99"/>
      <c r="AO1238" s="52"/>
      <c r="AP1238" s="52"/>
      <c r="AQ1238" s="52"/>
    </row>
    <row r="1239" spans="1:43" ht="15" thickBot="1">
      <c r="A1239" s="1" t="s">
        <v>10</v>
      </c>
      <c r="B1239" s="1">
        <v>13121002900</v>
      </c>
      <c r="C1239" s="1"/>
      <c r="D1239" s="12">
        <v>82.4</v>
      </c>
      <c r="E1239" s="12">
        <v>71.099999999999994</v>
      </c>
      <c r="F1239" s="12">
        <v>31.4</v>
      </c>
      <c r="G1239" s="12">
        <v>58.3</v>
      </c>
      <c r="H1239" s="12">
        <v>5</v>
      </c>
      <c r="I1239" s="12">
        <v>12.388500000000001</v>
      </c>
      <c r="J1239" s="12">
        <v>26.8</v>
      </c>
      <c r="K1239" s="12">
        <v>5</v>
      </c>
      <c r="L1239" s="12">
        <v>36.700000000000003</v>
      </c>
      <c r="M1239" s="12">
        <v>5</v>
      </c>
      <c r="N1239" s="12">
        <v>80.400000000000006</v>
      </c>
      <c r="O1239" s="12">
        <v>6.3</v>
      </c>
      <c r="P1239" s="12">
        <v>21.5</v>
      </c>
      <c r="Q1239" s="12">
        <v>2.6</v>
      </c>
      <c r="R1239" s="85">
        <v>0.76571225681900235</v>
      </c>
      <c r="S1239" s="122">
        <v>0.64152981953295285</v>
      </c>
      <c r="T1239" s="122">
        <v>0.79448740396276019</v>
      </c>
      <c r="U1239" s="122">
        <v>0.80987002543000008</v>
      </c>
      <c r="V1239" s="174">
        <f t="shared" si="2593"/>
        <v>5</v>
      </c>
      <c r="W1239" s="174">
        <f t="shared" si="2594"/>
        <v>5</v>
      </c>
      <c r="X1239" s="174">
        <f t="shared" si="2595"/>
        <v>5</v>
      </c>
      <c r="Y1239" s="174">
        <f t="shared" si="2596"/>
        <v>5</v>
      </c>
      <c r="Z1239" s="99"/>
      <c r="AA1239" s="99"/>
      <c r="AB1239" s="99"/>
      <c r="AC1239" s="99"/>
      <c r="AD1239" s="99"/>
      <c r="AE1239" s="99"/>
      <c r="AF1239" s="99"/>
      <c r="AG1239" s="99"/>
      <c r="AH1239" s="99"/>
      <c r="AI1239" s="99"/>
      <c r="AJ1239" s="99"/>
      <c r="AK1239" s="99"/>
      <c r="AL1239" s="99"/>
      <c r="AM1239" s="99"/>
      <c r="AN1239" s="99"/>
      <c r="AO1239" s="52"/>
      <c r="AP1239" s="52"/>
      <c r="AQ1239" s="52"/>
    </row>
    <row r="1240" spans="1:43" ht="15" thickBot="1">
      <c r="A1240" s="1" t="s">
        <v>10</v>
      </c>
      <c r="B1240" s="1">
        <v>13121003000</v>
      </c>
      <c r="C1240" s="1"/>
      <c r="D1240" s="12">
        <v>82.4</v>
      </c>
      <c r="E1240" s="12">
        <v>71.099999999999994</v>
      </c>
      <c r="F1240" s="12">
        <v>78.599999999999994</v>
      </c>
      <c r="G1240" s="12">
        <v>58.3</v>
      </c>
      <c r="H1240" s="12">
        <v>13.7</v>
      </c>
      <c r="I1240" s="12">
        <v>9.7346000000000004</v>
      </c>
      <c r="J1240" s="12">
        <v>8.7561999999999998</v>
      </c>
      <c r="K1240" s="12">
        <v>9</v>
      </c>
      <c r="L1240" s="12">
        <v>35.700000000000003</v>
      </c>
      <c r="M1240" s="12">
        <v>-1.9224000000000001</v>
      </c>
      <c r="N1240" s="12">
        <v>80.400000000000006</v>
      </c>
      <c r="O1240" s="12">
        <v>0.9</v>
      </c>
      <c r="P1240" s="12">
        <v>10.4</v>
      </c>
      <c r="Q1240" s="12">
        <v>3.7</v>
      </c>
      <c r="R1240" s="85">
        <v>0.81654098073831294</v>
      </c>
      <c r="S1240" s="122">
        <v>0.65732584858867271</v>
      </c>
      <c r="T1240" s="122">
        <v>0.83169175369739834</v>
      </c>
      <c r="U1240" s="122">
        <v>0.89283870330023951</v>
      </c>
      <c r="V1240" s="174">
        <f t="shared" si="2593"/>
        <v>5</v>
      </c>
      <c r="W1240" s="174">
        <f t="shared" si="2594"/>
        <v>5</v>
      </c>
      <c r="X1240" s="174">
        <f t="shared" si="2595"/>
        <v>5</v>
      </c>
      <c r="Y1240" s="174">
        <f t="shared" si="2596"/>
        <v>5</v>
      </c>
      <c r="Z1240" s="99"/>
      <c r="AA1240" s="99"/>
      <c r="AB1240" s="99"/>
      <c r="AC1240" s="99"/>
      <c r="AD1240" s="99"/>
      <c r="AE1240" s="99"/>
      <c r="AF1240" s="99"/>
      <c r="AG1240" s="99"/>
      <c r="AH1240" s="99"/>
      <c r="AI1240" s="99"/>
      <c r="AJ1240" s="99"/>
      <c r="AK1240" s="99"/>
      <c r="AL1240" s="99"/>
      <c r="AM1240" s="99"/>
      <c r="AN1240" s="99"/>
      <c r="AO1240" s="52"/>
      <c r="AP1240" s="52"/>
      <c r="AQ1240" s="52"/>
    </row>
    <row r="1241" spans="1:43" ht="15" thickBot="1">
      <c r="A1241" s="1" t="s">
        <v>10</v>
      </c>
      <c r="B1241" s="1">
        <v>13121003100</v>
      </c>
      <c r="C1241" s="1"/>
      <c r="D1241" s="12">
        <v>68.5</v>
      </c>
      <c r="E1241" s="12">
        <v>57</v>
      </c>
      <c r="F1241" s="12">
        <v>31.6</v>
      </c>
      <c r="G1241" s="12">
        <v>22.1</v>
      </c>
      <c r="H1241" s="12">
        <v>14.4</v>
      </c>
      <c r="I1241" s="12">
        <v>15.8</v>
      </c>
      <c r="J1241" s="12">
        <v>21.6</v>
      </c>
      <c r="K1241" s="12">
        <v>43.5</v>
      </c>
      <c r="L1241" s="12">
        <v>43.4</v>
      </c>
      <c r="M1241" s="12">
        <v>5.8</v>
      </c>
      <c r="N1241" s="12">
        <v>50.8</v>
      </c>
      <c r="O1241" s="12">
        <v>14.4</v>
      </c>
      <c r="P1241" s="12">
        <v>25.4</v>
      </c>
      <c r="Q1241" s="12">
        <v>9.8000000000000007</v>
      </c>
      <c r="R1241" s="85">
        <v>0.44327252062548578</v>
      </c>
      <c r="S1241" s="122">
        <v>0.30963235555807472</v>
      </c>
      <c r="T1241" s="122">
        <v>0.59408833021576701</v>
      </c>
      <c r="U1241" s="122">
        <v>0.46232741218105489</v>
      </c>
      <c r="V1241" s="174">
        <f t="shared" si="2593"/>
        <v>2</v>
      </c>
      <c r="W1241" s="174">
        <f t="shared" si="2594"/>
        <v>2</v>
      </c>
      <c r="X1241" s="174">
        <f t="shared" si="2595"/>
        <v>2</v>
      </c>
      <c r="Y1241" s="174">
        <f t="shared" si="2596"/>
        <v>2</v>
      </c>
      <c r="Z1241" s="99"/>
      <c r="AA1241" s="99"/>
      <c r="AB1241" s="99"/>
      <c r="AC1241" s="99"/>
      <c r="AD1241" s="99"/>
      <c r="AE1241" s="99"/>
      <c r="AF1241" s="99"/>
      <c r="AG1241" s="99"/>
      <c r="AH1241" s="99"/>
      <c r="AI1241" s="99"/>
      <c r="AJ1241" s="99"/>
      <c r="AK1241" s="99"/>
      <c r="AL1241" s="99"/>
      <c r="AM1241" s="99"/>
      <c r="AN1241" s="99"/>
      <c r="AO1241" s="52"/>
      <c r="AP1241" s="52"/>
      <c r="AQ1241" s="52"/>
    </row>
    <row r="1242" spans="1:43" ht="15" thickBot="1">
      <c r="A1242" s="1" t="s">
        <v>10</v>
      </c>
      <c r="B1242" s="1">
        <v>13121003200</v>
      </c>
      <c r="C1242" s="1"/>
      <c r="D1242" s="12">
        <v>68.5</v>
      </c>
      <c r="E1242" s="12">
        <v>57</v>
      </c>
      <c r="F1242" s="12">
        <v>28.4</v>
      </c>
      <c r="G1242" s="12">
        <v>16.5</v>
      </c>
      <c r="H1242" s="12">
        <v>7.1</v>
      </c>
      <c r="I1242" s="12">
        <v>11.1264</v>
      </c>
      <c r="J1242" s="12">
        <v>17.4421</v>
      </c>
      <c r="K1242" s="12">
        <v>12.9</v>
      </c>
      <c r="L1242" s="12">
        <v>41.7</v>
      </c>
      <c r="M1242" s="12">
        <v>8.1730999999999998</v>
      </c>
      <c r="N1242" s="12">
        <v>50.8</v>
      </c>
      <c r="O1242" s="12">
        <v>3.3</v>
      </c>
      <c r="P1242" s="12">
        <v>19.600000000000001</v>
      </c>
      <c r="Q1242" s="12">
        <v>3.3</v>
      </c>
      <c r="R1242" s="85">
        <v>0.59645479696588921</v>
      </c>
      <c r="S1242" s="122">
        <v>0.43166306060142967</v>
      </c>
      <c r="T1242" s="122">
        <v>0.70776686254153698</v>
      </c>
      <c r="U1242" s="122">
        <v>0.63933042124576778</v>
      </c>
      <c r="V1242" s="174">
        <f t="shared" si="2593"/>
        <v>3</v>
      </c>
      <c r="W1242" s="174">
        <f t="shared" si="2594"/>
        <v>2</v>
      </c>
      <c r="X1242" s="174">
        <f t="shared" si="2595"/>
        <v>3</v>
      </c>
      <c r="Y1242" s="174">
        <f t="shared" si="2596"/>
        <v>3</v>
      </c>
      <c r="Z1242" s="99"/>
      <c r="AA1242" s="99"/>
      <c r="AB1242" s="99"/>
      <c r="AC1242" s="99"/>
      <c r="AD1242" s="99"/>
      <c r="AE1242" s="99"/>
      <c r="AF1242" s="99"/>
      <c r="AG1242" s="99"/>
      <c r="AH1242" s="99"/>
      <c r="AI1242" s="99"/>
      <c r="AJ1242" s="99"/>
      <c r="AK1242" s="99"/>
      <c r="AL1242" s="99"/>
      <c r="AM1242" s="99"/>
      <c r="AN1242" s="99"/>
      <c r="AO1242" s="52"/>
      <c r="AP1242" s="52"/>
      <c r="AQ1242" s="52"/>
    </row>
    <row r="1243" spans="1:43" ht="15" thickBot="1">
      <c r="A1243" s="1" t="s">
        <v>10</v>
      </c>
      <c r="B1243" s="1">
        <v>13121003500</v>
      </c>
      <c r="C1243" s="1"/>
      <c r="D1243" s="12">
        <v>81.5</v>
      </c>
      <c r="E1243" s="12">
        <v>70.2</v>
      </c>
      <c r="F1243" s="12">
        <v>40.4</v>
      </c>
      <c r="G1243" s="12">
        <v>54</v>
      </c>
      <c r="H1243" s="12">
        <v>7.7</v>
      </c>
      <c r="I1243" s="12">
        <v>16.726800000000001</v>
      </c>
      <c r="J1243" s="12">
        <v>14.3894</v>
      </c>
      <c r="K1243" s="12">
        <v>5.7</v>
      </c>
      <c r="L1243" s="12">
        <v>38.1</v>
      </c>
      <c r="M1243" s="12">
        <v>15.4</v>
      </c>
      <c r="N1243" s="12">
        <v>78.900000000000006</v>
      </c>
      <c r="O1243" s="12">
        <v>17.5</v>
      </c>
      <c r="P1243" s="12">
        <v>45</v>
      </c>
      <c r="Q1243" s="12">
        <v>22.9</v>
      </c>
      <c r="R1243" s="85">
        <v>0.56959919647159929</v>
      </c>
      <c r="S1243" s="122">
        <v>0.60735119661324266</v>
      </c>
      <c r="T1243" s="122">
        <v>0.71364808600503771</v>
      </c>
      <c r="U1243" s="122">
        <v>0.38883543537903204</v>
      </c>
      <c r="V1243" s="174">
        <f t="shared" si="2593"/>
        <v>3</v>
      </c>
      <c r="W1243" s="174">
        <f t="shared" si="2594"/>
        <v>3</v>
      </c>
      <c r="X1243" s="174">
        <f t="shared" si="2595"/>
        <v>3</v>
      </c>
      <c r="Y1243" s="174">
        <f t="shared" si="2596"/>
        <v>1</v>
      </c>
      <c r="Z1243" s="99"/>
      <c r="AA1243" s="99"/>
      <c r="AB1243" s="99"/>
      <c r="AC1243" s="99"/>
      <c r="AD1243" s="99"/>
      <c r="AE1243" s="99"/>
      <c r="AF1243" s="99"/>
      <c r="AG1243" s="99"/>
      <c r="AH1243" s="99"/>
      <c r="AI1243" s="99"/>
      <c r="AJ1243" s="99"/>
      <c r="AK1243" s="99"/>
      <c r="AL1243" s="99"/>
      <c r="AM1243" s="99"/>
      <c r="AN1243" s="99"/>
      <c r="AO1243" s="52"/>
      <c r="AP1243" s="52"/>
      <c r="AQ1243" s="52"/>
    </row>
    <row r="1244" spans="1:43" ht="15" thickBot="1">
      <c r="A1244" s="1" t="s">
        <v>10</v>
      </c>
      <c r="B1244" s="1">
        <v>13121003600</v>
      </c>
      <c r="C1244" s="1"/>
      <c r="D1244" s="12">
        <v>72.5</v>
      </c>
      <c r="E1244" s="12">
        <v>64</v>
      </c>
      <c r="F1244" s="12">
        <v>26.1</v>
      </c>
      <c r="G1244" s="12">
        <v>27.6</v>
      </c>
      <c r="H1244" s="12">
        <v>10.7471</v>
      </c>
      <c r="I1244" s="12">
        <v>41.8</v>
      </c>
      <c r="J1244" s="12">
        <v>12.7</v>
      </c>
      <c r="K1244" s="12">
        <v>55</v>
      </c>
      <c r="L1244" s="12">
        <v>42.5</v>
      </c>
      <c r="M1244" s="12">
        <v>12.2334</v>
      </c>
      <c r="N1244" s="12">
        <v>80.400000000000006</v>
      </c>
      <c r="O1244" s="12">
        <v>9</v>
      </c>
      <c r="P1244" s="12">
        <v>17.399999999999999</v>
      </c>
      <c r="Q1244" s="12">
        <v>9.5</v>
      </c>
      <c r="R1244" s="85">
        <v>0.51147753664179607</v>
      </c>
      <c r="S1244" s="122">
        <v>0.321108157230939</v>
      </c>
      <c r="T1244" s="122">
        <v>0.51433740032656261</v>
      </c>
      <c r="U1244" s="122">
        <v>0.73871070923105431</v>
      </c>
      <c r="V1244" s="174">
        <f t="shared" si="2593"/>
        <v>2</v>
      </c>
      <c r="W1244" s="174">
        <f t="shared" si="2594"/>
        <v>2</v>
      </c>
      <c r="X1244" s="174">
        <f t="shared" si="2595"/>
        <v>2</v>
      </c>
      <c r="Y1244" s="174">
        <f t="shared" si="2596"/>
        <v>5</v>
      </c>
      <c r="Z1244" s="99"/>
      <c r="AA1244" s="99"/>
      <c r="AB1244" s="99"/>
      <c r="AC1244" s="99"/>
      <c r="AD1244" s="99"/>
      <c r="AE1244" s="99"/>
      <c r="AF1244" s="99"/>
      <c r="AG1244" s="99"/>
      <c r="AH1244" s="99"/>
      <c r="AI1244" s="99"/>
      <c r="AJ1244" s="99"/>
      <c r="AK1244" s="99"/>
      <c r="AL1244" s="99"/>
      <c r="AM1244" s="99"/>
      <c r="AN1244" s="99"/>
      <c r="AO1244" s="52"/>
      <c r="AP1244" s="52"/>
      <c r="AQ1244" s="52"/>
    </row>
    <row r="1245" spans="1:43" ht="15" thickBot="1">
      <c r="A1245" s="1" t="s">
        <v>10</v>
      </c>
      <c r="B1245" s="1">
        <v>13121003800</v>
      </c>
      <c r="C1245" s="1"/>
      <c r="D1245" s="12">
        <v>68.2</v>
      </c>
      <c r="E1245" s="12">
        <v>60.9</v>
      </c>
      <c r="F1245" s="12">
        <v>27.5</v>
      </c>
      <c r="G1245" s="12">
        <v>14.4</v>
      </c>
      <c r="H1245" s="12">
        <v>7.2</v>
      </c>
      <c r="I1245" s="12">
        <v>6.9459</v>
      </c>
      <c r="J1245" s="12">
        <v>12.829000000000001</v>
      </c>
      <c r="K1245" s="12">
        <v>6.9</v>
      </c>
      <c r="L1245" s="12">
        <v>53.6</v>
      </c>
      <c r="M1245" s="12">
        <v>15.7</v>
      </c>
      <c r="N1245" s="12">
        <v>67.250600000000006</v>
      </c>
      <c r="O1245" s="12">
        <v>8.1999999999999993</v>
      </c>
      <c r="P1245" s="12">
        <v>13.1</v>
      </c>
      <c r="Q1245" s="12">
        <v>17.100000000000001</v>
      </c>
      <c r="R1245" s="85">
        <v>0.54748340344063673</v>
      </c>
      <c r="S1245" s="122">
        <v>0.4687241358106578</v>
      </c>
      <c r="T1245" s="122">
        <v>0.59644702244392345</v>
      </c>
      <c r="U1245" s="122">
        <v>0.60005633617997034</v>
      </c>
      <c r="V1245" s="174">
        <f t="shared" si="2593"/>
        <v>3</v>
      </c>
      <c r="W1245" s="174">
        <f t="shared" si="2594"/>
        <v>3</v>
      </c>
      <c r="X1245" s="174">
        <f t="shared" si="2595"/>
        <v>3</v>
      </c>
      <c r="Y1245" s="174">
        <f t="shared" si="2596"/>
        <v>3</v>
      </c>
      <c r="Z1245" s="99"/>
      <c r="AA1245" s="99"/>
      <c r="AB1245" s="99"/>
      <c r="AC1245" s="99"/>
      <c r="AD1245" s="99"/>
      <c r="AE1245" s="99"/>
      <c r="AF1245" s="99"/>
      <c r="AG1245" s="99"/>
      <c r="AH1245" s="99"/>
      <c r="AI1245" s="99"/>
      <c r="AJ1245" s="99"/>
      <c r="AK1245" s="99"/>
      <c r="AL1245" s="99"/>
      <c r="AM1245" s="99"/>
      <c r="AN1245" s="99"/>
      <c r="AO1245" s="52"/>
      <c r="AP1245" s="52"/>
      <c r="AQ1245" s="52"/>
    </row>
    <row r="1246" spans="1:43" ht="15" thickBot="1">
      <c r="A1246" s="1" t="s">
        <v>10</v>
      </c>
      <c r="B1246" s="1">
        <v>13121003900</v>
      </c>
      <c r="C1246" s="1"/>
      <c r="D1246" s="12">
        <v>68.2</v>
      </c>
      <c r="E1246" s="12">
        <v>60.9</v>
      </c>
      <c r="F1246" s="12">
        <v>31.6</v>
      </c>
      <c r="G1246" s="12">
        <v>14.4</v>
      </c>
      <c r="H1246" s="12">
        <v>11.3</v>
      </c>
      <c r="I1246" s="12">
        <v>15.8</v>
      </c>
      <c r="J1246" s="12">
        <v>58.6</v>
      </c>
      <c r="K1246" s="12">
        <v>64.2</v>
      </c>
      <c r="L1246" s="12">
        <v>63.8</v>
      </c>
      <c r="M1246" s="12">
        <v>23.3</v>
      </c>
      <c r="N1246" s="12">
        <v>69.242400000000004</v>
      </c>
      <c r="O1246" s="12">
        <v>25.7</v>
      </c>
      <c r="P1246" s="12">
        <v>34.4</v>
      </c>
      <c r="Q1246" s="12">
        <v>25.7</v>
      </c>
      <c r="R1246" s="85">
        <v>0.22526893953712471</v>
      </c>
      <c r="S1246" s="122">
        <v>0.27565163737906834</v>
      </c>
      <c r="T1246" s="122">
        <v>0.2545507373118483</v>
      </c>
      <c r="U1246" s="122">
        <v>0.29035193719366753</v>
      </c>
      <c r="V1246" s="174">
        <f t="shared" si="2593"/>
        <v>1</v>
      </c>
      <c r="W1246" s="174">
        <f t="shared" si="2594"/>
        <v>1</v>
      </c>
      <c r="X1246" s="174">
        <f t="shared" si="2595"/>
        <v>1</v>
      </c>
      <c r="Y1246" s="174">
        <f t="shared" si="2596"/>
        <v>1</v>
      </c>
      <c r="Z1246" s="99"/>
      <c r="AA1246" s="99"/>
      <c r="AB1246" s="99"/>
      <c r="AC1246" s="99"/>
      <c r="AD1246" s="99"/>
      <c r="AE1246" s="99"/>
      <c r="AF1246" s="99"/>
      <c r="AG1246" s="99"/>
      <c r="AH1246" s="99"/>
      <c r="AI1246" s="99"/>
      <c r="AJ1246" s="99"/>
      <c r="AK1246" s="99"/>
      <c r="AL1246" s="99"/>
      <c r="AM1246" s="99"/>
      <c r="AN1246" s="99"/>
      <c r="AO1246" s="52"/>
      <c r="AP1246" s="52"/>
      <c r="AQ1246" s="52"/>
    </row>
    <row r="1247" spans="1:43" ht="15" thickBot="1">
      <c r="A1247" s="1" t="s">
        <v>10</v>
      </c>
      <c r="B1247" s="1">
        <v>13121004000</v>
      </c>
      <c r="C1247" s="1"/>
      <c r="D1247" s="10">
        <v>53.7</v>
      </c>
      <c r="E1247" s="10">
        <v>54.5</v>
      </c>
      <c r="F1247" s="10">
        <v>13.2</v>
      </c>
      <c r="G1247" s="10">
        <v>10.1</v>
      </c>
      <c r="H1247" s="10">
        <v>14.4</v>
      </c>
      <c r="I1247" s="10">
        <v>9</v>
      </c>
      <c r="J1247" s="10">
        <v>39.799999999999997</v>
      </c>
      <c r="K1247" s="10">
        <v>54.2</v>
      </c>
      <c r="L1247" s="10">
        <v>50.5</v>
      </c>
      <c r="M1247" s="10">
        <v>29.3</v>
      </c>
      <c r="N1247" s="10">
        <v>56.1</v>
      </c>
      <c r="O1247" s="10">
        <v>17.5</v>
      </c>
      <c r="P1247" s="10">
        <v>33.4</v>
      </c>
      <c r="Q1247" s="10">
        <v>16.2</v>
      </c>
      <c r="R1247" s="85">
        <v>0.26011793748454604</v>
      </c>
      <c r="S1247" s="122">
        <v>0.17929449844287515</v>
      </c>
      <c r="T1247" s="122">
        <v>0.34842943448002606</v>
      </c>
      <c r="U1247" s="122">
        <v>0.36761207862687501</v>
      </c>
      <c r="V1247" s="174">
        <f t="shared" si="2593"/>
        <v>1</v>
      </c>
      <c r="W1247" s="174">
        <f t="shared" si="2594"/>
        <v>1</v>
      </c>
      <c r="X1247" s="174">
        <f t="shared" si="2595"/>
        <v>1</v>
      </c>
      <c r="Y1247" s="174">
        <f t="shared" si="2596"/>
        <v>1</v>
      </c>
      <c r="Z1247" s="99"/>
      <c r="AA1247" s="99"/>
      <c r="AB1247" s="99"/>
      <c r="AC1247" s="99"/>
      <c r="AD1247" s="99"/>
      <c r="AE1247" s="99"/>
      <c r="AF1247" s="99"/>
      <c r="AG1247" s="99"/>
      <c r="AH1247" s="99"/>
      <c r="AI1247" s="99"/>
      <c r="AJ1247" s="99"/>
      <c r="AK1247" s="99"/>
      <c r="AL1247" s="99"/>
      <c r="AM1247" s="99"/>
      <c r="AN1247" s="99"/>
      <c r="AO1247" s="52"/>
      <c r="AP1247" s="52"/>
      <c r="AQ1247" s="52"/>
    </row>
    <row r="1248" spans="1:43" ht="15" thickBot="1">
      <c r="A1248" s="1" t="s">
        <v>10</v>
      </c>
      <c r="B1248" s="1">
        <v>13121004100</v>
      </c>
      <c r="C1248" s="1"/>
      <c r="D1248" s="12">
        <v>68.2</v>
      </c>
      <c r="E1248" s="12">
        <v>60.9</v>
      </c>
      <c r="F1248" s="12">
        <v>31.6</v>
      </c>
      <c r="G1248" s="12">
        <v>14.4</v>
      </c>
      <c r="H1248" s="12">
        <v>12.3</v>
      </c>
      <c r="I1248" s="12">
        <v>7.3</v>
      </c>
      <c r="J1248" s="12">
        <v>29.1</v>
      </c>
      <c r="K1248" s="12">
        <v>71</v>
      </c>
      <c r="L1248" s="12">
        <v>60.1</v>
      </c>
      <c r="M1248" s="12">
        <v>21.4</v>
      </c>
      <c r="N1248" s="12">
        <v>72.529600000000002</v>
      </c>
      <c r="O1248" s="12">
        <v>23.4</v>
      </c>
      <c r="P1248" s="12">
        <v>40.5</v>
      </c>
      <c r="Q1248" s="12">
        <v>31.2</v>
      </c>
      <c r="R1248" s="85">
        <v>0.243321182142026</v>
      </c>
      <c r="S1248" s="122">
        <v>0.3649911259715457</v>
      </c>
      <c r="T1248" s="122">
        <v>0.26739400689843168</v>
      </c>
      <c r="U1248" s="122">
        <v>0.24019707826861841</v>
      </c>
      <c r="V1248" s="174">
        <f t="shared" si="2593"/>
        <v>1</v>
      </c>
      <c r="W1248" s="174">
        <f t="shared" si="2594"/>
        <v>2</v>
      </c>
      <c r="X1248" s="174">
        <f t="shared" si="2595"/>
        <v>1</v>
      </c>
      <c r="Y1248" s="174">
        <f t="shared" si="2596"/>
        <v>1</v>
      </c>
      <c r="Z1248" s="99"/>
      <c r="AA1248" s="99"/>
      <c r="AB1248" s="99"/>
      <c r="AC1248" s="99"/>
      <c r="AD1248" s="99"/>
      <c r="AE1248" s="99"/>
      <c r="AF1248" s="99"/>
      <c r="AG1248" s="99"/>
      <c r="AH1248" s="99"/>
      <c r="AI1248" s="99"/>
      <c r="AJ1248" s="99"/>
      <c r="AK1248" s="99"/>
      <c r="AL1248" s="99"/>
      <c r="AM1248" s="99"/>
      <c r="AN1248" s="99"/>
      <c r="AO1248" s="52"/>
      <c r="AP1248" s="52"/>
      <c r="AQ1248" s="52"/>
    </row>
    <row r="1249" spans="1:43" ht="15" thickBot="1">
      <c r="A1249" s="1" t="s">
        <v>10</v>
      </c>
      <c r="B1249" s="1">
        <v>13121004200</v>
      </c>
      <c r="C1249" s="1"/>
      <c r="D1249" s="12">
        <v>68.2</v>
      </c>
      <c r="E1249" s="12">
        <v>60.9</v>
      </c>
      <c r="F1249" s="12">
        <v>31.6</v>
      </c>
      <c r="G1249" s="12">
        <v>14.4</v>
      </c>
      <c r="H1249" s="12">
        <v>16.399999999999999</v>
      </c>
      <c r="I1249" s="12">
        <v>3.5</v>
      </c>
      <c r="J1249" s="12">
        <v>17.399999999999999</v>
      </c>
      <c r="K1249" s="12">
        <v>51.2</v>
      </c>
      <c r="L1249" s="12">
        <v>52.7</v>
      </c>
      <c r="M1249" s="12">
        <v>13.8</v>
      </c>
      <c r="N1249" s="12">
        <v>67.488100000000003</v>
      </c>
      <c r="O1249" s="12">
        <v>19.600000000000001</v>
      </c>
      <c r="P1249" s="12">
        <v>17.399999999999999</v>
      </c>
      <c r="Q1249" s="12">
        <v>10.4</v>
      </c>
      <c r="R1249" s="85">
        <v>0.4304449186206184</v>
      </c>
      <c r="S1249" s="122">
        <v>0.34734413720598045</v>
      </c>
      <c r="T1249" s="122">
        <v>0.44580068607419449</v>
      </c>
      <c r="U1249" s="122">
        <v>0.56835041924502716</v>
      </c>
      <c r="V1249" s="174">
        <f t="shared" si="2593"/>
        <v>2</v>
      </c>
      <c r="W1249" s="174">
        <f t="shared" si="2594"/>
        <v>2</v>
      </c>
      <c r="X1249" s="174">
        <f t="shared" si="2595"/>
        <v>2</v>
      </c>
      <c r="Y1249" s="174">
        <f t="shared" si="2596"/>
        <v>2</v>
      </c>
      <c r="Z1249" s="99"/>
      <c r="AA1249" s="99"/>
      <c r="AB1249" s="99"/>
      <c r="AC1249" s="99"/>
      <c r="AD1249" s="99"/>
      <c r="AE1249" s="99"/>
      <c r="AF1249" s="99"/>
      <c r="AG1249" s="99"/>
      <c r="AH1249" s="99"/>
      <c r="AI1249" s="99"/>
      <c r="AJ1249" s="99"/>
      <c r="AK1249" s="99"/>
      <c r="AL1249" s="99"/>
      <c r="AM1249" s="99"/>
      <c r="AN1249" s="99"/>
      <c r="AO1249" s="52"/>
      <c r="AP1249" s="52"/>
      <c r="AQ1249" s="52"/>
    </row>
    <row r="1250" spans="1:43" ht="15" thickBot="1">
      <c r="A1250" s="1" t="s">
        <v>10</v>
      </c>
      <c r="B1250" s="1">
        <v>13121004300</v>
      </c>
      <c r="C1250" s="1"/>
      <c r="D1250" s="12">
        <v>68.2</v>
      </c>
      <c r="E1250" s="12">
        <v>60.9</v>
      </c>
      <c r="F1250" s="12">
        <v>31.6</v>
      </c>
      <c r="G1250" s="12">
        <v>14.4</v>
      </c>
      <c r="H1250" s="12">
        <v>16.2</v>
      </c>
      <c r="I1250" s="12">
        <v>6.4611999999999998</v>
      </c>
      <c r="J1250" s="12">
        <v>21.1</v>
      </c>
      <c r="K1250" s="12">
        <v>85.6</v>
      </c>
      <c r="L1250" s="12">
        <v>61</v>
      </c>
      <c r="M1250" s="12">
        <v>15.7</v>
      </c>
      <c r="N1250" s="12">
        <v>75.547899999999998</v>
      </c>
      <c r="O1250" s="12">
        <v>3.5</v>
      </c>
      <c r="P1250" s="12">
        <v>15.1</v>
      </c>
      <c r="Q1250" s="12">
        <v>12.4</v>
      </c>
      <c r="R1250" s="85">
        <v>0.39350625960089569</v>
      </c>
      <c r="S1250" s="122">
        <v>0.32780422366767781</v>
      </c>
      <c r="T1250" s="122">
        <v>0.24246007129005154</v>
      </c>
      <c r="U1250" s="122">
        <v>0.72752658352495769</v>
      </c>
      <c r="V1250" s="174">
        <f t="shared" si="2593"/>
        <v>2</v>
      </c>
      <c r="W1250" s="174">
        <f t="shared" si="2594"/>
        <v>2</v>
      </c>
      <c r="X1250" s="174">
        <f t="shared" si="2595"/>
        <v>1</v>
      </c>
      <c r="Y1250" s="174">
        <f t="shared" si="2596"/>
        <v>5</v>
      </c>
      <c r="Z1250" s="99"/>
      <c r="AA1250" s="99"/>
      <c r="AB1250" s="99"/>
      <c r="AC1250" s="99"/>
      <c r="AD1250" s="99"/>
      <c r="AE1250" s="99"/>
      <c r="AF1250" s="99"/>
      <c r="AG1250" s="99"/>
      <c r="AH1250" s="99"/>
      <c r="AI1250" s="99"/>
      <c r="AJ1250" s="99"/>
      <c r="AK1250" s="99"/>
      <c r="AL1250" s="99"/>
      <c r="AM1250" s="99"/>
      <c r="AN1250" s="99"/>
      <c r="AO1250" s="52"/>
      <c r="AP1250" s="52"/>
      <c r="AQ1250" s="52"/>
    </row>
    <row r="1251" spans="1:43" ht="15" thickBot="1">
      <c r="A1251" s="1" t="s">
        <v>10</v>
      </c>
      <c r="B1251" s="1">
        <v>13121004400</v>
      </c>
      <c r="C1251" s="1"/>
      <c r="D1251" s="12">
        <v>68.5</v>
      </c>
      <c r="E1251" s="12">
        <v>57</v>
      </c>
      <c r="F1251" s="12">
        <v>19.7</v>
      </c>
      <c r="G1251" s="12">
        <v>12.6</v>
      </c>
      <c r="H1251" s="12">
        <v>15.8</v>
      </c>
      <c r="I1251" s="12">
        <v>6.5</v>
      </c>
      <c r="J1251" s="12">
        <v>36.6</v>
      </c>
      <c r="K1251" s="12">
        <v>87.9</v>
      </c>
      <c r="L1251" s="12">
        <v>38.200000000000003</v>
      </c>
      <c r="M1251" s="12">
        <v>16.5</v>
      </c>
      <c r="N1251" s="12">
        <v>50.8</v>
      </c>
      <c r="O1251" s="12">
        <v>16</v>
      </c>
      <c r="P1251" s="12">
        <v>34.9</v>
      </c>
      <c r="Q1251" s="12">
        <v>9.5</v>
      </c>
      <c r="R1251" s="85">
        <v>0.31922724946272091</v>
      </c>
      <c r="S1251" s="122">
        <v>0.25876026673346347</v>
      </c>
      <c r="T1251" s="122">
        <v>0.39116669092980699</v>
      </c>
      <c r="U1251" s="122">
        <v>0.4063080500595353</v>
      </c>
      <c r="V1251" s="174">
        <f t="shared" si="2593"/>
        <v>1</v>
      </c>
      <c r="W1251" s="174">
        <f t="shared" si="2594"/>
        <v>1</v>
      </c>
      <c r="X1251" s="174">
        <f t="shared" si="2595"/>
        <v>1</v>
      </c>
      <c r="Y1251" s="174">
        <f t="shared" si="2596"/>
        <v>1</v>
      </c>
      <c r="Z1251" s="99"/>
      <c r="AA1251" s="99"/>
      <c r="AB1251" s="99"/>
      <c r="AC1251" s="99"/>
      <c r="AD1251" s="99"/>
      <c r="AE1251" s="99"/>
      <c r="AF1251" s="99"/>
      <c r="AG1251" s="99"/>
      <c r="AH1251" s="99"/>
      <c r="AI1251" s="99"/>
      <c r="AJ1251" s="99"/>
      <c r="AK1251" s="99"/>
      <c r="AL1251" s="99"/>
      <c r="AM1251" s="99"/>
      <c r="AN1251" s="99"/>
      <c r="AO1251" s="52"/>
      <c r="AP1251" s="52"/>
      <c r="AQ1251" s="52"/>
    </row>
    <row r="1252" spans="1:43" ht="15" thickBot="1">
      <c r="A1252" s="1" t="s">
        <v>10</v>
      </c>
      <c r="B1252" s="1">
        <v>13121004800</v>
      </c>
      <c r="C1252" s="1"/>
      <c r="D1252" s="12">
        <v>81.900000000000006</v>
      </c>
      <c r="E1252" s="12">
        <v>70.599999999999994</v>
      </c>
      <c r="F1252" s="12">
        <v>30.9</v>
      </c>
      <c r="G1252" s="12">
        <v>55.6</v>
      </c>
      <c r="H1252" s="12">
        <v>12.827400000000001</v>
      </c>
      <c r="I1252" s="12">
        <v>2.4</v>
      </c>
      <c r="J1252" s="12">
        <v>79.599999999999994</v>
      </c>
      <c r="K1252" s="12">
        <v>100</v>
      </c>
      <c r="L1252" s="12">
        <v>57.4</v>
      </c>
      <c r="M1252" s="12">
        <v>14.7</v>
      </c>
      <c r="N1252" s="12">
        <v>79.5</v>
      </c>
      <c r="O1252" s="12">
        <v>14.3</v>
      </c>
      <c r="P1252" s="12">
        <v>33.4</v>
      </c>
      <c r="Q1252" s="12">
        <v>30.5</v>
      </c>
      <c r="R1252" s="85">
        <v>0.31810661927947437</v>
      </c>
      <c r="S1252" s="122">
        <v>0.45309386572170252</v>
      </c>
      <c r="T1252" s="122">
        <v>0.24382466942438119</v>
      </c>
      <c r="U1252" s="122">
        <v>0.394306177345846</v>
      </c>
      <c r="V1252" s="174">
        <f t="shared" si="2593"/>
        <v>1</v>
      </c>
      <c r="W1252" s="174">
        <f t="shared" si="2594"/>
        <v>2</v>
      </c>
      <c r="X1252" s="174">
        <f t="shared" si="2595"/>
        <v>1</v>
      </c>
      <c r="Y1252" s="174">
        <f t="shared" si="2596"/>
        <v>1</v>
      </c>
      <c r="Z1252" s="99"/>
      <c r="AA1252" s="99"/>
      <c r="AB1252" s="99"/>
      <c r="AC1252" s="99"/>
      <c r="AD1252" s="99"/>
      <c r="AE1252" s="99"/>
      <c r="AF1252" s="99"/>
      <c r="AG1252" s="99"/>
      <c r="AH1252" s="99"/>
      <c r="AI1252" s="99"/>
      <c r="AJ1252" s="99"/>
      <c r="AK1252" s="99"/>
      <c r="AL1252" s="99"/>
      <c r="AM1252" s="99"/>
      <c r="AN1252" s="99"/>
      <c r="AO1252" s="52"/>
      <c r="AP1252" s="52"/>
      <c r="AQ1252" s="52"/>
    </row>
    <row r="1253" spans="1:43" ht="15" thickBot="1">
      <c r="A1253" s="1" t="s">
        <v>10</v>
      </c>
      <c r="B1253" s="1">
        <v>13121004900</v>
      </c>
      <c r="C1253" s="1"/>
      <c r="D1253" s="12">
        <v>68.5</v>
      </c>
      <c r="E1253" s="12">
        <v>57</v>
      </c>
      <c r="F1253" s="12">
        <v>25.8</v>
      </c>
      <c r="G1253" s="12">
        <v>12.6</v>
      </c>
      <c r="H1253" s="12">
        <v>10.5</v>
      </c>
      <c r="I1253" s="12">
        <v>4.9000000000000004</v>
      </c>
      <c r="J1253" s="12">
        <v>47</v>
      </c>
      <c r="K1253" s="12">
        <v>26.3</v>
      </c>
      <c r="L1253" s="12">
        <v>33.6</v>
      </c>
      <c r="M1253" s="12">
        <v>7.9</v>
      </c>
      <c r="N1253" s="12">
        <v>50.8</v>
      </c>
      <c r="O1253" s="12">
        <v>12.8</v>
      </c>
      <c r="P1253" s="12">
        <v>28.3</v>
      </c>
      <c r="Q1253" s="12">
        <v>12.5</v>
      </c>
      <c r="R1253" s="85">
        <v>0.4933143169030248</v>
      </c>
      <c r="S1253" s="122">
        <v>0.33614819159050696</v>
      </c>
      <c r="T1253" s="122">
        <v>0.71609835255258214</v>
      </c>
      <c r="U1253" s="122">
        <v>0.43097193797760136</v>
      </c>
      <c r="V1253" s="174">
        <f t="shared" si="2593"/>
        <v>2</v>
      </c>
      <c r="W1253" s="174">
        <f t="shared" si="2594"/>
        <v>2</v>
      </c>
      <c r="X1253" s="174">
        <f t="shared" si="2595"/>
        <v>3</v>
      </c>
      <c r="Y1253" s="174">
        <f t="shared" si="2596"/>
        <v>2</v>
      </c>
      <c r="Z1253" s="99"/>
      <c r="AA1253" s="99"/>
      <c r="AB1253" s="99"/>
      <c r="AC1253" s="99"/>
      <c r="AD1253" s="99"/>
      <c r="AE1253" s="99"/>
      <c r="AF1253" s="99"/>
      <c r="AG1253" s="99"/>
      <c r="AH1253" s="99"/>
      <c r="AI1253" s="99"/>
      <c r="AJ1253" s="99"/>
      <c r="AK1253" s="99"/>
      <c r="AL1253" s="99"/>
      <c r="AM1253" s="99"/>
      <c r="AN1253" s="99"/>
      <c r="AO1253" s="52"/>
      <c r="AP1253" s="52"/>
      <c r="AQ1253" s="52"/>
    </row>
    <row r="1254" spans="1:43" ht="15" thickBot="1">
      <c r="A1254" s="1" t="s">
        <v>10</v>
      </c>
      <c r="B1254" s="1">
        <v>13121005000</v>
      </c>
      <c r="C1254" s="1"/>
      <c r="D1254" s="12">
        <v>68.5</v>
      </c>
      <c r="E1254" s="12">
        <v>57</v>
      </c>
      <c r="F1254" s="12">
        <v>25.9</v>
      </c>
      <c r="G1254" s="12">
        <v>12.7</v>
      </c>
      <c r="H1254" s="12">
        <v>5</v>
      </c>
      <c r="I1254" s="12">
        <v>3.4</v>
      </c>
      <c r="J1254" s="12">
        <v>14.9</v>
      </c>
      <c r="K1254" s="12">
        <v>17</v>
      </c>
      <c r="L1254" s="12">
        <v>43.7</v>
      </c>
      <c r="M1254" s="12">
        <v>7.5</v>
      </c>
      <c r="N1254" s="12">
        <v>50.8</v>
      </c>
      <c r="O1254" s="12">
        <v>13.8</v>
      </c>
      <c r="P1254" s="12">
        <v>30.9</v>
      </c>
      <c r="Q1254" s="12">
        <v>9.5</v>
      </c>
      <c r="R1254" s="85">
        <v>0.53634984304152411</v>
      </c>
      <c r="S1254" s="122">
        <v>0.49338519509328543</v>
      </c>
      <c r="T1254" s="122">
        <v>0.68221263449425118</v>
      </c>
      <c r="U1254" s="122">
        <v>0.44218752080668811</v>
      </c>
      <c r="V1254" s="174">
        <f t="shared" si="2593"/>
        <v>3</v>
      </c>
      <c r="W1254" s="174">
        <f t="shared" si="2594"/>
        <v>3</v>
      </c>
      <c r="X1254" s="174">
        <f t="shared" si="2595"/>
        <v>3</v>
      </c>
      <c r="Y1254" s="174">
        <f t="shared" si="2596"/>
        <v>2</v>
      </c>
      <c r="Z1254" s="99"/>
      <c r="AA1254" s="99"/>
      <c r="AB1254" s="99"/>
      <c r="AC1254" s="99"/>
      <c r="AD1254" s="99"/>
      <c r="AE1254" s="99"/>
      <c r="AF1254" s="99"/>
      <c r="AG1254" s="99"/>
      <c r="AH1254" s="99"/>
      <c r="AI1254" s="99"/>
      <c r="AJ1254" s="99"/>
      <c r="AK1254" s="99"/>
      <c r="AL1254" s="99"/>
      <c r="AM1254" s="99"/>
      <c r="AN1254" s="99"/>
      <c r="AO1254" s="52"/>
      <c r="AP1254" s="52"/>
      <c r="AQ1254" s="52"/>
    </row>
    <row r="1255" spans="1:43" ht="15" thickBot="1">
      <c r="A1255" s="1" t="s">
        <v>10</v>
      </c>
      <c r="B1255" s="1">
        <v>13121005200</v>
      </c>
      <c r="C1255" s="1"/>
      <c r="D1255" s="12">
        <v>68.5</v>
      </c>
      <c r="E1255" s="12">
        <v>57</v>
      </c>
      <c r="F1255" s="12">
        <v>25.8</v>
      </c>
      <c r="G1255" s="12">
        <v>12.6</v>
      </c>
      <c r="H1255" s="12">
        <v>9.1999999999999993</v>
      </c>
      <c r="I1255" s="12">
        <v>5.1849999999999996</v>
      </c>
      <c r="J1255" s="12">
        <v>30.1</v>
      </c>
      <c r="K1255" s="12">
        <v>24.7</v>
      </c>
      <c r="L1255" s="12">
        <v>29.1</v>
      </c>
      <c r="M1255" s="12">
        <v>10.1</v>
      </c>
      <c r="N1255" s="12">
        <v>50.8</v>
      </c>
      <c r="O1255" s="12">
        <v>7.3</v>
      </c>
      <c r="P1255" s="12">
        <v>14.6</v>
      </c>
      <c r="Q1255" s="12">
        <v>8.1</v>
      </c>
      <c r="R1255" s="85">
        <v>0.57665556754517111</v>
      </c>
      <c r="S1255" s="122">
        <v>0.38955999182695061</v>
      </c>
      <c r="T1255" s="122">
        <v>0.73992322173190628</v>
      </c>
      <c r="U1255" s="122">
        <v>0.58535796013774433</v>
      </c>
      <c r="V1255" s="174">
        <f t="shared" si="2593"/>
        <v>3</v>
      </c>
      <c r="W1255" s="174">
        <f t="shared" si="2594"/>
        <v>2</v>
      </c>
      <c r="X1255" s="174">
        <f t="shared" si="2595"/>
        <v>5</v>
      </c>
      <c r="Y1255" s="174">
        <f t="shared" si="2596"/>
        <v>3</v>
      </c>
      <c r="Z1255" s="99"/>
      <c r="AA1255" s="99"/>
      <c r="AB1255" s="99"/>
      <c r="AC1255" s="99"/>
      <c r="AD1255" s="99"/>
      <c r="AE1255" s="99"/>
      <c r="AF1255" s="99"/>
      <c r="AG1255" s="99"/>
      <c r="AH1255" s="99"/>
      <c r="AI1255" s="99"/>
      <c r="AJ1255" s="99"/>
      <c r="AK1255" s="99"/>
      <c r="AL1255" s="99"/>
      <c r="AM1255" s="99"/>
      <c r="AN1255" s="99"/>
      <c r="AO1255" s="52"/>
      <c r="AP1255" s="52"/>
      <c r="AQ1255" s="52"/>
    </row>
    <row r="1256" spans="1:43" ht="15" thickBot="1">
      <c r="A1256" s="1" t="s">
        <v>10</v>
      </c>
      <c r="B1256" s="1">
        <v>13121005300</v>
      </c>
      <c r="C1256" s="1"/>
      <c r="D1256" s="12">
        <v>68.5</v>
      </c>
      <c r="E1256" s="12">
        <v>57</v>
      </c>
      <c r="F1256" s="12">
        <v>25.7</v>
      </c>
      <c r="G1256" s="12">
        <v>12.6</v>
      </c>
      <c r="H1256" s="12">
        <v>7.8</v>
      </c>
      <c r="I1256" s="12">
        <v>7</v>
      </c>
      <c r="J1256" s="12">
        <v>21.1</v>
      </c>
      <c r="K1256" s="12">
        <v>16.600000000000001</v>
      </c>
      <c r="L1256" s="12">
        <v>34.1</v>
      </c>
      <c r="M1256" s="12">
        <v>6.3</v>
      </c>
      <c r="N1256" s="12">
        <v>50.8</v>
      </c>
      <c r="O1256" s="12">
        <v>5.5</v>
      </c>
      <c r="P1256" s="12">
        <v>13.6</v>
      </c>
      <c r="Q1256" s="12">
        <v>9.4</v>
      </c>
      <c r="R1256" s="85">
        <v>0.59722542745863727</v>
      </c>
      <c r="S1256" s="122">
        <v>0.42006502170324311</v>
      </c>
      <c r="T1256" s="122">
        <v>0.76013580477015874</v>
      </c>
      <c r="U1256" s="122">
        <v>0.58968334474626349</v>
      </c>
      <c r="V1256" s="174">
        <f t="shared" si="2593"/>
        <v>3</v>
      </c>
      <c r="W1256" s="174">
        <f t="shared" si="2594"/>
        <v>2</v>
      </c>
      <c r="X1256" s="174">
        <f t="shared" si="2595"/>
        <v>5</v>
      </c>
      <c r="Y1256" s="174">
        <f t="shared" si="2596"/>
        <v>3</v>
      </c>
      <c r="Z1256" s="99"/>
      <c r="AA1256" s="99"/>
      <c r="AB1256" s="99"/>
      <c r="AC1256" s="99"/>
      <c r="AD1256" s="99"/>
      <c r="AE1256" s="99"/>
      <c r="AF1256" s="99"/>
      <c r="AG1256" s="99"/>
      <c r="AH1256" s="99"/>
      <c r="AI1256" s="99"/>
      <c r="AJ1256" s="99"/>
      <c r="AK1256" s="99"/>
      <c r="AL1256" s="99"/>
      <c r="AM1256" s="99"/>
      <c r="AN1256" s="99"/>
      <c r="AO1256" s="52"/>
      <c r="AP1256" s="52"/>
      <c r="AQ1256" s="52"/>
    </row>
    <row r="1257" spans="1:43" ht="15" thickBot="1">
      <c r="A1257" s="1" t="s">
        <v>10</v>
      </c>
      <c r="B1257" s="1">
        <v>13121005501</v>
      </c>
      <c r="C1257" s="1"/>
      <c r="D1257" s="12">
        <v>68.5</v>
      </c>
      <c r="E1257" s="12">
        <v>57</v>
      </c>
      <c r="F1257" s="12">
        <v>20.2</v>
      </c>
      <c r="G1257" s="12">
        <v>12.6</v>
      </c>
      <c r="H1257" s="12">
        <v>11.5</v>
      </c>
      <c r="I1257" s="12">
        <v>6.6</v>
      </c>
      <c r="J1257" s="12">
        <v>43.5</v>
      </c>
      <c r="K1257" s="12">
        <v>52.7</v>
      </c>
      <c r="L1257" s="12">
        <v>51.8</v>
      </c>
      <c r="M1257" s="12">
        <v>19.7</v>
      </c>
      <c r="N1257" s="12">
        <v>50.8</v>
      </c>
      <c r="O1257" s="12">
        <v>24.3</v>
      </c>
      <c r="P1257" s="12">
        <v>40.799999999999997</v>
      </c>
      <c r="Q1257" s="12">
        <v>24.7</v>
      </c>
      <c r="R1257" s="85">
        <v>0.25491285999412605</v>
      </c>
      <c r="S1257" s="122">
        <v>0.30890161274215139</v>
      </c>
      <c r="T1257" s="122">
        <v>0.40781328767354075</v>
      </c>
      <c r="U1257" s="122">
        <v>0.15772749748199399</v>
      </c>
      <c r="V1257" s="174">
        <f t="shared" si="2593"/>
        <v>1</v>
      </c>
      <c r="W1257" s="174">
        <f t="shared" si="2594"/>
        <v>2</v>
      </c>
      <c r="X1257" s="174">
        <f t="shared" si="2595"/>
        <v>1</v>
      </c>
      <c r="Y1257" s="174">
        <f t="shared" si="2596"/>
        <v>1</v>
      </c>
      <c r="Z1257" s="99"/>
      <c r="AA1257" s="99"/>
      <c r="AB1257" s="99"/>
      <c r="AC1257" s="99"/>
      <c r="AD1257" s="99"/>
      <c r="AE1257" s="99"/>
      <c r="AF1257" s="99"/>
      <c r="AG1257" s="99"/>
      <c r="AH1257" s="99"/>
      <c r="AI1257" s="99"/>
      <c r="AJ1257" s="99"/>
      <c r="AK1257" s="99"/>
      <c r="AL1257" s="99"/>
      <c r="AM1257" s="99"/>
      <c r="AN1257" s="99"/>
      <c r="AO1257" s="52"/>
      <c r="AP1257" s="52"/>
      <c r="AQ1257" s="52"/>
    </row>
    <row r="1258" spans="1:43" ht="15" thickBot="1">
      <c r="A1258" s="1" t="s">
        <v>10</v>
      </c>
      <c r="B1258" s="1">
        <v>13121005502</v>
      </c>
      <c r="C1258" s="1"/>
      <c r="D1258" s="10">
        <v>74.8</v>
      </c>
      <c r="E1258" s="10">
        <v>71.7</v>
      </c>
      <c r="F1258" s="10">
        <v>13.6</v>
      </c>
      <c r="G1258" s="10">
        <v>11.8</v>
      </c>
      <c r="H1258" s="10">
        <v>11.4</v>
      </c>
      <c r="I1258" s="10">
        <v>1.1000000000000001</v>
      </c>
      <c r="J1258" s="10">
        <v>54</v>
      </c>
      <c r="K1258" s="10">
        <v>72.400000000000006</v>
      </c>
      <c r="L1258" s="10">
        <v>59.4</v>
      </c>
      <c r="M1258" s="10">
        <v>15.9</v>
      </c>
      <c r="N1258" s="10">
        <v>74.5</v>
      </c>
      <c r="O1258" s="10">
        <v>17.7</v>
      </c>
      <c r="P1258" s="10">
        <v>27.6</v>
      </c>
      <c r="Q1258" s="10">
        <v>19.899999999999999</v>
      </c>
      <c r="R1258" s="85">
        <v>0.34873988053717087</v>
      </c>
      <c r="S1258" s="122">
        <v>0.381877156482331</v>
      </c>
      <c r="T1258" s="122">
        <v>0.30308323812101495</v>
      </c>
      <c r="U1258" s="122">
        <v>0.47726854920938977</v>
      </c>
      <c r="V1258" s="174">
        <f t="shared" si="2593"/>
        <v>1</v>
      </c>
      <c r="W1258" s="174">
        <f t="shared" si="2594"/>
        <v>2</v>
      </c>
      <c r="X1258" s="174">
        <f t="shared" si="2595"/>
        <v>1</v>
      </c>
      <c r="Y1258" s="174">
        <f t="shared" si="2596"/>
        <v>2</v>
      </c>
      <c r="Z1258" s="99"/>
      <c r="AA1258" s="99"/>
      <c r="AB1258" s="99"/>
      <c r="AC1258" s="99"/>
      <c r="AD1258" s="99"/>
      <c r="AE1258" s="99"/>
      <c r="AF1258" s="99"/>
      <c r="AG1258" s="99"/>
      <c r="AH1258" s="99"/>
      <c r="AI1258" s="99"/>
      <c r="AJ1258" s="99"/>
      <c r="AK1258" s="99"/>
      <c r="AL1258" s="99"/>
      <c r="AM1258" s="99"/>
      <c r="AN1258" s="99"/>
      <c r="AO1258" s="52"/>
      <c r="AP1258" s="52"/>
      <c r="AQ1258" s="52"/>
    </row>
    <row r="1259" spans="1:43" ht="15" thickBot="1">
      <c r="A1259" s="1" t="s">
        <v>10</v>
      </c>
      <c r="B1259" s="1">
        <v>13121005700</v>
      </c>
      <c r="C1259" s="1"/>
      <c r="D1259" s="10">
        <v>74.8</v>
      </c>
      <c r="E1259" s="10">
        <v>71.900000000000006</v>
      </c>
      <c r="F1259" s="10">
        <v>11.3</v>
      </c>
      <c r="G1259" s="10">
        <v>7.3</v>
      </c>
      <c r="H1259" s="10">
        <v>14.9</v>
      </c>
      <c r="I1259" s="10">
        <v>16.5</v>
      </c>
      <c r="J1259" s="10">
        <v>87</v>
      </c>
      <c r="K1259" s="10">
        <v>80.2</v>
      </c>
      <c r="L1259" s="10">
        <v>50.8</v>
      </c>
      <c r="M1259" s="10">
        <v>23</v>
      </c>
      <c r="N1259" s="10">
        <v>74.7</v>
      </c>
      <c r="O1259" s="10">
        <v>25.8</v>
      </c>
      <c r="P1259" s="10">
        <v>39.200000000000003</v>
      </c>
      <c r="Q1259" s="10">
        <v>23.5</v>
      </c>
      <c r="R1259" s="85">
        <v>0.21662531039961475</v>
      </c>
      <c r="S1259" s="122">
        <v>0.17249889337767016</v>
      </c>
      <c r="T1259" s="122">
        <v>0.28808637949879379</v>
      </c>
      <c r="U1259" s="122">
        <v>0.32443411139103745</v>
      </c>
      <c r="V1259" s="174">
        <f t="shared" si="2593"/>
        <v>1</v>
      </c>
      <c r="W1259" s="174">
        <f t="shared" si="2594"/>
        <v>1</v>
      </c>
      <c r="X1259" s="174">
        <f t="shared" si="2595"/>
        <v>1</v>
      </c>
      <c r="Y1259" s="174">
        <f t="shared" si="2596"/>
        <v>1</v>
      </c>
      <c r="Z1259" s="99"/>
      <c r="AA1259" s="99"/>
      <c r="AB1259" s="99"/>
      <c r="AC1259" s="99"/>
      <c r="AD1259" s="99"/>
      <c r="AE1259" s="99"/>
      <c r="AF1259" s="99"/>
      <c r="AG1259" s="99"/>
      <c r="AH1259" s="99"/>
      <c r="AI1259" s="99"/>
      <c r="AJ1259" s="99"/>
      <c r="AK1259" s="99"/>
      <c r="AL1259" s="99"/>
      <c r="AM1259" s="99"/>
      <c r="AN1259" s="99"/>
      <c r="AO1259" s="52"/>
      <c r="AP1259" s="52"/>
      <c r="AQ1259" s="52"/>
    </row>
    <row r="1260" spans="1:43" ht="15" thickBot="1">
      <c r="A1260" s="1" t="s">
        <v>10</v>
      </c>
      <c r="B1260" s="1">
        <v>13121005800</v>
      </c>
      <c r="C1260" s="1"/>
      <c r="D1260" s="10">
        <v>74.8</v>
      </c>
      <c r="E1260" s="10">
        <v>71.900000000000006</v>
      </c>
      <c r="F1260" s="10">
        <v>11.3</v>
      </c>
      <c r="G1260" s="10">
        <v>7.3</v>
      </c>
      <c r="H1260" s="10">
        <v>14.6</v>
      </c>
      <c r="I1260" s="10">
        <v>9.9</v>
      </c>
      <c r="J1260" s="10">
        <v>62</v>
      </c>
      <c r="K1260" s="10">
        <v>75.900000000000006</v>
      </c>
      <c r="L1260" s="10">
        <v>61.6</v>
      </c>
      <c r="M1260" s="10">
        <v>28.5</v>
      </c>
      <c r="N1260" s="10">
        <v>74.7</v>
      </c>
      <c r="O1260" s="10">
        <v>30.8</v>
      </c>
      <c r="P1260" s="10">
        <v>37.799999999999997</v>
      </c>
      <c r="Q1260" s="10">
        <v>23.3</v>
      </c>
      <c r="R1260" s="85">
        <v>0.19542980154788034</v>
      </c>
      <c r="S1260" s="122">
        <v>0.25972850426960775</v>
      </c>
      <c r="T1260" s="122">
        <v>0.19139851749948678</v>
      </c>
      <c r="U1260" s="122">
        <v>0.29762453441058623</v>
      </c>
      <c r="V1260" s="174">
        <f t="shared" si="2593"/>
        <v>1</v>
      </c>
      <c r="W1260" s="174">
        <f t="shared" si="2594"/>
        <v>1</v>
      </c>
      <c r="X1260" s="174">
        <f t="shared" si="2595"/>
        <v>1</v>
      </c>
      <c r="Y1260" s="174">
        <f t="shared" si="2596"/>
        <v>1</v>
      </c>
      <c r="Z1260" s="99"/>
      <c r="AA1260" s="99"/>
      <c r="AB1260" s="99"/>
      <c r="AC1260" s="99"/>
      <c r="AD1260" s="99"/>
      <c r="AE1260" s="99"/>
      <c r="AF1260" s="99"/>
      <c r="AG1260" s="99"/>
      <c r="AH1260" s="99"/>
      <c r="AI1260" s="99"/>
      <c r="AJ1260" s="99"/>
      <c r="AK1260" s="99"/>
      <c r="AL1260" s="99"/>
      <c r="AM1260" s="99"/>
      <c r="AN1260" s="99"/>
      <c r="AO1260" s="52"/>
      <c r="AP1260" s="52"/>
      <c r="AQ1260" s="52"/>
    </row>
    <row r="1261" spans="1:43" ht="15" thickBot="1">
      <c r="A1261" s="1" t="s">
        <v>10</v>
      </c>
      <c r="B1261" s="1">
        <v>13121006000</v>
      </c>
      <c r="C1261" s="1"/>
      <c r="D1261" s="10">
        <v>68.2</v>
      </c>
      <c r="E1261" s="10">
        <v>60.9</v>
      </c>
      <c r="F1261" s="10">
        <v>14.8</v>
      </c>
      <c r="G1261" s="10">
        <v>14.4</v>
      </c>
      <c r="H1261" s="10">
        <v>14.6</v>
      </c>
      <c r="I1261" s="10">
        <v>4</v>
      </c>
      <c r="J1261" s="10">
        <v>61.1</v>
      </c>
      <c r="K1261" s="10">
        <v>58.4</v>
      </c>
      <c r="L1261" s="10">
        <v>58</v>
      </c>
      <c r="M1261" s="10">
        <v>25.2</v>
      </c>
      <c r="N1261" s="10">
        <v>66.741600000000005</v>
      </c>
      <c r="O1261" s="10">
        <v>23.8</v>
      </c>
      <c r="P1261" s="10">
        <v>37.200000000000003</v>
      </c>
      <c r="Q1261" s="10">
        <v>16.100000000000001</v>
      </c>
      <c r="R1261" s="85">
        <v>0.26702888703848576</v>
      </c>
      <c r="S1261" s="122">
        <v>0.24641200565706364</v>
      </c>
      <c r="T1261" s="122">
        <v>0.30569395415305806</v>
      </c>
      <c r="U1261" s="122">
        <v>0.37417243228137448</v>
      </c>
      <c r="V1261" s="174">
        <f t="shared" ref="V1261:V1324" si="2597">IF(R1261&lt;=R$1592,1,IF(R1261&lt;=R$1593,2,IF(R1261&lt;=R$1594,3,IF(R1261&lt;=R$1594,4,5))))</f>
        <v>1</v>
      </c>
      <c r="W1261" s="174">
        <f t="shared" ref="W1261:W1324" si="2598">IF(S1261&lt;=S$1592,1,IF(S1261&lt;=S$1593,2,IF(S1261&lt;=S$1594,3,IF(S1261&lt;=S$1594,4,5))))</f>
        <v>1</v>
      </c>
      <c r="X1261" s="174">
        <f t="shared" ref="X1261:X1324" si="2599">IF(T1261&lt;=T$1592,1,IF(T1261&lt;=T$1593,2,IF(T1261&lt;=T$1594,3,IF(T1261&lt;=T$1594,4,5))))</f>
        <v>1</v>
      </c>
      <c r="Y1261" s="174">
        <f t="shared" ref="Y1261:Y1324" si="2600">IF(U1261&lt;=U$1592,1,IF(U1261&lt;=U$1593,2,IF(U1261&lt;=U$1594,3,IF(U1261&lt;=U$1594,4,5))))</f>
        <v>1</v>
      </c>
      <c r="Z1261" s="99"/>
      <c r="AA1261" s="99"/>
      <c r="AB1261" s="99"/>
      <c r="AC1261" s="99"/>
      <c r="AD1261" s="99"/>
      <c r="AE1261" s="99"/>
      <c r="AF1261" s="99"/>
      <c r="AG1261" s="99"/>
      <c r="AH1261" s="99"/>
      <c r="AI1261" s="99"/>
      <c r="AJ1261" s="99"/>
      <c r="AK1261" s="99"/>
      <c r="AL1261" s="99"/>
      <c r="AM1261" s="99"/>
      <c r="AN1261" s="99"/>
      <c r="AO1261" s="52"/>
      <c r="AP1261" s="52"/>
      <c r="AQ1261" s="52"/>
    </row>
    <row r="1262" spans="1:43" ht="15" thickBot="1">
      <c r="A1262" s="1" t="s">
        <v>10</v>
      </c>
      <c r="B1262" s="1">
        <v>13121006100</v>
      </c>
      <c r="C1262" s="1"/>
      <c r="D1262" s="10">
        <v>71.400000000000006</v>
      </c>
      <c r="E1262" s="10">
        <v>66.2</v>
      </c>
      <c r="F1262" s="10">
        <v>13.5</v>
      </c>
      <c r="G1262" s="10">
        <v>11.3</v>
      </c>
      <c r="H1262" s="10">
        <v>14</v>
      </c>
      <c r="I1262" s="10">
        <v>15.471399999999999</v>
      </c>
      <c r="J1262" s="10">
        <v>61.8</v>
      </c>
      <c r="K1262" s="10">
        <v>50.1</v>
      </c>
      <c r="L1262" s="10">
        <v>56.6</v>
      </c>
      <c r="M1262" s="10">
        <v>28.9</v>
      </c>
      <c r="N1262" s="10">
        <v>74.7</v>
      </c>
      <c r="O1262" s="10">
        <v>27.2</v>
      </c>
      <c r="P1262" s="10">
        <v>26.5</v>
      </c>
      <c r="Q1262" s="10">
        <v>15.5</v>
      </c>
      <c r="R1262" s="85">
        <v>0.29669453069313451</v>
      </c>
      <c r="S1262" s="122">
        <v>0.21976013154612706</v>
      </c>
      <c r="T1262" s="122">
        <v>0.32319763118604838</v>
      </c>
      <c r="U1262" s="122">
        <v>0.46195510009434143</v>
      </c>
      <c r="V1262" s="174">
        <f t="shared" si="2597"/>
        <v>1</v>
      </c>
      <c r="W1262" s="174">
        <f t="shared" si="2598"/>
        <v>1</v>
      </c>
      <c r="X1262" s="174">
        <f t="shared" si="2599"/>
        <v>1</v>
      </c>
      <c r="Y1262" s="174">
        <f t="shared" si="2600"/>
        <v>2</v>
      </c>
      <c r="Z1262" s="99"/>
      <c r="AA1262" s="99"/>
      <c r="AB1262" s="99"/>
      <c r="AC1262" s="99"/>
      <c r="AD1262" s="99"/>
      <c r="AE1262" s="99"/>
      <c r="AF1262" s="99"/>
      <c r="AG1262" s="99"/>
      <c r="AH1262" s="99"/>
      <c r="AI1262" s="99"/>
      <c r="AJ1262" s="99"/>
      <c r="AK1262" s="99"/>
      <c r="AL1262" s="99"/>
      <c r="AM1262" s="99"/>
      <c r="AN1262" s="99"/>
      <c r="AO1262" s="52"/>
      <c r="AP1262" s="52"/>
      <c r="AQ1262" s="52"/>
    </row>
    <row r="1263" spans="1:43" ht="15" thickBot="1">
      <c r="A1263" s="1" t="s">
        <v>10</v>
      </c>
      <c r="B1263" s="1">
        <v>13121006200</v>
      </c>
      <c r="C1263" s="1"/>
      <c r="D1263" s="12">
        <v>73.5</v>
      </c>
      <c r="E1263" s="12">
        <v>69.7</v>
      </c>
      <c r="F1263" s="12">
        <v>17.2</v>
      </c>
      <c r="G1263" s="12">
        <v>8.9</v>
      </c>
      <c r="H1263" s="12">
        <v>12.9</v>
      </c>
      <c r="I1263" s="12">
        <v>1.4</v>
      </c>
      <c r="J1263" s="12">
        <v>75.900000000000006</v>
      </c>
      <c r="K1263" s="12">
        <v>76.5</v>
      </c>
      <c r="L1263" s="12">
        <v>75.8</v>
      </c>
      <c r="M1263" s="12">
        <v>25.2</v>
      </c>
      <c r="N1263" s="12">
        <v>74.7</v>
      </c>
      <c r="O1263" s="12">
        <v>36.1</v>
      </c>
      <c r="P1263" s="12">
        <v>35.299999999999997</v>
      </c>
      <c r="Q1263" s="12">
        <v>29</v>
      </c>
      <c r="R1263" s="85">
        <v>0.15488116580923159</v>
      </c>
      <c r="S1263" s="122">
        <v>0.30024061694744153</v>
      </c>
      <c r="T1263" s="122">
        <v>0.13533884478503017</v>
      </c>
      <c r="U1263" s="122">
        <v>0.21233219950772214</v>
      </c>
      <c r="V1263" s="174">
        <f t="shared" si="2597"/>
        <v>1</v>
      </c>
      <c r="W1263" s="174">
        <f t="shared" si="2598"/>
        <v>1</v>
      </c>
      <c r="X1263" s="174">
        <f t="shared" si="2599"/>
        <v>1</v>
      </c>
      <c r="Y1263" s="174">
        <f t="shared" si="2600"/>
        <v>1</v>
      </c>
      <c r="Z1263" s="99"/>
      <c r="AA1263" s="99"/>
      <c r="AB1263" s="99"/>
      <c r="AC1263" s="99"/>
      <c r="AD1263" s="99"/>
      <c r="AE1263" s="99"/>
      <c r="AF1263" s="99"/>
      <c r="AG1263" s="99"/>
      <c r="AH1263" s="99"/>
      <c r="AI1263" s="99"/>
      <c r="AJ1263" s="99"/>
      <c r="AK1263" s="99"/>
      <c r="AL1263" s="99"/>
      <c r="AM1263" s="99"/>
      <c r="AN1263" s="99"/>
      <c r="AO1263" s="52"/>
      <c r="AP1263" s="52"/>
      <c r="AQ1263" s="52"/>
    </row>
    <row r="1264" spans="1:43" ht="15" thickBot="1">
      <c r="A1264" s="1" t="s">
        <v>10</v>
      </c>
      <c r="B1264" s="1">
        <v>13121006300</v>
      </c>
      <c r="C1264" s="1"/>
      <c r="D1264" s="10">
        <v>74.8</v>
      </c>
      <c r="E1264" s="10">
        <v>71.900000000000006</v>
      </c>
      <c r="F1264" s="10">
        <v>11.3</v>
      </c>
      <c r="G1264" s="10">
        <v>7.3</v>
      </c>
      <c r="H1264" s="10">
        <v>14.4</v>
      </c>
      <c r="I1264" s="10">
        <v>5</v>
      </c>
      <c r="J1264" s="10">
        <v>76.3</v>
      </c>
      <c r="K1264" s="10">
        <v>73.900000000000006</v>
      </c>
      <c r="L1264" s="10">
        <v>56.3</v>
      </c>
      <c r="M1264" s="10">
        <v>36.1</v>
      </c>
      <c r="N1264" s="10">
        <v>74.7</v>
      </c>
      <c r="O1264" s="10">
        <v>18.899999999999999</v>
      </c>
      <c r="P1264" s="10">
        <v>27.1</v>
      </c>
      <c r="Q1264" s="10">
        <v>34.200000000000003</v>
      </c>
      <c r="R1264" s="85">
        <v>0.20648136201722408</v>
      </c>
      <c r="S1264" s="122">
        <v>0.25713996189968019</v>
      </c>
      <c r="T1264" s="122">
        <v>0.18707022411645868</v>
      </c>
      <c r="U1264" s="122">
        <v>0.3363388929430941</v>
      </c>
      <c r="V1264" s="174">
        <f t="shared" si="2597"/>
        <v>1</v>
      </c>
      <c r="W1264" s="174">
        <f t="shared" si="2598"/>
        <v>1</v>
      </c>
      <c r="X1264" s="174">
        <f t="shared" si="2599"/>
        <v>1</v>
      </c>
      <c r="Y1264" s="174">
        <f t="shared" si="2600"/>
        <v>1</v>
      </c>
      <c r="Z1264" s="99"/>
      <c r="AA1264" s="99"/>
      <c r="AB1264" s="99"/>
      <c r="AC1264" s="99"/>
      <c r="AD1264" s="99"/>
      <c r="AE1264" s="99"/>
      <c r="AF1264" s="99"/>
      <c r="AG1264" s="99"/>
      <c r="AH1264" s="99"/>
      <c r="AI1264" s="99"/>
      <c r="AJ1264" s="99"/>
      <c r="AK1264" s="99"/>
      <c r="AL1264" s="99"/>
      <c r="AM1264" s="99"/>
      <c r="AN1264" s="99"/>
      <c r="AO1264" s="52"/>
      <c r="AP1264" s="52"/>
      <c r="AQ1264" s="52"/>
    </row>
    <row r="1265" spans="1:43" ht="15" thickBot="1">
      <c r="A1265" s="1" t="s">
        <v>10</v>
      </c>
      <c r="B1265" s="3">
        <v>13121006400</v>
      </c>
      <c r="C1265" s="3"/>
      <c r="D1265" s="10">
        <v>68.5</v>
      </c>
      <c r="E1265" s="10">
        <v>57</v>
      </c>
      <c r="F1265" s="16">
        <v>3.2</v>
      </c>
      <c r="G1265" s="10">
        <v>12.6</v>
      </c>
      <c r="H1265" s="10">
        <v>13.3</v>
      </c>
      <c r="I1265" s="10">
        <v>10.1</v>
      </c>
      <c r="J1265" s="10">
        <v>68.5</v>
      </c>
      <c r="K1265" s="10">
        <v>60.2</v>
      </c>
      <c r="L1265" s="10">
        <v>47.6</v>
      </c>
      <c r="M1265" s="10">
        <v>42.7</v>
      </c>
      <c r="N1265" s="10">
        <v>50.8</v>
      </c>
      <c r="O1265" s="10">
        <v>31.3</v>
      </c>
      <c r="P1265" s="10">
        <v>47.7</v>
      </c>
      <c r="Q1265" s="10">
        <v>14.5</v>
      </c>
      <c r="R1265" s="85">
        <v>0.15431028829816351</v>
      </c>
      <c r="S1265" s="122">
        <v>0.17816438777786944</v>
      </c>
      <c r="T1265" s="122">
        <v>0.25833924824329751</v>
      </c>
      <c r="U1265" s="122">
        <v>0.17972443270937286</v>
      </c>
      <c r="V1265" s="174">
        <f t="shared" si="2597"/>
        <v>1</v>
      </c>
      <c r="W1265" s="174">
        <f t="shared" si="2598"/>
        <v>1</v>
      </c>
      <c r="X1265" s="174">
        <f t="shared" si="2599"/>
        <v>1</v>
      </c>
      <c r="Y1265" s="174">
        <f t="shared" si="2600"/>
        <v>1</v>
      </c>
      <c r="Z1265" s="99"/>
      <c r="AA1265" s="99"/>
      <c r="AB1265" s="99"/>
      <c r="AC1265" s="99"/>
      <c r="AD1265" s="99"/>
      <c r="AE1265" s="99"/>
      <c r="AF1265" s="99"/>
      <c r="AG1265" s="99"/>
      <c r="AH1265" s="99"/>
      <c r="AI1265" s="99"/>
      <c r="AJ1265" s="99"/>
      <c r="AK1265" s="99"/>
      <c r="AL1265" s="99"/>
      <c r="AM1265" s="99"/>
      <c r="AN1265" s="99"/>
      <c r="AO1265" s="52"/>
      <c r="AP1265" s="52"/>
      <c r="AQ1265" s="52"/>
    </row>
    <row r="1266" spans="1:43" ht="15" thickBot="1">
      <c r="A1266" s="1" t="s">
        <v>10</v>
      </c>
      <c r="B1266" s="1">
        <v>13121006500</v>
      </c>
      <c r="C1266" s="1"/>
      <c r="D1266" s="10">
        <v>74.8</v>
      </c>
      <c r="E1266" s="10">
        <v>71.900000000000006</v>
      </c>
      <c r="F1266" s="10">
        <v>14.8</v>
      </c>
      <c r="G1266" s="10">
        <v>7.3</v>
      </c>
      <c r="H1266" s="10">
        <v>15</v>
      </c>
      <c r="I1266" s="10">
        <v>5.2</v>
      </c>
      <c r="J1266" s="10">
        <v>28.5</v>
      </c>
      <c r="K1266" s="10">
        <v>46.8</v>
      </c>
      <c r="L1266" s="10">
        <v>40.200000000000003</v>
      </c>
      <c r="M1266" s="10">
        <v>22</v>
      </c>
      <c r="N1266" s="10">
        <v>74.7</v>
      </c>
      <c r="O1266" s="10">
        <v>30.6</v>
      </c>
      <c r="P1266" s="10">
        <v>31.4</v>
      </c>
      <c r="Q1266" s="10">
        <v>20.100000000000001</v>
      </c>
      <c r="R1266" s="85">
        <v>0.38274190365947486</v>
      </c>
      <c r="S1266" s="122">
        <v>0.35446502227234683</v>
      </c>
      <c r="T1266" s="122">
        <v>0.49811912341426062</v>
      </c>
      <c r="U1266" s="122">
        <v>0.36471748308289331</v>
      </c>
      <c r="V1266" s="174">
        <f t="shared" si="2597"/>
        <v>2</v>
      </c>
      <c r="W1266" s="174">
        <f t="shared" si="2598"/>
        <v>2</v>
      </c>
      <c r="X1266" s="174">
        <f t="shared" si="2599"/>
        <v>2</v>
      </c>
      <c r="Y1266" s="174">
        <f t="shared" si="2600"/>
        <v>1</v>
      </c>
      <c r="Z1266" s="99"/>
      <c r="AA1266" s="99"/>
      <c r="AB1266" s="99"/>
      <c r="AC1266" s="99"/>
      <c r="AD1266" s="99"/>
      <c r="AE1266" s="99"/>
      <c r="AF1266" s="99"/>
      <c r="AG1266" s="99"/>
      <c r="AH1266" s="99"/>
      <c r="AI1266" s="99"/>
      <c r="AJ1266" s="99"/>
      <c r="AK1266" s="99"/>
      <c r="AL1266" s="99"/>
      <c r="AM1266" s="99"/>
      <c r="AN1266" s="99"/>
      <c r="AO1266" s="52"/>
      <c r="AP1266" s="52"/>
      <c r="AQ1266" s="52"/>
    </row>
    <row r="1267" spans="1:43" ht="15" thickBot="1">
      <c r="A1267" s="1" t="s">
        <v>10</v>
      </c>
      <c r="B1267" s="1">
        <v>13121006601</v>
      </c>
      <c r="C1267" s="1"/>
      <c r="D1267" s="10">
        <v>74.8</v>
      </c>
      <c r="E1267" s="10">
        <v>71.900000000000006</v>
      </c>
      <c r="F1267" s="10">
        <v>14.8</v>
      </c>
      <c r="G1267" s="10">
        <v>7.3</v>
      </c>
      <c r="H1267" s="10">
        <v>10.5</v>
      </c>
      <c r="I1267" s="10">
        <v>2.6</v>
      </c>
      <c r="J1267" s="10">
        <v>34.4</v>
      </c>
      <c r="K1267" s="10">
        <v>48.3</v>
      </c>
      <c r="L1267" s="10">
        <v>43.8</v>
      </c>
      <c r="M1267" s="10">
        <v>29.2</v>
      </c>
      <c r="N1267" s="10">
        <v>74.7</v>
      </c>
      <c r="O1267" s="10">
        <v>20</v>
      </c>
      <c r="P1267" s="10">
        <v>41.2</v>
      </c>
      <c r="Q1267" s="10">
        <v>17.399999999999999</v>
      </c>
      <c r="R1267" s="85">
        <v>0.39184821916658857</v>
      </c>
      <c r="S1267" s="122">
        <v>0.42214436309108921</v>
      </c>
      <c r="T1267" s="122">
        <v>0.41948878835692283</v>
      </c>
      <c r="U1267" s="122">
        <v>0.42002121693755301</v>
      </c>
      <c r="V1267" s="174">
        <f t="shared" si="2597"/>
        <v>2</v>
      </c>
      <c r="W1267" s="174">
        <f t="shared" si="2598"/>
        <v>2</v>
      </c>
      <c r="X1267" s="174">
        <f t="shared" si="2599"/>
        <v>1</v>
      </c>
      <c r="Y1267" s="174">
        <f t="shared" si="2600"/>
        <v>1</v>
      </c>
      <c r="Z1267" s="99"/>
      <c r="AA1267" s="99"/>
      <c r="AB1267" s="99"/>
      <c r="AC1267" s="99"/>
      <c r="AD1267" s="99"/>
      <c r="AE1267" s="99"/>
      <c r="AF1267" s="99"/>
      <c r="AG1267" s="99"/>
      <c r="AH1267" s="99"/>
      <c r="AI1267" s="99"/>
      <c r="AJ1267" s="99"/>
      <c r="AK1267" s="99"/>
      <c r="AL1267" s="99"/>
      <c r="AM1267" s="99"/>
      <c r="AN1267" s="99"/>
      <c r="AO1267" s="52"/>
      <c r="AP1267" s="52"/>
      <c r="AQ1267" s="52"/>
    </row>
    <row r="1268" spans="1:43" ht="15" thickBot="1">
      <c r="A1268" s="1" t="s">
        <v>10</v>
      </c>
      <c r="B1268" s="1">
        <v>13121006602</v>
      </c>
      <c r="C1268" s="1"/>
      <c r="D1268" s="10">
        <v>74.8</v>
      </c>
      <c r="E1268" s="10">
        <v>71.900000000000006</v>
      </c>
      <c r="F1268" s="10">
        <v>12</v>
      </c>
      <c r="G1268" s="10">
        <v>7.3</v>
      </c>
      <c r="H1268" s="10">
        <v>13.8</v>
      </c>
      <c r="I1268" s="10">
        <v>13.3</v>
      </c>
      <c r="J1268" s="10">
        <v>66.099999999999994</v>
      </c>
      <c r="K1268" s="10">
        <v>86.8</v>
      </c>
      <c r="L1268" s="10">
        <v>65.7</v>
      </c>
      <c r="M1268" s="10">
        <v>36.200000000000003</v>
      </c>
      <c r="N1268" s="10">
        <v>74.7</v>
      </c>
      <c r="O1268" s="10">
        <v>29.7</v>
      </c>
      <c r="P1268" s="10">
        <v>31.3</v>
      </c>
      <c r="Q1268" s="10">
        <v>33.5</v>
      </c>
      <c r="R1268" s="85">
        <v>0.11798039611874432</v>
      </c>
      <c r="S1268" s="122">
        <v>0.24750875809032608</v>
      </c>
      <c r="T1268" s="122">
        <v>6.9950496060461248E-2</v>
      </c>
      <c r="U1268" s="122">
        <v>0.23765534868301386</v>
      </c>
      <c r="V1268" s="174">
        <f t="shared" si="2597"/>
        <v>1</v>
      </c>
      <c r="W1268" s="174">
        <f t="shared" si="2598"/>
        <v>1</v>
      </c>
      <c r="X1268" s="174">
        <f t="shared" si="2599"/>
        <v>1</v>
      </c>
      <c r="Y1268" s="174">
        <f t="shared" si="2600"/>
        <v>1</v>
      </c>
      <c r="Z1268" s="99"/>
      <c r="AA1268" s="99"/>
      <c r="AB1268" s="99"/>
      <c r="AC1268" s="99"/>
      <c r="AD1268" s="99"/>
      <c r="AE1268" s="99"/>
      <c r="AF1268" s="99"/>
      <c r="AG1268" s="99"/>
      <c r="AH1268" s="99"/>
      <c r="AI1268" s="99"/>
      <c r="AJ1268" s="99"/>
      <c r="AK1268" s="99"/>
      <c r="AL1268" s="99"/>
      <c r="AM1268" s="99"/>
      <c r="AN1268" s="99"/>
      <c r="AO1268" s="52"/>
      <c r="AP1268" s="52"/>
      <c r="AQ1268" s="52"/>
    </row>
    <row r="1269" spans="1:43" ht="15" thickBot="1">
      <c r="A1269" s="1" t="s">
        <v>10</v>
      </c>
      <c r="B1269" s="1">
        <v>13121006700</v>
      </c>
      <c r="C1269" s="1"/>
      <c r="D1269" s="10">
        <v>74.8</v>
      </c>
      <c r="E1269" s="10">
        <v>71.900000000000006</v>
      </c>
      <c r="F1269" s="10">
        <v>13.7</v>
      </c>
      <c r="G1269" s="10">
        <v>11.8</v>
      </c>
      <c r="H1269" s="10">
        <v>14.6</v>
      </c>
      <c r="I1269" s="10">
        <v>6.8</v>
      </c>
      <c r="J1269" s="10">
        <v>50.3</v>
      </c>
      <c r="K1269" s="10">
        <v>72.3</v>
      </c>
      <c r="L1269" s="10">
        <v>46.4</v>
      </c>
      <c r="M1269" s="10">
        <v>23.7</v>
      </c>
      <c r="N1269" s="10">
        <v>74.7</v>
      </c>
      <c r="O1269" s="10">
        <v>25.4</v>
      </c>
      <c r="P1269" s="10">
        <v>27.9</v>
      </c>
      <c r="Q1269" s="10">
        <v>14.2</v>
      </c>
      <c r="R1269" s="85">
        <v>0.34529296962915035</v>
      </c>
      <c r="S1269" s="122">
        <v>0.31451168245582245</v>
      </c>
      <c r="T1269" s="122">
        <v>0.34513764377456319</v>
      </c>
      <c r="U1269" s="122">
        <v>0.48149272034357776</v>
      </c>
      <c r="V1269" s="174">
        <f t="shared" si="2597"/>
        <v>1</v>
      </c>
      <c r="W1269" s="174">
        <f t="shared" si="2598"/>
        <v>2</v>
      </c>
      <c r="X1269" s="174">
        <f t="shared" si="2599"/>
        <v>1</v>
      </c>
      <c r="Y1269" s="174">
        <f t="shared" si="2600"/>
        <v>2</v>
      </c>
      <c r="Z1269" s="99"/>
      <c r="AA1269" s="99"/>
      <c r="AB1269" s="99"/>
      <c r="AC1269" s="99"/>
      <c r="AD1269" s="99"/>
      <c r="AE1269" s="99"/>
      <c r="AF1269" s="99"/>
      <c r="AG1269" s="99"/>
      <c r="AH1269" s="99"/>
      <c r="AI1269" s="99"/>
      <c r="AJ1269" s="99"/>
      <c r="AK1269" s="99"/>
      <c r="AL1269" s="99"/>
      <c r="AM1269" s="99"/>
      <c r="AN1269" s="99"/>
      <c r="AO1269" s="52"/>
      <c r="AP1269" s="52"/>
      <c r="AQ1269" s="52"/>
    </row>
    <row r="1270" spans="1:43" ht="15" thickBot="1">
      <c r="A1270" s="1" t="s">
        <v>10</v>
      </c>
      <c r="B1270" s="1">
        <v>13121006801</v>
      </c>
      <c r="C1270" s="1"/>
      <c r="D1270" s="10">
        <v>74.8</v>
      </c>
      <c r="E1270" s="10">
        <v>71.900000000000006</v>
      </c>
      <c r="F1270" s="10">
        <v>3.2</v>
      </c>
      <c r="G1270" s="10">
        <v>11.8</v>
      </c>
      <c r="H1270" s="10">
        <v>10.631500000000001</v>
      </c>
      <c r="I1270" s="10">
        <v>17.171199999999999</v>
      </c>
      <c r="J1270" s="10">
        <v>49.597000000000001</v>
      </c>
      <c r="K1270" s="10">
        <v>59.304000000000002</v>
      </c>
      <c r="L1270" s="10">
        <v>53.055599999999998</v>
      </c>
      <c r="M1270" s="10">
        <v>30.429600000000001</v>
      </c>
      <c r="N1270" s="10">
        <v>74.7</v>
      </c>
      <c r="O1270" s="10">
        <v>24.1</v>
      </c>
      <c r="P1270" s="10">
        <v>43.596600000000002</v>
      </c>
      <c r="Q1270" s="10">
        <v>16.816199999999998</v>
      </c>
      <c r="R1270" s="85">
        <v>0.28879506044324832</v>
      </c>
      <c r="S1270" s="122">
        <v>0.30245109811328469</v>
      </c>
      <c r="T1270" s="122">
        <v>0.30325131704117897</v>
      </c>
      <c r="U1270" s="122">
        <v>0.38465282677342788</v>
      </c>
      <c r="V1270" s="174">
        <f t="shared" si="2597"/>
        <v>1</v>
      </c>
      <c r="W1270" s="174">
        <f t="shared" si="2598"/>
        <v>1</v>
      </c>
      <c r="X1270" s="174">
        <f t="shared" si="2599"/>
        <v>1</v>
      </c>
      <c r="Y1270" s="174">
        <f t="shared" si="2600"/>
        <v>1</v>
      </c>
      <c r="Z1270" s="99"/>
      <c r="AA1270" s="99"/>
      <c r="AB1270" s="99"/>
      <c r="AC1270" s="99"/>
      <c r="AD1270" s="99"/>
      <c r="AE1270" s="99"/>
      <c r="AF1270" s="99"/>
      <c r="AG1270" s="99"/>
      <c r="AH1270" s="99"/>
      <c r="AI1270" s="99"/>
      <c r="AJ1270" s="99"/>
      <c r="AK1270" s="99"/>
      <c r="AL1270" s="99"/>
      <c r="AM1270" s="99"/>
      <c r="AN1270" s="99"/>
      <c r="AO1270" s="52"/>
      <c r="AP1270" s="52"/>
      <c r="AQ1270" s="52"/>
    </row>
    <row r="1271" spans="1:43" ht="15" thickBot="1">
      <c r="A1271" s="1" t="s">
        <v>10</v>
      </c>
      <c r="B1271" s="1">
        <v>13121006802</v>
      </c>
      <c r="C1271" s="1"/>
      <c r="D1271" s="10">
        <v>73.2</v>
      </c>
      <c r="E1271" s="10">
        <v>71.2</v>
      </c>
      <c r="F1271" s="10">
        <v>8.8000000000000007</v>
      </c>
      <c r="G1271" s="10">
        <v>10.4</v>
      </c>
      <c r="H1271" s="10">
        <v>16.2</v>
      </c>
      <c r="I1271" s="10">
        <v>6.5</v>
      </c>
      <c r="J1271" s="10">
        <v>93.4</v>
      </c>
      <c r="K1271" s="10">
        <v>95.2</v>
      </c>
      <c r="L1271" s="10">
        <v>42.1</v>
      </c>
      <c r="M1271" s="10">
        <v>48.3</v>
      </c>
      <c r="N1271" s="10">
        <v>70.2</v>
      </c>
      <c r="O1271" s="10">
        <v>28.6</v>
      </c>
      <c r="P1271" s="10">
        <v>42.7</v>
      </c>
      <c r="Q1271" s="10">
        <v>48.8</v>
      </c>
      <c r="R1271" s="85">
        <v>9.9378442897774755E-2</v>
      </c>
      <c r="S1271" s="122">
        <v>0.19635714919117289</v>
      </c>
      <c r="T1271" s="122">
        <v>0.13280755381334342</v>
      </c>
      <c r="U1271" s="122">
        <v>0.15882264395038156</v>
      </c>
      <c r="V1271" s="174">
        <f t="shared" si="2597"/>
        <v>1</v>
      </c>
      <c r="W1271" s="174">
        <f t="shared" si="2598"/>
        <v>1</v>
      </c>
      <c r="X1271" s="174">
        <f t="shared" si="2599"/>
        <v>1</v>
      </c>
      <c r="Y1271" s="174">
        <f t="shared" si="2600"/>
        <v>1</v>
      </c>
      <c r="Z1271" s="99"/>
      <c r="AA1271" s="99"/>
      <c r="AB1271" s="99"/>
      <c r="AC1271" s="99"/>
      <c r="AD1271" s="99"/>
      <c r="AE1271" s="99"/>
      <c r="AF1271" s="99"/>
      <c r="AG1271" s="99"/>
      <c r="AH1271" s="99"/>
      <c r="AI1271" s="99"/>
      <c r="AJ1271" s="99"/>
      <c r="AK1271" s="99"/>
      <c r="AL1271" s="99"/>
      <c r="AM1271" s="99"/>
      <c r="AN1271" s="99"/>
      <c r="AO1271" s="52"/>
      <c r="AP1271" s="52"/>
      <c r="AQ1271" s="52"/>
    </row>
    <row r="1272" spans="1:43" ht="15" thickBot="1">
      <c r="A1272" s="1" t="s">
        <v>10</v>
      </c>
      <c r="B1272" s="1">
        <v>13121006900</v>
      </c>
      <c r="C1272" s="1"/>
      <c r="D1272" s="10">
        <v>68.5</v>
      </c>
      <c r="E1272" s="10">
        <v>57</v>
      </c>
      <c r="F1272" s="10">
        <v>12.7</v>
      </c>
      <c r="G1272" s="10">
        <v>12.6</v>
      </c>
      <c r="H1272" s="10">
        <v>6.7</v>
      </c>
      <c r="I1272" s="10">
        <v>33.1</v>
      </c>
      <c r="J1272" s="10">
        <v>41.2</v>
      </c>
      <c r="K1272" s="10">
        <v>46.2</v>
      </c>
      <c r="L1272" s="10">
        <v>42.2</v>
      </c>
      <c r="M1272" s="10">
        <v>25.2</v>
      </c>
      <c r="N1272" s="10">
        <v>50.8</v>
      </c>
      <c r="O1272" s="10">
        <v>20.8</v>
      </c>
      <c r="P1272" s="10">
        <v>40.200000000000003</v>
      </c>
      <c r="Q1272" s="10">
        <v>18.7</v>
      </c>
      <c r="R1272" s="85">
        <v>0.28778509836795629</v>
      </c>
      <c r="S1272" s="122">
        <v>0.23819307516842009</v>
      </c>
      <c r="T1272" s="122">
        <v>0.46516421160060106</v>
      </c>
      <c r="U1272" s="122">
        <v>0.24878381691830539</v>
      </c>
      <c r="V1272" s="174">
        <f t="shared" si="2597"/>
        <v>1</v>
      </c>
      <c r="W1272" s="174">
        <f t="shared" si="2598"/>
        <v>1</v>
      </c>
      <c r="X1272" s="174">
        <f t="shared" si="2599"/>
        <v>2</v>
      </c>
      <c r="Y1272" s="174">
        <f t="shared" si="2600"/>
        <v>1</v>
      </c>
      <c r="Z1272" s="99"/>
      <c r="AA1272" s="99"/>
      <c r="AB1272" s="99"/>
      <c r="AC1272" s="99"/>
      <c r="AD1272" s="99"/>
      <c r="AE1272" s="99"/>
      <c r="AF1272" s="99"/>
      <c r="AG1272" s="99"/>
      <c r="AH1272" s="99"/>
      <c r="AI1272" s="99"/>
      <c r="AJ1272" s="99"/>
      <c r="AK1272" s="99"/>
      <c r="AL1272" s="99"/>
      <c r="AM1272" s="99"/>
      <c r="AN1272" s="99"/>
      <c r="AO1272" s="52"/>
      <c r="AP1272" s="52"/>
      <c r="AQ1272" s="52"/>
    </row>
    <row r="1273" spans="1:43" ht="15" thickBot="1">
      <c r="A1273" s="1" t="s">
        <v>10</v>
      </c>
      <c r="B1273" s="1">
        <v>13121007001</v>
      </c>
      <c r="C1273" s="1"/>
      <c r="D1273" s="12">
        <v>72.099999999999994</v>
      </c>
      <c r="E1273" s="12">
        <v>70.7</v>
      </c>
      <c r="F1273" s="12">
        <v>15.7</v>
      </c>
      <c r="G1273" s="12">
        <v>9.6999999999999993</v>
      </c>
      <c r="H1273" s="12">
        <v>13.4</v>
      </c>
      <c r="I1273" s="12">
        <v>11</v>
      </c>
      <c r="J1273" s="12">
        <v>63.4</v>
      </c>
      <c r="K1273" s="12">
        <v>54.9</v>
      </c>
      <c r="L1273" s="12">
        <v>46.8</v>
      </c>
      <c r="M1273" s="12">
        <v>27.9</v>
      </c>
      <c r="N1273" s="12">
        <v>67.5</v>
      </c>
      <c r="O1273" s="12">
        <v>30.9</v>
      </c>
      <c r="P1273" s="12">
        <v>27.5</v>
      </c>
      <c r="Q1273" s="12">
        <v>15</v>
      </c>
      <c r="R1273" s="85">
        <v>0.31208852228134781</v>
      </c>
      <c r="S1273" s="122">
        <v>0.26893862534661817</v>
      </c>
      <c r="T1273" s="122">
        <v>0.38133852246030142</v>
      </c>
      <c r="U1273" s="122">
        <v>0.38832959162959524</v>
      </c>
      <c r="V1273" s="174">
        <f t="shared" si="2597"/>
        <v>1</v>
      </c>
      <c r="W1273" s="174">
        <f t="shared" si="2598"/>
        <v>1</v>
      </c>
      <c r="X1273" s="174">
        <f t="shared" si="2599"/>
        <v>1</v>
      </c>
      <c r="Y1273" s="174">
        <f t="shared" si="2600"/>
        <v>1</v>
      </c>
      <c r="Z1273" s="99"/>
      <c r="AA1273" s="99"/>
      <c r="AB1273" s="99"/>
      <c r="AC1273" s="99"/>
      <c r="AD1273" s="99"/>
      <c r="AE1273" s="99"/>
      <c r="AF1273" s="99"/>
      <c r="AG1273" s="99"/>
      <c r="AH1273" s="99"/>
      <c r="AI1273" s="99"/>
      <c r="AJ1273" s="99"/>
      <c r="AK1273" s="99"/>
      <c r="AL1273" s="99"/>
      <c r="AM1273" s="99"/>
      <c r="AN1273" s="99"/>
      <c r="AO1273" s="52"/>
      <c r="AP1273" s="52"/>
      <c r="AQ1273" s="52"/>
    </row>
    <row r="1274" spans="1:43" ht="15" thickBot="1">
      <c r="A1274" s="1" t="s">
        <v>10</v>
      </c>
      <c r="B1274" s="1">
        <v>13121007002</v>
      </c>
      <c r="C1274" s="1"/>
      <c r="D1274" s="12">
        <v>70.3</v>
      </c>
      <c r="E1274" s="12">
        <v>69.900000000000006</v>
      </c>
      <c r="F1274" s="12">
        <v>19.8</v>
      </c>
      <c r="G1274" s="12">
        <v>8.6999999999999993</v>
      </c>
      <c r="H1274" s="12">
        <v>10.8</v>
      </c>
      <c r="I1274" s="12">
        <v>11.6</v>
      </c>
      <c r="J1274" s="12">
        <v>41.5</v>
      </c>
      <c r="K1274" s="12">
        <v>67.2</v>
      </c>
      <c r="L1274" s="12">
        <v>70.8</v>
      </c>
      <c r="M1274" s="12">
        <v>34.700000000000003</v>
      </c>
      <c r="N1274" s="12">
        <v>63.9</v>
      </c>
      <c r="O1274" s="12">
        <v>24.8</v>
      </c>
      <c r="P1274" s="12">
        <v>40.4</v>
      </c>
      <c r="Q1274" s="12">
        <v>35.200000000000003</v>
      </c>
      <c r="R1274" s="85">
        <v>0.14361933989515763</v>
      </c>
      <c r="S1274" s="122">
        <v>0.3470406067262532</v>
      </c>
      <c r="T1274" s="122">
        <v>0.11838129367192191</v>
      </c>
      <c r="U1274" s="122">
        <v>0.15631712325130789</v>
      </c>
      <c r="V1274" s="174">
        <f t="shared" si="2597"/>
        <v>1</v>
      </c>
      <c r="W1274" s="174">
        <f t="shared" si="2598"/>
        <v>2</v>
      </c>
      <c r="X1274" s="174">
        <f t="shared" si="2599"/>
        <v>1</v>
      </c>
      <c r="Y1274" s="174">
        <f t="shared" si="2600"/>
        <v>1</v>
      </c>
      <c r="Z1274" s="99"/>
      <c r="AA1274" s="99"/>
      <c r="AB1274" s="99"/>
      <c r="AC1274" s="99"/>
      <c r="AD1274" s="99"/>
      <c r="AE1274" s="99"/>
      <c r="AF1274" s="99"/>
      <c r="AG1274" s="99"/>
      <c r="AH1274" s="99"/>
      <c r="AI1274" s="99"/>
      <c r="AJ1274" s="99"/>
      <c r="AK1274" s="99"/>
      <c r="AL1274" s="99"/>
      <c r="AM1274" s="99"/>
      <c r="AN1274" s="99"/>
      <c r="AO1274" s="52"/>
      <c r="AP1274" s="52"/>
      <c r="AQ1274" s="52"/>
    </row>
    <row r="1275" spans="1:43" ht="15" thickBot="1">
      <c r="A1275" s="1" t="s">
        <v>10</v>
      </c>
      <c r="B1275" s="1">
        <v>13121007100</v>
      </c>
      <c r="C1275" s="1"/>
      <c r="D1275" s="10">
        <v>72.599999999999994</v>
      </c>
      <c r="E1275" s="10">
        <v>70.400000000000006</v>
      </c>
      <c r="F1275" s="10">
        <v>10.199999999999999</v>
      </c>
      <c r="G1275" s="10">
        <v>10.3</v>
      </c>
      <c r="H1275" s="10">
        <v>13.8</v>
      </c>
      <c r="I1275" s="10">
        <v>24.4</v>
      </c>
      <c r="J1275" s="10">
        <v>58.5</v>
      </c>
      <c r="K1275" s="10">
        <v>68.599999999999994</v>
      </c>
      <c r="L1275" s="10">
        <v>55.5</v>
      </c>
      <c r="M1275" s="10">
        <v>32.6</v>
      </c>
      <c r="N1275" s="10">
        <v>68.3</v>
      </c>
      <c r="O1275" s="10">
        <v>28.2</v>
      </c>
      <c r="P1275" s="10">
        <v>41</v>
      </c>
      <c r="Q1275" s="10">
        <v>9.6</v>
      </c>
      <c r="R1275" s="85">
        <v>0.23038206272800096</v>
      </c>
      <c r="S1275" s="122">
        <v>0.19736588268620517</v>
      </c>
      <c r="T1275" s="122">
        <v>0.23600334807689946</v>
      </c>
      <c r="U1275" s="122">
        <v>0.40185192731027169</v>
      </c>
      <c r="V1275" s="174">
        <f t="shared" si="2597"/>
        <v>1</v>
      </c>
      <c r="W1275" s="174">
        <f t="shared" si="2598"/>
        <v>1</v>
      </c>
      <c r="X1275" s="174">
        <f t="shared" si="2599"/>
        <v>1</v>
      </c>
      <c r="Y1275" s="174">
        <f t="shared" si="2600"/>
        <v>1</v>
      </c>
      <c r="Z1275" s="99"/>
      <c r="AA1275" s="99"/>
      <c r="AB1275" s="99"/>
      <c r="AC1275" s="99"/>
      <c r="AD1275" s="99"/>
      <c r="AE1275" s="99"/>
      <c r="AF1275" s="99"/>
      <c r="AG1275" s="99"/>
      <c r="AH1275" s="99"/>
      <c r="AI1275" s="99"/>
      <c r="AJ1275" s="99"/>
      <c r="AK1275" s="99"/>
      <c r="AL1275" s="99"/>
      <c r="AM1275" s="99"/>
      <c r="AN1275" s="99"/>
      <c r="AO1275" s="52"/>
      <c r="AP1275" s="52"/>
      <c r="AQ1275" s="52"/>
    </row>
    <row r="1276" spans="1:43" ht="15" thickBot="1">
      <c r="A1276" s="1" t="s">
        <v>10</v>
      </c>
      <c r="B1276" s="1">
        <v>13121007200</v>
      </c>
      <c r="C1276" s="1"/>
      <c r="D1276" s="12">
        <v>70.3</v>
      </c>
      <c r="E1276" s="12">
        <v>69.900000000000006</v>
      </c>
      <c r="F1276" s="12">
        <v>24.9</v>
      </c>
      <c r="G1276" s="12">
        <v>8.6999999999999993</v>
      </c>
      <c r="H1276" s="12">
        <v>15.1</v>
      </c>
      <c r="I1276" s="12">
        <v>15.3</v>
      </c>
      <c r="J1276" s="12">
        <v>59.5</v>
      </c>
      <c r="K1276" s="12">
        <v>64.2</v>
      </c>
      <c r="L1276" s="12">
        <v>68</v>
      </c>
      <c r="M1276" s="12">
        <v>26.5</v>
      </c>
      <c r="N1276" s="12">
        <v>63.9</v>
      </c>
      <c r="O1276" s="12">
        <v>17.899999999999999</v>
      </c>
      <c r="P1276" s="12">
        <v>25</v>
      </c>
      <c r="Q1276" s="12">
        <v>21.3</v>
      </c>
      <c r="R1276" s="85">
        <v>0.2309801667962641</v>
      </c>
      <c r="S1276" s="122">
        <v>0.23693116282382889</v>
      </c>
      <c r="T1276" s="122">
        <v>0.20359567031047376</v>
      </c>
      <c r="U1276" s="122">
        <v>0.4046233907420661</v>
      </c>
      <c r="V1276" s="174">
        <f t="shared" si="2597"/>
        <v>1</v>
      </c>
      <c r="W1276" s="174">
        <f t="shared" si="2598"/>
        <v>1</v>
      </c>
      <c r="X1276" s="174">
        <f t="shared" si="2599"/>
        <v>1</v>
      </c>
      <c r="Y1276" s="174">
        <f t="shared" si="2600"/>
        <v>1</v>
      </c>
      <c r="Z1276" s="99"/>
      <c r="AA1276" s="99"/>
      <c r="AB1276" s="99"/>
      <c r="AC1276" s="99"/>
      <c r="AD1276" s="99"/>
      <c r="AE1276" s="99"/>
      <c r="AF1276" s="99"/>
      <c r="AG1276" s="99"/>
      <c r="AH1276" s="99"/>
      <c r="AI1276" s="99"/>
      <c r="AJ1276" s="99"/>
      <c r="AK1276" s="99"/>
      <c r="AL1276" s="99"/>
      <c r="AM1276" s="99"/>
      <c r="AN1276" s="99"/>
      <c r="AO1276" s="52"/>
      <c r="AP1276" s="52"/>
      <c r="AQ1276" s="52"/>
    </row>
    <row r="1277" spans="1:43" ht="15" thickBot="1">
      <c r="A1277" s="1" t="s">
        <v>10</v>
      </c>
      <c r="B1277" s="1">
        <v>13121007300</v>
      </c>
      <c r="C1277" s="1"/>
      <c r="D1277" s="12">
        <v>70.3</v>
      </c>
      <c r="E1277" s="12">
        <v>69.900000000000006</v>
      </c>
      <c r="F1277" s="12">
        <v>22.7</v>
      </c>
      <c r="G1277" s="12">
        <v>8.6999999999999993</v>
      </c>
      <c r="H1277" s="12">
        <v>14.1</v>
      </c>
      <c r="I1277" s="12">
        <v>10.6</v>
      </c>
      <c r="J1277" s="12">
        <v>65.900000000000006</v>
      </c>
      <c r="K1277" s="12">
        <v>71.7</v>
      </c>
      <c r="L1277" s="12">
        <v>51.8</v>
      </c>
      <c r="M1277" s="12">
        <v>28.7</v>
      </c>
      <c r="N1277" s="12">
        <v>63.9</v>
      </c>
      <c r="O1277" s="12">
        <v>21.9</v>
      </c>
      <c r="P1277" s="12">
        <v>42.6</v>
      </c>
      <c r="Q1277" s="12">
        <v>29.2</v>
      </c>
      <c r="R1277" s="85">
        <v>0.19781717095663043</v>
      </c>
      <c r="S1277" s="122">
        <v>0.25744307599421157</v>
      </c>
      <c r="T1277" s="122">
        <v>0.27611458920192722</v>
      </c>
      <c r="U1277" s="122">
        <v>0.20475985485536147</v>
      </c>
      <c r="V1277" s="174">
        <f t="shared" si="2597"/>
        <v>1</v>
      </c>
      <c r="W1277" s="174">
        <f t="shared" si="2598"/>
        <v>1</v>
      </c>
      <c r="X1277" s="174">
        <f t="shared" si="2599"/>
        <v>1</v>
      </c>
      <c r="Y1277" s="174">
        <f t="shared" si="2600"/>
        <v>1</v>
      </c>
      <c r="Z1277" s="99"/>
      <c r="AA1277" s="99"/>
      <c r="AB1277" s="99"/>
      <c r="AC1277" s="99"/>
      <c r="AD1277" s="99"/>
      <c r="AE1277" s="99"/>
      <c r="AF1277" s="99"/>
      <c r="AG1277" s="99"/>
      <c r="AH1277" s="99"/>
      <c r="AI1277" s="99"/>
      <c r="AJ1277" s="99"/>
      <c r="AK1277" s="99"/>
      <c r="AL1277" s="99"/>
      <c r="AM1277" s="99"/>
      <c r="AN1277" s="99"/>
      <c r="AO1277" s="52"/>
      <c r="AP1277" s="52"/>
      <c r="AQ1277" s="52"/>
    </row>
    <row r="1278" spans="1:43" ht="15" thickBot="1">
      <c r="A1278" s="1" t="s">
        <v>10</v>
      </c>
      <c r="B1278" s="1">
        <v>13121007400</v>
      </c>
      <c r="C1278" s="1"/>
      <c r="D1278" s="12">
        <v>70.3</v>
      </c>
      <c r="E1278" s="12">
        <v>69.900000000000006</v>
      </c>
      <c r="F1278" s="12">
        <v>24.4</v>
      </c>
      <c r="G1278" s="12">
        <v>8.6999999999999993</v>
      </c>
      <c r="H1278" s="12">
        <v>14.8</v>
      </c>
      <c r="I1278" s="12">
        <v>11.7</v>
      </c>
      <c r="J1278" s="12">
        <v>53.5</v>
      </c>
      <c r="K1278" s="12">
        <v>87.8</v>
      </c>
      <c r="L1278" s="12">
        <v>49.1</v>
      </c>
      <c r="M1278" s="12">
        <v>38.6</v>
      </c>
      <c r="N1278" s="12">
        <v>63.9</v>
      </c>
      <c r="O1278" s="12">
        <v>43.2</v>
      </c>
      <c r="P1278" s="12">
        <v>51.1</v>
      </c>
      <c r="Q1278" s="12">
        <v>30.6</v>
      </c>
      <c r="R1278" s="85">
        <v>8.3651816460894618E-2</v>
      </c>
      <c r="S1278" s="122">
        <v>0.2709344229848511</v>
      </c>
      <c r="T1278" s="122">
        <v>0.16888757871886995</v>
      </c>
      <c r="U1278" s="122">
        <v>0</v>
      </c>
      <c r="V1278" s="174">
        <f t="shared" si="2597"/>
        <v>1</v>
      </c>
      <c r="W1278" s="174">
        <f t="shared" si="2598"/>
        <v>1</v>
      </c>
      <c r="X1278" s="174">
        <f t="shared" si="2599"/>
        <v>1</v>
      </c>
      <c r="Y1278" s="174">
        <f t="shared" si="2600"/>
        <v>1</v>
      </c>
      <c r="Z1278" s="99"/>
      <c r="AA1278" s="99"/>
      <c r="AB1278" s="99"/>
      <c r="AC1278" s="99"/>
      <c r="AD1278" s="99"/>
      <c r="AE1278" s="99"/>
      <c r="AF1278" s="99"/>
      <c r="AG1278" s="99"/>
      <c r="AH1278" s="99"/>
      <c r="AI1278" s="99"/>
      <c r="AJ1278" s="99"/>
      <c r="AK1278" s="99"/>
      <c r="AL1278" s="99"/>
      <c r="AM1278" s="99"/>
      <c r="AN1278" s="99"/>
      <c r="AO1278" s="52"/>
      <c r="AP1278" s="52"/>
      <c r="AQ1278" s="52"/>
    </row>
    <row r="1279" spans="1:43" ht="15" thickBot="1">
      <c r="A1279" s="1" t="s">
        <v>10</v>
      </c>
      <c r="B1279" s="1">
        <v>13121007500</v>
      </c>
      <c r="C1279" s="1"/>
      <c r="D1279" s="12">
        <v>73.400000000000006</v>
      </c>
      <c r="E1279" s="12">
        <v>71.2</v>
      </c>
      <c r="F1279" s="12">
        <v>18.600000000000001</v>
      </c>
      <c r="G1279" s="12">
        <v>7.9</v>
      </c>
      <c r="H1279" s="12">
        <v>13.2</v>
      </c>
      <c r="I1279" s="12">
        <v>16.3</v>
      </c>
      <c r="J1279" s="12">
        <v>48.3</v>
      </c>
      <c r="K1279" s="12">
        <v>62.3</v>
      </c>
      <c r="L1279" s="12">
        <v>53.5</v>
      </c>
      <c r="M1279" s="12">
        <v>31</v>
      </c>
      <c r="N1279" s="12">
        <v>70.599999999999994</v>
      </c>
      <c r="O1279" s="12">
        <v>18.399999999999999</v>
      </c>
      <c r="P1279" s="12">
        <v>31.7</v>
      </c>
      <c r="Q1279" s="12">
        <v>23.1</v>
      </c>
      <c r="R1279" s="85">
        <v>0.27800216203216721</v>
      </c>
      <c r="S1279" s="122">
        <v>0.28560165292891421</v>
      </c>
      <c r="T1279" s="122">
        <v>0.28487548681696606</v>
      </c>
      <c r="U1279" s="122">
        <v>0.39252332239873022</v>
      </c>
      <c r="V1279" s="174">
        <f t="shared" si="2597"/>
        <v>1</v>
      </c>
      <c r="W1279" s="174">
        <f t="shared" si="2598"/>
        <v>1</v>
      </c>
      <c r="X1279" s="174">
        <f t="shared" si="2599"/>
        <v>1</v>
      </c>
      <c r="Y1279" s="174">
        <f t="shared" si="2600"/>
        <v>1</v>
      </c>
      <c r="Z1279" s="99"/>
      <c r="AA1279" s="99"/>
      <c r="AB1279" s="99"/>
      <c r="AC1279" s="99"/>
      <c r="AD1279" s="99"/>
      <c r="AE1279" s="99"/>
      <c r="AF1279" s="99"/>
      <c r="AG1279" s="99"/>
      <c r="AH1279" s="99"/>
      <c r="AI1279" s="99"/>
      <c r="AJ1279" s="99"/>
      <c r="AK1279" s="99"/>
      <c r="AL1279" s="99"/>
      <c r="AM1279" s="99"/>
      <c r="AN1279" s="99"/>
      <c r="AO1279" s="52"/>
      <c r="AP1279" s="52"/>
      <c r="AQ1279" s="52"/>
    </row>
    <row r="1280" spans="1:43" ht="15" thickBot="1">
      <c r="A1280" s="1" t="s">
        <v>10</v>
      </c>
      <c r="B1280" s="1">
        <v>13121007602</v>
      </c>
      <c r="C1280" s="1"/>
      <c r="D1280" s="12">
        <v>66</v>
      </c>
      <c r="E1280" s="12">
        <v>59.2</v>
      </c>
      <c r="F1280" s="12">
        <v>26.9</v>
      </c>
      <c r="G1280" s="12">
        <v>13.2</v>
      </c>
      <c r="H1280" s="12">
        <v>13.4</v>
      </c>
      <c r="I1280" s="12">
        <v>22.4</v>
      </c>
      <c r="J1280" s="12">
        <v>54.4</v>
      </c>
      <c r="K1280" s="12">
        <v>51.9</v>
      </c>
      <c r="L1280" s="12">
        <v>52.3</v>
      </c>
      <c r="M1280" s="12">
        <v>22.2</v>
      </c>
      <c r="N1280" s="12">
        <v>72.7</v>
      </c>
      <c r="O1280" s="12">
        <v>19</v>
      </c>
      <c r="P1280" s="12">
        <v>29.4</v>
      </c>
      <c r="Q1280" s="12">
        <v>20.3</v>
      </c>
      <c r="R1280" s="85">
        <v>0.30995202371171732</v>
      </c>
      <c r="S1280" s="122">
        <v>0.19357587895241973</v>
      </c>
      <c r="T1280" s="122">
        <v>0.39091924210478413</v>
      </c>
      <c r="U1280" s="122">
        <v>0.44288698438627899</v>
      </c>
      <c r="V1280" s="174">
        <f t="shared" si="2597"/>
        <v>1</v>
      </c>
      <c r="W1280" s="174">
        <f t="shared" si="2598"/>
        <v>1</v>
      </c>
      <c r="X1280" s="174">
        <f t="shared" si="2599"/>
        <v>1</v>
      </c>
      <c r="Y1280" s="174">
        <f t="shared" si="2600"/>
        <v>2</v>
      </c>
      <c r="Z1280" s="99"/>
      <c r="AA1280" s="99"/>
      <c r="AB1280" s="99"/>
      <c r="AC1280" s="99"/>
      <c r="AD1280" s="99"/>
      <c r="AE1280" s="99"/>
      <c r="AF1280" s="99"/>
      <c r="AG1280" s="99"/>
      <c r="AH1280" s="99"/>
      <c r="AI1280" s="99"/>
      <c r="AJ1280" s="99"/>
      <c r="AK1280" s="99"/>
      <c r="AL1280" s="99"/>
      <c r="AM1280" s="99"/>
      <c r="AN1280" s="99"/>
      <c r="AO1280" s="52"/>
      <c r="AP1280" s="52"/>
      <c r="AQ1280" s="52"/>
    </row>
    <row r="1281" spans="1:43" ht="15" thickBot="1">
      <c r="A1281" s="1" t="s">
        <v>10</v>
      </c>
      <c r="B1281" s="1">
        <v>13121007603</v>
      </c>
      <c r="C1281" s="1"/>
      <c r="D1281" s="12">
        <v>67.400000000000006</v>
      </c>
      <c r="E1281" s="12">
        <v>60.7</v>
      </c>
      <c r="F1281" s="12">
        <v>26.7</v>
      </c>
      <c r="G1281" s="12">
        <v>13</v>
      </c>
      <c r="H1281" s="12">
        <v>14.9</v>
      </c>
      <c r="I1281" s="12">
        <v>12.7064</v>
      </c>
      <c r="J1281" s="12">
        <v>72.400000000000006</v>
      </c>
      <c r="K1281" s="12">
        <v>80.900000000000006</v>
      </c>
      <c r="L1281" s="12">
        <v>60.4</v>
      </c>
      <c r="M1281" s="12">
        <v>30.2</v>
      </c>
      <c r="N1281" s="12">
        <v>73.5</v>
      </c>
      <c r="O1281" s="12">
        <v>24.6</v>
      </c>
      <c r="P1281" s="12">
        <v>35</v>
      </c>
      <c r="Q1281" s="12">
        <v>27.3</v>
      </c>
      <c r="R1281" s="85">
        <v>0.16618246404767786</v>
      </c>
      <c r="S1281" s="122">
        <v>0.19189558021650802</v>
      </c>
      <c r="T1281" s="122">
        <v>0.16968802938416133</v>
      </c>
      <c r="U1281" s="122">
        <v>0.30642107287017728</v>
      </c>
      <c r="V1281" s="174">
        <f t="shared" si="2597"/>
        <v>1</v>
      </c>
      <c r="W1281" s="174">
        <f t="shared" si="2598"/>
        <v>1</v>
      </c>
      <c r="X1281" s="174">
        <f t="shared" si="2599"/>
        <v>1</v>
      </c>
      <c r="Y1281" s="174">
        <f t="shared" si="2600"/>
        <v>1</v>
      </c>
      <c r="Z1281" s="99"/>
      <c r="AA1281" s="99"/>
      <c r="AB1281" s="99"/>
      <c r="AC1281" s="99"/>
      <c r="AD1281" s="99"/>
      <c r="AE1281" s="99"/>
      <c r="AF1281" s="99"/>
      <c r="AG1281" s="99"/>
      <c r="AH1281" s="99"/>
      <c r="AI1281" s="99"/>
      <c r="AJ1281" s="99"/>
      <c r="AK1281" s="99"/>
      <c r="AL1281" s="99"/>
      <c r="AM1281" s="99"/>
      <c r="AN1281" s="99"/>
      <c r="AO1281" s="52"/>
      <c r="AP1281" s="52"/>
      <c r="AQ1281" s="52"/>
    </row>
    <row r="1282" spans="1:43" ht="15" thickBot="1">
      <c r="A1282" s="1" t="s">
        <v>10</v>
      </c>
      <c r="B1282" s="1">
        <v>13121007604</v>
      </c>
      <c r="C1282" s="1"/>
      <c r="D1282" s="12">
        <v>62.6</v>
      </c>
      <c r="E1282" s="12">
        <v>55.2</v>
      </c>
      <c r="F1282" s="12">
        <v>26</v>
      </c>
      <c r="G1282" s="12">
        <v>13.3</v>
      </c>
      <c r="H1282" s="12">
        <v>17.7</v>
      </c>
      <c r="I1282" s="12">
        <v>28.9</v>
      </c>
      <c r="J1282" s="12">
        <v>73.5</v>
      </c>
      <c r="K1282" s="12">
        <v>70.099999999999994</v>
      </c>
      <c r="L1282" s="12">
        <v>69</v>
      </c>
      <c r="M1282" s="12">
        <v>29.9</v>
      </c>
      <c r="N1282" s="12">
        <v>72.5</v>
      </c>
      <c r="O1282" s="12">
        <v>15.6</v>
      </c>
      <c r="P1282" s="12">
        <v>29.8</v>
      </c>
      <c r="Q1282" s="12">
        <v>19.899999999999999</v>
      </c>
      <c r="R1282" s="85">
        <v>0.16002452936779241</v>
      </c>
      <c r="S1282" s="122">
        <v>2.7363322287828749E-2</v>
      </c>
      <c r="T1282" s="122">
        <v>0.1515943114256306</v>
      </c>
      <c r="U1282" s="122">
        <v>0.4681929339250252</v>
      </c>
      <c r="V1282" s="174">
        <f t="shared" si="2597"/>
        <v>1</v>
      </c>
      <c r="W1282" s="174">
        <f t="shared" si="2598"/>
        <v>1</v>
      </c>
      <c r="X1282" s="174">
        <f t="shared" si="2599"/>
        <v>1</v>
      </c>
      <c r="Y1282" s="174">
        <f t="shared" si="2600"/>
        <v>2</v>
      </c>
      <c r="Z1282" s="99"/>
      <c r="AA1282" s="99"/>
      <c r="AB1282" s="99"/>
      <c r="AC1282" s="99"/>
      <c r="AD1282" s="99"/>
      <c r="AE1282" s="99"/>
      <c r="AF1282" s="99"/>
      <c r="AG1282" s="99"/>
      <c r="AH1282" s="99"/>
      <c r="AI1282" s="99"/>
      <c r="AJ1282" s="99"/>
      <c r="AK1282" s="99"/>
      <c r="AL1282" s="99"/>
      <c r="AM1282" s="99"/>
      <c r="AN1282" s="99"/>
      <c r="AO1282" s="52"/>
      <c r="AP1282" s="52"/>
      <c r="AQ1282" s="52"/>
    </row>
    <row r="1283" spans="1:43" ht="15" thickBot="1">
      <c r="A1283" s="1" t="s">
        <v>10</v>
      </c>
      <c r="B1283" s="1">
        <v>13121007703</v>
      </c>
      <c r="C1283" s="1"/>
      <c r="D1283" s="10">
        <v>64.099999999999994</v>
      </c>
      <c r="E1283" s="10">
        <v>61.3</v>
      </c>
      <c r="F1283" s="10">
        <v>13.3</v>
      </c>
      <c r="G1283" s="10">
        <v>12.3</v>
      </c>
      <c r="H1283" s="10">
        <v>18</v>
      </c>
      <c r="I1283" s="10">
        <v>17</v>
      </c>
      <c r="J1283" s="10">
        <v>29.3</v>
      </c>
      <c r="K1283" s="10">
        <v>46.1</v>
      </c>
      <c r="L1283" s="10">
        <v>49.4</v>
      </c>
      <c r="M1283" s="10">
        <v>15</v>
      </c>
      <c r="N1283" s="10">
        <v>62.2</v>
      </c>
      <c r="O1283" s="10">
        <v>10.8</v>
      </c>
      <c r="P1283" s="10">
        <v>26</v>
      </c>
      <c r="Q1283" s="10">
        <v>16.7</v>
      </c>
      <c r="R1283" s="85">
        <v>0.35900937362599711</v>
      </c>
      <c r="S1283" s="122">
        <v>0.177656251365027</v>
      </c>
      <c r="T1283" s="122">
        <v>0.4810077727165733</v>
      </c>
      <c r="U1283" s="122">
        <v>0.48768759413823715</v>
      </c>
      <c r="V1283" s="174">
        <f t="shared" si="2597"/>
        <v>2</v>
      </c>
      <c r="W1283" s="174">
        <f t="shared" si="2598"/>
        <v>1</v>
      </c>
      <c r="X1283" s="174">
        <f t="shared" si="2599"/>
        <v>2</v>
      </c>
      <c r="Y1283" s="174">
        <f t="shared" si="2600"/>
        <v>2</v>
      </c>
      <c r="Z1283" s="99"/>
      <c r="AA1283" s="99"/>
      <c r="AB1283" s="99"/>
      <c r="AC1283" s="99"/>
      <c r="AD1283" s="99"/>
      <c r="AE1283" s="99"/>
      <c r="AF1283" s="99"/>
      <c r="AG1283" s="99"/>
      <c r="AH1283" s="99"/>
      <c r="AI1283" s="99"/>
      <c r="AJ1283" s="99"/>
      <c r="AK1283" s="99"/>
      <c r="AL1283" s="99"/>
      <c r="AM1283" s="99"/>
      <c r="AN1283" s="99"/>
      <c r="AO1283" s="52"/>
      <c r="AP1283" s="52"/>
      <c r="AQ1283" s="52"/>
    </row>
    <row r="1284" spans="1:43" ht="15" thickBot="1">
      <c r="A1284" s="1" t="s">
        <v>10</v>
      </c>
      <c r="B1284" s="1">
        <v>13121007704</v>
      </c>
      <c r="C1284" s="1"/>
      <c r="D1284" s="12">
        <v>63.9</v>
      </c>
      <c r="E1284" s="12">
        <v>61.6</v>
      </c>
      <c r="F1284" s="12">
        <v>30.4</v>
      </c>
      <c r="G1284" s="12">
        <v>12.6</v>
      </c>
      <c r="H1284" s="12">
        <v>9.5</v>
      </c>
      <c r="I1284" s="12">
        <v>9.4</v>
      </c>
      <c r="J1284" s="12">
        <v>41.5</v>
      </c>
      <c r="K1284" s="12">
        <v>47</v>
      </c>
      <c r="L1284" s="12">
        <v>54.3</v>
      </c>
      <c r="M1284" s="12">
        <v>20.100000000000001</v>
      </c>
      <c r="N1284" s="12">
        <v>61.6</v>
      </c>
      <c r="O1284" s="12">
        <v>19.2</v>
      </c>
      <c r="P1284" s="12">
        <v>33</v>
      </c>
      <c r="Q1284" s="12">
        <v>13.6</v>
      </c>
      <c r="R1284" s="85">
        <v>0.36359555644699465</v>
      </c>
      <c r="S1284" s="122">
        <v>0.35136640200957708</v>
      </c>
      <c r="T1284" s="122">
        <v>0.40915828033603663</v>
      </c>
      <c r="U1284" s="122">
        <v>0.42075877419819008</v>
      </c>
      <c r="V1284" s="174">
        <f t="shared" si="2597"/>
        <v>2</v>
      </c>
      <c r="W1284" s="174">
        <f t="shared" si="2598"/>
        <v>2</v>
      </c>
      <c r="X1284" s="174">
        <f t="shared" si="2599"/>
        <v>1</v>
      </c>
      <c r="Y1284" s="174">
        <f t="shared" si="2600"/>
        <v>2</v>
      </c>
      <c r="Z1284" s="99"/>
      <c r="AA1284" s="99"/>
      <c r="AB1284" s="99"/>
      <c r="AC1284" s="99"/>
      <c r="AD1284" s="99"/>
      <c r="AE1284" s="99"/>
      <c r="AF1284" s="99"/>
      <c r="AG1284" s="99"/>
      <c r="AH1284" s="99"/>
      <c r="AI1284" s="99"/>
      <c r="AJ1284" s="99"/>
      <c r="AK1284" s="99"/>
      <c r="AL1284" s="99"/>
      <c r="AM1284" s="99"/>
      <c r="AN1284" s="99"/>
      <c r="AO1284" s="52"/>
      <c r="AP1284" s="52"/>
      <c r="AQ1284" s="52"/>
    </row>
    <row r="1285" spans="1:43" ht="15" thickBot="1">
      <c r="A1285" s="1" t="s">
        <v>10</v>
      </c>
      <c r="B1285" s="1">
        <v>13121007705</v>
      </c>
      <c r="C1285" s="1"/>
      <c r="D1285" s="12">
        <v>63.9</v>
      </c>
      <c r="E1285" s="12">
        <v>61.6</v>
      </c>
      <c r="F1285" s="12">
        <v>18.600000000000001</v>
      </c>
      <c r="G1285" s="12">
        <v>12.6</v>
      </c>
      <c r="H1285" s="12">
        <v>13.9</v>
      </c>
      <c r="I1285" s="12">
        <v>12.5402</v>
      </c>
      <c r="J1285" s="12">
        <v>75.7</v>
      </c>
      <c r="K1285" s="12">
        <v>52.8</v>
      </c>
      <c r="L1285" s="12">
        <v>57.8</v>
      </c>
      <c r="M1285" s="12">
        <v>16.100000000000001</v>
      </c>
      <c r="N1285" s="12">
        <v>61.6</v>
      </c>
      <c r="O1285" s="12">
        <v>13.8</v>
      </c>
      <c r="P1285" s="12">
        <v>30.3</v>
      </c>
      <c r="Q1285" s="12">
        <v>20.100000000000001</v>
      </c>
      <c r="R1285" s="85">
        <v>0.28888479106517967</v>
      </c>
      <c r="S1285" s="122">
        <v>0.17476267298021458</v>
      </c>
      <c r="T1285" s="122">
        <v>0.38819750704182032</v>
      </c>
      <c r="U1285" s="122">
        <v>0.40497542753962357</v>
      </c>
      <c r="V1285" s="174">
        <f t="shared" si="2597"/>
        <v>1</v>
      </c>
      <c r="W1285" s="174">
        <f t="shared" si="2598"/>
        <v>1</v>
      </c>
      <c r="X1285" s="174">
        <f t="shared" si="2599"/>
        <v>1</v>
      </c>
      <c r="Y1285" s="174">
        <f t="shared" si="2600"/>
        <v>1</v>
      </c>
      <c r="Z1285" s="99"/>
      <c r="AA1285" s="99"/>
      <c r="AB1285" s="99"/>
      <c r="AC1285" s="99"/>
      <c r="AD1285" s="99"/>
      <c r="AE1285" s="99"/>
      <c r="AF1285" s="99"/>
      <c r="AG1285" s="99"/>
      <c r="AH1285" s="99"/>
      <c r="AI1285" s="99"/>
      <c r="AJ1285" s="99"/>
      <c r="AK1285" s="99"/>
      <c r="AL1285" s="99"/>
      <c r="AM1285" s="99"/>
      <c r="AN1285" s="99"/>
      <c r="AO1285" s="52"/>
      <c r="AP1285" s="52"/>
      <c r="AQ1285" s="52"/>
    </row>
    <row r="1286" spans="1:43" ht="15" thickBot="1">
      <c r="A1286" s="1" t="s">
        <v>10</v>
      </c>
      <c r="B1286" s="1">
        <v>13121007706</v>
      </c>
      <c r="C1286" s="1"/>
      <c r="D1286" s="12">
        <v>65.900000000000006</v>
      </c>
      <c r="E1286" s="12">
        <v>62</v>
      </c>
      <c r="F1286" s="12">
        <v>34.9</v>
      </c>
      <c r="G1286" s="12">
        <v>12.9</v>
      </c>
      <c r="H1286" s="12">
        <v>12.3</v>
      </c>
      <c r="I1286" s="12">
        <v>6.4</v>
      </c>
      <c r="J1286" s="12">
        <v>24.9</v>
      </c>
      <c r="K1286" s="12">
        <v>38.299999999999997</v>
      </c>
      <c r="L1286" s="12">
        <v>49.2</v>
      </c>
      <c r="M1286" s="12">
        <v>12.4</v>
      </c>
      <c r="N1286" s="12">
        <v>64.900000000000006</v>
      </c>
      <c r="O1286" s="12">
        <v>4.3</v>
      </c>
      <c r="P1286" s="12">
        <v>20.6</v>
      </c>
      <c r="Q1286" s="12">
        <v>13.4</v>
      </c>
      <c r="R1286" s="85">
        <v>0.49270817010383516</v>
      </c>
      <c r="S1286" s="122">
        <v>0.37777123186574779</v>
      </c>
      <c r="T1286" s="122">
        <v>0.52932571923476646</v>
      </c>
      <c r="U1286" s="122">
        <v>0.61380650986550889</v>
      </c>
      <c r="V1286" s="174">
        <f t="shared" si="2597"/>
        <v>2</v>
      </c>
      <c r="W1286" s="174">
        <f t="shared" si="2598"/>
        <v>2</v>
      </c>
      <c r="X1286" s="174">
        <f t="shared" si="2599"/>
        <v>2</v>
      </c>
      <c r="Y1286" s="174">
        <f t="shared" si="2600"/>
        <v>3</v>
      </c>
      <c r="Z1286" s="99"/>
      <c r="AA1286" s="99"/>
      <c r="AB1286" s="99"/>
      <c r="AC1286" s="99"/>
      <c r="AD1286" s="99"/>
      <c r="AE1286" s="99"/>
      <c r="AF1286" s="99"/>
      <c r="AG1286" s="99"/>
      <c r="AH1286" s="99"/>
      <c r="AI1286" s="99"/>
      <c r="AJ1286" s="99"/>
      <c r="AK1286" s="99"/>
      <c r="AL1286" s="99"/>
      <c r="AM1286" s="99"/>
      <c r="AN1286" s="99"/>
      <c r="AO1286" s="52"/>
      <c r="AP1286" s="52"/>
      <c r="AQ1286" s="52"/>
    </row>
    <row r="1287" spans="1:43" ht="15" thickBot="1">
      <c r="A1287" s="1" t="s">
        <v>10</v>
      </c>
      <c r="B1287" s="1">
        <v>13121007802</v>
      </c>
      <c r="C1287" s="1"/>
      <c r="D1287" s="12">
        <v>68.099999999999994</v>
      </c>
      <c r="E1287" s="12">
        <v>61.9</v>
      </c>
      <c r="F1287" s="12">
        <v>26.4</v>
      </c>
      <c r="G1287" s="12">
        <v>12.9</v>
      </c>
      <c r="H1287" s="12">
        <v>12.1</v>
      </c>
      <c r="I1287" s="12">
        <v>5.5</v>
      </c>
      <c r="J1287" s="12">
        <v>31.2</v>
      </c>
      <c r="K1287" s="12">
        <v>39.9</v>
      </c>
      <c r="L1287" s="12">
        <v>42.3</v>
      </c>
      <c r="M1287" s="12">
        <v>12.8</v>
      </c>
      <c r="N1287" s="12">
        <v>68.5</v>
      </c>
      <c r="O1287" s="12">
        <v>8.3000000000000007</v>
      </c>
      <c r="P1287" s="12">
        <v>23.2</v>
      </c>
      <c r="Q1287" s="12">
        <v>19.2</v>
      </c>
      <c r="R1287" s="85">
        <v>0.47670132138467969</v>
      </c>
      <c r="S1287" s="122">
        <v>0.36244326870505783</v>
      </c>
      <c r="T1287" s="122">
        <v>0.5698349463250586</v>
      </c>
      <c r="U1287" s="122">
        <v>0.53484889672916558</v>
      </c>
      <c r="V1287" s="174">
        <f t="shared" si="2597"/>
        <v>2</v>
      </c>
      <c r="W1287" s="174">
        <f t="shared" si="2598"/>
        <v>2</v>
      </c>
      <c r="X1287" s="174">
        <f t="shared" si="2599"/>
        <v>2</v>
      </c>
      <c r="Y1287" s="174">
        <f t="shared" si="2600"/>
        <v>2</v>
      </c>
      <c r="Z1287" s="99"/>
      <c r="AA1287" s="99"/>
      <c r="AB1287" s="99"/>
      <c r="AC1287" s="99"/>
      <c r="AD1287" s="99"/>
      <c r="AE1287" s="99"/>
      <c r="AF1287" s="99"/>
      <c r="AG1287" s="99"/>
      <c r="AH1287" s="99"/>
      <c r="AI1287" s="99"/>
      <c r="AJ1287" s="99"/>
      <c r="AK1287" s="99"/>
      <c r="AL1287" s="99"/>
      <c r="AM1287" s="99"/>
      <c r="AN1287" s="99"/>
      <c r="AO1287" s="52"/>
      <c r="AP1287" s="52"/>
      <c r="AQ1287" s="52"/>
    </row>
    <row r="1288" spans="1:43" ht="15" thickBot="1">
      <c r="A1288" s="1" t="s">
        <v>10</v>
      </c>
      <c r="B1288" s="1">
        <v>13121007805</v>
      </c>
      <c r="C1288" s="1"/>
      <c r="D1288" s="12">
        <v>72.599999999999994</v>
      </c>
      <c r="E1288" s="12">
        <v>60.9</v>
      </c>
      <c r="F1288" s="12">
        <v>29.6</v>
      </c>
      <c r="G1288" s="12">
        <v>14.5</v>
      </c>
      <c r="H1288" s="12">
        <v>11.5</v>
      </c>
      <c r="I1288" s="12">
        <v>15</v>
      </c>
      <c r="J1288" s="12">
        <v>44.7</v>
      </c>
      <c r="K1288" s="12">
        <v>41.2</v>
      </c>
      <c r="L1288" s="12">
        <v>53.5</v>
      </c>
      <c r="M1288" s="12">
        <v>32</v>
      </c>
      <c r="N1288" s="12">
        <v>78.5</v>
      </c>
      <c r="O1288" s="12">
        <v>9.6</v>
      </c>
      <c r="P1288" s="12">
        <v>28.6</v>
      </c>
      <c r="Q1288" s="12">
        <v>14.7</v>
      </c>
      <c r="R1288" s="85">
        <v>0.39851789807995275</v>
      </c>
      <c r="S1288" s="122">
        <v>0.31768275915187238</v>
      </c>
      <c r="T1288" s="122">
        <v>0.35906506244803643</v>
      </c>
      <c r="U1288" s="122">
        <v>0.61122293853834553</v>
      </c>
      <c r="V1288" s="174">
        <f t="shared" si="2597"/>
        <v>2</v>
      </c>
      <c r="W1288" s="174">
        <f t="shared" si="2598"/>
        <v>2</v>
      </c>
      <c r="X1288" s="174">
        <f t="shared" si="2599"/>
        <v>1</v>
      </c>
      <c r="Y1288" s="174">
        <f t="shared" si="2600"/>
        <v>3</v>
      </c>
      <c r="Z1288" s="99"/>
      <c r="AA1288" s="99"/>
      <c r="AB1288" s="99"/>
      <c r="AC1288" s="99"/>
      <c r="AD1288" s="99"/>
      <c r="AE1288" s="99"/>
      <c r="AF1288" s="99"/>
      <c r="AG1288" s="99"/>
      <c r="AH1288" s="99"/>
      <c r="AI1288" s="99"/>
      <c r="AJ1288" s="99"/>
      <c r="AK1288" s="99"/>
      <c r="AL1288" s="99"/>
      <c r="AM1288" s="99"/>
      <c r="AN1288" s="99"/>
      <c r="AO1288" s="52"/>
      <c r="AP1288" s="52"/>
      <c r="AQ1288" s="52"/>
    </row>
    <row r="1289" spans="1:43" ht="15" thickBot="1">
      <c r="A1289" s="1" t="s">
        <v>10</v>
      </c>
      <c r="B1289" s="1">
        <v>13121007806</v>
      </c>
      <c r="C1289" s="1"/>
      <c r="D1289" s="12">
        <v>62.5</v>
      </c>
      <c r="E1289" s="12">
        <v>54.7</v>
      </c>
      <c r="F1289" s="12">
        <v>18.5</v>
      </c>
      <c r="G1289" s="12">
        <v>13.4</v>
      </c>
      <c r="H1289" s="12">
        <v>14.1</v>
      </c>
      <c r="I1289" s="12">
        <v>12.5</v>
      </c>
      <c r="J1289" s="12">
        <v>42.5</v>
      </c>
      <c r="K1289" s="12">
        <v>48.6</v>
      </c>
      <c r="L1289" s="12">
        <v>59.7</v>
      </c>
      <c r="M1289" s="12">
        <v>19.600000000000001</v>
      </c>
      <c r="N1289" s="12">
        <v>73</v>
      </c>
      <c r="O1289" s="12">
        <v>23.1</v>
      </c>
      <c r="P1289" s="12">
        <v>27</v>
      </c>
      <c r="Q1289" s="12">
        <v>27</v>
      </c>
      <c r="R1289" s="85">
        <v>0.2753668933867196</v>
      </c>
      <c r="S1289" s="122">
        <v>0.21067965478470205</v>
      </c>
      <c r="T1289" s="122">
        <v>0.36776630556259243</v>
      </c>
      <c r="U1289" s="122">
        <v>0.35720302231715889</v>
      </c>
      <c r="V1289" s="174">
        <f t="shared" si="2597"/>
        <v>1</v>
      </c>
      <c r="W1289" s="174">
        <f t="shared" si="2598"/>
        <v>1</v>
      </c>
      <c r="X1289" s="174">
        <f t="shared" si="2599"/>
        <v>1</v>
      </c>
      <c r="Y1289" s="174">
        <f t="shared" si="2600"/>
        <v>1</v>
      </c>
      <c r="Z1289" s="99"/>
      <c r="AA1289" s="99"/>
      <c r="AB1289" s="99"/>
      <c r="AC1289" s="99"/>
      <c r="AD1289" s="99"/>
      <c r="AE1289" s="99"/>
      <c r="AF1289" s="99"/>
      <c r="AG1289" s="99"/>
      <c r="AH1289" s="99"/>
      <c r="AI1289" s="99"/>
      <c r="AJ1289" s="99"/>
      <c r="AK1289" s="99"/>
      <c r="AL1289" s="99"/>
      <c r="AM1289" s="99"/>
      <c r="AN1289" s="99"/>
      <c r="AO1289" s="52"/>
      <c r="AP1289" s="52"/>
      <c r="AQ1289" s="52"/>
    </row>
    <row r="1290" spans="1:43" ht="15" thickBot="1">
      <c r="A1290" s="1" t="s">
        <v>10</v>
      </c>
      <c r="B1290" s="1">
        <v>13121007807</v>
      </c>
      <c r="C1290" s="1"/>
      <c r="D1290" s="10">
        <v>42.5</v>
      </c>
      <c r="E1290" s="10">
        <v>49.6</v>
      </c>
      <c r="F1290" s="10">
        <v>14.1</v>
      </c>
      <c r="G1290" s="10">
        <v>8</v>
      </c>
      <c r="H1290" s="10">
        <v>11.7</v>
      </c>
      <c r="I1290" s="10">
        <v>15.8</v>
      </c>
      <c r="J1290" s="10">
        <v>71.5</v>
      </c>
      <c r="K1290" s="10">
        <v>63.8</v>
      </c>
      <c r="L1290" s="10">
        <v>44</v>
      </c>
      <c r="M1290" s="10">
        <v>31.5</v>
      </c>
      <c r="N1290" s="10">
        <v>56.1</v>
      </c>
      <c r="O1290" s="10">
        <v>25.5</v>
      </c>
      <c r="P1290" s="10">
        <v>34.700000000000003</v>
      </c>
      <c r="Q1290" s="10">
        <v>23.6</v>
      </c>
      <c r="R1290" s="85">
        <v>0.16600802192393579</v>
      </c>
      <c r="S1290" s="122">
        <v>5.6913519713409223E-2</v>
      </c>
      <c r="T1290" s="122">
        <v>0.34367134260830173</v>
      </c>
      <c r="U1290" s="122">
        <v>0.22603063176406901</v>
      </c>
      <c r="V1290" s="174">
        <f t="shared" si="2597"/>
        <v>1</v>
      </c>
      <c r="W1290" s="174">
        <f t="shared" si="2598"/>
        <v>1</v>
      </c>
      <c r="X1290" s="174">
        <f t="shared" si="2599"/>
        <v>1</v>
      </c>
      <c r="Y1290" s="174">
        <f t="shared" si="2600"/>
        <v>1</v>
      </c>
      <c r="Z1290" s="99"/>
      <c r="AA1290" s="99"/>
      <c r="AB1290" s="99"/>
      <c r="AC1290" s="99"/>
      <c r="AD1290" s="99"/>
      <c r="AE1290" s="99"/>
      <c r="AF1290" s="99"/>
      <c r="AG1290" s="99"/>
      <c r="AH1290" s="99"/>
      <c r="AI1290" s="99"/>
      <c r="AJ1290" s="99"/>
      <c r="AK1290" s="99"/>
      <c r="AL1290" s="99"/>
      <c r="AM1290" s="99"/>
      <c r="AN1290" s="99"/>
      <c r="AO1290" s="52"/>
      <c r="AP1290" s="52"/>
      <c r="AQ1290" s="52"/>
    </row>
    <row r="1291" spans="1:43" ht="15" thickBot="1">
      <c r="A1291" s="1" t="s">
        <v>10</v>
      </c>
      <c r="B1291" s="1">
        <v>13121007808</v>
      </c>
      <c r="C1291" s="1"/>
      <c r="D1291" s="12">
        <v>54.9</v>
      </c>
      <c r="E1291" s="12">
        <v>52.8</v>
      </c>
      <c r="F1291" s="12">
        <v>16.100000000000001</v>
      </c>
      <c r="G1291" s="12">
        <v>11.2</v>
      </c>
      <c r="H1291" s="12">
        <v>12.9</v>
      </c>
      <c r="I1291" s="12">
        <v>1.4</v>
      </c>
      <c r="J1291" s="12">
        <v>83.1</v>
      </c>
      <c r="K1291" s="12">
        <v>89.6</v>
      </c>
      <c r="L1291" s="12">
        <v>52.8</v>
      </c>
      <c r="M1291" s="12">
        <v>36.700000000000003</v>
      </c>
      <c r="N1291" s="12">
        <v>65.5</v>
      </c>
      <c r="O1291" s="12">
        <v>24.4</v>
      </c>
      <c r="P1291" s="12">
        <v>47.1</v>
      </c>
      <c r="Q1291" s="12">
        <v>37.1</v>
      </c>
      <c r="R1291" s="85">
        <v>8.3524717044972469E-2</v>
      </c>
      <c r="S1291" s="122">
        <v>0.15444353325821161</v>
      </c>
      <c r="T1291" s="122">
        <v>0.14804159167029507</v>
      </c>
      <c r="U1291" s="122">
        <v>0.13607663415781876</v>
      </c>
      <c r="V1291" s="174">
        <f t="shared" si="2597"/>
        <v>1</v>
      </c>
      <c r="W1291" s="174">
        <f t="shared" si="2598"/>
        <v>1</v>
      </c>
      <c r="X1291" s="174">
        <f t="shared" si="2599"/>
        <v>1</v>
      </c>
      <c r="Y1291" s="174">
        <f t="shared" si="2600"/>
        <v>1</v>
      </c>
      <c r="Z1291" s="99"/>
      <c r="AA1291" s="99"/>
      <c r="AB1291" s="99"/>
      <c r="AC1291" s="99"/>
      <c r="AD1291" s="99"/>
      <c r="AE1291" s="99"/>
      <c r="AF1291" s="99"/>
      <c r="AG1291" s="99"/>
      <c r="AH1291" s="99"/>
      <c r="AI1291" s="99"/>
      <c r="AJ1291" s="99"/>
      <c r="AK1291" s="99"/>
      <c r="AL1291" s="99"/>
      <c r="AM1291" s="99"/>
      <c r="AN1291" s="99"/>
      <c r="AO1291" s="52"/>
      <c r="AP1291" s="52"/>
      <c r="AQ1291" s="52"/>
    </row>
    <row r="1292" spans="1:43" ht="15" thickBot="1">
      <c r="A1292" s="1" t="s">
        <v>10</v>
      </c>
      <c r="B1292" s="1">
        <v>13121007900</v>
      </c>
      <c r="C1292" s="1"/>
      <c r="D1292" s="12">
        <v>62.8</v>
      </c>
      <c r="E1292" s="12">
        <v>54.9</v>
      </c>
      <c r="F1292" s="12">
        <v>37.200000000000003</v>
      </c>
      <c r="G1292" s="12">
        <v>13.2</v>
      </c>
      <c r="H1292" s="12">
        <v>12.7</v>
      </c>
      <c r="I1292" s="12">
        <v>9.1805000000000003</v>
      </c>
      <c r="J1292" s="12">
        <v>16.2</v>
      </c>
      <c r="K1292" s="12">
        <v>22.7</v>
      </c>
      <c r="L1292" s="12">
        <v>33.799999999999997</v>
      </c>
      <c r="M1292" s="12">
        <v>10.4</v>
      </c>
      <c r="N1292" s="12">
        <v>72.7</v>
      </c>
      <c r="O1292" s="12">
        <v>7.2</v>
      </c>
      <c r="P1292" s="12">
        <v>19.5</v>
      </c>
      <c r="Q1292" s="12">
        <v>23.7</v>
      </c>
      <c r="R1292" s="85">
        <v>0.53304427500645857</v>
      </c>
      <c r="S1292" s="122">
        <v>0.34210256908653824</v>
      </c>
      <c r="T1292" s="122">
        <v>0.71206063428905764</v>
      </c>
      <c r="U1292" s="122">
        <v>0.54171625150049396</v>
      </c>
      <c r="V1292" s="174">
        <f t="shared" si="2597"/>
        <v>2</v>
      </c>
      <c r="W1292" s="174">
        <f t="shared" si="2598"/>
        <v>2</v>
      </c>
      <c r="X1292" s="174">
        <f t="shared" si="2599"/>
        <v>3</v>
      </c>
      <c r="Y1292" s="174">
        <f t="shared" si="2600"/>
        <v>2</v>
      </c>
      <c r="Z1292" s="99"/>
      <c r="AA1292" s="99"/>
      <c r="AB1292" s="99"/>
      <c r="AC1292" s="99"/>
      <c r="AD1292" s="99"/>
      <c r="AE1292" s="99"/>
      <c r="AF1292" s="99"/>
      <c r="AG1292" s="99"/>
      <c r="AH1292" s="99"/>
      <c r="AI1292" s="99"/>
      <c r="AJ1292" s="99"/>
      <c r="AK1292" s="99"/>
      <c r="AL1292" s="99"/>
      <c r="AM1292" s="99"/>
      <c r="AN1292" s="99"/>
      <c r="AO1292" s="52"/>
      <c r="AP1292" s="52"/>
      <c r="AQ1292" s="52"/>
    </row>
    <row r="1293" spans="1:43" ht="15" thickBot="1">
      <c r="A1293" s="1" t="s">
        <v>10</v>
      </c>
      <c r="B1293" s="1">
        <v>13121008000</v>
      </c>
      <c r="C1293" s="1"/>
      <c r="D1293" s="12">
        <v>69.599999999999994</v>
      </c>
      <c r="E1293" s="12">
        <v>64.2</v>
      </c>
      <c r="F1293" s="12">
        <v>20.5</v>
      </c>
      <c r="G1293" s="12">
        <v>11.2</v>
      </c>
      <c r="H1293" s="12">
        <v>13.6</v>
      </c>
      <c r="I1293" s="12">
        <v>8</v>
      </c>
      <c r="J1293" s="12">
        <v>50.7</v>
      </c>
      <c r="K1293" s="12">
        <v>32.700000000000003</v>
      </c>
      <c r="L1293" s="12">
        <v>41.3</v>
      </c>
      <c r="M1293" s="12">
        <v>29.9</v>
      </c>
      <c r="N1293" s="12">
        <v>73.900000000000006</v>
      </c>
      <c r="O1293" s="12">
        <v>13.4</v>
      </c>
      <c r="P1293" s="12">
        <v>28.8</v>
      </c>
      <c r="Q1293" s="12">
        <v>18.5</v>
      </c>
      <c r="R1293" s="85">
        <v>0.40963909680832555</v>
      </c>
      <c r="S1293" s="122">
        <v>0.28565007172452134</v>
      </c>
      <c r="T1293" s="122">
        <v>0.49244326560866708</v>
      </c>
      <c r="U1293" s="122">
        <v>0.51288481138440112</v>
      </c>
      <c r="V1293" s="174">
        <f t="shared" si="2597"/>
        <v>2</v>
      </c>
      <c r="W1293" s="174">
        <f t="shared" si="2598"/>
        <v>1</v>
      </c>
      <c r="X1293" s="174">
        <f t="shared" si="2599"/>
        <v>2</v>
      </c>
      <c r="Y1293" s="174">
        <f t="shared" si="2600"/>
        <v>2</v>
      </c>
      <c r="Z1293" s="99"/>
      <c r="AA1293" s="99"/>
      <c r="AB1293" s="99"/>
      <c r="AC1293" s="99"/>
      <c r="AD1293" s="99"/>
      <c r="AE1293" s="99"/>
      <c r="AF1293" s="99"/>
      <c r="AG1293" s="99"/>
      <c r="AH1293" s="99"/>
      <c r="AI1293" s="99"/>
      <c r="AJ1293" s="99"/>
      <c r="AK1293" s="99"/>
      <c r="AL1293" s="99"/>
      <c r="AM1293" s="99"/>
      <c r="AN1293" s="99"/>
      <c r="AO1293" s="52"/>
      <c r="AP1293" s="52"/>
      <c r="AQ1293" s="52"/>
    </row>
    <row r="1294" spans="1:43" ht="15" thickBot="1">
      <c r="A1294" s="1" t="s">
        <v>10</v>
      </c>
      <c r="B1294" s="1">
        <v>13121008101</v>
      </c>
      <c r="C1294" s="1"/>
      <c r="D1294" s="12">
        <v>62.5</v>
      </c>
      <c r="E1294" s="12">
        <v>54.7</v>
      </c>
      <c r="F1294" s="12">
        <v>22.8</v>
      </c>
      <c r="G1294" s="12">
        <v>13.4</v>
      </c>
      <c r="H1294" s="12">
        <v>18.600000000000001</v>
      </c>
      <c r="I1294" s="12">
        <v>18.600000000000001</v>
      </c>
      <c r="J1294" s="12">
        <v>55.2</v>
      </c>
      <c r="K1294" s="12">
        <v>54</v>
      </c>
      <c r="L1294" s="12">
        <v>39.1</v>
      </c>
      <c r="M1294" s="12">
        <v>17.100000000000001</v>
      </c>
      <c r="N1294" s="12">
        <v>73</v>
      </c>
      <c r="O1294" s="12">
        <v>19.899999999999999</v>
      </c>
      <c r="P1294" s="12">
        <v>33.4</v>
      </c>
      <c r="Q1294" s="12">
        <v>26.7</v>
      </c>
      <c r="R1294" s="85">
        <v>0.29823797426087123</v>
      </c>
      <c r="S1294" s="122">
        <v>0.1047699458878194</v>
      </c>
      <c r="T1294" s="122">
        <v>0.51053587094633324</v>
      </c>
      <c r="U1294" s="122">
        <v>0.35123126998044113</v>
      </c>
      <c r="V1294" s="174">
        <f t="shared" si="2597"/>
        <v>1</v>
      </c>
      <c r="W1294" s="174">
        <f t="shared" si="2598"/>
        <v>1</v>
      </c>
      <c r="X1294" s="174">
        <f t="shared" si="2599"/>
        <v>2</v>
      </c>
      <c r="Y1294" s="174">
        <f t="shared" si="2600"/>
        <v>1</v>
      </c>
      <c r="Z1294" s="99"/>
      <c r="AA1294" s="99"/>
      <c r="AB1294" s="99"/>
      <c r="AC1294" s="99"/>
      <c r="AD1294" s="99"/>
      <c r="AE1294" s="99"/>
      <c r="AF1294" s="99"/>
      <c r="AG1294" s="99"/>
      <c r="AH1294" s="99"/>
      <c r="AI1294" s="99"/>
      <c r="AJ1294" s="99"/>
      <c r="AK1294" s="99"/>
      <c r="AL1294" s="99"/>
      <c r="AM1294" s="99"/>
      <c r="AN1294" s="99"/>
      <c r="AO1294" s="52"/>
      <c r="AP1294" s="52"/>
      <c r="AQ1294" s="52"/>
    </row>
    <row r="1295" spans="1:43" ht="15" thickBot="1">
      <c r="A1295" s="1" t="s">
        <v>10</v>
      </c>
      <c r="B1295" s="1">
        <v>13121008102</v>
      </c>
      <c r="C1295" s="1"/>
      <c r="D1295" s="12">
        <v>62.5</v>
      </c>
      <c r="E1295" s="12">
        <v>54.7</v>
      </c>
      <c r="F1295" s="12">
        <v>19</v>
      </c>
      <c r="G1295" s="12">
        <v>13.4</v>
      </c>
      <c r="H1295" s="12">
        <v>12.7</v>
      </c>
      <c r="I1295" s="12">
        <v>20.100000000000001</v>
      </c>
      <c r="J1295" s="12">
        <v>49.1</v>
      </c>
      <c r="K1295" s="12">
        <v>67.2</v>
      </c>
      <c r="L1295" s="12">
        <v>59.7</v>
      </c>
      <c r="M1295" s="12">
        <v>29</v>
      </c>
      <c r="N1295" s="12">
        <v>73</v>
      </c>
      <c r="O1295" s="12">
        <v>24.2</v>
      </c>
      <c r="P1295" s="12">
        <v>41.3</v>
      </c>
      <c r="Q1295" s="12">
        <v>22.8</v>
      </c>
      <c r="R1295" s="85">
        <v>0.19572947854003936</v>
      </c>
      <c r="S1295" s="122">
        <v>0.18082587693663235</v>
      </c>
      <c r="T1295" s="122">
        <v>0.23497649034304308</v>
      </c>
      <c r="U1295" s="122">
        <v>0.32157406359530888</v>
      </c>
      <c r="V1295" s="174">
        <f t="shared" si="2597"/>
        <v>1</v>
      </c>
      <c r="W1295" s="174">
        <f t="shared" si="2598"/>
        <v>1</v>
      </c>
      <c r="X1295" s="174">
        <f t="shared" si="2599"/>
        <v>1</v>
      </c>
      <c r="Y1295" s="174">
        <f t="shared" si="2600"/>
        <v>1</v>
      </c>
      <c r="Z1295" s="99"/>
      <c r="AA1295" s="99"/>
      <c r="AB1295" s="99"/>
      <c r="AC1295" s="99"/>
      <c r="AD1295" s="99"/>
      <c r="AE1295" s="99"/>
      <c r="AF1295" s="99"/>
      <c r="AG1295" s="99"/>
      <c r="AH1295" s="99"/>
      <c r="AI1295" s="99"/>
      <c r="AJ1295" s="99"/>
      <c r="AK1295" s="99"/>
      <c r="AL1295" s="99"/>
      <c r="AM1295" s="99"/>
      <c r="AN1295" s="99"/>
      <c r="AO1295" s="52"/>
      <c r="AP1295" s="52"/>
      <c r="AQ1295" s="52"/>
    </row>
    <row r="1296" spans="1:43" ht="15" thickBot="1">
      <c r="A1296" s="1" t="s">
        <v>10</v>
      </c>
      <c r="B1296" s="1">
        <v>13121008201</v>
      </c>
      <c r="C1296" s="1"/>
      <c r="D1296" s="10">
        <v>46.1</v>
      </c>
      <c r="E1296" s="10">
        <v>50.5</v>
      </c>
      <c r="F1296" s="10">
        <v>10.9</v>
      </c>
      <c r="G1296" s="10">
        <v>8.8000000000000007</v>
      </c>
      <c r="H1296" s="10">
        <v>16.7</v>
      </c>
      <c r="I1296" s="10">
        <v>4.9000000000000004</v>
      </c>
      <c r="J1296" s="10">
        <v>46.8</v>
      </c>
      <c r="K1296" s="10">
        <v>49.9</v>
      </c>
      <c r="L1296" s="10">
        <v>44.9</v>
      </c>
      <c r="M1296" s="10">
        <v>21.4</v>
      </c>
      <c r="N1296" s="10">
        <v>58.5</v>
      </c>
      <c r="O1296" s="10">
        <v>15.2</v>
      </c>
      <c r="P1296" s="10">
        <v>27.5</v>
      </c>
      <c r="Q1296" s="10">
        <v>23.6</v>
      </c>
      <c r="R1296" s="85">
        <v>0.27390669688812269</v>
      </c>
      <c r="S1296" s="122">
        <v>0.1002760328042014</v>
      </c>
      <c r="T1296" s="122">
        <v>0.45663926290780871</v>
      </c>
      <c r="U1296" s="122">
        <v>0.35192716474858915</v>
      </c>
      <c r="V1296" s="174">
        <f t="shared" si="2597"/>
        <v>1</v>
      </c>
      <c r="W1296" s="174">
        <f t="shared" si="2598"/>
        <v>1</v>
      </c>
      <c r="X1296" s="174">
        <f t="shared" si="2599"/>
        <v>2</v>
      </c>
      <c r="Y1296" s="174">
        <f t="shared" si="2600"/>
        <v>1</v>
      </c>
      <c r="Z1296" s="99"/>
      <c r="AA1296" s="99"/>
      <c r="AB1296" s="99"/>
      <c r="AC1296" s="99"/>
      <c r="AD1296" s="99"/>
      <c r="AE1296" s="99"/>
      <c r="AF1296" s="99"/>
      <c r="AG1296" s="99"/>
      <c r="AH1296" s="99"/>
      <c r="AI1296" s="99"/>
      <c r="AJ1296" s="99"/>
      <c r="AK1296" s="99"/>
      <c r="AL1296" s="99"/>
      <c r="AM1296" s="99"/>
      <c r="AN1296" s="99"/>
      <c r="AO1296" s="52"/>
      <c r="AP1296" s="52"/>
      <c r="AQ1296" s="52"/>
    </row>
    <row r="1297" spans="1:43" ht="15" thickBot="1">
      <c r="A1297" s="1" t="s">
        <v>10</v>
      </c>
      <c r="B1297" s="1">
        <v>13121008202</v>
      </c>
      <c r="C1297" s="1"/>
      <c r="D1297" s="10">
        <v>42.5</v>
      </c>
      <c r="E1297" s="10">
        <v>49.6</v>
      </c>
      <c r="F1297" s="10">
        <v>11.8</v>
      </c>
      <c r="G1297" s="10">
        <v>8</v>
      </c>
      <c r="H1297" s="10">
        <v>11.9</v>
      </c>
      <c r="I1297" s="10">
        <v>7.2</v>
      </c>
      <c r="J1297" s="10">
        <v>28.7</v>
      </c>
      <c r="K1297" s="10">
        <v>67.099999999999994</v>
      </c>
      <c r="L1297" s="10">
        <v>55.6</v>
      </c>
      <c r="M1297" s="10">
        <v>32.1</v>
      </c>
      <c r="N1297" s="10">
        <v>56.1</v>
      </c>
      <c r="O1297" s="10">
        <v>31</v>
      </c>
      <c r="P1297" s="10">
        <v>30.2</v>
      </c>
      <c r="Q1297" s="10">
        <v>26</v>
      </c>
      <c r="R1297" s="85">
        <v>0.15110363068209939</v>
      </c>
      <c r="S1297" s="122">
        <v>0.18197586026770016</v>
      </c>
      <c r="T1297" s="122">
        <v>0.24430689003458603</v>
      </c>
      <c r="U1297" s="122">
        <v>0.18392801645552767</v>
      </c>
      <c r="V1297" s="174">
        <f t="shared" si="2597"/>
        <v>1</v>
      </c>
      <c r="W1297" s="174">
        <f t="shared" si="2598"/>
        <v>1</v>
      </c>
      <c r="X1297" s="174">
        <f t="shared" si="2599"/>
        <v>1</v>
      </c>
      <c r="Y1297" s="174">
        <f t="shared" si="2600"/>
        <v>1</v>
      </c>
      <c r="Z1297" s="99"/>
      <c r="AA1297" s="99"/>
      <c r="AB1297" s="99"/>
      <c r="AC1297" s="99"/>
      <c r="AD1297" s="99"/>
      <c r="AE1297" s="99"/>
      <c r="AF1297" s="99"/>
      <c r="AG1297" s="99"/>
      <c r="AH1297" s="99"/>
      <c r="AI1297" s="99"/>
      <c r="AJ1297" s="99"/>
      <c r="AK1297" s="99"/>
      <c r="AL1297" s="99"/>
      <c r="AM1297" s="99"/>
      <c r="AN1297" s="99"/>
      <c r="AO1297" s="52"/>
      <c r="AP1297" s="52"/>
      <c r="AQ1297" s="52"/>
    </row>
    <row r="1298" spans="1:43" ht="15" thickBot="1">
      <c r="A1298" s="1" t="s">
        <v>10</v>
      </c>
      <c r="B1298" s="1">
        <v>13121008301</v>
      </c>
      <c r="C1298" s="1"/>
      <c r="D1298" s="10">
        <v>42.5</v>
      </c>
      <c r="E1298" s="10">
        <v>49.6</v>
      </c>
      <c r="F1298" s="10">
        <v>14.7</v>
      </c>
      <c r="G1298" s="10">
        <v>8</v>
      </c>
      <c r="H1298" s="10">
        <v>19.2</v>
      </c>
      <c r="I1298" s="10">
        <v>4.0999999999999996</v>
      </c>
      <c r="J1298" s="10">
        <v>64</v>
      </c>
      <c r="K1298" s="10">
        <v>59.6</v>
      </c>
      <c r="L1298" s="10">
        <v>57.5</v>
      </c>
      <c r="M1298" s="10">
        <v>37.9</v>
      </c>
      <c r="N1298" s="10">
        <v>56.1</v>
      </c>
      <c r="O1298" s="10">
        <v>24.1</v>
      </c>
      <c r="P1298" s="10">
        <v>28.8</v>
      </c>
      <c r="Q1298" s="10">
        <v>27</v>
      </c>
      <c r="R1298" s="85">
        <v>0.10903591310457177</v>
      </c>
      <c r="S1298" s="122">
        <v>3.8916859226315159E-2</v>
      </c>
      <c r="T1298" s="122">
        <v>0.22142850195626523</v>
      </c>
      <c r="U1298" s="122">
        <v>0.23005430094624643</v>
      </c>
      <c r="V1298" s="174">
        <f t="shared" si="2597"/>
        <v>1</v>
      </c>
      <c r="W1298" s="174">
        <f t="shared" si="2598"/>
        <v>1</v>
      </c>
      <c r="X1298" s="174">
        <f t="shared" si="2599"/>
        <v>1</v>
      </c>
      <c r="Y1298" s="174">
        <f t="shared" si="2600"/>
        <v>1</v>
      </c>
      <c r="Z1298" s="99"/>
      <c r="AA1298" s="99"/>
      <c r="AB1298" s="99"/>
      <c r="AC1298" s="99"/>
      <c r="AD1298" s="99"/>
      <c r="AE1298" s="99"/>
      <c r="AF1298" s="99"/>
      <c r="AG1298" s="99"/>
      <c r="AH1298" s="99"/>
      <c r="AI1298" s="99"/>
      <c r="AJ1298" s="99"/>
      <c r="AK1298" s="99"/>
      <c r="AL1298" s="99"/>
      <c r="AM1298" s="99"/>
      <c r="AN1298" s="99"/>
      <c r="AO1298" s="52"/>
      <c r="AP1298" s="52"/>
      <c r="AQ1298" s="52"/>
    </row>
    <row r="1299" spans="1:43" ht="15" thickBot="1">
      <c r="A1299" s="1" t="s">
        <v>10</v>
      </c>
      <c r="B1299" s="1">
        <v>13121008302</v>
      </c>
      <c r="C1299" s="1"/>
      <c r="D1299" s="12">
        <v>42.5</v>
      </c>
      <c r="E1299" s="12">
        <v>49.6</v>
      </c>
      <c r="F1299" s="12">
        <v>15.6</v>
      </c>
      <c r="G1299" s="12">
        <v>8</v>
      </c>
      <c r="H1299" s="12">
        <v>15.8</v>
      </c>
      <c r="I1299" s="12">
        <v>11.7</v>
      </c>
      <c r="J1299" s="12">
        <v>56.9</v>
      </c>
      <c r="K1299" s="12">
        <v>45</v>
      </c>
      <c r="L1299" s="12">
        <v>49.2</v>
      </c>
      <c r="M1299" s="12">
        <v>25.6</v>
      </c>
      <c r="N1299" s="12">
        <v>56.1</v>
      </c>
      <c r="O1299" s="12">
        <v>25.2</v>
      </c>
      <c r="P1299" s="12">
        <v>36.6</v>
      </c>
      <c r="Q1299" s="12">
        <v>26.4</v>
      </c>
      <c r="R1299" s="85">
        <v>0.18195565862621088</v>
      </c>
      <c r="S1299" s="122">
        <v>4.9846113057158713E-2</v>
      </c>
      <c r="T1299" s="122">
        <v>0.41716684599228332</v>
      </c>
      <c r="U1299" s="122">
        <v>0.18930247572564593</v>
      </c>
      <c r="V1299" s="174">
        <f t="shared" si="2597"/>
        <v>1</v>
      </c>
      <c r="W1299" s="174">
        <f t="shared" si="2598"/>
        <v>1</v>
      </c>
      <c r="X1299" s="174">
        <f t="shared" si="2599"/>
        <v>1</v>
      </c>
      <c r="Y1299" s="174">
        <f t="shared" si="2600"/>
        <v>1</v>
      </c>
      <c r="Z1299" s="99"/>
      <c r="AA1299" s="99"/>
      <c r="AB1299" s="99"/>
      <c r="AC1299" s="99"/>
      <c r="AD1299" s="99"/>
      <c r="AE1299" s="99"/>
      <c r="AF1299" s="99"/>
      <c r="AG1299" s="99"/>
      <c r="AH1299" s="99"/>
      <c r="AI1299" s="99"/>
      <c r="AJ1299" s="99"/>
      <c r="AK1299" s="99"/>
      <c r="AL1299" s="99"/>
      <c r="AM1299" s="99"/>
      <c r="AN1299" s="99"/>
      <c r="AO1299" s="52"/>
      <c r="AP1299" s="52"/>
      <c r="AQ1299" s="52"/>
    </row>
    <row r="1300" spans="1:43" ht="15" thickBot="1">
      <c r="A1300" s="1" t="s">
        <v>10</v>
      </c>
      <c r="B1300" s="1">
        <v>13121008400</v>
      </c>
      <c r="C1300" s="1"/>
      <c r="D1300" s="10">
        <v>48.6</v>
      </c>
      <c r="E1300" s="10">
        <v>52.3</v>
      </c>
      <c r="F1300" s="10">
        <v>14</v>
      </c>
      <c r="G1300" s="10">
        <v>9</v>
      </c>
      <c r="H1300" s="10">
        <v>12.1</v>
      </c>
      <c r="I1300" s="10">
        <v>17.600000000000001</v>
      </c>
      <c r="J1300" s="10">
        <v>74.2</v>
      </c>
      <c r="K1300" s="10">
        <v>73.099999999999994</v>
      </c>
      <c r="L1300" s="10">
        <v>49.9</v>
      </c>
      <c r="M1300" s="10">
        <v>27.5</v>
      </c>
      <c r="N1300" s="10">
        <v>56.1</v>
      </c>
      <c r="O1300" s="10">
        <v>32</v>
      </c>
      <c r="P1300" s="10">
        <v>40</v>
      </c>
      <c r="Q1300" s="10">
        <v>27.2</v>
      </c>
      <c r="R1300" s="85">
        <v>0.10918418415910579</v>
      </c>
      <c r="S1300" s="122">
        <v>7.0802636645666245E-2</v>
      </c>
      <c r="T1300" s="122">
        <v>0.29218523673129321</v>
      </c>
      <c r="U1300" s="122">
        <v>0.11499146543050441</v>
      </c>
      <c r="V1300" s="174">
        <f t="shared" si="2597"/>
        <v>1</v>
      </c>
      <c r="W1300" s="174">
        <f t="shared" si="2598"/>
        <v>1</v>
      </c>
      <c r="X1300" s="174">
        <f t="shared" si="2599"/>
        <v>1</v>
      </c>
      <c r="Y1300" s="174">
        <f t="shared" si="2600"/>
        <v>1</v>
      </c>
      <c r="Z1300" s="99"/>
      <c r="AA1300" s="99"/>
      <c r="AB1300" s="99"/>
      <c r="AC1300" s="99"/>
      <c r="AD1300" s="99"/>
      <c r="AE1300" s="99"/>
      <c r="AF1300" s="99"/>
      <c r="AG1300" s="99"/>
      <c r="AH1300" s="99"/>
      <c r="AI1300" s="99"/>
      <c r="AJ1300" s="99"/>
      <c r="AK1300" s="99"/>
      <c r="AL1300" s="99"/>
      <c r="AM1300" s="99"/>
      <c r="AN1300" s="99"/>
      <c r="AO1300" s="52"/>
      <c r="AP1300" s="52"/>
      <c r="AQ1300" s="52"/>
    </row>
    <row r="1301" spans="1:43" ht="15" thickBot="1">
      <c r="A1301" s="1" t="s">
        <v>10</v>
      </c>
      <c r="B1301" s="1">
        <v>13121008500</v>
      </c>
      <c r="C1301" s="1"/>
      <c r="D1301" s="12">
        <v>42.5</v>
      </c>
      <c r="E1301" s="12">
        <v>49.6</v>
      </c>
      <c r="F1301" s="12">
        <v>16.7</v>
      </c>
      <c r="G1301" s="12">
        <v>8</v>
      </c>
      <c r="H1301" s="12">
        <v>13.2</v>
      </c>
      <c r="I1301" s="12">
        <v>2.2999999999999998</v>
      </c>
      <c r="J1301" s="12">
        <v>54.7</v>
      </c>
      <c r="K1301" s="12">
        <v>59.5</v>
      </c>
      <c r="L1301" s="12">
        <v>54.6</v>
      </c>
      <c r="M1301" s="12">
        <v>41.8</v>
      </c>
      <c r="N1301" s="12">
        <v>56.1</v>
      </c>
      <c r="O1301" s="12">
        <v>21.6</v>
      </c>
      <c r="P1301" s="12">
        <v>48.1</v>
      </c>
      <c r="Q1301" s="12">
        <v>33.700000000000003</v>
      </c>
      <c r="R1301" s="85">
        <v>9.2262783827526035E-2</v>
      </c>
      <c r="S1301" s="122">
        <v>0.1422840541991057</v>
      </c>
      <c r="T1301" s="122">
        <v>0.21694939982700132</v>
      </c>
      <c r="U1301" s="122">
        <v>8.9478924254213207E-2</v>
      </c>
      <c r="V1301" s="174">
        <f t="shared" si="2597"/>
        <v>1</v>
      </c>
      <c r="W1301" s="174">
        <f t="shared" si="2598"/>
        <v>1</v>
      </c>
      <c r="X1301" s="174">
        <f t="shared" si="2599"/>
        <v>1</v>
      </c>
      <c r="Y1301" s="174">
        <f t="shared" si="2600"/>
        <v>1</v>
      </c>
      <c r="Z1301" s="99"/>
      <c r="AA1301" s="99"/>
      <c r="AB1301" s="99"/>
      <c r="AC1301" s="99"/>
      <c r="AD1301" s="99"/>
      <c r="AE1301" s="99"/>
      <c r="AF1301" s="99"/>
      <c r="AG1301" s="99"/>
      <c r="AH1301" s="99"/>
      <c r="AI1301" s="99"/>
      <c r="AJ1301" s="99"/>
      <c r="AK1301" s="99"/>
      <c r="AL1301" s="99"/>
      <c r="AM1301" s="99"/>
      <c r="AN1301" s="99"/>
      <c r="AO1301" s="52"/>
      <c r="AP1301" s="52"/>
      <c r="AQ1301" s="52"/>
    </row>
    <row r="1302" spans="1:43" ht="15" thickBot="1">
      <c r="A1302" s="1" t="s">
        <v>10</v>
      </c>
      <c r="B1302" s="1">
        <v>13121008601</v>
      </c>
      <c r="C1302" s="1"/>
      <c r="D1302" s="10">
        <v>42.5</v>
      </c>
      <c r="E1302" s="10">
        <v>49.6</v>
      </c>
      <c r="F1302" s="10">
        <v>13.8</v>
      </c>
      <c r="G1302" s="10">
        <v>8</v>
      </c>
      <c r="H1302" s="10">
        <v>15.7</v>
      </c>
      <c r="I1302" s="10">
        <v>1.5</v>
      </c>
      <c r="J1302" s="10">
        <v>64.099999999999994</v>
      </c>
      <c r="K1302" s="10">
        <v>78.7</v>
      </c>
      <c r="L1302" s="10">
        <v>52.2</v>
      </c>
      <c r="M1302" s="10">
        <v>43.3</v>
      </c>
      <c r="N1302" s="10">
        <v>56.1</v>
      </c>
      <c r="O1302" s="10">
        <v>24</v>
      </c>
      <c r="P1302" s="10">
        <v>23.2</v>
      </c>
      <c r="Q1302" s="10">
        <v>29.8</v>
      </c>
      <c r="R1302" s="85">
        <v>9.380230327144029E-2</v>
      </c>
      <c r="S1302" s="122">
        <v>8.3477274502086724E-2</v>
      </c>
      <c r="T1302" s="122">
        <v>0.15077606482781958</v>
      </c>
      <c r="U1302" s="122">
        <v>0.22952021352524379</v>
      </c>
      <c r="V1302" s="174">
        <f t="shared" si="2597"/>
        <v>1</v>
      </c>
      <c r="W1302" s="174">
        <f t="shared" si="2598"/>
        <v>1</v>
      </c>
      <c r="X1302" s="174">
        <f t="shared" si="2599"/>
        <v>1</v>
      </c>
      <c r="Y1302" s="174">
        <f t="shared" si="2600"/>
        <v>1</v>
      </c>
      <c r="Z1302" s="99"/>
      <c r="AA1302" s="99"/>
      <c r="AB1302" s="99"/>
      <c r="AC1302" s="99"/>
      <c r="AD1302" s="99"/>
      <c r="AE1302" s="99"/>
      <c r="AF1302" s="99"/>
      <c r="AG1302" s="99"/>
      <c r="AH1302" s="99"/>
      <c r="AI1302" s="99"/>
      <c r="AJ1302" s="99"/>
      <c r="AK1302" s="99"/>
      <c r="AL1302" s="99"/>
      <c r="AM1302" s="99"/>
      <c r="AN1302" s="99"/>
      <c r="AO1302" s="52"/>
      <c r="AP1302" s="52"/>
      <c r="AQ1302" s="52"/>
    </row>
    <row r="1303" spans="1:43" ht="15" thickBot="1">
      <c r="A1303" s="1" t="s">
        <v>10</v>
      </c>
      <c r="B1303" s="1">
        <v>13121008602</v>
      </c>
      <c r="C1303" s="1"/>
      <c r="D1303" s="12">
        <v>42.5</v>
      </c>
      <c r="E1303" s="12">
        <v>49.6</v>
      </c>
      <c r="F1303" s="12">
        <v>15.2</v>
      </c>
      <c r="G1303" s="12">
        <v>8</v>
      </c>
      <c r="H1303" s="12">
        <v>13.6</v>
      </c>
      <c r="I1303" s="12">
        <v>22.7</v>
      </c>
      <c r="J1303" s="12">
        <v>52.5</v>
      </c>
      <c r="K1303" s="12">
        <v>63.5</v>
      </c>
      <c r="L1303" s="12">
        <v>42.8</v>
      </c>
      <c r="M1303" s="12">
        <v>22.7</v>
      </c>
      <c r="N1303" s="12">
        <v>56.1</v>
      </c>
      <c r="O1303" s="12">
        <v>17.2</v>
      </c>
      <c r="P1303" s="12">
        <v>32.799999999999997</v>
      </c>
      <c r="Q1303" s="12">
        <v>21.4</v>
      </c>
      <c r="R1303" s="85">
        <v>0.22063320120464941</v>
      </c>
      <c r="S1303" s="122">
        <v>3.6245191465944085E-2</v>
      </c>
      <c r="T1303" s="122">
        <v>0.41106507741058795</v>
      </c>
      <c r="U1303" s="122">
        <v>0.31826991817709499</v>
      </c>
      <c r="V1303" s="174">
        <f t="shared" si="2597"/>
        <v>1</v>
      </c>
      <c r="W1303" s="174">
        <f t="shared" si="2598"/>
        <v>1</v>
      </c>
      <c r="X1303" s="174">
        <f t="shared" si="2599"/>
        <v>1</v>
      </c>
      <c r="Y1303" s="174">
        <f t="shared" si="2600"/>
        <v>1</v>
      </c>
      <c r="Z1303" s="99"/>
      <c r="AA1303" s="99"/>
      <c r="AB1303" s="99"/>
      <c r="AC1303" s="99"/>
      <c r="AD1303" s="99"/>
      <c r="AE1303" s="99"/>
      <c r="AF1303" s="99"/>
      <c r="AG1303" s="99"/>
      <c r="AH1303" s="99"/>
      <c r="AI1303" s="99"/>
      <c r="AJ1303" s="99"/>
      <c r="AK1303" s="99"/>
      <c r="AL1303" s="99"/>
      <c r="AM1303" s="99"/>
      <c r="AN1303" s="99"/>
      <c r="AO1303" s="52"/>
      <c r="AP1303" s="52"/>
      <c r="AQ1303" s="52"/>
    </row>
    <row r="1304" spans="1:43" ht="15" thickBot="1">
      <c r="A1304" s="1" t="s">
        <v>10</v>
      </c>
      <c r="B1304" s="1">
        <v>13121008700</v>
      </c>
      <c r="C1304" s="1"/>
      <c r="D1304" s="12">
        <v>42.5</v>
      </c>
      <c r="E1304" s="12">
        <v>49.6</v>
      </c>
      <c r="F1304" s="12">
        <v>15.2</v>
      </c>
      <c r="G1304" s="12">
        <v>8</v>
      </c>
      <c r="H1304" s="12">
        <v>15.7</v>
      </c>
      <c r="I1304" s="12">
        <v>15.4</v>
      </c>
      <c r="J1304" s="12">
        <v>72.2</v>
      </c>
      <c r="K1304" s="12">
        <v>65.099999999999994</v>
      </c>
      <c r="L1304" s="12">
        <v>55.5</v>
      </c>
      <c r="M1304" s="12">
        <v>21.3</v>
      </c>
      <c r="N1304" s="12">
        <v>56.1</v>
      </c>
      <c r="O1304" s="12">
        <v>15.9</v>
      </c>
      <c r="P1304" s="12">
        <v>34.200000000000003</v>
      </c>
      <c r="Q1304" s="12">
        <v>25</v>
      </c>
      <c r="R1304" s="85">
        <v>0.15821909801964912</v>
      </c>
      <c r="S1304" s="122">
        <v>0</v>
      </c>
      <c r="T1304" s="122">
        <v>0.32346306978884481</v>
      </c>
      <c r="U1304" s="122">
        <v>0.28285070524036088</v>
      </c>
      <c r="V1304" s="174">
        <f t="shared" si="2597"/>
        <v>1</v>
      </c>
      <c r="W1304" s="174">
        <f t="shared" si="2598"/>
        <v>1</v>
      </c>
      <c r="X1304" s="174">
        <f t="shared" si="2599"/>
        <v>1</v>
      </c>
      <c r="Y1304" s="174">
        <f t="shared" si="2600"/>
        <v>1</v>
      </c>
      <c r="Z1304" s="99"/>
      <c r="AA1304" s="99"/>
      <c r="AB1304" s="99"/>
      <c r="AC1304" s="99"/>
      <c r="AD1304" s="99"/>
      <c r="AE1304" s="99"/>
      <c r="AF1304" s="99"/>
      <c r="AG1304" s="99"/>
      <c r="AH1304" s="99"/>
      <c r="AI1304" s="99"/>
      <c r="AJ1304" s="99"/>
      <c r="AK1304" s="99"/>
      <c r="AL1304" s="99"/>
      <c r="AM1304" s="99"/>
      <c r="AN1304" s="99"/>
      <c r="AO1304" s="52"/>
      <c r="AP1304" s="52"/>
      <c r="AQ1304" s="52"/>
    </row>
    <row r="1305" spans="1:43" ht="15" thickBot="1">
      <c r="A1305" s="1" t="s">
        <v>10</v>
      </c>
      <c r="B1305" s="1">
        <v>13121008800</v>
      </c>
      <c r="C1305" s="1"/>
      <c r="D1305" s="12">
        <v>73.5</v>
      </c>
      <c r="E1305" s="12">
        <v>72.900000000000006</v>
      </c>
      <c r="F1305" s="12">
        <v>47.4</v>
      </c>
      <c r="G1305" s="12">
        <v>44.9</v>
      </c>
      <c r="H1305" s="12">
        <v>6.8</v>
      </c>
      <c r="I1305" s="12">
        <v>0.7</v>
      </c>
      <c r="J1305" s="12">
        <v>19.5</v>
      </c>
      <c r="K1305" s="12">
        <v>13</v>
      </c>
      <c r="L1305" s="12">
        <v>27.7</v>
      </c>
      <c r="M1305" s="12">
        <v>10.199999999999999</v>
      </c>
      <c r="N1305" s="12">
        <v>75.2</v>
      </c>
      <c r="O1305" s="12">
        <v>10.8</v>
      </c>
      <c r="P1305" s="12">
        <v>13.3</v>
      </c>
      <c r="Q1305" s="12">
        <v>10.8</v>
      </c>
      <c r="R1305" s="85">
        <v>0.734253705472518</v>
      </c>
      <c r="S1305" s="122">
        <v>0.6660736400229702</v>
      </c>
      <c r="T1305" s="122">
        <v>0.79403409240708323</v>
      </c>
      <c r="U1305" s="122">
        <v>0.69858770816246185</v>
      </c>
      <c r="V1305" s="174">
        <f t="shared" si="2597"/>
        <v>5</v>
      </c>
      <c r="W1305" s="174">
        <f t="shared" si="2598"/>
        <v>5</v>
      </c>
      <c r="X1305" s="174">
        <f t="shared" si="2599"/>
        <v>5</v>
      </c>
      <c r="Y1305" s="174">
        <f t="shared" si="2600"/>
        <v>3</v>
      </c>
      <c r="Z1305" s="99"/>
      <c r="AA1305" s="99"/>
      <c r="AB1305" s="99"/>
      <c r="AC1305" s="99"/>
      <c r="AD1305" s="99"/>
      <c r="AE1305" s="99"/>
      <c r="AF1305" s="99"/>
      <c r="AG1305" s="99"/>
      <c r="AH1305" s="99"/>
      <c r="AI1305" s="99"/>
      <c r="AJ1305" s="99"/>
      <c r="AK1305" s="99"/>
      <c r="AL1305" s="99"/>
      <c r="AM1305" s="99"/>
      <c r="AN1305" s="99"/>
      <c r="AO1305" s="52"/>
      <c r="AP1305" s="52"/>
      <c r="AQ1305" s="52"/>
    </row>
    <row r="1306" spans="1:43" ht="15" thickBot="1">
      <c r="A1306" s="1" t="s">
        <v>10</v>
      </c>
      <c r="B1306" s="1">
        <v>13121008902</v>
      </c>
      <c r="C1306" s="1"/>
      <c r="D1306" s="12">
        <v>73.5</v>
      </c>
      <c r="E1306" s="12">
        <v>72.900000000000006</v>
      </c>
      <c r="F1306" s="12">
        <v>69</v>
      </c>
      <c r="G1306" s="12">
        <v>44.9</v>
      </c>
      <c r="H1306" s="12">
        <v>6.7</v>
      </c>
      <c r="I1306" s="12">
        <v>1.3</v>
      </c>
      <c r="J1306" s="12">
        <v>5.7</v>
      </c>
      <c r="K1306" s="12">
        <v>22.4</v>
      </c>
      <c r="L1306" s="12">
        <v>34.5</v>
      </c>
      <c r="M1306" s="12">
        <v>1.8</v>
      </c>
      <c r="N1306" s="12">
        <v>75.2</v>
      </c>
      <c r="O1306" s="12">
        <v>7.4</v>
      </c>
      <c r="P1306" s="12">
        <v>19.7</v>
      </c>
      <c r="Q1306" s="12">
        <v>9.4</v>
      </c>
      <c r="R1306" s="85">
        <v>0.74820714113511932</v>
      </c>
      <c r="S1306" s="122">
        <v>0.73673679302036521</v>
      </c>
      <c r="T1306" s="122">
        <v>0.76458081955120216</v>
      </c>
      <c r="U1306" s="122">
        <v>0.70558382217783344</v>
      </c>
      <c r="V1306" s="174">
        <f t="shared" si="2597"/>
        <v>5</v>
      </c>
      <c r="W1306" s="174">
        <f t="shared" si="2598"/>
        <v>5</v>
      </c>
      <c r="X1306" s="174">
        <f t="shared" si="2599"/>
        <v>5</v>
      </c>
      <c r="Y1306" s="174">
        <f t="shared" si="2600"/>
        <v>3</v>
      </c>
      <c r="Z1306" s="99"/>
      <c r="AA1306" s="99"/>
      <c r="AB1306" s="99"/>
      <c r="AC1306" s="99"/>
      <c r="AD1306" s="99"/>
      <c r="AE1306" s="99"/>
      <c r="AF1306" s="99"/>
      <c r="AG1306" s="99"/>
      <c r="AH1306" s="99"/>
      <c r="AI1306" s="99"/>
      <c r="AJ1306" s="99"/>
      <c r="AK1306" s="99"/>
      <c r="AL1306" s="99"/>
      <c r="AM1306" s="99"/>
      <c r="AN1306" s="99"/>
      <c r="AO1306" s="52"/>
      <c r="AP1306" s="52"/>
      <c r="AQ1306" s="52"/>
    </row>
    <row r="1307" spans="1:43" ht="15" thickBot="1">
      <c r="A1307" s="1" t="s">
        <v>10</v>
      </c>
      <c r="B1307" s="1">
        <v>13121008903</v>
      </c>
      <c r="C1307" s="1"/>
      <c r="D1307" s="12">
        <v>73.5</v>
      </c>
      <c r="E1307" s="12">
        <v>72.900000000000006</v>
      </c>
      <c r="F1307" s="12">
        <v>52.5</v>
      </c>
      <c r="G1307" s="12">
        <v>44.9</v>
      </c>
      <c r="H1307" s="12">
        <v>9.1999999999999993</v>
      </c>
      <c r="I1307" s="12">
        <v>10.6</v>
      </c>
      <c r="J1307" s="12">
        <v>52.8</v>
      </c>
      <c r="K1307" s="12">
        <v>41.5</v>
      </c>
      <c r="L1307" s="12">
        <v>38.700000000000003</v>
      </c>
      <c r="M1307" s="12">
        <v>44.7</v>
      </c>
      <c r="N1307" s="12">
        <v>75.2</v>
      </c>
      <c r="O1307" s="12">
        <v>13.2</v>
      </c>
      <c r="P1307" s="12">
        <v>30.8</v>
      </c>
      <c r="Q1307" s="12">
        <v>3.4</v>
      </c>
      <c r="R1307" s="85">
        <v>0.49825065504150196</v>
      </c>
      <c r="S1307" s="122">
        <v>0.52129451636849666</v>
      </c>
      <c r="T1307" s="122">
        <v>0.38032041486677831</v>
      </c>
      <c r="U1307" s="122">
        <v>0.67110447572936971</v>
      </c>
      <c r="V1307" s="174">
        <f t="shared" si="2597"/>
        <v>2</v>
      </c>
      <c r="W1307" s="174">
        <f t="shared" si="2598"/>
        <v>3</v>
      </c>
      <c r="X1307" s="174">
        <f t="shared" si="2599"/>
        <v>1</v>
      </c>
      <c r="Y1307" s="174">
        <f t="shared" si="2600"/>
        <v>3</v>
      </c>
      <c r="Z1307" s="99"/>
      <c r="AA1307" s="99"/>
      <c r="AB1307" s="99"/>
      <c r="AC1307" s="99"/>
      <c r="AD1307" s="99"/>
      <c r="AE1307" s="99"/>
      <c r="AF1307" s="99"/>
      <c r="AG1307" s="99"/>
      <c r="AH1307" s="99"/>
      <c r="AI1307" s="99"/>
      <c r="AJ1307" s="99"/>
      <c r="AK1307" s="99"/>
      <c r="AL1307" s="99"/>
      <c r="AM1307" s="99"/>
      <c r="AN1307" s="99"/>
      <c r="AO1307" s="52"/>
      <c r="AP1307" s="52"/>
      <c r="AQ1307" s="52"/>
    </row>
    <row r="1308" spans="1:43" ht="15" thickBot="1">
      <c r="A1308" s="1" t="s">
        <v>10</v>
      </c>
      <c r="B1308" s="1">
        <v>13121008904</v>
      </c>
      <c r="C1308" s="1"/>
      <c r="D1308" s="12">
        <v>73.5</v>
      </c>
      <c r="E1308" s="12">
        <v>72.900000000000006</v>
      </c>
      <c r="F1308" s="12">
        <v>83.5</v>
      </c>
      <c r="G1308" s="12">
        <v>44.9</v>
      </c>
      <c r="H1308" s="12">
        <v>8.6999999999999993</v>
      </c>
      <c r="I1308" s="12">
        <v>2.9</v>
      </c>
      <c r="J1308" s="12">
        <v>6.6</v>
      </c>
      <c r="K1308" s="12">
        <v>14.8</v>
      </c>
      <c r="L1308" s="12">
        <v>38.200000000000003</v>
      </c>
      <c r="M1308" s="12">
        <v>5.9</v>
      </c>
      <c r="N1308" s="12">
        <v>75.2</v>
      </c>
      <c r="O1308" s="12">
        <v>2.2000000000000002</v>
      </c>
      <c r="P1308" s="12">
        <v>9.1999999999999993</v>
      </c>
      <c r="Q1308" s="12">
        <v>8.3000000000000007</v>
      </c>
      <c r="R1308" s="85">
        <v>0.77039090453133374</v>
      </c>
      <c r="S1308" s="122">
        <v>0.72606422536777004</v>
      </c>
      <c r="T1308" s="122">
        <v>0.7403789792688189</v>
      </c>
      <c r="U1308" s="122">
        <v>0.80716606161092019</v>
      </c>
      <c r="V1308" s="174">
        <f t="shared" si="2597"/>
        <v>5</v>
      </c>
      <c r="W1308" s="174">
        <f t="shared" si="2598"/>
        <v>5</v>
      </c>
      <c r="X1308" s="174">
        <f t="shared" si="2599"/>
        <v>5</v>
      </c>
      <c r="Y1308" s="174">
        <f t="shared" si="2600"/>
        <v>5</v>
      </c>
      <c r="Z1308" s="99"/>
      <c r="AA1308" s="99"/>
      <c r="AB1308" s="99"/>
      <c r="AC1308" s="99"/>
      <c r="AD1308" s="99"/>
      <c r="AE1308" s="99"/>
      <c r="AF1308" s="99"/>
      <c r="AG1308" s="99"/>
      <c r="AH1308" s="99"/>
      <c r="AI1308" s="99"/>
      <c r="AJ1308" s="99"/>
      <c r="AK1308" s="99"/>
      <c r="AL1308" s="99"/>
      <c r="AM1308" s="99"/>
      <c r="AN1308" s="99"/>
      <c r="AO1308" s="52"/>
      <c r="AP1308" s="52"/>
      <c r="AQ1308" s="52"/>
    </row>
    <row r="1309" spans="1:43" ht="15" thickBot="1">
      <c r="A1309" s="1" t="s">
        <v>10</v>
      </c>
      <c r="B1309" s="1">
        <v>13121009000</v>
      </c>
      <c r="C1309" s="1"/>
      <c r="D1309" s="12">
        <v>73.5</v>
      </c>
      <c r="E1309" s="12">
        <v>72.900000000000006</v>
      </c>
      <c r="F1309" s="12">
        <v>82.5</v>
      </c>
      <c r="G1309" s="12">
        <v>44.9</v>
      </c>
      <c r="H1309" s="12">
        <v>6.3</v>
      </c>
      <c r="I1309" s="12">
        <v>5.0818000000000003</v>
      </c>
      <c r="J1309" s="12">
        <v>1.9</v>
      </c>
      <c r="K1309" s="12">
        <v>8.5</v>
      </c>
      <c r="L1309" s="12">
        <v>30.7</v>
      </c>
      <c r="M1309" s="12">
        <v>1.6652</v>
      </c>
      <c r="N1309" s="12">
        <v>75.2</v>
      </c>
      <c r="O1309" s="12">
        <v>0.4</v>
      </c>
      <c r="P1309" s="12">
        <v>4.3</v>
      </c>
      <c r="Q1309" s="12">
        <v>5.4</v>
      </c>
      <c r="R1309" s="85">
        <v>0.85080439112962492</v>
      </c>
      <c r="S1309" s="122">
        <v>0.75883047403864312</v>
      </c>
      <c r="T1309" s="122">
        <v>0.84578127053613161</v>
      </c>
      <c r="U1309" s="122">
        <v>0.87508581193160762</v>
      </c>
      <c r="V1309" s="174">
        <f t="shared" si="2597"/>
        <v>5</v>
      </c>
      <c r="W1309" s="174">
        <f t="shared" si="2598"/>
        <v>5</v>
      </c>
      <c r="X1309" s="174">
        <f t="shared" si="2599"/>
        <v>5</v>
      </c>
      <c r="Y1309" s="174">
        <f t="shared" si="2600"/>
        <v>5</v>
      </c>
      <c r="Z1309" s="99"/>
      <c r="AA1309" s="99"/>
      <c r="AB1309" s="99"/>
      <c r="AC1309" s="99"/>
      <c r="AD1309" s="99"/>
      <c r="AE1309" s="99"/>
      <c r="AF1309" s="99"/>
      <c r="AG1309" s="99"/>
      <c r="AH1309" s="99"/>
      <c r="AI1309" s="99"/>
      <c r="AJ1309" s="99"/>
      <c r="AK1309" s="99"/>
      <c r="AL1309" s="99"/>
      <c r="AM1309" s="99"/>
      <c r="AN1309" s="99"/>
      <c r="AO1309" s="52"/>
      <c r="AP1309" s="52"/>
      <c r="AQ1309" s="52"/>
    </row>
    <row r="1310" spans="1:43" ht="15" thickBot="1">
      <c r="A1310" s="1" t="s">
        <v>10</v>
      </c>
      <c r="B1310" s="1">
        <v>13121009101</v>
      </c>
      <c r="C1310" s="1"/>
      <c r="D1310" s="12">
        <v>73.5</v>
      </c>
      <c r="E1310" s="12">
        <v>72.900000000000006</v>
      </c>
      <c r="F1310" s="12">
        <v>68.7</v>
      </c>
      <c r="G1310" s="12">
        <v>44.9</v>
      </c>
      <c r="H1310" s="12">
        <v>10.199999999999999</v>
      </c>
      <c r="I1310" s="12">
        <v>8.5189000000000004</v>
      </c>
      <c r="J1310" s="12">
        <v>14.285399999999999</v>
      </c>
      <c r="K1310" s="12">
        <v>15.1</v>
      </c>
      <c r="L1310" s="12">
        <v>32.5</v>
      </c>
      <c r="M1310" s="12">
        <v>3.9638</v>
      </c>
      <c r="N1310" s="12">
        <v>75.2</v>
      </c>
      <c r="O1310" s="12">
        <v>4.4000000000000004</v>
      </c>
      <c r="P1310" s="12">
        <v>6.4</v>
      </c>
      <c r="Q1310" s="12">
        <v>4.0999999999999996</v>
      </c>
      <c r="R1310" s="85">
        <v>0.7750552599789593</v>
      </c>
      <c r="S1310" s="122">
        <v>0.62995863202824987</v>
      </c>
      <c r="T1310" s="122">
        <v>0.79260976588345688</v>
      </c>
      <c r="U1310" s="122">
        <v>0.84943172251885413</v>
      </c>
      <c r="V1310" s="174">
        <f t="shared" si="2597"/>
        <v>5</v>
      </c>
      <c r="W1310" s="174">
        <f t="shared" si="2598"/>
        <v>5</v>
      </c>
      <c r="X1310" s="174">
        <f t="shared" si="2599"/>
        <v>5</v>
      </c>
      <c r="Y1310" s="174">
        <f t="shared" si="2600"/>
        <v>5</v>
      </c>
      <c r="Z1310" s="99"/>
      <c r="AA1310" s="99"/>
      <c r="AB1310" s="99"/>
      <c r="AC1310" s="99"/>
      <c r="AD1310" s="99"/>
      <c r="AE1310" s="99"/>
      <c r="AF1310" s="99"/>
      <c r="AG1310" s="99"/>
      <c r="AH1310" s="99"/>
      <c r="AI1310" s="99"/>
      <c r="AJ1310" s="99"/>
      <c r="AK1310" s="99"/>
      <c r="AL1310" s="99"/>
      <c r="AM1310" s="99"/>
      <c r="AN1310" s="99"/>
      <c r="AO1310" s="52"/>
      <c r="AP1310" s="52"/>
      <c r="AQ1310" s="52"/>
    </row>
    <row r="1311" spans="1:43" ht="15" thickBot="1">
      <c r="A1311" s="1" t="s">
        <v>10</v>
      </c>
      <c r="B1311" s="1">
        <v>13121009102</v>
      </c>
      <c r="C1311" s="1"/>
      <c r="D1311" s="12">
        <v>73.5</v>
      </c>
      <c r="E1311" s="12">
        <v>72.900000000000006</v>
      </c>
      <c r="F1311" s="12">
        <v>68.7</v>
      </c>
      <c r="G1311" s="12">
        <v>44.9</v>
      </c>
      <c r="H1311" s="12">
        <v>7.6</v>
      </c>
      <c r="I1311" s="12">
        <v>15.4664</v>
      </c>
      <c r="J1311" s="12">
        <v>1.9</v>
      </c>
      <c r="K1311" s="12">
        <v>5.4</v>
      </c>
      <c r="L1311" s="12">
        <v>29.5</v>
      </c>
      <c r="M1311" s="12">
        <v>5.7815000000000003</v>
      </c>
      <c r="N1311" s="12">
        <v>75.2</v>
      </c>
      <c r="O1311" s="12">
        <v>2.5</v>
      </c>
      <c r="P1311" s="12">
        <v>26.5</v>
      </c>
      <c r="Q1311" s="12">
        <v>5.0999999999999996</v>
      </c>
      <c r="R1311" s="85">
        <v>0.77046692755818447</v>
      </c>
      <c r="S1311" s="122">
        <v>0.66007280793806267</v>
      </c>
      <c r="T1311" s="122">
        <v>0.8392296309488434</v>
      </c>
      <c r="U1311" s="122">
        <v>0.75175107345543601</v>
      </c>
      <c r="V1311" s="174">
        <f t="shared" si="2597"/>
        <v>5</v>
      </c>
      <c r="W1311" s="174">
        <f t="shared" si="2598"/>
        <v>5</v>
      </c>
      <c r="X1311" s="174">
        <f t="shared" si="2599"/>
        <v>5</v>
      </c>
      <c r="Y1311" s="174">
        <f t="shared" si="2600"/>
        <v>5</v>
      </c>
      <c r="Z1311" s="99"/>
      <c r="AA1311" s="99"/>
      <c r="AB1311" s="99"/>
      <c r="AC1311" s="99"/>
      <c r="AD1311" s="99"/>
      <c r="AE1311" s="99"/>
      <c r="AF1311" s="99"/>
      <c r="AG1311" s="99"/>
      <c r="AH1311" s="99"/>
      <c r="AI1311" s="99"/>
      <c r="AJ1311" s="99"/>
      <c r="AK1311" s="99"/>
      <c r="AL1311" s="99"/>
      <c r="AM1311" s="99"/>
      <c r="AN1311" s="99"/>
      <c r="AO1311" s="52"/>
      <c r="AP1311" s="52"/>
      <c r="AQ1311" s="52"/>
    </row>
    <row r="1312" spans="1:43" ht="15" thickBot="1">
      <c r="A1312" s="1" t="s">
        <v>10</v>
      </c>
      <c r="B1312" s="1">
        <v>13121009200</v>
      </c>
      <c r="C1312" s="1"/>
      <c r="D1312" s="12">
        <v>77.400000000000006</v>
      </c>
      <c r="E1312" s="12">
        <v>72.099999999999994</v>
      </c>
      <c r="F1312" s="12">
        <v>60.4</v>
      </c>
      <c r="G1312" s="12">
        <v>49.9</v>
      </c>
      <c r="H1312" s="12">
        <v>8.9</v>
      </c>
      <c r="I1312" s="12">
        <v>12.3</v>
      </c>
      <c r="J1312" s="12">
        <v>18.3</v>
      </c>
      <c r="K1312" s="12">
        <v>21.6</v>
      </c>
      <c r="L1312" s="12">
        <v>33.5</v>
      </c>
      <c r="M1312" s="12">
        <v>25.1</v>
      </c>
      <c r="N1312" s="12">
        <v>78.099999999999994</v>
      </c>
      <c r="O1312" s="12">
        <v>10.199999999999999</v>
      </c>
      <c r="P1312" s="12">
        <v>22.3</v>
      </c>
      <c r="Q1312" s="12">
        <v>7.6</v>
      </c>
      <c r="R1312" s="85">
        <v>0.65166465899607184</v>
      </c>
      <c r="S1312" s="122">
        <v>0.62724023905770288</v>
      </c>
      <c r="T1312" s="122">
        <v>0.62205997200242968</v>
      </c>
      <c r="U1312" s="122">
        <v>0.71032103132821489</v>
      </c>
      <c r="V1312" s="174">
        <f t="shared" si="2597"/>
        <v>3</v>
      </c>
      <c r="W1312" s="174">
        <f t="shared" si="2598"/>
        <v>5</v>
      </c>
      <c r="X1312" s="174">
        <f t="shared" si="2599"/>
        <v>3</v>
      </c>
      <c r="Y1312" s="174">
        <f t="shared" si="2600"/>
        <v>3</v>
      </c>
      <c r="Z1312" s="99"/>
      <c r="AA1312" s="99"/>
      <c r="AB1312" s="99"/>
      <c r="AC1312" s="99"/>
      <c r="AD1312" s="99"/>
      <c r="AE1312" s="99"/>
      <c r="AF1312" s="99"/>
      <c r="AG1312" s="99"/>
      <c r="AH1312" s="99"/>
      <c r="AI1312" s="99"/>
      <c r="AJ1312" s="99"/>
      <c r="AK1312" s="99"/>
      <c r="AL1312" s="99"/>
      <c r="AM1312" s="99"/>
      <c r="AN1312" s="99"/>
      <c r="AO1312" s="52"/>
      <c r="AP1312" s="52"/>
      <c r="AQ1312" s="52"/>
    </row>
    <row r="1313" spans="1:43" ht="15" thickBot="1">
      <c r="A1313" s="1" t="s">
        <v>10</v>
      </c>
      <c r="B1313" s="1">
        <v>13121009300</v>
      </c>
      <c r="C1313" s="1"/>
      <c r="D1313" s="12">
        <v>73.5</v>
      </c>
      <c r="E1313" s="12">
        <v>72.900000000000006</v>
      </c>
      <c r="F1313" s="12">
        <v>55.1</v>
      </c>
      <c r="G1313" s="12">
        <v>44.9</v>
      </c>
      <c r="H1313" s="12">
        <v>11.8</v>
      </c>
      <c r="I1313" s="12">
        <v>7.2</v>
      </c>
      <c r="J1313" s="12">
        <v>4.5</v>
      </c>
      <c r="K1313" s="12">
        <v>4.5</v>
      </c>
      <c r="L1313" s="12">
        <v>35.299999999999997</v>
      </c>
      <c r="M1313" s="12">
        <v>-0.52329999999999999</v>
      </c>
      <c r="N1313" s="12">
        <v>75.2</v>
      </c>
      <c r="O1313" s="12">
        <v>0.4</v>
      </c>
      <c r="P1313" s="12">
        <v>4.9000000000000004</v>
      </c>
      <c r="Q1313" s="12">
        <v>3.5</v>
      </c>
      <c r="R1313" s="85">
        <v>0.80342600084266347</v>
      </c>
      <c r="S1313" s="122">
        <v>0.60599277918493077</v>
      </c>
      <c r="T1313" s="122">
        <v>0.84259691524953961</v>
      </c>
      <c r="U1313" s="122">
        <v>0.89199187508931399</v>
      </c>
      <c r="V1313" s="174">
        <f t="shared" si="2597"/>
        <v>5</v>
      </c>
      <c r="W1313" s="174">
        <f t="shared" si="2598"/>
        <v>3</v>
      </c>
      <c r="X1313" s="174">
        <f t="shared" si="2599"/>
        <v>5</v>
      </c>
      <c r="Y1313" s="174">
        <f t="shared" si="2600"/>
        <v>5</v>
      </c>
      <c r="Z1313" s="99"/>
      <c r="AA1313" s="99"/>
      <c r="AB1313" s="99"/>
      <c r="AC1313" s="99"/>
      <c r="AD1313" s="99"/>
      <c r="AE1313" s="99"/>
      <c r="AF1313" s="99"/>
      <c r="AG1313" s="99"/>
      <c r="AH1313" s="99"/>
      <c r="AI1313" s="99"/>
      <c r="AJ1313" s="99"/>
      <c r="AK1313" s="99"/>
      <c r="AL1313" s="99"/>
      <c r="AM1313" s="99"/>
      <c r="AN1313" s="99"/>
      <c r="AO1313" s="52"/>
      <c r="AP1313" s="52"/>
      <c r="AQ1313" s="52"/>
    </row>
    <row r="1314" spans="1:43" ht="15" thickBot="1">
      <c r="A1314" s="1" t="s">
        <v>10</v>
      </c>
      <c r="B1314" s="1">
        <v>13121009402</v>
      </c>
      <c r="C1314" s="1"/>
      <c r="D1314" s="12">
        <v>73.5</v>
      </c>
      <c r="E1314" s="12">
        <v>72.900000000000006</v>
      </c>
      <c r="F1314" s="12">
        <v>57.3</v>
      </c>
      <c r="G1314" s="12">
        <v>44.9</v>
      </c>
      <c r="H1314" s="12">
        <v>9.1</v>
      </c>
      <c r="I1314" s="12">
        <v>10.4</v>
      </c>
      <c r="J1314" s="12">
        <v>21.3</v>
      </c>
      <c r="K1314" s="12">
        <v>29.9</v>
      </c>
      <c r="L1314" s="12">
        <v>37.9</v>
      </c>
      <c r="M1314" s="12">
        <v>36.799999999999997</v>
      </c>
      <c r="N1314" s="12">
        <v>75.2</v>
      </c>
      <c r="O1314" s="12">
        <v>9.1999999999999993</v>
      </c>
      <c r="P1314" s="12">
        <v>29</v>
      </c>
      <c r="Q1314" s="12">
        <v>10.4</v>
      </c>
      <c r="R1314" s="85">
        <v>0.55575794489746499</v>
      </c>
      <c r="S1314" s="122">
        <v>0.59946050408677953</v>
      </c>
      <c r="T1314" s="122">
        <v>0.48220188436096723</v>
      </c>
      <c r="U1314" s="122">
        <v>0.6355036141241317</v>
      </c>
      <c r="V1314" s="174">
        <f t="shared" si="2597"/>
        <v>3</v>
      </c>
      <c r="W1314" s="174">
        <f t="shared" si="2598"/>
        <v>3</v>
      </c>
      <c r="X1314" s="174">
        <f t="shared" si="2599"/>
        <v>2</v>
      </c>
      <c r="Y1314" s="174">
        <f t="shared" si="2600"/>
        <v>3</v>
      </c>
      <c r="Z1314" s="99"/>
      <c r="AA1314" s="99"/>
      <c r="AB1314" s="99"/>
      <c r="AC1314" s="99"/>
      <c r="AD1314" s="99"/>
      <c r="AE1314" s="99"/>
      <c r="AF1314" s="99"/>
      <c r="AG1314" s="99"/>
      <c r="AH1314" s="99"/>
      <c r="AI1314" s="99"/>
      <c r="AJ1314" s="99"/>
      <c r="AK1314" s="99"/>
      <c r="AL1314" s="99"/>
      <c r="AM1314" s="99"/>
      <c r="AN1314" s="99"/>
      <c r="AO1314" s="52"/>
      <c r="AP1314" s="52"/>
      <c r="AQ1314" s="52"/>
    </row>
    <row r="1315" spans="1:43" ht="15" thickBot="1">
      <c r="A1315" s="1" t="s">
        <v>10</v>
      </c>
      <c r="B1315" s="1">
        <v>13121009403</v>
      </c>
      <c r="C1315" s="1"/>
      <c r="D1315" s="12">
        <v>73.5</v>
      </c>
      <c r="E1315" s="12">
        <v>72.900000000000006</v>
      </c>
      <c r="F1315" s="12">
        <v>69.599999999999994</v>
      </c>
      <c r="G1315" s="12">
        <v>44.9</v>
      </c>
      <c r="H1315" s="12">
        <v>9.6999999999999993</v>
      </c>
      <c r="I1315" s="12">
        <v>24.4</v>
      </c>
      <c r="J1315" s="12">
        <v>15.6</v>
      </c>
      <c r="K1315" s="12">
        <v>26.3</v>
      </c>
      <c r="L1315" s="12">
        <v>36.200000000000003</v>
      </c>
      <c r="M1315" s="12">
        <v>8.5</v>
      </c>
      <c r="N1315" s="12">
        <v>75.2</v>
      </c>
      <c r="O1315" s="12">
        <v>6</v>
      </c>
      <c r="P1315" s="12">
        <v>29.7</v>
      </c>
      <c r="Q1315" s="12">
        <v>8.1999999999999993</v>
      </c>
      <c r="R1315" s="85">
        <v>0.64695688482222502</v>
      </c>
      <c r="S1315" s="122">
        <v>0.55729379662253142</v>
      </c>
      <c r="T1315" s="122">
        <v>0.69360622872172839</v>
      </c>
      <c r="U1315" s="122">
        <v>0.67804820957973666</v>
      </c>
      <c r="V1315" s="174">
        <f t="shared" si="2597"/>
        <v>3</v>
      </c>
      <c r="W1315" s="174">
        <f t="shared" si="2598"/>
        <v>3</v>
      </c>
      <c r="X1315" s="174">
        <f t="shared" si="2599"/>
        <v>3</v>
      </c>
      <c r="Y1315" s="174">
        <f t="shared" si="2600"/>
        <v>3</v>
      </c>
      <c r="Z1315" s="99"/>
      <c r="AA1315" s="99"/>
      <c r="AB1315" s="99"/>
      <c r="AC1315" s="99"/>
      <c r="AD1315" s="99"/>
      <c r="AE1315" s="99"/>
      <c r="AF1315" s="99"/>
      <c r="AG1315" s="99"/>
      <c r="AH1315" s="99"/>
      <c r="AI1315" s="99"/>
      <c r="AJ1315" s="99"/>
      <c r="AK1315" s="99"/>
      <c r="AL1315" s="99"/>
      <c r="AM1315" s="99"/>
      <c r="AN1315" s="99"/>
      <c r="AO1315" s="52"/>
      <c r="AP1315" s="52"/>
      <c r="AQ1315" s="52"/>
    </row>
    <row r="1316" spans="1:43" ht="15" thickBot="1">
      <c r="A1316" s="1" t="s">
        <v>10</v>
      </c>
      <c r="B1316" s="1">
        <v>13121009404</v>
      </c>
      <c r="C1316" s="1"/>
      <c r="D1316" s="12">
        <v>73.5</v>
      </c>
      <c r="E1316" s="12">
        <v>72.900000000000006</v>
      </c>
      <c r="F1316" s="12">
        <v>72.2</v>
      </c>
      <c r="G1316" s="12">
        <v>44.9</v>
      </c>
      <c r="H1316" s="12">
        <v>4.7</v>
      </c>
      <c r="I1316" s="12">
        <v>2.2000000000000002</v>
      </c>
      <c r="J1316" s="12">
        <v>3.0449999999999999</v>
      </c>
      <c r="K1316" s="12">
        <v>9.9</v>
      </c>
      <c r="L1316" s="12">
        <v>23.9</v>
      </c>
      <c r="M1316" s="12">
        <v>3.3706</v>
      </c>
      <c r="N1316" s="12">
        <v>75.2</v>
      </c>
      <c r="O1316" s="12">
        <v>2.1</v>
      </c>
      <c r="P1316" s="12">
        <v>7.8</v>
      </c>
      <c r="Q1316" s="12">
        <v>3.9</v>
      </c>
      <c r="R1316" s="85">
        <v>0.86466636553441745</v>
      </c>
      <c r="S1316" s="122">
        <v>0.77404200747010987</v>
      </c>
      <c r="T1316" s="122">
        <v>0.8777857422001466</v>
      </c>
      <c r="U1316" s="122">
        <v>0.86103175556593015</v>
      </c>
      <c r="V1316" s="174">
        <f t="shared" si="2597"/>
        <v>5</v>
      </c>
      <c r="W1316" s="174">
        <f t="shared" si="2598"/>
        <v>5</v>
      </c>
      <c r="X1316" s="174">
        <f t="shared" si="2599"/>
        <v>5</v>
      </c>
      <c r="Y1316" s="174">
        <f t="shared" si="2600"/>
        <v>5</v>
      </c>
      <c r="Z1316" s="99"/>
      <c r="AA1316" s="99"/>
      <c r="AB1316" s="99"/>
      <c r="AC1316" s="99"/>
      <c r="AD1316" s="99"/>
      <c r="AE1316" s="99"/>
      <c r="AF1316" s="99"/>
      <c r="AG1316" s="99"/>
      <c r="AH1316" s="99"/>
      <c r="AI1316" s="99"/>
      <c r="AJ1316" s="99"/>
      <c r="AK1316" s="99"/>
      <c r="AL1316" s="99"/>
      <c r="AM1316" s="99"/>
      <c r="AN1316" s="99"/>
      <c r="AO1316" s="52"/>
      <c r="AP1316" s="52"/>
      <c r="AQ1316" s="52"/>
    </row>
    <row r="1317" spans="1:43" ht="15" thickBot="1">
      <c r="A1317" s="1" t="s">
        <v>10</v>
      </c>
      <c r="B1317" s="1">
        <v>13121009501</v>
      </c>
      <c r="C1317" s="1"/>
      <c r="D1317" s="12">
        <v>73.5</v>
      </c>
      <c r="E1317" s="12">
        <v>72.900000000000006</v>
      </c>
      <c r="F1317" s="12">
        <v>75.2</v>
      </c>
      <c r="G1317" s="12">
        <v>44.9</v>
      </c>
      <c r="H1317" s="12">
        <v>10.6</v>
      </c>
      <c r="I1317" s="12">
        <v>7</v>
      </c>
      <c r="J1317" s="12">
        <v>2</v>
      </c>
      <c r="K1317" s="12">
        <v>2.8</v>
      </c>
      <c r="L1317" s="12">
        <v>35.5</v>
      </c>
      <c r="M1317" s="12">
        <v>1.5042</v>
      </c>
      <c r="N1317" s="12">
        <v>75.2</v>
      </c>
      <c r="O1317" s="12">
        <v>1.6</v>
      </c>
      <c r="P1317" s="12">
        <v>7.5118999999999998</v>
      </c>
      <c r="Q1317" s="12">
        <v>4.0999999999999996</v>
      </c>
      <c r="R1317" s="85">
        <v>0.81184697462213784</v>
      </c>
      <c r="S1317" s="122">
        <v>0.67034066862393593</v>
      </c>
      <c r="T1317" s="122">
        <v>0.83438541485806894</v>
      </c>
      <c r="U1317" s="122">
        <v>0.86397387475583598</v>
      </c>
      <c r="V1317" s="174">
        <f t="shared" si="2597"/>
        <v>5</v>
      </c>
      <c r="W1317" s="174">
        <f t="shared" si="2598"/>
        <v>5</v>
      </c>
      <c r="X1317" s="174">
        <f t="shared" si="2599"/>
        <v>5</v>
      </c>
      <c r="Y1317" s="174">
        <f t="shared" si="2600"/>
        <v>5</v>
      </c>
      <c r="Z1317" s="99"/>
      <c r="AA1317" s="99"/>
      <c r="AB1317" s="99"/>
      <c r="AC1317" s="99"/>
      <c r="AD1317" s="99"/>
      <c r="AE1317" s="99"/>
      <c r="AF1317" s="99"/>
      <c r="AG1317" s="99"/>
      <c r="AH1317" s="99"/>
      <c r="AI1317" s="99"/>
      <c r="AJ1317" s="99"/>
      <c r="AK1317" s="99"/>
      <c r="AL1317" s="99"/>
      <c r="AM1317" s="99"/>
      <c r="AN1317" s="99"/>
      <c r="AO1317" s="52"/>
      <c r="AP1317" s="52"/>
      <c r="AQ1317" s="52"/>
    </row>
    <row r="1318" spans="1:43" ht="15" thickBot="1">
      <c r="A1318" s="1" t="s">
        <v>10</v>
      </c>
      <c r="B1318" s="1">
        <v>13121009502</v>
      </c>
      <c r="C1318" s="1"/>
      <c r="D1318" s="12">
        <v>73.5</v>
      </c>
      <c r="E1318" s="12">
        <v>72.900000000000006</v>
      </c>
      <c r="F1318" s="12">
        <v>85.3</v>
      </c>
      <c r="G1318" s="12">
        <v>44.9</v>
      </c>
      <c r="H1318" s="12">
        <v>11.1</v>
      </c>
      <c r="I1318" s="12">
        <v>9.4686000000000003</v>
      </c>
      <c r="J1318" s="12">
        <v>4.4000000000000004</v>
      </c>
      <c r="K1318" s="12">
        <v>2.5</v>
      </c>
      <c r="L1318" s="12">
        <v>37</v>
      </c>
      <c r="M1318" s="12">
        <v>3.3</v>
      </c>
      <c r="N1318" s="12">
        <v>75.2</v>
      </c>
      <c r="O1318" s="12">
        <v>4.9000000000000004</v>
      </c>
      <c r="P1318" s="12">
        <v>10.1</v>
      </c>
      <c r="Q1318" s="12">
        <v>8.9</v>
      </c>
      <c r="R1318" s="85">
        <v>0.77018241459232883</v>
      </c>
      <c r="S1318" s="122">
        <v>0.66575365151360566</v>
      </c>
      <c r="T1318" s="122">
        <v>0.8130554657470197</v>
      </c>
      <c r="U1318" s="122">
        <v>0.77695835933172097</v>
      </c>
      <c r="V1318" s="174">
        <f t="shared" si="2597"/>
        <v>5</v>
      </c>
      <c r="W1318" s="174">
        <f t="shared" si="2598"/>
        <v>5</v>
      </c>
      <c r="X1318" s="174">
        <f t="shared" si="2599"/>
        <v>5</v>
      </c>
      <c r="Y1318" s="174">
        <f t="shared" si="2600"/>
        <v>5</v>
      </c>
      <c r="Z1318" s="99"/>
      <c r="AA1318" s="99"/>
      <c r="AB1318" s="99"/>
      <c r="AC1318" s="99"/>
      <c r="AD1318" s="99"/>
      <c r="AE1318" s="99"/>
      <c r="AF1318" s="99"/>
      <c r="AG1318" s="99"/>
      <c r="AH1318" s="99"/>
      <c r="AI1318" s="99"/>
      <c r="AJ1318" s="99"/>
      <c r="AK1318" s="99"/>
      <c r="AL1318" s="99"/>
      <c r="AM1318" s="99"/>
      <c r="AN1318" s="99"/>
      <c r="AO1318" s="52"/>
      <c r="AP1318" s="52"/>
      <c r="AQ1318" s="52"/>
    </row>
    <row r="1319" spans="1:43" ht="15" thickBot="1">
      <c r="A1319" s="1" t="s">
        <v>10</v>
      </c>
      <c r="B1319" s="1">
        <v>13121009601</v>
      </c>
      <c r="C1319" s="1"/>
      <c r="D1319" s="12">
        <v>73.5</v>
      </c>
      <c r="E1319" s="12">
        <v>72.900000000000006</v>
      </c>
      <c r="F1319" s="12">
        <v>75.400000000000006</v>
      </c>
      <c r="G1319" s="12">
        <v>44.9</v>
      </c>
      <c r="H1319" s="12">
        <v>13.4</v>
      </c>
      <c r="I1319" s="12">
        <v>27.7</v>
      </c>
      <c r="J1319" s="12">
        <v>65.099999999999994</v>
      </c>
      <c r="K1319" s="12">
        <v>26.7</v>
      </c>
      <c r="L1319" s="12">
        <v>35.9</v>
      </c>
      <c r="M1319" s="12">
        <v>10.783099999999999</v>
      </c>
      <c r="N1319" s="12">
        <v>75.2</v>
      </c>
      <c r="O1319" s="12">
        <v>2.7</v>
      </c>
      <c r="P1319" s="12">
        <v>11.5</v>
      </c>
      <c r="Q1319" s="12">
        <v>7.8</v>
      </c>
      <c r="R1319" s="85">
        <v>0.62748466375382694</v>
      </c>
      <c r="S1319" s="122">
        <v>0.393450281690156</v>
      </c>
      <c r="T1319" s="122">
        <v>0.67925236536692812</v>
      </c>
      <c r="U1319" s="122">
        <v>0.79727394412988384</v>
      </c>
      <c r="V1319" s="174">
        <f t="shared" si="2597"/>
        <v>3</v>
      </c>
      <c r="W1319" s="174">
        <f t="shared" si="2598"/>
        <v>2</v>
      </c>
      <c r="X1319" s="174">
        <f t="shared" si="2599"/>
        <v>3</v>
      </c>
      <c r="Y1319" s="174">
        <f t="shared" si="2600"/>
        <v>5</v>
      </c>
      <c r="Z1319" s="99"/>
      <c r="AA1319" s="99"/>
      <c r="AB1319" s="99"/>
      <c r="AC1319" s="99"/>
      <c r="AD1319" s="99"/>
      <c r="AE1319" s="99"/>
      <c r="AF1319" s="99"/>
      <c r="AG1319" s="99"/>
      <c r="AH1319" s="99"/>
      <c r="AI1319" s="99"/>
      <c r="AJ1319" s="99"/>
      <c r="AK1319" s="99"/>
      <c r="AL1319" s="99"/>
      <c r="AM1319" s="99"/>
      <c r="AN1319" s="99"/>
      <c r="AO1319" s="52"/>
      <c r="AP1319" s="52"/>
      <c r="AQ1319" s="52"/>
    </row>
    <row r="1320" spans="1:43" ht="15" thickBot="1">
      <c r="A1320" s="1" t="s">
        <v>10</v>
      </c>
      <c r="B1320" s="1">
        <v>13121009602</v>
      </c>
      <c r="C1320" s="1"/>
      <c r="D1320" s="12">
        <v>73.5</v>
      </c>
      <c r="E1320" s="12">
        <v>72.900000000000006</v>
      </c>
      <c r="F1320" s="12">
        <v>60.2</v>
      </c>
      <c r="G1320" s="12">
        <v>44.9</v>
      </c>
      <c r="H1320" s="12">
        <v>10.1</v>
      </c>
      <c r="I1320" s="12">
        <v>7.9546000000000001</v>
      </c>
      <c r="J1320" s="12">
        <v>5.4</v>
      </c>
      <c r="K1320" s="12">
        <v>14</v>
      </c>
      <c r="L1320" s="12">
        <v>37.6</v>
      </c>
      <c r="M1320" s="12">
        <v>1.8091999999999999</v>
      </c>
      <c r="N1320" s="12">
        <v>75.2</v>
      </c>
      <c r="O1320" s="12">
        <v>2.1</v>
      </c>
      <c r="P1320" s="12">
        <v>5.5</v>
      </c>
      <c r="Q1320" s="12">
        <v>4</v>
      </c>
      <c r="R1320" s="85">
        <v>0.77721272873306091</v>
      </c>
      <c r="S1320" s="122">
        <v>0.6358942188181016</v>
      </c>
      <c r="T1320" s="122">
        <v>0.77453656461009179</v>
      </c>
      <c r="U1320" s="122">
        <v>0.87152377787051161</v>
      </c>
      <c r="V1320" s="174">
        <f t="shared" si="2597"/>
        <v>5</v>
      </c>
      <c r="W1320" s="174">
        <f t="shared" si="2598"/>
        <v>5</v>
      </c>
      <c r="X1320" s="174">
        <f t="shared" si="2599"/>
        <v>5</v>
      </c>
      <c r="Y1320" s="174">
        <f t="shared" si="2600"/>
        <v>5</v>
      </c>
      <c r="Z1320" s="99"/>
      <c r="AA1320" s="99"/>
      <c r="AB1320" s="99"/>
      <c r="AC1320" s="99"/>
      <c r="AD1320" s="99"/>
      <c r="AE1320" s="99"/>
      <c r="AF1320" s="99"/>
      <c r="AG1320" s="99"/>
      <c r="AH1320" s="99"/>
      <c r="AI1320" s="99"/>
      <c r="AJ1320" s="99"/>
      <c r="AK1320" s="99"/>
      <c r="AL1320" s="99"/>
      <c r="AM1320" s="99"/>
      <c r="AN1320" s="99"/>
      <c r="AO1320" s="52"/>
      <c r="AP1320" s="52"/>
      <c r="AQ1320" s="52"/>
    </row>
    <row r="1321" spans="1:43" ht="15" thickBot="1">
      <c r="A1321" s="1" t="s">
        <v>10</v>
      </c>
      <c r="B1321" s="1">
        <v>13121009603</v>
      </c>
      <c r="C1321" s="1"/>
      <c r="D1321" s="12">
        <v>73.5</v>
      </c>
      <c r="E1321" s="12">
        <v>72.900000000000006</v>
      </c>
      <c r="F1321" s="12">
        <v>46.9</v>
      </c>
      <c r="G1321" s="12">
        <v>44.9</v>
      </c>
      <c r="H1321" s="12">
        <v>7.9</v>
      </c>
      <c r="I1321" s="12">
        <v>3.7</v>
      </c>
      <c r="J1321" s="12">
        <v>9.5</v>
      </c>
      <c r="K1321" s="12">
        <v>19.100000000000001</v>
      </c>
      <c r="L1321" s="12">
        <v>41.7</v>
      </c>
      <c r="M1321" s="12">
        <v>11</v>
      </c>
      <c r="N1321" s="12">
        <v>75.2</v>
      </c>
      <c r="O1321" s="12">
        <v>2.6</v>
      </c>
      <c r="P1321" s="12">
        <v>17.600000000000001</v>
      </c>
      <c r="Q1321" s="12">
        <v>7.2</v>
      </c>
      <c r="R1321" s="85">
        <v>0.70215080574290478</v>
      </c>
      <c r="S1321" s="122">
        <v>0.65469412689544415</v>
      </c>
      <c r="T1321" s="122">
        <v>0.66551211622737627</v>
      </c>
      <c r="U1321" s="122">
        <v>0.77367521394072503</v>
      </c>
      <c r="V1321" s="174">
        <f t="shared" si="2597"/>
        <v>5</v>
      </c>
      <c r="W1321" s="174">
        <f t="shared" si="2598"/>
        <v>5</v>
      </c>
      <c r="X1321" s="174">
        <f t="shared" si="2599"/>
        <v>3</v>
      </c>
      <c r="Y1321" s="174">
        <f t="shared" si="2600"/>
        <v>5</v>
      </c>
      <c r="Z1321" s="99"/>
      <c r="AA1321" s="99"/>
      <c r="AB1321" s="99"/>
      <c r="AC1321" s="99"/>
      <c r="AD1321" s="99"/>
      <c r="AE1321" s="99"/>
      <c r="AF1321" s="99"/>
      <c r="AG1321" s="99"/>
      <c r="AH1321" s="99"/>
      <c r="AI1321" s="99"/>
      <c r="AJ1321" s="99"/>
      <c r="AK1321" s="99"/>
      <c r="AL1321" s="99"/>
      <c r="AM1321" s="99"/>
      <c r="AN1321" s="99"/>
      <c r="AO1321" s="52"/>
      <c r="AP1321" s="52"/>
      <c r="AQ1321" s="52"/>
    </row>
    <row r="1322" spans="1:43" ht="15" thickBot="1">
      <c r="A1322" s="1" t="s">
        <v>10</v>
      </c>
      <c r="B1322" s="1">
        <v>13121009700</v>
      </c>
      <c r="C1322" s="1"/>
      <c r="D1322" s="12">
        <v>73.5</v>
      </c>
      <c r="E1322" s="12">
        <v>72.900000000000006</v>
      </c>
      <c r="F1322" s="12">
        <v>85.1</v>
      </c>
      <c r="G1322" s="12">
        <v>44.9</v>
      </c>
      <c r="H1322" s="12">
        <v>9.3000000000000007</v>
      </c>
      <c r="I1322" s="12">
        <v>5.6760999999999999</v>
      </c>
      <c r="J1322" s="12">
        <v>3</v>
      </c>
      <c r="K1322" s="12">
        <v>6.5</v>
      </c>
      <c r="L1322" s="12">
        <v>27</v>
      </c>
      <c r="M1322" s="12">
        <v>-0.78969999999999996</v>
      </c>
      <c r="N1322" s="12">
        <v>75.2</v>
      </c>
      <c r="O1322" s="12">
        <v>0.2</v>
      </c>
      <c r="P1322" s="12">
        <v>2.7</v>
      </c>
      <c r="Q1322" s="12">
        <v>5.9</v>
      </c>
      <c r="R1322" s="85">
        <v>0.85850544580899113</v>
      </c>
      <c r="S1322" s="122">
        <v>0.71403269102278399</v>
      </c>
      <c r="T1322" s="122">
        <v>0.89593691229070482</v>
      </c>
      <c r="U1322" s="122">
        <v>0.87930984164295511</v>
      </c>
      <c r="V1322" s="174">
        <f t="shared" si="2597"/>
        <v>5</v>
      </c>
      <c r="W1322" s="174">
        <f t="shared" si="2598"/>
        <v>5</v>
      </c>
      <c r="X1322" s="174">
        <f t="shared" si="2599"/>
        <v>5</v>
      </c>
      <c r="Y1322" s="174">
        <f t="shared" si="2600"/>
        <v>5</v>
      </c>
      <c r="Z1322" s="99"/>
      <c r="AA1322" s="99"/>
      <c r="AB1322" s="99"/>
      <c r="AC1322" s="99"/>
      <c r="AD1322" s="99"/>
      <c r="AE1322" s="99"/>
      <c r="AF1322" s="99"/>
      <c r="AG1322" s="99"/>
      <c r="AH1322" s="99"/>
      <c r="AI1322" s="99"/>
      <c r="AJ1322" s="99"/>
      <c r="AK1322" s="99"/>
      <c r="AL1322" s="99"/>
      <c r="AM1322" s="99"/>
      <c r="AN1322" s="99"/>
      <c r="AO1322" s="52"/>
      <c r="AP1322" s="52"/>
      <c r="AQ1322" s="52"/>
    </row>
    <row r="1323" spans="1:43" ht="15" thickBot="1">
      <c r="A1323" s="1" t="s">
        <v>10</v>
      </c>
      <c r="B1323" s="1">
        <v>13121009801</v>
      </c>
      <c r="C1323" s="1"/>
      <c r="D1323" s="12">
        <v>73.5</v>
      </c>
      <c r="E1323" s="12">
        <v>72.900000000000006</v>
      </c>
      <c r="F1323" s="12">
        <v>84.5</v>
      </c>
      <c r="G1323" s="12">
        <v>44.9</v>
      </c>
      <c r="H1323" s="12">
        <v>7</v>
      </c>
      <c r="I1323" s="12">
        <v>6.0381999999999998</v>
      </c>
      <c r="J1323" s="12">
        <v>0.50900000000000001</v>
      </c>
      <c r="K1323" s="12">
        <v>2.5</v>
      </c>
      <c r="L1323" s="12">
        <v>35.1</v>
      </c>
      <c r="M1323" s="12">
        <v>-0.4718</v>
      </c>
      <c r="N1323" s="12">
        <v>75.2</v>
      </c>
      <c r="O1323" s="12">
        <v>1.3</v>
      </c>
      <c r="P1323" s="12">
        <v>0.6</v>
      </c>
      <c r="Q1323" s="12">
        <v>4.5999999999999996</v>
      </c>
      <c r="R1323" s="85">
        <v>0.85765384888167884</v>
      </c>
      <c r="S1323" s="122">
        <v>0.75054534856238253</v>
      </c>
      <c r="T1323" s="122">
        <v>0.85134047329480667</v>
      </c>
      <c r="U1323" s="122">
        <v>0.89556900322679533</v>
      </c>
      <c r="V1323" s="174">
        <f t="shared" si="2597"/>
        <v>5</v>
      </c>
      <c r="W1323" s="174">
        <f t="shared" si="2598"/>
        <v>5</v>
      </c>
      <c r="X1323" s="174">
        <f t="shared" si="2599"/>
        <v>5</v>
      </c>
      <c r="Y1323" s="174">
        <f t="shared" si="2600"/>
        <v>5</v>
      </c>
      <c r="Z1323" s="99"/>
      <c r="AA1323" s="99"/>
      <c r="AB1323" s="99"/>
      <c r="AC1323" s="99"/>
      <c r="AD1323" s="99"/>
      <c r="AE1323" s="99"/>
      <c r="AF1323" s="99"/>
      <c r="AG1323" s="99"/>
      <c r="AH1323" s="99"/>
      <c r="AI1323" s="99"/>
      <c r="AJ1323" s="99"/>
      <c r="AK1323" s="99"/>
      <c r="AL1323" s="99"/>
      <c r="AM1323" s="99"/>
      <c r="AN1323" s="99"/>
      <c r="AO1323" s="52"/>
      <c r="AP1323" s="52"/>
      <c r="AQ1323" s="52"/>
    </row>
    <row r="1324" spans="1:43" ht="15" thickBot="1">
      <c r="A1324" s="1" t="s">
        <v>10</v>
      </c>
      <c r="B1324" s="1">
        <v>13121009802</v>
      </c>
      <c r="C1324" s="1"/>
      <c r="D1324" s="12">
        <v>73.900000000000006</v>
      </c>
      <c r="E1324" s="12">
        <v>72.8</v>
      </c>
      <c r="F1324" s="12">
        <v>87.1</v>
      </c>
      <c r="G1324" s="12">
        <v>44.4</v>
      </c>
      <c r="H1324" s="12">
        <v>7.3</v>
      </c>
      <c r="I1324" s="12">
        <v>1.4</v>
      </c>
      <c r="J1324" s="12">
        <v>6.5</v>
      </c>
      <c r="K1324" s="12">
        <v>8.4</v>
      </c>
      <c r="L1324" s="12">
        <v>23.2</v>
      </c>
      <c r="M1324" s="12">
        <v>5.3726000000000003</v>
      </c>
      <c r="N1324" s="12">
        <v>75.8</v>
      </c>
      <c r="O1324" s="12">
        <v>5.0979000000000001</v>
      </c>
      <c r="P1324" s="12">
        <v>2.4</v>
      </c>
      <c r="Q1324" s="12">
        <v>8.1999999999999993</v>
      </c>
      <c r="R1324" s="85">
        <v>0.84678883666512639</v>
      </c>
      <c r="S1324" s="122">
        <v>0.76174154724631493</v>
      </c>
      <c r="T1324" s="122">
        <v>0.87540044571871722</v>
      </c>
      <c r="U1324" s="122">
        <v>0.82544708445657533</v>
      </c>
      <c r="V1324" s="174">
        <f t="shared" si="2597"/>
        <v>5</v>
      </c>
      <c r="W1324" s="174">
        <f t="shared" si="2598"/>
        <v>5</v>
      </c>
      <c r="X1324" s="174">
        <f t="shared" si="2599"/>
        <v>5</v>
      </c>
      <c r="Y1324" s="174">
        <f t="shared" si="2600"/>
        <v>5</v>
      </c>
      <c r="Z1324" s="99"/>
      <c r="AA1324" s="99"/>
      <c r="AB1324" s="99"/>
      <c r="AC1324" s="99"/>
      <c r="AD1324" s="99"/>
      <c r="AE1324" s="99"/>
      <c r="AF1324" s="99"/>
      <c r="AG1324" s="99"/>
      <c r="AH1324" s="99"/>
      <c r="AI1324" s="99"/>
      <c r="AJ1324" s="99"/>
      <c r="AK1324" s="99"/>
      <c r="AL1324" s="99"/>
      <c r="AM1324" s="99"/>
      <c r="AN1324" s="99"/>
      <c r="AO1324" s="52"/>
      <c r="AP1324" s="52"/>
      <c r="AQ1324" s="52"/>
    </row>
    <row r="1325" spans="1:43" ht="15" thickBot="1">
      <c r="A1325" s="1" t="s">
        <v>10</v>
      </c>
      <c r="B1325" s="1">
        <v>13121009900</v>
      </c>
      <c r="C1325" s="1"/>
      <c r="D1325" s="12">
        <v>73.5</v>
      </c>
      <c r="E1325" s="12">
        <v>72.900000000000006</v>
      </c>
      <c r="F1325" s="12">
        <v>86.4</v>
      </c>
      <c r="G1325" s="12">
        <v>44.9</v>
      </c>
      <c r="H1325" s="12">
        <v>7.5</v>
      </c>
      <c r="I1325" s="12">
        <v>4.2454999999999998</v>
      </c>
      <c r="J1325" s="12">
        <v>2.1040000000000001</v>
      </c>
      <c r="K1325" s="12">
        <v>2.2999999999999998</v>
      </c>
      <c r="L1325" s="12">
        <v>30.7</v>
      </c>
      <c r="M1325" s="12">
        <v>0.21429999999999999</v>
      </c>
      <c r="N1325" s="12">
        <v>75.2</v>
      </c>
      <c r="O1325" s="12">
        <v>2.6</v>
      </c>
      <c r="P1325" s="12">
        <v>8.8000000000000007</v>
      </c>
      <c r="Q1325" s="12">
        <v>9.9</v>
      </c>
      <c r="R1325" s="85">
        <v>0.83239390796954971</v>
      </c>
      <c r="S1325" s="122">
        <v>0.75248222343014826</v>
      </c>
      <c r="T1325" s="122">
        <v>0.87901698828807728</v>
      </c>
      <c r="U1325" s="122">
        <v>0.78952677314457786</v>
      </c>
      <c r="V1325" s="174">
        <f t="shared" ref="V1325:V1388" si="2601">IF(R1325&lt;=R$1592,1,IF(R1325&lt;=R$1593,2,IF(R1325&lt;=R$1594,3,IF(R1325&lt;=R$1594,4,5))))</f>
        <v>5</v>
      </c>
      <c r="W1325" s="174">
        <f t="shared" ref="W1325:W1388" si="2602">IF(S1325&lt;=S$1592,1,IF(S1325&lt;=S$1593,2,IF(S1325&lt;=S$1594,3,IF(S1325&lt;=S$1594,4,5))))</f>
        <v>5</v>
      </c>
      <c r="X1325" s="174">
        <f t="shared" ref="X1325:X1388" si="2603">IF(T1325&lt;=T$1592,1,IF(T1325&lt;=T$1593,2,IF(T1325&lt;=T$1594,3,IF(T1325&lt;=T$1594,4,5))))</f>
        <v>5</v>
      </c>
      <c r="Y1325" s="174">
        <f t="shared" ref="Y1325:Y1388" si="2604">IF(U1325&lt;=U$1592,1,IF(U1325&lt;=U$1593,2,IF(U1325&lt;=U$1594,3,IF(U1325&lt;=U$1594,4,5))))</f>
        <v>5</v>
      </c>
      <c r="Z1325" s="99"/>
      <c r="AA1325" s="99"/>
      <c r="AB1325" s="99"/>
      <c r="AC1325" s="99"/>
      <c r="AD1325" s="99"/>
      <c r="AE1325" s="99"/>
      <c r="AF1325" s="99"/>
      <c r="AG1325" s="99"/>
      <c r="AH1325" s="99"/>
      <c r="AI1325" s="99"/>
      <c r="AJ1325" s="99"/>
      <c r="AK1325" s="99"/>
      <c r="AL1325" s="99"/>
      <c r="AM1325" s="99"/>
      <c r="AN1325" s="99"/>
      <c r="AO1325" s="52"/>
      <c r="AP1325" s="52"/>
      <c r="AQ1325" s="52"/>
    </row>
    <row r="1326" spans="1:43" ht="15" thickBot="1">
      <c r="A1326" s="1" t="s">
        <v>10</v>
      </c>
      <c r="B1326" s="1">
        <v>13121010001</v>
      </c>
      <c r="C1326" s="1"/>
      <c r="D1326" s="12">
        <v>73.7</v>
      </c>
      <c r="E1326" s="12">
        <v>72.900000000000006</v>
      </c>
      <c r="F1326" s="12">
        <v>72.3</v>
      </c>
      <c r="G1326" s="12">
        <v>44.7</v>
      </c>
      <c r="H1326" s="12">
        <v>6.8</v>
      </c>
      <c r="I1326" s="12">
        <v>5.0999999999999996</v>
      </c>
      <c r="J1326" s="12">
        <v>1.5</v>
      </c>
      <c r="K1326" s="12">
        <v>2.5</v>
      </c>
      <c r="L1326" s="12">
        <v>33.799999999999997</v>
      </c>
      <c r="M1326" s="12">
        <v>2.7</v>
      </c>
      <c r="N1326" s="12">
        <v>75.5</v>
      </c>
      <c r="O1326" s="12">
        <v>3.8</v>
      </c>
      <c r="P1326" s="12">
        <v>4</v>
      </c>
      <c r="Q1326" s="12">
        <v>6.3</v>
      </c>
      <c r="R1326" s="85">
        <v>0.82829818383570752</v>
      </c>
      <c r="S1326" s="122">
        <v>0.73198363571584224</v>
      </c>
      <c r="T1326" s="122">
        <v>0.83983052985972606</v>
      </c>
      <c r="U1326" s="122">
        <v>0.84469330717607083</v>
      </c>
      <c r="V1326" s="174">
        <f t="shared" si="2601"/>
        <v>5</v>
      </c>
      <c r="W1326" s="174">
        <f t="shared" si="2602"/>
        <v>5</v>
      </c>
      <c r="X1326" s="174">
        <f t="shared" si="2603"/>
        <v>5</v>
      </c>
      <c r="Y1326" s="174">
        <f t="shared" si="2604"/>
        <v>5</v>
      </c>
      <c r="Z1326" s="99"/>
      <c r="AA1326" s="99"/>
      <c r="AB1326" s="99"/>
      <c r="AC1326" s="99"/>
      <c r="AD1326" s="99"/>
      <c r="AE1326" s="99"/>
      <c r="AF1326" s="99"/>
      <c r="AG1326" s="99"/>
      <c r="AH1326" s="99"/>
      <c r="AI1326" s="99"/>
      <c r="AJ1326" s="99"/>
      <c r="AK1326" s="99"/>
      <c r="AL1326" s="99"/>
      <c r="AM1326" s="99"/>
      <c r="AN1326" s="99"/>
      <c r="AO1326" s="52"/>
      <c r="AP1326" s="52"/>
      <c r="AQ1326" s="52"/>
    </row>
    <row r="1327" spans="1:43" ht="15" thickBot="1">
      <c r="A1327" s="1" t="s">
        <v>10</v>
      </c>
      <c r="B1327" s="1">
        <v>13121010002</v>
      </c>
      <c r="C1327" s="1"/>
      <c r="D1327" s="12">
        <v>75.7</v>
      </c>
      <c r="E1327" s="12">
        <v>72.5</v>
      </c>
      <c r="F1327" s="12">
        <v>70.400000000000006</v>
      </c>
      <c r="G1327" s="12">
        <v>41.7</v>
      </c>
      <c r="H1327" s="12">
        <v>6.2</v>
      </c>
      <c r="I1327" s="12">
        <v>5.0523999999999996</v>
      </c>
      <c r="J1327" s="12">
        <v>-1.3007</v>
      </c>
      <c r="K1327" s="12">
        <v>5.0999999999999996</v>
      </c>
      <c r="L1327" s="12">
        <v>26.6</v>
      </c>
      <c r="M1327" s="12">
        <v>-0.21249999999999999</v>
      </c>
      <c r="N1327" s="12">
        <v>78.7</v>
      </c>
      <c r="O1327" s="12">
        <v>1.6</v>
      </c>
      <c r="P1327" s="12">
        <v>0.8</v>
      </c>
      <c r="Q1327" s="12">
        <v>0.9</v>
      </c>
      <c r="R1327" s="85">
        <v>0.89660791407481433</v>
      </c>
      <c r="S1327" s="122">
        <v>0.74209879180769145</v>
      </c>
      <c r="T1327" s="122">
        <v>0.90036636165709383</v>
      </c>
      <c r="U1327" s="122">
        <v>0.95416845689773366</v>
      </c>
      <c r="V1327" s="174">
        <f t="shared" si="2601"/>
        <v>5</v>
      </c>
      <c r="W1327" s="174">
        <f t="shared" si="2602"/>
        <v>5</v>
      </c>
      <c r="X1327" s="174">
        <f t="shared" si="2603"/>
        <v>5</v>
      </c>
      <c r="Y1327" s="174">
        <f t="shared" si="2604"/>
        <v>5</v>
      </c>
      <c r="Z1327" s="99"/>
      <c r="AA1327" s="99"/>
      <c r="AB1327" s="99"/>
      <c r="AC1327" s="99"/>
      <c r="AD1327" s="99"/>
      <c r="AE1327" s="99"/>
      <c r="AF1327" s="99"/>
      <c r="AG1327" s="99"/>
      <c r="AH1327" s="99"/>
      <c r="AI1327" s="99"/>
      <c r="AJ1327" s="99"/>
      <c r="AK1327" s="99"/>
      <c r="AL1327" s="99"/>
      <c r="AM1327" s="99"/>
      <c r="AN1327" s="99"/>
      <c r="AO1327" s="52"/>
      <c r="AP1327" s="52"/>
      <c r="AQ1327" s="52"/>
    </row>
    <row r="1328" spans="1:43" ht="15" thickBot="1">
      <c r="A1328" s="1" t="s">
        <v>10</v>
      </c>
      <c r="B1328" s="1">
        <v>13121010106</v>
      </c>
      <c r="C1328" s="1"/>
      <c r="D1328" s="12">
        <v>77.5</v>
      </c>
      <c r="E1328" s="12">
        <v>72.7</v>
      </c>
      <c r="F1328" s="12">
        <v>43.3</v>
      </c>
      <c r="G1328" s="12">
        <v>30.2</v>
      </c>
      <c r="H1328" s="12">
        <v>13.7</v>
      </c>
      <c r="I1328" s="12">
        <v>6.4301000000000004</v>
      </c>
      <c r="J1328" s="12">
        <v>12.3</v>
      </c>
      <c r="K1328" s="12">
        <v>10.5</v>
      </c>
      <c r="L1328" s="12">
        <v>36.299999999999997</v>
      </c>
      <c r="M1328" s="12">
        <v>5.5903</v>
      </c>
      <c r="N1328" s="12">
        <v>81.7</v>
      </c>
      <c r="O1328" s="12">
        <v>3</v>
      </c>
      <c r="P1328" s="12">
        <v>14.7</v>
      </c>
      <c r="Q1328" s="12">
        <v>8</v>
      </c>
      <c r="R1328" s="85">
        <v>0.71917183779180471</v>
      </c>
      <c r="S1328" s="122">
        <v>0.52233543765683244</v>
      </c>
      <c r="T1328" s="122">
        <v>0.77242651959045328</v>
      </c>
      <c r="U1328" s="122">
        <v>0.81963141901514913</v>
      </c>
      <c r="V1328" s="174">
        <f t="shared" si="2601"/>
        <v>5</v>
      </c>
      <c r="W1328" s="174">
        <f t="shared" si="2602"/>
        <v>3</v>
      </c>
      <c r="X1328" s="174">
        <f t="shared" si="2603"/>
        <v>5</v>
      </c>
      <c r="Y1328" s="174">
        <f t="shared" si="2604"/>
        <v>5</v>
      </c>
      <c r="Z1328" s="99"/>
      <c r="AA1328" s="99"/>
      <c r="AB1328" s="99"/>
      <c r="AC1328" s="99"/>
      <c r="AD1328" s="99"/>
      <c r="AE1328" s="99"/>
      <c r="AF1328" s="99"/>
      <c r="AG1328" s="99"/>
      <c r="AH1328" s="99"/>
      <c r="AI1328" s="99"/>
      <c r="AJ1328" s="99"/>
      <c r="AK1328" s="99"/>
      <c r="AL1328" s="99"/>
      <c r="AM1328" s="99"/>
      <c r="AN1328" s="99"/>
      <c r="AO1328" s="52"/>
      <c r="AP1328" s="52"/>
      <c r="AQ1328" s="52"/>
    </row>
    <row r="1329" spans="1:43" ht="15" thickBot="1">
      <c r="A1329" s="1" t="s">
        <v>10</v>
      </c>
      <c r="B1329" s="1">
        <v>13121010107</v>
      </c>
      <c r="C1329" s="1"/>
      <c r="D1329" s="12">
        <v>77.5</v>
      </c>
      <c r="E1329" s="12">
        <v>72.7</v>
      </c>
      <c r="F1329" s="12">
        <v>43.3</v>
      </c>
      <c r="G1329" s="12">
        <v>30.2</v>
      </c>
      <c r="H1329" s="12">
        <v>9.3917999999999999</v>
      </c>
      <c r="I1329" s="12">
        <v>2.2999999999999998</v>
      </c>
      <c r="J1329" s="12">
        <v>5.9862000000000002</v>
      </c>
      <c r="K1329" s="12">
        <v>6.1</v>
      </c>
      <c r="L1329" s="12">
        <v>28.2</v>
      </c>
      <c r="M1329" s="12">
        <v>5.0514999999999999</v>
      </c>
      <c r="N1329" s="12">
        <v>81.7</v>
      </c>
      <c r="O1329" s="12">
        <v>1.4166000000000001</v>
      </c>
      <c r="P1329" s="12">
        <v>5.7</v>
      </c>
      <c r="Q1329" s="12">
        <v>4.0999999999999996</v>
      </c>
      <c r="R1329" s="85">
        <v>0.82068221287025811</v>
      </c>
      <c r="S1329" s="122">
        <v>0.62040187345356501</v>
      </c>
      <c r="T1329" s="122">
        <v>0.8506154249988862</v>
      </c>
      <c r="U1329" s="122">
        <v>0.917048833182597</v>
      </c>
      <c r="V1329" s="174">
        <f t="shared" si="2601"/>
        <v>5</v>
      </c>
      <c r="W1329" s="174">
        <f t="shared" si="2602"/>
        <v>5</v>
      </c>
      <c r="X1329" s="174">
        <f t="shared" si="2603"/>
        <v>5</v>
      </c>
      <c r="Y1329" s="174">
        <f t="shared" si="2604"/>
        <v>5</v>
      </c>
      <c r="Z1329" s="99"/>
      <c r="AA1329" s="99"/>
      <c r="AB1329" s="99"/>
      <c r="AC1329" s="99"/>
      <c r="AD1329" s="99"/>
      <c r="AE1329" s="99"/>
      <c r="AF1329" s="99"/>
      <c r="AG1329" s="99"/>
      <c r="AH1329" s="99"/>
      <c r="AI1329" s="99"/>
      <c r="AJ1329" s="99"/>
      <c r="AK1329" s="99"/>
      <c r="AL1329" s="99"/>
      <c r="AM1329" s="99"/>
      <c r="AN1329" s="99"/>
      <c r="AO1329" s="52"/>
      <c r="AP1329" s="52"/>
      <c r="AQ1329" s="52"/>
    </row>
    <row r="1330" spans="1:43" ht="15" thickBot="1">
      <c r="A1330" s="1" t="s">
        <v>10</v>
      </c>
      <c r="B1330" s="1">
        <v>13121010108</v>
      </c>
      <c r="C1330" s="1"/>
      <c r="D1330" s="12">
        <v>77.5</v>
      </c>
      <c r="E1330" s="12">
        <v>72.7</v>
      </c>
      <c r="F1330" s="12">
        <v>43.3</v>
      </c>
      <c r="G1330" s="12">
        <v>30.2</v>
      </c>
      <c r="H1330" s="12">
        <v>6</v>
      </c>
      <c r="I1330" s="12">
        <v>9.4313000000000002</v>
      </c>
      <c r="J1330" s="12">
        <v>1.1000000000000001</v>
      </c>
      <c r="K1330" s="12">
        <v>3.8</v>
      </c>
      <c r="L1330" s="12">
        <v>24.8</v>
      </c>
      <c r="M1330" s="12">
        <v>4.4798999999999998</v>
      </c>
      <c r="N1330" s="12">
        <v>81.7</v>
      </c>
      <c r="O1330" s="12">
        <v>0.8</v>
      </c>
      <c r="P1330" s="12">
        <v>7.3</v>
      </c>
      <c r="Q1330" s="12">
        <v>3.3</v>
      </c>
      <c r="R1330" s="85">
        <v>0.8467372676917192</v>
      </c>
      <c r="S1330" s="122">
        <v>0.64567523740835819</v>
      </c>
      <c r="T1330" s="122">
        <v>0.88743347713111964</v>
      </c>
      <c r="U1330" s="122">
        <v>0.92183770442470192</v>
      </c>
      <c r="V1330" s="174">
        <f t="shared" si="2601"/>
        <v>5</v>
      </c>
      <c r="W1330" s="174">
        <f t="shared" si="2602"/>
        <v>5</v>
      </c>
      <c r="X1330" s="174">
        <f t="shared" si="2603"/>
        <v>5</v>
      </c>
      <c r="Y1330" s="174">
        <f t="shared" si="2604"/>
        <v>5</v>
      </c>
      <c r="Z1330" s="99"/>
      <c r="AA1330" s="99"/>
      <c r="AB1330" s="99"/>
      <c r="AC1330" s="99"/>
      <c r="AD1330" s="99"/>
      <c r="AE1330" s="99"/>
      <c r="AF1330" s="99"/>
      <c r="AG1330" s="99"/>
      <c r="AH1330" s="99"/>
      <c r="AI1330" s="99"/>
      <c r="AJ1330" s="99"/>
      <c r="AK1330" s="99"/>
      <c r="AL1330" s="99"/>
      <c r="AM1330" s="99"/>
      <c r="AN1330" s="99"/>
      <c r="AO1330" s="52"/>
      <c r="AP1330" s="52"/>
      <c r="AQ1330" s="52"/>
    </row>
    <row r="1331" spans="1:43" ht="15" thickBot="1">
      <c r="A1331" s="1" t="s">
        <v>10</v>
      </c>
      <c r="B1331" s="1">
        <v>13121010110</v>
      </c>
      <c r="C1331" s="1"/>
      <c r="D1331" s="12">
        <v>81.2</v>
      </c>
      <c r="E1331" s="12">
        <v>71.599999999999994</v>
      </c>
      <c r="F1331" s="12">
        <v>45.8</v>
      </c>
      <c r="G1331" s="12">
        <v>25.8</v>
      </c>
      <c r="H1331" s="12">
        <v>7.9</v>
      </c>
      <c r="I1331" s="12">
        <v>7.0136000000000003</v>
      </c>
      <c r="J1331" s="12">
        <v>9.9</v>
      </c>
      <c r="K1331" s="12">
        <v>13.4</v>
      </c>
      <c r="L1331" s="12">
        <v>28.7</v>
      </c>
      <c r="M1331" s="12">
        <v>6.9</v>
      </c>
      <c r="N1331" s="12">
        <v>86.8</v>
      </c>
      <c r="O1331" s="12">
        <v>5.3</v>
      </c>
      <c r="P1331" s="12">
        <v>10.7</v>
      </c>
      <c r="Q1331" s="12">
        <v>5.7</v>
      </c>
      <c r="R1331" s="85">
        <v>0.78724925543298963</v>
      </c>
      <c r="S1331" s="122">
        <v>0.61494455626499134</v>
      </c>
      <c r="T1331" s="122">
        <v>0.80699510240892547</v>
      </c>
      <c r="U1331" s="122">
        <v>0.88075915738756572</v>
      </c>
      <c r="V1331" s="174">
        <f t="shared" si="2601"/>
        <v>5</v>
      </c>
      <c r="W1331" s="174">
        <f t="shared" si="2602"/>
        <v>5</v>
      </c>
      <c r="X1331" s="174">
        <f t="shared" si="2603"/>
        <v>5</v>
      </c>
      <c r="Y1331" s="174">
        <f t="shared" si="2604"/>
        <v>5</v>
      </c>
      <c r="Z1331" s="99"/>
      <c r="AA1331" s="99"/>
      <c r="AB1331" s="99"/>
      <c r="AC1331" s="99"/>
      <c r="AD1331" s="99"/>
      <c r="AE1331" s="99"/>
      <c r="AF1331" s="99"/>
      <c r="AG1331" s="99"/>
      <c r="AH1331" s="99"/>
      <c r="AI1331" s="99"/>
      <c r="AJ1331" s="99"/>
      <c r="AK1331" s="99"/>
      <c r="AL1331" s="99"/>
      <c r="AM1331" s="99"/>
      <c r="AN1331" s="99"/>
      <c r="AO1331" s="52"/>
      <c r="AP1331" s="52"/>
      <c r="AQ1331" s="52"/>
    </row>
    <row r="1332" spans="1:43" ht="15" thickBot="1">
      <c r="A1332" s="1" t="s">
        <v>10</v>
      </c>
      <c r="B1332" s="1">
        <v>13121010113</v>
      </c>
      <c r="C1332" s="1"/>
      <c r="D1332" s="12">
        <v>81.3</v>
      </c>
      <c r="E1332" s="12">
        <v>71.599999999999994</v>
      </c>
      <c r="F1332" s="12">
        <v>27.9</v>
      </c>
      <c r="G1332" s="12">
        <v>25.7</v>
      </c>
      <c r="H1332" s="12">
        <v>8</v>
      </c>
      <c r="I1332" s="12">
        <v>32.1</v>
      </c>
      <c r="J1332" s="12">
        <v>42.6</v>
      </c>
      <c r="K1332" s="12">
        <v>37.1</v>
      </c>
      <c r="L1332" s="12">
        <v>46.2</v>
      </c>
      <c r="M1332" s="12">
        <v>14.7</v>
      </c>
      <c r="N1332" s="12">
        <v>86.9</v>
      </c>
      <c r="O1332" s="12">
        <v>14.4</v>
      </c>
      <c r="P1332" s="12">
        <v>34.4</v>
      </c>
      <c r="Q1332" s="12">
        <v>5</v>
      </c>
      <c r="R1332" s="85">
        <v>0.53181996777565699</v>
      </c>
      <c r="S1332" s="122">
        <v>0.38413343530684035</v>
      </c>
      <c r="T1332" s="122">
        <v>0.5402570911717065</v>
      </c>
      <c r="U1332" s="122">
        <v>0.70444472755694998</v>
      </c>
      <c r="V1332" s="174">
        <f t="shared" si="2601"/>
        <v>2</v>
      </c>
      <c r="W1332" s="174">
        <f t="shared" si="2602"/>
        <v>2</v>
      </c>
      <c r="X1332" s="174">
        <f t="shared" si="2603"/>
        <v>2</v>
      </c>
      <c r="Y1332" s="174">
        <f t="shared" si="2604"/>
        <v>3</v>
      </c>
      <c r="Z1332" s="99"/>
      <c r="AA1332" s="99"/>
      <c r="AB1332" s="99"/>
      <c r="AC1332" s="99"/>
      <c r="AD1332" s="99"/>
      <c r="AE1332" s="99"/>
      <c r="AF1332" s="99"/>
      <c r="AG1332" s="99"/>
      <c r="AH1332" s="99"/>
      <c r="AI1332" s="99"/>
      <c r="AJ1332" s="99"/>
      <c r="AK1332" s="99"/>
      <c r="AL1332" s="99"/>
      <c r="AM1332" s="99"/>
      <c r="AN1332" s="99"/>
      <c r="AO1332" s="52"/>
      <c r="AP1332" s="52"/>
      <c r="AQ1332" s="52"/>
    </row>
    <row r="1333" spans="1:43" ht="15" thickBot="1">
      <c r="A1333" s="1" t="s">
        <v>10</v>
      </c>
      <c r="B1333" s="1">
        <v>13121010114</v>
      </c>
      <c r="C1333" s="1"/>
      <c r="D1333" s="12">
        <v>81.2</v>
      </c>
      <c r="E1333" s="12">
        <v>71.599999999999994</v>
      </c>
      <c r="F1333" s="12">
        <v>49</v>
      </c>
      <c r="G1333" s="12">
        <v>26.4</v>
      </c>
      <c r="H1333" s="12">
        <v>7.2</v>
      </c>
      <c r="I1333" s="12">
        <v>8.6999999999999993</v>
      </c>
      <c r="J1333" s="12">
        <v>26.6</v>
      </c>
      <c r="K1333" s="12">
        <v>31.8</v>
      </c>
      <c r="L1333" s="12">
        <v>28</v>
      </c>
      <c r="M1333" s="12">
        <v>13.8</v>
      </c>
      <c r="N1333" s="12">
        <v>86.7</v>
      </c>
      <c r="O1333" s="12">
        <v>10</v>
      </c>
      <c r="P1333" s="12">
        <v>24.2</v>
      </c>
      <c r="Q1333" s="12">
        <v>6.9</v>
      </c>
      <c r="R1333" s="85">
        <v>0.69047692033262975</v>
      </c>
      <c r="S1333" s="122">
        <v>0.58967928911029988</v>
      </c>
      <c r="T1333" s="122">
        <v>0.69635371422028813</v>
      </c>
      <c r="U1333" s="122">
        <v>0.76601282062568976</v>
      </c>
      <c r="V1333" s="174">
        <f t="shared" si="2601"/>
        <v>5</v>
      </c>
      <c r="W1333" s="174">
        <f t="shared" si="2602"/>
        <v>3</v>
      </c>
      <c r="X1333" s="174">
        <f t="shared" si="2603"/>
        <v>3</v>
      </c>
      <c r="Y1333" s="174">
        <f t="shared" si="2604"/>
        <v>5</v>
      </c>
      <c r="Z1333" s="99"/>
      <c r="AA1333" s="99"/>
      <c r="AB1333" s="99"/>
      <c r="AC1333" s="99"/>
      <c r="AD1333" s="99"/>
      <c r="AE1333" s="99"/>
      <c r="AF1333" s="99"/>
      <c r="AG1333" s="99"/>
      <c r="AH1333" s="99"/>
      <c r="AI1333" s="99"/>
      <c r="AJ1333" s="99"/>
      <c r="AK1333" s="99"/>
      <c r="AL1333" s="99"/>
      <c r="AM1333" s="99"/>
      <c r="AN1333" s="99"/>
      <c r="AO1333" s="52"/>
      <c r="AP1333" s="52"/>
      <c r="AQ1333" s="52"/>
    </row>
    <row r="1334" spans="1:43" ht="15" thickBot="1">
      <c r="A1334" s="1" t="s">
        <v>10</v>
      </c>
      <c r="B1334" s="1">
        <v>13121010115</v>
      </c>
      <c r="C1334" s="1"/>
      <c r="D1334" s="12">
        <v>81.3</v>
      </c>
      <c r="E1334" s="12">
        <v>71.599999999999994</v>
      </c>
      <c r="F1334" s="12">
        <v>46.8</v>
      </c>
      <c r="G1334" s="12">
        <v>25.7</v>
      </c>
      <c r="H1334" s="12">
        <v>8.6</v>
      </c>
      <c r="I1334" s="12">
        <v>3.5859999999999999</v>
      </c>
      <c r="J1334" s="12">
        <v>4.7310999999999996</v>
      </c>
      <c r="K1334" s="12">
        <v>5.2329999999999997</v>
      </c>
      <c r="L1334" s="12">
        <v>28.7</v>
      </c>
      <c r="M1334" s="12">
        <v>1.6647000000000001</v>
      </c>
      <c r="N1334" s="12">
        <v>86.9</v>
      </c>
      <c r="O1334" s="12">
        <v>2.1</v>
      </c>
      <c r="P1334" s="12">
        <v>3.9</v>
      </c>
      <c r="Q1334" s="12">
        <v>1.5</v>
      </c>
      <c r="R1334" s="85">
        <v>0.85821515627986011</v>
      </c>
      <c r="S1334" s="122">
        <v>0.63456998435016931</v>
      </c>
      <c r="T1334" s="122">
        <v>0.87256295767551617</v>
      </c>
      <c r="U1334" s="122">
        <v>0.98255624790287632</v>
      </c>
      <c r="V1334" s="174">
        <f t="shared" si="2601"/>
        <v>5</v>
      </c>
      <c r="W1334" s="174">
        <f t="shared" si="2602"/>
        <v>5</v>
      </c>
      <c r="X1334" s="174">
        <f t="shared" si="2603"/>
        <v>5</v>
      </c>
      <c r="Y1334" s="174">
        <f t="shared" si="2604"/>
        <v>5</v>
      </c>
      <c r="Z1334" s="99"/>
      <c r="AA1334" s="99"/>
      <c r="AB1334" s="99"/>
      <c r="AC1334" s="99"/>
      <c r="AD1334" s="99"/>
      <c r="AE1334" s="99"/>
      <c r="AF1334" s="99"/>
      <c r="AG1334" s="99"/>
      <c r="AH1334" s="99"/>
      <c r="AI1334" s="99"/>
      <c r="AJ1334" s="99"/>
      <c r="AK1334" s="99"/>
      <c r="AL1334" s="99"/>
      <c r="AM1334" s="99"/>
      <c r="AN1334" s="99"/>
      <c r="AO1334" s="52"/>
      <c r="AP1334" s="52"/>
      <c r="AQ1334" s="52"/>
    </row>
    <row r="1335" spans="1:43" ht="15" thickBot="1">
      <c r="A1335" s="1" t="s">
        <v>10</v>
      </c>
      <c r="B1335" s="1">
        <v>13121010117</v>
      </c>
      <c r="C1335" s="1"/>
      <c r="D1335" s="12">
        <v>77.5</v>
      </c>
      <c r="E1335" s="12">
        <v>72.7</v>
      </c>
      <c r="F1335" s="12">
        <v>50</v>
      </c>
      <c r="G1335" s="12">
        <v>30.2</v>
      </c>
      <c r="H1335" s="12">
        <v>7.5</v>
      </c>
      <c r="I1335" s="12">
        <v>7.8</v>
      </c>
      <c r="J1335" s="12">
        <v>14.9</v>
      </c>
      <c r="K1335" s="12">
        <v>40.1</v>
      </c>
      <c r="L1335" s="12">
        <v>38.799999999999997</v>
      </c>
      <c r="M1335" s="12">
        <v>4.4000000000000004</v>
      </c>
      <c r="N1335" s="12">
        <v>81.7</v>
      </c>
      <c r="O1335" s="12">
        <v>6.5</v>
      </c>
      <c r="P1335" s="12">
        <v>20.5</v>
      </c>
      <c r="Q1335" s="12">
        <v>4.2</v>
      </c>
      <c r="R1335" s="85">
        <v>0.69315719848250945</v>
      </c>
      <c r="S1335" s="122">
        <v>0.615899938283344</v>
      </c>
      <c r="T1335" s="122">
        <v>0.64911144089512618</v>
      </c>
      <c r="U1335" s="122">
        <v>0.80521162429214876</v>
      </c>
      <c r="V1335" s="174">
        <f t="shared" si="2601"/>
        <v>5</v>
      </c>
      <c r="W1335" s="174">
        <f t="shared" si="2602"/>
        <v>5</v>
      </c>
      <c r="X1335" s="174">
        <f t="shared" si="2603"/>
        <v>3</v>
      </c>
      <c r="Y1335" s="174">
        <f t="shared" si="2604"/>
        <v>5</v>
      </c>
      <c r="Z1335" s="99"/>
      <c r="AA1335" s="99"/>
      <c r="AB1335" s="99"/>
      <c r="AC1335" s="99"/>
      <c r="AD1335" s="99"/>
      <c r="AE1335" s="99"/>
      <c r="AF1335" s="99"/>
      <c r="AG1335" s="99"/>
      <c r="AH1335" s="99"/>
      <c r="AI1335" s="99"/>
      <c r="AJ1335" s="99"/>
      <c r="AK1335" s="99"/>
      <c r="AL1335" s="99"/>
      <c r="AM1335" s="99"/>
      <c r="AN1335" s="99"/>
      <c r="AO1335" s="52"/>
      <c r="AP1335" s="52"/>
      <c r="AQ1335" s="52"/>
    </row>
    <row r="1336" spans="1:43" ht="15" thickBot="1">
      <c r="A1336" s="1" t="s">
        <v>10</v>
      </c>
      <c r="B1336" s="1">
        <v>13121010118</v>
      </c>
      <c r="C1336" s="1"/>
      <c r="D1336" s="12">
        <v>77.5</v>
      </c>
      <c r="E1336" s="12">
        <v>72.7</v>
      </c>
      <c r="F1336" s="12">
        <v>42.6</v>
      </c>
      <c r="G1336" s="12">
        <v>30.2</v>
      </c>
      <c r="H1336" s="12">
        <v>7.5</v>
      </c>
      <c r="I1336" s="12">
        <v>5.0999999999999996</v>
      </c>
      <c r="J1336" s="12">
        <v>44.4</v>
      </c>
      <c r="K1336" s="12">
        <v>62.3</v>
      </c>
      <c r="L1336" s="12">
        <v>56.8</v>
      </c>
      <c r="M1336" s="12">
        <v>15</v>
      </c>
      <c r="N1336" s="12">
        <v>81.7</v>
      </c>
      <c r="O1336" s="12">
        <v>10.9</v>
      </c>
      <c r="P1336" s="12">
        <v>38.6</v>
      </c>
      <c r="Q1336" s="12">
        <v>11.5</v>
      </c>
      <c r="R1336" s="85">
        <v>0.47980280493199789</v>
      </c>
      <c r="S1336" s="122">
        <v>0.5526739322269516</v>
      </c>
      <c r="T1336" s="122">
        <v>0.36619174040881375</v>
      </c>
      <c r="U1336" s="122">
        <v>0.60625433246694704</v>
      </c>
      <c r="V1336" s="174">
        <f t="shared" si="2601"/>
        <v>2</v>
      </c>
      <c r="W1336" s="174">
        <f t="shared" si="2602"/>
        <v>3</v>
      </c>
      <c r="X1336" s="174">
        <f t="shared" si="2603"/>
        <v>1</v>
      </c>
      <c r="Y1336" s="174">
        <f t="shared" si="2604"/>
        <v>3</v>
      </c>
      <c r="Z1336" s="99"/>
      <c r="AA1336" s="99"/>
      <c r="AB1336" s="99"/>
      <c r="AC1336" s="99"/>
      <c r="AD1336" s="99"/>
      <c r="AE1336" s="99"/>
      <c r="AF1336" s="99"/>
      <c r="AG1336" s="99"/>
      <c r="AH1336" s="99"/>
      <c r="AI1336" s="99"/>
      <c r="AJ1336" s="99"/>
      <c r="AK1336" s="99"/>
      <c r="AL1336" s="99"/>
      <c r="AM1336" s="99"/>
      <c r="AN1336" s="99"/>
      <c r="AO1336" s="52"/>
      <c r="AP1336" s="52"/>
      <c r="AQ1336" s="52"/>
    </row>
    <row r="1337" spans="1:43" ht="15" thickBot="1">
      <c r="A1337" s="1" t="s">
        <v>10</v>
      </c>
      <c r="B1337" s="1">
        <v>13121010119</v>
      </c>
      <c r="C1337" s="1"/>
      <c r="D1337" s="12">
        <v>77.5</v>
      </c>
      <c r="E1337" s="12">
        <v>72.7</v>
      </c>
      <c r="F1337" s="12">
        <v>42.8</v>
      </c>
      <c r="G1337" s="12">
        <v>30.2</v>
      </c>
      <c r="H1337" s="12">
        <v>9.3000000000000007</v>
      </c>
      <c r="I1337" s="12">
        <v>9.4</v>
      </c>
      <c r="J1337" s="12">
        <v>48.8</v>
      </c>
      <c r="K1337" s="12">
        <v>58.4</v>
      </c>
      <c r="L1337" s="12">
        <v>56</v>
      </c>
      <c r="M1337" s="12">
        <v>18.2</v>
      </c>
      <c r="N1337" s="12">
        <v>81.7</v>
      </c>
      <c r="O1337" s="12">
        <v>13.4</v>
      </c>
      <c r="P1337" s="12">
        <v>34</v>
      </c>
      <c r="Q1337" s="12">
        <v>11.3</v>
      </c>
      <c r="R1337" s="85">
        <v>0.46278414930592565</v>
      </c>
      <c r="S1337" s="122">
        <v>0.49557233584664562</v>
      </c>
      <c r="T1337" s="122">
        <v>0.36585210775887378</v>
      </c>
      <c r="U1337" s="122">
        <v>0.61346605575700031</v>
      </c>
      <c r="V1337" s="174">
        <f t="shared" si="2601"/>
        <v>2</v>
      </c>
      <c r="W1337" s="174">
        <f t="shared" si="2602"/>
        <v>3</v>
      </c>
      <c r="X1337" s="174">
        <f t="shared" si="2603"/>
        <v>1</v>
      </c>
      <c r="Y1337" s="174">
        <f t="shared" si="2604"/>
        <v>3</v>
      </c>
      <c r="Z1337" s="99"/>
      <c r="AA1337" s="99"/>
      <c r="AB1337" s="99"/>
      <c r="AC1337" s="99"/>
      <c r="AD1337" s="99"/>
      <c r="AE1337" s="99"/>
      <c r="AF1337" s="99"/>
      <c r="AG1337" s="99"/>
      <c r="AH1337" s="99"/>
      <c r="AI1337" s="99"/>
      <c r="AJ1337" s="99"/>
      <c r="AK1337" s="99"/>
      <c r="AL1337" s="99"/>
      <c r="AM1337" s="99"/>
      <c r="AN1337" s="99"/>
      <c r="AO1337" s="52"/>
      <c r="AP1337" s="52"/>
      <c r="AQ1337" s="52"/>
    </row>
    <row r="1338" spans="1:43" ht="15" thickBot="1">
      <c r="A1338" s="1" t="s">
        <v>10</v>
      </c>
      <c r="B1338" s="1">
        <v>13121010120</v>
      </c>
      <c r="C1338" s="1"/>
      <c r="D1338" s="12">
        <v>77.5</v>
      </c>
      <c r="E1338" s="12">
        <v>72.7</v>
      </c>
      <c r="F1338" s="12">
        <v>43.3</v>
      </c>
      <c r="G1338" s="12">
        <v>30.2</v>
      </c>
      <c r="H1338" s="12">
        <v>12</v>
      </c>
      <c r="I1338" s="12">
        <v>6.2</v>
      </c>
      <c r="J1338" s="12">
        <v>14.403</v>
      </c>
      <c r="K1338" s="12">
        <v>10.9</v>
      </c>
      <c r="L1338" s="12">
        <v>37.200000000000003</v>
      </c>
      <c r="M1338" s="12">
        <v>11.1791</v>
      </c>
      <c r="N1338" s="12">
        <v>81.7</v>
      </c>
      <c r="O1338" s="12">
        <v>7.8</v>
      </c>
      <c r="P1338" s="12">
        <v>33.1</v>
      </c>
      <c r="Q1338" s="12">
        <v>14.6</v>
      </c>
      <c r="R1338" s="85">
        <v>0.63783878688996021</v>
      </c>
      <c r="S1338" s="122">
        <v>0.5444181276870278</v>
      </c>
      <c r="T1338" s="122">
        <v>0.72783947718494613</v>
      </c>
      <c r="U1338" s="122">
        <v>0.62363211269076435</v>
      </c>
      <c r="V1338" s="174">
        <f t="shared" si="2601"/>
        <v>3</v>
      </c>
      <c r="W1338" s="174">
        <f t="shared" si="2602"/>
        <v>3</v>
      </c>
      <c r="X1338" s="174">
        <f t="shared" si="2603"/>
        <v>5</v>
      </c>
      <c r="Y1338" s="174">
        <f t="shared" si="2604"/>
        <v>3</v>
      </c>
      <c r="Z1338" s="99"/>
      <c r="AA1338" s="99"/>
      <c r="AB1338" s="99"/>
      <c r="AC1338" s="99"/>
      <c r="AD1338" s="99"/>
      <c r="AE1338" s="99"/>
      <c r="AF1338" s="99"/>
      <c r="AG1338" s="99"/>
      <c r="AH1338" s="99"/>
      <c r="AI1338" s="99"/>
      <c r="AJ1338" s="99"/>
      <c r="AK1338" s="99"/>
      <c r="AL1338" s="99"/>
      <c r="AM1338" s="99"/>
      <c r="AN1338" s="99"/>
      <c r="AO1338" s="52"/>
      <c r="AP1338" s="52"/>
      <c r="AQ1338" s="52"/>
    </row>
    <row r="1339" spans="1:43" ht="15" thickBot="1">
      <c r="A1339" s="1" t="s">
        <v>10</v>
      </c>
      <c r="B1339" s="1">
        <v>13121010121</v>
      </c>
      <c r="C1339" s="1"/>
      <c r="D1339" s="12">
        <v>77.5</v>
      </c>
      <c r="E1339" s="12">
        <v>72.7</v>
      </c>
      <c r="F1339" s="12">
        <v>50</v>
      </c>
      <c r="G1339" s="12">
        <v>30.2</v>
      </c>
      <c r="H1339" s="12">
        <v>7.8</v>
      </c>
      <c r="I1339" s="12">
        <v>5.4500999999999999</v>
      </c>
      <c r="J1339" s="12">
        <v>6.0603999999999996</v>
      </c>
      <c r="K1339" s="12">
        <v>6.4</v>
      </c>
      <c r="L1339" s="12">
        <v>25.1</v>
      </c>
      <c r="M1339" s="12">
        <v>0.49109999999999998</v>
      </c>
      <c r="N1339" s="12">
        <v>81.7</v>
      </c>
      <c r="O1339" s="12">
        <v>0.9</v>
      </c>
      <c r="P1339" s="12">
        <v>4.4000000000000004</v>
      </c>
      <c r="Q1339" s="12">
        <v>11.2</v>
      </c>
      <c r="R1339" s="85">
        <v>0.82682875112277177</v>
      </c>
      <c r="S1339" s="122">
        <v>0.6416825254431795</v>
      </c>
      <c r="T1339" s="122">
        <v>0.90148719235410479</v>
      </c>
      <c r="U1339" s="122">
        <v>0.85285887221611578</v>
      </c>
      <c r="V1339" s="174">
        <f t="shared" si="2601"/>
        <v>5</v>
      </c>
      <c r="W1339" s="174">
        <f t="shared" si="2602"/>
        <v>5</v>
      </c>
      <c r="X1339" s="174">
        <f t="shared" si="2603"/>
        <v>5</v>
      </c>
      <c r="Y1339" s="174">
        <f t="shared" si="2604"/>
        <v>5</v>
      </c>
      <c r="Z1339" s="99"/>
      <c r="AA1339" s="99"/>
      <c r="AB1339" s="99"/>
      <c r="AC1339" s="99"/>
      <c r="AD1339" s="99"/>
      <c r="AE1339" s="99"/>
      <c r="AF1339" s="99"/>
      <c r="AG1339" s="99"/>
      <c r="AH1339" s="99"/>
      <c r="AI1339" s="99"/>
      <c r="AJ1339" s="99"/>
      <c r="AK1339" s="99"/>
      <c r="AL1339" s="99"/>
      <c r="AM1339" s="99"/>
      <c r="AN1339" s="99"/>
      <c r="AO1339" s="52"/>
      <c r="AP1339" s="52"/>
      <c r="AQ1339" s="52"/>
    </row>
    <row r="1340" spans="1:43" ht="15" thickBot="1">
      <c r="A1340" s="1" t="s">
        <v>10</v>
      </c>
      <c r="B1340" s="1">
        <v>13121010122</v>
      </c>
      <c r="C1340" s="1"/>
      <c r="D1340" s="12">
        <v>77.5</v>
      </c>
      <c r="E1340" s="12">
        <v>72.7</v>
      </c>
      <c r="F1340" s="12">
        <v>50</v>
      </c>
      <c r="G1340" s="12">
        <v>30.2</v>
      </c>
      <c r="H1340" s="12">
        <v>10.6</v>
      </c>
      <c r="I1340" s="12">
        <v>5.9</v>
      </c>
      <c r="J1340" s="12">
        <v>9.9806000000000008</v>
      </c>
      <c r="K1340" s="12">
        <v>10.1</v>
      </c>
      <c r="L1340" s="12">
        <v>23.7</v>
      </c>
      <c r="M1340" s="12">
        <v>1.8337000000000001</v>
      </c>
      <c r="N1340" s="12">
        <v>81.7</v>
      </c>
      <c r="O1340" s="12">
        <v>1.9</v>
      </c>
      <c r="P1340" s="12">
        <v>11</v>
      </c>
      <c r="Q1340" s="12">
        <v>6.4</v>
      </c>
      <c r="R1340" s="85">
        <v>0.80707248895811323</v>
      </c>
      <c r="S1340" s="122">
        <v>0.58946893917421772</v>
      </c>
      <c r="T1340" s="122">
        <v>0.88852169390800628</v>
      </c>
      <c r="U1340" s="122">
        <v>0.86287275917140926</v>
      </c>
      <c r="V1340" s="174">
        <f t="shared" si="2601"/>
        <v>5</v>
      </c>
      <c r="W1340" s="174">
        <f t="shared" si="2602"/>
        <v>3</v>
      </c>
      <c r="X1340" s="174">
        <f t="shared" si="2603"/>
        <v>5</v>
      </c>
      <c r="Y1340" s="174">
        <f t="shared" si="2604"/>
        <v>5</v>
      </c>
      <c r="Z1340" s="99"/>
      <c r="AA1340" s="99"/>
      <c r="AB1340" s="99"/>
      <c r="AC1340" s="99"/>
      <c r="AD1340" s="99"/>
      <c r="AE1340" s="99"/>
      <c r="AF1340" s="99"/>
      <c r="AG1340" s="99"/>
      <c r="AH1340" s="99"/>
      <c r="AI1340" s="99"/>
      <c r="AJ1340" s="99"/>
      <c r="AK1340" s="99"/>
      <c r="AL1340" s="99"/>
      <c r="AM1340" s="99"/>
      <c r="AN1340" s="99"/>
      <c r="AO1340" s="52"/>
      <c r="AP1340" s="52"/>
      <c r="AQ1340" s="52"/>
    </row>
    <row r="1341" spans="1:43" ht="15" thickBot="1">
      <c r="A1341" s="1" t="s">
        <v>10</v>
      </c>
      <c r="B1341" s="1">
        <v>13121010123</v>
      </c>
      <c r="C1341" s="1"/>
      <c r="D1341" s="12">
        <v>79.8</v>
      </c>
      <c r="E1341" s="12">
        <v>72</v>
      </c>
      <c r="F1341" s="12">
        <v>50</v>
      </c>
      <c r="G1341" s="12">
        <v>27.7</v>
      </c>
      <c r="H1341" s="12">
        <v>10.7</v>
      </c>
      <c r="I1341" s="12">
        <v>1.9</v>
      </c>
      <c r="J1341" s="12">
        <v>19.100000000000001</v>
      </c>
      <c r="K1341" s="12">
        <v>32.700000000000003</v>
      </c>
      <c r="L1341" s="12">
        <v>43.5</v>
      </c>
      <c r="M1341" s="12">
        <v>9.5</v>
      </c>
      <c r="N1341" s="12">
        <v>84.8</v>
      </c>
      <c r="O1341" s="12">
        <v>7.2</v>
      </c>
      <c r="P1341" s="12">
        <v>31.2</v>
      </c>
      <c r="Q1341" s="12">
        <v>8.6999999999999993</v>
      </c>
      <c r="R1341" s="85">
        <v>0.63688256444601765</v>
      </c>
      <c r="S1341" s="122">
        <v>0.58862579693397477</v>
      </c>
      <c r="T1341" s="122">
        <v>0.61045149329797077</v>
      </c>
      <c r="U1341" s="122">
        <v>0.71967152901851228</v>
      </c>
      <c r="V1341" s="174">
        <f t="shared" si="2601"/>
        <v>3</v>
      </c>
      <c r="W1341" s="174">
        <f t="shared" si="2602"/>
        <v>3</v>
      </c>
      <c r="X1341" s="174">
        <f t="shared" si="2603"/>
        <v>3</v>
      </c>
      <c r="Y1341" s="174">
        <f t="shared" si="2604"/>
        <v>5</v>
      </c>
      <c r="Z1341" s="99"/>
      <c r="AA1341" s="99"/>
      <c r="AB1341" s="99"/>
      <c r="AC1341" s="99"/>
      <c r="AD1341" s="99"/>
      <c r="AE1341" s="99"/>
      <c r="AF1341" s="99"/>
      <c r="AG1341" s="99"/>
      <c r="AH1341" s="99"/>
      <c r="AI1341" s="99"/>
      <c r="AJ1341" s="99"/>
      <c r="AK1341" s="99"/>
      <c r="AL1341" s="99"/>
      <c r="AM1341" s="99"/>
      <c r="AN1341" s="99"/>
      <c r="AO1341" s="52"/>
      <c r="AP1341" s="52"/>
      <c r="AQ1341" s="52"/>
    </row>
    <row r="1342" spans="1:43" ht="15" thickBot="1">
      <c r="A1342" s="1" t="s">
        <v>10</v>
      </c>
      <c r="B1342" s="1">
        <v>13121010204</v>
      </c>
      <c r="C1342" s="1"/>
      <c r="D1342" s="12">
        <v>80.8</v>
      </c>
      <c r="E1342" s="12">
        <v>71.8</v>
      </c>
      <c r="F1342" s="12">
        <v>79.3</v>
      </c>
      <c r="G1342" s="12">
        <v>26.4</v>
      </c>
      <c r="H1342" s="12">
        <v>9.3000000000000007</v>
      </c>
      <c r="I1342" s="12">
        <v>1.4</v>
      </c>
      <c r="J1342" s="12">
        <v>6.1</v>
      </c>
      <c r="K1342" s="12">
        <v>5.0999999999999996</v>
      </c>
      <c r="L1342" s="12">
        <v>24.3</v>
      </c>
      <c r="M1342" s="12">
        <v>0.32850000000000001</v>
      </c>
      <c r="N1342" s="12">
        <v>86.1</v>
      </c>
      <c r="O1342" s="12">
        <v>0.3</v>
      </c>
      <c r="P1342" s="12">
        <v>5.9</v>
      </c>
      <c r="Q1342" s="12">
        <v>7.2</v>
      </c>
      <c r="R1342" s="85">
        <v>0.87501222721611049</v>
      </c>
      <c r="S1342" s="122">
        <v>0.6977559092826604</v>
      </c>
      <c r="T1342" s="122">
        <v>0.91323830052907984</v>
      </c>
      <c r="U1342" s="122">
        <v>0.92045536481161561</v>
      </c>
      <c r="V1342" s="174">
        <f t="shared" si="2601"/>
        <v>5</v>
      </c>
      <c r="W1342" s="174">
        <f t="shared" si="2602"/>
        <v>5</v>
      </c>
      <c r="X1342" s="174">
        <f t="shared" si="2603"/>
        <v>5</v>
      </c>
      <c r="Y1342" s="174">
        <f t="shared" si="2604"/>
        <v>5</v>
      </c>
      <c r="Z1342" s="99"/>
      <c r="AA1342" s="99"/>
      <c r="AB1342" s="99"/>
      <c r="AC1342" s="99"/>
      <c r="AD1342" s="99"/>
      <c r="AE1342" s="99"/>
      <c r="AF1342" s="99"/>
      <c r="AG1342" s="99"/>
      <c r="AH1342" s="99"/>
      <c r="AI1342" s="99"/>
      <c r="AJ1342" s="99"/>
      <c r="AK1342" s="99"/>
      <c r="AL1342" s="99"/>
      <c r="AM1342" s="99"/>
      <c r="AN1342" s="99"/>
      <c r="AO1342" s="52"/>
      <c r="AP1342" s="52"/>
      <c r="AQ1342" s="52"/>
    </row>
    <row r="1343" spans="1:43" ht="15" thickBot="1">
      <c r="A1343" s="1" t="s">
        <v>10</v>
      </c>
      <c r="B1343" s="1">
        <v>13121010205</v>
      </c>
      <c r="C1343" s="1"/>
      <c r="D1343" s="12">
        <v>80.8</v>
      </c>
      <c r="E1343" s="12">
        <v>71.7</v>
      </c>
      <c r="F1343" s="12">
        <v>65.900000000000006</v>
      </c>
      <c r="G1343" s="12">
        <v>26.4</v>
      </c>
      <c r="H1343" s="12">
        <v>5.7</v>
      </c>
      <c r="I1343" s="12">
        <v>4.6115000000000004</v>
      </c>
      <c r="J1343" s="12">
        <v>3.4</v>
      </c>
      <c r="K1343" s="12">
        <v>8.3000000000000007</v>
      </c>
      <c r="L1343" s="12">
        <v>27.6</v>
      </c>
      <c r="M1343" s="12">
        <v>4.4000000000000004</v>
      </c>
      <c r="N1343" s="12">
        <v>86.2</v>
      </c>
      <c r="O1343" s="12">
        <v>1.7</v>
      </c>
      <c r="P1343" s="12">
        <v>5.2</v>
      </c>
      <c r="Q1343" s="12">
        <v>6.1</v>
      </c>
      <c r="R1343" s="85">
        <v>0.85578542267312974</v>
      </c>
      <c r="S1343" s="122">
        <v>0.71387781395409922</v>
      </c>
      <c r="T1343" s="122">
        <v>0.85074982299860769</v>
      </c>
      <c r="U1343" s="122">
        <v>0.92609410112984814</v>
      </c>
      <c r="V1343" s="174">
        <f t="shared" si="2601"/>
        <v>5</v>
      </c>
      <c r="W1343" s="174">
        <f t="shared" si="2602"/>
        <v>5</v>
      </c>
      <c r="X1343" s="174">
        <f t="shared" si="2603"/>
        <v>5</v>
      </c>
      <c r="Y1343" s="174">
        <f t="shared" si="2604"/>
        <v>5</v>
      </c>
      <c r="Z1343" s="99"/>
      <c r="AA1343" s="99"/>
      <c r="AB1343" s="99"/>
      <c r="AC1343" s="99"/>
      <c r="AD1343" s="99"/>
      <c r="AE1343" s="99"/>
      <c r="AF1343" s="99"/>
      <c r="AG1343" s="99"/>
      <c r="AH1343" s="99"/>
      <c r="AI1343" s="99"/>
      <c r="AJ1343" s="99"/>
      <c r="AK1343" s="99"/>
      <c r="AL1343" s="99"/>
      <c r="AM1343" s="99"/>
      <c r="AN1343" s="99"/>
      <c r="AO1343" s="52"/>
      <c r="AP1343" s="52"/>
      <c r="AQ1343" s="52"/>
    </row>
    <row r="1344" spans="1:43" ht="15" thickBot="1">
      <c r="A1344" s="1" t="s">
        <v>10</v>
      </c>
      <c r="B1344" s="1">
        <v>13121010206</v>
      </c>
      <c r="C1344" s="1"/>
      <c r="D1344" s="12">
        <v>81.3</v>
      </c>
      <c r="E1344" s="12">
        <v>71.599999999999994</v>
      </c>
      <c r="F1344" s="12">
        <v>82.4</v>
      </c>
      <c r="G1344" s="12">
        <v>25.7</v>
      </c>
      <c r="H1344" s="12">
        <v>10.7</v>
      </c>
      <c r="I1344" s="12">
        <v>8.3000000000000007</v>
      </c>
      <c r="J1344" s="12">
        <v>13.3</v>
      </c>
      <c r="K1344" s="12">
        <v>3.7</v>
      </c>
      <c r="L1344" s="12">
        <v>35.299999999999997</v>
      </c>
      <c r="M1344" s="12">
        <v>5.5E-2</v>
      </c>
      <c r="N1344" s="12">
        <v>86.9</v>
      </c>
      <c r="O1344" s="12">
        <v>0.6</v>
      </c>
      <c r="P1344" s="12">
        <v>1.7</v>
      </c>
      <c r="Q1344" s="12">
        <v>2.4</v>
      </c>
      <c r="R1344" s="85">
        <v>0.84896736388409233</v>
      </c>
      <c r="S1344" s="122">
        <v>0.63301337968467064</v>
      </c>
      <c r="T1344" s="122">
        <v>0.84186782029454232</v>
      </c>
      <c r="U1344" s="122">
        <v>0.99493976654627581</v>
      </c>
      <c r="V1344" s="174">
        <f t="shared" si="2601"/>
        <v>5</v>
      </c>
      <c r="W1344" s="174">
        <f t="shared" si="2602"/>
        <v>5</v>
      </c>
      <c r="X1344" s="174">
        <f t="shared" si="2603"/>
        <v>5</v>
      </c>
      <c r="Y1344" s="174">
        <f t="shared" si="2604"/>
        <v>5</v>
      </c>
      <c r="Z1344" s="99"/>
      <c r="AA1344" s="99"/>
      <c r="AB1344" s="99"/>
      <c r="AC1344" s="99"/>
      <c r="AD1344" s="99"/>
      <c r="AE1344" s="99"/>
      <c r="AF1344" s="99"/>
      <c r="AG1344" s="99"/>
      <c r="AH1344" s="99"/>
      <c r="AI1344" s="99"/>
      <c r="AJ1344" s="99"/>
      <c r="AK1344" s="99"/>
      <c r="AL1344" s="99"/>
      <c r="AM1344" s="99"/>
      <c r="AN1344" s="99"/>
      <c r="AO1344" s="52"/>
      <c r="AP1344" s="52"/>
      <c r="AQ1344" s="52"/>
    </row>
    <row r="1345" spans="1:43" ht="15" thickBot="1">
      <c r="A1345" s="1" t="s">
        <v>10</v>
      </c>
      <c r="B1345" s="1">
        <v>13121010208</v>
      </c>
      <c r="C1345" s="1"/>
      <c r="D1345" s="12">
        <v>77.5</v>
      </c>
      <c r="E1345" s="12">
        <v>72.7</v>
      </c>
      <c r="F1345" s="12">
        <v>41</v>
      </c>
      <c r="G1345" s="12">
        <v>30.2</v>
      </c>
      <c r="H1345" s="12">
        <v>12.4</v>
      </c>
      <c r="I1345" s="12">
        <v>8.3010999999999999</v>
      </c>
      <c r="J1345" s="12">
        <v>9.9</v>
      </c>
      <c r="K1345" s="12">
        <v>33.1</v>
      </c>
      <c r="L1345" s="12">
        <v>32.1</v>
      </c>
      <c r="M1345" s="12">
        <v>8</v>
      </c>
      <c r="N1345" s="12">
        <v>81.7</v>
      </c>
      <c r="O1345" s="12">
        <v>7.2</v>
      </c>
      <c r="P1345" s="12">
        <v>19.7</v>
      </c>
      <c r="Q1345" s="12">
        <v>14.3</v>
      </c>
      <c r="R1345" s="85">
        <v>0.64863387553012408</v>
      </c>
      <c r="S1345" s="122">
        <v>0.53282451223841754</v>
      </c>
      <c r="T1345" s="122">
        <v>0.70012845462961859</v>
      </c>
      <c r="U1345" s="122">
        <v>0.69832307522024628</v>
      </c>
      <c r="V1345" s="174">
        <f t="shared" si="2601"/>
        <v>3</v>
      </c>
      <c r="W1345" s="174">
        <f t="shared" si="2602"/>
        <v>3</v>
      </c>
      <c r="X1345" s="174">
        <f t="shared" si="2603"/>
        <v>3</v>
      </c>
      <c r="Y1345" s="174">
        <f t="shared" si="2604"/>
        <v>3</v>
      </c>
      <c r="Z1345" s="99"/>
      <c r="AA1345" s="99"/>
      <c r="AB1345" s="99"/>
      <c r="AC1345" s="99"/>
      <c r="AD1345" s="99"/>
      <c r="AE1345" s="99"/>
      <c r="AF1345" s="99"/>
      <c r="AG1345" s="99"/>
      <c r="AH1345" s="99"/>
      <c r="AI1345" s="99"/>
      <c r="AJ1345" s="99"/>
      <c r="AK1345" s="99"/>
      <c r="AL1345" s="99"/>
      <c r="AM1345" s="99"/>
      <c r="AN1345" s="99"/>
      <c r="AO1345" s="52"/>
      <c r="AP1345" s="52"/>
      <c r="AQ1345" s="52"/>
    </row>
    <row r="1346" spans="1:43" ht="15" thickBot="1">
      <c r="A1346" s="1" t="s">
        <v>10</v>
      </c>
      <c r="B1346" s="1">
        <v>13121010209</v>
      </c>
      <c r="C1346" s="1"/>
      <c r="D1346" s="12">
        <v>77.5</v>
      </c>
      <c r="E1346" s="12">
        <v>72.7</v>
      </c>
      <c r="F1346" s="12">
        <v>43.1</v>
      </c>
      <c r="G1346" s="12">
        <v>30.2</v>
      </c>
      <c r="H1346" s="12">
        <v>10.7</v>
      </c>
      <c r="I1346" s="12">
        <v>5.9</v>
      </c>
      <c r="J1346" s="12">
        <v>1.1000000000000001</v>
      </c>
      <c r="K1346" s="12">
        <v>22.1</v>
      </c>
      <c r="L1346" s="12">
        <v>27.8</v>
      </c>
      <c r="M1346" s="12">
        <v>5</v>
      </c>
      <c r="N1346" s="12">
        <v>81.7</v>
      </c>
      <c r="O1346" s="12">
        <v>2.1</v>
      </c>
      <c r="P1346" s="12">
        <v>30.7</v>
      </c>
      <c r="Q1346" s="12">
        <v>10.3</v>
      </c>
      <c r="R1346" s="85">
        <v>0.71691748116734288</v>
      </c>
      <c r="S1346" s="122">
        <v>0.59280077049038804</v>
      </c>
      <c r="T1346" s="122">
        <v>0.79258052141394231</v>
      </c>
      <c r="U1346" s="122">
        <v>0.72170930500296371</v>
      </c>
      <c r="V1346" s="174">
        <f t="shared" si="2601"/>
        <v>5</v>
      </c>
      <c r="W1346" s="174">
        <f t="shared" si="2602"/>
        <v>3</v>
      </c>
      <c r="X1346" s="174">
        <f t="shared" si="2603"/>
        <v>5</v>
      </c>
      <c r="Y1346" s="174">
        <f t="shared" si="2604"/>
        <v>5</v>
      </c>
      <c r="Z1346" s="99"/>
      <c r="AA1346" s="99"/>
      <c r="AB1346" s="99"/>
      <c r="AC1346" s="99"/>
      <c r="AD1346" s="99"/>
      <c r="AE1346" s="99"/>
      <c r="AF1346" s="99"/>
      <c r="AG1346" s="99"/>
      <c r="AH1346" s="99"/>
      <c r="AI1346" s="99"/>
      <c r="AJ1346" s="99"/>
      <c r="AK1346" s="99"/>
      <c r="AL1346" s="99"/>
      <c r="AM1346" s="99"/>
      <c r="AN1346" s="99"/>
      <c r="AO1346" s="52"/>
      <c r="AP1346" s="52"/>
      <c r="AQ1346" s="52"/>
    </row>
    <row r="1347" spans="1:43" ht="15" thickBot="1">
      <c r="A1347" s="1" t="s">
        <v>10</v>
      </c>
      <c r="B1347" s="1">
        <v>13121010210</v>
      </c>
      <c r="C1347" s="1"/>
      <c r="D1347" s="12">
        <v>77.5</v>
      </c>
      <c r="E1347" s="12">
        <v>72.7</v>
      </c>
      <c r="F1347" s="12">
        <v>69.400000000000006</v>
      </c>
      <c r="G1347" s="12">
        <v>30.2</v>
      </c>
      <c r="H1347" s="12">
        <v>9.4</v>
      </c>
      <c r="I1347" s="12">
        <v>7.1</v>
      </c>
      <c r="J1347" s="12">
        <v>8.6</v>
      </c>
      <c r="K1347" s="12">
        <v>6.8</v>
      </c>
      <c r="L1347" s="12">
        <v>36.5</v>
      </c>
      <c r="M1347" s="12">
        <v>4.4000000000000004</v>
      </c>
      <c r="N1347" s="12">
        <v>81.7</v>
      </c>
      <c r="O1347" s="12">
        <v>1</v>
      </c>
      <c r="P1347" s="12">
        <v>14.5</v>
      </c>
      <c r="Q1347" s="12">
        <v>4.0999999999999996</v>
      </c>
      <c r="R1347" s="85">
        <v>0.78909521433673446</v>
      </c>
      <c r="S1347" s="122">
        <v>0.64308963032264865</v>
      </c>
      <c r="T1347" s="122">
        <v>0.79295964420343601</v>
      </c>
      <c r="U1347" s="122">
        <v>0.87588851950960056</v>
      </c>
      <c r="V1347" s="174">
        <f t="shared" si="2601"/>
        <v>5</v>
      </c>
      <c r="W1347" s="174">
        <f t="shared" si="2602"/>
        <v>5</v>
      </c>
      <c r="X1347" s="174">
        <f t="shared" si="2603"/>
        <v>5</v>
      </c>
      <c r="Y1347" s="174">
        <f t="shared" si="2604"/>
        <v>5</v>
      </c>
      <c r="Z1347" s="99"/>
      <c r="AA1347" s="99"/>
      <c r="AB1347" s="99"/>
      <c r="AC1347" s="99"/>
      <c r="AD1347" s="99"/>
      <c r="AE1347" s="99"/>
      <c r="AF1347" s="99"/>
      <c r="AG1347" s="99"/>
      <c r="AH1347" s="99"/>
      <c r="AI1347" s="99"/>
      <c r="AJ1347" s="99"/>
      <c r="AK1347" s="99"/>
      <c r="AL1347" s="99"/>
      <c r="AM1347" s="99"/>
      <c r="AN1347" s="99"/>
      <c r="AO1347" s="52"/>
      <c r="AP1347" s="52"/>
      <c r="AQ1347" s="52"/>
    </row>
    <row r="1348" spans="1:43" ht="15" thickBot="1">
      <c r="A1348" s="1" t="s">
        <v>10</v>
      </c>
      <c r="B1348" s="1">
        <v>13121010211</v>
      </c>
      <c r="C1348" s="1"/>
      <c r="D1348" s="12">
        <v>80</v>
      </c>
      <c r="E1348" s="12">
        <v>71.8</v>
      </c>
      <c r="F1348" s="12">
        <v>72.400000000000006</v>
      </c>
      <c r="G1348" s="12">
        <v>31.1</v>
      </c>
      <c r="H1348" s="12">
        <v>6.2</v>
      </c>
      <c r="I1348" s="12">
        <v>5.4</v>
      </c>
      <c r="J1348" s="12">
        <v>4.8</v>
      </c>
      <c r="K1348" s="12">
        <v>19.5</v>
      </c>
      <c r="L1348" s="12">
        <v>34.799999999999997</v>
      </c>
      <c r="M1348" s="12">
        <v>21.3</v>
      </c>
      <c r="N1348" s="12">
        <v>85</v>
      </c>
      <c r="O1348" s="12">
        <v>13.9</v>
      </c>
      <c r="P1348" s="12">
        <v>20</v>
      </c>
      <c r="Q1348" s="12">
        <v>9.5</v>
      </c>
      <c r="R1348" s="85">
        <v>0.69722815074876798</v>
      </c>
      <c r="S1348" s="122">
        <v>0.72054517618707081</v>
      </c>
      <c r="T1348" s="122">
        <v>0.64572361190287897</v>
      </c>
      <c r="U1348" s="122">
        <v>0.72064750435880476</v>
      </c>
      <c r="V1348" s="174">
        <f t="shared" si="2601"/>
        <v>5</v>
      </c>
      <c r="W1348" s="174">
        <f t="shared" si="2602"/>
        <v>5</v>
      </c>
      <c r="X1348" s="174">
        <f t="shared" si="2603"/>
        <v>3</v>
      </c>
      <c r="Y1348" s="174">
        <f t="shared" si="2604"/>
        <v>5</v>
      </c>
      <c r="Z1348" s="99"/>
      <c r="AA1348" s="99"/>
      <c r="AB1348" s="99"/>
      <c r="AC1348" s="99"/>
      <c r="AD1348" s="99"/>
      <c r="AE1348" s="99"/>
      <c r="AF1348" s="99"/>
      <c r="AG1348" s="99"/>
      <c r="AH1348" s="99"/>
      <c r="AI1348" s="99"/>
      <c r="AJ1348" s="99"/>
      <c r="AK1348" s="99"/>
      <c r="AL1348" s="99"/>
      <c r="AM1348" s="99"/>
      <c r="AN1348" s="99"/>
      <c r="AO1348" s="52"/>
      <c r="AP1348" s="52"/>
      <c r="AQ1348" s="52"/>
    </row>
    <row r="1349" spans="1:43" ht="15" thickBot="1">
      <c r="A1349" s="1" t="s">
        <v>10</v>
      </c>
      <c r="B1349" s="1">
        <v>13121010212</v>
      </c>
      <c r="C1349" s="1"/>
      <c r="D1349" s="12">
        <v>81.3</v>
      </c>
      <c r="E1349" s="12">
        <v>71.599999999999994</v>
      </c>
      <c r="F1349" s="12">
        <v>18.5</v>
      </c>
      <c r="G1349" s="12">
        <v>25.7</v>
      </c>
      <c r="H1349" s="12">
        <v>5.0999999999999996</v>
      </c>
      <c r="I1349" s="12">
        <v>11.7</v>
      </c>
      <c r="J1349" s="12">
        <v>14.1</v>
      </c>
      <c r="K1349" s="12">
        <v>39.700000000000003</v>
      </c>
      <c r="L1349" s="12">
        <v>37</v>
      </c>
      <c r="M1349" s="12">
        <v>24.2</v>
      </c>
      <c r="N1349" s="12">
        <v>86.9</v>
      </c>
      <c r="O1349" s="12">
        <v>19</v>
      </c>
      <c r="P1349" s="12">
        <v>47.1</v>
      </c>
      <c r="Q1349" s="12">
        <v>9.9</v>
      </c>
      <c r="R1349" s="85">
        <v>0.53956913656854388</v>
      </c>
      <c r="S1349" s="122">
        <v>0.57003551412074727</v>
      </c>
      <c r="T1349" s="122">
        <v>0.53371132950802891</v>
      </c>
      <c r="U1349" s="122">
        <v>0.55630251095954897</v>
      </c>
      <c r="V1349" s="174">
        <f t="shared" si="2601"/>
        <v>3</v>
      </c>
      <c r="W1349" s="174">
        <f t="shared" si="2602"/>
        <v>3</v>
      </c>
      <c r="X1349" s="174">
        <f t="shared" si="2603"/>
        <v>2</v>
      </c>
      <c r="Y1349" s="174">
        <f t="shared" si="2604"/>
        <v>2</v>
      </c>
      <c r="Z1349" s="99"/>
      <c r="AA1349" s="99"/>
      <c r="AB1349" s="99"/>
      <c r="AC1349" s="99"/>
      <c r="AD1349" s="99"/>
      <c r="AE1349" s="99"/>
      <c r="AF1349" s="99"/>
      <c r="AG1349" s="99"/>
      <c r="AH1349" s="99"/>
      <c r="AI1349" s="99"/>
      <c r="AJ1349" s="99"/>
      <c r="AK1349" s="99"/>
      <c r="AL1349" s="99"/>
      <c r="AM1349" s="99"/>
      <c r="AN1349" s="99"/>
      <c r="AO1349" s="52"/>
      <c r="AP1349" s="52"/>
      <c r="AQ1349" s="52"/>
    </row>
    <row r="1350" spans="1:43" ht="15" thickBot="1">
      <c r="A1350" s="1" t="s">
        <v>10</v>
      </c>
      <c r="B1350" s="1">
        <v>13121010301</v>
      </c>
      <c r="C1350" s="1"/>
      <c r="D1350" s="12">
        <v>74.2</v>
      </c>
      <c r="E1350" s="12">
        <v>57.3</v>
      </c>
      <c r="F1350" s="12">
        <v>42.8</v>
      </c>
      <c r="G1350" s="12">
        <v>13.7</v>
      </c>
      <c r="H1350" s="12">
        <v>11.9</v>
      </c>
      <c r="I1350" s="12">
        <v>3.9</v>
      </c>
      <c r="J1350" s="12">
        <v>13.1</v>
      </c>
      <c r="K1350" s="12">
        <v>23.5</v>
      </c>
      <c r="L1350" s="12">
        <v>46.3</v>
      </c>
      <c r="M1350" s="12">
        <v>4.8</v>
      </c>
      <c r="N1350" s="12">
        <v>76.3</v>
      </c>
      <c r="O1350" s="12">
        <v>6.2</v>
      </c>
      <c r="P1350" s="12">
        <v>20</v>
      </c>
      <c r="Q1350" s="12">
        <v>13.1</v>
      </c>
      <c r="R1350" s="85">
        <v>0.59540686823362865</v>
      </c>
      <c r="S1350" s="122">
        <v>0.44929041356086657</v>
      </c>
      <c r="T1350" s="122">
        <v>0.65647667278894672</v>
      </c>
      <c r="U1350" s="122">
        <v>0.68113738099321663</v>
      </c>
      <c r="V1350" s="174">
        <f t="shared" si="2601"/>
        <v>3</v>
      </c>
      <c r="W1350" s="174">
        <f t="shared" si="2602"/>
        <v>2</v>
      </c>
      <c r="X1350" s="174">
        <f t="shared" si="2603"/>
        <v>3</v>
      </c>
      <c r="Y1350" s="174">
        <f t="shared" si="2604"/>
        <v>3</v>
      </c>
      <c r="Z1350" s="99"/>
      <c r="AA1350" s="99"/>
      <c r="AB1350" s="99"/>
      <c r="AC1350" s="99"/>
      <c r="AD1350" s="99"/>
      <c r="AE1350" s="99"/>
      <c r="AF1350" s="99"/>
      <c r="AG1350" s="99"/>
      <c r="AH1350" s="99"/>
      <c r="AI1350" s="99"/>
      <c r="AJ1350" s="99"/>
      <c r="AK1350" s="99"/>
      <c r="AL1350" s="99"/>
      <c r="AM1350" s="99"/>
      <c r="AN1350" s="99"/>
      <c r="AO1350" s="52"/>
      <c r="AP1350" s="52"/>
      <c r="AQ1350" s="52"/>
    </row>
    <row r="1351" spans="1:43" ht="15" thickBot="1">
      <c r="A1351" s="1" t="s">
        <v>10</v>
      </c>
      <c r="B1351" s="1">
        <v>13121010303</v>
      </c>
      <c r="C1351" s="1"/>
      <c r="D1351" s="12">
        <v>77.3</v>
      </c>
      <c r="E1351" s="12">
        <v>64.3</v>
      </c>
      <c r="F1351" s="12">
        <v>38.799999999999997</v>
      </c>
      <c r="G1351" s="12">
        <v>15.2</v>
      </c>
      <c r="H1351" s="12">
        <v>13.8</v>
      </c>
      <c r="I1351" s="12">
        <v>2.8</v>
      </c>
      <c r="J1351" s="12">
        <v>12.6</v>
      </c>
      <c r="K1351" s="12">
        <v>28.5</v>
      </c>
      <c r="L1351" s="12">
        <v>45.5</v>
      </c>
      <c r="M1351" s="12">
        <v>7.8</v>
      </c>
      <c r="N1351" s="12">
        <v>80.900000000000006</v>
      </c>
      <c r="O1351" s="12">
        <v>5.3</v>
      </c>
      <c r="P1351" s="12">
        <v>14</v>
      </c>
      <c r="Q1351" s="12">
        <v>12.1</v>
      </c>
      <c r="R1351" s="85">
        <v>0.61301390051421822</v>
      </c>
      <c r="S1351" s="122">
        <v>0.46178157534846409</v>
      </c>
      <c r="T1351" s="122">
        <v>0.62339000660959587</v>
      </c>
      <c r="U1351" s="122">
        <v>0.7583865826116879</v>
      </c>
      <c r="V1351" s="174">
        <f t="shared" si="2601"/>
        <v>3</v>
      </c>
      <c r="W1351" s="174">
        <f t="shared" si="2602"/>
        <v>2</v>
      </c>
      <c r="X1351" s="174">
        <f t="shared" si="2603"/>
        <v>3</v>
      </c>
      <c r="Y1351" s="174">
        <f t="shared" si="2604"/>
        <v>5</v>
      </c>
      <c r="Z1351" s="99"/>
      <c r="AA1351" s="99"/>
      <c r="AB1351" s="99"/>
      <c r="AC1351" s="99"/>
      <c r="AD1351" s="99"/>
      <c r="AE1351" s="99"/>
      <c r="AF1351" s="99"/>
      <c r="AG1351" s="99"/>
      <c r="AH1351" s="99"/>
      <c r="AI1351" s="99"/>
      <c r="AJ1351" s="99"/>
      <c r="AK1351" s="99"/>
      <c r="AL1351" s="99"/>
      <c r="AM1351" s="99"/>
      <c r="AN1351" s="99"/>
      <c r="AO1351" s="52"/>
      <c r="AP1351" s="52"/>
      <c r="AQ1351" s="52"/>
    </row>
    <row r="1352" spans="1:43" ht="15" thickBot="1">
      <c r="A1352" s="1" t="s">
        <v>10</v>
      </c>
      <c r="B1352" s="1">
        <v>13121010304</v>
      </c>
      <c r="C1352" s="1"/>
      <c r="D1352" s="12">
        <v>79.3</v>
      </c>
      <c r="E1352" s="12">
        <v>64.599999999999994</v>
      </c>
      <c r="F1352" s="12">
        <v>45.6</v>
      </c>
      <c r="G1352" s="12">
        <v>14.4</v>
      </c>
      <c r="H1352" s="12">
        <v>10.9</v>
      </c>
      <c r="I1352" s="12">
        <v>12.8</v>
      </c>
      <c r="J1352" s="12">
        <v>3.8</v>
      </c>
      <c r="K1352" s="12">
        <v>14</v>
      </c>
      <c r="L1352" s="12">
        <v>41.8</v>
      </c>
      <c r="M1352" s="12">
        <v>3.3</v>
      </c>
      <c r="N1352" s="12">
        <v>83.2</v>
      </c>
      <c r="O1352" s="12">
        <v>3.5</v>
      </c>
      <c r="P1352" s="12">
        <v>13</v>
      </c>
      <c r="Q1352" s="12">
        <v>9.1</v>
      </c>
      <c r="R1352" s="85">
        <v>0.69450709734133431</v>
      </c>
      <c r="S1352" s="122">
        <v>0.49377189024980539</v>
      </c>
      <c r="T1352" s="122">
        <v>0.73478449442451521</v>
      </c>
      <c r="U1352" s="122">
        <v>0.82288343356715365</v>
      </c>
      <c r="V1352" s="174">
        <f t="shared" si="2601"/>
        <v>5</v>
      </c>
      <c r="W1352" s="174">
        <f t="shared" si="2602"/>
        <v>3</v>
      </c>
      <c r="X1352" s="174">
        <f t="shared" si="2603"/>
        <v>5</v>
      </c>
      <c r="Y1352" s="174">
        <f t="shared" si="2604"/>
        <v>5</v>
      </c>
      <c r="Z1352" s="99"/>
      <c r="AA1352" s="99"/>
      <c r="AB1352" s="99"/>
      <c r="AC1352" s="99"/>
      <c r="AD1352" s="99"/>
      <c r="AE1352" s="99"/>
      <c r="AF1352" s="99"/>
      <c r="AG1352" s="99"/>
      <c r="AH1352" s="99"/>
      <c r="AI1352" s="99"/>
      <c r="AJ1352" s="99"/>
      <c r="AK1352" s="99"/>
      <c r="AL1352" s="99"/>
      <c r="AM1352" s="99"/>
      <c r="AN1352" s="99"/>
      <c r="AO1352" s="52"/>
      <c r="AP1352" s="52"/>
      <c r="AQ1352" s="52"/>
    </row>
    <row r="1353" spans="1:43" ht="15" thickBot="1">
      <c r="A1353" s="1" t="s">
        <v>10</v>
      </c>
      <c r="B1353" s="1">
        <v>13121010400</v>
      </c>
      <c r="C1353" s="1"/>
      <c r="D1353" s="12">
        <v>59</v>
      </c>
      <c r="E1353" s="12">
        <v>57.6</v>
      </c>
      <c r="F1353" s="12">
        <v>38.4</v>
      </c>
      <c r="G1353" s="12">
        <v>12.3</v>
      </c>
      <c r="H1353" s="12">
        <v>8.6999999999999993</v>
      </c>
      <c r="I1353" s="12">
        <v>4.5</v>
      </c>
      <c r="J1353" s="12">
        <v>16.399999999999999</v>
      </c>
      <c r="K1353" s="12">
        <v>27.2</v>
      </c>
      <c r="L1353" s="12">
        <v>41</v>
      </c>
      <c r="M1353" s="12">
        <v>19.100000000000001</v>
      </c>
      <c r="N1353" s="12">
        <v>75.099999999999994</v>
      </c>
      <c r="O1353" s="12">
        <v>17.2</v>
      </c>
      <c r="P1353" s="12">
        <v>25.9</v>
      </c>
      <c r="Q1353" s="12">
        <v>15.1</v>
      </c>
      <c r="R1353" s="85">
        <v>0.50731166986291254</v>
      </c>
      <c r="S1353" s="122">
        <v>0.42231895386690166</v>
      </c>
      <c r="T1353" s="122">
        <v>0.58642066357892553</v>
      </c>
      <c r="U1353" s="122">
        <v>0.54364528359326403</v>
      </c>
      <c r="V1353" s="174">
        <f t="shared" si="2601"/>
        <v>2</v>
      </c>
      <c r="W1353" s="174">
        <f t="shared" si="2602"/>
        <v>2</v>
      </c>
      <c r="X1353" s="174">
        <f t="shared" si="2603"/>
        <v>2</v>
      </c>
      <c r="Y1353" s="174">
        <f t="shared" si="2604"/>
        <v>2</v>
      </c>
      <c r="Z1353" s="99"/>
      <c r="AA1353" s="99"/>
      <c r="AB1353" s="99"/>
      <c r="AC1353" s="99"/>
      <c r="AD1353" s="99"/>
      <c r="AE1353" s="99"/>
      <c r="AF1353" s="99"/>
      <c r="AG1353" s="99"/>
      <c r="AH1353" s="99"/>
      <c r="AI1353" s="99"/>
      <c r="AJ1353" s="99"/>
      <c r="AK1353" s="99"/>
      <c r="AL1353" s="99"/>
      <c r="AM1353" s="99"/>
      <c r="AN1353" s="99"/>
      <c r="AO1353" s="52"/>
      <c r="AP1353" s="52"/>
      <c r="AQ1353" s="52"/>
    </row>
    <row r="1354" spans="1:43" ht="15" thickBot="1">
      <c r="A1354" s="1" t="s">
        <v>10</v>
      </c>
      <c r="B1354" s="1">
        <v>13121010507</v>
      </c>
      <c r="C1354" s="1"/>
      <c r="D1354" s="12">
        <v>50.9</v>
      </c>
      <c r="E1354" s="12">
        <v>49.7</v>
      </c>
      <c r="F1354" s="12">
        <v>18.3</v>
      </c>
      <c r="G1354" s="12">
        <v>7.4</v>
      </c>
      <c r="H1354" s="12">
        <v>17.8</v>
      </c>
      <c r="I1354" s="12">
        <v>12.2</v>
      </c>
      <c r="J1354" s="12">
        <v>43.3</v>
      </c>
      <c r="K1354" s="12">
        <v>63.7</v>
      </c>
      <c r="L1354" s="12">
        <v>59.2</v>
      </c>
      <c r="M1354" s="12">
        <v>19.5</v>
      </c>
      <c r="N1354" s="12">
        <v>62.9</v>
      </c>
      <c r="O1354" s="12">
        <v>17.399999999999999</v>
      </c>
      <c r="P1354" s="12">
        <v>34.5</v>
      </c>
      <c r="Q1354" s="12">
        <v>17.100000000000001</v>
      </c>
      <c r="R1354" s="85">
        <v>0.22263788323855097</v>
      </c>
      <c r="S1354" s="122">
        <v>8.0404608014943674E-2</v>
      </c>
      <c r="T1354" s="122">
        <v>0.31420718112805313</v>
      </c>
      <c r="U1354" s="122">
        <v>0.39801226900285686</v>
      </c>
      <c r="V1354" s="174">
        <f t="shared" si="2601"/>
        <v>1</v>
      </c>
      <c r="W1354" s="174">
        <f t="shared" si="2602"/>
        <v>1</v>
      </c>
      <c r="X1354" s="174">
        <f t="shared" si="2603"/>
        <v>1</v>
      </c>
      <c r="Y1354" s="174">
        <f t="shared" si="2604"/>
        <v>1</v>
      </c>
      <c r="Z1354" s="99"/>
      <c r="AA1354" s="99"/>
      <c r="AB1354" s="99"/>
      <c r="AC1354" s="99"/>
      <c r="AD1354" s="99"/>
      <c r="AE1354" s="99"/>
      <c r="AF1354" s="99"/>
      <c r="AG1354" s="99"/>
      <c r="AH1354" s="99"/>
      <c r="AI1354" s="99"/>
      <c r="AJ1354" s="99"/>
      <c r="AK1354" s="99"/>
      <c r="AL1354" s="99"/>
      <c r="AM1354" s="99"/>
      <c r="AN1354" s="99"/>
      <c r="AO1354" s="52"/>
      <c r="AP1354" s="52"/>
      <c r="AQ1354" s="52"/>
    </row>
    <row r="1355" spans="1:43" ht="15" thickBot="1">
      <c r="A1355" s="1" t="s">
        <v>10</v>
      </c>
      <c r="B1355" s="1">
        <v>13121010508</v>
      </c>
      <c r="C1355" s="1"/>
      <c r="D1355" s="12">
        <v>50.9</v>
      </c>
      <c r="E1355" s="12">
        <v>49.7</v>
      </c>
      <c r="F1355" s="12">
        <v>30.4</v>
      </c>
      <c r="G1355" s="12">
        <v>8.4</v>
      </c>
      <c r="H1355" s="12">
        <v>15</v>
      </c>
      <c r="I1355" s="12">
        <v>11.977</v>
      </c>
      <c r="J1355" s="12">
        <v>37.700000000000003</v>
      </c>
      <c r="K1355" s="12">
        <v>34.9</v>
      </c>
      <c r="L1355" s="12">
        <v>39.299999999999997</v>
      </c>
      <c r="M1355" s="12">
        <v>13</v>
      </c>
      <c r="N1355" s="12">
        <v>62.9</v>
      </c>
      <c r="O1355" s="12">
        <v>15.6</v>
      </c>
      <c r="P1355" s="12">
        <v>19.899999999999999</v>
      </c>
      <c r="Q1355" s="12">
        <v>22.9</v>
      </c>
      <c r="R1355" s="85">
        <v>0.3853679263077171</v>
      </c>
      <c r="S1355" s="122">
        <v>0.16143900570819264</v>
      </c>
      <c r="T1355" s="122">
        <v>0.60907241592773453</v>
      </c>
      <c r="U1355" s="122">
        <v>0.42340491308706868</v>
      </c>
      <c r="V1355" s="174">
        <f t="shared" si="2601"/>
        <v>2</v>
      </c>
      <c r="W1355" s="174">
        <f t="shared" si="2602"/>
        <v>1</v>
      </c>
      <c r="X1355" s="174">
        <f t="shared" si="2603"/>
        <v>3</v>
      </c>
      <c r="Y1355" s="174">
        <f t="shared" si="2604"/>
        <v>2</v>
      </c>
      <c r="Z1355" s="99"/>
      <c r="AA1355" s="99"/>
      <c r="AB1355" s="99"/>
      <c r="AC1355" s="99"/>
      <c r="AD1355" s="99"/>
      <c r="AE1355" s="99"/>
      <c r="AF1355" s="99"/>
      <c r="AG1355" s="99"/>
      <c r="AH1355" s="99"/>
      <c r="AI1355" s="99"/>
      <c r="AJ1355" s="99"/>
      <c r="AK1355" s="99"/>
      <c r="AL1355" s="99"/>
      <c r="AM1355" s="99"/>
      <c r="AN1355" s="99"/>
      <c r="AO1355" s="52"/>
      <c r="AP1355" s="52"/>
      <c r="AQ1355" s="52"/>
    </row>
    <row r="1356" spans="1:43" ht="15" thickBot="1">
      <c r="A1356" s="1" t="s">
        <v>10</v>
      </c>
      <c r="B1356" s="1">
        <v>13121010510</v>
      </c>
      <c r="C1356" s="1"/>
      <c r="D1356" s="12">
        <v>58.3</v>
      </c>
      <c r="E1356" s="12">
        <v>57.2</v>
      </c>
      <c r="F1356" s="12">
        <v>37.4</v>
      </c>
      <c r="G1356" s="12">
        <v>11.5</v>
      </c>
      <c r="H1356" s="12">
        <v>12</v>
      </c>
      <c r="I1356" s="12">
        <v>21.3</v>
      </c>
      <c r="J1356" s="12">
        <v>38.4</v>
      </c>
      <c r="K1356" s="12">
        <v>39.9</v>
      </c>
      <c r="L1356" s="12">
        <v>45</v>
      </c>
      <c r="M1356" s="12">
        <v>9.6999999999999993</v>
      </c>
      <c r="N1356" s="12">
        <v>74.5</v>
      </c>
      <c r="O1356" s="12">
        <v>13.6</v>
      </c>
      <c r="P1356" s="12">
        <v>25.4</v>
      </c>
      <c r="Q1356" s="12">
        <v>13.4</v>
      </c>
      <c r="R1356" s="85">
        <v>0.45206060390225178</v>
      </c>
      <c r="S1356" s="122">
        <v>0.23536324693665167</v>
      </c>
      <c r="T1356" s="122">
        <v>0.57088074742799189</v>
      </c>
      <c r="U1356" s="122">
        <v>0.58590574698360154</v>
      </c>
      <c r="V1356" s="174">
        <f t="shared" si="2601"/>
        <v>2</v>
      </c>
      <c r="W1356" s="174">
        <f t="shared" si="2602"/>
        <v>1</v>
      </c>
      <c r="X1356" s="174">
        <f t="shared" si="2603"/>
        <v>2</v>
      </c>
      <c r="Y1356" s="174">
        <f t="shared" si="2604"/>
        <v>3</v>
      </c>
      <c r="Z1356" s="99"/>
      <c r="AA1356" s="99"/>
      <c r="AB1356" s="99"/>
      <c r="AC1356" s="99"/>
      <c r="AD1356" s="99"/>
      <c r="AE1356" s="99"/>
      <c r="AF1356" s="99"/>
      <c r="AG1356" s="99"/>
      <c r="AH1356" s="99"/>
      <c r="AI1356" s="99"/>
      <c r="AJ1356" s="99"/>
      <c r="AK1356" s="99"/>
      <c r="AL1356" s="99"/>
      <c r="AM1356" s="99"/>
      <c r="AN1356" s="99"/>
      <c r="AO1356" s="52"/>
      <c r="AP1356" s="52"/>
      <c r="AQ1356" s="52"/>
    </row>
    <row r="1357" spans="1:43" ht="15" thickBot="1">
      <c r="A1357" s="1" t="s">
        <v>10</v>
      </c>
      <c r="B1357" s="1">
        <v>13121010511</v>
      </c>
      <c r="C1357" s="1"/>
      <c r="D1357" s="12">
        <v>66.900000000000006</v>
      </c>
      <c r="E1357" s="12">
        <v>57.9</v>
      </c>
      <c r="F1357" s="12">
        <v>35.799999999999997</v>
      </c>
      <c r="G1357" s="12">
        <v>7.5</v>
      </c>
      <c r="H1357" s="12">
        <v>13.1</v>
      </c>
      <c r="I1357" s="12">
        <v>12.8</v>
      </c>
      <c r="J1357" s="12">
        <v>11</v>
      </c>
      <c r="K1357" s="12">
        <v>38</v>
      </c>
      <c r="L1357" s="12">
        <v>44.5</v>
      </c>
      <c r="M1357" s="12">
        <v>12.7</v>
      </c>
      <c r="N1357" s="12">
        <v>74.599999999999994</v>
      </c>
      <c r="O1357" s="12">
        <v>4.5999999999999996</v>
      </c>
      <c r="P1357" s="12">
        <v>20.9</v>
      </c>
      <c r="Q1357" s="12">
        <v>12.3</v>
      </c>
      <c r="R1357" s="85">
        <v>0.51935374721550354</v>
      </c>
      <c r="S1357" s="122">
        <v>0.34010733214548378</v>
      </c>
      <c r="T1357" s="122">
        <v>0.5620570805483257</v>
      </c>
      <c r="U1357" s="122">
        <v>0.68534658013436001</v>
      </c>
      <c r="V1357" s="174">
        <f t="shared" si="2601"/>
        <v>2</v>
      </c>
      <c r="W1357" s="174">
        <f t="shared" si="2602"/>
        <v>2</v>
      </c>
      <c r="X1357" s="174">
        <f t="shared" si="2603"/>
        <v>2</v>
      </c>
      <c r="Y1357" s="174">
        <f t="shared" si="2604"/>
        <v>3</v>
      </c>
      <c r="Z1357" s="99"/>
      <c r="AA1357" s="99"/>
      <c r="AB1357" s="99"/>
      <c r="AC1357" s="99"/>
      <c r="AD1357" s="99"/>
      <c r="AE1357" s="99"/>
      <c r="AF1357" s="99"/>
      <c r="AG1357" s="99"/>
      <c r="AH1357" s="99"/>
      <c r="AI1357" s="99"/>
      <c r="AJ1357" s="99"/>
      <c r="AK1357" s="99"/>
      <c r="AL1357" s="99"/>
      <c r="AM1357" s="99"/>
      <c r="AN1357" s="99"/>
      <c r="AO1357" s="52"/>
      <c r="AP1357" s="52"/>
      <c r="AQ1357" s="52"/>
    </row>
    <row r="1358" spans="1:43" ht="15" thickBot="1">
      <c r="A1358" s="1" t="s">
        <v>10</v>
      </c>
      <c r="B1358" s="1">
        <v>13121010512</v>
      </c>
      <c r="C1358" s="1"/>
      <c r="D1358" s="12">
        <v>72.3</v>
      </c>
      <c r="E1358" s="12">
        <v>56.3</v>
      </c>
      <c r="F1358" s="12">
        <v>23.4</v>
      </c>
      <c r="G1358" s="12">
        <v>7.7</v>
      </c>
      <c r="H1358" s="12">
        <v>12.9</v>
      </c>
      <c r="I1358" s="12">
        <v>2.5</v>
      </c>
      <c r="J1358" s="12">
        <v>54.7</v>
      </c>
      <c r="K1358" s="12">
        <v>61.9</v>
      </c>
      <c r="L1358" s="12">
        <v>59.2</v>
      </c>
      <c r="M1358" s="12">
        <v>12.7</v>
      </c>
      <c r="N1358" s="12">
        <v>75.2</v>
      </c>
      <c r="O1358" s="12">
        <v>13.4</v>
      </c>
      <c r="P1358" s="12">
        <v>32.4</v>
      </c>
      <c r="Q1358" s="12">
        <v>19.399999999999999</v>
      </c>
      <c r="R1358" s="85">
        <v>0.35056705387993237</v>
      </c>
      <c r="S1358" s="122">
        <v>0.29122042112882685</v>
      </c>
      <c r="T1358" s="122">
        <v>0.36566608427618658</v>
      </c>
      <c r="U1358" s="122">
        <v>0.49392078995066308</v>
      </c>
      <c r="V1358" s="174">
        <f t="shared" si="2601"/>
        <v>1</v>
      </c>
      <c r="W1358" s="174">
        <f t="shared" si="2602"/>
        <v>1</v>
      </c>
      <c r="X1358" s="174">
        <f t="shared" si="2603"/>
        <v>1</v>
      </c>
      <c r="Y1358" s="174">
        <f t="shared" si="2604"/>
        <v>2</v>
      </c>
      <c r="Z1358" s="99"/>
      <c r="AA1358" s="99"/>
      <c r="AB1358" s="99"/>
      <c r="AC1358" s="99"/>
      <c r="AD1358" s="99"/>
      <c r="AE1358" s="99"/>
      <c r="AF1358" s="99"/>
      <c r="AG1358" s="99"/>
      <c r="AH1358" s="99"/>
      <c r="AI1358" s="99"/>
      <c r="AJ1358" s="99"/>
      <c r="AK1358" s="99"/>
      <c r="AL1358" s="99"/>
      <c r="AM1358" s="99"/>
      <c r="AN1358" s="99"/>
      <c r="AO1358" s="52"/>
      <c r="AP1358" s="52"/>
      <c r="AQ1358" s="52"/>
    </row>
    <row r="1359" spans="1:43" ht="15" thickBot="1">
      <c r="A1359" s="1" t="s">
        <v>10</v>
      </c>
      <c r="B1359" s="1">
        <v>13121010513</v>
      </c>
      <c r="C1359" s="1"/>
      <c r="D1359" s="12">
        <v>70.099999999999994</v>
      </c>
      <c r="E1359" s="12">
        <v>56.8</v>
      </c>
      <c r="F1359" s="12">
        <v>41.2</v>
      </c>
      <c r="G1359" s="12">
        <v>11.7</v>
      </c>
      <c r="H1359" s="12">
        <v>11.5</v>
      </c>
      <c r="I1359" s="12">
        <v>7.8</v>
      </c>
      <c r="J1359" s="12">
        <v>30.1</v>
      </c>
      <c r="K1359" s="12">
        <v>40.700000000000003</v>
      </c>
      <c r="L1359" s="12">
        <v>52.4</v>
      </c>
      <c r="M1359" s="12">
        <v>20.399999999999999</v>
      </c>
      <c r="N1359" s="12">
        <v>75.599999999999994</v>
      </c>
      <c r="O1359" s="12">
        <v>16.8</v>
      </c>
      <c r="P1359" s="12">
        <v>23.9</v>
      </c>
      <c r="Q1359" s="12">
        <v>14.8</v>
      </c>
      <c r="R1359" s="85">
        <v>0.43786758917424701</v>
      </c>
      <c r="S1359" s="122">
        <v>0.37593814092134725</v>
      </c>
      <c r="T1359" s="122">
        <v>0.44486299521017775</v>
      </c>
      <c r="U1359" s="122">
        <v>0.56298144599619881</v>
      </c>
      <c r="V1359" s="174">
        <f t="shared" si="2601"/>
        <v>2</v>
      </c>
      <c r="W1359" s="174">
        <f t="shared" si="2602"/>
        <v>2</v>
      </c>
      <c r="X1359" s="174">
        <f t="shared" si="2603"/>
        <v>2</v>
      </c>
      <c r="Y1359" s="174">
        <f t="shared" si="2604"/>
        <v>2</v>
      </c>
      <c r="Z1359" s="99"/>
      <c r="AA1359" s="99"/>
      <c r="AB1359" s="99"/>
      <c r="AC1359" s="99"/>
      <c r="AD1359" s="99"/>
      <c r="AE1359" s="99"/>
      <c r="AF1359" s="99"/>
      <c r="AG1359" s="99"/>
      <c r="AH1359" s="99"/>
      <c r="AI1359" s="99"/>
      <c r="AJ1359" s="99"/>
      <c r="AK1359" s="99"/>
      <c r="AL1359" s="99"/>
      <c r="AM1359" s="99"/>
      <c r="AN1359" s="99"/>
      <c r="AO1359" s="52"/>
      <c r="AP1359" s="52"/>
      <c r="AQ1359" s="52"/>
    </row>
    <row r="1360" spans="1:43" ht="15" thickBot="1">
      <c r="A1360" s="1" t="s">
        <v>10</v>
      </c>
      <c r="B1360" s="1">
        <v>13121010514</v>
      </c>
      <c r="C1360" s="1"/>
      <c r="D1360" s="12">
        <v>67.5</v>
      </c>
      <c r="E1360" s="12">
        <v>56.8</v>
      </c>
      <c r="F1360" s="12">
        <v>40.200000000000003</v>
      </c>
      <c r="G1360" s="12">
        <v>12</v>
      </c>
      <c r="H1360" s="12">
        <v>12.7</v>
      </c>
      <c r="I1360" s="12">
        <v>3.7</v>
      </c>
      <c r="J1360" s="12">
        <v>11.3</v>
      </c>
      <c r="K1360" s="12">
        <v>32.6</v>
      </c>
      <c r="L1360" s="12">
        <v>43</v>
      </c>
      <c r="M1360" s="12">
        <v>13.1</v>
      </c>
      <c r="N1360" s="12">
        <v>75.3</v>
      </c>
      <c r="O1360" s="12">
        <v>12</v>
      </c>
      <c r="P1360" s="12">
        <v>23.2</v>
      </c>
      <c r="Q1360" s="12">
        <v>15</v>
      </c>
      <c r="R1360" s="85">
        <v>0.52305505085908832</v>
      </c>
      <c r="S1360" s="122">
        <v>0.40733684448863516</v>
      </c>
      <c r="T1360" s="122">
        <v>0.59080698801271014</v>
      </c>
      <c r="U1360" s="122">
        <v>0.59692137081132823</v>
      </c>
      <c r="V1360" s="174">
        <f t="shared" si="2601"/>
        <v>2</v>
      </c>
      <c r="W1360" s="174">
        <f t="shared" si="2602"/>
        <v>2</v>
      </c>
      <c r="X1360" s="174">
        <f t="shared" si="2603"/>
        <v>2</v>
      </c>
      <c r="Y1360" s="174">
        <f t="shared" si="2604"/>
        <v>3</v>
      </c>
      <c r="Z1360" s="99"/>
      <c r="AA1360" s="99"/>
      <c r="AB1360" s="99"/>
      <c r="AC1360" s="99"/>
      <c r="AD1360" s="99"/>
      <c r="AE1360" s="99"/>
      <c r="AF1360" s="99"/>
      <c r="AG1360" s="99"/>
      <c r="AH1360" s="99"/>
      <c r="AI1360" s="99"/>
      <c r="AJ1360" s="99"/>
      <c r="AK1360" s="99"/>
      <c r="AL1360" s="99"/>
      <c r="AM1360" s="99"/>
      <c r="AN1360" s="99"/>
      <c r="AO1360" s="52"/>
      <c r="AP1360" s="52"/>
      <c r="AQ1360" s="52"/>
    </row>
    <row r="1361" spans="1:43" ht="15" thickBot="1">
      <c r="A1361" s="1" t="s">
        <v>10</v>
      </c>
      <c r="B1361" s="1">
        <v>13121010515</v>
      </c>
      <c r="C1361" s="1"/>
      <c r="D1361" s="12">
        <v>54.3</v>
      </c>
      <c r="E1361" s="12">
        <v>53.2</v>
      </c>
      <c r="F1361" s="12">
        <v>29.5</v>
      </c>
      <c r="G1361" s="12">
        <v>8.9</v>
      </c>
      <c r="H1361" s="12">
        <v>11.9</v>
      </c>
      <c r="I1361" s="12">
        <v>10.8</v>
      </c>
      <c r="J1361" s="12">
        <v>22.2</v>
      </c>
      <c r="K1361" s="12">
        <v>28.3</v>
      </c>
      <c r="L1361" s="12">
        <v>44.1</v>
      </c>
      <c r="M1361" s="12">
        <v>8</v>
      </c>
      <c r="N1361" s="12">
        <v>68</v>
      </c>
      <c r="O1361" s="12">
        <v>17.3</v>
      </c>
      <c r="P1361" s="12">
        <v>26.2</v>
      </c>
      <c r="Q1361" s="12">
        <v>22.1</v>
      </c>
      <c r="R1361" s="85">
        <v>0.43227285719125463</v>
      </c>
      <c r="S1361" s="122">
        <v>0.27140921799605872</v>
      </c>
      <c r="T1361" s="122">
        <v>0.63283797555995036</v>
      </c>
      <c r="U1361" s="122">
        <v>0.42144040758040024</v>
      </c>
      <c r="V1361" s="174">
        <f t="shared" si="2601"/>
        <v>2</v>
      </c>
      <c r="W1361" s="174">
        <f t="shared" si="2602"/>
        <v>1</v>
      </c>
      <c r="X1361" s="174">
        <f t="shared" si="2603"/>
        <v>3</v>
      </c>
      <c r="Y1361" s="174">
        <f t="shared" si="2604"/>
        <v>2</v>
      </c>
      <c r="Z1361" s="99"/>
      <c r="AA1361" s="99"/>
      <c r="AB1361" s="99"/>
      <c r="AC1361" s="99"/>
      <c r="AD1361" s="99"/>
      <c r="AE1361" s="99"/>
      <c r="AF1361" s="99"/>
      <c r="AG1361" s="99"/>
      <c r="AH1361" s="99"/>
      <c r="AI1361" s="99"/>
      <c r="AJ1361" s="99"/>
      <c r="AK1361" s="99"/>
      <c r="AL1361" s="99"/>
      <c r="AM1361" s="99"/>
      <c r="AN1361" s="99"/>
      <c r="AO1361" s="52"/>
      <c r="AP1361" s="52"/>
      <c r="AQ1361" s="52"/>
    </row>
    <row r="1362" spans="1:43" ht="15" thickBot="1">
      <c r="A1362" s="1" t="s">
        <v>10</v>
      </c>
      <c r="B1362" s="1">
        <v>13121010516</v>
      </c>
      <c r="C1362" s="1"/>
      <c r="D1362" s="12">
        <v>50.9</v>
      </c>
      <c r="E1362" s="12">
        <v>49.7</v>
      </c>
      <c r="F1362" s="12">
        <v>27.2</v>
      </c>
      <c r="G1362" s="12">
        <v>8.4</v>
      </c>
      <c r="H1362" s="12">
        <v>11.2</v>
      </c>
      <c r="I1362" s="12">
        <v>3.5</v>
      </c>
      <c r="J1362" s="12">
        <v>17.2</v>
      </c>
      <c r="K1362" s="12">
        <v>42.2</v>
      </c>
      <c r="L1362" s="12">
        <v>42.7</v>
      </c>
      <c r="M1362" s="12">
        <v>13.3</v>
      </c>
      <c r="N1362" s="12">
        <v>62.9</v>
      </c>
      <c r="O1362" s="12">
        <v>2.7</v>
      </c>
      <c r="P1362" s="12">
        <v>22.8</v>
      </c>
      <c r="Q1362" s="12">
        <v>18.899999999999999</v>
      </c>
      <c r="R1362" s="85">
        <v>0.45109157769792996</v>
      </c>
      <c r="S1362" s="122">
        <v>0.29695093359325109</v>
      </c>
      <c r="T1362" s="122">
        <v>0.55490089970459788</v>
      </c>
      <c r="U1362" s="122">
        <v>0.54348461935636083</v>
      </c>
      <c r="V1362" s="174">
        <f t="shared" si="2601"/>
        <v>2</v>
      </c>
      <c r="W1362" s="174">
        <f t="shared" si="2602"/>
        <v>1</v>
      </c>
      <c r="X1362" s="174">
        <f t="shared" si="2603"/>
        <v>2</v>
      </c>
      <c r="Y1362" s="174">
        <f t="shared" si="2604"/>
        <v>2</v>
      </c>
      <c r="Z1362" s="99"/>
      <c r="AA1362" s="99"/>
      <c r="AB1362" s="99"/>
      <c r="AC1362" s="99"/>
      <c r="AD1362" s="99"/>
      <c r="AE1362" s="99"/>
      <c r="AF1362" s="99"/>
      <c r="AG1362" s="99"/>
      <c r="AH1362" s="99"/>
      <c r="AI1362" s="99"/>
      <c r="AJ1362" s="99"/>
      <c r="AK1362" s="99"/>
      <c r="AL1362" s="99"/>
      <c r="AM1362" s="99"/>
      <c r="AN1362" s="99"/>
      <c r="AO1362" s="52"/>
      <c r="AP1362" s="52"/>
      <c r="AQ1362" s="52"/>
    </row>
    <row r="1363" spans="1:43" ht="15" thickBot="1">
      <c r="A1363" s="1" t="s">
        <v>10</v>
      </c>
      <c r="B1363" s="1">
        <v>13121010601</v>
      </c>
      <c r="C1363" s="1"/>
      <c r="D1363" s="12">
        <v>50.9</v>
      </c>
      <c r="E1363" s="12">
        <v>49.7</v>
      </c>
      <c r="F1363" s="12">
        <v>25.3</v>
      </c>
      <c r="G1363" s="12">
        <v>6.1</v>
      </c>
      <c r="H1363" s="12">
        <v>12.8</v>
      </c>
      <c r="I1363" s="12">
        <v>2.1</v>
      </c>
      <c r="J1363" s="12">
        <v>74.8</v>
      </c>
      <c r="K1363" s="12">
        <v>48.2</v>
      </c>
      <c r="L1363" s="12">
        <v>46.2</v>
      </c>
      <c r="M1363" s="12">
        <v>24.1</v>
      </c>
      <c r="N1363" s="12">
        <v>62.9</v>
      </c>
      <c r="O1363" s="12">
        <v>21</v>
      </c>
      <c r="P1363" s="12">
        <v>42.2</v>
      </c>
      <c r="Q1363" s="12">
        <v>15.2</v>
      </c>
      <c r="R1363" s="85">
        <v>0.2827319937642252</v>
      </c>
      <c r="S1363" s="122">
        <v>0.1503459317360358</v>
      </c>
      <c r="T1363" s="122">
        <v>0.43616778621369062</v>
      </c>
      <c r="U1363" s="122">
        <v>0.35342403607112188</v>
      </c>
      <c r="V1363" s="174">
        <f t="shared" si="2601"/>
        <v>1</v>
      </c>
      <c r="W1363" s="174">
        <f t="shared" si="2602"/>
        <v>1</v>
      </c>
      <c r="X1363" s="174">
        <f t="shared" si="2603"/>
        <v>2</v>
      </c>
      <c r="Y1363" s="174">
        <f t="shared" si="2604"/>
        <v>1</v>
      </c>
      <c r="Z1363" s="99"/>
      <c r="AA1363" s="99"/>
      <c r="AB1363" s="99"/>
      <c r="AC1363" s="99"/>
      <c r="AD1363" s="99"/>
      <c r="AE1363" s="99"/>
      <c r="AF1363" s="99"/>
      <c r="AG1363" s="99"/>
      <c r="AH1363" s="99"/>
      <c r="AI1363" s="99"/>
      <c r="AJ1363" s="99"/>
      <c r="AK1363" s="99"/>
      <c r="AL1363" s="99"/>
      <c r="AM1363" s="99"/>
      <c r="AN1363" s="99"/>
      <c r="AO1363" s="52"/>
      <c r="AP1363" s="52"/>
      <c r="AQ1363" s="52"/>
    </row>
    <row r="1364" spans="1:43" ht="15" thickBot="1">
      <c r="A1364" s="1" t="s">
        <v>10</v>
      </c>
      <c r="B1364" s="1">
        <v>13121010603</v>
      </c>
      <c r="C1364" s="1"/>
      <c r="D1364" s="12">
        <v>52</v>
      </c>
      <c r="E1364" s="12">
        <v>50.3</v>
      </c>
      <c r="F1364" s="12">
        <v>21.5</v>
      </c>
      <c r="G1364" s="12">
        <v>6.1</v>
      </c>
      <c r="H1364" s="12">
        <v>12.2</v>
      </c>
      <c r="I1364" s="12">
        <v>18.399999999999999</v>
      </c>
      <c r="J1364" s="12">
        <v>58.9</v>
      </c>
      <c r="K1364" s="12">
        <v>58.7</v>
      </c>
      <c r="L1364" s="12">
        <v>62.4</v>
      </c>
      <c r="M1364" s="12">
        <v>19.399999999999999</v>
      </c>
      <c r="N1364" s="12">
        <v>63.5</v>
      </c>
      <c r="O1364" s="12">
        <v>13.2</v>
      </c>
      <c r="P1364" s="12">
        <v>44.1</v>
      </c>
      <c r="Q1364" s="12">
        <v>21.7</v>
      </c>
      <c r="R1364" s="85">
        <v>0.20927164072144713</v>
      </c>
      <c r="S1364" s="122">
        <v>0.11009655480113893</v>
      </c>
      <c r="T1364" s="122">
        <v>0.31115395912300003</v>
      </c>
      <c r="U1364" s="122">
        <v>0.33574521768683113</v>
      </c>
      <c r="V1364" s="174">
        <f t="shared" si="2601"/>
        <v>1</v>
      </c>
      <c r="W1364" s="174">
        <f t="shared" si="2602"/>
        <v>1</v>
      </c>
      <c r="X1364" s="174">
        <f t="shared" si="2603"/>
        <v>1</v>
      </c>
      <c r="Y1364" s="174">
        <f t="shared" si="2604"/>
        <v>1</v>
      </c>
      <c r="Z1364" s="99"/>
      <c r="AA1364" s="99"/>
      <c r="AB1364" s="99"/>
      <c r="AC1364" s="99"/>
      <c r="AD1364" s="99"/>
      <c r="AE1364" s="99"/>
      <c r="AF1364" s="99"/>
      <c r="AG1364" s="99"/>
      <c r="AH1364" s="99"/>
      <c r="AI1364" s="99"/>
      <c r="AJ1364" s="99"/>
      <c r="AK1364" s="99"/>
      <c r="AL1364" s="99"/>
      <c r="AM1364" s="99"/>
      <c r="AN1364" s="99"/>
      <c r="AO1364" s="52"/>
      <c r="AP1364" s="52"/>
      <c r="AQ1364" s="52"/>
    </row>
    <row r="1365" spans="1:43" ht="15" thickBot="1">
      <c r="A1365" s="1" t="s">
        <v>10</v>
      </c>
      <c r="B1365" s="1">
        <v>13121010604</v>
      </c>
      <c r="C1365" s="1"/>
      <c r="D1365" s="12">
        <v>55.6</v>
      </c>
      <c r="E1365" s="12">
        <v>52.2</v>
      </c>
      <c r="F1365" s="12">
        <v>21.4</v>
      </c>
      <c r="G1365" s="12">
        <v>6.1</v>
      </c>
      <c r="H1365" s="12">
        <v>12.3</v>
      </c>
      <c r="I1365" s="12">
        <v>12.3</v>
      </c>
      <c r="J1365" s="12">
        <v>42.4</v>
      </c>
      <c r="K1365" s="12">
        <v>51.7</v>
      </c>
      <c r="L1365" s="12">
        <v>53.9</v>
      </c>
      <c r="M1365" s="12">
        <v>29.1</v>
      </c>
      <c r="N1365" s="12">
        <v>66.5</v>
      </c>
      <c r="O1365" s="12">
        <v>11.6</v>
      </c>
      <c r="P1365" s="12">
        <v>47.4</v>
      </c>
      <c r="Q1365" s="12">
        <v>16.5</v>
      </c>
      <c r="R1365" s="85">
        <v>0.27260321609282273</v>
      </c>
      <c r="S1365" s="122">
        <v>0.19380883675561358</v>
      </c>
      <c r="T1365" s="122">
        <v>0.33503718161764862</v>
      </c>
      <c r="U1365" s="122">
        <v>0.40488563908801278</v>
      </c>
      <c r="V1365" s="174">
        <f t="shared" si="2601"/>
        <v>1</v>
      </c>
      <c r="W1365" s="174">
        <f t="shared" si="2602"/>
        <v>1</v>
      </c>
      <c r="X1365" s="174">
        <f t="shared" si="2603"/>
        <v>1</v>
      </c>
      <c r="Y1365" s="174">
        <f t="shared" si="2604"/>
        <v>1</v>
      </c>
      <c r="Z1365" s="99"/>
      <c r="AA1365" s="99"/>
      <c r="AB1365" s="99"/>
      <c r="AC1365" s="99"/>
      <c r="AD1365" s="99"/>
      <c r="AE1365" s="99"/>
      <c r="AF1365" s="99"/>
      <c r="AG1365" s="99"/>
      <c r="AH1365" s="99"/>
      <c r="AI1365" s="99"/>
      <c r="AJ1365" s="99"/>
      <c r="AK1365" s="99"/>
      <c r="AL1365" s="99"/>
      <c r="AM1365" s="99"/>
      <c r="AN1365" s="99"/>
      <c r="AO1365" s="52"/>
      <c r="AP1365" s="52"/>
      <c r="AQ1365" s="52"/>
    </row>
    <row r="1366" spans="1:43" ht="15" thickBot="1">
      <c r="A1366" s="1" t="s">
        <v>10</v>
      </c>
      <c r="B1366" s="1">
        <v>13121010800</v>
      </c>
      <c r="C1366" s="1"/>
      <c r="D1366" s="12">
        <v>67.3</v>
      </c>
      <c r="E1366" s="12">
        <v>57.7</v>
      </c>
      <c r="F1366" s="12">
        <v>22.5</v>
      </c>
      <c r="G1366" s="12">
        <v>8.6</v>
      </c>
      <c r="H1366" s="12">
        <v>10.4</v>
      </c>
      <c r="I1366" s="12">
        <v>21.5</v>
      </c>
      <c r="J1366" s="12">
        <v>61.7</v>
      </c>
      <c r="K1366" s="12">
        <v>48.1</v>
      </c>
      <c r="L1366" s="12">
        <v>39.799999999999997</v>
      </c>
      <c r="M1366" s="12">
        <v>43.3</v>
      </c>
      <c r="N1366" s="12">
        <v>68.3</v>
      </c>
      <c r="O1366" s="12">
        <v>24.6</v>
      </c>
      <c r="P1366" s="12">
        <v>40.9</v>
      </c>
      <c r="Q1366" s="12">
        <v>15.2</v>
      </c>
      <c r="R1366" s="85">
        <v>0.27366990867401786</v>
      </c>
      <c r="S1366" s="122">
        <v>0.20710436081856293</v>
      </c>
      <c r="T1366" s="122">
        <v>0.35638824585316087</v>
      </c>
      <c r="U1366" s="122">
        <v>0.36952222588788436</v>
      </c>
      <c r="V1366" s="174">
        <f t="shared" si="2601"/>
        <v>1</v>
      </c>
      <c r="W1366" s="174">
        <f t="shared" si="2602"/>
        <v>1</v>
      </c>
      <c r="X1366" s="174">
        <f t="shared" si="2603"/>
        <v>1</v>
      </c>
      <c r="Y1366" s="174">
        <f t="shared" si="2604"/>
        <v>1</v>
      </c>
      <c r="Z1366" s="99"/>
      <c r="AA1366" s="99"/>
      <c r="AB1366" s="99"/>
      <c r="AC1366" s="99"/>
      <c r="AD1366" s="99"/>
      <c r="AE1366" s="99"/>
      <c r="AF1366" s="99"/>
      <c r="AG1366" s="99"/>
      <c r="AH1366" s="99"/>
      <c r="AI1366" s="99"/>
      <c r="AJ1366" s="99"/>
      <c r="AK1366" s="99"/>
      <c r="AL1366" s="99"/>
      <c r="AM1366" s="99"/>
      <c r="AN1366" s="99"/>
      <c r="AO1366" s="52"/>
      <c r="AP1366" s="52"/>
      <c r="AQ1366" s="52"/>
    </row>
    <row r="1367" spans="1:43" ht="15" thickBot="1">
      <c r="A1367" s="1" t="s">
        <v>10</v>
      </c>
      <c r="B1367" s="1">
        <v>13121011000</v>
      </c>
      <c r="C1367" s="1"/>
      <c r="D1367" s="12">
        <v>67.3</v>
      </c>
      <c r="E1367" s="12">
        <v>57.7</v>
      </c>
      <c r="F1367" s="12">
        <v>16.899999999999999</v>
      </c>
      <c r="G1367" s="12">
        <v>8.6</v>
      </c>
      <c r="H1367" s="12">
        <v>13.4</v>
      </c>
      <c r="I1367" s="12">
        <v>13.9</v>
      </c>
      <c r="J1367" s="12">
        <v>73.2</v>
      </c>
      <c r="K1367" s="12">
        <v>78.7</v>
      </c>
      <c r="L1367" s="12">
        <v>54</v>
      </c>
      <c r="M1367" s="12">
        <v>44.7</v>
      </c>
      <c r="N1367" s="12">
        <v>68.3</v>
      </c>
      <c r="O1367" s="12">
        <v>42</v>
      </c>
      <c r="P1367" s="12">
        <v>42.1</v>
      </c>
      <c r="Q1367" s="12">
        <v>28</v>
      </c>
      <c r="R1367" s="85">
        <v>6.7527876780066234E-2</v>
      </c>
      <c r="S1367" s="122">
        <v>0.16493177753525748</v>
      </c>
      <c r="T1367" s="122">
        <v>0.12875090678233408</v>
      </c>
      <c r="U1367" s="122">
        <v>0.10428808835503897</v>
      </c>
      <c r="V1367" s="174">
        <f t="shared" si="2601"/>
        <v>1</v>
      </c>
      <c r="W1367" s="174">
        <f t="shared" si="2602"/>
        <v>1</v>
      </c>
      <c r="X1367" s="174">
        <f t="shared" si="2603"/>
        <v>1</v>
      </c>
      <c r="Y1367" s="174">
        <f t="shared" si="2604"/>
        <v>1</v>
      </c>
      <c r="Z1367" s="99"/>
      <c r="AA1367" s="99"/>
      <c r="AB1367" s="99"/>
      <c r="AC1367" s="99"/>
      <c r="AD1367" s="99"/>
      <c r="AE1367" s="99"/>
      <c r="AF1367" s="99"/>
      <c r="AG1367" s="99"/>
      <c r="AH1367" s="99"/>
      <c r="AI1367" s="99"/>
      <c r="AJ1367" s="99"/>
      <c r="AK1367" s="99"/>
      <c r="AL1367" s="99"/>
      <c r="AM1367" s="99"/>
      <c r="AN1367" s="99"/>
      <c r="AO1367" s="52"/>
      <c r="AP1367" s="52"/>
      <c r="AQ1367" s="52"/>
    </row>
    <row r="1368" spans="1:43" ht="15" thickBot="1">
      <c r="A1368" s="1" t="s">
        <v>10</v>
      </c>
      <c r="B1368" s="1">
        <v>13121011100</v>
      </c>
      <c r="C1368" s="1"/>
      <c r="D1368" s="10">
        <v>67.3</v>
      </c>
      <c r="E1368" s="10">
        <v>57.7</v>
      </c>
      <c r="F1368" s="10">
        <v>14.8</v>
      </c>
      <c r="G1368" s="10">
        <v>8.6</v>
      </c>
      <c r="H1368" s="10">
        <v>11.5</v>
      </c>
      <c r="I1368" s="10">
        <v>3</v>
      </c>
      <c r="J1368" s="10">
        <v>14.5</v>
      </c>
      <c r="K1368" s="10">
        <v>26.4</v>
      </c>
      <c r="L1368" s="10">
        <v>46.1</v>
      </c>
      <c r="M1368" s="10">
        <v>18.3</v>
      </c>
      <c r="N1368" s="10">
        <v>68.3</v>
      </c>
      <c r="O1368" s="10">
        <v>9</v>
      </c>
      <c r="P1368" s="10">
        <v>23.9</v>
      </c>
      <c r="Q1368" s="10">
        <v>16.100000000000001</v>
      </c>
      <c r="R1368" s="85">
        <v>0.48122666718363233</v>
      </c>
      <c r="S1368" s="122">
        <v>0.36652197230633166</v>
      </c>
      <c r="T1368" s="122">
        <v>0.55832068020151149</v>
      </c>
      <c r="U1368" s="122">
        <v>0.55748902020086066</v>
      </c>
      <c r="V1368" s="174">
        <f t="shared" si="2601"/>
        <v>2</v>
      </c>
      <c r="W1368" s="174">
        <f t="shared" si="2602"/>
        <v>2</v>
      </c>
      <c r="X1368" s="174">
        <f t="shared" si="2603"/>
        <v>2</v>
      </c>
      <c r="Y1368" s="174">
        <f t="shared" si="2604"/>
        <v>2</v>
      </c>
      <c r="Z1368" s="99"/>
      <c r="AA1368" s="99"/>
      <c r="AB1368" s="99"/>
      <c r="AC1368" s="99"/>
      <c r="AD1368" s="99"/>
      <c r="AE1368" s="99"/>
      <c r="AF1368" s="99"/>
      <c r="AG1368" s="99"/>
      <c r="AH1368" s="99"/>
      <c r="AI1368" s="99"/>
      <c r="AJ1368" s="99"/>
      <c r="AK1368" s="99"/>
      <c r="AL1368" s="99"/>
      <c r="AM1368" s="99"/>
      <c r="AN1368" s="99"/>
      <c r="AO1368" s="52"/>
      <c r="AP1368" s="52"/>
      <c r="AQ1368" s="52"/>
    </row>
    <row r="1369" spans="1:43" ht="15" thickBot="1">
      <c r="A1369" s="1" t="s">
        <v>10</v>
      </c>
      <c r="B1369" s="1">
        <v>13121011201</v>
      </c>
      <c r="C1369" s="1"/>
      <c r="D1369" s="12">
        <v>67.3</v>
      </c>
      <c r="E1369" s="12">
        <v>57.7</v>
      </c>
      <c r="F1369" s="12">
        <v>19.399999999999999</v>
      </c>
      <c r="G1369" s="12">
        <v>8.6</v>
      </c>
      <c r="H1369" s="12">
        <v>12</v>
      </c>
      <c r="I1369" s="12">
        <v>20.8</v>
      </c>
      <c r="J1369" s="12">
        <v>34.299999999999997</v>
      </c>
      <c r="K1369" s="12">
        <v>46.8</v>
      </c>
      <c r="L1369" s="12">
        <v>46.2</v>
      </c>
      <c r="M1369" s="12">
        <v>21.8</v>
      </c>
      <c r="N1369" s="12">
        <v>68.3</v>
      </c>
      <c r="O1369" s="12">
        <v>16.899999999999999</v>
      </c>
      <c r="P1369" s="12">
        <v>41.5</v>
      </c>
      <c r="Q1369" s="12">
        <v>24.3</v>
      </c>
      <c r="R1369" s="85">
        <v>0.31171447340342034</v>
      </c>
      <c r="S1369" s="122">
        <v>0.23800970091697624</v>
      </c>
      <c r="T1369" s="122">
        <v>0.45660062591001127</v>
      </c>
      <c r="U1369" s="122">
        <v>0.32645492231657258</v>
      </c>
      <c r="V1369" s="174">
        <f t="shared" si="2601"/>
        <v>1</v>
      </c>
      <c r="W1369" s="174">
        <f t="shared" si="2602"/>
        <v>1</v>
      </c>
      <c r="X1369" s="174">
        <f t="shared" si="2603"/>
        <v>2</v>
      </c>
      <c r="Y1369" s="174">
        <f t="shared" si="2604"/>
        <v>1</v>
      </c>
      <c r="Z1369" s="99"/>
      <c r="AA1369" s="99"/>
      <c r="AB1369" s="99"/>
      <c r="AC1369" s="99"/>
      <c r="AD1369" s="99"/>
      <c r="AE1369" s="99"/>
      <c r="AF1369" s="99"/>
      <c r="AG1369" s="99"/>
      <c r="AH1369" s="99"/>
      <c r="AI1369" s="99"/>
      <c r="AJ1369" s="99"/>
      <c r="AK1369" s="99"/>
      <c r="AL1369" s="99"/>
      <c r="AM1369" s="99"/>
      <c r="AN1369" s="99"/>
      <c r="AO1369" s="52"/>
      <c r="AP1369" s="52"/>
      <c r="AQ1369" s="52"/>
    </row>
    <row r="1370" spans="1:43" ht="15" thickBot="1">
      <c r="A1370" s="1" t="s">
        <v>10</v>
      </c>
      <c r="B1370" s="1">
        <v>13121011202</v>
      </c>
      <c r="C1370" s="1"/>
      <c r="D1370" s="12">
        <v>67.3</v>
      </c>
      <c r="E1370" s="12">
        <v>57.7</v>
      </c>
      <c r="F1370" s="12">
        <v>23.4</v>
      </c>
      <c r="G1370" s="12">
        <v>7</v>
      </c>
      <c r="H1370" s="12">
        <v>13</v>
      </c>
      <c r="I1370" s="12">
        <v>12.8</v>
      </c>
      <c r="J1370" s="12">
        <v>53.9</v>
      </c>
      <c r="K1370" s="12">
        <v>51.1</v>
      </c>
      <c r="L1370" s="12">
        <v>51.2</v>
      </c>
      <c r="M1370" s="12">
        <v>28</v>
      </c>
      <c r="N1370" s="12">
        <v>68.3</v>
      </c>
      <c r="O1370" s="12">
        <v>24.3</v>
      </c>
      <c r="P1370" s="12">
        <v>38.200000000000003</v>
      </c>
      <c r="Q1370" s="12">
        <v>23.5</v>
      </c>
      <c r="R1370" s="85">
        <v>0.25800172768722862</v>
      </c>
      <c r="S1370" s="122">
        <v>0.22631667684680917</v>
      </c>
      <c r="T1370" s="122">
        <v>0.36381643293542243</v>
      </c>
      <c r="U1370" s="122">
        <v>0.2982213764491089</v>
      </c>
      <c r="V1370" s="174">
        <f t="shared" si="2601"/>
        <v>1</v>
      </c>
      <c r="W1370" s="174">
        <f t="shared" si="2602"/>
        <v>1</v>
      </c>
      <c r="X1370" s="174">
        <f t="shared" si="2603"/>
        <v>1</v>
      </c>
      <c r="Y1370" s="174">
        <f t="shared" si="2604"/>
        <v>1</v>
      </c>
      <c r="Z1370" s="99"/>
      <c r="AA1370" s="99"/>
      <c r="AB1370" s="99"/>
      <c r="AC1370" s="99"/>
      <c r="AD1370" s="99"/>
      <c r="AE1370" s="99"/>
      <c r="AF1370" s="99"/>
      <c r="AG1370" s="99"/>
      <c r="AH1370" s="99"/>
      <c r="AI1370" s="99"/>
      <c r="AJ1370" s="99"/>
      <c r="AK1370" s="99"/>
      <c r="AL1370" s="99"/>
      <c r="AM1370" s="99"/>
      <c r="AN1370" s="99"/>
      <c r="AO1370" s="52"/>
      <c r="AP1370" s="52"/>
      <c r="AQ1370" s="52"/>
    </row>
    <row r="1371" spans="1:43" ht="15" thickBot="1">
      <c r="A1371" s="1" t="s">
        <v>10</v>
      </c>
      <c r="B1371" s="1">
        <v>13121011301</v>
      </c>
      <c r="C1371" s="1"/>
      <c r="D1371" s="12">
        <v>67.3</v>
      </c>
      <c r="E1371" s="12">
        <v>57.7</v>
      </c>
      <c r="F1371" s="12">
        <v>20.399999999999999</v>
      </c>
      <c r="G1371" s="12">
        <v>8.5</v>
      </c>
      <c r="H1371" s="12">
        <v>10.5</v>
      </c>
      <c r="I1371" s="12">
        <v>36.1</v>
      </c>
      <c r="J1371" s="12">
        <v>30.7</v>
      </c>
      <c r="K1371" s="12">
        <v>39.200000000000003</v>
      </c>
      <c r="L1371" s="12">
        <v>41.3</v>
      </c>
      <c r="M1371" s="12">
        <v>21.8</v>
      </c>
      <c r="N1371" s="12">
        <v>68.3</v>
      </c>
      <c r="O1371" s="12">
        <v>13.1</v>
      </c>
      <c r="P1371" s="12">
        <v>29.8</v>
      </c>
      <c r="Q1371" s="12">
        <v>26</v>
      </c>
      <c r="R1371" s="85">
        <v>0.34821429318052927</v>
      </c>
      <c r="S1371" s="122">
        <v>0.19343849084904058</v>
      </c>
      <c r="T1371" s="122">
        <v>0.52066115527682721</v>
      </c>
      <c r="U1371" s="122">
        <v>0.39464688053240987</v>
      </c>
      <c r="V1371" s="174">
        <f t="shared" si="2601"/>
        <v>1</v>
      </c>
      <c r="W1371" s="174">
        <f t="shared" si="2602"/>
        <v>1</v>
      </c>
      <c r="X1371" s="174">
        <f t="shared" si="2603"/>
        <v>2</v>
      </c>
      <c r="Y1371" s="174">
        <f t="shared" si="2604"/>
        <v>1</v>
      </c>
      <c r="Z1371" s="99"/>
      <c r="AA1371" s="99"/>
      <c r="AB1371" s="99"/>
      <c r="AC1371" s="99"/>
      <c r="AD1371" s="99"/>
      <c r="AE1371" s="99"/>
      <c r="AF1371" s="99"/>
      <c r="AG1371" s="99"/>
      <c r="AH1371" s="99"/>
      <c r="AI1371" s="99"/>
      <c r="AJ1371" s="99"/>
      <c r="AK1371" s="99"/>
      <c r="AL1371" s="99"/>
      <c r="AM1371" s="99"/>
      <c r="AN1371" s="99"/>
      <c r="AO1371" s="52"/>
      <c r="AP1371" s="52"/>
      <c r="AQ1371" s="52"/>
    </row>
    <row r="1372" spans="1:43" ht="15" thickBot="1">
      <c r="A1372" s="1" t="s">
        <v>10</v>
      </c>
      <c r="B1372" s="1">
        <v>13121011303</v>
      </c>
      <c r="C1372" s="1"/>
      <c r="D1372" s="12">
        <v>67.3</v>
      </c>
      <c r="E1372" s="12">
        <v>57.7</v>
      </c>
      <c r="F1372" s="12">
        <v>21.5</v>
      </c>
      <c r="G1372" s="12">
        <v>6.2</v>
      </c>
      <c r="H1372" s="12">
        <v>10.3</v>
      </c>
      <c r="I1372" s="12">
        <v>29.6</v>
      </c>
      <c r="J1372" s="12">
        <v>34.700000000000003</v>
      </c>
      <c r="K1372" s="12">
        <v>36.200000000000003</v>
      </c>
      <c r="L1372" s="12">
        <v>51.4</v>
      </c>
      <c r="M1372" s="12">
        <v>27.6</v>
      </c>
      <c r="N1372" s="12">
        <v>68.3</v>
      </c>
      <c r="O1372" s="12">
        <v>16.7</v>
      </c>
      <c r="P1372" s="12">
        <v>33.200000000000003</v>
      </c>
      <c r="Q1372" s="12">
        <v>11.7</v>
      </c>
      <c r="R1372" s="85">
        <v>0.35232057556553259</v>
      </c>
      <c r="S1372" s="122">
        <v>0.21752728125238591</v>
      </c>
      <c r="T1372" s="122">
        <v>0.42202894385626899</v>
      </c>
      <c r="U1372" s="122">
        <v>0.50161572337564475</v>
      </c>
      <c r="V1372" s="174">
        <f t="shared" si="2601"/>
        <v>1</v>
      </c>
      <c r="W1372" s="174">
        <f t="shared" si="2602"/>
        <v>1</v>
      </c>
      <c r="X1372" s="174">
        <f t="shared" si="2603"/>
        <v>1</v>
      </c>
      <c r="Y1372" s="174">
        <f t="shared" si="2604"/>
        <v>2</v>
      </c>
      <c r="Z1372" s="99"/>
      <c r="AA1372" s="99"/>
      <c r="AB1372" s="99"/>
      <c r="AC1372" s="99"/>
      <c r="AD1372" s="99"/>
      <c r="AE1372" s="99"/>
      <c r="AF1372" s="99"/>
      <c r="AG1372" s="99"/>
      <c r="AH1372" s="99"/>
      <c r="AI1372" s="99"/>
      <c r="AJ1372" s="99"/>
      <c r="AK1372" s="99"/>
      <c r="AL1372" s="99"/>
      <c r="AM1372" s="99"/>
      <c r="AN1372" s="99"/>
      <c r="AO1372" s="52"/>
      <c r="AP1372" s="52"/>
      <c r="AQ1372" s="52"/>
    </row>
    <row r="1373" spans="1:43" ht="15" thickBot="1">
      <c r="A1373" s="1" t="s">
        <v>10</v>
      </c>
      <c r="B1373" s="1">
        <v>13121011305</v>
      </c>
      <c r="C1373" s="1"/>
      <c r="D1373" s="12">
        <v>78.7</v>
      </c>
      <c r="E1373" s="12">
        <v>64.400000000000006</v>
      </c>
      <c r="F1373" s="12">
        <v>20.5</v>
      </c>
      <c r="G1373" s="12">
        <v>6.1</v>
      </c>
      <c r="H1373" s="12">
        <v>10.5</v>
      </c>
      <c r="I1373" s="12">
        <v>14.9</v>
      </c>
      <c r="J1373" s="12">
        <v>47.9</v>
      </c>
      <c r="K1373" s="12">
        <v>59.6</v>
      </c>
      <c r="L1373" s="12">
        <v>60.1</v>
      </c>
      <c r="M1373" s="12">
        <v>17.2</v>
      </c>
      <c r="N1373" s="12">
        <v>82.4</v>
      </c>
      <c r="O1373" s="12">
        <v>11.7</v>
      </c>
      <c r="P1373" s="12">
        <v>35.9</v>
      </c>
      <c r="Q1373" s="12">
        <v>21.2</v>
      </c>
      <c r="R1373" s="85">
        <v>0.35874206524706742</v>
      </c>
      <c r="S1373" s="122">
        <v>0.32519287802212166</v>
      </c>
      <c r="T1373" s="122">
        <v>0.33854779409574715</v>
      </c>
      <c r="U1373" s="122">
        <v>0.5169681731163146</v>
      </c>
      <c r="V1373" s="174">
        <f t="shared" si="2601"/>
        <v>2</v>
      </c>
      <c r="W1373" s="174">
        <f t="shared" si="2602"/>
        <v>2</v>
      </c>
      <c r="X1373" s="174">
        <f t="shared" si="2603"/>
        <v>1</v>
      </c>
      <c r="Y1373" s="174">
        <f t="shared" si="2604"/>
        <v>2</v>
      </c>
      <c r="Z1373" s="99"/>
      <c r="AA1373" s="99"/>
      <c r="AB1373" s="99"/>
      <c r="AC1373" s="99"/>
      <c r="AD1373" s="99"/>
      <c r="AE1373" s="99"/>
      <c r="AF1373" s="99"/>
      <c r="AG1373" s="99"/>
      <c r="AH1373" s="99"/>
      <c r="AI1373" s="99"/>
      <c r="AJ1373" s="99"/>
      <c r="AK1373" s="99"/>
      <c r="AL1373" s="99"/>
      <c r="AM1373" s="99"/>
      <c r="AN1373" s="99"/>
      <c r="AO1373" s="52"/>
      <c r="AP1373" s="52"/>
      <c r="AQ1373" s="52"/>
    </row>
    <row r="1374" spans="1:43" ht="15" thickBot="1">
      <c r="A1374" s="1" t="s">
        <v>10</v>
      </c>
      <c r="B1374" s="1">
        <v>13121011306</v>
      </c>
      <c r="C1374" s="1"/>
      <c r="D1374" s="12">
        <v>79.3</v>
      </c>
      <c r="E1374" s="12">
        <v>64.7</v>
      </c>
      <c r="F1374" s="12">
        <v>25.5</v>
      </c>
      <c r="G1374" s="12">
        <v>6.4</v>
      </c>
      <c r="H1374" s="12">
        <v>14.5</v>
      </c>
      <c r="I1374" s="12">
        <v>23.6</v>
      </c>
      <c r="J1374" s="12">
        <v>54.7</v>
      </c>
      <c r="K1374" s="12">
        <v>49.8</v>
      </c>
      <c r="L1374" s="12">
        <v>57.6</v>
      </c>
      <c r="M1374" s="12">
        <v>18.600000000000001</v>
      </c>
      <c r="N1374" s="12">
        <v>83.2</v>
      </c>
      <c r="O1374" s="12">
        <v>14.6</v>
      </c>
      <c r="P1374" s="12">
        <v>35.9</v>
      </c>
      <c r="Q1374" s="12">
        <v>14.1</v>
      </c>
      <c r="R1374" s="85">
        <v>0.36427567981875475</v>
      </c>
      <c r="S1374" s="122">
        <v>0.22192279703902648</v>
      </c>
      <c r="T1374" s="122">
        <v>0.38471904147860797</v>
      </c>
      <c r="U1374" s="122">
        <v>0.57580468559122933</v>
      </c>
      <c r="V1374" s="174">
        <f t="shared" si="2601"/>
        <v>2</v>
      </c>
      <c r="W1374" s="174">
        <f t="shared" si="2602"/>
        <v>1</v>
      </c>
      <c r="X1374" s="174">
        <f t="shared" si="2603"/>
        <v>1</v>
      </c>
      <c r="Y1374" s="174">
        <f t="shared" si="2604"/>
        <v>3</v>
      </c>
      <c r="Z1374" s="99"/>
      <c r="AA1374" s="99"/>
      <c r="AB1374" s="99"/>
      <c r="AC1374" s="99"/>
      <c r="AD1374" s="99"/>
      <c r="AE1374" s="99"/>
      <c r="AF1374" s="99"/>
      <c r="AG1374" s="99"/>
      <c r="AH1374" s="99"/>
      <c r="AI1374" s="99"/>
      <c r="AJ1374" s="99"/>
      <c r="AK1374" s="99"/>
      <c r="AL1374" s="99"/>
      <c r="AM1374" s="99"/>
      <c r="AN1374" s="99"/>
      <c r="AO1374" s="52"/>
      <c r="AP1374" s="52"/>
      <c r="AQ1374" s="52"/>
    </row>
    <row r="1375" spans="1:43" ht="15" thickBot="1">
      <c r="A1375" s="1" t="s">
        <v>10</v>
      </c>
      <c r="B1375" s="1">
        <v>13121011405</v>
      </c>
      <c r="C1375" s="1"/>
      <c r="D1375" s="12">
        <v>84.6</v>
      </c>
      <c r="E1375" s="12">
        <v>80.900000000000006</v>
      </c>
      <c r="F1375" s="12">
        <v>42.4</v>
      </c>
      <c r="G1375" s="12">
        <v>48.1</v>
      </c>
      <c r="H1375" s="12">
        <v>8.1999999999999993</v>
      </c>
      <c r="I1375" s="12">
        <v>20.8</v>
      </c>
      <c r="J1375" s="12">
        <v>34.1</v>
      </c>
      <c r="K1375" s="12">
        <v>27.2</v>
      </c>
      <c r="L1375" s="12">
        <v>37.5</v>
      </c>
      <c r="M1375" s="12">
        <v>20</v>
      </c>
      <c r="N1375" s="12">
        <v>86</v>
      </c>
      <c r="O1375" s="12">
        <v>15.8</v>
      </c>
      <c r="P1375" s="12">
        <v>37.799999999999997</v>
      </c>
      <c r="Q1375" s="12">
        <v>9</v>
      </c>
      <c r="R1375" s="85">
        <v>0.60070335716073964</v>
      </c>
      <c r="S1375" s="122">
        <v>0.58288412881777096</v>
      </c>
      <c r="T1375" s="122">
        <v>0.60550540797549213</v>
      </c>
      <c r="U1375" s="122">
        <v>0.629487463685521</v>
      </c>
      <c r="V1375" s="174">
        <f t="shared" si="2601"/>
        <v>3</v>
      </c>
      <c r="W1375" s="174">
        <f t="shared" si="2602"/>
        <v>3</v>
      </c>
      <c r="X1375" s="174">
        <f t="shared" si="2603"/>
        <v>3</v>
      </c>
      <c r="Y1375" s="174">
        <f t="shared" si="2604"/>
        <v>3</v>
      </c>
      <c r="Z1375" s="99"/>
      <c r="AA1375" s="99"/>
      <c r="AB1375" s="99"/>
      <c r="AC1375" s="99"/>
      <c r="AD1375" s="99"/>
      <c r="AE1375" s="99"/>
      <c r="AF1375" s="99"/>
      <c r="AG1375" s="99"/>
      <c r="AH1375" s="99"/>
      <c r="AI1375" s="99"/>
      <c r="AJ1375" s="99"/>
      <c r="AK1375" s="99"/>
      <c r="AL1375" s="99"/>
      <c r="AM1375" s="99"/>
      <c r="AN1375" s="99"/>
      <c r="AO1375" s="52"/>
      <c r="AP1375" s="52"/>
      <c r="AQ1375" s="52"/>
    </row>
    <row r="1376" spans="1:43" ht="15" thickBot="1">
      <c r="A1376" s="1" t="s">
        <v>10</v>
      </c>
      <c r="B1376" s="1">
        <v>13121011410</v>
      </c>
      <c r="C1376" s="1"/>
      <c r="D1376" s="12">
        <v>82.6</v>
      </c>
      <c r="E1376" s="12">
        <v>75.5</v>
      </c>
      <c r="F1376" s="12">
        <v>70.7</v>
      </c>
      <c r="G1376" s="12">
        <v>37.200000000000003</v>
      </c>
      <c r="H1376" s="12">
        <v>5.6</v>
      </c>
      <c r="I1376" s="12">
        <v>15.2</v>
      </c>
      <c r="J1376" s="12">
        <v>7.7</v>
      </c>
      <c r="K1376" s="12">
        <v>4.7</v>
      </c>
      <c r="L1376" s="12">
        <v>29.6</v>
      </c>
      <c r="M1376" s="12">
        <v>6.2</v>
      </c>
      <c r="N1376" s="12">
        <v>85.1</v>
      </c>
      <c r="O1376" s="12">
        <v>5.7</v>
      </c>
      <c r="P1376" s="12">
        <v>14.9</v>
      </c>
      <c r="Q1376" s="12">
        <v>7.1</v>
      </c>
      <c r="R1376" s="85">
        <v>0.81490024146215789</v>
      </c>
      <c r="S1376" s="122">
        <v>0.70870766837618393</v>
      </c>
      <c r="T1376" s="122">
        <v>0.83845145248948971</v>
      </c>
      <c r="U1376" s="122">
        <v>0.83097707476846439</v>
      </c>
      <c r="V1376" s="174">
        <f t="shared" si="2601"/>
        <v>5</v>
      </c>
      <c r="W1376" s="174">
        <f t="shared" si="2602"/>
        <v>5</v>
      </c>
      <c r="X1376" s="174">
        <f t="shared" si="2603"/>
        <v>5</v>
      </c>
      <c r="Y1376" s="174">
        <f t="shared" si="2604"/>
        <v>5</v>
      </c>
      <c r="Z1376" s="99"/>
      <c r="AA1376" s="99"/>
      <c r="AB1376" s="99"/>
      <c r="AC1376" s="99"/>
      <c r="AD1376" s="99"/>
      <c r="AE1376" s="99"/>
      <c r="AF1376" s="99"/>
      <c r="AG1376" s="99"/>
      <c r="AH1376" s="99"/>
      <c r="AI1376" s="99"/>
      <c r="AJ1376" s="99"/>
      <c r="AK1376" s="99"/>
      <c r="AL1376" s="99"/>
      <c r="AM1376" s="99"/>
      <c r="AN1376" s="99"/>
      <c r="AO1376" s="52"/>
      <c r="AP1376" s="52"/>
      <c r="AQ1376" s="52"/>
    </row>
    <row r="1377" spans="1:43" ht="15" thickBot="1">
      <c r="A1377" s="1" t="s">
        <v>10</v>
      </c>
      <c r="B1377" s="1">
        <v>13121011411</v>
      </c>
      <c r="C1377" s="1"/>
      <c r="D1377" s="12">
        <v>82.6</v>
      </c>
      <c r="E1377" s="12">
        <v>75.5</v>
      </c>
      <c r="F1377" s="12">
        <v>39</v>
      </c>
      <c r="G1377" s="12">
        <v>37.200000000000003</v>
      </c>
      <c r="H1377" s="12">
        <v>4.5999999999999996</v>
      </c>
      <c r="I1377" s="12">
        <v>7.4</v>
      </c>
      <c r="J1377" s="12">
        <v>3</v>
      </c>
      <c r="K1377" s="12">
        <v>8.5</v>
      </c>
      <c r="L1377" s="12">
        <v>30.8</v>
      </c>
      <c r="M1377" s="12">
        <v>12.2</v>
      </c>
      <c r="N1377" s="12">
        <v>85.1</v>
      </c>
      <c r="O1377" s="12">
        <v>2.5</v>
      </c>
      <c r="P1377" s="12">
        <v>13.9</v>
      </c>
      <c r="Q1377" s="12">
        <v>6.3</v>
      </c>
      <c r="R1377" s="85">
        <v>0.80123636020858935</v>
      </c>
      <c r="S1377" s="122">
        <v>0.7089336634865977</v>
      </c>
      <c r="T1377" s="122">
        <v>0.77601682063167765</v>
      </c>
      <c r="U1377" s="122">
        <v>0.86737606481268759</v>
      </c>
      <c r="V1377" s="174">
        <f t="shared" si="2601"/>
        <v>5</v>
      </c>
      <c r="W1377" s="174">
        <f t="shared" si="2602"/>
        <v>5</v>
      </c>
      <c r="X1377" s="174">
        <f t="shared" si="2603"/>
        <v>5</v>
      </c>
      <c r="Y1377" s="174">
        <f t="shared" si="2604"/>
        <v>5</v>
      </c>
      <c r="Z1377" s="99"/>
      <c r="AA1377" s="99"/>
      <c r="AB1377" s="99"/>
      <c r="AC1377" s="99"/>
      <c r="AD1377" s="99"/>
      <c r="AE1377" s="99"/>
      <c r="AF1377" s="99"/>
      <c r="AG1377" s="99"/>
      <c r="AH1377" s="99"/>
      <c r="AI1377" s="99"/>
      <c r="AJ1377" s="99"/>
      <c r="AK1377" s="99"/>
      <c r="AL1377" s="99"/>
      <c r="AM1377" s="99"/>
      <c r="AN1377" s="99"/>
      <c r="AO1377" s="52"/>
      <c r="AP1377" s="52"/>
      <c r="AQ1377" s="52"/>
    </row>
    <row r="1378" spans="1:43" ht="15" thickBot="1">
      <c r="A1378" s="1" t="s">
        <v>10</v>
      </c>
      <c r="B1378" s="1">
        <v>13121011412</v>
      </c>
      <c r="C1378" s="1"/>
      <c r="D1378" s="12">
        <v>82.6</v>
      </c>
      <c r="E1378" s="12">
        <v>75.5</v>
      </c>
      <c r="F1378" s="12">
        <v>67</v>
      </c>
      <c r="G1378" s="12">
        <v>54.6</v>
      </c>
      <c r="H1378" s="12">
        <v>8.3000000000000007</v>
      </c>
      <c r="I1378" s="12">
        <v>3</v>
      </c>
      <c r="J1378" s="12">
        <v>14.0466</v>
      </c>
      <c r="K1378" s="12">
        <v>18.7</v>
      </c>
      <c r="L1378" s="12">
        <v>35.4</v>
      </c>
      <c r="M1378" s="12">
        <v>5</v>
      </c>
      <c r="N1378" s="12">
        <v>85.1</v>
      </c>
      <c r="O1378" s="12">
        <v>6.5</v>
      </c>
      <c r="P1378" s="12">
        <v>18</v>
      </c>
      <c r="Q1378" s="12">
        <v>8.9</v>
      </c>
      <c r="R1378" s="85">
        <v>0.77643771695121533</v>
      </c>
      <c r="S1378" s="122">
        <v>0.74716459632268262</v>
      </c>
      <c r="T1378" s="122">
        <v>0.7513408424957061</v>
      </c>
      <c r="U1378" s="122">
        <v>0.79080559115253302</v>
      </c>
      <c r="V1378" s="174">
        <f t="shared" si="2601"/>
        <v>5</v>
      </c>
      <c r="W1378" s="174">
        <f t="shared" si="2602"/>
        <v>5</v>
      </c>
      <c r="X1378" s="174">
        <f t="shared" si="2603"/>
        <v>5</v>
      </c>
      <c r="Y1378" s="174">
        <f t="shared" si="2604"/>
        <v>5</v>
      </c>
      <c r="Z1378" s="99"/>
      <c r="AA1378" s="99"/>
      <c r="AB1378" s="99"/>
      <c r="AC1378" s="99"/>
      <c r="AD1378" s="99"/>
      <c r="AE1378" s="99"/>
      <c r="AF1378" s="99"/>
      <c r="AG1378" s="99"/>
      <c r="AH1378" s="99"/>
      <c r="AI1378" s="99"/>
      <c r="AJ1378" s="99"/>
      <c r="AK1378" s="99"/>
      <c r="AL1378" s="99"/>
      <c r="AM1378" s="99"/>
      <c r="AN1378" s="99"/>
      <c r="AO1378" s="52"/>
      <c r="AP1378" s="52"/>
      <c r="AQ1378" s="52"/>
    </row>
    <row r="1379" spans="1:43" ht="15" thickBot="1">
      <c r="A1379" s="1" t="s">
        <v>10</v>
      </c>
      <c r="B1379" s="1">
        <v>13121011414</v>
      </c>
      <c r="C1379" s="1"/>
      <c r="D1379" s="12">
        <v>82.6</v>
      </c>
      <c r="E1379" s="12">
        <v>75.5</v>
      </c>
      <c r="F1379" s="12">
        <v>69.3</v>
      </c>
      <c r="G1379" s="12">
        <v>55.7</v>
      </c>
      <c r="H1379" s="12">
        <v>6.7</v>
      </c>
      <c r="I1379" s="12">
        <v>5.9</v>
      </c>
      <c r="J1379" s="12">
        <v>22.265899999999998</v>
      </c>
      <c r="K1379" s="12">
        <v>24.5</v>
      </c>
      <c r="L1379" s="12">
        <v>38.799999999999997</v>
      </c>
      <c r="M1379" s="12">
        <v>5.3</v>
      </c>
      <c r="N1379" s="12">
        <v>85.1</v>
      </c>
      <c r="O1379" s="12">
        <v>2.2999999999999998</v>
      </c>
      <c r="P1379" s="12">
        <v>26</v>
      </c>
      <c r="Q1379" s="12">
        <v>5.6</v>
      </c>
      <c r="R1379" s="85">
        <v>0.7642248672340316</v>
      </c>
      <c r="S1379" s="122">
        <v>0.74636694889061739</v>
      </c>
      <c r="T1379" s="122">
        <v>0.70290942832487624</v>
      </c>
      <c r="U1379" s="122">
        <v>0.81543915328511507</v>
      </c>
      <c r="V1379" s="174">
        <f t="shared" si="2601"/>
        <v>5</v>
      </c>
      <c r="W1379" s="174">
        <f t="shared" si="2602"/>
        <v>5</v>
      </c>
      <c r="X1379" s="174">
        <f t="shared" si="2603"/>
        <v>3</v>
      </c>
      <c r="Y1379" s="174">
        <f t="shared" si="2604"/>
        <v>5</v>
      </c>
      <c r="Z1379" s="99"/>
      <c r="AA1379" s="99"/>
      <c r="AB1379" s="99"/>
      <c r="AC1379" s="99"/>
      <c r="AD1379" s="99"/>
      <c r="AE1379" s="99"/>
      <c r="AF1379" s="99"/>
      <c r="AG1379" s="99"/>
      <c r="AH1379" s="99"/>
      <c r="AI1379" s="99"/>
      <c r="AJ1379" s="99"/>
      <c r="AK1379" s="99"/>
      <c r="AL1379" s="99"/>
      <c r="AM1379" s="99"/>
      <c r="AN1379" s="99"/>
      <c r="AO1379" s="52"/>
      <c r="AP1379" s="52"/>
      <c r="AQ1379" s="52"/>
    </row>
    <row r="1380" spans="1:43" ht="15" thickBot="1">
      <c r="A1380" s="1" t="s">
        <v>10</v>
      </c>
      <c r="B1380" s="1">
        <v>13121011416</v>
      </c>
      <c r="C1380" s="1"/>
      <c r="D1380" s="12">
        <v>91.2</v>
      </c>
      <c r="E1380" s="12">
        <v>90.4</v>
      </c>
      <c r="F1380" s="12">
        <v>71.599999999999994</v>
      </c>
      <c r="G1380" s="12">
        <v>45.4</v>
      </c>
      <c r="H1380" s="12">
        <v>8.4</v>
      </c>
      <c r="I1380" s="12">
        <v>1.8</v>
      </c>
      <c r="J1380" s="12">
        <v>1.6</v>
      </c>
      <c r="K1380" s="12">
        <v>10.7</v>
      </c>
      <c r="L1380" s="12">
        <v>27.9</v>
      </c>
      <c r="M1380" s="12">
        <v>1.0145</v>
      </c>
      <c r="N1380" s="12">
        <v>92.5</v>
      </c>
      <c r="O1380" s="12">
        <v>1.8</v>
      </c>
      <c r="P1380" s="12">
        <v>4.3</v>
      </c>
      <c r="Q1380" s="12">
        <v>3.9</v>
      </c>
      <c r="R1380" s="85">
        <v>0.93330995671093142</v>
      </c>
      <c r="S1380" s="122">
        <v>0.85660095067472097</v>
      </c>
      <c r="T1380" s="122">
        <v>0.86161453928138843</v>
      </c>
      <c r="U1380" s="122">
        <v>0.99430554526066717</v>
      </c>
      <c r="V1380" s="174">
        <f t="shared" si="2601"/>
        <v>5</v>
      </c>
      <c r="W1380" s="174">
        <f t="shared" si="2602"/>
        <v>5</v>
      </c>
      <c r="X1380" s="174">
        <f t="shared" si="2603"/>
        <v>5</v>
      </c>
      <c r="Y1380" s="174">
        <f t="shared" si="2604"/>
        <v>5</v>
      </c>
      <c r="Z1380" s="99"/>
      <c r="AA1380" s="99"/>
      <c r="AB1380" s="99"/>
      <c r="AC1380" s="99"/>
      <c r="AD1380" s="99"/>
      <c r="AE1380" s="99"/>
      <c r="AF1380" s="99"/>
      <c r="AG1380" s="99"/>
      <c r="AH1380" s="99"/>
      <c r="AI1380" s="99"/>
      <c r="AJ1380" s="99"/>
      <c r="AK1380" s="99"/>
      <c r="AL1380" s="99"/>
      <c r="AM1380" s="99"/>
      <c r="AN1380" s="99"/>
      <c r="AO1380" s="52"/>
      <c r="AP1380" s="52"/>
      <c r="AQ1380" s="52"/>
    </row>
    <row r="1381" spans="1:43" ht="15" thickBot="1">
      <c r="A1381" s="1" t="s">
        <v>10</v>
      </c>
      <c r="B1381" s="1">
        <v>13121011417</v>
      </c>
      <c r="C1381" s="1"/>
      <c r="D1381" s="12">
        <v>85.6</v>
      </c>
      <c r="E1381" s="12">
        <v>83.6</v>
      </c>
      <c r="F1381" s="12">
        <v>72.2</v>
      </c>
      <c r="G1381" s="12">
        <v>44.2</v>
      </c>
      <c r="H1381" s="12">
        <v>6.5</v>
      </c>
      <c r="I1381" s="12">
        <v>2.8464999999999998</v>
      </c>
      <c r="J1381" s="12">
        <v>3.6</v>
      </c>
      <c r="K1381" s="12">
        <v>7</v>
      </c>
      <c r="L1381" s="12">
        <v>29.1</v>
      </c>
      <c r="M1381" s="12">
        <v>0.1726</v>
      </c>
      <c r="N1381" s="12">
        <v>86.5</v>
      </c>
      <c r="O1381" s="12">
        <v>0.8</v>
      </c>
      <c r="P1381" s="12">
        <v>3.8</v>
      </c>
      <c r="Q1381" s="12">
        <v>4.9000000000000004</v>
      </c>
      <c r="R1381" s="85">
        <v>0.91368119679781146</v>
      </c>
      <c r="S1381" s="122">
        <v>0.82700049481876159</v>
      </c>
      <c r="T1381" s="122">
        <v>0.8727258330338159</v>
      </c>
      <c r="U1381" s="122">
        <v>0.95413418576417897</v>
      </c>
      <c r="V1381" s="174">
        <f t="shared" si="2601"/>
        <v>5</v>
      </c>
      <c r="W1381" s="174">
        <f t="shared" si="2602"/>
        <v>5</v>
      </c>
      <c r="X1381" s="174">
        <f t="shared" si="2603"/>
        <v>5</v>
      </c>
      <c r="Y1381" s="174">
        <f t="shared" si="2604"/>
        <v>5</v>
      </c>
      <c r="Z1381" s="99"/>
      <c r="AA1381" s="99"/>
      <c r="AB1381" s="99"/>
      <c r="AC1381" s="99"/>
      <c r="AD1381" s="99"/>
      <c r="AE1381" s="99"/>
      <c r="AF1381" s="99"/>
      <c r="AG1381" s="99"/>
      <c r="AH1381" s="99"/>
      <c r="AI1381" s="99"/>
      <c r="AJ1381" s="99"/>
      <c r="AK1381" s="99"/>
      <c r="AL1381" s="99"/>
      <c r="AM1381" s="99"/>
      <c r="AN1381" s="99"/>
      <c r="AO1381" s="52"/>
      <c r="AP1381" s="52"/>
      <c r="AQ1381" s="52"/>
    </row>
    <row r="1382" spans="1:43" ht="15" thickBot="1">
      <c r="A1382" s="1" t="s">
        <v>10</v>
      </c>
      <c r="B1382" s="1">
        <v>13121011418</v>
      </c>
      <c r="C1382" s="1"/>
      <c r="D1382" s="12">
        <v>85.6</v>
      </c>
      <c r="E1382" s="12">
        <v>83.6</v>
      </c>
      <c r="F1382" s="12">
        <v>76.5</v>
      </c>
      <c r="G1382" s="12">
        <v>62.4</v>
      </c>
      <c r="H1382" s="12">
        <v>5.0999999999999996</v>
      </c>
      <c r="I1382" s="12">
        <v>8.6143999999999998</v>
      </c>
      <c r="J1382" s="12">
        <v>0.9</v>
      </c>
      <c r="K1382" s="12">
        <v>5.8</v>
      </c>
      <c r="L1382" s="12">
        <v>27</v>
      </c>
      <c r="M1382" s="12">
        <v>-1.26E-2</v>
      </c>
      <c r="N1382" s="12">
        <v>86.5</v>
      </c>
      <c r="O1382" s="12">
        <v>3.7</v>
      </c>
      <c r="P1382" s="12">
        <v>8.9</v>
      </c>
      <c r="Q1382" s="12">
        <v>6.9</v>
      </c>
      <c r="R1382" s="85">
        <v>0.91450688779763811</v>
      </c>
      <c r="S1382" s="122">
        <v>0.8737807628148101</v>
      </c>
      <c r="T1382" s="122">
        <v>0.89352210398316401</v>
      </c>
      <c r="U1382" s="122">
        <v>0.88674037302373943</v>
      </c>
      <c r="V1382" s="174">
        <f t="shared" si="2601"/>
        <v>5</v>
      </c>
      <c r="W1382" s="174">
        <f t="shared" si="2602"/>
        <v>5</v>
      </c>
      <c r="X1382" s="174">
        <f t="shared" si="2603"/>
        <v>5</v>
      </c>
      <c r="Y1382" s="174">
        <f t="shared" si="2604"/>
        <v>5</v>
      </c>
      <c r="Z1382" s="99"/>
      <c r="AA1382" s="99"/>
      <c r="AB1382" s="99"/>
      <c r="AC1382" s="99"/>
      <c r="AD1382" s="99"/>
      <c r="AE1382" s="99"/>
      <c r="AF1382" s="99"/>
      <c r="AG1382" s="99"/>
      <c r="AH1382" s="99"/>
      <c r="AI1382" s="99"/>
      <c r="AJ1382" s="99"/>
      <c r="AK1382" s="99"/>
      <c r="AL1382" s="99"/>
      <c r="AM1382" s="99"/>
      <c r="AN1382" s="99"/>
      <c r="AO1382" s="52"/>
      <c r="AP1382" s="52"/>
      <c r="AQ1382" s="52"/>
    </row>
    <row r="1383" spans="1:43" ht="15" thickBot="1">
      <c r="A1383" s="1" t="s">
        <v>10</v>
      </c>
      <c r="B1383" s="1">
        <v>13121011419</v>
      </c>
      <c r="C1383" s="1"/>
      <c r="D1383" s="12">
        <v>85.6</v>
      </c>
      <c r="E1383" s="12">
        <v>83.6</v>
      </c>
      <c r="F1383" s="12">
        <v>74.8</v>
      </c>
      <c r="G1383" s="12">
        <v>62.4</v>
      </c>
      <c r="H1383" s="12">
        <v>4.5999999999999996</v>
      </c>
      <c r="I1383" s="12">
        <v>2.4</v>
      </c>
      <c r="J1383" s="12">
        <v>11.6</v>
      </c>
      <c r="K1383" s="12">
        <v>9</v>
      </c>
      <c r="L1383" s="12">
        <v>31.1</v>
      </c>
      <c r="M1383" s="12">
        <v>3.1</v>
      </c>
      <c r="N1383" s="12">
        <v>86.5</v>
      </c>
      <c r="O1383" s="12">
        <v>2.7</v>
      </c>
      <c r="P1383" s="12">
        <v>11.2</v>
      </c>
      <c r="Q1383" s="12">
        <v>15.6</v>
      </c>
      <c r="R1383" s="85">
        <v>0.85829445389493708</v>
      </c>
      <c r="S1383" s="122">
        <v>0.88636724426131297</v>
      </c>
      <c r="T1383" s="122">
        <v>0.83160817493951555</v>
      </c>
      <c r="U1383" s="122">
        <v>0.79118931388789382</v>
      </c>
      <c r="V1383" s="174">
        <f t="shared" si="2601"/>
        <v>5</v>
      </c>
      <c r="W1383" s="174">
        <f t="shared" si="2602"/>
        <v>5</v>
      </c>
      <c r="X1383" s="174">
        <f t="shared" si="2603"/>
        <v>5</v>
      </c>
      <c r="Y1383" s="174">
        <f t="shared" si="2604"/>
        <v>5</v>
      </c>
      <c r="Z1383" s="99"/>
      <c r="AA1383" s="99"/>
      <c r="AB1383" s="99"/>
      <c r="AC1383" s="99"/>
      <c r="AD1383" s="99"/>
      <c r="AE1383" s="99"/>
      <c r="AF1383" s="99"/>
      <c r="AG1383" s="99"/>
      <c r="AH1383" s="99"/>
      <c r="AI1383" s="99"/>
      <c r="AJ1383" s="99"/>
      <c r="AK1383" s="99"/>
      <c r="AL1383" s="99"/>
      <c r="AM1383" s="99"/>
      <c r="AN1383" s="99"/>
      <c r="AO1383" s="52"/>
      <c r="AP1383" s="52"/>
      <c r="AQ1383" s="52"/>
    </row>
    <row r="1384" spans="1:43" ht="15" thickBot="1">
      <c r="A1384" s="1" t="s">
        <v>10</v>
      </c>
      <c r="B1384" s="1">
        <v>13121011420</v>
      </c>
      <c r="C1384" s="1"/>
      <c r="D1384" s="12">
        <v>84</v>
      </c>
      <c r="E1384" s="12">
        <v>79.2</v>
      </c>
      <c r="F1384" s="12">
        <v>39.5</v>
      </c>
      <c r="G1384" s="12">
        <v>44.6</v>
      </c>
      <c r="H1384" s="12">
        <v>7.3</v>
      </c>
      <c r="I1384" s="12">
        <v>31.1</v>
      </c>
      <c r="J1384" s="12">
        <v>39.799999999999997</v>
      </c>
      <c r="K1384" s="12">
        <v>68.2</v>
      </c>
      <c r="L1384" s="12">
        <v>59.6</v>
      </c>
      <c r="M1384" s="12">
        <v>43.9</v>
      </c>
      <c r="N1384" s="12">
        <v>85.7</v>
      </c>
      <c r="O1384" s="12">
        <v>40.1</v>
      </c>
      <c r="P1384" s="12">
        <v>71.7</v>
      </c>
      <c r="Q1384" s="12">
        <v>8.9</v>
      </c>
      <c r="R1384" s="85">
        <v>0.2606196617038869</v>
      </c>
      <c r="S1384" s="122">
        <v>0.51051578806156517</v>
      </c>
      <c r="T1384" s="122">
        <v>0.13420113310829296</v>
      </c>
      <c r="U1384" s="122">
        <v>0.30960706747677075</v>
      </c>
      <c r="V1384" s="174">
        <f t="shared" si="2601"/>
        <v>1</v>
      </c>
      <c r="W1384" s="174">
        <f t="shared" si="2602"/>
        <v>3</v>
      </c>
      <c r="X1384" s="174">
        <f t="shared" si="2603"/>
        <v>1</v>
      </c>
      <c r="Y1384" s="174">
        <f t="shared" si="2604"/>
        <v>1</v>
      </c>
      <c r="Z1384" s="99"/>
      <c r="AA1384" s="99"/>
      <c r="AB1384" s="99"/>
      <c r="AC1384" s="99"/>
      <c r="AD1384" s="99"/>
      <c r="AE1384" s="99"/>
      <c r="AF1384" s="99"/>
      <c r="AG1384" s="99"/>
      <c r="AH1384" s="99"/>
      <c r="AI1384" s="99"/>
      <c r="AJ1384" s="99"/>
      <c r="AK1384" s="99"/>
      <c r="AL1384" s="99"/>
      <c r="AM1384" s="99"/>
      <c r="AN1384" s="99"/>
      <c r="AO1384" s="52"/>
      <c r="AP1384" s="52"/>
      <c r="AQ1384" s="52"/>
    </row>
    <row r="1385" spans="1:43" ht="15" thickBot="1">
      <c r="A1385" s="1" t="s">
        <v>10</v>
      </c>
      <c r="B1385" s="1">
        <v>13121011421</v>
      </c>
      <c r="C1385" s="1"/>
      <c r="D1385" s="12">
        <v>86.1</v>
      </c>
      <c r="E1385" s="12">
        <v>84.2</v>
      </c>
      <c r="F1385" s="12">
        <v>32.5</v>
      </c>
      <c r="G1385" s="12">
        <v>42.4</v>
      </c>
      <c r="H1385" s="12">
        <v>6.9</v>
      </c>
      <c r="I1385" s="12">
        <v>12.6</v>
      </c>
      <c r="J1385" s="12">
        <v>18.5</v>
      </c>
      <c r="K1385" s="12">
        <v>40.799999999999997</v>
      </c>
      <c r="L1385" s="12">
        <v>39.4</v>
      </c>
      <c r="M1385" s="12">
        <v>34.700000000000003</v>
      </c>
      <c r="N1385" s="12">
        <v>87.2</v>
      </c>
      <c r="O1385" s="12">
        <v>13.5</v>
      </c>
      <c r="P1385" s="12">
        <v>48.4</v>
      </c>
      <c r="Q1385" s="12">
        <v>9.3000000000000007</v>
      </c>
      <c r="R1385" s="85">
        <v>0.54698121598607752</v>
      </c>
      <c r="S1385" s="122">
        <v>0.66191223168694713</v>
      </c>
      <c r="T1385" s="122">
        <v>0.44354763120946622</v>
      </c>
      <c r="U1385" s="122">
        <v>0.59756200883976585</v>
      </c>
      <c r="V1385" s="174">
        <f t="shared" si="2601"/>
        <v>3</v>
      </c>
      <c r="W1385" s="174">
        <f t="shared" si="2602"/>
        <v>5</v>
      </c>
      <c r="X1385" s="174">
        <f t="shared" si="2603"/>
        <v>2</v>
      </c>
      <c r="Y1385" s="174">
        <f t="shared" si="2604"/>
        <v>3</v>
      </c>
      <c r="Z1385" s="99"/>
      <c r="AA1385" s="99"/>
      <c r="AB1385" s="99"/>
      <c r="AC1385" s="99"/>
      <c r="AD1385" s="99"/>
      <c r="AE1385" s="99"/>
      <c r="AF1385" s="99"/>
      <c r="AG1385" s="99"/>
      <c r="AH1385" s="99"/>
      <c r="AI1385" s="99"/>
      <c r="AJ1385" s="99"/>
      <c r="AK1385" s="99"/>
      <c r="AL1385" s="99"/>
      <c r="AM1385" s="99"/>
      <c r="AN1385" s="99"/>
      <c r="AO1385" s="52"/>
      <c r="AP1385" s="52"/>
      <c r="AQ1385" s="52"/>
    </row>
    <row r="1386" spans="1:43" ht="15" thickBot="1">
      <c r="A1386" s="1" t="s">
        <v>10</v>
      </c>
      <c r="B1386" s="1">
        <v>13121011422</v>
      </c>
      <c r="C1386" s="1"/>
      <c r="D1386" s="12">
        <v>85.6</v>
      </c>
      <c r="E1386" s="12">
        <v>83.6</v>
      </c>
      <c r="F1386" s="12">
        <v>68.400000000000006</v>
      </c>
      <c r="G1386" s="12">
        <v>62.4</v>
      </c>
      <c r="H1386" s="12">
        <v>7.2</v>
      </c>
      <c r="I1386" s="12">
        <v>5.3</v>
      </c>
      <c r="J1386" s="12">
        <v>4.0999999999999996</v>
      </c>
      <c r="K1386" s="12">
        <v>9.8000000000000007</v>
      </c>
      <c r="L1386" s="12">
        <v>32.4</v>
      </c>
      <c r="M1386" s="12">
        <v>2.4</v>
      </c>
      <c r="N1386" s="12">
        <v>86.5</v>
      </c>
      <c r="O1386" s="12">
        <v>2.5</v>
      </c>
      <c r="P1386" s="12">
        <v>9.8000000000000007</v>
      </c>
      <c r="Q1386" s="12">
        <v>9.6</v>
      </c>
      <c r="R1386" s="85">
        <v>0.86326109766265025</v>
      </c>
      <c r="S1386" s="122">
        <v>0.83607283985221503</v>
      </c>
      <c r="T1386" s="122">
        <v>0.82385525183423569</v>
      </c>
      <c r="U1386" s="122">
        <v>0.86254546458687131</v>
      </c>
      <c r="V1386" s="174">
        <f t="shared" si="2601"/>
        <v>5</v>
      </c>
      <c r="W1386" s="174">
        <f t="shared" si="2602"/>
        <v>5</v>
      </c>
      <c r="X1386" s="174">
        <f t="shared" si="2603"/>
        <v>5</v>
      </c>
      <c r="Y1386" s="174">
        <f t="shared" si="2604"/>
        <v>5</v>
      </c>
      <c r="Z1386" s="99"/>
      <c r="AA1386" s="99"/>
      <c r="AB1386" s="99"/>
      <c r="AC1386" s="99"/>
      <c r="AD1386" s="99"/>
      <c r="AE1386" s="99"/>
      <c r="AF1386" s="99"/>
      <c r="AG1386" s="99"/>
      <c r="AH1386" s="99"/>
      <c r="AI1386" s="99"/>
      <c r="AJ1386" s="99"/>
      <c r="AK1386" s="99"/>
      <c r="AL1386" s="99"/>
      <c r="AM1386" s="99"/>
      <c r="AN1386" s="99"/>
      <c r="AO1386" s="52"/>
      <c r="AP1386" s="52"/>
      <c r="AQ1386" s="52"/>
    </row>
    <row r="1387" spans="1:43" ht="15" thickBot="1">
      <c r="A1387" s="1" t="s">
        <v>10</v>
      </c>
      <c r="B1387" s="1">
        <v>13121011423</v>
      </c>
      <c r="C1387" s="1"/>
      <c r="D1387" s="12">
        <v>85.6</v>
      </c>
      <c r="E1387" s="12">
        <v>83.6</v>
      </c>
      <c r="F1387" s="12">
        <v>68.400000000000006</v>
      </c>
      <c r="G1387" s="12">
        <v>62.4</v>
      </c>
      <c r="H1387" s="12">
        <v>7.8</v>
      </c>
      <c r="I1387" s="12">
        <v>1.8</v>
      </c>
      <c r="J1387" s="12">
        <v>10.8</v>
      </c>
      <c r="K1387" s="12">
        <v>8</v>
      </c>
      <c r="L1387" s="12">
        <v>23.7</v>
      </c>
      <c r="M1387" s="12">
        <v>3.4782999999999999</v>
      </c>
      <c r="N1387" s="12">
        <v>86.5</v>
      </c>
      <c r="O1387" s="12">
        <v>3</v>
      </c>
      <c r="P1387" s="12">
        <v>6.1</v>
      </c>
      <c r="Q1387" s="12">
        <v>2.7</v>
      </c>
      <c r="R1387" s="85">
        <v>0.91893433758941834</v>
      </c>
      <c r="S1387" s="122">
        <v>0.83051947149142458</v>
      </c>
      <c r="T1387" s="122">
        <v>0.88577826238194857</v>
      </c>
      <c r="U1387" s="122">
        <v>0.94984576183852276</v>
      </c>
      <c r="V1387" s="174">
        <f t="shared" si="2601"/>
        <v>5</v>
      </c>
      <c r="W1387" s="174">
        <f t="shared" si="2602"/>
        <v>5</v>
      </c>
      <c r="X1387" s="174">
        <f t="shared" si="2603"/>
        <v>5</v>
      </c>
      <c r="Y1387" s="174">
        <f t="shared" si="2604"/>
        <v>5</v>
      </c>
      <c r="Z1387" s="99"/>
      <c r="AA1387" s="99"/>
      <c r="AB1387" s="99"/>
      <c r="AC1387" s="99"/>
      <c r="AD1387" s="99"/>
      <c r="AE1387" s="99"/>
      <c r="AF1387" s="99"/>
      <c r="AG1387" s="99"/>
      <c r="AH1387" s="99"/>
      <c r="AI1387" s="99"/>
      <c r="AJ1387" s="99"/>
      <c r="AK1387" s="99"/>
      <c r="AL1387" s="99"/>
      <c r="AM1387" s="99"/>
      <c r="AN1387" s="99"/>
      <c r="AO1387" s="52"/>
      <c r="AP1387" s="52"/>
      <c r="AQ1387" s="52"/>
    </row>
    <row r="1388" spans="1:43" ht="15" thickBot="1">
      <c r="A1388" s="1" t="s">
        <v>10</v>
      </c>
      <c r="B1388" s="1">
        <v>13121011424</v>
      </c>
      <c r="C1388" s="1"/>
      <c r="D1388" s="12">
        <v>83.1</v>
      </c>
      <c r="E1388" s="12">
        <v>76.2</v>
      </c>
      <c r="F1388" s="12">
        <v>79.400000000000006</v>
      </c>
      <c r="G1388" s="12">
        <v>69.5</v>
      </c>
      <c r="H1388" s="12">
        <v>8.6</v>
      </c>
      <c r="I1388" s="12">
        <v>11.3</v>
      </c>
      <c r="J1388" s="12">
        <v>3.3</v>
      </c>
      <c r="K1388" s="12">
        <v>3.6</v>
      </c>
      <c r="L1388" s="12">
        <v>20.7</v>
      </c>
      <c r="M1388" s="12">
        <v>3.1162999999999998</v>
      </c>
      <c r="N1388" s="12">
        <v>85.3</v>
      </c>
      <c r="O1388" s="12">
        <v>2.6</v>
      </c>
      <c r="P1388" s="12">
        <v>10.1</v>
      </c>
      <c r="Q1388" s="12">
        <v>5.9</v>
      </c>
      <c r="R1388" s="85">
        <v>0.90038596739536669</v>
      </c>
      <c r="S1388" s="122">
        <v>0.78630896026083485</v>
      </c>
      <c r="T1388" s="122">
        <v>0.92640333509681583</v>
      </c>
      <c r="U1388" s="122">
        <v>0.89122972981943693</v>
      </c>
      <c r="V1388" s="174">
        <f t="shared" si="2601"/>
        <v>5</v>
      </c>
      <c r="W1388" s="174">
        <f t="shared" si="2602"/>
        <v>5</v>
      </c>
      <c r="X1388" s="174">
        <f t="shared" si="2603"/>
        <v>5</v>
      </c>
      <c r="Y1388" s="174">
        <f t="shared" si="2604"/>
        <v>5</v>
      </c>
      <c r="Z1388" s="99"/>
      <c r="AA1388" s="99"/>
      <c r="AB1388" s="99"/>
      <c r="AC1388" s="99"/>
      <c r="AD1388" s="99"/>
      <c r="AE1388" s="99"/>
      <c r="AF1388" s="99"/>
      <c r="AG1388" s="99"/>
      <c r="AH1388" s="99"/>
      <c r="AI1388" s="99"/>
      <c r="AJ1388" s="99"/>
      <c r="AK1388" s="99"/>
      <c r="AL1388" s="99"/>
      <c r="AM1388" s="99"/>
      <c r="AN1388" s="99"/>
      <c r="AO1388" s="52"/>
      <c r="AP1388" s="52"/>
      <c r="AQ1388" s="52"/>
    </row>
    <row r="1389" spans="1:43" ht="15" thickBot="1">
      <c r="A1389" s="1" t="s">
        <v>10</v>
      </c>
      <c r="B1389" s="1">
        <v>13121011425</v>
      </c>
      <c r="C1389" s="1"/>
      <c r="D1389" s="12">
        <v>95</v>
      </c>
      <c r="E1389" s="12">
        <v>92.6</v>
      </c>
      <c r="F1389" s="12">
        <v>81</v>
      </c>
      <c r="G1389" s="12">
        <v>74</v>
      </c>
      <c r="H1389" s="12">
        <v>6</v>
      </c>
      <c r="I1389" s="12">
        <v>5.5</v>
      </c>
      <c r="J1389" s="12">
        <v>0.3</v>
      </c>
      <c r="K1389" s="12">
        <v>2.2000000000000002</v>
      </c>
      <c r="L1389" s="12">
        <v>26.6</v>
      </c>
      <c r="M1389" s="12">
        <v>3.5356000000000001</v>
      </c>
      <c r="N1389" s="12">
        <v>91.9</v>
      </c>
      <c r="O1389" s="12">
        <v>3.6</v>
      </c>
      <c r="P1389" s="12">
        <v>3.2</v>
      </c>
      <c r="Q1389" s="12">
        <v>4</v>
      </c>
      <c r="R1389" s="85">
        <v>0.98214197032462036</v>
      </c>
      <c r="S1389" s="122">
        <v>0.98124150216787798</v>
      </c>
      <c r="T1389" s="122">
        <v>0.88689687124937433</v>
      </c>
      <c r="U1389" s="122">
        <v>0.98190317524793236</v>
      </c>
      <c r="V1389" s="174">
        <f t="shared" ref="V1389:V1452" si="2605">IF(R1389&lt;=R$1592,1,IF(R1389&lt;=R$1593,2,IF(R1389&lt;=R$1594,3,IF(R1389&lt;=R$1594,4,5))))</f>
        <v>5</v>
      </c>
      <c r="W1389" s="174">
        <f t="shared" ref="W1389:W1452" si="2606">IF(S1389&lt;=S$1592,1,IF(S1389&lt;=S$1593,2,IF(S1389&lt;=S$1594,3,IF(S1389&lt;=S$1594,4,5))))</f>
        <v>5</v>
      </c>
      <c r="X1389" s="174">
        <f t="shared" ref="X1389:X1452" si="2607">IF(T1389&lt;=T$1592,1,IF(T1389&lt;=T$1593,2,IF(T1389&lt;=T$1594,3,IF(T1389&lt;=T$1594,4,5))))</f>
        <v>5</v>
      </c>
      <c r="Y1389" s="174">
        <f t="shared" ref="Y1389:Y1452" si="2608">IF(U1389&lt;=U$1592,1,IF(U1389&lt;=U$1593,2,IF(U1389&lt;=U$1594,3,IF(U1389&lt;=U$1594,4,5))))</f>
        <v>5</v>
      </c>
      <c r="Z1389" s="99"/>
      <c r="AA1389" s="99"/>
      <c r="AB1389" s="99"/>
      <c r="AC1389" s="99"/>
      <c r="AD1389" s="99"/>
      <c r="AE1389" s="99"/>
      <c r="AF1389" s="99"/>
      <c r="AG1389" s="99"/>
      <c r="AH1389" s="99"/>
      <c r="AI1389" s="99"/>
      <c r="AJ1389" s="99"/>
      <c r="AK1389" s="99"/>
      <c r="AL1389" s="99"/>
      <c r="AM1389" s="99"/>
      <c r="AN1389" s="99"/>
      <c r="AO1389" s="52"/>
      <c r="AP1389" s="52"/>
      <c r="AQ1389" s="52"/>
    </row>
    <row r="1390" spans="1:43" ht="15" thickBot="1">
      <c r="A1390" s="1" t="s">
        <v>10</v>
      </c>
      <c r="B1390" s="1">
        <v>13121011426</v>
      </c>
      <c r="C1390" s="1"/>
      <c r="D1390" s="12">
        <v>94.9</v>
      </c>
      <c r="E1390" s="12">
        <v>92.5</v>
      </c>
      <c r="F1390" s="12">
        <v>82.1</v>
      </c>
      <c r="G1390" s="12">
        <v>73.599999999999994</v>
      </c>
      <c r="H1390" s="12">
        <v>5.8</v>
      </c>
      <c r="I1390" s="12">
        <v>1.9</v>
      </c>
      <c r="J1390" s="12">
        <v>1.6</v>
      </c>
      <c r="K1390" s="12">
        <v>8.1</v>
      </c>
      <c r="L1390" s="12">
        <v>30.9</v>
      </c>
      <c r="M1390" s="12">
        <v>4.9000000000000004</v>
      </c>
      <c r="N1390" s="12">
        <v>91.9</v>
      </c>
      <c r="O1390" s="12">
        <v>12.3</v>
      </c>
      <c r="P1390" s="12">
        <v>6.3</v>
      </c>
      <c r="Q1390" s="12">
        <v>5</v>
      </c>
      <c r="R1390" s="85">
        <v>0.93039265305010954</v>
      </c>
      <c r="S1390" s="122">
        <v>1</v>
      </c>
      <c r="T1390" s="122">
        <v>0.82468173510303799</v>
      </c>
      <c r="U1390" s="122">
        <v>0.89334732108693182</v>
      </c>
      <c r="V1390" s="174">
        <f t="shared" si="2605"/>
        <v>5</v>
      </c>
      <c r="W1390" s="174">
        <f t="shared" si="2606"/>
        <v>5</v>
      </c>
      <c r="X1390" s="174">
        <f t="shared" si="2607"/>
        <v>5</v>
      </c>
      <c r="Y1390" s="174">
        <f t="shared" si="2608"/>
        <v>5</v>
      </c>
      <c r="Z1390" s="99"/>
      <c r="AA1390" s="99"/>
      <c r="AB1390" s="99"/>
      <c r="AC1390" s="99"/>
      <c r="AD1390" s="99"/>
      <c r="AE1390" s="99"/>
      <c r="AF1390" s="99"/>
      <c r="AG1390" s="99"/>
      <c r="AH1390" s="99"/>
      <c r="AI1390" s="99"/>
      <c r="AJ1390" s="99"/>
      <c r="AK1390" s="99"/>
      <c r="AL1390" s="99"/>
      <c r="AM1390" s="99"/>
      <c r="AN1390" s="99"/>
      <c r="AO1390" s="52"/>
      <c r="AP1390" s="52"/>
      <c r="AQ1390" s="52"/>
    </row>
    <row r="1391" spans="1:43" ht="15" thickBot="1">
      <c r="A1391" s="1" t="s">
        <v>10</v>
      </c>
      <c r="B1391" s="1">
        <v>13121011427</v>
      </c>
      <c r="C1391" s="1"/>
      <c r="D1391" s="12">
        <v>87.7</v>
      </c>
      <c r="E1391" s="12">
        <v>82.5</v>
      </c>
      <c r="F1391" s="12">
        <v>73.2</v>
      </c>
      <c r="G1391" s="12">
        <v>71.099999999999994</v>
      </c>
      <c r="H1391" s="12">
        <v>7.7</v>
      </c>
      <c r="I1391" s="12">
        <v>4.9443999999999999</v>
      </c>
      <c r="J1391" s="12">
        <v>1.7108000000000001</v>
      </c>
      <c r="K1391" s="12">
        <v>2.5</v>
      </c>
      <c r="L1391" s="12">
        <v>22.1</v>
      </c>
      <c r="M1391" s="12">
        <v>1.3</v>
      </c>
      <c r="N1391" s="12">
        <v>87.8</v>
      </c>
      <c r="O1391" s="12">
        <v>2.2999999999999998</v>
      </c>
      <c r="P1391" s="12">
        <v>7.5</v>
      </c>
      <c r="Q1391" s="12">
        <v>5.5</v>
      </c>
      <c r="R1391" s="85">
        <v>0.94335712989110576</v>
      </c>
      <c r="S1391" s="122">
        <v>0.86739169454098142</v>
      </c>
      <c r="T1391" s="122">
        <v>0.93252420255577739</v>
      </c>
      <c r="U1391" s="122">
        <v>0.92703396519310044</v>
      </c>
      <c r="V1391" s="174">
        <f t="shared" si="2605"/>
        <v>5</v>
      </c>
      <c r="W1391" s="174">
        <f t="shared" si="2606"/>
        <v>5</v>
      </c>
      <c r="X1391" s="174">
        <f t="shared" si="2607"/>
        <v>5</v>
      </c>
      <c r="Y1391" s="174">
        <f t="shared" si="2608"/>
        <v>5</v>
      </c>
      <c r="Z1391" s="99"/>
      <c r="AA1391" s="99"/>
      <c r="AB1391" s="99"/>
      <c r="AC1391" s="99"/>
      <c r="AD1391" s="99"/>
      <c r="AE1391" s="99"/>
      <c r="AF1391" s="99"/>
      <c r="AG1391" s="99"/>
      <c r="AH1391" s="99"/>
      <c r="AI1391" s="99"/>
      <c r="AJ1391" s="99"/>
      <c r="AK1391" s="99"/>
      <c r="AL1391" s="99"/>
      <c r="AM1391" s="99"/>
      <c r="AN1391" s="99"/>
      <c r="AO1391" s="52"/>
      <c r="AP1391" s="52"/>
      <c r="AQ1391" s="52"/>
    </row>
    <row r="1392" spans="1:43" ht="15" thickBot="1">
      <c r="A1392" s="1" t="s">
        <v>10</v>
      </c>
      <c r="B1392" s="1">
        <v>13121011503</v>
      </c>
      <c r="C1392" s="1"/>
      <c r="D1392" s="12">
        <v>90.5</v>
      </c>
      <c r="E1392" s="12">
        <v>89.5</v>
      </c>
      <c r="F1392" s="12">
        <v>84.1</v>
      </c>
      <c r="G1392" s="12">
        <v>57.6</v>
      </c>
      <c r="H1392" s="12">
        <v>9</v>
      </c>
      <c r="I1392" s="12">
        <v>1.7</v>
      </c>
      <c r="J1392" s="12">
        <v>6.8</v>
      </c>
      <c r="K1392" s="12">
        <v>7.2</v>
      </c>
      <c r="L1392" s="12">
        <v>21.2</v>
      </c>
      <c r="M1392" s="12">
        <v>2.5</v>
      </c>
      <c r="N1392" s="12">
        <v>91.8</v>
      </c>
      <c r="O1392" s="12">
        <v>2.5</v>
      </c>
      <c r="P1392" s="12">
        <v>2.8</v>
      </c>
      <c r="Q1392" s="12">
        <v>3.3</v>
      </c>
      <c r="R1392" s="85">
        <v>0.9658915709672079</v>
      </c>
      <c r="S1392" s="122">
        <v>0.88324906737992948</v>
      </c>
      <c r="T1392" s="122">
        <v>0.91309752799567589</v>
      </c>
      <c r="U1392" s="122">
        <v>0.99849618717205468</v>
      </c>
      <c r="V1392" s="174">
        <f t="shared" si="2605"/>
        <v>5</v>
      </c>
      <c r="W1392" s="174">
        <f t="shared" si="2606"/>
        <v>5</v>
      </c>
      <c r="X1392" s="174">
        <f t="shared" si="2607"/>
        <v>5</v>
      </c>
      <c r="Y1392" s="174">
        <f t="shared" si="2608"/>
        <v>5</v>
      </c>
      <c r="Z1392" s="99"/>
      <c r="AA1392" s="99"/>
      <c r="AB1392" s="99"/>
      <c r="AC1392" s="99"/>
      <c r="AD1392" s="99"/>
      <c r="AE1392" s="99"/>
      <c r="AF1392" s="99"/>
      <c r="AG1392" s="99"/>
      <c r="AH1392" s="99"/>
      <c r="AI1392" s="99"/>
      <c r="AJ1392" s="99"/>
      <c r="AK1392" s="99"/>
      <c r="AL1392" s="99"/>
      <c r="AM1392" s="99"/>
      <c r="AN1392" s="99"/>
      <c r="AO1392" s="52"/>
      <c r="AP1392" s="52"/>
      <c r="AQ1392" s="52"/>
    </row>
    <row r="1393" spans="1:43" ht="15" thickBot="1">
      <c r="A1393" s="1" t="s">
        <v>10</v>
      </c>
      <c r="B1393" s="1">
        <v>13121011504</v>
      </c>
      <c r="C1393" s="1"/>
      <c r="D1393" s="12">
        <v>94.5</v>
      </c>
      <c r="E1393" s="12">
        <v>88.2</v>
      </c>
      <c r="F1393" s="12">
        <v>69.400000000000006</v>
      </c>
      <c r="G1393" s="12">
        <v>58.8</v>
      </c>
      <c r="H1393" s="12">
        <v>8.3000000000000007</v>
      </c>
      <c r="I1393" s="12">
        <v>2.5</v>
      </c>
      <c r="J1393" s="12">
        <v>1.2</v>
      </c>
      <c r="K1393" s="12">
        <v>4.7</v>
      </c>
      <c r="L1393" s="12">
        <v>23.3</v>
      </c>
      <c r="M1393" s="12">
        <v>4.2</v>
      </c>
      <c r="N1393" s="12">
        <v>92.5</v>
      </c>
      <c r="O1393" s="12">
        <v>3</v>
      </c>
      <c r="P1393" s="12">
        <v>4.2</v>
      </c>
      <c r="Q1393" s="12">
        <v>4.5</v>
      </c>
      <c r="R1393" s="85">
        <v>0.95234928844967359</v>
      </c>
      <c r="S1393" s="122">
        <v>0.88373434338120604</v>
      </c>
      <c r="T1393" s="122">
        <v>0.8965313785916954</v>
      </c>
      <c r="U1393" s="122">
        <v>0.97989451808601702</v>
      </c>
      <c r="V1393" s="174">
        <f t="shared" si="2605"/>
        <v>5</v>
      </c>
      <c r="W1393" s="174">
        <f t="shared" si="2606"/>
        <v>5</v>
      </c>
      <c r="X1393" s="174">
        <f t="shared" si="2607"/>
        <v>5</v>
      </c>
      <c r="Y1393" s="174">
        <f t="shared" si="2608"/>
        <v>5</v>
      </c>
      <c r="Z1393" s="99"/>
      <c r="AA1393" s="99"/>
      <c r="AB1393" s="99"/>
      <c r="AC1393" s="99"/>
      <c r="AD1393" s="99"/>
      <c r="AE1393" s="99"/>
      <c r="AF1393" s="99"/>
      <c r="AG1393" s="99"/>
      <c r="AH1393" s="99"/>
      <c r="AI1393" s="99"/>
      <c r="AJ1393" s="99"/>
      <c r="AK1393" s="99"/>
      <c r="AL1393" s="99"/>
      <c r="AM1393" s="99"/>
      <c r="AN1393" s="99"/>
      <c r="AO1393" s="52"/>
      <c r="AP1393" s="52"/>
      <c r="AQ1393" s="52"/>
    </row>
    <row r="1394" spans="1:43" ht="15" thickBot="1">
      <c r="A1394" s="1" t="s">
        <v>10</v>
      </c>
      <c r="B1394" s="1">
        <v>13121011505</v>
      </c>
      <c r="C1394" s="1"/>
      <c r="D1394" s="12">
        <v>88.8</v>
      </c>
      <c r="E1394" s="12">
        <v>87.5</v>
      </c>
      <c r="F1394" s="12">
        <v>80.5</v>
      </c>
      <c r="G1394" s="12">
        <v>42.6</v>
      </c>
      <c r="H1394" s="12">
        <v>7.9</v>
      </c>
      <c r="I1394" s="12">
        <v>2.5</v>
      </c>
      <c r="J1394" s="12">
        <v>2</v>
      </c>
      <c r="K1394" s="12">
        <v>4</v>
      </c>
      <c r="L1394" s="12">
        <v>20.6</v>
      </c>
      <c r="M1394" s="12">
        <v>1.4300999999999999</v>
      </c>
      <c r="N1394" s="12">
        <v>90.2</v>
      </c>
      <c r="O1394" s="12">
        <v>1.3</v>
      </c>
      <c r="P1394" s="12">
        <v>1.7</v>
      </c>
      <c r="Q1394" s="12">
        <v>7.7</v>
      </c>
      <c r="R1394" s="85">
        <v>0.94992569623351575</v>
      </c>
      <c r="S1394" s="122">
        <v>0.85121080453736053</v>
      </c>
      <c r="T1394" s="122">
        <v>0.93663870730116583</v>
      </c>
      <c r="U1394" s="122">
        <v>0.95601385144204631</v>
      </c>
      <c r="V1394" s="174">
        <f t="shared" si="2605"/>
        <v>5</v>
      </c>
      <c r="W1394" s="174">
        <f t="shared" si="2606"/>
        <v>5</v>
      </c>
      <c r="X1394" s="174">
        <f t="shared" si="2607"/>
        <v>5</v>
      </c>
      <c r="Y1394" s="174">
        <f t="shared" si="2608"/>
        <v>5</v>
      </c>
      <c r="Z1394" s="99"/>
      <c r="AA1394" s="99"/>
      <c r="AB1394" s="99"/>
      <c r="AC1394" s="99"/>
      <c r="AD1394" s="99"/>
      <c r="AE1394" s="99"/>
      <c r="AF1394" s="99"/>
      <c r="AG1394" s="99"/>
      <c r="AH1394" s="99"/>
      <c r="AI1394" s="99"/>
      <c r="AJ1394" s="99"/>
      <c r="AK1394" s="99"/>
      <c r="AL1394" s="99"/>
      <c r="AM1394" s="99"/>
      <c r="AN1394" s="99"/>
      <c r="AO1394" s="52"/>
      <c r="AP1394" s="52"/>
      <c r="AQ1394" s="52"/>
    </row>
    <row r="1395" spans="1:43" ht="15" thickBot="1">
      <c r="A1395" s="1" t="s">
        <v>10</v>
      </c>
      <c r="B1395" s="1">
        <v>13121011506</v>
      </c>
      <c r="C1395" s="1"/>
      <c r="D1395" s="12">
        <v>85.6</v>
      </c>
      <c r="E1395" s="12">
        <v>83.6</v>
      </c>
      <c r="F1395" s="12">
        <v>80.7</v>
      </c>
      <c r="G1395" s="12">
        <v>57.1</v>
      </c>
      <c r="H1395" s="12">
        <v>9.9</v>
      </c>
      <c r="I1395" s="12">
        <v>2.2000000000000002</v>
      </c>
      <c r="J1395" s="12">
        <v>2.6</v>
      </c>
      <c r="K1395" s="12">
        <v>8.1</v>
      </c>
      <c r="L1395" s="12">
        <v>21.2</v>
      </c>
      <c r="M1395" s="12">
        <v>-0.75280000000000002</v>
      </c>
      <c r="N1395" s="12">
        <v>86.5</v>
      </c>
      <c r="O1395" s="12">
        <v>0.8</v>
      </c>
      <c r="P1395" s="12">
        <v>4</v>
      </c>
      <c r="Q1395" s="12">
        <v>5.6</v>
      </c>
      <c r="R1395" s="85">
        <v>0.93571039621372365</v>
      </c>
      <c r="S1395" s="122">
        <v>0.82726191145584316</v>
      </c>
      <c r="T1395" s="122">
        <v>0.93097403079566798</v>
      </c>
      <c r="U1395" s="122">
        <v>0.94579300228605201</v>
      </c>
      <c r="V1395" s="174">
        <f t="shared" si="2605"/>
        <v>5</v>
      </c>
      <c r="W1395" s="174">
        <f t="shared" si="2606"/>
        <v>5</v>
      </c>
      <c r="X1395" s="174">
        <f t="shared" si="2607"/>
        <v>5</v>
      </c>
      <c r="Y1395" s="174">
        <f t="shared" si="2608"/>
        <v>5</v>
      </c>
      <c r="Z1395" s="99"/>
      <c r="AA1395" s="99"/>
      <c r="AB1395" s="99"/>
      <c r="AC1395" s="99"/>
      <c r="AD1395" s="99"/>
      <c r="AE1395" s="99"/>
      <c r="AF1395" s="99"/>
      <c r="AG1395" s="99"/>
      <c r="AH1395" s="99"/>
      <c r="AI1395" s="99"/>
      <c r="AJ1395" s="99"/>
      <c r="AK1395" s="99"/>
      <c r="AL1395" s="99"/>
      <c r="AM1395" s="99"/>
      <c r="AN1395" s="99"/>
      <c r="AO1395" s="52"/>
      <c r="AP1395" s="52"/>
      <c r="AQ1395" s="52"/>
    </row>
    <row r="1396" spans="1:43" ht="15" thickBot="1">
      <c r="A1396" s="1" t="s">
        <v>10</v>
      </c>
      <c r="B1396" s="1">
        <v>13121011610</v>
      </c>
      <c r="C1396" s="1"/>
      <c r="D1396" s="12">
        <v>91.7</v>
      </c>
      <c r="E1396" s="12">
        <v>90</v>
      </c>
      <c r="F1396" s="12">
        <v>71.7</v>
      </c>
      <c r="G1396" s="12">
        <v>60.3</v>
      </c>
      <c r="H1396" s="12">
        <v>5</v>
      </c>
      <c r="I1396" s="12">
        <v>3.3</v>
      </c>
      <c r="J1396" s="12">
        <v>13.2</v>
      </c>
      <c r="K1396" s="12">
        <v>16.7</v>
      </c>
      <c r="L1396" s="12">
        <v>33.1</v>
      </c>
      <c r="M1396" s="12">
        <v>8.1999999999999993</v>
      </c>
      <c r="N1396" s="12">
        <v>92.5</v>
      </c>
      <c r="O1396" s="12">
        <v>3.1</v>
      </c>
      <c r="P1396" s="12">
        <v>9.1</v>
      </c>
      <c r="Q1396" s="12">
        <v>4.7</v>
      </c>
      <c r="R1396" s="85">
        <v>0.89040663611459836</v>
      </c>
      <c r="S1396" s="122">
        <v>0.90893481031640566</v>
      </c>
      <c r="T1396" s="122">
        <v>0.75443776461747558</v>
      </c>
      <c r="U1396" s="122">
        <v>0.95249364916124502</v>
      </c>
      <c r="V1396" s="174">
        <f t="shared" si="2605"/>
        <v>5</v>
      </c>
      <c r="W1396" s="174">
        <f t="shared" si="2606"/>
        <v>5</v>
      </c>
      <c r="X1396" s="174">
        <f t="shared" si="2607"/>
        <v>5</v>
      </c>
      <c r="Y1396" s="174">
        <f t="shared" si="2608"/>
        <v>5</v>
      </c>
      <c r="Z1396" s="99"/>
      <c r="AA1396" s="99"/>
      <c r="AB1396" s="99"/>
      <c r="AC1396" s="99"/>
      <c r="AD1396" s="99"/>
      <c r="AE1396" s="99"/>
      <c r="AF1396" s="99"/>
      <c r="AG1396" s="99"/>
      <c r="AH1396" s="99"/>
      <c r="AI1396" s="99"/>
      <c r="AJ1396" s="99"/>
      <c r="AK1396" s="99"/>
      <c r="AL1396" s="99"/>
      <c r="AM1396" s="99"/>
      <c r="AN1396" s="99"/>
      <c r="AO1396" s="52"/>
      <c r="AP1396" s="52"/>
      <c r="AQ1396" s="52"/>
    </row>
    <row r="1397" spans="1:43" ht="15" thickBot="1">
      <c r="A1397" s="1" t="s">
        <v>10</v>
      </c>
      <c r="B1397" s="1">
        <v>13121011611</v>
      </c>
      <c r="C1397" s="1"/>
      <c r="D1397" s="12">
        <v>90.8</v>
      </c>
      <c r="E1397" s="12">
        <v>89.8</v>
      </c>
      <c r="F1397" s="12">
        <v>66</v>
      </c>
      <c r="G1397" s="12">
        <v>50</v>
      </c>
      <c r="H1397" s="12">
        <v>7.5</v>
      </c>
      <c r="I1397" s="12">
        <v>16.399999999999999</v>
      </c>
      <c r="J1397" s="12">
        <v>24.8</v>
      </c>
      <c r="K1397" s="12">
        <v>27</v>
      </c>
      <c r="L1397" s="12">
        <v>33</v>
      </c>
      <c r="M1397" s="12">
        <v>11.8</v>
      </c>
      <c r="N1397" s="12">
        <v>92.2</v>
      </c>
      <c r="O1397" s="12">
        <v>12.5</v>
      </c>
      <c r="P1397" s="12">
        <v>21.6</v>
      </c>
      <c r="Q1397" s="12">
        <v>2.2999999999999998</v>
      </c>
      <c r="R1397" s="85">
        <v>0.76940591799522262</v>
      </c>
      <c r="S1397" s="122">
        <v>0.74376586231977482</v>
      </c>
      <c r="T1397" s="122">
        <v>0.69213992491498688</v>
      </c>
      <c r="U1397" s="122">
        <v>0.84541394463061426</v>
      </c>
      <c r="V1397" s="174">
        <f t="shared" si="2605"/>
        <v>5</v>
      </c>
      <c r="W1397" s="174">
        <f t="shared" si="2606"/>
        <v>5</v>
      </c>
      <c r="X1397" s="174">
        <f t="shared" si="2607"/>
        <v>3</v>
      </c>
      <c r="Y1397" s="174">
        <f t="shared" si="2608"/>
        <v>5</v>
      </c>
      <c r="Z1397" s="99"/>
      <c r="AA1397" s="99"/>
      <c r="AB1397" s="99"/>
      <c r="AC1397" s="99"/>
      <c r="AD1397" s="99"/>
      <c r="AE1397" s="99"/>
      <c r="AF1397" s="99"/>
      <c r="AG1397" s="99"/>
      <c r="AH1397" s="99"/>
      <c r="AI1397" s="99"/>
      <c r="AJ1397" s="99"/>
      <c r="AK1397" s="99"/>
      <c r="AL1397" s="99"/>
      <c r="AM1397" s="99"/>
      <c r="AN1397" s="99"/>
      <c r="AO1397" s="52"/>
      <c r="AP1397" s="52"/>
      <c r="AQ1397" s="52"/>
    </row>
    <row r="1398" spans="1:43" ht="15" thickBot="1">
      <c r="A1398" s="1" t="s">
        <v>10</v>
      </c>
      <c r="B1398" s="1">
        <v>13121011612</v>
      </c>
      <c r="C1398" s="1"/>
      <c r="D1398" s="12">
        <v>95</v>
      </c>
      <c r="E1398" s="12">
        <v>92.6</v>
      </c>
      <c r="F1398" s="12">
        <v>80.599999999999994</v>
      </c>
      <c r="G1398" s="12">
        <v>74</v>
      </c>
      <c r="H1398" s="12">
        <v>6.8</v>
      </c>
      <c r="I1398" s="12">
        <v>1.5</v>
      </c>
      <c r="J1398" s="12">
        <v>3.3917000000000002</v>
      </c>
      <c r="K1398" s="12">
        <v>2.2999999999999998</v>
      </c>
      <c r="L1398" s="12">
        <v>20.9</v>
      </c>
      <c r="M1398" s="12">
        <v>1.7453000000000001</v>
      </c>
      <c r="N1398" s="12">
        <v>91.9</v>
      </c>
      <c r="O1398" s="12">
        <v>3.1</v>
      </c>
      <c r="P1398" s="12">
        <v>7.1</v>
      </c>
      <c r="Q1398" s="12">
        <v>7.9</v>
      </c>
      <c r="R1398" s="85">
        <v>0.98440070030037063</v>
      </c>
      <c r="S1398" s="122">
        <v>0.98196698338286137</v>
      </c>
      <c r="T1398" s="122">
        <v>0.93893669937755586</v>
      </c>
      <c r="U1398" s="122">
        <v>0.92504658709083454</v>
      </c>
      <c r="V1398" s="174">
        <f t="shared" si="2605"/>
        <v>5</v>
      </c>
      <c r="W1398" s="174">
        <f t="shared" si="2606"/>
        <v>5</v>
      </c>
      <c r="X1398" s="174">
        <f t="shared" si="2607"/>
        <v>5</v>
      </c>
      <c r="Y1398" s="174">
        <f t="shared" si="2608"/>
        <v>5</v>
      </c>
      <c r="Z1398" s="99"/>
      <c r="AA1398" s="99"/>
      <c r="AB1398" s="99"/>
      <c r="AC1398" s="99"/>
      <c r="AD1398" s="99"/>
      <c r="AE1398" s="99"/>
      <c r="AF1398" s="99"/>
      <c r="AG1398" s="99"/>
      <c r="AH1398" s="99"/>
      <c r="AI1398" s="99"/>
      <c r="AJ1398" s="99"/>
      <c r="AK1398" s="99"/>
      <c r="AL1398" s="99"/>
      <c r="AM1398" s="99"/>
      <c r="AN1398" s="99"/>
      <c r="AO1398" s="52"/>
      <c r="AP1398" s="52"/>
      <c r="AQ1398" s="52"/>
    </row>
    <row r="1399" spans="1:43" ht="15" thickBot="1">
      <c r="A1399" s="1" t="s">
        <v>10</v>
      </c>
      <c r="B1399" s="1">
        <v>13121011613</v>
      </c>
      <c r="C1399" s="1"/>
      <c r="D1399" s="12">
        <v>91.9</v>
      </c>
      <c r="E1399" s="12">
        <v>91.4</v>
      </c>
      <c r="F1399" s="12">
        <v>80.8</v>
      </c>
      <c r="G1399" s="12">
        <v>64</v>
      </c>
      <c r="H1399" s="12">
        <v>8.4</v>
      </c>
      <c r="I1399" s="12">
        <v>11.9</v>
      </c>
      <c r="J1399" s="12">
        <v>20.2</v>
      </c>
      <c r="K1399" s="12">
        <v>16.5</v>
      </c>
      <c r="L1399" s="12">
        <v>27.9</v>
      </c>
      <c r="M1399" s="12">
        <v>7.8296999999999999</v>
      </c>
      <c r="N1399" s="12">
        <v>92.6</v>
      </c>
      <c r="O1399" s="12">
        <v>2.8</v>
      </c>
      <c r="P1399" s="12">
        <v>24.7</v>
      </c>
      <c r="Q1399" s="12">
        <v>12.9</v>
      </c>
      <c r="R1399" s="85">
        <v>0.82446012688447734</v>
      </c>
      <c r="S1399" s="122">
        <v>0.83340586928398652</v>
      </c>
      <c r="T1399" s="122">
        <v>0.79474906852321892</v>
      </c>
      <c r="U1399" s="122">
        <v>0.79107708648893416</v>
      </c>
      <c r="V1399" s="174">
        <f t="shared" si="2605"/>
        <v>5</v>
      </c>
      <c r="W1399" s="174">
        <f t="shared" si="2606"/>
        <v>5</v>
      </c>
      <c r="X1399" s="174">
        <f t="shared" si="2607"/>
        <v>5</v>
      </c>
      <c r="Y1399" s="174">
        <f t="shared" si="2608"/>
        <v>5</v>
      </c>
      <c r="Z1399" s="99"/>
      <c r="AA1399" s="99"/>
      <c r="AB1399" s="99"/>
      <c r="AC1399" s="99"/>
      <c r="AD1399" s="99"/>
      <c r="AE1399" s="99"/>
      <c r="AF1399" s="99"/>
      <c r="AG1399" s="99"/>
      <c r="AH1399" s="99"/>
      <c r="AI1399" s="99"/>
      <c r="AJ1399" s="99"/>
      <c r="AK1399" s="99"/>
      <c r="AL1399" s="99"/>
      <c r="AM1399" s="99"/>
      <c r="AN1399" s="99"/>
      <c r="AO1399" s="52"/>
      <c r="AP1399" s="52"/>
      <c r="AQ1399" s="52"/>
    </row>
    <row r="1400" spans="1:43" ht="15" thickBot="1">
      <c r="A1400" s="1" t="s">
        <v>10</v>
      </c>
      <c r="B1400" s="1">
        <v>13121011614</v>
      </c>
      <c r="C1400" s="1"/>
      <c r="D1400" s="12">
        <v>92.4</v>
      </c>
      <c r="E1400" s="12">
        <v>86.6</v>
      </c>
      <c r="F1400" s="12">
        <v>63.3</v>
      </c>
      <c r="G1400" s="12">
        <v>57.5</v>
      </c>
      <c r="H1400" s="12">
        <v>7.7</v>
      </c>
      <c r="I1400" s="12">
        <v>19.600000000000001</v>
      </c>
      <c r="J1400" s="12">
        <v>12.4</v>
      </c>
      <c r="K1400" s="12">
        <v>13.3</v>
      </c>
      <c r="L1400" s="12">
        <v>26.8</v>
      </c>
      <c r="M1400" s="12">
        <v>2.9</v>
      </c>
      <c r="N1400" s="12">
        <v>91.4</v>
      </c>
      <c r="O1400" s="12">
        <v>0.8</v>
      </c>
      <c r="P1400" s="12">
        <v>14.6</v>
      </c>
      <c r="Q1400" s="12">
        <v>5.8</v>
      </c>
      <c r="R1400" s="85">
        <v>0.86703425512704502</v>
      </c>
      <c r="S1400" s="122">
        <v>0.75500456485753353</v>
      </c>
      <c r="T1400" s="122">
        <v>0.84715852639045464</v>
      </c>
      <c r="U1400" s="122">
        <v>0.92267441789916604</v>
      </c>
      <c r="V1400" s="174">
        <f t="shared" si="2605"/>
        <v>5</v>
      </c>
      <c r="W1400" s="174">
        <f t="shared" si="2606"/>
        <v>5</v>
      </c>
      <c r="X1400" s="174">
        <f t="shared" si="2607"/>
        <v>5</v>
      </c>
      <c r="Y1400" s="174">
        <f t="shared" si="2608"/>
        <v>5</v>
      </c>
      <c r="Z1400" s="99"/>
      <c r="AA1400" s="99"/>
      <c r="AB1400" s="99"/>
      <c r="AC1400" s="99"/>
      <c r="AD1400" s="99"/>
      <c r="AE1400" s="99"/>
      <c r="AF1400" s="99"/>
      <c r="AG1400" s="99"/>
      <c r="AH1400" s="99"/>
      <c r="AI1400" s="99"/>
      <c r="AJ1400" s="99"/>
      <c r="AK1400" s="99"/>
      <c r="AL1400" s="99"/>
      <c r="AM1400" s="99"/>
      <c r="AN1400" s="99"/>
      <c r="AO1400" s="52"/>
      <c r="AP1400" s="52"/>
      <c r="AQ1400" s="52"/>
    </row>
    <row r="1401" spans="1:43" ht="15" thickBot="1">
      <c r="A1401" s="1" t="s">
        <v>10</v>
      </c>
      <c r="B1401" s="1">
        <v>13121011615</v>
      </c>
      <c r="C1401" s="1"/>
      <c r="D1401" s="12">
        <v>95</v>
      </c>
      <c r="E1401" s="12">
        <v>87.9</v>
      </c>
      <c r="F1401" s="12">
        <v>67.5</v>
      </c>
      <c r="G1401" s="12">
        <v>58.4</v>
      </c>
      <c r="H1401" s="12">
        <v>7.5</v>
      </c>
      <c r="I1401" s="12">
        <v>1.1000000000000001</v>
      </c>
      <c r="J1401" s="12">
        <v>0.9</v>
      </c>
      <c r="K1401" s="12">
        <v>4.7</v>
      </c>
      <c r="L1401" s="12">
        <v>22</v>
      </c>
      <c r="M1401" s="12">
        <v>1.8</v>
      </c>
      <c r="N1401" s="12">
        <v>92.5</v>
      </c>
      <c r="O1401" s="12">
        <v>1.9</v>
      </c>
      <c r="P1401" s="12">
        <v>4.9000000000000004</v>
      </c>
      <c r="Q1401" s="12">
        <v>6.9</v>
      </c>
      <c r="R1401" s="85">
        <v>0.96090440892648565</v>
      </c>
      <c r="S1401" s="122">
        <v>0.89916199339557179</v>
      </c>
      <c r="T1401" s="122">
        <v>0.92154194630701447</v>
      </c>
      <c r="U1401" s="122">
        <v>0.95912922046093418</v>
      </c>
      <c r="V1401" s="174">
        <f t="shared" si="2605"/>
        <v>5</v>
      </c>
      <c r="W1401" s="174">
        <f t="shared" si="2606"/>
        <v>5</v>
      </c>
      <c r="X1401" s="174">
        <f t="shared" si="2607"/>
        <v>5</v>
      </c>
      <c r="Y1401" s="174">
        <f t="shared" si="2608"/>
        <v>5</v>
      </c>
      <c r="Z1401" s="99"/>
      <c r="AA1401" s="99"/>
      <c r="AB1401" s="99"/>
      <c r="AC1401" s="99"/>
      <c r="AD1401" s="99"/>
      <c r="AE1401" s="99"/>
      <c r="AF1401" s="99"/>
      <c r="AG1401" s="99"/>
      <c r="AH1401" s="99"/>
      <c r="AI1401" s="99"/>
      <c r="AJ1401" s="99"/>
      <c r="AK1401" s="99"/>
      <c r="AL1401" s="99"/>
      <c r="AM1401" s="99"/>
      <c r="AN1401" s="99"/>
      <c r="AO1401" s="52"/>
      <c r="AP1401" s="52"/>
      <c r="AQ1401" s="52"/>
    </row>
    <row r="1402" spans="1:43" ht="15" thickBot="1">
      <c r="A1402" s="1" t="s">
        <v>10</v>
      </c>
      <c r="B1402" s="1">
        <v>13121011616</v>
      </c>
      <c r="C1402" s="1"/>
      <c r="D1402" s="12">
        <v>90.9</v>
      </c>
      <c r="E1402" s="12">
        <v>87.7</v>
      </c>
      <c r="F1402" s="12">
        <v>63.2</v>
      </c>
      <c r="G1402" s="12">
        <v>58.3</v>
      </c>
      <c r="H1402" s="12">
        <v>7.3</v>
      </c>
      <c r="I1402" s="12">
        <v>13.2</v>
      </c>
      <c r="J1402" s="12">
        <v>5.0999999999999996</v>
      </c>
      <c r="K1402" s="12">
        <v>33.1</v>
      </c>
      <c r="L1402" s="12">
        <v>34</v>
      </c>
      <c r="M1402" s="12">
        <v>7.6</v>
      </c>
      <c r="N1402" s="12">
        <v>91.7</v>
      </c>
      <c r="O1402" s="12">
        <v>3.2</v>
      </c>
      <c r="P1402" s="12">
        <v>13.7</v>
      </c>
      <c r="Q1402" s="12">
        <v>5.3</v>
      </c>
      <c r="R1402" s="85">
        <v>0.81583233275412292</v>
      </c>
      <c r="S1402" s="122">
        <v>0.80881419662779019</v>
      </c>
      <c r="T1402" s="122">
        <v>0.68918762103230324</v>
      </c>
      <c r="U1402" s="122">
        <v>0.91715389427072203</v>
      </c>
      <c r="V1402" s="174">
        <f t="shared" si="2605"/>
        <v>5</v>
      </c>
      <c r="W1402" s="174">
        <f t="shared" si="2606"/>
        <v>5</v>
      </c>
      <c r="X1402" s="174">
        <f t="shared" si="2607"/>
        <v>3</v>
      </c>
      <c r="Y1402" s="174">
        <f t="shared" si="2608"/>
        <v>5</v>
      </c>
      <c r="Z1402" s="99"/>
      <c r="AA1402" s="99"/>
      <c r="AB1402" s="99"/>
      <c r="AC1402" s="99"/>
      <c r="AD1402" s="99"/>
      <c r="AE1402" s="99"/>
      <c r="AF1402" s="99"/>
      <c r="AG1402" s="99"/>
      <c r="AH1402" s="99"/>
      <c r="AI1402" s="99"/>
      <c r="AJ1402" s="99"/>
      <c r="AK1402" s="99"/>
      <c r="AL1402" s="99"/>
      <c r="AM1402" s="99"/>
      <c r="AN1402" s="99"/>
      <c r="AO1402" s="52"/>
      <c r="AP1402" s="52"/>
      <c r="AQ1402" s="52"/>
    </row>
    <row r="1403" spans="1:43" ht="15" thickBot="1">
      <c r="A1403" s="1" t="s">
        <v>10</v>
      </c>
      <c r="B1403" s="1">
        <v>13121011617</v>
      </c>
      <c r="C1403" s="1"/>
      <c r="D1403" s="12">
        <v>92.2</v>
      </c>
      <c r="E1403" s="12">
        <v>90.5</v>
      </c>
      <c r="F1403" s="12">
        <v>80.3</v>
      </c>
      <c r="G1403" s="12">
        <v>70</v>
      </c>
      <c r="H1403" s="12">
        <v>9.9</v>
      </c>
      <c r="I1403" s="12">
        <v>1</v>
      </c>
      <c r="J1403" s="12">
        <v>4.3</v>
      </c>
      <c r="K1403" s="12">
        <v>10.7</v>
      </c>
      <c r="L1403" s="12">
        <v>27.3</v>
      </c>
      <c r="M1403" s="12">
        <v>1.1498999999999999</v>
      </c>
      <c r="N1403" s="12">
        <v>92.2</v>
      </c>
      <c r="O1403" s="12">
        <v>1.5</v>
      </c>
      <c r="P1403" s="12">
        <v>7.1</v>
      </c>
      <c r="Q1403" s="12">
        <v>9.9</v>
      </c>
      <c r="R1403" s="85">
        <v>0.92510898093323424</v>
      </c>
      <c r="S1403" s="122">
        <v>0.90851665744129051</v>
      </c>
      <c r="T1403" s="122">
        <v>0.8650099966654764</v>
      </c>
      <c r="U1403" s="122">
        <v>0.91754875230484345</v>
      </c>
      <c r="V1403" s="174">
        <f t="shared" si="2605"/>
        <v>5</v>
      </c>
      <c r="W1403" s="174">
        <f t="shared" si="2606"/>
        <v>5</v>
      </c>
      <c r="X1403" s="174">
        <f t="shared" si="2607"/>
        <v>5</v>
      </c>
      <c r="Y1403" s="174">
        <f t="shared" si="2608"/>
        <v>5</v>
      </c>
      <c r="Z1403" s="99"/>
      <c r="AA1403" s="99"/>
      <c r="AB1403" s="99"/>
      <c r="AC1403" s="99"/>
      <c r="AD1403" s="99"/>
      <c r="AE1403" s="99"/>
      <c r="AF1403" s="99"/>
      <c r="AG1403" s="99"/>
      <c r="AH1403" s="99"/>
      <c r="AI1403" s="99"/>
      <c r="AJ1403" s="99"/>
      <c r="AK1403" s="99"/>
      <c r="AL1403" s="99"/>
      <c r="AM1403" s="99"/>
      <c r="AN1403" s="99"/>
      <c r="AO1403" s="52"/>
      <c r="AP1403" s="52"/>
      <c r="AQ1403" s="52"/>
    </row>
    <row r="1404" spans="1:43" ht="15" thickBot="1">
      <c r="A1404" s="1" t="s">
        <v>10</v>
      </c>
      <c r="B1404" s="1">
        <v>13121011618</v>
      </c>
      <c r="C1404" s="1"/>
      <c r="D1404" s="12">
        <v>90.8</v>
      </c>
      <c r="E1404" s="12">
        <v>86.5</v>
      </c>
      <c r="F1404" s="12">
        <v>79.900000000000006</v>
      </c>
      <c r="G1404" s="12">
        <v>82.5</v>
      </c>
      <c r="H1404" s="12">
        <v>12.6</v>
      </c>
      <c r="I1404" s="12">
        <v>8.3000000000000007</v>
      </c>
      <c r="J1404" s="12">
        <v>5.7</v>
      </c>
      <c r="K1404" s="12">
        <v>7.1</v>
      </c>
      <c r="L1404" s="12">
        <v>17.399999999999999</v>
      </c>
      <c r="M1404" s="12">
        <v>5.2</v>
      </c>
      <c r="N1404" s="12">
        <v>91.4</v>
      </c>
      <c r="O1404" s="12">
        <v>4.3</v>
      </c>
      <c r="P1404" s="12">
        <v>18</v>
      </c>
      <c r="Q1404" s="12">
        <v>6.8</v>
      </c>
      <c r="R1404" s="85">
        <v>0.9078804109118136</v>
      </c>
      <c r="S1404" s="122">
        <v>0.83493217946683362</v>
      </c>
      <c r="T1404" s="122">
        <v>0.9229082681748435</v>
      </c>
      <c r="U1404" s="122">
        <v>0.86998110005980067</v>
      </c>
      <c r="V1404" s="174">
        <f t="shared" si="2605"/>
        <v>5</v>
      </c>
      <c r="W1404" s="174">
        <f t="shared" si="2606"/>
        <v>5</v>
      </c>
      <c r="X1404" s="174">
        <f t="shared" si="2607"/>
        <v>5</v>
      </c>
      <c r="Y1404" s="174">
        <f t="shared" si="2608"/>
        <v>5</v>
      </c>
      <c r="Z1404" s="99"/>
      <c r="AA1404" s="99"/>
      <c r="AB1404" s="99"/>
      <c r="AC1404" s="99"/>
      <c r="AD1404" s="99"/>
      <c r="AE1404" s="99"/>
      <c r="AF1404" s="99"/>
      <c r="AG1404" s="99"/>
      <c r="AH1404" s="99"/>
      <c r="AI1404" s="99"/>
      <c r="AJ1404" s="99"/>
      <c r="AK1404" s="99"/>
      <c r="AL1404" s="99"/>
      <c r="AM1404" s="99"/>
      <c r="AN1404" s="99"/>
      <c r="AO1404" s="52"/>
      <c r="AP1404" s="52"/>
      <c r="AQ1404" s="52"/>
    </row>
    <row r="1405" spans="1:43" ht="15" thickBot="1">
      <c r="A1405" s="1" t="s">
        <v>10</v>
      </c>
      <c r="B1405" s="1">
        <v>13121011619</v>
      </c>
      <c r="C1405" s="1"/>
      <c r="D1405" s="12">
        <v>90.8</v>
      </c>
      <c r="E1405" s="12">
        <v>86.5</v>
      </c>
      <c r="F1405" s="12">
        <v>78</v>
      </c>
      <c r="G1405" s="12">
        <v>82.5</v>
      </c>
      <c r="H1405" s="12">
        <v>7.9</v>
      </c>
      <c r="I1405" s="12">
        <v>2.2000000000000002</v>
      </c>
      <c r="J1405" s="12">
        <v>3.1</v>
      </c>
      <c r="K1405" s="12">
        <v>12.2</v>
      </c>
      <c r="L1405" s="12">
        <v>17.3</v>
      </c>
      <c r="M1405" s="12">
        <v>2.4</v>
      </c>
      <c r="N1405" s="12">
        <v>91.4</v>
      </c>
      <c r="O1405" s="12">
        <v>5</v>
      </c>
      <c r="P1405" s="12">
        <v>13.7</v>
      </c>
      <c r="Q1405" s="12">
        <v>10.6</v>
      </c>
      <c r="R1405" s="85">
        <v>0.93417024466555487</v>
      </c>
      <c r="S1405" s="122">
        <v>0.93706827300362505</v>
      </c>
      <c r="T1405" s="122">
        <v>0.92245841897716563</v>
      </c>
      <c r="U1405" s="122">
        <v>0.8466929616368889</v>
      </c>
      <c r="V1405" s="174">
        <f t="shared" si="2605"/>
        <v>5</v>
      </c>
      <c r="W1405" s="174">
        <f t="shared" si="2606"/>
        <v>5</v>
      </c>
      <c r="X1405" s="174">
        <f t="shared" si="2607"/>
        <v>5</v>
      </c>
      <c r="Y1405" s="174">
        <f t="shared" si="2608"/>
        <v>5</v>
      </c>
      <c r="Z1405" s="99"/>
      <c r="AA1405" s="99"/>
      <c r="AB1405" s="99"/>
      <c r="AC1405" s="99"/>
      <c r="AD1405" s="99"/>
      <c r="AE1405" s="99"/>
      <c r="AF1405" s="99"/>
      <c r="AG1405" s="99"/>
      <c r="AH1405" s="99"/>
      <c r="AI1405" s="99"/>
      <c r="AJ1405" s="99"/>
      <c r="AK1405" s="99"/>
      <c r="AL1405" s="99"/>
      <c r="AM1405" s="99"/>
      <c r="AN1405" s="99"/>
      <c r="AO1405" s="52"/>
      <c r="AP1405" s="52"/>
      <c r="AQ1405" s="52"/>
    </row>
    <row r="1406" spans="1:43" ht="15" thickBot="1">
      <c r="A1406" s="1" t="s">
        <v>10</v>
      </c>
      <c r="B1406" s="1">
        <v>13121011620</v>
      </c>
      <c r="C1406" s="1"/>
      <c r="D1406" s="12">
        <v>90.6</v>
      </c>
      <c r="E1406" s="12">
        <v>89.2</v>
      </c>
      <c r="F1406" s="12">
        <v>79.900000000000006</v>
      </c>
      <c r="G1406" s="12">
        <v>76.8</v>
      </c>
      <c r="H1406" s="12">
        <v>8.9</v>
      </c>
      <c r="I1406" s="12">
        <v>1.5</v>
      </c>
      <c r="J1406" s="12">
        <v>2.5</v>
      </c>
      <c r="K1406" s="12">
        <v>11.8</v>
      </c>
      <c r="L1406" s="12">
        <v>35.799999999999997</v>
      </c>
      <c r="M1406" s="12">
        <v>2.2000000000000002</v>
      </c>
      <c r="N1406" s="12">
        <v>92.3</v>
      </c>
      <c r="O1406" s="12">
        <v>4.3</v>
      </c>
      <c r="P1406" s="12">
        <v>12.1</v>
      </c>
      <c r="Q1406" s="12">
        <v>7</v>
      </c>
      <c r="R1406" s="85">
        <v>0.89605335589252788</v>
      </c>
      <c r="S1406" s="122">
        <v>0.92812218131988067</v>
      </c>
      <c r="T1406" s="122">
        <v>0.79324269281493831</v>
      </c>
      <c r="U1406" s="122">
        <v>0.90339547510357521</v>
      </c>
      <c r="V1406" s="174">
        <f t="shared" si="2605"/>
        <v>5</v>
      </c>
      <c r="W1406" s="174">
        <f t="shared" si="2606"/>
        <v>5</v>
      </c>
      <c r="X1406" s="174">
        <f t="shared" si="2607"/>
        <v>5</v>
      </c>
      <c r="Y1406" s="174">
        <f t="shared" si="2608"/>
        <v>5</v>
      </c>
      <c r="Z1406" s="99"/>
      <c r="AA1406" s="99"/>
      <c r="AB1406" s="99"/>
      <c r="AC1406" s="99"/>
      <c r="AD1406" s="99"/>
      <c r="AE1406" s="99"/>
      <c r="AF1406" s="99"/>
      <c r="AG1406" s="99"/>
      <c r="AH1406" s="99"/>
      <c r="AI1406" s="99"/>
      <c r="AJ1406" s="99"/>
      <c r="AK1406" s="99"/>
      <c r="AL1406" s="99"/>
      <c r="AM1406" s="99"/>
      <c r="AN1406" s="99"/>
      <c r="AO1406" s="52"/>
      <c r="AP1406" s="52"/>
      <c r="AQ1406" s="52"/>
    </row>
    <row r="1407" spans="1:43" ht="15" thickBot="1">
      <c r="A1407" s="1" t="s">
        <v>10</v>
      </c>
      <c r="B1407" s="1">
        <v>13121011621</v>
      </c>
      <c r="C1407" s="1"/>
      <c r="D1407" s="12">
        <v>90.8</v>
      </c>
      <c r="E1407" s="12">
        <v>86.5</v>
      </c>
      <c r="F1407" s="12">
        <v>77.8</v>
      </c>
      <c r="G1407" s="12">
        <v>82.5</v>
      </c>
      <c r="H1407" s="12">
        <v>5.6</v>
      </c>
      <c r="I1407" s="12">
        <v>3</v>
      </c>
      <c r="J1407" s="12">
        <v>2</v>
      </c>
      <c r="K1407" s="12">
        <v>4.5999999999999996</v>
      </c>
      <c r="L1407" s="12">
        <v>27.6</v>
      </c>
      <c r="M1407" s="12">
        <v>-1.1564000000000001</v>
      </c>
      <c r="N1407" s="12">
        <v>91.4</v>
      </c>
      <c r="O1407" s="12">
        <v>0.99629999999999996</v>
      </c>
      <c r="P1407" s="12">
        <v>6.7</v>
      </c>
      <c r="Q1407" s="12">
        <v>3</v>
      </c>
      <c r="R1407" s="85">
        <v>0.98721417261963651</v>
      </c>
      <c r="S1407" s="122">
        <v>0.96928065064731961</v>
      </c>
      <c r="T1407" s="122">
        <v>0.9013283128354983</v>
      </c>
      <c r="U1407" s="122">
        <v>0.99025280684843475</v>
      </c>
      <c r="V1407" s="174">
        <f t="shared" si="2605"/>
        <v>5</v>
      </c>
      <c r="W1407" s="174">
        <f t="shared" si="2606"/>
        <v>5</v>
      </c>
      <c r="X1407" s="174">
        <f t="shared" si="2607"/>
        <v>5</v>
      </c>
      <c r="Y1407" s="174">
        <f t="shared" si="2608"/>
        <v>5</v>
      </c>
      <c r="Z1407" s="99"/>
      <c r="AA1407" s="99"/>
      <c r="AB1407" s="99"/>
      <c r="AC1407" s="99"/>
      <c r="AD1407" s="99"/>
      <c r="AE1407" s="99"/>
      <c r="AF1407" s="99"/>
      <c r="AG1407" s="99"/>
      <c r="AH1407" s="99"/>
      <c r="AI1407" s="99"/>
      <c r="AJ1407" s="99"/>
      <c r="AK1407" s="99"/>
      <c r="AL1407" s="99"/>
      <c r="AM1407" s="99"/>
      <c r="AN1407" s="99"/>
      <c r="AO1407" s="52"/>
      <c r="AP1407" s="52"/>
      <c r="AQ1407" s="52"/>
    </row>
    <row r="1408" spans="1:43" ht="15" thickBot="1">
      <c r="A1408" s="1" t="s">
        <v>10</v>
      </c>
      <c r="B1408" s="1">
        <v>13121011622</v>
      </c>
      <c r="C1408" s="1"/>
      <c r="D1408" s="12">
        <v>96.2</v>
      </c>
      <c r="E1408" s="12">
        <v>93.4</v>
      </c>
      <c r="F1408" s="12">
        <v>81.5</v>
      </c>
      <c r="G1408" s="12">
        <v>73.900000000000006</v>
      </c>
      <c r="H1408" s="12">
        <v>8</v>
      </c>
      <c r="I1408" s="12">
        <v>2.9</v>
      </c>
      <c r="J1408" s="12">
        <v>6.7</v>
      </c>
      <c r="K1408" s="12">
        <v>6.2</v>
      </c>
      <c r="L1408" s="12">
        <v>31.3</v>
      </c>
      <c r="M1408" s="12">
        <v>2.5849000000000002</v>
      </c>
      <c r="N1408" s="12">
        <v>92.7</v>
      </c>
      <c r="O1408" s="12">
        <v>3.6</v>
      </c>
      <c r="P1408" s="12">
        <v>7.8</v>
      </c>
      <c r="Q1408" s="12">
        <v>9.6999999999999993</v>
      </c>
      <c r="R1408" s="85">
        <v>0.92878624085617012</v>
      </c>
      <c r="S1408" s="122">
        <v>0.95919616294706633</v>
      </c>
      <c r="T1408" s="122">
        <v>0.84427162198012029</v>
      </c>
      <c r="U1408" s="122">
        <v>0.90432412684625063</v>
      </c>
      <c r="V1408" s="174">
        <f t="shared" si="2605"/>
        <v>5</v>
      </c>
      <c r="W1408" s="174">
        <f t="shared" si="2606"/>
        <v>5</v>
      </c>
      <c r="X1408" s="174">
        <f t="shared" si="2607"/>
        <v>5</v>
      </c>
      <c r="Y1408" s="174">
        <f t="shared" si="2608"/>
        <v>5</v>
      </c>
      <c r="Z1408" s="99"/>
      <c r="AA1408" s="99"/>
      <c r="AB1408" s="99"/>
      <c r="AC1408" s="99"/>
      <c r="AD1408" s="99"/>
      <c r="AE1408" s="99"/>
      <c r="AF1408" s="99"/>
      <c r="AG1408" s="99"/>
      <c r="AH1408" s="99"/>
      <c r="AI1408" s="99"/>
      <c r="AJ1408" s="99"/>
      <c r="AK1408" s="99"/>
      <c r="AL1408" s="99"/>
      <c r="AM1408" s="99"/>
      <c r="AN1408" s="99"/>
      <c r="AO1408" s="52"/>
      <c r="AP1408" s="52"/>
      <c r="AQ1408" s="52"/>
    </row>
    <row r="1409" spans="1:43" ht="15" thickBot="1">
      <c r="A1409" s="1" t="s">
        <v>10</v>
      </c>
      <c r="B1409" s="1">
        <v>13121011623</v>
      </c>
      <c r="C1409" s="1"/>
      <c r="D1409" s="12">
        <v>94.2</v>
      </c>
      <c r="E1409" s="12">
        <v>92.4</v>
      </c>
      <c r="F1409" s="12">
        <v>82.5</v>
      </c>
      <c r="G1409" s="12">
        <v>69.2</v>
      </c>
      <c r="H1409" s="12">
        <v>9.8000000000000007</v>
      </c>
      <c r="I1409" s="12">
        <v>3.1</v>
      </c>
      <c r="J1409" s="12">
        <v>8.6</v>
      </c>
      <c r="K1409" s="12">
        <v>12.2</v>
      </c>
      <c r="L1409" s="12">
        <v>34.1</v>
      </c>
      <c r="M1409" s="12">
        <v>0.9</v>
      </c>
      <c r="N1409" s="12">
        <v>92.6</v>
      </c>
      <c r="O1409" s="12">
        <v>3.3</v>
      </c>
      <c r="P1409" s="12">
        <v>14.9</v>
      </c>
      <c r="Q1409" s="12">
        <v>7.2</v>
      </c>
      <c r="R1409" s="85">
        <v>0.89483883384186624</v>
      </c>
      <c r="S1409" s="122">
        <v>0.90784204845515715</v>
      </c>
      <c r="T1409" s="122">
        <v>0.81236788094236223</v>
      </c>
      <c r="U1409" s="122">
        <v>0.89640528319806412</v>
      </c>
      <c r="V1409" s="174">
        <f t="shared" si="2605"/>
        <v>5</v>
      </c>
      <c r="W1409" s="174">
        <f t="shared" si="2606"/>
        <v>5</v>
      </c>
      <c r="X1409" s="174">
        <f t="shared" si="2607"/>
        <v>5</v>
      </c>
      <c r="Y1409" s="174">
        <f t="shared" si="2608"/>
        <v>5</v>
      </c>
      <c r="Z1409" s="99"/>
      <c r="AA1409" s="99"/>
      <c r="AB1409" s="99"/>
      <c r="AC1409" s="99"/>
      <c r="AD1409" s="99"/>
      <c r="AE1409" s="99"/>
      <c r="AF1409" s="99"/>
      <c r="AG1409" s="99"/>
      <c r="AH1409" s="99"/>
      <c r="AI1409" s="99"/>
      <c r="AJ1409" s="99"/>
      <c r="AK1409" s="99"/>
      <c r="AL1409" s="99"/>
      <c r="AM1409" s="99"/>
      <c r="AN1409" s="99"/>
      <c r="AO1409" s="52"/>
      <c r="AP1409" s="52"/>
      <c r="AQ1409" s="52"/>
    </row>
    <row r="1410" spans="1:43" ht="15" thickBot="1">
      <c r="A1410" s="1" t="s">
        <v>10</v>
      </c>
      <c r="B1410" s="1">
        <v>13121011624</v>
      </c>
      <c r="C1410" s="1"/>
      <c r="D1410" s="12">
        <v>94.8</v>
      </c>
      <c r="E1410" s="12">
        <v>92.8</v>
      </c>
      <c r="F1410" s="12">
        <v>79.5</v>
      </c>
      <c r="G1410" s="12">
        <v>72.7</v>
      </c>
      <c r="H1410" s="12">
        <v>11.5</v>
      </c>
      <c r="I1410" s="12">
        <v>0.9</v>
      </c>
      <c r="J1410" s="12">
        <v>0.7</v>
      </c>
      <c r="K1410" s="12">
        <v>7.3</v>
      </c>
      <c r="L1410" s="12">
        <v>14.5</v>
      </c>
      <c r="M1410" s="12">
        <v>5.9189999999999996</v>
      </c>
      <c r="N1410" s="12">
        <v>92.8</v>
      </c>
      <c r="O1410" s="12">
        <v>1.5</v>
      </c>
      <c r="P1410" s="12">
        <v>14.8</v>
      </c>
      <c r="Q1410" s="12">
        <v>3.9</v>
      </c>
      <c r="R1410" s="85">
        <v>0.96880618041377498</v>
      </c>
      <c r="S1410" s="122">
        <v>0.91552807920091017</v>
      </c>
      <c r="T1410" s="122">
        <v>0.93813109465866917</v>
      </c>
      <c r="U1410" s="122">
        <v>0.94574676255363366</v>
      </c>
      <c r="V1410" s="174">
        <f t="shared" si="2605"/>
        <v>5</v>
      </c>
      <c r="W1410" s="174">
        <f t="shared" si="2606"/>
        <v>5</v>
      </c>
      <c r="X1410" s="174">
        <f t="shared" si="2607"/>
        <v>5</v>
      </c>
      <c r="Y1410" s="174">
        <f t="shared" si="2608"/>
        <v>5</v>
      </c>
      <c r="Z1410" s="99"/>
      <c r="AA1410" s="99"/>
      <c r="AB1410" s="99"/>
      <c r="AC1410" s="99"/>
      <c r="AD1410" s="99"/>
      <c r="AE1410" s="99"/>
      <c r="AF1410" s="99"/>
      <c r="AG1410" s="99"/>
      <c r="AH1410" s="99"/>
      <c r="AI1410" s="99"/>
      <c r="AJ1410" s="99"/>
      <c r="AK1410" s="99"/>
      <c r="AL1410" s="99"/>
      <c r="AM1410" s="99"/>
      <c r="AN1410" s="99"/>
      <c r="AO1410" s="52"/>
      <c r="AP1410" s="52"/>
      <c r="AQ1410" s="52"/>
    </row>
    <row r="1411" spans="1:43" ht="15" thickBot="1">
      <c r="A1411" s="1" t="s">
        <v>10</v>
      </c>
      <c r="B1411" s="1">
        <v>13121011625</v>
      </c>
      <c r="C1411" s="1"/>
      <c r="D1411" s="12">
        <v>94.2</v>
      </c>
      <c r="E1411" s="12">
        <v>92.3</v>
      </c>
      <c r="F1411" s="12">
        <v>80.400000000000006</v>
      </c>
      <c r="G1411" s="12">
        <v>70.7</v>
      </c>
      <c r="H1411" s="12">
        <v>6.5</v>
      </c>
      <c r="I1411" s="12">
        <v>10.9</v>
      </c>
      <c r="J1411" s="12">
        <v>7.2</v>
      </c>
      <c r="K1411" s="12">
        <v>10.8</v>
      </c>
      <c r="L1411" s="12">
        <v>27.8</v>
      </c>
      <c r="M1411" s="12">
        <v>2.4</v>
      </c>
      <c r="N1411" s="12">
        <v>92.3</v>
      </c>
      <c r="O1411" s="12">
        <v>4.7</v>
      </c>
      <c r="P1411" s="12">
        <v>15.4</v>
      </c>
      <c r="Q1411" s="12">
        <v>5.8</v>
      </c>
      <c r="R1411" s="85">
        <v>0.91628713067615675</v>
      </c>
      <c r="S1411" s="122">
        <v>0.91982898749508091</v>
      </c>
      <c r="T1411" s="122">
        <v>0.85286439262690028</v>
      </c>
      <c r="U1411" s="122">
        <v>0.89654214581072855</v>
      </c>
      <c r="V1411" s="174">
        <f t="shared" si="2605"/>
        <v>5</v>
      </c>
      <c r="W1411" s="174">
        <f t="shared" si="2606"/>
        <v>5</v>
      </c>
      <c r="X1411" s="174">
        <f t="shared" si="2607"/>
        <v>5</v>
      </c>
      <c r="Y1411" s="174">
        <f t="shared" si="2608"/>
        <v>5</v>
      </c>
      <c r="Z1411" s="99"/>
      <c r="AA1411" s="99"/>
      <c r="AB1411" s="99"/>
      <c r="AC1411" s="99"/>
      <c r="AD1411" s="99"/>
      <c r="AE1411" s="99"/>
      <c r="AF1411" s="99"/>
      <c r="AG1411" s="99"/>
      <c r="AH1411" s="99"/>
      <c r="AI1411" s="99"/>
      <c r="AJ1411" s="99"/>
      <c r="AK1411" s="99"/>
      <c r="AL1411" s="99"/>
      <c r="AM1411" s="99"/>
      <c r="AN1411" s="99"/>
      <c r="AO1411" s="52"/>
      <c r="AP1411" s="52"/>
      <c r="AQ1411" s="52"/>
    </row>
    <row r="1412" spans="1:43" ht="15" thickBot="1">
      <c r="A1412" s="1" t="s">
        <v>10</v>
      </c>
      <c r="B1412" s="1">
        <v>13121011626</v>
      </c>
      <c r="C1412" s="1"/>
      <c r="D1412" s="12">
        <v>91.7</v>
      </c>
      <c r="E1412" s="12">
        <v>91.4</v>
      </c>
      <c r="F1412" s="12">
        <v>83.6</v>
      </c>
      <c r="G1412" s="12">
        <v>65.599999999999994</v>
      </c>
      <c r="H1412" s="12">
        <v>8.1999999999999993</v>
      </c>
      <c r="I1412" s="12">
        <v>9.6999999999999993</v>
      </c>
      <c r="J1412" s="12">
        <v>5.8</v>
      </c>
      <c r="K1412" s="12">
        <v>13.5</v>
      </c>
      <c r="L1412" s="12">
        <v>34.299999999999997</v>
      </c>
      <c r="M1412" s="12">
        <v>1.9</v>
      </c>
      <c r="N1412" s="12">
        <v>92.9</v>
      </c>
      <c r="O1412" s="12">
        <v>4.5999999999999996</v>
      </c>
      <c r="P1412" s="12">
        <v>21.5</v>
      </c>
      <c r="Q1412" s="12">
        <v>11.8</v>
      </c>
      <c r="R1412" s="85">
        <v>0.85027840575811853</v>
      </c>
      <c r="S1412" s="122">
        <v>0.88600139994995086</v>
      </c>
      <c r="T1412" s="122">
        <v>0.79941095249836835</v>
      </c>
      <c r="U1412" s="122">
        <v>0.80769793538648349</v>
      </c>
      <c r="V1412" s="174">
        <f t="shared" si="2605"/>
        <v>5</v>
      </c>
      <c r="W1412" s="174">
        <f t="shared" si="2606"/>
        <v>5</v>
      </c>
      <c r="X1412" s="174">
        <f t="shared" si="2607"/>
        <v>5</v>
      </c>
      <c r="Y1412" s="174">
        <f t="shared" si="2608"/>
        <v>5</v>
      </c>
      <c r="Z1412" s="99"/>
      <c r="AA1412" s="99"/>
      <c r="AB1412" s="99"/>
      <c r="AC1412" s="99"/>
      <c r="AD1412" s="99"/>
      <c r="AE1412" s="99"/>
      <c r="AF1412" s="99"/>
      <c r="AG1412" s="99"/>
      <c r="AH1412" s="99"/>
      <c r="AI1412" s="99"/>
      <c r="AJ1412" s="99"/>
      <c r="AK1412" s="99"/>
      <c r="AL1412" s="99"/>
      <c r="AM1412" s="99"/>
      <c r="AN1412" s="99"/>
      <c r="AO1412" s="52"/>
      <c r="AP1412" s="52"/>
      <c r="AQ1412" s="52"/>
    </row>
    <row r="1413" spans="1:43" ht="15" thickBot="1">
      <c r="A1413" s="1" t="s">
        <v>10</v>
      </c>
      <c r="B1413" s="1">
        <v>13121011800</v>
      </c>
      <c r="C1413" s="1"/>
      <c r="D1413" s="12">
        <v>72.2</v>
      </c>
      <c r="E1413" s="12">
        <v>63.8</v>
      </c>
      <c r="F1413" s="12">
        <v>25.4</v>
      </c>
      <c r="G1413" s="12">
        <v>26.7</v>
      </c>
      <c r="H1413" s="12">
        <v>12.6</v>
      </c>
      <c r="I1413" s="12">
        <v>4.5999999999999996</v>
      </c>
      <c r="J1413" s="12">
        <v>82.4</v>
      </c>
      <c r="K1413" s="12">
        <v>78.2</v>
      </c>
      <c r="L1413" s="12">
        <v>58.8</v>
      </c>
      <c r="M1413" s="12">
        <v>23.7</v>
      </c>
      <c r="N1413" s="12">
        <v>80.400000000000006</v>
      </c>
      <c r="O1413" s="12">
        <v>21.4</v>
      </c>
      <c r="P1413" s="12">
        <v>27.1</v>
      </c>
      <c r="Q1413" s="12">
        <v>24.9</v>
      </c>
      <c r="R1413" s="85">
        <v>0.27886999740687224</v>
      </c>
      <c r="S1413" s="122">
        <v>0.30286697043409339</v>
      </c>
      <c r="T1413" s="122">
        <v>0.23404580987720558</v>
      </c>
      <c r="U1413" s="122">
        <v>0.43950409149074537</v>
      </c>
      <c r="V1413" s="174">
        <f t="shared" si="2605"/>
        <v>1</v>
      </c>
      <c r="W1413" s="174">
        <f t="shared" si="2606"/>
        <v>2</v>
      </c>
      <c r="X1413" s="174">
        <f t="shared" si="2607"/>
        <v>1</v>
      </c>
      <c r="Y1413" s="174">
        <f t="shared" si="2608"/>
        <v>2</v>
      </c>
      <c r="Z1413" s="99"/>
      <c r="AA1413" s="99"/>
      <c r="AB1413" s="99"/>
      <c r="AC1413" s="99"/>
      <c r="AD1413" s="99"/>
      <c r="AE1413" s="99"/>
      <c r="AF1413" s="99"/>
      <c r="AG1413" s="99"/>
      <c r="AH1413" s="99"/>
      <c r="AI1413" s="99"/>
      <c r="AJ1413" s="99"/>
      <c r="AK1413" s="99"/>
      <c r="AL1413" s="99"/>
      <c r="AM1413" s="99"/>
      <c r="AN1413" s="99"/>
      <c r="AO1413" s="52"/>
      <c r="AP1413" s="52"/>
      <c r="AQ1413" s="52"/>
    </row>
    <row r="1414" spans="1:43" ht="15" thickBot="1">
      <c r="A1414" s="1" t="s">
        <v>10</v>
      </c>
      <c r="B1414" s="1">
        <v>13121011900</v>
      </c>
      <c r="C1414" s="1"/>
      <c r="D1414" s="12">
        <v>82.4</v>
      </c>
      <c r="E1414" s="12">
        <v>71.099999999999994</v>
      </c>
      <c r="F1414" s="12">
        <v>34.799999999999997</v>
      </c>
      <c r="G1414" s="12">
        <v>58.3</v>
      </c>
      <c r="H1414" s="12">
        <v>4.0999999999999996</v>
      </c>
      <c r="I1414" s="12">
        <v>11.9</v>
      </c>
      <c r="J1414" s="12">
        <v>88</v>
      </c>
      <c r="K1414" s="12">
        <v>42.1</v>
      </c>
      <c r="L1414" s="12">
        <v>50.7</v>
      </c>
      <c r="M1414" s="12">
        <v>11.5</v>
      </c>
      <c r="N1414" s="12">
        <v>80.400000000000006</v>
      </c>
      <c r="O1414" s="12">
        <v>17.8</v>
      </c>
      <c r="P1414" s="12">
        <v>18.899999999999999</v>
      </c>
      <c r="Q1414" s="12">
        <v>18.3</v>
      </c>
      <c r="R1414" s="85">
        <v>0.52626736548187492</v>
      </c>
      <c r="S1414" s="122">
        <v>0.5404933686043486</v>
      </c>
      <c r="T1414" s="122">
        <v>0.50997585057853123</v>
      </c>
      <c r="U1414" s="122">
        <v>0.57570150605444437</v>
      </c>
      <c r="V1414" s="174">
        <f t="shared" si="2605"/>
        <v>2</v>
      </c>
      <c r="W1414" s="174">
        <f t="shared" si="2606"/>
        <v>3</v>
      </c>
      <c r="X1414" s="174">
        <f t="shared" si="2607"/>
        <v>2</v>
      </c>
      <c r="Y1414" s="174">
        <f t="shared" si="2608"/>
        <v>3</v>
      </c>
      <c r="Z1414" s="99"/>
      <c r="AA1414" s="99"/>
      <c r="AB1414" s="99"/>
      <c r="AC1414" s="99"/>
      <c r="AD1414" s="99"/>
      <c r="AE1414" s="99"/>
      <c r="AF1414" s="99"/>
      <c r="AG1414" s="99"/>
      <c r="AH1414" s="99"/>
      <c r="AI1414" s="99"/>
      <c r="AJ1414" s="99"/>
      <c r="AK1414" s="99"/>
      <c r="AL1414" s="99"/>
      <c r="AM1414" s="99"/>
      <c r="AN1414" s="99"/>
      <c r="AO1414" s="52"/>
      <c r="AP1414" s="52"/>
      <c r="AQ1414" s="52"/>
    </row>
    <row r="1415" spans="1:43" ht="15" thickBot="1">
      <c r="A1415" s="1" t="s">
        <v>10</v>
      </c>
      <c r="B1415" s="1">
        <v>13121012000</v>
      </c>
      <c r="C1415" s="1"/>
      <c r="D1415" s="12">
        <v>68.599999999999994</v>
      </c>
      <c r="E1415" s="12">
        <v>57.1</v>
      </c>
      <c r="F1415" s="12">
        <v>19.3</v>
      </c>
      <c r="G1415" s="12">
        <v>12.7</v>
      </c>
      <c r="H1415" s="12">
        <v>14.7</v>
      </c>
      <c r="I1415" s="12">
        <v>16.7</v>
      </c>
      <c r="J1415" s="12">
        <v>60.7</v>
      </c>
      <c r="K1415" s="12">
        <v>82.8</v>
      </c>
      <c r="L1415" s="12">
        <v>60.2</v>
      </c>
      <c r="M1415" s="12">
        <v>34.6</v>
      </c>
      <c r="N1415" s="12">
        <v>51</v>
      </c>
      <c r="O1415" s="12">
        <v>29.4</v>
      </c>
      <c r="P1415" s="12">
        <v>50.7</v>
      </c>
      <c r="Q1415" s="12">
        <v>28.7</v>
      </c>
      <c r="R1415" s="85">
        <v>4.7100891227569927E-2</v>
      </c>
      <c r="S1415" s="122">
        <v>0.17394116408490512</v>
      </c>
      <c r="T1415" s="122">
        <v>0.13500496329779704</v>
      </c>
      <c r="U1415" s="122">
        <v>3.078819686426406E-2</v>
      </c>
      <c r="V1415" s="174">
        <f t="shared" si="2605"/>
        <v>1</v>
      </c>
      <c r="W1415" s="174">
        <f t="shared" si="2606"/>
        <v>1</v>
      </c>
      <c r="X1415" s="174">
        <f t="shared" si="2607"/>
        <v>1</v>
      </c>
      <c r="Y1415" s="174">
        <f t="shared" si="2608"/>
        <v>1</v>
      </c>
      <c r="Z1415" s="99"/>
      <c r="AA1415" s="99"/>
      <c r="AB1415" s="99"/>
      <c r="AC1415" s="99"/>
      <c r="AD1415" s="99"/>
      <c r="AE1415" s="99"/>
      <c r="AF1415" s="99"/>
      <c r="AG1415" s="99"/>
      <c r="AH1415" s="99"/>
      <c r="AI1415" s="99"/>
      <c r="AJ1415" s="99"/>
      <c r="AK1415" s="99"/>
      <c r="AL1415" s="99"/>
      <c r="AM1415" s="99"/>
      <c r="AN1415" s="99"/>
      <c r="AO1415" s="52"/>
      <c r="AP1415" s="52"/>
      <c r="AQ1415" s="52"/>
    </row>
    <row r="1416" spans="1:43" ht="15" thickBot="1">
      <c r="A1416" s="1" t="s">
        <v>10</v>
      </c>
      <c r="B1416" s="1">
        <v>13121012300</v>
      </c>
      <c r="C1416" s="1"/>
      <c r="D1416" s="10">
        <v>67.3</v>
      </c>
      <c r="E1416" s="10">
        <v>57.7</v>
      </c>
      <c r="F1416" s="10">
        <v>14.3</v>
      </c>
      <c r="G1416" s="10">
        <v>8.6</v>
      </c>
      <c r="H1416" s="10">
        <v>11.8</v>
      </c>
      <c r="I1416" s="10">
        <v>8.9</v>
      </c>
      <c r="J1416" s="10">
        <v>50.2</v>
      </c>
      <c r="K1416" s="10">
        <v>27.6</v>
      </c>
      <c r="L1416" s="10">
        <v>48.9</v>
      </c>
      <c r="M1416" s="10">
        <v>16.8</v>
      </c>
      <c r="N1416" s="10">
        <v>68.3</v>
      </c>
      <c r="O1416" s="10">
        <v>12.2</v>
      </c>
      <c r="P1416" s="10">
        <v>24.1</v>
      </c>
      <c r="Q1416" s="10">
        <v>14.1</v>
      </c>
      <c r="R1416" s="85">
        <v>0.43646759689295894</v>
      </c>
      <c r="S1416" s="122">
        <v>0.25675430367050561</v>
      </c>
      <c r="T1416" s="122">
        <v>0.54357333376808714</v>
      </c>
      <c r="U1416" s="122">
        <v>0.55445476406914485</v>
      </c>
      <c r="V1416" s="174">
        <f t="shared" si="2605"/>
        <v>2</v>
      </c>
      <c r="W1416" s="174">
        <f t="shared" si="2606"/>
        <v>1</v>
      </c>
      <c r="X1416" s="174">
        <f t="shared" si="2607"/>
        <v>2</v>
      </c>
      <c r="Y1416" s="174">
        <f t="shared" si="2608"/>
        <v>2</v>
      </c>
      <c r="Z1416" s="99"/>
      <c r="AA1416" s="99"/>
      <c r="AB1416" s="99"/>
      <c r="AC1416" s="99"/>
      <c r="AD1416" s="99"/>
      <c r="AE1416" s="99"/>
      <c r="AF1416" s="99"/>
      <c r="AG1416" s="99"/>
      <c r="AH1416" s="99"/>
      <c r="AI1416" s="99"/>
      <c r="AJ1416" s="99"/>
      <c r="AK1416" s="99"/>
      <c r="AL1416" s="99"/>
      <c r="AM1416" s="99"/>
      <c r="AN1416" s="99"/>
      <c r="AO1416" s="52"/>
      <c r="AP1416" s="52"/>
      <c r="AQ1416" s="52"/>
    </row>
    <row r="1417" spans="1:43" ht="15" thickBot="1">
      <c r="A1417" s="1" t="s">
        <v>11</v>
      </c>
      <c r="B1417" s="1">
        <v>13135050103</v>
      </c>
      <c r="C1417" s="1"/>
      <c r="D1417" s="12">
        <v>84.1</v>
      </c>
      <c r="E1417" s="12">
        <v>81.599999999999994</v>
      </c>
      <c r="F1417" s="12">
        <v>59.8</v>
      </c>
      <c r="G1417" s="12">
        <v>58.3</v>
      </c>
      <c r="H1417" s="12">
        <v>7.9</v>
      </c>
      <c r="I1417" s="12">
        <v>10.8</v>
      </c>
      <c r="J1417" s="12">
        <v>27.5</v>
      </c>
      <c r="K1417" s="12">
        <v>35.6</v>
      </c>
      <c r="L1417" s="12">
        <v>43.1</v>
      </c>
      <c r="M1417" s="12">
        <v>17.899999999999999</v>
      </c>
      <c r="N1417" s="12">
        <v>72.2</v>
      </c>
      <c r="O1417" s="12">
        <v>16.2</v>
      </c>
      <c r="P1417" s="12">
        <v>23.6</v>
      </c>
      <c r="Q1417" s="12">
        <v>8.6</v>
      </c>
      <c r="R1417" s="85">
        <v>0.61244664633509571</v>
      </c>
      <c r="S1417" s="122">
        <v>0.70951377713364416</v>
      </c>
      <c r="T1417" s="122">
        <v>0.54715123298517709</v>
      </c>
      <c r="U1417" s="122">
        <v>0.61147176746880638</v>
      </c>
      <c r="V1417" s="174">
        <f t="shared" si="2605"/>
        <v>3</v>
      </c>
      <c r="W1417" s="174">
        <f t="shared" si="2606"/>
        <v>5</v>
      </c>
      <c r="X1417" s="174">
        <f t="shared" si="2607"/>
        <v>2</v>
      </c>
      <c r="Y1417" s="174">
        <f t="shared" si="2608"/>
        <v>3</v>
      </c>
      <c r="Z1417" s="99"/>
      <c r="AA1417" s="99"/>
      <c r="AB1417" s="99"/>
      <c r="AC1417" s="99"/>
      <c r="AD1417" s="99"/>
      <c r="AE1417" s="99"/>
      <c r="AF1417" s="99"/>
      <c r="AG1417" s="99"/>
      <c r="AH1417" s="99"/>
      <c r="AI1417" s="99"/>
      <c r="AJ1417" s="99"/>
      <c r="AK1417" s="99"/>
      <c r="AL1417" s="99"/>
      <c r="AM1417" s="99"/>
      <c r="AN1417" s="99"/>
      <c r="AO1417" s="52"/>
      <c r="AP1417" s="52"/>
      <c r="AQ1417" s="52"/>
    </row>
    <row r="1418" spans="1:43" ht="15" thickBot="1">
      <c r="A1418" s="1" t="s">
        <v>11</v>
      </c>
      <c r="B1418" s="1">
        <v>13135050105</v>
      </c>
      <c r="C1418" s="1"/>
      <c r="D1418" s="12">
        <v>88.5</v>
      </c>
      <c r="E1418" s="12">
        <v>91.1</v>
      </c>
      <c r="F1418" s="12">
        <v>55.8</v>
      </c>
      <c r="G1418" s="12">
        <v>60.1</v>
      </c>
      <c r="H1418" s="12">
        <v>8.4</v>
      </c>
      <c r="I1418" s="12">
        <v>14.2</v>
      </c>
      <c r="J1418" s="12">
        <v>40.200000000000003</v>
      </c>
      <c r="K1418" s="12">
        <v>57.7</v>
      </c>
      <c r="L1418" s="12">
        <v>38.6</v>
      </c>
      <c r="M1418" s="12">
        <v>34.6</v>
      </c>
      <c r="N1418" s="12">
        <v>78.3</v>
      </c>
      <c r="O1418" s="12">
        <v>26.3</v>
      </c>
      <c r="P1418" s="12">
        <v>43.1</v>
      </c>
      <c r="Q1418" s="12">
        <v>14.7</v>
      </c>
      <c r="R1418" s="85">
        <v>0.47351212049464153</v>
      </c>
      <c r="S1418" s="122">
        <v>0.70802599975996328</v>
      </c>
      <c r="T1418" s="122">
        <v>0.38524185445308506</v>
      </c>
      <c r="U1418" s="122">
        <v>0.41714822646863231</v>
      </c>
      <c r="V1418" s="174">
        <f t="shared" si="2605"/>
        <v>2</v>
      </c>
      <c r="W1418" s="174">
        <f t="shared" si="2606"/>
        <v>5</v>
      </c>
      <c r="X1418" s="174">
        <f t="shared" si="2607"/>
        <v>1</v>
      </c>
      <c r="Y1418" s="174">
        <f t="shared" si="2608"/>
        <v>1</v>
      </c>
      <c r="Z1418" s="99"/>
      <c r="AA1418" s="99"/>
      <c r="AB1418" s="99"/>
      <c r="AC1418" s="99"/>
      <c r="AD1418" s="99"/>
      <c r="AE1418" s="99"/>
      <c r="AF1418" s="99"/>
      <c r="AG1418" s="99"/>
      <c r="AH1418" s="99"/>
      <c r="AI1418" s="99"/>
      <c r="AJ1418" s="99"/>
      <c r="AK1418" s="99"/>
      <c r="AL1418" s="99"/>
      <c r="AM1418" s="99"/>
      <c r="AN1418" s="99"/>
      <c r="AO1418" s="52"/>
      <c r="AP1418" s="52"/>
      <c r="AQ1418" s="52"/>
    </row>
    <row r="1419" spans="1:43" ht="15" thickBot="1">
      <c r="A1419" s="1" t="s">
        <v>11</v>
      </c>
      <c r="B1419" s="1">
        <v>13135050106</v>
      </c>
      <c r="C1419" s="1"/>
      <c r="D1419" s="12">
        <v>86.8</v>
      </c>
      <c r="E1419" s="12">
        <v>87.2</v>
      </c>
      <c r="F1419" s="12">
        <v>58.7</v>
      </c>
      <c r="G1419" s="12">
        <v>59.3</v>
      </c>
      <c r="H1419" s="12">
        <v>5.4</v>
      </c>
      <c r="I1419" s="12">
        <v>7.6</v>
      </c>
      <c r="J1419" s="12">
        <v>35.299999999999997</v>
      </c>
      <c r="K1419" s="12">
        <v>27.8</v>
      </c>
      <c r="L1419" s="12">
        <v>35.4</v>
      </c>
      <c r="M1419" s="12">
        <v>24.7</v>
      </c>
      <c r="N1419" s="12">
        <v>77.599999999999994</v>
      </c>
      <c r="O1419" s="12">
        <v>20.6</v>
      </c>
      <c r="P1419" s="12">
        <v>28.6</v>
      </c>
      <c r="Q1419" s="12">
        <v>8.4</v>
      </c>
      <c r="R1419" s="85">
        <v>0.64626898740852812</v>
      </c>
      <c r="S1419" s="122">
        <v>0.77834916657823572</v>
      </c>
      <c r="T1419" s="122">
        <v>0.58739338325557999</v>
      </c>
      <c r="U1419" s="122">
        <v>0.592307262873495</v>
      </c>
      <c r="V1419" s="174">
        <f t="shared" si="2605"/>
        <v>3</v>
      </c>
      <c r="W1419" s="174">
        <f t="shared" si="2606"/>
        <v>5</v>
      </c>
      <c r="X1419" s="174">
        <f t="shared" si="2607"/>
        <v>2</v>
      </c>
      <c r="Y1419" s="174">
        <f t="shared" si="2608"/>
        <v>3</v>
      </c>
      <c r="Z1419" s="99"/>
      <c r="AA1419" s="99"/>
      <c r="AB1419" s="99"/>
      <c r="AC1419" s="99"/>
      <c r="AD1419" s="99"/>
      <c r="AE1419" s="99"/>
      <c r="AF1419" s="99"/>
      <c r="AG1419" s="99"/>
      <c r="AH1419" s="99"/>
      <c r="AI1419" s="99"/>
      <c r="AJ1419" s="99"/>
      <c r="AK1419" s="99"/>
      <c r="AL1419" s="99"/>
      <c r="AM1419" s="99"/>
      <c r="AN1419" s="99"/>
      <c r="AO1419" s="52"/>
      <c r="AP1419" s="52"/>
      <c r="AQ1419" s="52"/>
    </row>
    <row r="1420" spans="1:43" ht="15" thickBot="1">
      <c r="A1420" s="1" t="s">
        <v>11</v>
      </c>
      <c r="B1420" s="1">
        <v>13135050107</v>
      </c>
      <c r="C1420" s="1"/>
      <c r="D1420" s="12">
        <v>82</v>
      </c>
      <c r="E1420" s="12">
        <v>77.099999999999994</v>
      </c>
      <c r="F1420" s="12">
        <v>62.6</v>
      </c>
      <c r="G1420" s="12">
        <v>57.7</v>
      </c>
      <c r="H1420" s="12">
        <v>9.1</v>
      </c>
      <c r="I1420" s="12">
        <v>5.9</v>
      </c>
      <c r="J1420" s="12">
        <v>10.7</v>
      </c>
      <c r="K1420" s="12">
        <v>16.899999999999999</v>
      </c>
      <c r="L1420" s="12">
        <v>30.2</v>
      </c>
      <c r="M1420" s="12">
        <v>3.8</v>
      </c>
      <c r="N1420" s="12">
        <v>65.8</v>
      </c>
      <c r="O1420" s="12">
        <v>5.3</v>
      </c>
      <c r="P1420" s="12">
        <v>15.3</v>
      </c>
      <c r="Q1420" s="12">
        <v>8.1</v>
      </c>
      <c r="R1420" s="85">
        <v>0.75859558992199605</v>
      </c>
      <c r="S1420" s="122">
        <v>0.73012905896856961</v>
      </c>
      <c r="T1420" s="122">
        <v>0.80321321262018153</v>
      </c>
      <c r="U1420" s="122">
        <v>0.69467748722854072</v>
      </c>
      <c r="V1420" s="174">
        <f t="shared" si="2605"/>
        <v>5</v>
      </c>
      <c r="W1420" s="174">
        <f t="shared" si="2606"/>
        <v>5</v>
      </c>
      <c r="X1420" s="174">
        <f t="shared" si="2607"/>
        <v>5</v>
      </c>
      <c r="Y1420" s="174">
        <f t="shared" si="2608"/>
        <v>3</v>
      </c>
      <c r="Z1420" s="99"/>
      <c r="AA1420" s="99"/>
      <c r="AB1420" s="99"/>
      <c r="AC1420" s="99"/>
      <c r="AD1420" s="99"/>
      <c r="AE1420" s="99"/>
      <c r="AF1420" s="99"/>
      <c r="AG1420" s="99"/>
      <c r="AH1420" s="99"/>
      <c r="AI1420" s="99"/>
      <c r="AJ1420" s="99"/>
      <c r="AK1420" s="99"/>
      <c r="AL1420" s="99"/>
      <c r="AM1420" s="99"/>
      <c r="AN1420" s="99"/>
      <c r="AO1420" s="52"/>
      <c r="AP1420" s="52"/>
      <c r="AQ1420" s="52"/>
    </row>
    <row r="1421" spans="1:43" ht="15" thickBot="1">
      <c r="A1421" s="1" t="s">
        <v>11</v>
      </c>
      <c r="B1421" s="1">
        <v>13135050108</v>
      </c>
      <c r="C1421" s="1"/>
      <c r="D1421" s="12">
        <v>90.3</v>
      </c>
      <c r="E1421" s="12">
        <v>87.5</v>
      </c>
      <c r="F1421" s="12">
        <v>79.5</v>
      </c>
      <c r="G1421" s="12">
        <v>74</v>
      </c>
      <c r="H1421" s="12">
        <v>6.8</v>
      </c>
      <c r="I1421" s="12">
        <v>4.0999999999999996</v>
      </c>
      <c r="J1421" s="12">
        <v>16.7</v>
      </c>
      <c r="K1421" s="12">
        <v>13.5</v>
      </c>
      <c r="L1421" s="12">
        <v>31.3</v>
      </c>
      <c r="M1421" s="12">
        <v>5.3</v>
      </c>
      <c r="N1421" s="12">
        <v>87.9</v>
      </c>
      <c r="O1421" s="12">
        <v>7.6</v>
      </c>
      <c r="P1421" s="12">
        <v>13.2</v>
      </c>
      <c r="Q1421" s="12">
        <v>7.8</v>
      </c>
      <c r="R1421" s="85">
        <v>0.86568724240753059</v>
      </c>
      <c r="S1421" s="122">
        <v>0.90182089611214233</v>
      </c>
      <c r="T1421" s="122">
        <v>0.79854026356494801</v>
      </c>
      <c r="U1421" s="122">
        <v>0.83689465379551009</v>
      </c>
      <c r="V1421" s="174">
        <f t="shared" si="2605"/>
        <v>5</v>
      </c>
      <c r="W1421" s="174">
        <f t="shared" si="2606"/>
        <v>5</v>
      </c>
      <c r="X1421" s="174">
        <f t="shared" si="2607"/>
        <v>5</v>
      </c>
      <c r="Y1421" s="174">
        <f t="shared" si="2608"/>
        <v>5</v>
      </c>
      <c r="Z1421" s="99"/>
      <c r="AA1421" s="99"/>
      <c r="AB1421" s="99"/>
      <c r="AC1421" s="99"/>
      <c r="AD1421" s="99"/>
      <c r="AE1421" s="99"/>
      <c r="AF1421" s="99"/>
      <c r="AG1421" s="99"/>
      <c r="AH1421" s="99"/>
      <c r="AI1421" s="99"/>
      <c r="AJ1421" s="99"/>
      <c r="AK1421" s="99"/>
      <c r="AL1421" s="99"/>
      <c r="AM1421" s="99"/>
      <c r="AN1421" s="99"/>
      <c r="AO1421" s="52"/>
      <c r="AP1421" s="52"/>
      <c r="AQ1421" s="52"/>
    </row>
    <row r="1422" spans="1:43" ht="15" thickBot="1">
      <c r="A1422" s="1" t="s">
        <v>11</v>
      </c>
      <c r="B1422" s="1">
        <v>13135050109</v>
      </c>
      <c r="C1422" s="1"/>
      <c r="D1422" s="12">
        <v>86.8</v>
      </c>
      <c r="E1422" s="12">
        <v>83.1</v>
      </c>
      <c r="F1422" s="12">
        <v>68.8</v>
      </c>
      <c r="G1422" s="12">
        <v>66.599999999999994</v>
      </c>
      <c r="H1422" s="12">
        <v>7.2</v>
      </c>
      <c r="I1422" s="12">
        <v>6.2</v>
      </c>
      <c r="J1422" s="12">
        <v>19.100000000000001</v>
      </c>
      <c r="K1422" s="12">
        <v>18.5</v>
      </c>
      <c r="L1422" s="12">
        <v>26.8</v>
      </c>
      <c r="M1422" s="12">
        <v>11.5</v>
      </c>
      <c r="N1422" s="12">
        <v>82.9</v>
      </c>
      <c r="O1422" s="12">
        <v>6.7</v>
      </c>
      <c r="P1422" s="12">
        <v>16.5</v>
      </c>
      <c r="Q1422" s="12">
        <v>10.6</v>
      </c>
      <c r="R1422" s="85">
        <v>0.79772985190872725</v>
      </c>
      <c r="S1422" s="122">
        <v>0.8125160233144777</v>
      </c>
      <c r="T1422" s="122">
        <v>0.77089057742861355</v>
      </c>
      <c r="U1422" s="122">
        <v>0.76463380630449107</v>
      </c>
      <c r="V1422" s="174">
        <f t="shared" si="2605"/>
        <v>5</v>
      </c>
      <c r="W1422" s="174">
        <f t="shared" si="2606"/>
        <v>5</v>
      </c>
      <c r="X1422" s="174">
        <f t="shared" si="2607"/>
        <v>5</v>
      </c>
      <c r="Y1422" s="174">
        <f t="shared" si="2608"/>
        <v>5</v>
      </c>
      <c r="Z1422" s="99"/>
      <c r="AA1422" s="99"/>
      <c r="AB1422" s="99"/>
      <c r="AC1422" s="99"/>
      <c r="AD1422" s="99"/>
      <c r="AE1422" s="99"/>
      <c r="AF1422" s="99"/>
      <c r="AG1422" s="99"/>
      <c r="AH1422" s="99"/>
      <c r="AI1422" s="99"/>
      <c r="AJ1422" s="99"/>
      <c r="AK1422" s="99"/>
      <c r="AL1422" s="99"/>
      <c r="AM1422" s="99"/>
      <c r="AN1422" s="99"/>
      <c r="AO1422" s="52"/>
      <c r="AP1422" s="52"/>
      <c r="AQ1422" s="52"/>
    </row>
    <row r="1423" spans="1:43" ht="15" thickBot="1">
      <c r="A1423" s="1" t="s">
        <v>11</v>
      </c>
      <c r="B1423" s="1">
        <v>13135050205</v>
      </c>
      <c r="C1423" s="1"/>
      <c r="D1423" s="12">
        <v>73.599999999999994</v>
      </c>
      <c r="E1423" s="12">
        <v>74.3</v>
      </c>
      <c r="F1423" s="12">
        <v>60.5</v>
      </c>
      <c r="G1423" s="12">
        <v>52.8</v>
      </c>
      <c r="H1423" s="12">
        <v>7.7</v>
      </c>
      <c r="I1423" s="12">
        <v>11.6</v>
      </c>
      <c r="J1423" s="12">
        <v>15.8</v>
      </c>
      <c r="K1423" s="12">
        <v>36</v>
      </c>
      <c r="L1423" s="12">
        <v>40.700000000000003</v>
      </c>
      <c r="M1423" s="12">
        <v>10.9</v>
      </c>
      <c r="N1423" s="12">
        <v>81.3</v>
      </c>
      <c r="O1423" s="12">
        <v>13</v>
      </c>
      <c r="P1423" s="12">
        <v>22.6</v>
      </c>
      <c r="Q1423" s="12">
        <v>6.1</v>
      </c>
      <c r="R1423" s="85">
        <v>0.66101240647149007</v>
      </c>
      <c r="S1423" s="122">
        <v>0.65576744343792881</v>
      </c>
      <c r="T1423" s="122">
        <v>0.60863398623161269</v>
      </c>
      <c r="U1423" s="122">
        <v>0.72542297319950222</v>
      </c>
      <c r="V1423" s="174">
        <f t="shared" si="2605"/>
        <v>3</v>
      </c>
      <c r="W1423" s="174">
        <f t="shared" si="2606"/>
        <v>5</v>
      </c>
      <c r="X1423" s="174">
        <f t="shared" si="2607"/>
        <v>3</v>
      </c>
      <c r="Y1423" s="174">
        <f t="shared" si="2608"/>
        <v>5</v>
      </c>
      <c r="Z1423" s="99"/>
      <c r="AA1423" s="99"/>
      <c r="AB1423" s="99"/>
      <c r="AC1423" s="99"/>
      <c r="AD1423" s="99"/>
      <c r="AE1423" s="99"/>
      <c r="AF1423" s="99"/>
      <c r="AG1423" s="99"/>
      <c r="AH1423" s="99"/>
      <c r="AI1423" s="99"/>
      <c r="AJ1423" s="99"/>
      <c r="AK1423" s="99"/>
      <c r="AL1423" s="99"/>
      <c r="AM1423" s="99"/>
      <c r="AN1423" s="99"/>
      <c r="AO1423" s="52"/>
      <c r="AP1423" s="52"/>
      <c r="AQ1423" s="52"/>
    </row>
    <row r="1424" spans="1:43" ht="15" thickBot="1">
      <c r="A1424" s="1" t="s">
        <v>11</v>
      </c>
      <c r="B1424" s="1">
        <v>13135050208</v>
      </c>
      <c r="C1424" s="1"/>
      <c r="D1424" s="12">
        <v>81.599999999999994</v>
      </c>
      <c r="E1424" s="12">
        <v>79.5</v>
      </c>
      <c r="F1424" s="12">
        <v>61.3</v>
      </c>
      <c r="G1424" s="12">
        <v>50.5</v>
      </c>
      <c r="H1424" s="12">
        <v>6.8</v>
      </c>
      <c r="I1424" s="12">
        <v>8.5</v>
      </c>
      <c r="J1424" s="12">
        <v>10.3</v>
      </c>
      <c r="K1424" s="12">
        <v>23.3</v>
      </c>
      <c r="L1424" s="12">
        <v>32.4</v>
      </c>
      <c r="M1424" s="12">
        <v>5.5</v>
      </c>
      <c r="N1424" s="12">
        <v>89.2</v>
      </c>
      <c r="O1424" s="12">
        <v>8</v>
      </c>
      <c r="P1424" s="12">
        <v>27.5</v>
      </c>
      <c r="Q1424" s="12">
        <v>9.9</v>
      </c>
      <c r="R1424" s="85">
        <v>0.75990674422957083</v>
      </c>
      <c r="S1424" s="122">
        <v>0.74187685920178126</v>
      </c>
      <c r="T1424" s="122">
        <v>0.7518753009922059</v>
      </c>
      <c r="U1424" s="122">
        <v>0.74878999423174286</v>
      </c>
      <c r="V1424" s="174">
        <f t="shared" si="2605"/>
        <v>5</v>
      </c>
      <c r="W1424" s="174">
        <f t="shared" si="2606"/>
        <v>5</v>
      </c>
      <c r="X1424" s="174">
        <f t="shared" si="2607"/>
        <v>5</v>
      </c>
      <c r="Y1424" s="174">
        <f t="shared" si="2608"/>
        <v>5</v>
      </c>
      <c r="Z1424" s="99"/>
      <c r="AA1424" s="99"/>
      <c r="AB1424" s="99"/>
      <c r="AC1424" s="99"/>
      <c r="AD1424" s="99"/>
      <c r="AE1424" s="99"/>
      <c r="AF1424" s="99"/>
      <c r="AG1424" s="99"/>
      <c r="AH1424" s="99"/>
      <c r="AI1424" s="99"/>
      <c r="AJ1424" s="99"/>
      <c r="AK1424" s="99"/>
      <c r="AL1424" s="99"/>
      <c r="AM1424" s="99"/>
      <c r="AN1424" s="99"/>
      <c r="AO1424" s="52"/>
      <c r="AP1424" s="52"/>
      <c r="AQ1424" s="52"/>
    </row>
    <row r="1425" spans="1:43" ht="15" thickBot="1">
      <c r="A1425" s="1" t="s">
        <v>11</v>
      </c>
      <c r="B1425" s="1">
        <v>13135050209</v>
      </c>
      <c r="C1425" s="1"/>
      <c r="D1425" s="12">
        <v>73.599999999999994</v>
      </c>
      <c r="E1425" s="12">
        <v>74.3</v>
      </c>
      <c r="F1425" s="12">
        <v>53.4</v>
      </c>
      <c r="G1425" s="12">
        <v>52.8</v>
      </c>
      <c r="H1425" s="12">
        <v>8.6</v>
      </c>
      <c r="I1425" s="12">
        <v>21.1</v>
      </c>
      <c r="J1425" s="12">
        <v>23.6</v>
      </c>
      <c r="K1425" s="12">
        <v>32.9</v>
      </c>
      <c r="L1425" s="12">
        <v>45.7</v>
      </c>
      <c r="M1425" s="12">
        <v>11.5</v>
      </c>
      <c r="N1425" s="12">
        <v>81.3</v>
      </c>
      <c r="O1425" s="12">
        <v>7.4</v>
      </c>
      <c r="P1425" s="12">
        <v>43</v>
      </c>
      <c r="Q1425" s="12">
        <v>17.899999999999999</v>
      </c>
      <c r="R1425" s="85">
        <v>0.55188725593580823</v>
      </c>
      <c r="S1425" s="122">
        <v>0.56442695088798223</v>
      </c>
      <c r="T1425" s="122">
        <v>0.58087297884811617</v>
      </c>
      <c r="U1425" s="122">
        <v>0.53961573415209307</v>
      </c>
      <c r="V1425" s="174">
        <f t="shared" si="2605"/>
        <v>3</v>
      </c>
      <c r="W1425" s="174">
        <f t="shared" si="2606"/>
        <v>3</v>
      </c>
      <c r="X1425" s="174">
        <f t="shared" si="2607"/>
        <v>2</v>
      </c>
      <c r="Y1425" s="174">
        <f t="shared" si="2608"/>
        <v>2</v>
      </c>
      <c r="Z1425" s="99"/>
      <c r="AA1425" s="99"/>
      <c r="AB1425" s="99"/>
      <c r="AC1425" s="99"/>
      <c r="AD1425" s="99"/>
      <c r="AE1425" s="99"/>
      <c r="AF1425" s="99"/>
      <c r="AG1425" s="99"/>
      <c r="AH1425" s="99"/>
      <c r="AI1425" s="99"/>
      <c r="AJ1425" s="99"/>
      <c r="AK1425" s="99"/>
      <c r="AL1425" s="99"/>
      <c r="AM1425" s="99"/>
      <c r="AN1425" s="99"/>
      <c r="AO1425" s="52"/>
      <c r="AP1425" s="52"/>
      <c r="AQ1425" s="52"/>
    </row>
    <row r="1426" spans="1:43" ht="15" thickBot="1">
      <c r="A1426" s="1" t="s">
        <v>11</v>
      </c>
      <c r="B1426" s="1">
        <v>13135050210</v>
      </c>
      <c r="C1426" s="1"/>
      <c r="D1426" s="12">
        <v>88.7</v>
      </c>
      <c r="E1426" s="12">
        <v>85.1</v>
      </c>
      <c r="F1426" s="12">
        <v>77.400000000000006</v>
      </c>
      <c r="G1426" s="12">
        <v>61.5</v>
      </c>
      <c r="H1426" s="12">
        <v>6.6</v>
      </c>
      <c r="I1426" s="12">
        <v>14.5</v>
      </c>
      <c r="J1426" s="12">
        <v>21.6</v>
      </c>
      <c r="K1426" s="12">
        <v>22.8</v>
      </c>
      <c r="L1426" s="12">
        <v>32.799999999999997</v>
      </c>
      <c r="M1426" s="12">
        <v>3.4</v>
      </c>
      <c r="N1426" s="12">
        <v>88.2</v>
      </c>
      <c r="O1426" s="12">
        <v>10.6</v>
      </c>
      <c r="P1426" s="12">
        <v>23.3</v>
      </c>
      <c r="Q1426" s="12">
        <v>3.7</v>
      </c>
      <c r="R1426" s="85">
        <v>0.80529077637048174</v>
      </c>
      <c r="S1426" s="122">
        <v>0.79547206533520731</v>
      </c>
      <c r="T1426" s="122">
        <v>0.76469788062163213</v>
      </c>
      <c r="U1426" s="122">
        <v>0.8096065540840085</v>
      </c>
      <c r="V1426" s="174">
        <f t="shared" si="2605"/>
        <v>5</v>
      </c>
      <c r="W1426" s="174">
        <f t="shared" si="2606"/>
        <v>5</v>
      </c>
      <c r="X1426" s="174">
        <f t="shared" si="2607"/>
        <v>5</v>
      </c>
      <c r="Y1426" s="174">
        <f t="shared" si="2608"/>
        <v>5</v>
      </c>
      <c r="Z1426" s="99"/>
      <c r="AA1426" s="99"/>
      <c r="AB1426" s="99"/>
      <c r="AC1426" s="99"/>
      <c r="AD1426" s="99"/>
      <c r="AE1426" s="99"/>
      <c r="AF1426" s="99"/>
      <c r="AG1426" s="99"/>
      <c r="AH1426" s="99"/>
      <c r="AI1426" s="99"/>
      <c r="AJ1426" s="99"/>
      <c r="AK1426" s="99"/>
      <c r="AL1426" s="99"/>
      <c r="AM1426" s="99"/>
      <c r="AN1426" s="99"/>
      <c r="AO1426" s="52"/>
      <c r="AP1426" s="52"/>
      <c r="AQ1426" s="52"/>
    </row>
    <row r="1427" spans="1:43" ht="15" thickBot="1">
      <c r="A1427" s="1" t="s">
        <v>11</v>
      </c>
      <c r="B1427" s="1">
        <v>13135050211</v>
      </c>
      <c r="C1427" s="1"/>
      <c r="D1427" s="12">
        <v>73.599999999999994</v>
      </c>
      <c r="E1427" s="12">
        <v>74.3</v>
      </c>
      <c r="F1427" s="12">
        <v>41.9</v>
      </c>
      <c r="G1427" s="12">
        <v>52.7</v>
      </c>
      <c r="H1427" s="12">
        <v>6.6</v>
      </c>
      <c r="I1427" s="12">
        <v>22.8</v>
      </c>
      <c r="J1427" s="12">
        <v>62</v>
      </c>
      <c r="K1427" s="12">
        <v>64.400000000000006</v>
      </c>
      <c r="L1427" s="12">
        <v>60.7</v>
      </c>
      <c r="M1427" s="12">
        <v>27.8</v>
      </c>
      <c r="N1427" s="12">
        <v>81.3</v>
      </c>
      <c r="O1427" s="12">
        <v>18.2</v>
      </c>
      <c r="P1427" s="12">
        <v>50.1</v>
      </c>
      <c r="Q1427" s="12">
        <v>13.8</v>
      </c>
      <c r="R1427" s="85">
        <v>0.35577745621907908</v>
      </c>
      <c r="S1427" s="122">
        <v>0.48199444886575754</v>
      </c>
      <c r="T1427" s="122">
        <v>0.24641854558991422</v>
      </c>
      <c r="U1427" s="122">
        <v>0.46935927788098347</v>
      </c>
      <c r="V1427" s="174">
        <f t="shared" si="2605"/>
        <v>1</v>
      </c>
      <c r="W1427" s="174">
        <f t="shared" si="2606"/>
        <v>3</v>
      </c>
      <c r="X1427" s="174">
        <f t="shared" si="2607"/>
        <v>1</v>
      </c>
      <c r="Y1427" s="174">
        <f t="shared" si="2608"/>
        <v>2</v>
      </c>
      <c r="Z1427" s="99"/>
      <c r="AA1427" s="99"/>
      <c r="AB1427" s="99"/>
      <c r="AC1427" s="99"/>
      <c r="AD1427" s="99"/>
      <c r="AE1427" s="99"/>
      <c r="AF1427" s="99"/>
      <c r="AG1427" s="99"/>
      <c r="AH1427" s="99"/>
      <c r="AI1427" s="99"/>
      <c r="AJ1427" s="99"/>
      <c r="AK1427" s="99"/>
      <c r="AL1427" s="99"/>
      <c r="AM1427" s="99"/>
      <c r="AN1427" s="99"/>
      <c r="AO1427" s="52"/>
      <c r="AP1427" s="52"/>
      <c r="AQ1427" s="52"/>
    </row>
    <row r="1428" spans="1:43" ht="15" thickBot="1">
      <c r="A1428" s="1" t="s">
        <v>11</v>
      </c>
      <c r="B1428" s="1">
        <v>13135050212</v>
      </c>
      <c r="C1428" s="1"/>
      <c r="D1428" s="12">
        <v>91.2</v>
      </c>
      <c r="E1428" s="12">
        <v>88.5</v>
      </c>
      <c r="F1428" s="12">
        <v>76.5</v>
      </c>
      <c r="G1428" s="12">
        <v>73.400000000000006</v>
      </c>
      <c r="H1428" s="12">
        <v>4.4000000000000004</v>
      </c>
      <c r="I1428" s="12">
        <v>4.9000000000000004</v>
      </c>
      <c r="J1428" s="12">
        <v>3</v>
      </c>
      <c r="K1428" s="12">
        <v>4.7</v>
      </c>
      <c r="L1428" s="12">
        <v>29.8</v>
      </c>
      <c r="M1428" s="12">
        <v>4.0999999999999996</v>
      </c>
      <c r="N1428" s="12">
        <v>89.3</v>
      </c>
      <c r="O1428" s="12">
        <v>4.2</v>
      </c>
      <c r="P1428" s="12">
        <v>7.6</v>
      </c>
      <c r="Q1428" s="12">
        <v>5.5</v>
      </c>
      <c r="R1428" s="85">
        <v>0.93915127481821004</v>
      </c>
      <c r="S1428" s="122">
        <v>0.96221221671196711</v>
      </c>
      <c r="T1428" s="122">
        <v>0.85078831152876455</v>
      </c>
      <c r="U1428" s="122">
        <v>0.92272455528746578</v>
      </c>
      <c r="V1428" s="174">
        <f t="shared" si="2605"/>
        <v>5</v>
      </c>
      <c r="W1428" s="174">
        <f t="shared" si="2606"/>
        <v>5</v>
      </c>
      <c r="X1428" s="174">
        <f t="shared" si="2607"/>
        <v>5</v>
      </c>
      <c r="Y1428" s="174">
        <f t="shared" si="2608"/>
        <v>5</v>
      </c>
      <c r="Z1428" s="99"/>
      <c r="AA1428" s="99"/>
      <c r="AB1428" s="99"/>
      <c r="AC1428" s="99"/>
      <c r="AD1428" s="99"/>
      <c r="AE1428" s="99"/>
      <c r="AF1428" s="99"/>
      <c r="AG1428" s="99"/>
      <c r="AH1428" s="99"/>
      <c r="AI1428" s="99"/>
      <c r="AJ1428" s="99"/>
      <c r="AK1428" s="99"/>
      <c r="AL1428" s="99"/>
      <c r="AM1428" s="99"/>
      <c r="AN1428" s="99"/>
      <c r="AO1428" s="52"/>
      <c r="AP1428" s="52"/>
      <c r="AQ1428" s="52"/>
    </row>
    <row r="1429" spans="1:43" ht="15" thickBot="1">
      <c r="A1429" s="1" t="s">
        <v>11</v>
      </c>
      <c r="B1429" s="1">
        <v>13135050213</v>
      </c>
      <c r="C1429" s="1"/>
      <c r="D1429" s="12">
        <v>91.7</v>
      </c>
      <c r="E1429" s="12">
        <v>89.2</v>
      </c>
      <c r="F1429" s="12">
        <v>73.2</v>
      </c>
      <c r="G1429" s="12">
        <v>77.099999999999994</v>
      </c>
      <c r="H1429" s="12">
        <v>6.7</v>
      </c>
      <c r="I1429" s="12">
        <v>19</v>
      </c>
      <c r="J1429" s="12">
        <v>9.9</v>
      </c>
      <c r="K1429" s="12">
        <v>15.5</v>
      </c>
      <c r="L1429" s="12">
        <v>29.9</v>
      </c>
      <c r="M1429" s="12">
        <v>2.2000000000000002</v>
      </c>
      <c r="N1429" s="12">
        <v>89.2</v>
      </c>
      <c r="O1429" s="12">
        <v>3.9</v>
      </c>
      <c r="P1429" s="12">
        <v>24.3</v>
      </c>
      <c r="Q1429" s="12">
        <v>8.9</v>
      </c>
      <c r="R1429" s="85">
        <v>0.84608021425429514</v>
      </c>
      <c r="S1429" s="122">
        <v>0.84934196302024167</v>
      </c>
      <c r="T1429" s="122">
        <v>0.82119935385746445</v>
      </c>
      <c r="U1429" s="122">
        <v>0.80479147881439306</v>
      </c>
      <c r="V1429" s="174">
        <f t="shared" si="2605"/>
        <v>5</v>
      </c>
      <c r="W1429" s="174">
        <f t="shared" si="2606"/>
        <v>5</v>
      </c>
      <c r="X1429" s="174">
        <f t="shared" si="2607"/>
        <v>5</v>
      </c>
      <c r="Y1429" s="174">
        <f t="shared" si="2608"/>
        <v>5</v>
      </c>
      <c r="Z1429" s="99"/>
      <c r="AA1429" s="99"/>
      <c r="AB1429" s="99"/>
      <c r="AC1429" s="99"/>
      <c r="AD1429" s="99"/>
      <c r="AE1429" s="99"/>
      <c r="AF1429" s="99"/>
      <c r="AG1429" s="99"/>
      <c r="AH1429" s="99"/>
      <c r="AI1429" s="99"/>
      <c r="AJ1429" s="99"/>
      <c r="AK1429" s="99"/>
      <c r="AL1429" s="99"/>
      <c r="AM1429" s="99"/>
      <c r="AN1429" s="99"/>
      <c r="AO1429" s="52"/>
      <c r="AP1429" s="52"/>
      <c r="AQ1429" s="52"/>
    </row>
    <row r="1430" spans="1:43" ht="15" thickBot="1">
      <c r="A1430" s="1" t="s">
        <v>11</v>
      </c>
      <c r="B1430" s="1">
        <v>13135050214</v>
      </c>
      <c r="C1430" s="1"/>
      <c r="D1430" s="12">
        <v>76</v>
      </c>
      <c r="E1430" s="12">
        <v>75.8</v>
      </c>
      <c r="F1430" s="12">
        <v>64.099999999999994</v>
      </c>
      <c r="G1430" s="12">
        <v>52.5</v>
      </c>
      <c r="H1430" s="12">
        <v>8.4</v>
      </c>
      <c r="I1430" s="12">
        <v>15</v>
      </c>
      <c r="J1430" s="12">
        <v>2.5</v>
      </c>
      <c r="K1430" s="12">
        <v>21.1</v>
      </c>
      <c r="L1430" s="12">
        <v>32.4</v>
      </c>
      <c r="M1430" s="12">
        <v>3.6</v>
      </c>
      <c r="N1430" s="12">
        <v>82.4</v>
      </c>
      <c r="O1430" s="12">
        <v>2.5</v>
      </c>
      <c r="P1430" s="12">
        <v>22.3</v>
      </c>
      <c r="Q1430" s="12">
        <v>8.9</v>
      </c>
      <c r="R1430" s="85">
        <v>0.75806190439691246</v>
      </c>
      <c r="S1430" s="122">
        <v>0.67733933845666849</v>
      </c>
      <c r="T1430" s="122">
        <v>0.77274771782120588</v>
      </c>
      <c r="U1430" s="122">
        <v>0.78025204993498509</v>
      </c>
      <c r="V1430" s="174">
        <f t="shared" si="2605"/>
        <v>5</v>
      </c>
      <c r="W1430" s="174">
        <f t="shared" si="2606"/>
        <v>5</v>
      </c>
      <c r="X1430" s="174">
        <f t="shared" si="2607"/>
        <v>5</v>
      </c>
      <c r="Y1430" s="174">
        <f t="shared" si="2608"/>
        <v>5</v>
      </c>
      <c r="Z1430" s="99"/>
      <c r="AA1430" s="99"/>
      <c r="AB1430" s="99"/>
      <c r="AC1430" s="99"/>
      <c r="AD1430" s="99"/>
      <c r="AE1430" s="99"/>
      <c r="AF1430" s="99"/>
      <c r="AG1430" s="99"/>
      <c r="AH1430" s="99"/>
      <c r="AI1430" s="99"/>
      <c r="AJ1430" s="99"/>
      <c r="AK1430" s="99"/>
      <c r="AL1430" s="99"/>
      <c r="AM1430" s="99"/>
      <c r="AN1430" s="99"/>
      <c r="AO1430" s="52"/>
      <c r="AP1430" s="52"/>
      <c r="AQ1430" s="52"/>
    </row>
    <row r="1431" spans="1:43" ht="15" thickBot="1">
      <c r="A1431" s="1" t="s">
        <v>11</v>
      </c>
      <c r="B1431" s="1">
        <v>13135050215</v>
      </c>
      <c r="C1431" s="1"/>
      <c r="D1431" s="12">
        <v>81</v>
      </c>
      <c r="E1431" s="12">
        <v>78.8</v>
      </c>
      <c r="F1431" s="12">
        <v>54.3</v>
      </c>
      <c r="G1431" s="12">
        <v>51.7</v>
      </c>
      <c r="H1431" s="12">
        <v>8.6999999999999993</v>
      </c>
      <c r="I1431" s="12">
        <v>25.8</v>
      </c>
      <c r="J1431" s="12">
        <v>19</v>
      </c>
      <c r="K1431" s="12">
        <v>36.4</v>
      </c>
      <c r="L1431" s="12">
        <v>46.1</v>
      </c>
      <c r="M1431" s="12">
        <v>9.1</v>
      </c>
      <c r="N1431" s="12">
        <v>84.6</v>
      </c>
      <c r="O1431" s="12">
        <v>4.5999999999999996</v>
      </c>
      <c r="P1431" s="12">
        <v>37.4</v>
      </c>
      <c r="Q1431" s="12">
        <v>7.7</v>
      </c>
      <c r="R1431" s="85">
        <v>0.62427167538804174</v>
      </c>
      <c r="S1431" s="122">
        <v>0.59279329819258342</v>
      </c>
      <c r="T1431" s="122">
        <v>0.58035497764280441</v>
      </c>
      <c r="U1431" s="122">
        <v>0.71641649825317255</v>
      </c>
      <c r="V1431" s="174">
        <f t="shared" si="2605"/>
        <v>3</v>
      </c>
      <c r="W1431" s="174">
        <f t="shared" si="2606"/>
        <v>3</v>
      </c>
      <c r="X1431" s="174">
        <f t="shared" si="2607"/>
        <v>2</v>
      </c>
      <c r="Y1431" s="174">
        <f t="shared" si="2608"/>
        <v>3</v>
      </c>
      <c r="Z1431" s="99"/>
      <c r="AA1431" s="99"/>
      <c r="AB1431" s="99"/>
      <c r="AC1431" s="99"/>
      <c r="AD1431" s="99"/>
      <c r="AE1431" s="99"/>
      <c r="AF1431" s="99"/>
      <c r="AG1431" s="99"/>
      <c r="AH1431" s="99"/>
      <c r="AI1431" s="99"/>
      <c r="AJ1431" s="99"/>
      <c r="AK1431" s="99"/>
      <c r="AL1431" s="99"/>
      <c r="AM1431" s="99"/>
      <c r="AN1431" s="99"/>
      <c r="AO1431" s="52"/>
      <c r="AP1431" s="52"/>
      <c r="AQ1431" s="52"/>
    </row>
    <row r="1432" spans="1:43" ht="15" thickBot="1">
      <c r="A1432" s="1" t="s">
        <v>11</v>
      </c>
      <c r="B1432" s="1">
        <v>13135050216</v>
      </c>
      <c r="C1432" s="1"/>
      <c r="D1432" s="12">
        <v>86.5</v>
      </c>
      <c r="E1432" s="12">
        <v>82.2</v>
      </c>
      <c r="F1432" s="12">
        <v>83.2</v>
      </c>
      <c r="G1432" s="12">
        <v>50.5</v>
      </c>
      <c r="H1432" s="12">
        <v>7.1</v>
      </c>
      <c r="I1432" s="12">
        <v>4.0999999999999996</v>
      </c>
      <c r="J1432" s="12">
        <v>8.1999999999999993</v>
      </c>
      <c r="K1432" s="12">
        <v>14.6</v>
      </c>
      <c r="L1432" s="12">
        <v>29.6</v>
      </c>
      <c r="M1432" s="12">
        <v>2.6</v>
      </c>
      <c r="N1432" s="12">
        <v>87.2</v>
      </c>
      <c r="O1432" s="12">
        <v>2.9</v>
      </c>
      <c r="P1432" s="12">
        <v>23.2</v>
      </c>
      <c r="Q1432" s="12">
        <v>5.5</v>
      </c>
      <c r="R1432" s="85">
        <v>0.85526242810093067</v>
      </c>
      <c r="S1432" s="122">
        <v>0.83576018426465037</v>
      </c>
      <c r="T1432" s="122">
        <v>0.82416307460122362</v>
      </c>
      <c r="U1432" s="122">
        <v>0.840009078846784</v>
      </c>
      <c r="V1432" s="174">
        <f t="shared" si="2605"/>
        <v>5</v>
      </c>
      <c r="W1432" s="174">
        <f t="shared" si="2606"/>
        <v>5</v>
      </c>
      <c r="X1432" s="174">
        <f t="shared" si="2607"/>
        <v>5</v>
      </c>
      <c r="Y1432" s="174">
        <f t="shared" si="2608"/>
        <v>5</v>
      </c>
      <c r="Z1432" s="99"/>
      <c r="AA1432" s="99"/>
      <c r="AB1432" s="99"/>
      <c r="AC1432" s="99"/>
      <c r="AD1432" s="99"/>
      <c r="AE1432" s="99"/>
      <c r="AF1432" s="99"/>
      <c r="AG1432" s="99"/>
      <c r="AH1432" s="99"/>
      <c r="AI1432" s="99"/>
      <c r="AJ1432" s="99"/>
      <c r="AK1432" s="99"/>
      <c r="AL1432" s="99"/>
      <c r="AM1432" s="99"/>
      <c r="AN1432" s="99"/>
      <c r="AO1432" s="52"/>
      <c r="AP1432" s="52"/>
      <c r="AQ1432" s="52"/>
    </row>
    <row r="1433" spans="1:43" ht="15" thickBot="1">
      <c r="A1433" s="1" t="s">
        <v>11</v>
      </c>
      <c r="B1433" s="1">
        <v>13135050217</v>
      </c>
      <c r="C1433" s="1"/>
      <c r="D1433" s="12">
        <v>86.3</v>
      </c>
      <c r="E1433" s="12">
        <v>82.1</v>
      </c>
      <c r="F1433" s="12">
        <v>69.400000000000006</v>
      </c>
      <c r="G1433" s="12">
        <v>50.6</v>
      </c>
      <c r="H1433" s="12">
        <v>9.1999999999999993</v>
      </c>
      <c r="I1433" s="12">
        <v>13.1</v>
      </c>
      <c r="J1433" s="12">
        <v>5.5</v>
      </c>
      <c r="K1433" s="12">
        <v>15.4</v>
      </c>
      <c r="L1433" s="12">
        <v>37.799999999999997</v>
      </c>
      <c r="M1433" s="12">
        <v>2.7</v>
      </c>
      <c r="N1433" s="12">
        <v>87.1</v>
      </c>
      <c r="O1433" s="12">
        <v>6.2</v>
      </c>
      <c r="P1433" s="12">
        <v>21.3</v>
      </c>
      <c r="Q1433" s="12">
        <v>5.5</v>
      </c>
      <c r="R1433" s="85">
        <v>0.78964924793711411</v>
      </c>
      <c r="S1433" s="122">
        <v>0.73675146039785611</v>
      </c>
      <c r="T1433" s="122">
        <v>0.7619127169975386</v>
      </c>
      <c r="U1433" s="122">
        <v>0.82517176912478785</v>
      </c>
      <c r="V1433" s="174">
        <f t="shared" si="2605"/>
        <v>5</v>
      </c>
      <c r="W1433" s="174">
        <f t="shared" si="2606"/>
        <v>5</v>
      </c>
      <c r="X1433" s="174">
        <f t="shared" si="2607"/>
        <v>5</v>
      </c>
      <c r="Y1433" s="174">
        <f t="shared" si="2608"/>
        <v>5</v>
      </c>
      <c r="Z1433" s="99"/>
      <c r="AA1433" s="99"/>
      <c r="AB1433" s="99"/>
      <c r="AC1433" s="99"/>
      <c r="AD1433" s="99"/>
      <c r="AE1433" s="99"/>
      <c r="AF1433" s="99"/>
      <c r="AG1433" s="99"/>
      <c r="AH1433" s="99"/>
      <c r="AI1433" s="99"/>
      <c r="AJ1433" s="99"/>
      <c r="AK1433" s="99"/>
      <c r="AL1433" s="99"/>
      <c r="AM1433" s="99"/>
      <c r="AN1433" s="99"/>
      <c r="AO1433" s="52"/>
      <c r="AP1433" s="52"/>
      <c r="AQ1433" s="52"/>
    </row>
    <row r="1434" spans="1:43" ht="15" thickBot="1">
      <c r="A1434" s="1" t="s">
        <v>11</v>
      </c>
      <c r="B1434" s="1">
        <v>13135050218</v>
      </c>
      <c r="C1434" s="1"/>
      <c r="D1434" s="12">
        <v>73.599999999999994</v>
      </c>
      <c r="E1434" s="12">
        <v>74.3</v>
      </c>
      <c r="F1434" s="12">
        <v>59.8</v>
      </c>
      <c r="G1434" s="12">
        <v>52.8</v>
      </c>
      <c r="H1434" s="12">
        <v>5.6</v>
      </c>
      <c r="I1434" s="12">
        <v>16.899999999999999</v>
      </c>
      <c r="J1434" s="12">
        <v>1.8</v>
      </c>
      <c r="K1434" s="12">
        <v>26.8</v>
      </c>
      <c r="L1434" s="12">
        <v>31.8</v>
      </c>
      <c r="M1434" s="12">
        <v>24.4</v>
      </c>
      <c r="N1434" s="12">
        <v>81.3</v>
      </c>
      <c r="O1434" s="12">
        <v>14.7</v>
      </c>
      <c r="P1434" s="12">
        <v>37</v>
      </c>
      <c r="Q1434" s="12">
        <v>9.6999999999999993</v>
      </c>
      <c r="R1434" s="85">
        <v>0.63307286566887744</v>
      </c>
      <c r="S1434" s="122">
        <v>0.68862523981893731</v>
      </c>
      <c r="T1434" s="122">
        <v>0.6188841176196459</v>
      </c>
      <c r="U1434" s="122">
        <v>0.60321784958053015</v>
      </c>
      <c r="V1434" s="174">
        <f t="shared" si="2605"/>
        <v>3</v>
      </c>
      <c r="W1434" s="174">
        <f t="shared" si="2606"/>
        <v>5</v>
      </c>
      <c r="X1434" s="174">
        <f t="shared" si="2607"/>
        <v>3</v>
      </c>
      <c r="Y1434" s="174">
        <f t="shared" si="2608"/>
        <v>3</v>
      </c>
      <c r="Z1434" s="99"/>
      <c r="AA1434" s="99"/>
      <c r="AB1434" s="99"/>
      <c r="AC1434" s="99"/>
      <c r="AD1434" s="99"/>
      <c r="AE1434" s="99"/>
      <c r="AF1434" s="99"/>
      <c r="AG1434" s="99"/>
      <c r="AH1434" s="99"/>
      <c r="AI1434" s="99"/>
      <c r="AJ1434" s="99"/>
      <c r="AK1434" s="99"/>
      <c r="AL1434" s="99"/>
      <c r="AM1434" s="99"/>
      <c r="AN1434" s="99"/>
      <c r="AO1434" s="52"/>
      <c r="AP1434" s="52"/>
      <c r="AQ1434" s="52"/>
    </row>
    <row r="1435" spans="1:43" ht="15" thickBot="1">
      <c r="A1435" s="1" t="s">
        <v>11</v>
      </c>
      <c r="B1435" s="1">
        <v>13135050219</v>
      </c>
      <c r="C1435" s="1"/>
      <c r="D1435" s="12">
        <v>73.599999999999994</v>
      </c>
      <c r="E1435" s="12">
        <v>74.3</v>
      </c>
      <c r="F1435" s="12">
        <v>60.5</v>
      </c>
      <c r="G1435" s="12">
        <v>52.8</v>
      </c>
      <c r="H1435" s="12">
        <v>12.3</v>
      </c>
      <c r="I1435" s="12">
        <v>4</v>
      </c>
      <c r="J1435" s="12">
        <v>12.9</v>
      </c>
      <c r="K1435" s="12">
        <v>16.5</v>
      </c>
      <c r="L1435" s="12">
        <v>22.8</v>
      </c>
      <c r="M1435" s="12">
        <v>3.2</v>
      </c>
      <c r="N1435" s="12">
        <v>81.3</v>
      </c>
      <c r="O1435" s="12">
        <v>8.1</v>
      </c>
      <c r="P1435" s="12">
        <v>22.6</v>
      </c>
      <c r="Q1435" s="12">
        <v>6.5</v>
      </c>
      <c r="R1435" s="85">
        <v>0.77181317325378418</v>
      </c>
      <c r="S1435" s="122">
        <v>0.63114853816965855</v>
      </c>
      <c r="T1435" s="122">
        <v>0.86149955258647026</v>
      </c>
      <c r="U1435" s="122">
        <v>0.75644196588979784</v>
      </c>
      <c r="V1435" s="174">
        <f t="shared" si="2605"/>
        <v>5</v>
      </c>
      <c r="W1435" s="174">
        <f t="shared" si="2606"/>
        <v>5</v>
      </c>
      <c r="X1435" s="174">
        <f t="shared" si="2607"/>
        <v>5</v>
      </c>
      <c r="Y1435" s="174">
        <f t="shared" si="2608"/>
        <v>5</v>
      </c>
      <c r="Z1435" s="99"/>
      <c r="AA1435" s="99"/>
      <c r="AB1435" s="99"/>
      <c r="AC1435" s="99"/>
      <c r="AD1435" s="99"/>
      <c r="AE1435" s="99"/>
      <c r="AF1435" s="99"/>
      <c r="AG1435" s="99"/>
      <c r="AH1435" s="99"/>
      <c r="AI1435" s="99"/>
      <c r="AJ1435" s="99"/>
      <c r="AK1435" s="99"/>
      <c r="AL1435" s="99"/>
      <c r="AM1435" s="99"/>
      <c r="AN1435" s="99"/>
      <c r="AO1435" s="52"/>
      <c r="AP1435" s="52"/>
      <c r="AQ1435" s="52"/>
    </row>
    <row r="1436" spans="1:43" ht="15" thickBot="1">
      <c r="A1436" s="1" t="s">
        <v>11</v>
      </c>
      <c r="B1436" s="1">
        <v>13135050220</v>
      </c>
      <c r="C1436" s="1"/>
      <c r="D1436" s="12">
        <v>73.599999999999994</v>
      </c>
      <c r="E1436" s="12">
        <v>74.3</v>
      </c>
      <c r="F1436" s="12">
        <v>55.5</v>
      </c>
      <c r="G1436" s="12">
        <v>52.8</v>
      </c>
      <c r="H1436" s="12">
        <v>11.1</v>
      </c>
      <c r="I1436" s="12">
        <v>20.3</v>
      </c>
      <c r="J1436" s="12">
        <v>28.5</v>
      </c>
      <c r="K1436" s="12">
        <v>43.6</v>
      </c>
      <c r="L1436" s="12">
        <v>40.4</v>
      </c>
      <c r="M1436" s="12">
        <v>10.7</v>
      </c>
      <c r="N1436" s="12">
        <v>81.3</v>
      </c>
      <c r="O1436" s="12">
        <v>6.4</v>
      </c>
      <c r="P1436" s="12">
        <v>21.2</v>
      </c>
      <c r="Q1436" s="12">
        <v>7.8</v>
      </c>
      <c r="R1436" s="85">
        <v>0.61859385993862237</v>
      </c>
      <c r="S1436" s="122">
        <v>0.52506310394760436</v>
      </c>
      <c r="T1436" s="122">
        <v>0.58300317795512713</v>
      </c>
      <c r="U1436" s="122">
        <v>0.76205574139020749</v>
      </c>
      <c r="V1436" s="174">
        <f t="shared" si="2605"/>
        <v>3</v>
      </c>
      <c r="W1436" s="174">
        <f t="shared" si="2606"/>
        <v>3</v>
      </c>
      <c r="X1436" s="174">
        <f t="shared" si="2607"/>
        <v>2</v>
      </c>
      <c r="Y1436" s="174">
        <f t="shared" si="2608"/>
        <v>5</v>
      </c>
      <c r="Z1436" s="99"/>
      <c r="AA1436" s="99"/>
      <c r="AB1436" s="99"/>
      <c r="AC1436" s="99"/>
      <c r="AD1436" s="99"/>
      <c r="AE1436" s="99"/>
      <c r="AF1436" s="99"/>
      <c r="AG1436" s="99"/>
      <c r="AH1436" s="99"/>
      <c r="AI1436" s="99"/>
      <c r="AJ1436" s="99"/>
      <c r="AK1436" s="99"/>
      <c r="AL1436" s="99"/>
      <c r="AM1436" s="99"/>
      <c r="AN1436" s="99"/>
      <c r="AO1436" s="52"/>
      <c r="AP1436" s="52"/>
      <c r="AQ1436" s="52"/>
    </row>
    <row r="1437" spans="1:43" ht="15" thickBot="1">
      <c r="A1437" s="1" t="s">
        <v>11</v>
      </c>
      <c r="B1437" s="1">
        <v>13135050304</v>
      </c>
      <c r="C1437" s="1"/>
      <c r="D1437" s="12">
        <v>69.599999999999994</v>
      </c>
      <c r="E1437" s="12">
        <v>72.599999999999994</v>
      </c>
      <c r="F1437" s="12">
        <v>26.4</v>
      </c>
      <c r="G1437" s="12">
        <v>37.6</v>
      </c>
      <c r="H1437" s="12">
        <v>7.5</v>
      </c>
      <c r="I1437" s="12">
        <v>18</v>
      </c>
      <c r="J1437" s="12">
        <v>50.2</v>
      </c>
      <c r="K1437" s="12">
        <v>57.9</v>
      </c>
      <c r="L1437" s="12">
        <v>53.9</v>
      </c>
      <c r="M1437" s="12">
        <v>28.7</v>
      </c>
      <c r="N1437" s="12">
        <v>75.5</v>
      </c>
      <c r="O1437" s="12">
        <v>23.5</v>
      </c>
      <c r="P1437" s="12">
        <v>53.6</v>
      </c>
      <c r="Q1437" s="12">
        <v>9</v>
      </c>
      <c r="R1437" s="85">
        <v>0.35208058071966558</v>
      </c>
      <c r="S1437" s="122">
        <v>0.43172070227620774</v>
      </c>
      <c r="T1437" s="122">
        <v>0.31393323709666515</v>
      </c>
      <c r="U1437" s="122">
        <v>0.42595611781737869</v>
      </c>
      <c r="V1437" s="174">
        <f t="shared" si="2605"/>
        <v>1</v>
      </c>
      <c r="W1437" s="174">
        <f t="shared" si="2606"/>
        <v>2</v>
      </c>
      <c r="X1437" s="174">
        <f t="shared" si="2607"/>
        <v>1</v>
      </c>
      <c r="Y1437" s="174">
        <f t="shared" si="2608"/>
        <v>2</v>
      </c>
      <c r="Z1437" s="99"/>
      <c r="AA1437" s="99"/>
      <c r="AB1437" s="99"/>
      <c r="AC1437" s="99"/>
      <c r="AD1437" s="99"/>
      <c r="AE1437" s="99"/>
      <c r="AF1437" s="99"/>
      <c r="AG1437" s="99"/>
      <c r="AH1437" s="99"/>
      <c r="AI1437" s="99"/>
      <c r="AJ1437" s="99"/>
      <c r="AK1437" s="99"/>
      <c r="AL1437" s="99"/>
      <c r="AM1437" s="99"/>
      <c r="AN1437" s="99"/>
      <c r="AO1437" s="52"/>
      <c r="AP1437" s="52"/>
      <c r="AQ1437" s="52"/>
    </row>
    <row r="1438" spans="1:43" ht="15" thickBot="1">
      <c r="A1438" s="1" t="s">
        <v>11</v>
      </c>
      <c r="B1438" s="1">
        <v>13135050306</v>
      </c>
      <c r="C1438" s="1"/>
      <c r="D1438" s="12">
        <v>69.599999999999994</v>
      </c>
      <c r="E1438" s="12">
        <v>72.599999999999994</v>
      </c>
      <c r="F1438" s="12">
        <v>26.2</v>
      </c>
      <c r="G1438" s="12">
        <v>31.3</v>
      </c>
      <c r="H1438" s="12">
        <v>7.1</v>
      </c>
      <c r="I1438" s="12">
        <v>25.4</v>
      </c>
      <c r="J1438" s="12">
        <v>54.5</v>
      </c>
      <c r="K1438" s="12">
        <v>58.9</v>
      </c>
      <c r="L1438" s="12">
        <v>51.3</v>
      </c>
      <c r="M1438" s="12">
        <v>41.7</v>
      </c>
      <c r="N1438" s="12">
        <v>75.5</v>
      </c>
      <c r="O1438" s="12">
        <v>51.5</v>
      </c>
      <c r="P1438" s="12">
        <v>71</v>
      </c>
      <c r="Q1438" s="12">
        <v>10.3</v>
      </c>
      <c r="R1438" s="85">
        <v>0.22703045937183575</v>
      </c>
      <c r="S1438" s="122">
        <v>0.37739635943329547</v>
      </c>
      <c r="T1438" s="122">
        <v>0.24345706485525034</v>
      </c>
      <c r="U1438" s="122">
        <v>0.21133076998723843</v>
      </c>
      <c r="V1438" s="174">
        <f t="shared" si="2605"/>
        <v>1</v>
      </c>
      <c r="W1438" s="174">
        <f t="shared" si="2606"/>
        <v>2</v>
      </c>
      <c r="X1438" s="174">
        <f t="shared" si="2607"/>
        <v>1</v>
      </c>
      <c r="Y1438" s="174">
        <f t="shared" si="2608"/>
        <v>1</v>
      </c>
      <c r="Z1438" s="99"/>
      <c r="AA1438" s="99"/>
      <c r="AB1438" s="99"/>
      <c r="AC1438" s="99"/>
      <c r="AD1438" s="99"/>
      <c r="AE1438" s="99"/>
      <c r="AF1438" s="99"/>
      <c r="AG1438" s="99"/>
      <c r="AH1438" s="99"/>
      <c r="AI1438" s="99"/>
      <c r="AJ1438" s="99"/>
      <c r="AK1438" s="99"/>
      <c r="AL1438" s="99"/>
      <c r="AM1438" s="99"/>
      <c r="AN1438" s="99"/>
      <c r="AO1438" s="52"/>
      <c r="AP1438" s="52"/>
      <c r="AQ1438" s="52"/>
    </row>
    <row r="1439" spans="1:43" ht="15" thickBot="1">
      <c r="A1439" s="1" t="s">
        <v>11</v>
      </c>
      <c r="B1439" s="1">
        <v>13135050308</v>
      </c>
      <c r="C1439" s="1"/>
      <c r="D1439" s="12">
        <v>69.599999999999994</v>
      </c>
      <c r="E1439" s="12">
        <v>72.599999999999994</v>
      </c>
      <c r="F1439" s="12">
        <v>77.900000000000006</v>
      </c>
      <c r="G1439" s="12">
        <v>46.5</v>
      </c>
      <c r="H1439" s="12">
        <v>8.3000000000000007</v>
      </c>
      <c r="I1439" s="12">
        <v>6.9424999999999999</v>
      </c>
      <c r="J1439" s="12">
        <v>3.4</v>
      </c>
      <c r="K1439" s="12">
        <v>8</v>
      </c>
      <c r="L1439" s="12">
        <v>18.100000000000001</v>
      </c>
      <c r="M1439" s="12">
        <v>2.6753999999999998</v>
      </c>
      <c r="N1439" s="12">
        <v>75.5</v>
      </c>
      <c r="O1439" s="12">
        <v>4.5999999999999996</v>
      </c>
      <c r="P1439" s="12">
        <v>4</v>
      </c>
      <c r="Q1439" s="12">
        <v>9</v>
      </c>
      <c r="R1439" s="85">
        <v>0.84287408504192307</v>
      </c>
      <c r="S1439" s="122">
        <v>0.69586913379987281</v>
      </c>
      <c r="T1439" s="122">
        <v>0.9310150010633973</v>
      </c>
      <c r="U1439" s="122">
        <v>0.81064192754435016</v>
      </c>
      <c r="V1439" s="174">
        <f t="shared" si="2605"/>
        <v>5</v>
      </c>
      <c r="W1439" s="174">
        <f t="shared" si="2606"/>
        <v>5</v>
      </c>
      <c r="X1439" s="174">
        <f t="shared" si="2607"/>
        <v>5</v>
      </c>
      <c r="Y1439" s="174">
        <f t="shared" si="2608"/>
        <v>5</v>
      </c>
      <c r="Z1439" s="99"/>
      <c r="AA1439" s="99"/>
      <c r="AB1439" s="99"/>
      <c r="AC1439" s="99"/>
      <c r="AD1439" s="99"/>
      <c r="AE1439" s="99"/>
      <c r="AF1439" s="99"/>
      <c r="AG1439" s="99"/>
      <c r="AH1439" s="99"/>
      <c r="AI1439" s="99"/>
      <c r="AJ1439" s="99"/>
      <c r="AK1439" s="99"/>
      <c r="AL1439" s="99"/>
      <c r="AM1439" s="99"/>
      <c r="AN1439" s="99"/>
      <c r="AO1439" s="52"/>
      <c r="AP1439" s="52"/>
      <c r="AQ1439" s="52"/>
    </row>
    <row r="1440" spans="1:43" ht="15" thickBot="1">
      <c r="A1440" s="1" t="s">
        <v>11</v>
      </c>
      <c r="B1440" s="1">
        <v>13135050309</v>
      </c>
      <c r="C1440" s="1"/>
      <c r="D1440" s="12">
        <v>72.7</v>
      </c>
      <c r="E1440" s="12">
        <v>73.900000000000006</v>
      </c>
      <c r="F1440" s="12">
        <v>51.7</v>
      </c>
      <c r="G1440" s="12">
        <v>50.7</v>
      </c>
      <c r="H1440" s="12">
        <v>8.8000000000000007</v>
      </c>
      <c r="I1440" s="12">
        <v>1</v>
      </c>
      <c r="J1440" s="12">
        <v>8.3000000000000007</v>
      </c>
      <c r="K1440" s="12">
        <v>14.8</v>
      </c>
      <c r="L1440" s="12">
        <v>33.200000000000003</v>
      </c>
      <c r="M1440" s="12">
        <v>5.7</v>
      </c>
      <c r="N1440" s="12">
        <v>80.3</v>
      </c>
      <c r="O1440" s="12">
        <v>2.6</v>
      </c>
      <c r="P1440" s="12">
        <v>15.2</v>
      </c>
      <c r="Q1440" s="12">
        <v>9.8000000000000007</v>
      </c>
      <c r="R1440" s="85">
        <v>0.76540734379988318</v>
      </c>
      <c r="S1440" s="122">
        <v>0.68087237681609414</v>
      </c>
      <c r="T1440" s="122">
        <v>0.77738105359853171</v>
      </c>
      <c r="U1440" s="122">
        <v>0.79193922693079488</v>
      </c>
      <c r="V1440" s="174">
        <f t="shared" si="2605"/>
        <v>5</v>
      </c>
      <c r="W1440" s="174">
        <f t="shared" si="2606"/>
        <v>5</v>
      </c>
      <c r="X1440" s="174">
        <f t="shared" si="2607"/>
        <v>5</v>
      </c>
      <c r="Y1440" s="174">
        <f t="shared" si="2608"/>
        <v>5</v>
      </c>
      <c r="Z1440" s="99"/>
      <c r="AA1440" s="99"/>
      <c r="AB1440" s="99"/>
      <c r="AC1440" s="99"/>
      <c r="AD1440" s="99"/>
      <c r="AE1440" s="99"/>
      <c r="AF1440" s="99"/>
      <c r="AG1440" s="99"/>
      <c r="AH1440" s="99"/>
      <c r="AI1440" s="99"/>
      <c r="AJ1440" s="99"/>
      <c r="AK1440" s="99"/>
      <c r="AL1440" s="99"/>
      <c r="AM1440" s="99"/>
      <c r="AN1440" s="99"/>
      <c r="AO1440" s="52"/>
      <c r="AP1440" s="52"/>
      <c r="AQ1440" s="52"/>
    </row>
    <row r="1441" spans="1:43" ht="15" thickBot="1">
      <c r="A1441" s="1" t="s">
        <v>11</v>
      </c>
      <c r="B1441" s="1">
        <v>13135050310</v>
      </c>
      <c r="C1441" s="1"/>
      <c r="D1441" s="12">
        <v>69.599999999999994</v>
      </c>
      <c r="E1441" s="12">
        <v>72.599999999999994</v>
      </c>
      <c r="F1441" s="12">
        <v>45.8</v>
      </c>
      <c r="G1441" s="12">
        <v>46.5</v>
      </c>
      <c r="H1441" s="12">
        <v>7.7</v>
      </c>
      <c r="I1441" s="12">
        <v>13.8</v>
      </c>
      <c r="J1441" s="12">
        <v>23.4</v>
      </c>
      <c r="K1441" s="12">
        <v>17.7</v>
      </c>
      <c r="L1441" s="12">
        <v>29.3</v>
      </c>
      <c r="M1441" s="12">
        <v>5.8</v>
      </c>
      <c r="N1441" s="12">
        <v>75.5</v>
      </c>
      <c r="O1441" s="12">
        <v>4.5</v>
      </c>
      <c r="P1441" s="12">
        <v>14.4</v>
      </c>
      <c r="Q1441" s="12">
        <v>5.8</v>
      </c>
      <c r="R1441" s="85">
        <v>0.73292985150450807</v>
      </c>
      <c r="S1441" s="122">
        <v>0.56445639376129864</v>
      </c>
      <c r="T1441" s="122">
        <v>0.7934671821389756</v>
      </c>
      <c r="U1441" s="122">
        <v>0.79272217255054789</v>
      </c>
      <c r="V1441" s="174">
        <f t="shared" si="2605"/>
        <v>5</v>
      </c>
      <c r="W1441" s="174">
        <f t="shared" si="2606"/>
        <v>3</v>
      </c>
      <c r="X1441" s="174">
        <f t="shared" si="2607"/>
        <v>5</v>
      </c>
      <c r="Y1441" s="174">
        <f t="shared" si="2608"/>
        <v>5</v>
      </c>
      <c r="Z1441" s="99"/>
      <c r="AA1441" s="99"/>
      <c r="AB1441" s="99"/>
      <c r="AC1441" s="99"/>
      <c r="AD1441" s="99"/>
      <c r="AE1441" s="99"/>
      <c r="AF1441" s="99"/>
      <c r="AG1441" s="99"/>
      <c r="AH1441" s="99"/>
      <c r="AI1441" s="99"/>
      <c r="AJ1441" s="99"/>
      <c r="AK1441" s="99"/>
      <c r="AL1441" s="99"/>
      <c r="AM1441" s="99"/>
      <c r="AN1441" s="99"/>
      <c r="AO1441" s="52"/>
      <c r="AP1441" s="52"/>
      <c r="AQ1441" s="52"/>
    </row>
    <row r="1442" spans="1:43" ht="15" thickBot="1">
      <c r="A1442" s="1" t="s">
        <v>11</v>
      </c>
      <c r="B1442" s="1">
        <v>13135050311</v>
      </c>
      <c r="C1442" s="1"/>
      <c r="D1442" s="12">
        <v>69.599999999999994</v>
      </c>
      <c r="E1442" s="12">
        <v>72.599999999999994</v>
      </c>
      <c r="F1442" s="12">
        <v>33.4</v>
      </c>
      <c r="G1442" s="12">
        <v>31.3</v>
      </c>
      <c r="H1442" s="12">
        <v>8.9</v>
      </c>
      <c r="I1442" s="12">
        <v>1.5</v>
      </c>
      <c r="J1442" s="12">
        <v>9.6</v>
      </c>
      <c r="K1442" s="12">
        <v>4.7</v>
      </c>
      <c r="L1442" s="12">
        <v>29.7</v>
      </c>
      <c r="M1442" s="12">
        <v>2.8</v>
      </c>
      <c r="N1442" s="12">
        <v>75.5</v>
      </c>
      <c r="O1442" s="12">
        <v>5</v>
      </c>
      <c r="P1442" s="12">
        <v>12.4</v>
      </c>
      <c r="Q1442" s="12">
        <v>4.3</v>
      </c>
      <c r="R1442" s="85">
        <v>0.77399129844118908</v>
      </c>
      <c r="S1442" s="122">
        <v>0.57828113421808847</v>
      </c>
      <c r="T1442" s="122">
        <v>0.86002301945186377</v>
      </c>
      <c r="U1442" s="122">
        <v>0.81488773210703325</v>
      </c>
      <c r="V1442" s="174">
        <f t="shared" si="2605"/>
        <v>5</v>
      </c>
      <c r="W1442" s="174">
        <f t="shared" si="2606"/>
        <v>3</v>
      </c>
      <c r="X1442" s="174">
        <f t="shared" si="2607"/>
        <v>5</v>
      </c>
      <c r="Y1442" s="174">
        <f t="shared" si="2608"/>
        <v>5</v>
      </c>
      <c r="Z1442" s="99"/>
      <c r="AA1442" s="99"/>
      <c r="AB1442" s="99"/>
      <c r="AC1442" s="99"/>
      <c r="AD1442" s="99"/>
      <c r="AE1442" s="99"/>
      <c r="AF1442" s="99"/>
      <c r="AG1442" s="99"/>
      <c r="AH1442" s="99"/>
      <c r="AI1442" s="99"/>
      <c r="AJ1442" s="99"/>
      <c r="AK1442" s="99"/>
      <c r="AL1442" s="99"/>
      <c r="AM1442" s="99"/>
      <c r="AN1442" s="99"/>
      <c r="AO1442" s="52"/>
      <c r="AP1442" s="52"/>
      <c r="AQ1442" s="52"/>
    </row>
    <row r="1443" spans="1:43" ht="15" thickBot="1">
      <c r="A1443" s="1" t="s">
        <v>11</v>
      </c>
      <c r="B1443" s="1">
        <v>13135050313</v>
      </c>
      <c r="C1443" s="1"/>
      <c r="D1443" s="12">
        <v>70.099999999999994</v>
      </c>
      <c r="E1443" s="12">
        <v>72.8</v>
      </c>
      <c r="F1443" s="12">
        <v>34.799999999999997</v>
      </c>
      <c r="G1443" s="12">
        <v>34</v>
      </c>
      <c r="H1443" s="12">
        <v>7.7</v>
      </c>
      <c r="I1443" s="12">
        <v>9</v>
      </c>
      <c r="J1443" s="12">
        <v>22.5</v>
      </c>
      <c r="K1443" s="12">
        <v>37.700000000000003</v>
      </c>
      <c r="L1443" s="12">
        <v>37.200000000000003</v>
      </c>
      <c r="M1443" s="12">
        <v>23.9</v>
      </c>
      <c r="N1443" s="12">
        <v>76.3</v>
      </c>
      <c r="O1443" s="12">
        <v>24</v>
      </c>
      <c r="P1443" s="12">
        <v>36.799999999999997</v>
      </c>
      <c r="Q1443" s="12">
        <v>8</v>
      </c>
      <c r="R1443" s="85">
        <v>0.52182734402354136</v>
      </c>
      <c r="S1443" s="122">
        <v>0.54309809549613075</v>
      </c>
      <c r="T1443" s="122">
        <v>0.54190351012190019</v>
      </c>
      <c r="U1443" s="122">
        <v>0.52239073329452312</v>
      </c>
      <c r="V1443" s="174">
        <f t="shared" si="2605"/>
        <v>2</v>
      </c>
      <c r="W1443" s="174">
        <f t="shared" si="2606"/>
        <v>3</v>
      </c>
      <c r="X1443" s="174">
        <f t="shared" si="2607"/>
        <v>2</v>
      </c>
      <c r="Y1443" s="174">
        <f t="shared" si="2608"/>
        <v>2</v>
      </c>
      <c r="Z1443" s="99"/>
      <c r="AA1443" s="99"/>
      <c r="AB1443" s="99"/>
      <c r="AC1443" s="99"/>
      <c r="AD1443" s="99"/>
      <c r="AE1443" s="99"/>
      <c r="AF1443" s="99"/>
      <c r="AG1443" s="99"/>
      <c r="AH1443" s="99"/>
      <c r="AI1443" s="99"/>
      <c r="AJ1443" s="99"/>
      <c r="AK1443" s="99"/>
      <c r="AL1443" s="99"/>
      <c r="AM1443" s="99"/>
      <c r="AN1443" s="99"/>
      <c r="AO1443" s="52"/>
      <c r="AP1443" s="52"/>
      <c r="AQ1443" s="52"/>
    </row>
    <row r="1444" spans="1:43" ht="15" thickBot="1">
      <c r="A1444" s="1" t="s">
        <v>11</v>
      </c>
      <c r="B1444" s="1">
        <v>13135050314</v>
      </c>
      <c r="C1444" s="1"/>
      <c r="D1444" s="12">
        <v>71.599999999999994</v>
      </c>
      <c r="E1444" s="12">
        <v>73.5</v>
      </c>
      <c r="F1444" s="12">
        <v>40.299999999999997</v>
      </c>
      <c r="G1444" s="12">
        <v>42.5</v>
      </c>
      <c r="H1444" s="12">
        <v>8</v>
      </c>
      <c r="I1444" s="12">
        <v>23.5</v>
      </c>
      <c r="J1444" s="12">
        <v>27</v>
      </c>
      <c r="K1444" s="12">
        <v>35.799999999999997</v>
      </c>
      <c r="L1444" s="12">
        <v>32.200000000000003</v>
      </c>
      <c r="M1444" s="12">
        <v>26.2</v>
      </c>
      <c r="N1444" s="12">
        <v>78.8</v>
      </c>
      <c r="O1444" s="12">
        <v>12.7</v>
      </c>
      <c r="P1444" s="12">
        <v>42.4</v>
      </c>
      <c r="Q1444" s="12">
        <v>10.4</v>
      </c>
      <c r="R1444" s="85">
        <v>0.53313756316328464</v>
      </c>
      <c r="S1444" s="122">
        <v>0.49490368579691935</v>
      </c>
      <c r="T1444" s="122">
        <v>0.56979006395609166</v>
      </c>
      <c r="U1444" s="122">
        <v>0.56674793785835054</v>
      </c>
      <c r="V1444" s="174">
        <f t="shared" si="2605"/>
        <v>3</v>
      </c>
      <c r="W1444" s="174">
        <f t="shared" si="2606"/>
        <v>3</v>
      </c>
      <c r="X1444" s="174">
        <f t="shared" si="2607"/>
        <v>2</v>
      </c>
      <c r="Y1444" s="174">
        <f t="shared" si="2608"/>
        <v>2</v>
      </c>
      <c r="Z1444" s="99"/>
      <c r="AA1444" s="99"/>
      <c r="AB1444" s="99"/>
      <c r="AC1444" s="99"/>
      <c r="AD1444" s="99"/>
      <c r="AE1444" s="99"/>
      <c r="AF1444" s="99"/>
      <c r="AG1444" s="99"/>
      <c r="AH1444" s="99"/>
      <c r="AI1444" s="99"/>
      <c r="AJ1444" s="99"/>
      <c r="AK1444" s="99"/>
      <c r="AL1444" s="99"/>
      <c r="AM1444" s="99"/>
      <c r="AN1444" s="99"/>
      <c r="AO1444" s="52"/>
      <c r="AP1444" s="52"/>
      <c r="AQ1444" s="52"/>
    </row>
    <row r="1445" spans="1:43" ht="15" thickBot="1">
      <c r="A1445" s="1" t="s">
        <v>11</v>
      </c>
      <c r="B1445" s="1">
        <v>13135050315</v>
      </c>
      <c r="C1445" s="1"/>
      <c r="D1445" s="12">
        <v>69.599999999999994</v>
      </c>
      <c r="E1445" s="12">
        <v>72.599999999999994</v>
      </c>
      <c r="F1445" s="12">
        <v>42.1</v>
      </c>
      <c r="G1445" s="12">
        <v>46.5</v>
      </c>
      <c r="H1445" s="12">
        <v>7.6</v>
      </c>
      <c r="I1445" s="12">
        <v>16.3</v>
      </c>
      <c r="J1445" s="12">
        <v>41.4</v>
      </c>
      <c r="K1445" s="12">
        <v>39.6</v>
      </c>
      <c r="L1445" s="12">
        <v>40</v>
      </c>
      <c r="M1445" s="12">
        <v>16.399999999999999</v>
      </c>
      <c r="N1445" s="12">
        <v>75.5</v>
      </c>
      <c r="O1445" s="12">
        <v>11.3</v>
      </c>
      <c r="P1445" s="12">
        <v>34.299999999999997</v>
      </c>
      <c r="Q1445" s="12">
        <v>15.5</v>
      </c>
      <c r="R1445" s="85">
        <v>0.52645353042510312</v>
      </c>
      <c r="S1445" s="122">
        <v>0.5083259729779338</v>
      </c>
      <c r="T1445" s="122">
        <v>0.56380460882566297</v>
      </c>
      <c r="U1445" s="122">
        <v>0.54232893130330373</v>
      </c>
      <c r="V1445" s="174">
        <f t="shared" si="2605"/>
        <v>2</v>
      </c>
      <c r="W1445" s="174">
        <f t="shared" si="2606"/>
        <v>3</v>
      </c>
      <c r="X1445" s="174">
        <f t="shared" si="2607"/>
        <v>2</v>
      </c>
      <c r="Y1445" s="174">
        <f t="shared" si="2608"/>
        <v>2</v>
      </c>
      <c r="Z1445" s="99"/>
      <c r="AA1445" s="99"/>
      <c r="AB1445" s="99"/>
      <c r="AC1445" s="99"/>
      <c r="AD1445" s="99"/>
      <c r="AE1445" s="99"/>
      <c r="AF1445" s="99"/>
      <c r="AG1445" s="99"/>
      <c r="AH1445" s="99"/>
      <c r="AI1445" s="99"/>
      <c r="AJ1445" s="99"/>
      <c r="AK1445" s="99"/>
      <c r="AL1445" s="99"/>
      <c r="AM1445" s="99"/>
      <c r="AN1445" s="99"/>
      <c r="AO1445" s="52"/>
      <c r="AP1445" s="52"/>
      <c r="AQ1445" s="52"/>
    </row>
    <row r="1446" spans="1:43" ht="15" thickBot="1">
      <c r="A1446" s="1" t="s">
        <v>11</v>
      </c>
      <c r="B1446" s="1">
        <v>13135050317</v>
      </c>
      <c r="C1446" s="1"/>
      <c r="D1446" s="12">
        <v>69.599999999999994</v>
      </c>
      <c r="E1446" s="12">
        <v>72.599999999999994</v>
      </c>
      <c r="F1446" s="12">
        <v>45.8</v>
      </c>
      <c r="G1446" s="12">
        <v>46.5</v>
      </c>
      <c r="H1446" s="12">
        <v>9</v>
      </c>
      <c r="I1446" s="12">
        <v>36.5</v>
      </c>
      <c r="J1446" s="12">
        <v>19.7</v>
      </c>
      <c r="K1446" s="12">
        <v>37.299999999999997</v>
      </c>
      <c r="L1446" s="12">
        <v>33.799999999999997</v>
      </c>
      <c r="M1446" s="12">
        <v>23.2</v>
      </c>
      <c r="N1446" s="12">
        <v>75.5</v>
      </c>
      <c r="O1446" s="12">
        <v>20.8</v>
      </c>
      <c r="P1446" s="12">
        <v>52.3</v>
      </c>
      <c r="Q1446" s="12">
        <v>11.6</v>
      </c>
      <c r="R1446" s="85">
        <v>0.46480563202134362</v>
      </c>
      <c r="S1446" s="122">
        <v>0.43968119404475325</v>
      </c>
      <c r="T1446" s="122">
        <v>0.57229236753297685</v>
      </c>
      <c r="U1446" s="122">
        <v>0.4246271314219317</v>
      </c>
      <c r="V1446" s="174">
        <f t="shared" si="2605"/>
        <v>2</v>
      </c>
      <c r="W1446" s="174">
        <f t="shared" si="2606"/>
        <v>2</v>
      </c>
      <c r="X1446" s="174">
        <f t="shared" si="2607"/>
        <v>2</v>
      </c>
      <c r="Y1446" s="174">
        <f t="shared" si="2608"/>
        <v>2</v>
      </c>
      <c r="Z1446" s="99"/>
      <c r="AA1446" s="99"/>
      <c r="AB1446" s="99"/>
      <c r="AC1446" s="99"/>
      <c r="AD1446" s="99"/>
      <c r="AE1446" s="99"/>
      <c r="AF1446" s="99"/>
      <c r="AG1446" s="99"/>
      <c r="AH1446" s="99"/>
      <c r="AI1446" s="99"/>
      <c r="AJ1446" s="99"/>
      <c r="AK1446" s="99"/>
      <c r="AL1446" s="99"/>
      <c r="AM1446" s="99"/>
      <c r="AN1446" s="99"/>
      <c r="AO1446" s="52"/>
      <c r="AP1446" s="52"/>
      <c r="AQ1446" s="52"/>
    </row>
    <row r="1447" spans="1:43" ht="15" thickBot="1">
      <c r="A1447" s="1" t="s">
        <v>11</v>
      </c>
      <c r="B1447" s="1">
        <v>13135050318</v>
      </c>
      <c r="C1447" s="1"/>
      <c r="D1447" s="12">
        <v>69.599999999999994</v>
      </c>
      <c r="E1447" s="12">
        <v>72.599999999999994</v>
      </c>
      <c r="F1447" s="12">
        <v>45.8</v>
      </c>
      <c r="G1447" s="12">
        <v>46.5</v>
      </c>
      <c r="H1447" s="12">
        <v>9.4</v>
      </c>
      <c r="I1447" s="12">
        <v>47.9</v>
      </c>
      <c r="J1447" s="12">
        <v>38.200000000000003</v>
      </c>
      <c r="K1447" s="12">
        <v>50.4</v>
      </c>
      <c r="L1447" s="12">
        <v>42.2</v>
      </c>
      <c r="M1447" s="12">
        <v>21.3</v>
      </c>
      <c r="N1447" s="12">
        <v>75.5</v>
      </c>
      <c r="O1447" s="12">
        <v>19.2</v>
      </c>
      <c r="P1447" s="12">
        <v>37.1</v>
      </c>
      <c r="Q1447" s="12">
        <v>8.8000000000000007</v>
      </c>
      <c r="R1447" s="85">
        <v>0.44887966613127694</v>
      </c>
      <c r="S1447" s="122">
        <v>0.39307303410718153</v>
      </c>
      <c r="T1447" s="122">
        <v>0.47465457948251372</v>
      </c>
      <c r="U1447" s="122">
        <v>0.54174172541340004</v>
      </c>
      <c r="V1447" s="174">
        <f t="shared" si="2605"/>
        <v>2</v>
      </c>
      <c r="W1447" s="174">
        <f t="shared" si="2606"/>
        <v>2</v>
      </c>
      <c r="X1447" s="174">
        <f t="shared" si="2607"/>
        <v>2</v>
      </c>
      <c r="Y1447" s="174">
        <f t="shared" si="2608"/>
        <v>2</v>
      </c>
      <c r="Z1447" s="99"/>
      <c r="AA1447" s="99"/>
      <c r="AB1447" s="99"/>
      <c r="AC1447" s="99"/>
      <c r="AD1447" s="99"/>
      <c r="AE1447" s="99"/>
      <c r="AF1447" s="99"/>
      <c r="AG1447" s="99"/>
      <c r="AH1447" s="99"/>
      <c r="AI1447" s="99"/>
      <c r="AJ1447" s="99"/>
      <c r="AK1447" s="99"/>
      <c r="AL1447" s="99"/>
      <c r="AM1447" s="99"/>
      <c r="AN1447" s="99"/>
      <c r="AO1447" s="52"/>
      <c r="AP1447" s="52"/>
      <c r="AQ1447" s="52"/>
    </row>
    <row r="1448" spans="1:43" ht="15" thickBot="1">
      <c r="A1448" s="1" t="s">
        <v>11</v>
      </c>
      <c r="B1448" s="1">
        <v>13135050319</v>
      </c>
      <c r="C1448" s="1"/>
      <c r="D1448" s="12">
        <v>69.599999999999994</v>
      </c>
      <c r="E1448" s="12">
        <v>72.599999999999994</v>
      </c>
      <c r="F1448" s="12">
        <v>33.6</v>
      </c>
      <c r="G1448" s="12">
        <v>31.3</v>
      </c>
      <c r="H1448" s="12">
        <v>9.4</v>
      </c>
      <c r="I1448" s="12">
        <v>22.5</v>
      </c>
      <c r="J1448" s="12">
        <v>44.7</v>
      </c>
      <c r="K1448" s="12">
        <v>57.5</v>
      </c>
      <c r="L1448" s="12">
        <v>46.3</v>
      </c>
      <c r="M1448" s="12">
        <v>36</v>
      </c>
      <c r="N1448" s="12">
        <v>75.5</v>
      </c>
      <c r="O1448" s="12">
        <v>39.200000000000003</v>
      </c>
      <c r="P1448" s="12">
        <v>48.8</v>
      </c>
      <c r="Q1448" s="12">
        <v>8.1999999999999993</v>
      </c>
      <c r="R1448" s="85">
        <v>0.3136548026118896</v>
      </c>
      <c r="S1448" s="122">
        <v>0.39292113858327893</v>
      </c>
      <c r="T1448" s="122">
        <v>0.32186646390969104</v>
      </c>
      <c r="U1448" s="122">
        <v>0.34560409170423473</v>
      </c>
      <c r="V1448" s="174">
        <f t="shared" si="2605"/>
        <v>1</v>
      </c>
      <c r="W1448" s="174">
        <f t="shared" si="2606"/>
        <v>2</v>
      </c>
      <c r="X1448" s="174">
        <f t="shared" si="2607"/>
        <v>1</v>
      </c>
      <c r="Y1448" s="174">
        <f t="shared" si="2608"/>
        <v>1</v>
      </c>
      <c r="Z1448" s="99"/>
      <c r="AA1448" s="99"/>
      <c r="AB1448" s="99"/>
      <c r="AC1448" s="99"/>
      <c r="AD1448" s="99"/>
      <c r="AE1448" s="99"/>
      <c r="AF1448" s="99"/>
      <c r="AG1448" s="99"/>
      <c r="AH1448" s="99"/>
      <c r="AI1448" s="99"/>
      <c r="AJ1448" s="99"/>
      <c r="AK1448" s="99"/>
      <c r="AL1448" s="99"/>
      <c r="AM1448" s="99"/>
      <c r="AN1448" s="99"/>
      <c r="AO1448" s="52"/>
      <c r="AP1448" s="52"/>
      <c r="AQ1448" s="52"/>
    </row>
    <row r="1449" spans="1:43" ht="15" thickBot="1">
      <c r="A1449" s="1" t="s">
        <v>11</v>
      </c>
      <c r="B1449" s="1">
        <v>13135050320</v>
      </c>
      <c r="C1449" s="1"/>
      <c r="D1449" s="12">
        <v>69.599999999999994</v>
      </c>
      <c r="E1449" s="12">
        <v>72.599999999999994</v>
      </c>
      <c r="F1449" s="12">
        <v>34.6</v>
      </c>
      <c r="G1449" s="12">
        <v>31.3</v>
      </c>
      <c r="H1449" s="12">
        <v>8.9</v>
      </c>
      <c r="I1449" s="12">
        <v>29.8</v>
      </c>
      <c r="J1449" s="12">
        <v>64.3</v>
      </c>
      <c r="K1449" s="12">
        <v>58.4</v>
      </c>
      <c r="L1449" s="12">
        <v>58</v>
      </c>
      <c r="M1449" s="12">
        <v>45.1</v>
      </c>
      <c r="N1449" s="12">
        <v>75.5</v>
      </c>
      <c r="O1449" s="12">
        <v>35.700000000000003</v>
      </c>
      <c r="P1449" s="12">
        <v>58.6</v>
      </c>
      <c r="Q1449" s="12">
        <v>18.8</v>
      </c>
      <c r="R1449" s="85">
        <v>0.17967746968031786</v>
      </c>
      <c r="S1449" s="122">
        <v>0.32487534330728585</v>
      </c>
      <c r="T1449" s="122">
        <v>0.1752588753826505</v>
      </c>
      <c r="U1449" s="122">
        <v>0.21047045755878024</v>
      </c>
      <c r="V1449" s="174">
        <f t="shared" si="2605"/>
        <v>1</v>
      </c>
      <c r="W1449" s="174">
        <f t="shared" si="2606"/>
        <v>2</v>
      </c>
      <c r="X1449" s="174">
        <f t="shared" si="2607"/>
        <v>1</v>
      </c>
      <c r="Y1449" s="174">
        <f t="shared" si="2608"/>
        <v>1</v>
      </c>
      <c r="Z1449" s="99"/>
      <c r="AA1449" s="99"/>
      <c r="AB1449" s="99"/>
      <c r="AC1449" s="99"/>
      <c r="AD1449" s="99"/>
      <c r="AE1449" s="99"/>
      <c r="AF1449" s="99"/>
      <c r="AG1449" s="99"/>
      <c r="AH1449" s="99"/>
      <c r="AI1449" s="99"/>
      <c r="AJ1449" s="99"/>
      <c r="AK1449" s="99"/>
      <c r="AL1449" s="99"/>
      <c r="AM1449" s="99"/>
      <c r="AN1449" s="99"/>
      <c r="AO1449" s="52"/>
      <c r="AP1449" s="52"/>
      <c r="AQ1449" s="52"/>
    </row>
    <row r="1450" spans="1:43" ht="15" thickBot="1">
      <c r="A1450" s="1" t="s">
        <v>11</v>
      </c>
      <c r="B1450" s="1">
        <v>13135050321</v>
      </c>
      <c r="C1450" s="1"/>
      <c r="D1450" s="12">
        <v>69.599999999999994</v>
      </c>
      <c r="E1450" s="12">
        <v>72.599999999999994</v>
      </c>
      <c r="F1450" s="12">
        <v>56.3</v>
      </c>
      <c r="G1450" s="12">
        <v>46.5</v>
      </c>
      <c r="H1450" s="12">
        <v>5.2</v>
      </c>
      <c r="I1450" s="12">
        <v>0.5</v>
      </c>
      <c r="J1450" s="12">
        <v>2.6</v>
      </c>
      <c r="K1450" s="12">
        <v>6.5</v>
      </c>
      <c r="L1450" s="12">
        <v>33.1</v>
      </c>
      <c r="M1450" s="12">
        <v>5.7168000000000001</v>
      </c>
      <c r="N1450" s="12">
        <v>75.5</v>
      </c>
      <c r="O1450" s="12">
        <v>2</v>
      </c>
      <c r="P1450" s="12">
        <v>3.9</v>
      </c>
      <c r="Q1450" s="12">
        <v>8.4</v>
      </c>
      <c r="R1450" s="85">
        <v>0.81261161430450146</v>
      </c>
      <c r="S1450" s="122">
        <v>0.73266618209022738</v>
      </c>
      <c r="T1450" s="122">
        <v>0.80974665895520515</v>
      </c>
      <c r="U1450" s="122">
        <v>0.83611701411837025</v>
      </c>
      <c r="V1450" s="174">
        <f t="shared" si="2605"/>
        <v>5</v>
      </c>
      <c r="W1450" s="174">
        <f t="shared" si="2606"/>
        <v>5</v>
      </c>
      <c r="X1450" s="174">
        <f t="shared" si="2607"/>
        <v>5</v>
      </c>
      <c r="Y1450" s="174">
        <f t="shared" si="2608"/>
        <v>5</v>
      </c>
      <c r="Z1450" s="99"/>
      <c r="AA1450" s="99"/>
      <c r="AB1450" s="99"/>
      <c r="AC1450" s="99"/>
      <c r="AD1450" s="99"/>
      <c r="AE1450" s="99"/>
      <c r="AF1450" s="99"/>
      <c r="AG1450" s="99"/>
      <c r="AH1450" s="99"/>
      <c r="AI1450" s="99"/>
      <c r="AJ1450" s="99"/>
      <c r="AK1450" s="99"/>
      <c r="AL1450" s="99"/>
      <c r="AM1450" s="99"/>
      <c r="AN1450" s="99"/>
      <c r="AO1450" s="52"/>
      <c r="AP1450" s="52"/>
      <c r="AQ1450" s="52"/>
    </row>
    <row r="1451" spans="1:43" ht="15" thickBot="1">
      <c r="A1451" s="1" t="s">
        <v>11</v>
      </c>
      <c r="B1451" s="1">
        <v>13135050322</v>
      </c>
      <c r="C1451" s="1"/>
      <c r="D1451" s="12">
        <v>69.599999999999994</v>
      </c>
      <c r="E1451" s="12">
        <v>72.599999999999994</v>
      </c>
      <c r="F1451" s="12">
        <v>81.3</v>
      </c>
      <c r="G1451" s="12">
        <v>46.5</v>
      </c>
      <c r="H1451" s="12">
        <v>10.1</v>
      </c>
      <c r="I1451" s="12">
        <v>4.0999999999999996</v>
      </c>
      <c r="J1451" s="12">
        <v>0.7</v>
      </c>
      <c r="K1451" s="12">
        <v>1.3</v>
      </c>
      <c r="L1451" s="12">
        <v>19.899999999999999</v>
      </c>
      <c r="M1451" s="12">
        <v>2.7961</v>
      </c>
      <c r="N1451" s="12">
        <v>75.5</v>
      </c>
      <c r="O1451" s="12">
        <v>1.5</v>
      </c>
      <c r="P1451" s="12">
        <v>5.5</v>
      </c>
      <c r="Q1451" s="12">
        <v>6.1</v>
      </c>
      <c r="R1451" s="85">
        <v>0.86401161395401038</v>
      </c>
      <c r="S1451" s="122">
        <v>0.69566632560523101</v>
      </c>
      <c r="T1451" s="122">
        <v>0.94301417136097776</v>
      </c>
      <c r="U1451" s="122">
        <v>0.85579158967339108</v>
      </c>
      <c r="V1451" s="174">
        <f t="shared" si="2605"/>
        <v>5</v>
      </c>
      <c r="W1451" s="174">
        <f t="shared" si="2606"/>
        <v>5</v>
      </c>
      <c r="X1451" s="174">
        <f t="shared" si="2607"/>
        <v>5</v>
      </c>
      <c r="Y1451" s="174">
        <f t="shared" si="2608"/>
        <v>5</v>
      </c>
      <c r="Z1451" s="99"/>
      <c r="AA1451" s="99"/>
      <c r="AB1451" s="99"/>
      <c r="AC1451" s="99"/>
      <c r="AD1451" s="99"/>
      <c r="AE1451" s="99"/>
      <c r="AF1451" s="99"/>
      <c r="AG1451" s="99"/>
      <c r="AH1451" s="99"/>
      <c r="AI1451" s="99"/>
      <c r="AJ1451" s="99"/>
      <c r="AK1451" s="99"/>
      <c r="AL1451" s="99"/>
      <c r="AM1451" s="99"/>
      <c r="AN1451" s="99"/>
      <c r="AO1451" s="52"/>
      <c r="AP1451" s="52"/>
      <c r="AQ1451" s="52"/>
    </row>
    <row r="1452" spans="1:43" ht="15" thickBot="1">
      <c r="A1452" s="1" t="s">
        <v>11</v>
      </c>
      <c r="B1452" s="1">
        <v>13135050410</v>
      </c>
      <c r="C1452" s="1"/>
      <c r="D1452" s="12">
        <v>55.3</v>
      </c>
      <c r="E1452" s="12">
        <v>65.099999999999994</v>
      </c>
      <c r="F1452" s="12">
        <v>38.200000000000003</v>
      </c>
      <c r="G1452" s="12">
        <v>28.3</v>
      </c>
      <c r="H1452" s="12">
        <v>6.5</v>
      </c>
      <c r="I1452" s="12">
        <v>16.5</v>
      </c>
      <c r="J1452" s="12">
        <v>43.3</v>
      </c>
      <c r="K1452" s="12">
        <v>49.2</v>
      </c>
      <c r="L1452" s="12">
        <v>44.9</v>
      </c>
      <c r="M1452" s="12">
        <v>26.9</v>
      </c>
      <c r="N1452" s="12">
        <v>65.2</v>
      </c>
      <c r="O1452" s="12">
        <v>27.8</v>
      </c>
      <c r="P1452" s="12">
        <v>38.700000000000003</v>
      </c>
      <c r="Q1452" s="12">
        <v>20.2</v>
      </c>
      <c r="R1452" s="85">
        <v>0.33463708182768176</v>
      </c>
      <c r="S1452" s="122">
        <v>0.39076113482581337</v>
      </c>
      <c r="T1452" s="122">
        <v>0.42326808105631025</v>
      </c>
      <c r="U1452" s="122">
        <v>0.28480485117289306</v>
      </c>
      <c r="V1452" s="174">
        <f t="shared" si="2605"/>
        <v>1</v>
      </c>
      <c r="W1452" s="174">
        <f t="shared" si="2606"/>
        <v>2</v>
      </c>
      <c r="X1452" s="174">
        <f t="shared" si="2607"/>
        <v>2</v>
      </c>
      <c r="Y1452" s="174">
        <f t="shared" si="2608"/>
        <v>1</v>
      </c>
      <c r="Z1452" s="99"/>
      <c r="AA1452" s="99"/>
      <c r="AB1452" s="99"/>
      <c r="AC1452" s="99"/>
      <c r="AD1452" s="99"/>
      <c r="AE1452" s="99"/>
      <c r="AF1452" s="99"/>
      <c r="AG1452" s="99"/>
      <c r="AH1452" s="99"/>
      <c r="AI1452" s="99"/>
      <c r="AJ1452" s="99"/>
      <c r="AK1452" s="99"/>
      <c r="AL1452" s="99"/>
      <c r="AM1452" s="99"/>
      <c r="AN1452" s="99"/>
      <c r="AO1452" s="52"/>
      <c r="AP1452" s="52"/>
      <c r="AQ1452" s="52"/>
    </row>
    <row r="1453" spans="1:43" ht="15" thickBot="1">
      <c r="A1453" s="1" t="s">
        <v>11</v>
      </c>
      <c r="B1453" s="1">
        <v>13135050415</v>
      </c>
      <c r="C1453" s="1"/>
      <c r="D1453" s="12">
        <v>74.099999999999994</v>
      </c>
      <c r="E1453" s="12">
        <v>68.5</v>
      </c>
      <c r="F1453" s="12">
        <v>47.4</v>
      </c>
      <c r="G1453" s="12">
        <v>37.5</v>
      </c>
      <c r="H1453" s="12">
        <v>6.8</v>
      </c>
      <c r="I1453" s="12">
        <v>11.7</v>
      </c>
      <c r="J1453" s="12">
        <v>6.5</v>
      </c>
      <c r="K1453" s="12">
        <v>9.3000000000000007</v>
      </c>
      <c r="L1453" s="12">
        <v>24</v>
      </c>
      <c r="M1453" s="12">
        <v>9</v>
      </c>
      <c r="N1453" s="12">
        <v>80.599999999999994</v>
      </c>
      <c r="O1453" s="12">
        <v>5.0999999999999996</v>
      </c>
      <c r="P1453" s="12">
        <v>14.8</v>
      </c>
      <c r="Q1453" s="12">
        <v>12.5</v>
      </c>
      <c r="R1453" s="85">
        <v>0.75291890560072272</v>
      </c>
      <c r="S1453" s="122">
        <v>0.6066610062636143</v>
      </c>
      <c r="T1453" s="122">
        <v>0.84246990775984931</v>
      </c>
      <c r="U1453" s="122">
        <v>0.74964764837276954</v>
      </c>
      <c r="V1453" s="174">
        <f t="shared" ref="V1453:V1516" si="2609">IF(R1453&lt;=R$1592,1,IF(R1453&lt;=R$1593,2,IF(R1453&lt;=R$1594,3,IF(R1453&lt;=R$1594,4,5))))</f>
        <v>5</v>
      </c>
      <c r="W1453" s="174">
        <f t="shared" ref="W1453:W1516" si="2610">IF(S1453&lt;=S$1592,1,IF(S1453&lt;=S$1593,2,IF(S1453&lt;=S$1594,3,IF(S1453&lt;=S$1594,4,5))))</f>
        <v>3</v>
      </c>
      <c r="X1453" s="174">
        <f t="shared" ref="X1453:X1516" si="2611">IF(T1453&lt;=T$1592,1,IF(T1453&lt;=T$1593,2,IF(T1453&lt;=T$1594,3,IF(T1453&lt;=T$1594,4,5))))</f>
        <v>5</v>
      </c>
      <c r="Y1453" s="174">
        <f t="shared" ref="Y1453:Y1516" si="2612">IF(U1453&lt;=U$1592,1,IF(U1453&lt;=U$1593,2,IF(U1453&lt;=U$1594,3,IF(U1453&lt;=U$1594,4,5))))</f>
        <v>5</v>
      </c>
      <c r="Z1453" s="99"/>
      <c r="AA1453" s="99"/>
      <c r="AB1453" s="99"/>
      <c r="AC1453" s="99"/>
      <c r="AD1453" s="99"/>
      <c r="AE1453" s="99"/>
      <c r="AF1453" s="99"/>
      <c r="AG1453" s="99"/>
      <c r="AH1453" s="99"/>
      <c r="AI1453" s="99"/>
      <c r="AJ1453" s="99"/>
      <c r="AK1453" s="99"/>
      <c r="AL1453" s="99"/>
      <c r="AM1453" s="99"/>
      <c r="AN1453" s="99"/>
      <c r="AO1453" s="52"/>
      <c r="AP1453" s="52"/>
      <c r="AQ1453" s="52"/>
    </row>
    <row r="1454" spans="1:43" ht="15" thickBot="1">
      <c r="A1454" s="1" t="s">
        <v>11</v>
      </c>
      <c r="B1454" s="1">
        <v>13135050416</v>
      </c>
      <c r="C1454" s="1"/>
      <c r="D1454" s="12">
        <v>74.099999999999994</v>
      </c>
      <c r="E1454" s="12">
        <v>68.5</v>
      </c>
      <c r="F1454" s="12">
        <v>43.3</v>
      </c>
      <c r="G1454" s="12">
        <v>37.5</v>
      </c>
      <c r="H1454" s="12">
        <v>6.8</v>
      </c>
      <c r="I1454" s="12">
        <v>11.8</v>
      </c>
      <c r="J1454" s="12">
        <v>20.6</v>
      </c>
      <c r="K1454" s="12">
        <v>26.6</v>
      </c>
      <c r="L1454" s="12">
        <v>35.200000000000003</v>
      </c>
      <c r="M1454" s="12">
        <v>29.8</v>
      </c>
      <c r="N1454" s="12">
        <v>80.599999999999994</v>
      </c>
      <c r="O1454" s="12">
        <v>8</v>
      </c>
      <c r="P1454" s="12">
        <v>22.9</v>
      </c>
      <c r="Q1454" s="12">
        <v>21.7</v>
      </c>
      <c r="R1454" s="85">
        <v>0.56285553611995187</v>
      </c>
      <c r="S1454" s="122">
        <v>0.56838328922655368</v>
      </c>
      <c r="T1454" s="122">
        <v>0.55998502614401879</v>
      </c>
      <c r="U1454" s="122">
        <v>0.59172801467389891</v>
      </c>
      <c r="V1454" s="174">
        <f t="shared" si="2609"/>
        <v>3</v>
      </c>
      <c r="W1454" s="174">
        <f t="shared" si="2610"/>
        <v>3</v>
      </c>
      <c r="X1454" s="174">
        <f t="shared" si="2611"/>
        <v>2</v>
      </c>
      <c r="Y1454" s="174">
        <f t="shared" si="2612"/>
        <v>3</v>
      </c>
      <c r="Z1454" s="99"/>
      <c r="AA1454" s="99"/>
      <c r="AB1454" s="99"/>
      <c r="AC1454" s="99"/>
      <c r="AD1454" s="99"/>
      <c r="AE1454" s="99"/>
      <c r="AF1454" s="99"/>
      <c r="AG1454" s="99"/>
      <c r="AH1454" s="99"/>
      <c r="AI1454" s="99"/>
      <c r="AJ1454" s="99"/>
      <c r="AK1454" s="99"/>
      <c r="AL1454" s="99"/>
      <c r="AM1454" s="99"/>
      <c r="AN1454" s="99"/>
      <c r="AO1454" s="52"/>
      <c r="AP1454" s="52"/>
      <c r="AQ1454" s="52"/>
    </row>
    <row r="1455" spans="1:43" ht="15" thickBot="1">
      <c r="A1455" s="1" t="s">
        <v>11</v>
      </c>
      <c r="B1455" s="1">
        <v>13135050417</v>
      </c>
      <c r="C1455" s="1"/>
      <c r="D1455" s="12">
        <v>52</v>
      </c>
      <c r="E1455" s="12">
        <v>63.2</v>
      </c>
      <c r="F1455" s="12">
        <v>28.6</v>
      </c>
      <c r="G1455" s="12">
        <v>34.1</v>
      </c>
      <c r="H1455" s="12">
        <v>5.9</v>
      </c>
      <c r="I1455" s="12">
        <v>32.200000000000003</v>
      </c>
      <c r="J1455" s="12">
        <v>52</v>
      </c>
      <c r="K1455" s="12">
        <v>74.400000000000006</v>
      </c>
      <c r="L1455" s="12">
        <v>66</v>
      </c>
      <c r="M1455" s="12">
        <v>52.1</v>
      </c>
      <c r="N1455" s="12">
        <v>62.8</v>
      </c>
      <c r="O1455" s="12">
        <v>51.2</v>
      </c>
      <c r="P1455" s="12">
        <v>68.400000000000006</v>
      </c>
      <c r="Q1455" s="12">
        <v>10</v>
      </c>
      <c r="R1455" s="85">
        <v>6.9350239904047858E-2</v>
      </c>
      <c r="S1455" s="122">
        <v>0.27754329375530834</v>
      </c>
      <c r="T1455" s="122">
        <v>2.1026433269512129E-2</v>
      </c>
      <c r="U1455" s="122">
        <v>0.1311130679456656</v>
      </c>
      <c r="V1455" s="174">
        <f t="shared" si="2609"/>
        <v>1</v>
      </c>
      <c r="W1455" s="174">
        <f t="shared" si="2610"/>
        <v>1</v>
      </c>
      <c r="X1455" s="174">
        <f t="shared" si="2611"/>
        <v>1</v>
      </c>
      <c r="Y1455" s="174">
        <f t="shared" si="2612"/>
        <v>1</v>
      </c>
      <c r="Z1455" s="99"/>
      <c r="AA1455" s="99"/>
      <c r="AB1455" s="99"/>
      <c r="AC1455" s="99"/>
      <c r="AD1455" s="99"/>
      <c r="AE1455" s="99"/>
      <c r="AF1455" s="99"/>
      <c r="AG1455" s="99"/>
      <c r="AH1455" s="99"/>
      <c r="AI1455" s="99"/>
      <c r="AJ1455" s="99"/>
      <c r="AK1455" s="99"/>
      <c r="AL1455" s="99"/>
      <c r="AM1455" s="99"/>
      <c r="AN1455" s="99"/>
      <c r="AO1455" s="52"/>
      <c r="AP1455" s="52"/>
      <c r="AQ1455" s="52"/>
    </row>
    <row r="1456" spans="1:43" ht="15" thickBot="1">
      <c r="A1456" s="1" t="s">
        <v>11</v>
      </c>
      <c r="B1456" s="1">
        <v>13135050418</v>
      </c>
      <c r="C1456" s="1"/>
      <c r="D1456" s="12">
        <v>52</v>
      </c>
      <c r="E1456" s="12">
        <v>63.2</v>
      </c>
      <c r="F1456" s="12">
        <v>28.3</v>
      </c>
      <c r="G1456" s="12">
        <v>34.1</v>
      </c>
      <c r="H1456" s="12">
        <v>6.6</v>
      </c>
      <c r="I1456" s="12">
        <v>20.6</v>
      </c>
      <c r="J1456" s="12">
        <v>45.5</v>
      </c>
      <c r="K1456" s="12">
        <v>71.2</v>
      </c>
      <c r="L1456" s="12">
        <v>49.7</v>
      </c>
      <c r="M1456" s="12">
        <v>39.1</v>
      </c>
      <c r="N1456" s="12">
        <v>62.8</v>
      </c>
      <c r="O1456" s="12">
        <v>39.4</v>
      </c>
      <c r="P1456" s="12">
        <v>69.5</v>
      </c>
      <c r="Q1456" s="12">
        <v>13.7</v>
      </c>
      <c r="R1456" s="85">
        <v>0.17099683041979286</v>
      </c>
      <c r="S1456" s="122">
        <v>0.33796336198319721</v>
      </c>
      <c r="T1456" s="122">
        <v>0.22485117119685619</v>
      </c>
      <c r="U1456" s="122">
        <v>0.11400688999364213</v>
      </c>
      <c r="V1456" s="174">
        <f t="shared" si="2609"/>
        <v>1</v>
      </c>
      <c r="W1456" s="174">
        <f t="shared" si="2610"/>
        <v>2</v>
      </c>
      <c r="X1456" s="174">
        <f t="shared" si="2611"/>
        <v>1</v>
      </c>
      <c r="Y1456" s="174">
        <f t="shared" si="2612"/>
        <v>1</v>
      </c>
      <c r="Z1456" s="99"/>
      <c r="AA1456" s="99"/>
      <c r="AB1456" s="99"/>
      <c r="AC1456" s="99"/>
      <c r="AD1456" s="99"/>
      <c r="AE1456" s="99"/>
      <c r="AF1456" s="99"/>
      <c r="AG1456" s="99"/>
      <c r="AH1456" s="99"/>
      <c r="AI1456" s="99"/>
      <c r="AJ1456" s="99"/>
      <c r="AK1456" s="99"/>
      <c r="AL1456" s="99"/>
      <c r="AM1456" s="99"/>
      <c r="AN1456" s="99"/>
      <c r="AO1456" s="52"/>
      <c r="AP1456" s="52"/>
      <c r="AQ1456" s="52"/>
    </row>
    <row r="1457" spans="1:43" ht="15" thickBot="1">
      <c r="A1457" s="1" t="s">
        <v>11</v>
      </c>
      <c r="B1457" s="1">
        <v>13135050419</v>
      </c>
      <c r="C1457" s="1"/>
      <c r="D1457" s="12">
        <v>52</v>
      </c>
      <c r="E1457" s="12">
        <v>63.2</v>
      </c>
      <c r="F1457" s="12">
        <v>35.4</v>
      </c>
      <c r="G1457" s="12">
        <v>33.700000000000003</v>
      </c>
      <c r="H1457" s="12">
        <v>8.5</v>
      </c>
      <c r="I1457" s="12">
        <v>23.5</v>
      </c>
      <c r="J1457" s="12">
        <v>39.299999999999997</v>
      </c>
      <c r="K1457" s="12">
        <v>62.6</v>
      </c>
      <c r="L1457" s="12">
        <v>48.1</v>
      </c>
      <c r="M1457" s="12">
        <v>36.700000000000003</v>
      </c>
      <c r="N1457" s="12">
        <v>62.8</v>
      </c>
      <c r="O1457" s="12">
        <v>34.299999999999997</v>
      </c>
      <c r="P1457" s="12">
        <v>63.1</v>
      </c>
      <c r="Q1457" s="12">
        <v>16.899999999999999</v>
      </c>
      <c r="R1457" s="85">
        <v>0.19837641269781559</v>
      </c>
      <c r="S1457" s="122">
        <v>0.32150139592178062</v>
      </c>
      <c r="T1457" s="122">
        <v>0.28491312748632669</v>
      </c>
      <c r="U1457" s="122">
        <v>0.13450638451488908</v>
      </c>
      <c r="V1457" s="174">
        <f t="shared" si="2609"/>
        <v>1</v>
      </c>
      <c r="W1457" s="174">
        <f t="shared" si="2610"/>
        <v>2</v>
      </c>
      <c r="X1457" s="174">
        <f t="shared" si="2611"/>
        <v>1</v>
      </c>
      <c r="Y1457" s="174">
        <f t="shared" si="2612"/>
        <v>1</v>
      </c>
      <c r="Z1457" s="99"/>
      <c r="AA1457" s="99"/>
      <c r="AB1457" s="99"/>
      <c r="AC1457" s="99"/>
      <c r="AD1457" s="99"/>
      <c r="AE1457" s="99"/>
      <c r="AF1457" s="99"/>
      <c r="AG1457" s="99"/>
      <c r="AH1457" s="99"/>
      <c r="AI1457" s="99"/>
      <c r="AJ1457" s="99"/>
      <c r="AK1457" s="99"/>
      <c r="AL1457" s="99"/>
      <c r="AM1457" s="99"/>
      <c r="AN1457" s="99"/>
      <c r="AO1457" s="52"/>
      <c r="AP1457" s="52"/>
      <c r="AQ1457" s="52"/>
    </row>
    <row r="1458" spans="1:43" ht="15" thickBot="1">
      <c r="A1458" s="1" t="s">
        <v>11</v>
      </c>
      <c r="B1458" s="1">
        <v>13135050421</v>
      </c>
      <c r="C1458" s="1"/>
      <c r="D1458" s="12">
        <v>52</v>
      </c>
      <c r="E1458" s="12">
        <v>63.2</v>
      </c>
      <c r="F1458" s="12">
        <v>38.9</v>
      </c>
      <c r="G1458" s="12">
        <v>20.8</v>
      </c>
      <c r="H1458" s="12">
        <v>8</v>
      </c>
      <c r="I1458" s="12">
        <v>10.4</v>
      </c>
      <c r="J1458" s="12">
        <v>30.3</v>
      </c>
      <c r="K1458" s="12">
        <v>56.1</v>
      </c>
      <c r="L1458" s="12">
        <v>46.7</v>
      </c>
      <c r="M1458" s="12">
        <v>36.5</v>
      </c>
      <c r="N1458" s="12">
        <v>62.8</v>
      </c>
      <c r="O1458" s="12">
        <v>31.3</v>
      </c>
      <c r="P1458" s="12">
        <v>50.3</v>
      </c>
      <c r="Q1458" s="12">
        <v>10.6</v>
      </c>
      <c r="R1458" s="85">
        <v>0.29173768920567045</v>
      </c>
      <c r="S1458" s="122">
        <v>0.39150858497199748</v>
      </c>
      <c r="T1458" s="122">
        <v>0.32109133568492032</v>
      </c>
      <c r="U1458" s="122">
        <v>0.28632793550515245</v>
      </c>
      <c r="V1458" s="174">
        <f t="shared" si="2609"/>
        <v>1</v>
      </c>
      <c r="W1458" s="174">
        <f t="shared" si="2610"/>
        <v>2</v>
      </c>
      <c r="X1458" s="174">
        <f t="shared" si="2611"/>
        <v>1</v>
      </c>
      <c r="Y1458" s="174">
        <f t="shared" si="2612"/>
        <v>1</v>
      </c>
      <c r="Z1458" s="99"/>
      <c r="AA1458" s="99"/>
      <c r="AB1458" s="99"/>
      <c r="AC1458" s="99"/>
      <c r="AD1458" s="99"/>
      <c r="AE1458" s="99"/>
      <c r="AF1458" s="99"/>
      <c r="AG1458" s="99"/>
      <c r="AH1458" s="99"/>
      <c r="AI1458" s="99"/>
      <c r="AJ1458" s="99"/>
      <c r="AK1458" s="99"/>
      <c r="AL1458" s="99"/>
      <c r="AM1458" s="99"/>
      <c r="AN1458" s="99"/>
      <c r="AO1458" s="52"/>
      <c r="AP1458" s="52"/>
      <c r="AQ1458" s="52"/>
    </row>
    <row r="1459" spans="1:43" ht="15" thickBot="1">
      <c r="A1459" s="1" t="s">
        <v>11</v>
      </c>
      <c r="B1459" s="1">
        <v>13135050422</v>
      </c>
      <c r="C1459" s="1"/>
      <c r="D1459" s="12">
        <v>52</v>
      </c>
      <c r="E1459" s="12">
        <v>63.2</v>
      </c>
      <c r="F1459" s="12">
        <v>34.799999999999997</v>
      </c>
      <c r="G1459" s="12">
        <v>20.3</v>
      </c>
      <c r="H1459" s="12">
        <v>8.8000000000000007</v>
      </c>
      <c r="I1459" s="12">
        <v>23.3</v>
      </c>
      <c r="J1459" s="12">
        <v>50.5</v>
      </c>
      <c r="K1459" s="12">
        <v>59.3</v>
      </c>
      <c r="L1459" s="12">
        <v>59.4</v>
      </c>
      <c r="M1459" s="12">
        <v>40.799999999999997</v>
      </c>
      <c r="N1459" s="12">
        <v>62.8</v>
      </c>
      <c r="O1459" s="12">
        <v>34.9</v>
      </c>
      <c r="P1459" s="12">
        <v>63.1</v>
      </c>
      <c r="Q1459" s="12">
        <v>14.6</v>
      </c>
      <c r="R1459" s="85">
        <v>0.14512221333423583</v>
      </c>
      <c r="S1459" s="122">
        <v>0.26359333343802005</v>
      </c>
      <c r="T1459" s="122">
        <v>0.19000575108386636</v>
      </c>
      <c r="U1459" s="122">
        <v>0.15430424448754271</v>
      </c>
      <c r="V1459" s="174">
        <f t="shared" si="2609"/>
        <v>1</v>
      </c>
      <c r="W1459" s="174">
        <f t="shared" si="2610"/>
        <v>1</v>
      </c>
      <c r="X1459" s="174">
        <f t="shared" si="2611"/>
        <v>1</v>
      </c>
      <c r="Y1459" s="174">
        <f t="shared" si="2612"/>
        <v>1</v>
      </c>
      <c r="Z1459" s="99"/>
      <c r="AA1459" s="99"/>
      <c r="AB1459" s="99"/>
      <c r="AC1459" s="99"/>
      <c r="AD1459" s="99"/>
      <c r="AE1459" s="99"/>
      <c r="AF1459" s="99"/>
      <c r="AG1459" s="99"/>
      <c r="AH1459" s="99"/>
      <c r="AI1459" s="99"/>
      <c r="AJ1459" s="99"/>
      <c r="AK1459" s="99"/>
      <c r="AL1459" s="99"/>
      <c r="AM1459" s="99"/>
      <c r="AN1459" s="99"/>
      <c r="AO1459" s="52"/>
      <c r="AP1459" s="52"/>
      <c r="AQ1459" s="52"/>
    </row>
    <row r="1460" spans="1:43" ht="15" thickBot="1">
      <c r="A1460" s="1" t="s">
        <v>11</v>
      </c>
      <c r="B1460" s="1">
        <v>13135050423</v>
      </c>
      <c r="C1460" s="1"/>
      <c r="D1460" s="12">
        <v>55.9</v>
      </c>
      <c r="E1460" s="12">
        <v>61.3</v>
      </c>
      <c r="F1460" s="12">
        <v>36.299999999999997</v>
      </c>
      <c r="G1460" s="12">
        <v>39.4</v>
      </c>
      <c r="H1460" s="12">
        <v>7.7</v>
      </c>
      <c r="I1460" s="12">
        <v>15.7</v>
      </c>
      <c r="J1460" s="12">
        <v>63.2</v>
      </c>
      <c r="K1460" s="12">
        <v>59.4</v>
      </c>
      <c r="L1460" s="12">
        <v>52.8</v>
      </c>
      <c r="M1460" s="12">
        <v>26.1</v>
      </c>
      <c r="N1460" s="12">
        <v>67</v>
      </c>
      <c r="O1460" s="12">
        <v>18.899999999999999</v>
      </c>
      <c r="P1460" s="12">
        <v>56.1</v>
      </c>
      <c r="Q1460" s="12">
        <v>8.6</v>
      </c>
      <c r="R1460" s="85">
        <v>0.3189678543564578</v>
      </c>
      <c r="S1460" s="122">
        <v>0.34291521008466608</v>
      </c>
      <c r="T1460" s="122">
        <v>0.33308696131333559</v>
      </c>
      <c r="U1460" s="122">
        <v>0.39486768784281989</v>
      </c>
      <c r="V1460" s="174">
        <f t="shared" si="2609"/>
        <v>1</v>
      </c>
      <c r="W1460" s="174">
        <f t="shared" si="2610"/>
        <v>2</v>
      </c>
      <c r="X1460" s="174">
        <f t="shared" si="2611"/>
        <v>1</v>
      </c>
      <c r="Y1460" s="174">
        <f t="shared" si="2612"/>
        <v>1</v>
      </c>
      <c r="Z1460" s="99"/>
      <c r="AA1460" s="99"/>
      <c r="AB1460" s="99"/>
      <c r="AC1460" s="99"/>
      <c r="AD1460" s="99"/>
      <c r="AE1460" s="99"/>
      <c r="AF1460" s="99"/>
      <c r="AG1460" s="99"/>
      <c r="AH1460" s="99"/>
      <c r="AI1460" s="99"/>
      <c r="AJ1460" s="99"/>
      <c r="AK1460" s="99"/>
      <c r="AL1460" s="99"/>
      <c r="AM1460" s="99"/>
      <c r="AN1460" s="99"/>
      <c r="AO1460" s="52"/>
      <c r="AP1460" s="52"/>
      <c r="AQ1460" s="52"/>
    </row>
    <row r="1461" spans="1:43" ht="15" thickBot="1">
      <c r="A1461" s="1" t="s">
        <v>11</v>
      </c>
      <c r="B1461" s="1">
        <v>13135050424</v>
      </c>
      <c r="C1461" s="1"/>
      <c r="D1461" s="12">
        <v>52.4</v>
      </c>
      <c r="E1461" s="12">
        <v>63</v>
      </c>
      <c r="F1461" s="12">
        <v>34.700000000000003</v>
      </c>
      <c r="G1461" s="12">
        <v>21.9</v>
      </c>
      <c r="H1461" s="12">
        <v>9.1999999999999993</v>
      </c>
      <c r="I1461" s="12">
        <v>30</v>
      </c>
      <c r="J1461" s="12">
        <v>39.799999999999997</v>
      </c>
      <c r="K1461" s="12">
        <v>49.1</v>
      </c>
      <c r="L1461" s="12">
        <v>41.1</v>
      </c>
      <c r="M1461" s="12">
        <v>32.5</v>
      </c>
      <c r="N1461" s="12">
        <v>63.3</v>
      </c>
      <c r="O1461" s="12">
        <v>32</v>
      </c>
      <c r="P1461" s="12">
        <v>55.3</v>
      </c>
      <c r="Q1461" s="12">
        <v>9.5</v>
      </c>
      <c r="R1461" s="85">
        <v>0.27809431266433493</v>
      </c>
      <c r="S1461" s="122">
        <v>0.25065113919845888</v>
      </c>
      <c r="T1461" s="122">
        <v>0.41407069417848374</v>
      </c>
      <c r="U1461" s="122">
        <v>0.27102275776513768</v>
      </c>
      <c r="V1461" s="174">
        <f t="shared" si="2609"/>
        <v>1</v>
      </c>
      <c r="W1461" s="174">
        <f t="shared" si="2610"/>
        <v>1</v>
      </c>
      <c r="X1461" s="174">
        <f t="shared" si="2611"/>
        <v>1</v>
      </c>
      <c r="Y1461" s="174">
        <f t="shared" si="2612"/>
        <v>1</v>
      </c>
      <c r="Z1461" s="99"/>
      <c r="AA1461" s="99"/>
      <c r="AB1461" s="99"/>
      <c r="AC1461" s="99"/>
      <c r="AD1461" s="99"/>
      <c r="AE1461" s="99"/>
      <c r="AF1461" s="99"/>
      <c r="AG1461" s="99"/>
      <c r="AH1461" s="99"/>
      <c r="AI1461" s="99"/>
      <c r="AJ1461" s="99"/>
      <c r="AK1461" s="99"/>
      <c r="AL1461" s="99"/>
      <c r="AM1461" s="99"/>
      <c r="AN1461" s="99"/>
      <c r="AO1461" s="52"/>
      <c r="AP1461" s="52"/>
      <c r="AQ1461" s="52"/>
    </row>
    <row r="1462" spans="1:43" ht="15" thickBot="1">
      <c r="A1462" s="1" t="s">
        <v>11</v>
      </c>
      <c r="B1462" s="1">
        <v>13135050425</v>
      </c>
      <c r="C1462" s="1"/>
      <c r="D1462" s="12">
        <v>88.5</v>
      </c>
      <c r="E1462" s="12">
        <v>84.8</v>
      </c>
      <c r="F1462" s="12">
        <v>64.8</v>
      </c>
      <c r="G1462" s="12">
        <v>57.7</v>
      </c>
      <c r="H1462" s="12">
        <v>4.2</v>
      </c>
      <c r="I1462" s="12">
        <v>5.4</v>
      </c>
      <c r="J1462" s="12">
        <v>2.4</v>
      </c>
      <c r="K1462" s="12">
        <v>18.899999999999999</v>
      </c>
      <c r="L1462" s="12">
        <v>25.8</v>
      </c>
      <c r="M1462" s="12">
        <v>8.5</v>
      </c>
      <c r="N1462" s="12">
        <v>87.3</v>
      </c>
      <c r="O1462" s="12">
        <v>7.1</v>
      </c>
      <c r="P1462" s="12">
        <v>15.2</v>
      </c>
      <c r="Q1462" s="12">
        <v>9.1</v>
      </c>
      <c r="R1462" s="85">
        <v>0.84914931137055949</v>
      </c>
      <c r="S1462" s="122">
        <v>0.88133975075086224</v>
      </c>
      <c r="T1462" s="122">
        <v>0.79616169706521767</v>
      </c>
      <c r="U1462" s="122">
        <v>0.81288719272677179</v>
      </c>
      <c r="V1462" s="174">
        <f t="shared" si="2609"/>
        <v>5</v>
      </c>
      <c r="W1462" s="174">
        <f t="shared" si="2610"/>
        <v>5</v>
      </c>
      <c r="X1462" s="174">
        <f t="shared" si="2611"/>
        <v>5</v>
      </c>
      <c r="Y1462" s="174">
        <f t="shared" si="2612"/>
        <v>5</v>
      </c>
      <c r="Z1462" s="99"/>
      <c r="AA1462" s="99"/>
      <c r="AB1462" s="99"/>
      <c r="AC1462" s="99"/>
      <c r="AD1462" s="99"/>
      <c r="AE1462" s="99"/>
      <c r="AF1462" s="99"/>
      <c r="AG1462" s="99"/>
      <c r="AH1462" s="99"/>
      <c r="AI1462" s="99"/>
      <c r="AJ1462" s="99"/>
      <c r="AK1462" s="99"/>
      <c r="AL1462" s="99"/>
      <c r="AM1462" s="99"/>
      <c r="AN1462" s="99"/>
      <c r="AO1462" s="52"/>
      <c r="AP1462" s="52"/>
      <c r="AQ1462" s="52"/>
    </row>
    <row r="1463" spans="1:43" ht="15" thickBot="1">
      <c r="A1463" s="1" t="s">
        <v>11</v>
      </c>
      <c r="B1463" s="1">
        <v>13135050426</v>
      </c>
      <c r="C1463" s="1"/>
      <c r="D1463" s="12">
        <v>88.5</v>
      </c>
      <c r="E1463" s="12">
        <v>84.8</v>
      </c>
      <c r="F1463" s="12">
        <v>62.3</v>
      </c>
      <c r="G1463" s="12">
        <v>57.7</v>
      </c>
      <c r="H1463" s="12">
        <v>3.8</v>
      </c>
      <c r="I1463" s="12">
        <v>10.7</v>
      </c>
      <c r="J1463" s="12">
        <v>14.3</v>
      </c>
      <c r="K1463" s="12">
        <v>16.399999999999999</v>
      </c>
      <c r="L1463" s="12">
        <v>27.5</v>
      </c>
      <c r="M1463" s="12">
        <v>8.8000000000000007</v>
      </c>
      <c r="N1463" s="12">
        <v>87.3</v>
      </c>
      <c r="O1463" s="12">
        <v>7.5</v>
      </c>
      <c r="P1463" s="12">
        <v>16.399999999999999</v>
      </c>
      <c r="Q1463" s="12">
        <v>9.3000000000000007</v>
      </c>
      <c r="R1463" s="85">
        <v>0.82613085699786537</v>
      </c>
      <c r="S1463" s="122">
        <v>0.83092134785781979</v>
      </c>
      <c r="T1463" s="122">
        <v>0.79162717838240038</v>
      </c>
      <c r="U1463" s="122">
        <v>0.80189526022156665</v>
      </c>
      <c r="V1463" s="174">
        <f t="shared" si="2609"/>
        <v>5</v>
      </c>
      <c r="W1463" s="174">
        <f t="shared" si="2610"/>
        <v>5</v>
      </c>
      <c r="X1463" s="174">
        <f t="shared" si="2611"/>
        <v>5</v>
      </c>
      <c r="Y1463" s="174">
        <f t="shared" si="2612"/>
        <v>5</v>
      </c>
      <c r="Z1463" s="99"/>
      <c r="AA1463" s="99"/>
      <c r="AB1463" s="99"/>
      <c r="AC1463" s="99"/>
      <c r="AD1463" s="99"/>
      <c r="AE1463" s="99"/>
      <c r="AF1463" s="99"/>
      <c r="AG1463" s="99"/>
      <c r="AH1463" s="99"/>
      <c r="AI1463" s="99"/>
      <c r="AJ1463" s="99"/>
      <c r="AK1463" s="99"/>
      <c r="AL1463" s="99"/>
      <c r="AM1463" s="99"/>
      <c r="AN1463" s="99"/>
      <c r="AO1463" s="52"/>
      <c r="AP1463" s="52"/>
      <c r="AQ1463" s="52"/>
    </row>
    <row r="1464" spans="1:43" ht="15" thickBot="1">
      <c r="A1464" s="1" t="s">
        <v>11</v>
      </c>
      <c r="B1464" s="1">
        <v>13135050427</v>
      </c>
      <c r="C1464" s="1"/>
      <c r="D1464" s="12">
        <v>89.2</v>
      </c>
      <c r="E1464" s="12">
        <v>86.7</v>
      </c>
      <c r="F1464" s="12">
        <v>57.6</v>
      </c>
      <c r="G1464" s="12">
        <v>58.5</v>
      </c>
      <c r="H1464" s="12">
        <v>6.7</v>
      </c>
      <c r="I1464" s="12">
        <v>20.399999999999999</v>
      </c>
      <c r="J1464" s="12">
        <v>26.5</v>
      </c>
      <c r="K1464" s="12">
        <v>21.9</v>
      </c>
      <c r="L1464" s="12">
        <v>37.799999999999997</v>
      </c>
      <c r="M1464" s="12">
        <v>10.3</v>
      </c>
      <c r="N1464" s="12">
        <v>87.5</v>
      </c>
      <c r="O1464" s="12">
        <v>11.1</v>
      </c>
      <c r="P1464" s="12">
        <v>21.5</v>
      </c>
      <c r="Q1464" s="12">
        <v>12.6</v>
      </c>
      <c r="R1464" s="85">
        <v>0.71224855010340926</v>
      </c>
      <c r="S1464" s="122">
        <v>0.71618418656151617</v>
      </c>
      <c r="T1464" s="122">
        <v>0.68722453949507578</v>
      </c>
      <c r="U1464" s="122">
        <v>0.71715683797772223</v>
      </c>
      <c r="V1464" s="174">
        <f t="shared" si="2609"/>
        <v>5</v>
      </c>
      <c r="W1464" s="174">
        <f t="shared" si="2610"/>
        <v>5</v>
      </c>
      <c r="X1464" s="174">
        <f t="shared" si="2611"/>
        <v>3</v>
      </c>
      <c r="Y1464" s="174">
        <f t="shared" si="2612"/>
        <v>3</v>
      </c>
      <c r="Z1464" s="99"/>
      <c r="AA1464" s="99"/>
      <c r="AB1464" s="99"/>
      <c r="AC1464" s="99"/>
      <c r="AD1464" s="99"/>
      <c r="AE1464" s="99"/>
      <c r="AF1464" s="99"/>
      <c r="AG1464" s="99"/>
      <c r="AH1464" s="99"/>
      <c r="AI1464" s="99"/>
      <c r="AJ1464" s="99"/>
      <c r="AK1464" s="99"/>
      <c r="AL1464" s="99"/>
      <c r="AM1464" s="99"/>
      <c r="AN1464" s="99"/>
      <c r="AO1464" s="52"/>
      <c r="AP1464" s="52"/>
      <c r="AQ1464" s="52"/>
    </row>
    <row r="1465" spans="1:43" ht="15" thickBot="1">
      <c r="A1465" s="1" t="s">
        <v>11</v>
      </c>
      <c r="B1465" s="1">
        <v>13135050428</v>
      </c>
      <c r="C1465" s="1"/>
      <c r="D1465" s="12">
        <v>88.5</v>
      </c>
      <c r="E1465" s="12">
        <v>84.8</v>
      </c>
      <c r="F1465" s="12">
        <v>74.400000000000006</v>
      </c>
      <c r="G1465" s="12">
        <v>57.7</v>
      </c>
      <c r="H1465" s="12">
        <v>6.3</v>
      </c>
      <c r="I1465" s="12">
        <v>11.2</v>
      </c>
      <c r="J1465" s="12">
        <v>7</v>
      </c>
      <c r="K1465" s="12">
        <v>10.6</v>
      </c>
      <c r="L1465" s="12">
        <v>29.3</v>
      </c>
      <c r="M1465" s="12">
        <v>10.042400000000001</v>
      </c>
      <c r="N1465" s="12">
        <v>87.3</v>
      </c>
      <c r="O1465" s="12">
        <v>10.3</v>
      </c>
      <c r="P1465" s="12">
        <v>13.5</v>
      </c>
      <c r="Q1465" s="12">
        <v>7.7</v>
      </c>
      <c r="R1465" s="85">
        <v>0.83054977589885859</v>
      </c>
      <c r="S1465" s="122">
        <v>0.83067554534191668</v>
      </c>
      <c r="T1465" s="122">
        <v>0.79283007499348312</v>
      </c>
      <c r="U1465" s="122">
        <v>0.81309675500160339</v>
      </c>
      <c r="V1465" s="174">
        <f t="shared" si="2609"/>
        <v>5</v>
      </c>
      <c r="W1465" s="174">
        <f t="shared" si="2610"/>
        <v>5</v>
      </c>
      <c r="X1465" s="174">
        <f t="shared" si="2611"/>
        <v>5</v>
      </c>
      <c r="Y1465" s="174">
        <f t="shared" si="2612"/>
        <v>5</v>
      </c>
      <c r="Z1465" s="99"/>
      <c r="AA1465" s="99"/>
      <c r="AB1465" s="99"/>
      <c r="AC1465" s="99"/>
      <c r="AD1465" s="99"/>
      <c r="AE1465" s="99"/>
      <c r="AF1465" s="99"/>
      <c r="AG1465" s="99"/>
      <c r="AH1465" s="99"/>
      <c r="AI1465" s="99"/>
      <c r="AJ1465" s="99"/>
      <c r="AK1465" s="99"/>
      <c r="AL1465" s="99"/>
      <c r="AM1465" s="99"/>
      <c r="AN1465" s="99"/>
      <c r="AO1465" s="52"/>
      <c r="AP1465" s="52"/>
      <c r="AQ1465" s="52"/>
    </row>
    <row r="1466" spans="1:43" ht="15" thickBot="1">
      <c r="A1466" s="1" t="s">
        <v>11</v>
      </c>
      <c r="B1466" s="1">
        <v>13135050429</v>
      </c>
      <c r="C1466" s="1"/>
      <c r="D1466" s="12">
        <v>89.4</v>
      </c>
      <c r="E1466" s="12">
        <v>87.6</v>
      </c>
      <c r="F1466" s="12">
        <v>71.400000000000006</v>
      </c>
      <c r="G1466" s="12">
        <v>58.9</v>
      </c>
      <c r="H1466" s="12">
        <v>2.8</v>
      </c>
      <c r="I1466" s="12">
        <v>15.8</v>
      </c>
      <c r="J1466" s="12">
        <v>3.4</v>
      </c>
      <c r="K1466" s="12">
        <v>15.3</v>
      </c>
      <c r="L1466" s="12">
        <v>26.2</v>
      </c>
      <c r="M1466" s="12">
        <v>5.3</v>
      </c>
      <c r="N1466" s="12">
        <v>87.5</v>
      </c>
      <c r="O1466" s="12">
        <v>7.5</v>
      </c>
      <c r="P1466" s="12">
        <v>15.1</v>
      </c>
      <c r="Q1466" s="12">
        <v>6.5</v>
      </c>
      <c r="R1466" s="85">
        <v>0.87115524554996948</v>
      </c>
      <c r="S1466" s="122">
        <v>0.87851867237202241</v>
      </c>
      <c r="T1466" s="122">
        <v>0.82805713349792598</v>
      </c>
      <c r="U1466" s="122">
        <v>0.83908154094680565</v>
      </c>
      <c r="V1466" s="174">
        <f t="shared" si="2609"/>
        <v>5</v>
      </c>
      <c r="W1466" s="174">
        <f t="shared" si="2610"/>
        <v>5</v>
      </c>
      <c r="X1466" s="174">
        <f t="shared" si="2611"/>
        <v>5</v>
      </c>
      <c r="Y1466" s="174">
        <f t="shared" si="2612"/>
        <v>5</v>
      </c>
      <c r="Z1466" s="99"/>
      <c r="AA1466" s="99"/>
      <c r="AB1466" s="99"/>
      <c r="AC1466" s="99"/>
      <c r="AD1466" s="99"/>
      <c r="AE1466" s="99"/>
      <c r="AF1466" s="99"/>
      <c r="AG1466" s="99"/>
      <c r="AH1466" s="99"/>
      <c r="AI1466" s="99"/>
      <c r="AJ1466" s="99"/>
      <c r="AK1466" s="99"/>
      <c r="AL1466" s="99"/>
      <c r="AM1466" s="99"/>
      <c r="AN1466" s="99"/>
      <c r="AO1466" s="52"/>
      <c r="AP1466" s="52"/>
      <c r="AQ1466" s="52"/>
    </row>
    <row r="1467" spans="1:43" ht="15" thickBot="1">
      <c r="A1467" s="1" t="s">
        <v>11</v>
      </c>
      <c r="B1467" s="1">
        <v>13135050430</v>
      </c>
      <c r="C1467" s="1"/>
      <c r="D1467" s="12">
        <v>88.5</v>
      </c>
      <c r="E1467" s="12">
        <v>84.8</v>
      </c>
      <c r="F1467" s="12">
        <v>65.7</v>
      </c>
      <c r="G1467" s="12">
        <v>57.7</v>
      </c>
      <c r="H1467" s="12">
        <v>7.1</v>
      </c>
      <c r="I1467" s="12">
        <v>11</v>
      </c>
      <c r="J1467" s="12">
        <v>11.1</v>
      </c>
      <c r="K1467" s="12">
        <v>23.4</v>
      </c>
      <c r="L1467" s="12">
        <v>37.5</v>
      </c>
      <c r="M1467" s="12">
        <v>13.7</v>
      </c>
      <c r="N1467" s="12">
        <v>87.3</v>
      </c>
      <c r="O1467" s="12">
        <v>10.5</v>
      </c>
      <c r="P1467" s="12">
        <v>22</v>
      </c>
      <c r="Q1467" s="12">
        <v>9.1999999999999993</v>
      </c>
      <c r="R1467" s="85">
        <v>0.74044730777299705</v>
      </c>
      <c r="S1467" s="122">
        <v>0.79373786277045633</v>
      </c>
      <c r="T1467" s="122">
        <v>0.6613405172410125</v>
      </c>
      <c r="U1467" s="122">
        <v>0.75328713056106111</v>
      </c>
      <c r="V1467" s="174">
        <f t="shared" si="2609"/>
        <v>5</v>
      </c>
      <c r="W1467" s="174">
        <f t="shared" si="2610"/>
        <v>5</v>
      </c>
      <c r="X1467" s="174">
        <f t="shared" si="2611"/>
        <v>3</v>
      </c>
      <c r="Y1467" s="174">
        <f t="shared" si="2612"/>
        <v>5</v>
      </c>
      <c r="Z1467" s="99"/>
      <c r="AA1467" s="99"/>
      <c r="AB1467" s="99"/>
      <c r="AC1467" s="99"/>
      <c r="AD1467" s="99"/>
      <c r="AE1467" s="99"/>
      <c r="AF1467" s="99"/>
      <c r="AG1467" s="99"/>
      <c r="AH1467" s="99"/>
      <c r="AI1467" s="99"/>
      <c r="AJ1467" s="99"/>
      <c r="AK1467" s="99"/>
      <c r="AL1467" s="99"/>
      <c r="AM1467" s="99"/>
      <c r="AN1467" s="99"/>
      <c r="AO1467" s="52"/>
      <c r="AP1467" s="52"/>
      <c r="AQ1467" s="52"/>
    </row>
    <row r="1468" spans="1:43" ht="15" thickBot="1">
      <c r="A1468" s="1" t="s">
        <v>11</v>
      </c>
      <c r="B1468" s="1">
        <v>13135050431</v>
      </c>
      <c r="C1468" s="1"/>
      <c r="D1468" s="12">
        <v>81.3</v>
      </c>
      <c r="E1468" s="12">
        <v>80.599999999999994</v>
      </c>
      <c r="F1468" s="12">
        <v>44.8</v>
      </c>
      <c r="G1468" s="12">
        <v>49</v>
      </c>
      <c r="H1468" s="12">
        <v>8.1</v>
      </c>
      <c r="I1468" s="12">
        <v>12.2</v>
      </c>
      <c r="J1468" s="12">
        <v>30.1</v>
      </c>
      <c r="K1468" s="12">
        <v>41.4</v>
      </c>
      <c r="L1468" s="12">
        <v>43.5</v>
      </c>
      <c r="M1468" s="12">
        <v>23.6</v>
      </c>
      <c r="N1468" s="12">
        <v>82.9</v>
      </c>
      <c r="O1468" s="12">
        <v>24.6</v>
      </c>
      <c r="P1468" s="12">
        <v>40.799999999999997</v>
      </c>
      <c r="Q1468" s="12">
        <v>13.3</v>
      </c>
      <c r="R1468" s="85">
        <v>0.51376115042388437</v>
      </c>
      <c r="S1468" s="122">
        <v>0.62949987264422136</v>
      </c>
      <c r="T1468" s="122">
        <v>0.48474007673817254</v>
      </c>
      <c r="U1468" s="122">
        <v>0.48577450956240903</v>
      </c>
      <c r="V1468" s="174">
        <f t="shared" si="2609"/>
        <v>2</v>
      </c>
      <c r="W1468" s="174">
        <f t="shared" si="2610"/>
        <v>5</v>
      </c>
      <c r="X1468" s="174">
        <f t="shared" si="2611"/>
        <v>2</v>
      </c>
      <c r="Y1468" s="174">
        <f t="shared" si="2612"/>
        <v>2</v>
      </c>
      <c r="Z1468" s="99"/>
      <c r="AA1468" s="99"/>
      <c r="AB1468" s="99"/>
      <c r="AC1468" s="99"/>
      <c r="AD1468" s="99"/>
      <c r="AE1468" s="99"/>
      <c r="AF1468" s="99"/>
      <c r="AG1468" s="99"/>
      <c r="AH1468" s="99"/>
      <c r="AI1468" s="99"/>
      <c r="AJ1468" s="99"/>
      <c r="AK1468" s="99"/>
      <c r="AL1468" s="99"/>
      <c r="AM1468" s="99"/>
      <c r="AN1468" s="99"/>
      <c r="AO1468" s="52"/>
      <c r="AP1468" s="52"/>
      <c r="AQ1468" s="52"/>
    </row>
    <row r="1469" spans="1:43" ht="15" thickBot="1">
      <c r="A1469" s="1" t="s">
        <v>11</v>
      </c>
      <c r="B1469" s="1">
        <v>13135050432</v>
      </c>
      <c r="C1469" s="1"/>
      <c r="D1469" s="12">
        <v>59.6</v>
      </c>
      <c r="E1469" s="12">
        <v>67.7</v>
      </c>
      <c r="F1469" s="12">
        <v>38.200000000000003</v>
      </c>
      <c r="G1469" s="12">
        <v>36.5</v>
      </c>
      <c r="H1469" s="12">
        <v>10.8</v>
      </c>
      <c r="I1469" s="12">
        <v>16.8</v>
      </c>
      <c r="J1469" s="12">
        <v>8.1</v>
      </c>
      <c r="K1469" s="12">
        <v>32.200000000000003</v>
      </c>
      <c r="L1469" s="12">
        <v>39.4</v>
      </c>
      <c r="M1469" s="12">
        <v>24</v>
      </c>
      <c r="N1469" s="12">
        <v>68.3</v>
      </c>
      <c r="O1469" s="12">
        <v>15.9</v>
      </c>
      <c r="P1469" s="12">
        <v>35.5</v>
      </c>
      <c r="Q1469" s="12">
        <v>8</v>
      </c>
      <c r="R1469" s="85">
        <v>0.49405329167734058</v>
      </c>
      <c r="S1469" s="122">
        <v>0.44285583826390351</v>
      </c>
      <c r="T1469" s="122">
        <v>0.54659098395642791</v>
      </c>
      <c r="U1469" s="122">
        <v>0.53460924376100349</v>
      </c>
      <c r="V1469" s="174">
        <f t="shared" si="2609"/>
        <v>2</v>
      </c>
      <c r="W1469" s="174">
        <f t="shared" si="2610"/>
        <v>2</v>
      </c>
      <c r="X1469" s="174">
        <f t="shared" si="2611"/>
        <v>2</v>
      </c>
      <c r="Y1469" s="174">
        <f t="shared" si="2612"/>
        <v>2</v>
      </c>
      <c r="Z1469" s="99"/>
      <c r="AA1469" s="99"/>
      <c r="AB1469" s="99"/>
      <c r="AC1469" s="99"/>
      <c r="AD1469" s="99"/>
      <c r="AE1469" s="99"/>
      <c r="AF1469" s="99"/>
      <c r="AG1469" s="99"/>
      <c r="AH1469" s="99"/>
      <c r="AI1469" s="99"/>
      <c r="AJ1469" s="99"/>
      <c r="AK1469" s="99"/>
      <c r="AL1469" s="99"/>
      <c r="AM1469" s="99"/>
      <c r="AN1469" s="99"/>
      <c r="AO1469" s="52"/>
      <c r="AP1469" s="52"/>
      <c r="AQ1469" s="52"/>
    </row>
    <row r="1470" spans="1:43" ht="15" thickBot="1">
      <c r="A1470" s="1" t="s">
        <v>11</v>
      </c>
      <c r="B1470" s="1">
        <v>13135050433</v>
      </c>
      <c r="C1470" s="1"/>
      <c r="D1470" s="12">
        <v>52</v>
      </c>
      <c r="E1470" s="12">
        <v>63.2</v>
      </c>
      <c r="F1470" s="12">
        <v>28.9</v>
      </c>
      <c r="G1470" s="12">
        <v>34.1</v>
      </c>
      <c r="H1470" s="12">
        <v>5.8</v>
      </c>
      <c r="I1470" s="12">
        <v>19</v>
      </c>
      <c r="J1470" s="12">
        <v>20.5</v>
      </c>
      <c r="K1470" s="12">
        <v>51.8</v>
      </c>
      <c r="L1470" s="12">
        <v>55.4</v>
      </c>
      <c r="M1470" s="12">
        <v>30.8</v>
      </c>
      <c r="N1470" s="12">
        <v>62.8</v>
      </c>
      <c r="O1470" s="12">
        <v>22.9</v>
      </c>
      <c r="P1470" s="12">
        <v>39.200000000000003</v>
      </c>
      <c r="Q1470" s="12">
        <v>9.6</v>
      </c>
      <c r="R1470" s="85">
        <v>0.34005604867047745</v>
      </c>
      <c r="S1470" s="122">
        <v>0.41150741334643404</v>
      </c>
      <c r="T1470" s="122">
        <v>0.31280446227152225</v>
      </c>
      <c r="U1470" s="122">
        <v>0.41286799972521981</v>
      </c>
      <c r="V1470" s="174">
        <f t="shared" si="2609"/>
        <v>1</v>
      </c>
      <c r="W1470" s="174">
        <f t="shared" si="2610"/>
        <v>2</v>
      </c>
      <c r="X1470" s="174">
        <f t="shared" si="2611"/>
        <v>1</v>
      </c>
      <c r="Y1470" s="174">
        <f t="shared" si="2612"/>
        <v>1</v>
      </c>
      <c r="Z1470" s="99"/>
      <c r="AA1470" s="99"/>
      <c r="AB1470" s="99"/>
      <c r="AC1470" s="99"/>
      <c r="AD1470" s="99"/>
      <c r="AE1470" s="99"/>
      <c r="AF1470" s="99"/>
      <c r="AG1470" s="99"/>
      <c r="AH1470" s="99"/>
      <c r="AI1470" s="99"/>
      <c r="AJ1470" s="99"/>
      <c r="AK1470" s="99"/>
      <c r="AL1470" s="99"/>
      <c r="AM1470" s="99"/>
      <c r="AN1470" s="99"/>
      <c r="AO1470" s="52"/>
      <c r="AP1470" s="52"/>
      <c r="AQ1470" s="52"/>
    </row>
    <row r="1471" spans="1:43" ht="15" thickBot="1">
      <c r="A1471" s="1" t="s">
        <v>11</v>
      </c>
      <c r="B1471" s="1">
        <v>13135050434</v>
      </c>
      <c r="C1471" s="1"/>
      <c r="D1471" s="12">
        <v>52</v>
      </c>
      <c r="E1471" s="12">
        <v>63.2</v>
      </c>
      <c r="F1471" s="12">
        <v>32</v>
      </c>
      <c r="G1471" s="12">
        <v>34.1</v>
      </c>
      <c r="H1471" s="12">
        <v>6.8</v>
      </c>
      <c r="I1471" s="12">
        <v>37.5</v>
      </c>
      <c r="J1471" s="12">
        <v>62</v>
      </c>
      <c r="K1471" s="12">
        <v>67.7</v>
      </c>
      <c r="L1471" s="12">
        <v>45.1</v>
      </c>
      <c r="M1471" s="12">
        <v>44.8</v>
      </c>
      <c r="N1471" s="12">
        <v>62.8</v>
      </c>
      <c r="O1471" s="12">
        <v>45.6</v>
      </c>
      <c r="P1471" s="12">
        <v>67.900000000000006</v>
      </c>
      <c r="Q1471" s="12">
        <v>12</v>
      </c>
      <c r="R1471" s="85">
        <v>0.13552695606415943</v>
      </c>
      <c r="S1471" s="122">
        <v>0.22667795916305511</v>
      </c>
      <c r="T1471" s="122">
        <v>0.23371981668959052</v>
      </c>
      <c r="U1471" s="122">
        <v>0.11014826114962215</v>
      </c>
      <c r="V1471" s="174">
        <f t="shared" si="2609"/>
        <v>1</v>
      </c>
      <c r="W1471" s="174">
        <f t="shared" si="2610"/>
        <v>1</v>
      </c>
      <c r="X1471" s="174">
        <f t="shared" si="2611"/>
        <v>1</v>
      </c>
      <c r="Y1471" s="174">
        <f t="shared" si="2612"/>
        <v>1</v>
      </c>
      <c r="Z1471" s="99"/>
      <c r="AA1471" s="99"/>
      <c r="AB1471" s="99"/>
      <c r="AC1471" s="99"/>
      <c r="AD1471" s="99"/>
      <c r="AE1471" s="99"/>
      <c r="AF1471" s="99"/>
      <c r="AG1471" s="99"/>
      <c r="AH1471" s="99"/>
      <c r="AI1471" s="99"/>
      <c r="AJ1471" s="99"/>
      <c r="AK1471" s="99"/>
      <c r="AL1471" s="99"/>
      <c r="AM1471" s="99"/>
      <c r="AN1471" s="99"/>
      <c r="AO1471" s="52"/>
      <c r="AP1471" s="52"/>
      <c r="AQ1471" s="52"/>
    </row>
    <row r="1472" spans="1:43" ht="15" thickBot="1">
      <c r="A1472" s="1" t="s">
        <v>11</v>
      </c>
      <c r="B1472" s="1">
        <v>13135050435</v>
      </c>
      <c r="C1472" s="1"/>
      <c r="D1472" s="12">
        <v>69</v>
      </c>
      <c r="E1472" s="12">
        <v>72.5</v>
      </c>
      <c r="F1472" s="12">
        <v>38.4</v>
      </c>
      <c r="G1472" s="12">
        <v>32.799999999999997</v>
      </c>
      <c r="H1472" s="12">
        <v>6.8</v>
      </c>
      <c r="I1472" s="12">
        <v>23.2</v>
      </c>
      <c r="J1472" s="12">
        <v>18.5</v>
      </c>
      <c r="K1472" s="12">
        <v>42.6</v>
      </c>
      <c r="L1472" s="12">
        <v>32.4</v>
      </c>
      <c r="M1472" s="12">
        <v>34.200000000000003</v>
      </c>
      <c r="N1472" s="12">
        <v>75</v>
      </c>
      <c r="O1472" s="12">
        <v>28.2</v>
      </c>
      <c r="P1472" s="12">
        <v>38.700000000000003</v>
      </c>
      <c r="Q1472" s="12">
        <v>15.9</v>
      </c>
      <c r="R1472" s="85">
        <v>0.43605962631519213</v>
      </c>
      <c r="S1472" s="122">
        <v>0.49355449644360211</v>
      </c>
      <c r="T1472" s="122">
        <v>0.48990440865399898</v>
      </c>
      <c r="U1472" s="122">
        <v>0.39133164968952477</v>
      </c>
      <c r="V1472" s="174">
        <f t="shared" si="2609"/>
        <v>2</v>
      </c>
      <c r="W1472" s="174">
        <f t="shared" si="2610"/>
        <v>3</v>
      </c>
      <c r="X1472" s="174">
        <f t="shared" si="2611"/>
        <v>2</v>
      </c>
      <c r="Y1472" s="174">
        <f t="shared" si="2612"/>
        <v>1</v>
      </c>
      <c r="Z1472" s="99"/>
      <c r="AA1472" s="99"/>
      <c r="AB1472" s="99"/>
      <c r="AC1472" s="99"/>
      <c r="AD1472" s="99"/>
      <c r="AE1472" s="99"/>
      <c r="AF1472" s="99"/>
      <c r="AG1472" s="99"/>
      <c r="AH1472" s="99"/>
      <c r="AI1472" s="99"/>
      <c r="AJ1472" s="99"/>
      <c r="AK1472" s="99"/>
      <c r="AL1472" s="99"/>
      <c r="AM1472" s="99"/>
      <c r="AN1472" s="99"/>
      <c r="AO1472" s="52"/>
      <c r="AP1472" s="52"/>
      <c r="AQ1472" s="52"/>
    </row>
    <row r="1473" spans="1:43" ht="15" thickBot="1">
      <c r="A1473" s="1" t="s">
        <v>11</v>
      </c>
      <c r="B1473" s="1">
        <v>13135050436</v>
      </c>
      <c r="C1473" s="1"/>
      <c r="D1473" s="12">
        <v>73.900000000000006</v>
      </c>
      <c r="E1473" s="12">
        <v>73.2</v>
      </c>
      <c r="F1473" s="12">
        <v>43.6</v>
      </c>
      <c r="G1473" s="12">
        <v>48.5</v>
      </c>
      <c r="H1473" s="12">
        <v>7.7</v>
      </c>
      <c r="I1473" s="12">
        <v>17.100000000000001</v>
      </c>
      <c r="J1473" s="12">
        <v>27.8</v>
      </c>
      <c r="K1473" s="12">
        <v>40.4</v>
      </c>
      <c r="L1473" s="12">
        <v>44.7</v>
      </c>
      <c r="M1473" s="12">
        <v>18</v>
      </c>
      <c r="N1473" s="12">
        <v>78.400000000000006</v>
      </c>
      <c r="O1473" s="12">
        <v>27.2</v>
      </c>
      <c r="P1473" s="12">
        <v>42.8</v>
      </c>
      <c r="Q1473" s="12">
        <v>14</v>
      </c>
      <c r="R1473" s="85">
        <v>0.47922393453627304</v>
      </c>
      <c r="S1473" s="122">
        <v>0.5565014754046278</v>
      </c>
      <c r="T1473" s="122">
        <v>0.51670627967571803</v>
      </c>
      <c r="U1473" s="122">
        <v>0.42018005576429657</v>
      </c>
      <c r="V1473" s="174">
        <f t="shared" si="2609"/>
        <v>2</v>
      </c>
      <c r="W1473" s="174">
        <f t="shared" si="2610"/>
        <v>3</v>
      </c>
      <c r="X1473" s="174">
        <f t="shared" si="2611"/>
        <v>2</v>
      </c>
      <c r="Y1473" s="174">
        <f t="shared" si="2612"/>
        <v>1</v>
      </c>
      <c r="Z1473" s="99"/>
      <c r="AA1473" s="99"/>
      <c r="AB1473" s="99"/>
      <c r="AC1473" s="99"/>
      <c r="AD1473" s="99"/>
      <c r="AE1473" s="99"/>
      <c r="AF1473" s="99"/>
      <c r="AG1473" s="99"/>
      <c r="AH1473" s="99"/>
      <c r="AI1473" s="99"/>
      <c r="AJ1473" s="99"/>
      <c r="AK1473" s="99"/>
      <c r="AL1473" s="99"/>
      <c r="AM1473" s="99"/>
      <c r="AN1473" s="99"/>
      <c r="AO1473" s="52"/>
      <c r="AP1473" s="52"/>
      <c r="AQ1473" s="52"/>
    </row>
    <row r="1474" spans="1:43" ht="15" thickBot="1">
      <c r="A1474" s="1" t="s">
        <v>11</v>
      </c>
      <c r="B1474" s="1">
        <v>13135050511</v>
      </c>
      <c r="C1474" s="1"/>
      <c r="D1474" s="12">
        <v>86.5</v>
      </c>
      <c r="E1474" s="12">
        <v>82.2</v>
      </c>
      <c r="F1474" s="12">
        <v>55.1</v>
      </c>
      <c r="G1474" s="12">
        <v>50.5</v>
      </c>
      <c r="H1474" s="12">
        <v>8.4</v>
      </c>
      <c r="I1474" s="12">
        <v>24.7</v>
      </c>
      <c r="J1474" s="12">
        <v>26.7</v>
      </c>
      <c r="K1474" s="12">
        <v>40.6</v>
      </c>
      <c r="L1474" s="12">
        <v>40.299999999999997</v>
      </c>
      <c r="M1474" s="12">
        <v>17.899999999999999</v>
      </c>
      <c r="N1474" s="12">
        <v>87.2</v>
      </c>
      <c r="O1474" s="12">
        <v>15.7</v>
      </c>
      <c r="P1474" s="12">
        <v>36.299999999999997</v>
      </c>
      <c r="Q1474" s="12">
        <v>8.9</v>
      </c>
      <c r="R1474" s="85">
        <v>0.59440835883872012</v>
      </c>
      <c r="S1474" s="122">
        <v>0.61866522511125621</v>
      </c>
      <c r="T1474" s="122">
        <v>0.54800461412613299</v>
      </c>
      <c r="U1474" s="122">
        <v>0.64665733796250757</v>
      </c>
      <c r="V1474" s="174">
        <f t="shared" si="2609"/>
        <v>3</v>
      </c>
      <c r="W1474" s="174">
        <f t="shared" si="2610"/>
        <v>5</v>
      </c>
      <c r="X1474" s="174">
        <f t="shared" si="2611"/>
        <v>2</v>
      </c>
      <c r="Y1474" s="174">
        <f t="shared" si="2612"/>
        <v>3</v>
      </c>
      <c r="Z1474" s="99"/>
      <c r="AA1474" s="99"/>
      <c r="AB1474" s="99"/>
      <c r="AC1474" s="99"/>
      <c r="AD1474" s="99"/>
      <c r="AE1474" s="99"/>
      <c r="AF1474" s="99"/>
      <c r="AG1474" s="99"/>
      <c r="AH1474" s="99"/>
      <c r="AI1474" s="99"/>
      <c r="AJ1474" s="99"/>
      <c r="AK1474" s="99"/>
      <c r="AL1474" s="99"/>
      <c r="AM1474" s="99"/>
      <c r="AN1474" s="99"/>
      <c r="AO1474" s="52"/>
      <c r="AP1474" s="52"/>
      <c r="AQ1474" s="52"/>
    </row>
    <row r="1475" spans="1:43" ht="15" thickBot="1">
      <c r="A1475" s="1" t="s">
        <v>11</v>
      </c>
      <c r="B1475" s="1">
        <v>13135050520</v>
      </c>
      <c r="C1475" s="1"/>
      <c r="D1475" s="12">
        <v>73.099999999999994</v>
      </c>
      <c r="E1475" s="12">
        <v>74.5</v>
      </c>
      <c r="F1475" s="12">
        <v>28.6</v>
      </c>
      <c r="G1475" s="12">
        <v>37.5</v>
      </c>
      <c r="H1475" s="12">
        <v>10.8</v>
      </c>
      <c r="I1475" s="12">
        <v>20.6</v>
      </c>
      <c r="J1475" s="12">
        <v>28.3</v>
      </c>
      <c r="K1475" s="12">
        <v>58.7</v>
      </c>
      <c r="L1475" s="12">
        <v>54.1</v>
      </c>
      <c r="M1475" s="12">
        <v>19.100000000000001</v>
      </c>
      <c r="N1475" s="12">
        <v>80</v>
      </c>
      <c r="O1475" s="12">
        <v>20.5</v>
      </c>
      <c r="P1475" s="12">
        <v>33.5</v>
      </c>
      <c r="Q1475" s="12">
        <v>17.7</v>
      </c>
      <c r="R1475" s="85">
        <v>0.40141848358549126</v>
      </c>
      <c r="S1475" s="122">
        <v>0.43970510577612421</v>
      </c>
      <c r="T1475" s="122">
        <v>0.3723676576600391</v>
      </c>
      <c r="U1475" s="122">
        <v>0.48670727440841977</v>
      </c>
      <c r="V1475" s="174">
        <f t="shared" si="2609"/>
        <v>2</v>
      </c>
      <c r="W1475" s="174">
        <f t="shared" si="2610"/>
        <v>2</v>
      </c>
      <c r="X1475" s="174">
        <f t="shared" si="2611"/>
        <v>1</v>
      </c>
      <c r="Y1475" s="174">
        <f t="shared" si="2612"/>
        <v>2</v>
      </c>
      <c r="Z1475" s="99"/>
      <c r="AA1475" s="99"/>
      <c r="AB1475" s="99"/>
      <c r="AC1475" s="99"/>
      <c r="AD1475" s="99"/>
      <c r="AE1475" s="99"/>
      <c r="AF1475" s="99"/>
      <c r="AG1475" s="99"/>
      <c r="AH1475" s="99"/>
      <c r="AI1475" s="99"/>
      <c r="AJ1475" s="99"/>
      <c r="AK1475" s="99"/>
      <c r="AL1475" s="99"/>
      <c r="AM1475" s="99"/>
      <c r="AN1475" s="99"/>
      <c r="AO1475" s="52"/>
      <c r="AP1475" s="52"/>
      <c r="AQ1475" s="52"/>
    </row>
    <row r="1476" spans="1:43" ht="15" thickBot="1">
      <c r="A1476" s="1" t="s">
        <v>11</v>
      </c>
      <c r="B1476" s="1">
        <v>13135050521</v>
      </c>
      <c r="C1476" s="1"/>
      <c r="D1476" s="12">
        <v>73.099999999999994</v>
      </c>
      <c r="E1476" s="12">
        <v>74.5</v>
      </c>
      <c r="F1476" s="12">
        <v>44</v>
      </c>
      <c r="G1476" s="12">
        <v>37.5</v>
      </c>
      <c r="H1476" s="12">
        <v>7.3</v>
      </c>
      <c r="I1476" s="12">
        <v>23.3</v>
      </c>
      <c r="J1476" s="12">
        <v>28.9</v>
      </c>
      <c r="K1476" s="12">
        <v>42</v>
      </c>
      <c r="L1476" s="12">
        <v>43.8</v>
      </c>
      <c r="M1476" s="12">
        <v>24.2</v>
      </c>
      <c r="N1476" s="12">
        <v>80</v>
      </c>
      <c r="O1476" s="12">
        <v>15.7</v>
      </c>
      <c r="P1476" s="12">
        <v>29</v>
      </c>
      <c r="Q1476" s="12">
        <v>10.6</v>
      </c>
      <c r="R1476" s="85">
        <v>0.51596020035232726</v>
      </c>
      <c r="S1476" s="122">
        <v>0.50798416128462576</v>
      </c>
      <c r="T1476" s="122">
        <v>0.47636984983349723</v>
      </c>
      <c r="U1476" s="122">
        <v>0.61820445601575746</v>
      </c>
      <c r="V1476" s="174">
        <f t="shared" si="2609"/>
        <v>2</v>
      </c>
      <c r="W1476" s="174">
        <f t="shared" si="2610"/>
        <v>3</v>
      </c>
      <c r="X1476" s="174">
        <f t="shared" si="2611"/>
        <v>2</v>
      </c>
      <c r="Y1476" s="174">
        <f t="shared" si="2612"/>
        <v>3</v>
      </c>
      <c r="Z1476" s="99"/>
      <c r="AA1476" s="99"/>
      <c r="AB1476" s="99"/>
      <c r="AC1476" s="99"/>
      <c r="AD1476" s="99"/>
      <c r="AE1476" s="99"/>
      <c r="AF1476" s="99"/>
      <c r="AG1476" s="99"/>
      <c r="AH1476" s="99"/>
      <c r="AI1476" s="99"/>
      <c r="AJ1476" s="99"/>
      <c r="AK1476" s="99"/>
      <c r="AL1476" s="99"/>
      <c r="AM1476" s="99"/>
      <c r="AN1476" s="99"/>
      <c r="AO1476" s="52"/>
      <c r="AP1476" s="52"/>
      <c r="AQ1476" s="52"/>
    </row>
    <row r="1477" spans="1:43" ht="15" thickBot="1">
      <c r="A1477" s="1" t="s">
        <v>11</v>
      </c>
      <c r="B1477" s="1">
        <v>13135050522</v>
      </c>
      <c r="C1477" s="1"/>
      <c r="D1477" s="12">
        <v>73.099999999999994</v>
      </c>
      <c r="E1477" s="12">
        <v>74.5</v>
      </c>
      <c r="F1477" s="12">
        <v>46.2</v>
      </c>
      <c r="G1477" s="12">
        <v>37.299999999999997</v>
      </c>
      <c r="H1477" s="12">
        <v>11.4</v>
      </c>
      <c r="I1477" s="12">
        <v>11.6</v>
      </c>
      <c r="J1477" s="12">
        <v>24.7</v>
      </c>
      <c r="K1477" s="12">
        <v>45.9</v>
      </c>
      <c r="L1477" s="12">
        <v>37.200000000000003</v>
      </c>
      <c r="M1477" s="12">
        <v>21</v>
      </c>
      <c r="N1477" s="12">
        <v>80</v>
      </c>
      <c r="O1477" s="12">
        <v>23.9</v>
      </c>
      <c r="P1477" s="12">
        <v>29.3</v>
      </c>
      <c r="Q1477" s="12">
        <v>11.7</v>
      </c>
      <c r="R1477" s="85">
        <v>0.51646431985493357</v>
      </c>
      <c r="S1477" s="122">
        <v>0.51794229903456879</v>
      </c>
      <c r="T1477" s="122">
        <v>0.52953241262628425</v>
      </c>
      <c r="U1477" s="122">
        <v>0.54624243344378132</v>
      </c>
      <c r="V1477" s="174">
        <f t="shared" si="2609"/>
        <v>2</v>
      </c>
      <c r="W1477" s="174">
        <f t="shared" si="2610"/>
        <v>3</v>
      </c>
      <c r="X1477" s="174">
        <f t="shared" si="2611"/>
        <v>2</v>
      </c>
      <c r="Y1477" s="174">
        <f t="shared" si="2612"/>
        <v>2</v>
      </c>
      <c r="Z1477" s="99"/>
      <c r="AA1477" s="99"/>
      <c r="AB1477" s="99"/>
      <c r="AC1477" s="99"/>
      <c r="AD1477" s="99"/>
      <c r="AE1477" s="99"/>
      <c r="AF1477" s="99"/>
      <c r="AG1477" s="99"/>
      <c r="AH1477" s="99"/>
      <c r="AI1477" s="99"/>
      <c r="AJ1477" s="99"/>
      <c r="AK1477" s="99"/>
      <c r="AL1477" s="99"/>
      <c r="AM1477" s="99"/>
      <c r="AN1477" s="99"/>
      <c r="AO1477" s="52"/>
      <c r="AP1477" s="52"/>
      <c r="AQ1477" s="52"/>
    </row>
    <row r="1478" spans="1:43" ht="15" thickBot="1">
      <c r="A1478" s="1" t="s">
        <v>11</v>
      </c>
      <c r="B1478" s="1">
        <v>13135050523</v>
      </c>
      <c r="C1478" s="1"/>
      <c r="D1478" s="12">
        <v>79.5</v>
      </c>
      <c r="E1478" s="12">
        <v>78.3</v>
      </c>
      <c r="F1478" s="12">
        <v>47.6</v>
      </c>
      <c r="G1478" s="12">
        <v>45.5</v>
      </c>
      <c r="H1478" s="12">
        <v>8.5</v>
      </c>
      <c r="I1478" s="12">
        <v>15.2</v>
      </c>
      <c r="J1478" s="12">
        <v>9.1999999999999993</v>
      </c>
      <c r="K1478" s="12">
        <v>39</v>
      </c>
      <c r="L1478" s="12">
        <v>44.4</v>
      </c>
      <c r="M1478" s="12">
        <v>11.2</v>
      </c>
      <c r="N1478" s="12">
        <v>87</v>
      </c>
      <c r="O1478" s="12">
        <v>7.6</v>
      </c>
      <c r="P1478" s="12">
        <v>25.6</v>
      </c>
      <c r="Q1478" s="12">
        <v>10.9</v>
      </c>
      <c r="R1478" s="85">
        <v>0.64064946646582899</v>
      </c>
      <c r="S1478" s="122">
        <v>0.63467522814101263</v>
      </c>
      <c r="T1478" s="122">
        <v>0.56877595908416245</v>
      </c>
      <c r="U1478" s="122">
        <v>0.73627456180413575</v>
      </c>
      <c r="V1478" s="174">
        <f t="shared" si="2609"/>
        <v>3</v>
      </c>
      <c r="W1478" s="174">
        <f t="shared" si="2610"/>
        <v>5</v>
      </c>
      <c r="X1478" s="174">
        <f t="shared" si="2611"/>
        <v>2</v>
      </c>
      <c r="Y1478" s="174">
        <f t="shared" si="2612"/>
        <v>5</v>
      </c>
      <c r="Z1478" s="99"/>
      <c r="AA1478" s="99"/>
      <c r="AB1478" s="99"/>
      <c r="AC1478" s="99"/>
      <c r="AD1478" s="99"/>
      <c r="AE1478" s="99"/>
      <c r="AF1478" s="99"/>
      <c r="AG1478" s="99"/>
      <c r="AH1478" s="99"/>
      <c r="AI1478" s="99"/>
      <c r="AJ1478" s="99"/>
      <c r="AK1478" s="99"/>
      <c r="AL1478" s="99"/>
      <c r="AM1478" s="99"/>
      <c r="AN1478" s="99"/>
      <c r="AO1478" s="52"/>
      <c r="AP1478" s="52"/>
      <c r="AQ1478" s="52"/>
    </row>
    <row r="1479" spans="1:43" ht="15" thickBot="1">
      <c r="A1479" s="1" t="s">
        <v>11</v>
      </c>
      <c r="B1479" s="1">
        <v>13135050524</v>
      </c>
      <c r="C1479" s="1"/>
      <c r="D1479" s="12">
        <v>57.8</v>
      </c>
      <c r="E1479" s="12">
        <v>60.4</v>
      </c>
      <c r="F1479" s="12">
        <v>36.9</v>
      </c>
      <c r="G1479" s="12">
        <v>44.3</v>
      </c>
      <c r="H1479" s="12">
        <v>6.3</v>
      </c>
      <c r="I1479" s="12">
        <v>24.3</v>
      </c>
      <c r="J1479" s="12">
        <v>22</v>
      </c>
      <c r="K1479" s="12">
        <v>46</v>
      </c>
      <c r="L1479" s="12">
        <v>47.9</v>
      </c>
      <c r="M1479" s="12">
        <v>23.5</v>
      </c>
      <c r="N1479" s="12">
        <v>68.8</v>
      </c>
      <c r="O1479" s="12">
        <v>18.399999999999999</v>
      </c>
      <c r="P1479" s="12">
        <v>32.4</v>
      </c>
      <c r="Q1479" s="12">
        <v>10</v>
      </c>
      <c r="R1479" s="85">
        <v>0.43286635232984821</v>
      </c>
      <c r="S1479" s="122">
        <v>0.42258191332039485</v>
      </c>
      <c r="T1479" s="122">
        <v>0.43638432103465147</v>
      </c>
      <c r="U1479" s="122">
        <v>0.51451540648895278</v>
      </c>
      <c r="V1479" s="174">
        <f t="shared" si="2609"/>
        <v>2</v>
      </c>
      <c r="W1479" s="174">
        <f t="shared" si="2610"/>
        <v>2</v>
      </c>
      <c r="X1479" s="174">
        <f t="shared" si="2611"/>
        <v>2</v>
      </c>
      <c r="Y1479" s="174">
        <f t="shared" si="2612"/>
        <v>2</v>
      </c>
      <c r="Z1479" s="99"/>
      <c r="AA1479" s="99"/>
      <c r="AB1479" s="99"/>
      <c r="AC1479" s="99"/>
      <c r="AD1479" s="99"/>
      <c r="AE1479" s="99"/>
      <c r="AF1479" s="99"/>
      <c r="AG1479" s="99"/>
      <c r="AH1479" s="99"/>
      <c r="AI1479" s="99"/>
      <c r="AJ1479" s="99"/>
      <c r="AK1479" s="99"/>
      <c r="AL1479" s="99"/>
      <c r="AM1479" s="99"/>
      <c r="AN1479" s="99"/>
      <c r="AO1479" s="52"/>
      <c r="AP1479" s="52"/>
      <c r="AQ1479" s="52"/>
    </row>
    <row r="1480" spans="1:43" ht="15" thickBot="1">
      <c r="A1480" s="1" t="s">
        <v>11</v>
      </c>
      <c r="B1480" s="1">
        <v>13135050525</v>
      </c>
      <c r="C1480" s="1"/>
      <c r="D1480" s="12">
        <v>81.599999999999994</v>
      </c>
      <c r="E1480" s="12">
        <v>79.5</v>
      </c>
      <c r="F1480" s="12">
        <v>61.4</v>
      </c>
      <c r="G1480" s="12">
        <v>50.5</v>
      </c>
      <c r="H1480" s="12">
        <v>7.8</v>
      </c>
      <c r="I1480" s="12">
        <v>20</v>
      </c>
      <c r="J1480" s="12">
        <v>12.3</v>
      </c>
      <c r="K1480" s="12">
        <v>18.3</v>
      </c>
      <c r="L1480" s="12">
        <v>35.4</v>
      </c>
      <c r="M1480" s="12">
        <v>5.7</v>
      </c>
      <c r="N1480" s="12">
        <v>89.2</v>
      </c>
      <c r="O1480" s="12">
        <v>10.9</v>
      </c>
      <c r="P1480" s="12">
        <v>23.3</v>
      </c>
      <c r="Q1480" s="12">
        <v>13.4</v>
      </c>
      <c r="R1480" s="85">
        <v>0.71943788136850606</v>
      </c>
      <c r="S1480" s="122">
        <v>0.66564736376328271</v>
      </c>
      <c r="T1480" s="122">
        <v>0.74828336777635707</v>
      </c>
      <c r="U1480" s="122">
        <v>0.7123353775215614</v>
      </c>
      <c r="V1480" s="174">
        <f t="shared" si="2609"/>
        <v>5</v>
      </c>
      <c r="W1480" s="174">
        <f t="shared" si="2610"/>
        <v>5</v>
      </c>
      <c r="X1480" s="174">
        <f t="shared" si="2611"/>
        <v>5</v>
      </c>
      <c r="Y1480" s="174">
        <f t="shared" si="2612"/>
        <v>3</v>
      </c>
      <c r="Z1480" s="99"/>
      <c r="AA1480" s="99"/>
      <c r="AB1480" s="99"/>
      <c r="AC1480" s="99"/>
      <c r="AD1480" s="99"/>
      <c r="AE1480" s="99"/>
      <c r="AF1480" s="99"/>
      <c r="AG1480" s="99"/>
      <c r="AH1480" s="99"/>
      <c r="AI1480" s="99"/>
      <c r="AJ1480" s="99"/>
      <c r="AK1480" s="99"/>
      <c r="AL1480" s="99"/>
      <c r="AM1480" s="99"/>
      <c r="AN1480" s="99"/>
      <c r="AO1480" s="52"/>
      <c r="AP1480" s="52"/>
      <c r="AQ1480" s="52"/>
    </row>
    <row r="1481" spans="1:43" ht="15" thickBot="1">
      <c r="A1481" s="1" t="s">
        <v>11</v>
      </c>
      <c r="B1481" s="1">
        <v>13135050526</v>
      </c>
      <c r="C1481" s="1"/>
      <c r="D1481" s="12">
        <v>57.2</v>
      </c>
      <c r="E1481" s="12">
        <v>60.7</v>
      </c>
      <c r="F1481" s="12">
        <v>34.700000000000003</v>
      </c>
      <c r="G1481" s="12">
        <v>48.9</v>
      </c>
      <c r="H1481" s="12">
        <v>7.3</v>
      </c>
      <c r="I1481" s="12">
        <v>11.1</v>
      </c>
      <c r="J1481" s="12">
        <v>6.7</v>
      </c>
      <c r="K1481" s="12">
        <v>52.3</v>
      </c>
      <c r="L1481" s="12">
        <v>58.2</v>
      </c>
      <c r="M1481" s="12">
        <v>24.9</v>
      </c>
      <c r="N1481" s="12">
        <v>68.2</v>
      </c>
      <c r="O1481" s="12">
        <v>17.399999999999999</v>
      </c>
      <c r="P1481" s="12">
        <v>31.9</v>
      </c>
      <c r="Q1481" s="12">
        <v>13.8</v>
      </c>
      <c r="R1481" s="85">
        <v>0.40496732825214915</v>
      </c>
      <c r="S1481" s="122">
        <v>0.5104342163895671</v>
      </c>
      <c r="T1481" s="122">
        <v>0.32957574704323434</v>
      </c>
      <c r="U1481" s="122">
        <v>0.48043875720471929</v>
      </c>
      <c r="V1481" s="174">
        <f t="shared" si="2609"/>
        <v>2</v>
      </c>
      <c r="W1481" s="174">
        <f t="shared" si="2610"/>
        <v>3</v>
      </c>
      <c r="X1481" s="174">
        <f t="shared" si="2611"/>
        <v>1</v>
      </c>
      <c r="Y1481" s="174">
        <f t="shared" si="2612"/>
        <v>2</v>
      </c>
      <c r="Z1481" s="99"/>
      <c r="AA1481" s="99"/>
      <c r="AB1481" s="99"/>
      <c r="AC1481" s="99"/>
      <c r="AD1481" s="99"/>
      <c r="AE1481" s="99"/>
      <c r="AF1481" s="99"/>
      <c r="AG1481" s="99"/>
      <c r="AH1481" s="99"/>
      <c r="AI1481" s="99"/>
      <c r="AJ1481" s="99"/>
      <c r="AK1481" s="99"/>
      <c r="AL1481" s="99"/>
      <c r="AM1481" s="99"/>
      <c r="AN1481" s="99"/>
      <c r="AO1481" s="52"/>
      <c r="AP1481" s="52"/>
      <c r="AQ1481" s="52"/>
    </row>
    <row r="1482" spans="1:43" ht="15" thickBot="1">
      <c r="A1482" s="1" t="s">
        <v>11</v>
      </c>
      <c r="B1482" s="1">
        <v>13135050527</v>
      </c>
      <c r="C1482" s="1"/>
      <c r="D1482" s="12">
        <v>82.4</v>
      </c>
      <c r="E1482" s="12">
        <v>78.3</v>
      </c>
      <c r="F1482" s="12">
        <v>58</v>
      </c>
      <c r="G1482" s="12">
        <v>52.8</v>
      </c>
      <c r="H1482" s="12">
        <v>7.2</v>
      </c>
      <c r="I1482" s="12">
        <v>8.5</v>
      </c>
      <c r="J1482" s="12">
        <v>6.6</v>
      </c>
      <c r="K1482" s="12">
        <v>18.100000000000001</v>
      </c>
      <c r="L1482" s="12">
        <v>30.5</v>
      </c>
      <c r="M1482" s="12">
        <v>5</v>
      </c>
      <c r="N1482" s="12">
        <v>88.3</v>
      </c>
      <c r="O1482" s="12">
        <v>9.1999999999999993</v>
      </c>
      <c r="P1482" s="12">
        <v>13.4</v>
      </c>
      <c r="Q1482" s="12">
        <v>8.3000000000000007</v>
      </c>
      <c r="R1482" s="85">
        <v>0.80104474009954574</v>
      </c>
      <c r="S1482" s="122">
        <v>0.74023177922351191</v>
      </c>
      <c r="T1482" s="122">
        <v>0.78861422895175726</v>
      </c>
      <c r="U1482" s="122">
        <v>0.82177775821076837</v>
      </c>
      <c r="V1482" s="174">
        <f t="shared" si="2609"/>
        <v>5</v>
      </c>
      <c r="W1482" s="174">
        <f t="shared" si="2610"/>
        <v>5</v>
      </c>
      <c r="X1482" s="174">
        <f t="shared" si="2611"/>
        <v>5</v>
      </c>
      <c r="Y1482" s="174">
        <f t="shared" si="2612"/>
        <v>5</v>
      </c>
      <c r="Z1482" s="99"/>
      <c r="AA1482" s="99"/>
      <c r="AB1482" s="99"/>
      <c r="AC1482" s="99"/>
      <c r="AD1482" s="99"/>
      <c r="AE1482" s="99"/>
      <c r="AF1482" s="99"/>
      <c r="AG1482" s="99"/>
      <c r="AH1482" s="99"/>
      <c r="AI1482" s="99"/>
      <c r="AJ1482" s="99"/>
      <c r="AK1482" s="99"/>
      <c r="AL1482" s="99"/>
      <c r="AM1482" s="99"/>
      <c r="AN1482" s="99"/>
      <c r="AO1482" s="52"/>
      <c r="AP1482" s="52"/>
      <c r="AQ1482" s="52"/>
    </row>
    <row r="1483" spans="1:43" ht="15" thickBot="1">
      <c r="A1483" s="1" t="s">
        <v>11</v>
      </c>
      <c r="B1483" s="1">
        <v>13135050528</v>
      </c>
      <c r="C1483" s="1"/>
      <c r="D1483" s="12">
        <v>81.900000000000006</v>
      </c>
      <c r="E1483" s="12">
        <v>79.099999999999994</v>
      </c>
      <c r="F1483" s="12">
        <v>62.6</v>
      </c>
      <c r="G1483" s="12">
        <v>51.2</v>
      </c>
      <c r="H1483" s="12">
        <v>9</v>
      </c>
      <c r="I1483" s="12">
        <v>24.5</v>
      </c>
      <c r="J1483" s="12">
        <v>4</v>
      </c>
      <c r="K1483" s="12">
        <v>17.600000000000001</v>
      </c>
      <c r="L1483" s="12">
        <v>26.4</v>
      </c>
      <c r="M1483" s="12">
        <v>8.6999999999999993</v>
      </c>
      <c r="N1483" s="12">
        <v>88.9</v>
      </c>
      <c r="O1483" s="12">
        <v>7.4</v>
      </c>
      <c r="P1483" s="12">
        <v>21.9</v>
      </c>
      <c r="Q1483" s="12">
        <v>9.8000000000000007</v>
      </c>
      <c r="R1483" s="85">
        <v>0.75720393554796328</v>
      </c>
      <c r="S1483" s="122">
        <v>0.64615910873233118</v>
      </c>
      <c r="T1483" s="122">
        <v>0.79554260658108888</v>
      </c>
      <c r="U1483" s="122">
        <v>0.78027874210473835</v>
      </c>
      <c r="V1483" s="174">
        <f t="shared" si="2609"/>
        <v>5</v>
      </c>
      <c r="W1483" s="174">
        <f t="shared" si="2610"/>
        <v>5</v>
      </c>
      <c r="X1483" s="174">
        <f t="shared" si="2611"/>
        <v>5</v>
      </c>
      <c r="Y1483" s="174">
        <f t="shared" si="2612"/>
        <v>5</v>
      </c>
      <c r="Z1483" s="99"/>
      <c r="AA1483" s="99"/>
      <c r="AB1483" s="99"/>
      <c r="AC1483" s="99"/>
      <c r="AD1483" s="99"/>
      <c r="AE1483" s="99"/>
      <c r="AF1483" s="99"/>
      <c r="AG1483" s="99"/>
      <c r="AH1483" s="99"/>
      <c r="AI1483" s="99"/>
      <c r="AJ1483" s="99"/>
      <c r="AK1483" s="99"/>
      <c r="AL1483" s="99"/>
      <c r="AM1483" s="99"/>
      <c r="AN1483" s="99"/>
      <c r="AO1483" s="52"/>
      <c r="AP1483" s="52"/>
      <c r="AQ1483" s="52"/>
    </row>
    <row r="1484" spans="1:43" ht="15" thickBot="1">
      <c r="A1484" s="1" t="s">
        <v>11</v>
      </c>
      <c r="B1484" s="1">
        <v>13135050529</v>
      </c>
      <c r="C1484" s="1"/>
      <c r="D1484" s="12">
        <v>82.5</v>
      </c>
      <c r="E1484" s="12">
        <v>80</v>
      </c>
      <c r="F1484" s="12">
        <v>63.3</v>
      </c>
      <c r="G1484" s="12">
        <v>50.5</v>
      </c>
      <c r="H1484" s="12">
        <v>7.9</v>
      </c>
      <c r="I1484" s="12">
        <v>14.8</v>
      </c>
      <c r="J1484" s="12">
        <v>32.5</v>
      </c>
      <c r="K1484" s="12">
        <v>27.3</v>
      </c>
      <c r="L1484" s="12">
        <v>54.7</v>
      </c>
      <c r="M1484" s="12">
        <v>13.1</v>
      </c>
      <c r="N1484" s="12">
        <v>88.9</v>
      </c>
      <c r="O1484" s="12">
        <v>8.8000000000000007</v>
      </c>
      <c r="P1484" s="12">
        <v>26.6</v>
      </c>
      <c r="Q1484" s="12">
        <v>11.2</v>
      </c>
      <c r="R1484" s="85">
        <v>0.62899195369220473</v>
      </c>
      <c r="S1484" s="122">
        <v>0.6567031014889021</v>
      </c>
      <c r="T1484" s="122">
        <v>0.52757134643473713</v>
      </c>
      <c r="U1484" s="122">
        <v>0.73196054320912629</v>
      </c>
      <c r="V1484" s="174">
        <f t="shared" si="2609"/>
        <v>3</v>
      </c>
      <c r="W1484" s="174">
        <f t="shared" si="2610"/>
        <v>5</v>
      </c>
      <c r="X1484" s="174">
        <f t="shared" si="2611"/>
        <v>2</v>
      </c>
      <c r="Y1484" s="174">
        <f t="shared" si="2612"/>
        <v>5</v>
      </c>
      <c r="Z1484" s="99"/>
      <c r="AA1484" s="99"/>
      <c r="AB1484" s="99"/>
      <c r="AC1484" s="99"/>
      <c r="AD1484" s="99"/>
      <c r="AE1484" s="99"/>
      <c r="AF1484" s="99"/>
      <c r="AG1484" s="99"/>
      <c r="AH1484" s="99"/>
      <c r="AI1484" s="99"/>
      <c r="AJ1484" s="99"/>
      <c r="AK1484" s="99"/>
      <c r="AL1484" s="99"/>
      <c r="AM1484" s="99"/>
      <c r="AN1484" s="99"/>
      <c r="AO1484" s="52"/>
      <c r="AP1484" s="52"/>
      <c r="AQ1484" s="52"/>
    </row>
    <row r="1485" spans="1:43" ht="15" thickBot="1">
      <c r="A1485" s="1" t="s">
        <v>11</v>
      </c>
      <c r="B1485" s="1">
        <v>13135050530</v>
      </c>
      <c r="C1485" s="1"/>
      <c r="D1485" s="12">
        <v>86.5</v>
      </c>
      <c r="E1485" s="12">
        <v>82.2</v>
      </c>
      <c r="F1485" s="12">
        <v>55.2</v>
      </c>
      <c r="G1485" s="12">
        <v>50.5</v>
      </c>
      <c r="H1485" s="12">
        <v>8.9</v>
      </c>
      <c r="I1485" s="12">
        <v>2.6</v>
      </c>
      <c r="J1485" s="12">
        <v>8.1999999999999993</v>
      </c>
      <c r="K1485" s="12">
        <v>13.1</v>
      </c>
      <c r="L1485" s="12">
        <v>32.799999999999997</v>
      </c>
      <c r="M1485" s="12">
        <v>3.9</v>
      </c>
      <c r="N1485" s="12">
        <v>87.2</v>
      </c>
      <c r="O1485" s="12">
        <v>6.7</v>
      </c>
      <c r="P1485" s="12">
        <v>22.8</v>
      </c>
      <c r="Q1485" s="12">
        <v>9.1</v>
      </c>
      <c r="R1485" s="85">
        <v>0.79619614814771167</v>
      </c>
      <c r="S1485" s="122">
        <v>0.76037847217846788</v>
      </c>
      <c r="T1485" s="122">
        <v>0.79853994394086014</v>
      </c>
      <c r="U1485" s="122">
        <v>0.77697219914188476</v>
      </c>
      <c r="V1485" s="174">
        <f t="shared" si="2609"/>
        <v>5</v>
      </c>
      <c r="W1485" s="174">
        <f t="shared" si="2610"/>
        <v>5</v>
      </c>
      <c r="X1485" s="174">
        <f t="shared" si="2611"/>
        <v>5</v>
      </c>
      <c r="Y1485" s="174">
        <f t="shared" si="2612"/>
        <v>5</v>
      </c>
      <c r="Z1485" s="99"/>
      <c r="AA1485" s="99"/>
      <c r="AB1485" s="99"/>
      <c r="AC1485" s="99"/>
      <c r="AD1485" s="99"/>
      <c r="AE1485" s="99"/>
      <c r="AF1485" s="99"/>
      <c r="AG1485" s="99"/>
      <c r="AH1485" s="99"/>
      <c r="AI1485" s="99"/>
      <c r="AJ1485" s="99"/>
      <c r="AK1485" s="99"/>
      <c r="AL1485" s="99"/>
      <c r="AM1485" s="99"/>
      <c r="AN1485" s="99"/>
      <c r="AO1485" s="52"/>
      <c r="AP1485" s="52"/>
      <c r="AQ1485" s="52"/>
    </row>
    <row r="1486" spans="1:43" ht="15" thickBot="1">
      <c r="A1486" s="1" t="s">
        <v>11</v>
      </c>
      <c r="B1486" s="1">
        <v>13135050531</v>
      </c>
      <c r="C1486" s="1"/>
      <c r="D1486" s="12">
        <v>73.2</v>
      </c>
      <c r="E1486" s="12">
        <v>74.900000000000006</v>
      </c>
      <c r="F1486" s="12">
        <v>47.3</v>
      </c>
      <c r="G1486" s="12">
        <v>42</v>
      </c>
      <c r="H1486" s="12">
        <v>8.1</v>
      </c>
      <c r="I1486" s="12">
        <v>12.2</v>
      </c>
      <c r="J1486" s="12">
        <v>32.4</v>
      </c>
      <c r="K1486" s="12">
        <v>34.5</v>
      </c>
      <c r="L1486" s="12">
        <v>50.8</v>
      </c>
      <c r="M1486" s="12">
        <v>18</v>
      </c>
      <c r="N1486" s="12">
        <v>77.7</v>
      </c>
      <c r="O1486" s="12">
        <v>18.2</v>
      </c>
      <c r="P1486" s="12">
        <v>28.4</v>
      </c>
      <c r="Q1486" s="12">
        <v>10.1</v>
      </c>
      <c r="R1486" s="85">
        <v>0.53400074021789368</v>
      </c>
      <c r="S1486" s="122">
        <v>0.56258636659553929</v>
      </c>
      <c r="T1486" s="122">
        <v>0.49574078821595746</v>
      </c>
      <c r="U1486" s="122">
        <v>0.59339374659953181</v>
      </c>
      <c r="V1486" s="174">
        <f t="shared" si="2609"/>
        <v>3</v>
      </c>
      <c r="W1486" s="174">
        <f t="shared" si="2610"/>
        <v>3</v>
      </c>
      <c r="X1486" s="174">
        <f t="shared" si="2611"/>
        <v>2</v>
      </c>
      <c r="Y1486" s="174">
        <f t="shared" si="2612"/>
        <v>3</v>
      </c>
      <c r="Z1486" s="99"/>
      <c r="AA1486" s="99"/>
      <c r="AB1486" s="99"/>
      <c r="AC1486" s="99"/>
      <c r="AD1486" s="99"/>
      <c r="AE1486" s="99"/>
      <c r="AF1486" s="99"/>
      <c r="AG1486" s="99"/>
      <c r="AH1486" s="99"/>
      <c r="AI1486" s="99"/>
      <c r="AJ1486" s="99"/>
      <c r="AK1486" s="99"/>
      <c r="AL1486" s="99"/>
      <c r="AM1486" s="99"/>
      <c r="AN1486" s="99"/>
      <c r="AO1486" s="52"/>
      <c r="AP1486" s="52"/>
      <c r="AQ1486" s="52"/>
    </row>
    <row r="1487" spans="1:43" ht="15" thickBot="1">
      <c r="A1487" s="1" t="s">
        <v>11</v>
      </c>
      <c r="B1487" s="1">
        <v>13135050532</v>
      </c>
      <c r="C1487" s="1"/>
      <c r="D1487" s="12">
        <v>80.5</v>
      </c>
      <c r="E1487" s="12">
        <v>81.900000000000006</v>
      </c>
      <c r="F1487" s="12">
        <v>52.3</v>
      </c>
      <c r="G1487" s="12">
        <v>44.4</v>
      </c>
      <c r="H1487" s="12">
        <v>9.4</v>
      </c>
      <c r="I1487" s="12">
        <v>5.4</v>
      </c>
      <c r="J1487" s="12">
        <v>19.5</v>
      </c>
      <c r="K1487" s="12">
        <v>32.9</v>
      </c>
      <c r="L1487" s="12">
        <v>51.8</v>
      </c>
      <c r="M1487" s="12">
        <v>12.9</v>
      </c>
      <c r="N1487" s="12">
        <v>83.3</v>
      </c>
      <c r="O1487" s="12">
        <v>11.2</v>
      </c>
      <c r="P1487" s="12">
        <v>36</v>
      </c>
      <c r="Q1487" s="12">
        <v>15.4</v>
      </c>
      <c r="R1487" s="85">
        <v>0.58322593167180736</v>
      </c>
      <c r="S1487" s="122">
        <v>0.67338773805378482</v>
      </c>
      <c r="T1487" s="122">
        <v>0.52815341544935446</v>
      </c>
      <c r="U1487" s="122">
        <v>0.58676499209853461</v>
      </c>
      <c r="V1487" s="174">
        <f t="shared" si="2609"/>
        <v>3</v>
      </c>
      <c r="W1487" s="174">
        <f t="shared" si="2610"/>
        <v>5</v>
      </c>
      <c r="X1487" s="174">
        <f t="shared" si="2611"/>
        <v>2</v>
      </c>
      <c r="Y1487" s="174">
        <f t="shared" si="2612"/>
        <v>3</v>
      </c>
      <c r="Z1487" s="99"/>
      <c r="AA1487" s="99"/>
      <c r="AB1487" s="99"/>
      <c r="AC1487" s="99"/>
      <c r="AD1487" s="99"/>
      <c r="AE1487" s="99"/>
      <c r="AF1487" s="99"/>
      <c r="AG1487" s="99"/>
      <c r="AH1487" s="99"/>
      <c r="AI1487" s="99"/>
      <c r="AJ1487" s="99"/>
      <c r="AK1487" s="99"/>
      <c r="AL1487" s="99"/>
      <c r="AM1487" s="99"/>
      <c r="AN1487" s="99"/>
      <c r="AO1487" s="52"/>
      <c r="AP1487" s="52"/>
      <c r="AQ1487" s="52"/>
    </row>
    <row r="1488" spans="1:43" ht="15" thickBot="1">
      <c r="A1488" s="1" t="s">
        <v>11</v>
      </c>
      <c r="B1488" s="1">
        <v>13135050533</v>
      </c>
      <c r="C1488" s="1"/>
      <c r="D1488" s="12">
        <v>57.8</v>
      </c>
      <c r="E1488" s="12">
        <v>60.4</v>
      </c>
      <c r="F1488" s="12">
        <v>40.299999999999997</v>
      </c>
      <c r="G1488" s="12">
        <v>32.700000000000003</v>
      </c>
      <c r="H1488" s="12">
        <v>8.6</v>
      </c>
      <c r="I1488" s="12">
        <v>4.3</v>
      </c>
      <c r="J1488" s="12">
        <v>12.8</v>
      </c>
      <c r="K1488" s="12">
        <v>32.200000000000003</v>
      </c>
      <c r="L1488" s="12">
        <v>45.7</v>
      </c>
      <c r="M1488" s="12">
        <v>20.7</v>
      </c>
      <c r="N1488" s="12">
        <v>68.8</v>
      </c>
      <c r="O1488" s="12">
        <v>22.2</v>
      </c>
      <c r="P1488" s="12">
        <v>27.7</v>
      </c>
      <c r="Q1488" s="12">
        <v>10</v>
      </c>
      <c r="R1488" s="85">
        <v>0.49107688600166005</v>
      </c>
      <c r="S1488" s="122">
        <v>0.48834031597934635</v>
      </c>
      <c r="T1488" s="122">
        <v>0.5232500486825219</v>
      </c>
      <c r="U1488" s="122">
        <v>0.51079045265643175</v>
      </c>
      <c r="V1488" s="174">
        <f t="shared" si="2609"/>
        <v>2</v>
      </c>
      <c r="W1488" s="174">
        <f t="shared" si="2610"/>
        <v>3</v>
      </c>
      <c r="X1488" s="174">
        <f t="shared" si="2611"/>
        <v>2</v>
      </c>
      <c r="Y1488" s="174">
        <f t="shared" si="2612"/>
        <v>2</v>
      </c>
      <c r="Z1488" s="99"/>
      <c r="AA1488" s="99"/>
      <c r="AB1488" s="99"/>
      <c r="AC1488" s="99"/>
      <c r="AD1488" s="99"/>
      <c r="AE1488" s="99"/>
      <c r="AF1488" s="99"/>
      <c r="AG1488" s="99"/>
      <c r="AH1488" s="99"/>
      <c r="AI1488" s="99"/>
      <c r="AJ1488" s="99"/>
      <c r="AK1488" s="99"/>
      <c r="AL1488" s="99"/>
      <c r="AM1488" s="99"/>
      <c r="AN1488" s="99"/>
      <c r="AO1488" s="52"/>
      <c r="AP1488" s="52"/>
      <c r="AQ1488" s="52"/>
    </row>
    <row r="1489" spans="1:43" ht="15" thickBot="1">
      <c r="A1489" s="1" t="s">
        <v>11</v>
      </c>
      <c r="B1489" s="1">
        <v>13135050534</v>
      </c>
      <c r="C1489" s="1"/>
      <c r="D1489" s="12">
        <v>57.8</v>
      </c>
      <c r="E1489" s="12">
        <v>60.4</v>
      </c>
      <c r="F1489" s="12">
        <v>40.700000000000003</v>
      </c>
      <c r="G1489" s="12">
        <v>32.700000000000003</v>
      </c>
      <c r="H1489" s="12">
        <v>7.9</v>
      </c>
      <c r="I1489" s="12">
        <v>13.9</v>
      </c>
      <c r="J1489" s="12">
        <v>12.7</v>
      </c>
      <c r="K1489" s="12">
        <v>31.8</v>
      </c>
      <c r="L1489" s="12">
        <v>41.8</v>
      </c>
      <c r="M1489" s="12">
        <v>17.100000000000001</v>
      </c>
      <c r="N1489" s="12">
        <v>68.8</v>
      </c>
      <c r="O1489" s="12">
        <v>19.5</v>
      </c>
      <c r="P1489" s="12">
        <v>28.8</v>
      </c>
      <c r="Q1489" s="12">
        <v>14.2</v>
      </c>
      <c r="R1489" s="85">
        <v>0.49060082994772303</v>
      </c>
      <c r="S1489" s="122">
        <v>0.45193395575483214</v>
      </c>
      <c r="T1489" s="122">
        <v>0.57621615005213622</v>
      </c>
      <c r="U1489" s="122">
        <v>0.48064760763001041</v>
      </c>
      <c r="V1489" s="174">
        <f t="shared" si="2609"/>
        <v>2</v>
      </c>
      <c r="W1489" s="174">
        <f t="shared" si="2610"/>
        <v>2</v>
      </c>
      <c r="X1489" s="174">
        <f t="shared" si="2611"/>
        <v>2</v>
      </c>
      <c r="Y1489" s="174">
        <f t="shared" si="2612"/>
        <v>2</v>
      </c>
      <c r="Z1489" s="99"/>
      <c r="AA1489" s="99"/>
      <c r="AB1489" s="99"/>
      <c r="AC1489" s="99"/>
      <c r="AD1489" s="99"/>
      <c r="AE1489" s="99"/>
      <c r="AF1489" s="99"/>
      <c r="AG1489" s="99"/>
      <c r="AH1489" s="99"/>
      <c r="AI1489" s="99"/>
      <c r="AJ1489" s="99"/>
      <c r="AK1489" s="99"/>
      <c r="AL1489" s="99"/>
      <c r="AM1489" s="99"/>
      <c r="AN1489" s="99"/>
      <c r="AO1489" s="52"/>
      <c r="AP1489" s="52"/>
      <c r="AQ1489" s="52"/>
    </row>
    <row r="1490" spans="1:43" ht="15" thickBot="1">
      <c r="A1490" s="1" t="s">
        <v>11</v>
      </c>
      <c r="B1490" s="1">
        <v>13135050535</v>
      </c>
      <c r="C1490" s="1"/>
      <c r="D1490" s="12">
        <v>57.8</v>
      </c>
      <c r="E1490" s="12">
        <v>60.4</v>
      </c>
      <c r="F1490" s="12">
        <v>41</v>
      </c>
      <c r="G1490" s="12">
        <v>32.700000000000003</v>
      </c>
      <c r="H1490" s="12">
        <v>8.4</v>
      </c>
      <c r="I1490" s="12">
        <v>23.2</v>
      </c>
      <c r="J1490" s="12">
        <v>34.200000000000003</v>
      </c>
      <c r="K1490" s="12">
        <v>44.2</v>
      </c>
      <c r="L1490" s="12">
        <v>45.7</v>
      </c>
      <c r="M1490" s="12">
        <v>15.5</v>
      </c>
      <c r="N1490" s="12">
        <v>68.8</v>
      </c>
      <c r="O1490" s="12">
        <v>14.5</v>
      </c>
      <c r="P1490" s="12">
        <v>28.8</v>
      </c>
      <c r="Q1490" s="12">
        <v>11.8</v>
      </c>
      <c r="R1490" s="85">
        <v>0.45116591892803998</v>
      </c>
      <c r="S1490" s="122">
        <v>0.35362275901285922</v>
      </c>
      <c r="T1490" s="122">
        <v>0.51141277043523004</v>
      </c>
      <c r="U1490" s="122">
        <v>0.54173594114189971</v>
      </c>
      <c r="V1490" s="174">
        <f t="shared" si="2609"/>
        <v>2</v>
      </c>
      <c r="W1490" s="174">
        <f t="shared" si="2610"/>
        <v>2</v>
      </c>
      <c r="X1490" s="174">
        <f t="shared" si="2611"/>
        <v>2</v>
      </c>
      <c r="Y1490" s="174">
        <f t="shared" si="2612"/>
        <v>2</v>
      </c>
      <c r="Z1490" s="99"/>
      <c r="AA1490" s="99"/>
      <c r="AB1490" s="99"/>
      <c r="AC1490" s="99"/>
      <c r="AD1490" s="99"/>
      <c r="AE1490" s="99"/>
      <c r="AF1490" s="99"/>
      <c r="AG1490" s="99"/>
      <c r="AH1490" s="99"/>
      <c r="AI1490" s="99"/>
      <c r="AJ1490" s="99"/>
      <c r="AK1490" s="99"/>
      <c r="AL1490" s="99"/>
      <c r="AM1490" s="99"/>
      <c r="AN1490" s="99"/>
      <c r="AO1490" s="52"/>
      <c r="AP1490" s="52"/>
      <c r="AQ1490" s="52"/>
    </row>
    <row r="1491" spans="1:43" ht="15" thickBot="1">
      <c r="A1491" s="1" t="s">
        <v>11</v>
      </c>
      <c r="B1491" s="1">
        <v>13135050536</v>
      </c>
      <c r="C1491" s="1"/>
      <c r="D1491" s="12">
        <v>69.599999999999994</v>
      </c>
      <c r="E1491" s="12">
        <v>71.3</v>
      </c>
      <c r="F1491" s="12">
        <v>43.5</v>
      </c>
      <c r="G1491" s="12">
        <v>36.1</v>
      </c>
      <c r="H1491" s="12">
        <v>7.6</v>
      </c>
      <c r="I1491" s="12">
        <v>10.6</v>
      </c>
      <c r="J1491" s="12">
        <v>19.899999999999999</v>
      </c>
      <c r="K1491" s="12">
        <v>33.6</v>
      </c>
      <c r="L1491" s="12">
        <v>30</v>
      </c>
      <c r="M1491" s="12">
        <v>17.2</v>
      </c>
      <c r="N1491" s="12">
        <v>77.5</v>
      </c>
      <c r="O1491" s="12">
        <v>11.3</v>
      </c>
      <c r="P1491" s="12">
        <v>22.9</v>
      </c>
      <c r="Q1491" s="12">
        <v>6.4</v>
      </c>
      <c r="R1491" s="85">
        <v>0.6399161990178216</v>
      </c>
      <c r="S1491" s="122">
        <v>0.55636950135823593</v>
      </c>
      <c r="T1491" s="122">
        <v>0.65290373380866251</v>
      </c>
      <c r="U1491" s="122">
        <v>0.70804630553698877</v>
      </c>
      <c r="V1491" s="174">
        <f t="shared" si="2609"/>
        <v>3</v>
      </c>
      <c r="W1491" s="174">
        <f t="shared" si="2610"/>
        <v>3</v>
      </c>
      <c r="X1491" s="174">
        <f t="shared" si="2611"/>
        <v>3</v>
      </c>
      <c r="Y1491" s="174">
        <f t="shared" si="2612"/>
        <v>3</v>
      </c>
      <c r="Z1491" s="99"/>
      <c r="AA1491" s="99"/>
      <c r="AB1491" s="99"/>
      <c r="AC1491" s="99"/>
      <c r="AD1491" s="99"/>
      <c r="AE1491" s="99"/>
      <c r="AF1491" s="99"/>
      <c r="AG1491" s="99"/>
      <c r="AH1491" s="99"/>
      <c r="AI1491" s="99"/>
      <c r="AJ1491" s="99"/>
      <c r="AK1491" s="99"/>
      <c r="AL1491" s="99"/>
      <c r="AM1491" s="99"/>
      <c r="AN1491" s="99"/>
      <c r="AO1491" s="52"/>
      <c r="AP1491" s="52"/>
      <c r="AQ1491" s="52"/>
    </row>
    <row r="1492" spans="1:43" ht="15" thickBot="1">
      <c r="A1492" s="1" t="s">
        <v>11</v>
      </c>
      <c r="B1492" s="1">
        <v>13135050537</v>
      </c>
      <c r="C1492" s="1"/>
      <c r="D1492" s="12">
        <v>53.1</v>
      </c>
      <c r="E1492" s="12">
        <v>62.7</v>
      </c>
      <c r="F1492" s="12">
        <v>34.6</v>
      </c>
      <c r="G1492" s="12">
        <v>32.700000000000003</v>
      </c>
      <c r="H1492" s="12">
        <v>9</v>
      </c>
      <c r="I1492" s="12">
        <v>28</v>
      </c>
      <c r="J1492" s="12">
        <v>36.6</v>
      </c>
      <c r="K1492" s="12">
        <v>57.8</v>
      </c>
      <c r="L1492" s="12">
        <v>59.9</v>
      </c>
      <c r="M1492" s="12">
        <v>15.9</v>
      </c>
      <c r="N1492" s="12">
        <v>64</v>
      </c>
      <c r="O1492" s="12">
        <v>9.9</v>
      </c>
      <c r="P1492" s="12">
        <v>39</v>
      </c>
      <c r="Q1492" s="12">
        <v>7.2</v>
      </c>
      <c r="R1492" s="85">
        <v>0.36410662677495287</v>
      </c>
      <c r="S1492" s="122">
        <v>0.29537530578265908</v>
      </c>
      <c r="T1492" s="122">
        <v>0.35538444786192314</v>
      </c>
      <c r="U1492" s="122">
        <v>0.54032550329095463</v>
      </c>
      <c r="V1492" s="174">
        <f t="shared" si="2609"/>
        <v>2</v>
      </c>
      <c r="W1492" s="174">
        <f t="shared" si="2610"/>
        <v>1</v>
      </c>
      <c r="X1492" s="174">
        <f t="shared" si="2611"/>
        <v>1</v>
      </c>
      <c r="Y1492" s="174">
        <f t="shared" si="2612"/>
        <v>2</v>
      </c>
      <c r="Z1492" s="99"/>
      <c r="AA1492" s="99"/>
      <c r="AB1492" s="99"/>
      <c r="AC1492" s="99"/>
      <c r="AD1492" s="99"/>
      <c r="AE1492" s="99"/>
      <c r="AF1492" s="99"/>
      <c r="AG1492" s="99"/>
      <c r="AH1492" s="99"/>
      <c r="AI1492" s="99"/>
      <c r="AJ1492" s="99"/>
      <c r="AK1492" s="99"/>
      <c r="AL1492" s="99"/>
      <c r="AM1492" s="99"/>
      <c r="AN1492" s="99"/>
      <c r="AO1492" s="52"/>
      <c r="AP1492" s="52"/>
      <c r="AQ1492" s="52"/>
    </row>
    <row r="1493" spans="1:43" ht="15" thickBot="1">
      <c r="A1493" s="1" t="s">
        <v>11</v>
      </c>
      <c r="B1493" s="1">
        <v>13135050538</v>
      </c>
      <c r="C1493" s="1"/>
      <c r="D1493" s="12">
        <v>84</v>
      </c>
      <c r="E1493" s="12">
        <v>80.8</v>
      </c>
      <c r="F1493" s="12">
        <v>56.2</v>
      </c>
      <c r="G1493" s="12">
        <v>50.5</v>
      </c>
      <c r="H1493" s="12">
        <v>5.4</v>
      </c>
      <c r="I1493" s="12">
        <v>18.899999999999999</v>
      </c>
      <c r="J1493" s="12">
        <v>7.1</v>
      </c>
      <c r="K1493" s="12">
        <v>24.4</v>
      </c>
      <c r="L1493" s="12">
        <v>34.299999999999997</v>
      </c>
      <c r="M1493" s="12">
        <v>6.5</v>
      </c>
      <c r="N1493" s="12">
        <v>88.3</v>
      </c>
      <c r="O1493" s="12">
        <v>12.6</v>
      </c>
      <c r="P1493" s="12">
        <v>25.5</v>
      </c>
      <c r="Q1493" s="12">
        <v>5</v>
      </c>
      <c r="R1493" s="85">
        <v>0.75043170324866815</v>
      </c>
      <c r="S1493" s="122">
        <v>0.72114191805477101</v>
      </c>
      <c r="T1493" s="122">
        <v>0.72754872202327092</v>
      </c>
      <c r="U1493" s="122">
        <v>0.77122508846127369</v>
      </c>
      <c r="V1493" s="174">
        <f t="shared" si="2609"/>
        <v>5</v>
      </c>
      <c r="W1493" s="174">
        <f t="shared" si="2610"/>
        <v>5</v>
      </c>
      <c r="X1493" s="174">
        <f t="shared" si="2611"/>
        <v>5</v>
      </c>
      <c r="Y1493" s="174">
        <f t="shared" si="2612"/>
        <v>5</v>
      </c>
      <c r="Z1493" s="99"/>
      <c r="AA1493" s="99"/>
      <c r="AB1493" s="99"/>
      <c r="AC1493" s="99"/>
      <c r="AD1493" s="99"/>
      <c r="AE1493" s="99"/>
      <c r="AF1493" s="99"/>
      <c r="AG1493" s="99"/>
      <c r="AH1493" s="99"/>
      <c r="AI1493" s="99"/>
      <c r="AJ1493" s="99"/>
      <c r="AK1493" s="99"/>
      <c r="AL1493" s="99"/>
      <c r="AM1493" s="99"/>
      <c r="AN1493" s="99"/>
      <c r="AO1493" s="52"/>
      <c r="AP1493" s="52"/>
      <c r="AQ1493" s="52"/>
    </row>
    <row r="1494" spans="1:43" ht="15" thickBot="1">
      <c r="A1494" s="1" t="s">
        <v>11</v>
      </c>
      <c r="B1494" s="1">
        <v>13135050539</v>
      </c>
      <c r="C1494" s="1"/>
      <c r="D1494" s="12">
        <v>57.8</v>
      </c>
      <c r="E1494" s="12">
        <v>60.4</v>
      </c>
      <c r="F1494" s="12">
        <v>38.799999999999997</v>
      </c>
      <c r="G1494" s="12">
        <v>36.5</v>
      </c>
      <c r="H1494" s="12">
        <v>7</v>
      </c>
      <c r="I1494" s="12">
        <v>18</v>
      </c>
      <c r="J1494" s="12">
        <v>53.3</v>
      </c>
      <c r="K1494" s="12">
        <v>49.4</v>
      </c>
      <c r="L1494" s="12">
        <v>54.9</v>
      </c>
      <c r="M1494" s="12">
        <v>24.6</v>
      </c>
      <c r="N1494" s="12">
        <v>68.8</v>
      </c>
      <c r="O1494" s="12">
        <v>23.3</v>
      </c>
      <c r="P1494" s="12">
        <v>37.5</v>
      </c>
      <c r="Q1494" s="12">
        <v>19.2</v>
      </c>
      <c r="R1494" s="85">
        <v>0.32705242797180789</v>
      </c>
      <c r="S1494" s="122">
        <v>0.3643847636999476</v>
      </c>
      <c r="T1494" s="122">
        <v>0.36619580719929573</v>
      </c>
      <c r="U1494" s="122">
        <v>0.35727606314010169</v>
      </c>
      <c r="V1494" s="174">
        <f t="shared" si="2609"/>
        <v>1</v>
      </c>
      <c r="W1494" s="174">
        <f t="shared" si="2610"/>
        <v>2</v>
      </c>
      <c r="X1494" s="174">
        <f t="shared" si="2611"/>
        <v>1</v>
      </c>
      <c r="Y1494" s="174">
        <f t="shared" si="2612"/>
        <v>1</v>
      </c>
      <c r="Z1494" s="99"/>
      <c r="AA1494" s="99"/>
      <c r="AB1494" s="99"/>
      <c r="AC1494" s="99"/>
      <c r="AD1494" s="99"/>
      <c r="AE1494" s="99"/>
      <c r="AF1494" s="99"/>
      <c r="AG1494" s="99"/>
      <c r="AH1494" s="99"/>
      <c r="AI1494" s="99"/>
      <c r="AJ1494" s="99"/>
      <c r="AK1494" s="99"/>
      <c r="AL1494" s="99"/>
      <c r="AM1494" s="99"/>
      <c r="AN1494" s="99"/>
      <c r="AO1494" s="52"/>
      <c r="AP1494" s="52"/>
      <c r="AQ1494" s="52"/>
    </row>
    <row r="1495" spans="1:43" ht="15" thickBot="1">
      <c r="A1495" s="1" t="s">
        <v>11</v>
      </c>
      <c r="B1495" s="1">
        <v>13135050540</v>
      </c>
      <c r="C1495" s="1"/>
      <c r="D1495" s="12">
        <v>82.5</v>
      </c>
      <c r="E1495" s="12">
        <v>80</v>
      </c>
      <c r="F1495" s="12">
        <v>56.7</v>
      </c>
      <c r="G1495" s="12">
        <v>50.5</v>
      </c>
      <c r="H1495" s="12">
        <v>7.9</v>
      </c>
      <c r="I1495" s="12">
        <v>24.4</v>
      </c>
      <c r="J1495" s="12">
        <v>6.2</v>
      </c>
      <c r="K1495" s="12">
        <v>36.1</v>
      </c>
      <c r="L1495" s="12">
        <v>41.7</v>
      </c>
      <c r="M1495" s="12">
        <v>7.7</v>
      </c>
      <c r="N1495" s="12">
        <v>88.9</v>
      </c>
      <c r="O1495" s="12">
        <v>4.8</v>
      </c>
      <c r="P1495" s="12">
        <v>25.6</v>
      </c>
      <c r="Q1495" s="12">
        <v>12</v>
      </c>
      <c r="R1495" s="85">
        <v>0.67644114786845455</v>
      </c>
      <c r="S1495" s="122">
        <v>0.65081172388756015</v>
      </c>
      <c r="T1495" s="122">
        <v>0.62208756398677867</v>
      </c>
      <c r="U1495" s="122">
        <v>0.7573365782735767</v>
      </c>
      <c r="V1495" s="174">
        <f t="shared" si="2609"/>
        <v>3</v>
      </c>
      <c r="W1495" s="174">
        <f t="shared" si="2610"/>
        <v>5</v>
      </c>
      <c r="X1495" s="174">
        <f t="shared" si="2611"/>
        <v>3</v>
      </c>
      <c r="Y1495" s="174">
        <f t="shared" si="2612"/>
        <v>5</v>
      </c>
      <c r="Z1495" s="99"/>
      <c r="AA1495" s="99"/>
      <c r="AB1495" s="99"/>
      <c r="AC1495" s="99"/>
      <c r="AD1495" s="99"/>
      <c r="AE1495" s="99"/>
      <c r="AF1495" s="99"/>
      <c r="AG1495" s="99"/>
      <c r="AH1495" s="99"/>
      <c r="AI1495" s="99"/>
      <c r="AJ1495" s="99"/>
      <c r="AK1495" s="99"/>
      <c r="AL1495" s="99"/>
      <c r="AM1495" s="99"/>
      <c r="AN1495" s="99"/>
      <c r="AO1495" s="52"/>
      <c r="AP1495" s="52"/>
      <c r="AQ1495" s="52"/>
    </row>
    <row r="1496" spans="1:43" ht="15" thickBot="1">
      <c r="A1496" s="1" t="s">
        <v>11</v>
      </c>
      <c r="B1496" s="1">
        <v>13135050541</v>
      </c>
      <c r="C1496" s="1"/>
      <c r="D1496" s="12">
        <v>57.8</v>
      </c>
      <c r="E1496" s="12">
        <v>60.4</v>
      </c>
      <c r="F1496" s="12">
        <v>35.200000000000003</v>
      </c>
      <c r="G1496" s="12">
        <v>50.4</v>
      </c>
      <c r="H1496" s="12">
        <v>7.4</v>
      </c>
      <c r="I1496" s="12">
        <v>10.6</v>
      </c>
      <c r="J1496" s="12">
        <v>31.3</v>
      </c>
      <c r="K1496" s="12">
        <v>60.8</v>
      </c>
      <c r="L1496" s="12">
        <v>50.6</v>
      </c>
      <c r="M1496" s="12">
        <v>27.6</v>
      </c>
      <c r="N1496" s="12">
        <v>68.8</v>
      </c>
      <c r="O1496" s="12">
        <v>22.1</v>
      </c>
      <c r="P1496" s="12">
        <v>38.9</v>
      </c>
      <c r="Q1496" s="12">
        <v>12.3</v>
      </c>
      <c r="R1496" s="85">
        <v>0.37372479737183806</v>
      </c>
      <c r="S1496" s="122">
        <v>0.46510040532561869</v>
      </c>
      <c r="T1496" s="122">
        <v>0.33360185724090918</v>
      </c>
      <c r="U1496" s="122">
        <v>0.43120347457546332</v>
      </c>
      <c r="V1496" s="174">
        <f t="shared" si="2609"/>
        <v>2</v>
      </c>
      <c r="W1496" s="174">
        <f t="shared" si="2610"/>
        <v>3</v>
      </c>
      <c r="X1496" s="174">
        <f t="shared" si="2611"/>
        <v>1</v>
      </c>
      <c r="Y1496" s="174">
        <f t="shared" si="2612"/>
        <v>2</v>
      </c>
      <c r="Z1496" s="99"/>
      <c r="AA1496" s="99"/>
      <c r="AB1496" s="99"/>
      <c r="AC1496" s="99"/>
      <c r="AD1496" s="99"/>
      <c r="AE1496" s="99"/>
      <c r="AF1496" s="99"/>
      <c r="AG1496" s="99"/>
      <c r="AH1496" s="99"/>
      <c r="AI1496" s="99"/>
      <c r="AJ1496" s="99"/>
      <c r="AK1496" s="99"/>
      <c r="AL1496" s="99"/>
      <c r="AM1496" s="99"/>
      <c r="AN1496" s="99"/>
      <c r="AO1496" s="52"/>
      <c r="AP1496" s="52"/>
      <c r="AQ1496" s="52"/>
    </row>
    <row r="1497" spans="1:43" ht="15" thickBot="1">
      <c r="A1497" s="1" t="s">
        <v>11</v>
      </c>
      <c r="B1497" s="1">
        <v>13135050542</v>
      </c>
      <c r="C1497" s="1"/>
      <c r="D1497" s="12">
        <v>56.4</v>
      </c>
      <c r="E1497" s="12">
        <v>61.1</v>
      </c>
      <c r="F1497" s="12">
        <v>33.799999999999997</v>
      </c>
      <c r="G1497" s="12">
        <v>42.6</v>
      </c>
      <c r="H1497" s="12">
        <v>7.3</v>
      </c>
      <c r="I1497" s="12">
        <v>20.7</v>
      </c>
      <c r="J1497" s="12">
        <v>47.7</v>
      </c>
      <c r="K1497" s="12">
        <v>52.9</v>
      </c>
      <c r="L1497" s="12">
        <v>42.8</v>
      </c>
      <c r="M1497" s="12">
        <v>11.8</v>
      </c>
      <c r="N1497" s="12">
        <v>67.400000000000006</v>
      </c>
      <c r="O1497" s="12">
        <v>16</v>
      </c>
      <c r="P1497" s="12">
        <v>36.9</v>
      </c>
      <c r="Q1497" s="12">
        <v>17.7</v>
      </c>
      <c r="R1497" s="85">
        <v>0.41457025290975613</v>
      </c>
      <c r="S1497" s="122">
        <v>0.35954823940499614</v>
      </c>
      <c r="T1497" s="122">
        <v>0.52307280487490082</v>
      </c>
      <c r="U1497" s="122">
        <v>0.41927923850869242</v>
      </c>
      <c r="V1497" s="174">
        <f t="shared" si="2609"/>
        <v>2</v>
      </c>
      <c r="W1497" s="174">
        <f t="shared" si="2610"/>
        <v>2</v>
      </c>
      <c r="X1497" s="174">
        <f t="shared" si="2611"/>
        <v>2</v>
      </c>
      <c r="Y1497" s="174">
        <f t="shared" si="2612"/>
        <v>1</v>
      </c>
      <c r="Z1497" s="99"/>
      <c r="AA1497" s="99"/>
      <c r="AB1497" s="99"/>
      <c r="AC1497" s="99"/>
      <c r="AD1497" s="99"/>
      <c r="AE1497" s="99"/>
      <c r="AF1497" s="99"/>
      <c r="AG1497" s="99"/>
      <c r="AH1497" s="99"/>
      <c r="AI1497" s="99"/>
      <c r="AJ1497" s="99"/>
      <c r="AK1497" s="99"/>
      <c r="AL1497" s="99"/>
      <c r="AM1497" s="99"/>
      <c r="AN1497" s="99"/>
      <c r="AO1497" s="52"/>
      <c r="AP1497" s="52"/>
      <c r="AQ1497" s="52"/>
    </row>
    <row r="1498" spans="1:43" ht="15" thickBot="1">
      <c r="A1498" s="1" t="s">
        <v>11</v>
      </c>
      <c r="B1498" s="1">
        <v>13135050543</v>
      </c>
      <c r="C1498" s="1"/>
      <c r="D1498" s="12">
        <v>80.099999999999994</v>
      </c>
      <c r="E1498" s="12">
        <v>78.7</v>
      </c>
      <c r="F1498" s="12">
        <v>54.1</v>
      </c>
      <c r="G1498" s="12">
        <v>48.5</v>
      </c>
      <c r="H1498" s="12">
        <v>9.1999999999999993</v>
      </c>
      <c r="I1498" s="12">
        <v>9.1</v>
      </c>
      <c r="J1498" s="12">
        <v>7.4</v>
      </c>
      <c r="K1498" s="12">
        <v>16.399999999999999</v>
      </c>
      <c r="L1498" s="12">
        <v>40.9</v>
      </c>
      <c r="M1498" s="12">
        <v>11.3</v>
      </c>
      <c r="N1498" s="12">
        <v>85.1</v>
      </c>
      <c r="O1498" s="12">
        <v>11.8</v>
      </c>
      <c r="P1498" s="12">
        <v>17.100000000000001</v>
      </c>
      <c r="Q1498" s="12">
        <v>9</v>
      </c>
      <c r="R1498" s="85">
        <v>0.71117727514610207</v>
      </c>
      <c r="S1498" s="122">
        <v>0.68181373767981857</v>
      </c>
      <c r="T1498" s="122">
        <v>0.67958852899258515</v>
      </c>
      <c r="U1498" s="122">
        <v>0.75618670648249797</v>
      </c>
      <c r="V1498" s="174">
        <f t="shared" si="2609"/>
        <v>5</v>
      </c>
      <c r="W1498" s="174">
        <f t="shared" si="2610"/>
        <v>5</v>
      </c>
      <c r="X1498" s="174">
        <f t="shared" si="2611"/>
        <v>3</v>
      </c>
      <c r="Y1498" s="174">
        <f t="shared" si="2612"/>
        <v>5</v>
      </c>
      <c r="Z1498" s="99"/>
      <c r="AA1498" s="99"/>
      <c r="AB1498" s="99"/>
      <c r="AC1498" s="99"/>
      <c r="AD1498" s="99"/>
      <c r="AE1498" s="99"/>
      <c r="AF1498" s="99"/>
      <c r="AG1498" s="99"/>
      <c r="AH1498" s="99"/>
      <c r="AI1498" s="99"/>
      <c r="AJ1498" s="99"/>
      <c r="AK1498" s="99"/>
      <c r="AL1498" s="99"/>
      <c r="AM1498" s="99"/>
      <c r="AN1498" s="99"/>
      <c r="AO1498" s="52"/>
      <c r="AP1498" s="52"/>
      <c r="AQ1498" s="52"/>
    </row>
    <row r="1499" spans="1:43" ht="15" thickBot="1">
      <c r="A1499" s="1" t="s">
        <v>11</v>
      </c>
      <c r="B1499" s="1">
        <v>13135050544</v>
      </c>
      <c r="C1499" s="1"/>
      <c r="D1499" s="12">
        <v>80.5</v>
      </c>
      <c r="E1499" s="12">
        <v>81.900000000000006</v>
      </c>
      <c r="F1499" s="12">
        <v>53.3</v>
      </c>
      <c r="G1499" s="12">
        <v>48.6</v>
      </c>
      <c r="H1499" s="12">
        <v>8.1999999999999993</v>
      </c>
      <c r="I1499" s="12">
        <v>11.4</v>
      </c>
      <c r="J1499" s="12">
        <v>14.9</v>
      </c>
      <c r="K1499" s="12">
        <v>24.2</v>
      </c>
      <c r="L1499" s="12">
        <v>45.8</v>
      </c>
      <c r="M1499" s="12">
        <v>9.5</v>
      </c>
      <c r="N1499" s="12">
        <v>83.3</v>
      </c>
      <c r="O1499" s="12">
        <v>8</v>
      </c>
      <c r="P1499" s="12">
        <v>20.7</v>
      </c>
      <c r="Q1499" s="12">
        <v>10.4</v>
      </c>
      <c r="R1499" s="85">
        <v>0.68253932000585937</v>
      </c>
      <c r="S1499" s="122">
        <v>0.6823420474863533</v>
      </c>
      <c r="T1499" s="122">
        <v>0.62656080051394081</v>
      </c>
      <c r="U1499" s="122">
        <v>0.73894040502953062</v>
      </c>
      <c r="V1499" s="174">
        <f t="shared" si="2609"/>
        <v>3</v>
      </c>
      <c r="W1499" s="174">
        <f t="shared" si="2610"/>
        <v>5</v>
      </c>
      <c r="X1499" s="174">
        <f t="shared" si="2611"/>
        <v>3</v>
      </c>
      <c r="Y1499" s="174">
        <f t="shared" si="2612"/>
        <v>5</v>
      </c>
      <c r="Z1499" s="99"/>
      <c r="AA1499" s="99"/>
      <c r="AB1499" s="99"/>
      <c r="AC1499" s="99"/>
      <c r="AD1499" s="99"/>
      <c r="AE1499" s="99"/>
      <c r="AF1499" s="99"/>
      <c r="AG1499" s="99"/>
      <c r="AH1499" s="99"/>
      <c r="AI1499" s="99"/>
      <c r="AJ1499" s="99"/>
      <c r="AK1499" s="99"/>
      <c r="AL1499" s="99"/>
      <c r="AM1499" s="99"/>
      <c r="AN1499" s="99"/>
      <c r="AO1499" s="52"/>
      <c r="AP1499" s="52"/>
      <c r="AQ1499" s="52"/>
    </row>
    <row r="1500" spans="1:43" ht="15" thickBot="1">
      <c r="A1500" s="1" t="s">
        <v>11</v>
      </c>
      <c r="B1500" s="1">
        <v>13135050545</v>
      </c>
      <c r="C1500" s="1"/>
      <c r="D1500" s="12">
        <v>79.099999999999994</v>
      </c>
      <c r="E1500" s="12">
        <v>76.5</v>
      </c>
      <c r="F1500" s="12">
        <v>45.2</v>
      </c>
      <c r="G1500" s="12">
        <v>45.8</v>
      </c>
      <c r="H1500" s="12">
        <v>9.1999999999999993</v>
      </c>
      <c r="I1500" s="12">
        <v>11.1</v>
      </c>
      <c r="J1500" s="12">
        <v>12.1</v>
      </c>
      <c r="K1500" s="12">
        <v>33.9</v>
      </c>
      <c r="L1500" s="12">
        <v>45.9</v>
      </c>
      <c r="M1500" s="12">
        <v>11.6</v>
      </c>
      <c r="N1500" s="12">
        <v>84.8</v>
      </c>
      <c r="O1500" s="12">
        <v>14</v>
      </c>
      <c r="P1500" s="12">
        <v>25.4</v>
      </c>
      <c r="Q1500" s="12">
        <v>10.9</v>
      </c>
      <c r="R1500" s="85">
        <v>0.61913191212160157</v>
      </c>
      <c r="S1500" s="122">
        <v>0.62585014895967683</v>
      </c>
      <c r="T1500" s="122">
        <v>0.57496314472882315</v>
      </c>
      <c r="U1500" s="122">
        <v>0.67684620454367517</v>
      </c>
      <c r="V1500" s="174">
        <f t="shared" si="2609"/>
        <v>3</v>
      </c>
      <c r="W1500" s="174">
        <f t="shared" si="2610"/>
        <v>5</v>
      </c>
      <c r="X1500" s="174">
        <f t="shared" si="2611"/>
        <v>2</v>
      </c>
      <c r="Y1500" s="174">
        <f t="shared" si="2612"/>
        <v>3</v>
      </c>
      <c r="Z1500" s="99"/>
      <c r="AA1500" s="99"/>
      <c r="AB1500" s="99"/>
      <c r="AC1500" s="99"/>
      <c r="AD1500" s="99"/>
      <c r="AE1500" s="99"/>
      <c r="AF1500" s="99"/>
      <c r="AG1500" s="99"/>
      <c r="AH1500" s="99"/>
      <c r="AI1500" s="99"/>
      <c r="AJ1500" s="99"/>
      <c r="AK1500" s="99"/>
      <c r="AL1500" s="99"/>
      <c r="AM1500" s="99"/>
      <c r="AN1500" s="99"/>
      <c r="AO1500" s="52"/>
      <c r="AP1500" s="52"/>
      <c r="AQ1500" s="52"/>
    </row>
    <row r="1501" spans="1:43" ht="15" thickBot="1">
      <c r="A1501" s="1" t="s">
        <v>11</v>
      </c>
      <c r="B1501" s="1">
        <v>13135050546</v>
      </c>
      <c r="C1501" s="1"/>
      <c r="D1501" s="12">
        <v>79.8</v>
      </c>
      <c r="E1501" s="12">
        <v>73.3</v>
      </c>
      <c r="F1501" s="12">
        <v>49.9</v>
      </c>
      <c r="G1501" s="12">
        <v>50.1</v>
      </c>
      <c r="H1501" s="12">
        <v>8</v>
      </c>
      <c r="I1501" s="12">
        <v>11.1</v>
      </c>
      <c r="J1501" s="12">
        <v>22.9</v>
      </c>
      <c r="K1501" s="12">
        <v>28.1</v>
      </c>
      <c r="L1501" s="12">
        <v>35.299999999999997</v>
      </c>
      <c r="M1501" s="12">
        <v>13.1</v>
      </c>
      <c r="N1501" s="12">
        <v>83.6</v>
      </c>
      <c r="O1501" s="12">
        <v>18.7</v>
      </c>
      <c r="P1501" s="12">
        <v>19.600000000000001</v>
      </c>
      <c r="Q1501" s="12">
        <v>11.9</v>
      </c>
      <c r="R1501" s="85">
        <v>0.6499057481769801</v>
      </c>
      <c r="S1501" s="122">
        <v>0.6297526055560474</v>
      </c>
      <c r="T1501" s="122">
        <v>0.66299169445340367</v>
      </c>
      <c r="U1501" s="122">
        <v>0.65381383721253716</v>
      </c>
      <c r="V1501" s="174">
        <f t="shared" si="2609"/>
        <v>3</v>
      </c>
      <c r="W1501" s="174">
        <f t="shared" si="2610"/>
        <v>5</v>
      </c>
      <c r="X1501" s="174">
        <f t="shared" si="2611"/>
        <v>3</v>
      </c>
      <c r="Y1501" s="174">
        <f t="shared" si="2612"/>
        <v>3</v>
      </c>
      <c r="Z1501" s="99"/>
      <c r="AA1501" s="99"/>
      <c r="AB1501" s="99"/>
      <c r="AC1501" s="99"/>
      <c r="AD1501" s="99"/>
      <c r="AE1501" s="99"/>
      <c r="AF1501" s="99"/>
      <c r="AG1501" s="99"/>
      <c r="AH1501" s="99"/>
      <c r="AI1501" s="99"/>
      <c r="AJ1501" s="99"/>
      <c r="AK1501" s="99"/>
      <c r="AL1501" s="99"/>
      <c r="AM1501" s="99"/>
      <c r="AN1501" s="99"/>
      <c r="AO1501" s="52"/>
      <c r="AP1501" s="52"/>
      <c r="AQ1501" s="52"/>
    </row>
    <row r="1502" spans="1:43" ht="15" thickBot="1">
      <c r="A1502" s="1" t="s">
        <v>11</v>
      </c>
      <c r="B1502" s="1">
        <v>13135050547</v>
      </c>
      <c r="C1502" s="1"/>
      <c r="D1502" s="12">
        <v>85.5</v>
      </c>
      <c r="E1502" s="12">
        <v>73.5</v>
      </c>
      <c r="F1502" s="12">
        <v>62.1</v>
      </c>
      <c r="G1502" s="12">
        <v>61.3</v>
      </c>
      <c r="H1502" s="12">
        <v>5.9</v>
      </c>
      <c r="I1502" s="12">
        <v>0.9</v>
      </c>
      <c r="J1502" s="12">
        <v>33.799999999999997</v>
      </c>
      <c r="K1502" s="12">
        <v>27.5</v>
      </c>
      <c r="L1502" s="12">
        <v>35.5</v>
      </c>
      <c r="M1502" s="12">
        <v>9</v>
      </c>
      <c r="N1502" s="12">
        <v>83.2</v>
      </c>
      <c r="O1502" s="12">
        <v>11</v>
      </c>
      <c r="P1502" s="12">
        <v>24.2</v>
      </c>
      <c r="Q1502" s="12">
        <v>12.8</v>
      </c>
      <c r="R1502" s="85">
        <v>0.713092247954072</v>
      </c>
      <c r="S1502" s="122">
        <v>0.75937878244560642</v>
      </c>
      <c r="T1502" s="122">
        <v>0.69073364745635568</v>
      </c>
      <c r="U1502" s="122">
        <v>0.67400663138686634</v>
      </c>
      <c r="V1502" s="174">
        <f t="shared" si="2609"/>
        <v>5</v>
      </c>
      <c r="W1502" s="174">
        <f t="shared" si="2610"/>
        <v>5</v>
      </c>
      <c r="X1502" s="174">
        <f t="shared" si="2611"/>
        <v>3</v>
      </c>
      <c r="Y1502" s="174">
        <f t="shared" si="2612"/>
        <v>3</v>
      </c>
      <c r="Z1502" s="99"/>
      <c r="AA1502" s="99"/>
      <c r="AB1502" s="99"/>
      <c r="AC1502" s="99"/>
      <c r="AD1502" s="99"/>
      <c r="AE1502" s="99"/>
      <c r="AF1502" s="99"/>
      <c r="AG1502" s="99"/>
      <c r="AH1502" s="99"/>
      <c r="AI1502" s="99"/>
      <c r="AJ1502" s="99"/>
      <c r="AK1502" s="99"/>
      <c r="AL1502" s="99"/>
      <c r="AM1502" s="99"/>
      <c r="AN1502" s="99"/>
      <c r="AO1502" s="52"/>
      <c r="AP1502" s="52"/>
      <c r="AQ1502" s="52"/>
    </row>
    <row r="1503" spans="1:43" ht="15" thickBot="1">
      <c r="A1503" s="1" t="s">
        <v>11</v>
      </c>
      <c r="B1503" s="1">
        <v>13135050548</v>
      </c>
      <c r="C1503" s="1"/>
      <c r="D1503" s="12">
        <v>85.4</v>
      </c>
      <c r="E1503" s="12">
        <v>73.7</v>
      </c>
      <c r="F1503" s="12">
        <v>65.7</v>
      </c>
      <c r="G1503" s="12">
        <v>60.9</v>
      </c>
      <c r="H1503" s="12">
        <v>8.1999999999999993</v>
      </c>
      <c r="I1503" s="12">
        <v>16.8</v>
      </c>
      <c r="J1503" s="12">
        <v>10.6</v>
      </c>
      <c r="K1503" s="12">
        <v>17.100000000000001</v>
      </c>
      <c r="L1503" s="12">
        <v>33.4</v>
      </c>
      <c r="M1503" s="12">
        <v>4.0999999999999996</v>
      </c>
      <c r="N1503" s="12">
        <v>83.4</v>
      </c>
      <c r="O1503" s="12">
        <v>13.4</v>
      </c>
      <c r="P1503" s="12">
        <v>15.5</v>
      </c>
      <c r="Q1503" s="12">
        <v>10</v>
      </c>
      <c r="R1503" s="85">
        <v>0.75078592613689399</v>
      </c>
      <c r="S1503" s="122">
        <v>0.70125054180823876</v>
      </c>
      <c r="T1503" s="122">
        <v>0.77763915953858098</v>
      </c>
      <c r="U1503" s="122">
        <v>0.73107578142284979</v>
      </c>
      <c r="V1503" s="174">
        <f t="shared" si="2609"/>
        <v>5</v>
      </c>
      <c r="W1503" s="174">
        <f t="shared" si="2610"/>
        <v>5</v>
      </c>
      <c r="X1503" s="174">
        <f t="shared" si="2611"/>
        <v>5</v>
      </c>
      <c r="Y1503" s="174">
        <f t="shared" si="2612"/>
        <v>5</v>
      </c>
      <c r="Z1503" s="99"/>
      <c r="AA1503" s="99"/>
      <c r="AB1503" s="99"/>
      <c r="AC1503" s="99"/>
      <c r="AD1503" s="99"/>
      <c r="AE1503" s="99"/>
      <c r="AF1503" s="99"/>
      <c r="AG1503" s="99"/>
      <c r="AH1503" s="99"/>
      <c r="AI1503" s="99"/>
      <c r="AJ1503" s="99"/>
      <c r="AK1503" s="99"/>
      <c r="AL1503" s="99"/>
      <c r="AM1503" s="99"/>
      <c r="AN1503" s="99"/>
      <c r="AO1503" s="52"/>
      <c r="AP1503" s="52"/>
      <c r="AQ1503" s="52"/>
    </row>
    <row r="1504" spans="1:43" ht="15" thickBot="1">
      <c r="A1504" s="1" t="s">
        <v>11</v>
      </c>
      <c r="B1504" s="1">
        <v>13135050549</v>
      </c>
      <c r="C1504" s="1"/>
      <c r="D1504" s="12">
        <v>81.599999999999994</v>
      </c>
      <c r="E1504" s="12">
        <v>79.5</v>
      </c>
      <c r="F1504" s="12">
        <v>61.3</v>
      </c>
      <c r="G1504" s="12">
        <v>50.5</v>
      </c>
      <c r="H1504" s="12">
        <v>8.3000000000000007</v>
      </c>
      <c r="I1504" s="12">
        <v>14.3</v>
      </c>
      <c r="J1504" s="12">
        <v>13.356400000000001</v>
      </c>
      <c r="K1504" s="12">
        <v>19.899999999999999</v>
      </c>
      <c r="L1504" s="12">
        <v>31</v>
      </c>
      <c r="M1504" s="12">
        <v>13.1</v>
      </c>
      <c r="N1504" s="12">
        <v>89.2</v>
      </c>
      <c r="O1504" s="12">
        <v>10.1</v>
      </c>
      <c r="P1504" s="12">
        <v>25.8</v>
      </c>
      <c r="Q1504" s="12">
        <v>7.3</v>
      </c>
      <c r="R1504" s="85">
        <v>0.73616843382172448</v>
      </c>
      <c r="S1504" s="122">
        <v>0.68418935132716363</v>
      </c>
      <c r="T1504" s="122">
        <v>0.72506532435928972</v>
      </c>
      <c r="U1504" s="122">
        <v>0.76948316496266067</v>
      </c>
      <c r="V1504" s="174">
        <f t="shared" si="2609"/>
        <v>5</v>
      </c>
      <c r="W1504" s="174">
        <f t="shared" si="2610"/>
        <v>5</v>
      </c>
      <c r="X1504" s="174">
        <f t="shared" si="2611"/>
        <v>5</v>
      </c>
      <c r="Y1504" s="174">
        <f t="shared" si="2612"/>
        <v>5</v>
      </c>
      <c r="Z1504" s="99"/>
      <c r="AA1504" s="99"/>
      <c r="AB1504" s="99"/>
      <c r="AC1504" s="99"/>
      <c r="AD1504" s="99"/>
      <c r="AE1504" s="99"/>
      <c r="AF1504" s="99"/>
      <c r="AG1504" s="99"/>
      <c r="AH1504" s="99"/>
      <c r="AI1504" s="99"/>
      <c r="AJ1504" s="99"/>
      <c r="AK1504" s="99"/>
      <c r="AL1504" s="99"/>
      <c r="AM1504" s="99"/>
      <c r="AN1504" s="99"/>
      <c r="AO1504" s="52"/>
      <c r="AP1504" s="52"/>
      <c r="AQ1504" s="52"/>
    </row>
    <row r="1505" spans="1:43" ht="15" thickBot="1">
      <c r="A1505" s="1" t="s">
        <v>11</v>
      </c>
      <c r="B1505" s="1">
        <v>13135050605</v>
      </c>
      <c r="C1505" s="1"/>
      <c r="D1505" s="12">
        <v>86.2</v>
      </c>
      <c r="E1505" s="12">
        <v>78.2</v>
      </c>
      <c r="F1505" s="12">
        <v>71</v>
      </c>
      <c r="G1505" s="12">
        <v>65.599999999999994</v>
      </c>
      <c r="H1505" s="12">
        <v>7.7</v>
      </c>
      <c r="I1505" s="12">
        <v>4.9000000000000004</v>
      </c>
      <c r="J1505" s="12">
        <v>16.8</v>
      </c>
      <c r="K1505" s="12">
        <v>24.7</v>
      </c>
      <c r="L1505" s="12">
        <v>31.7</v>
      </c>
      <c r="M1505" s="12">
        <v>4.3</v>
      </c>
      <c r="N1505" s="12">
        <v>85.3</v>
      </c>
      <c r="O1505" s="12">
        <v>8.1</v>
      </c>
      <c r="P1505" s="12">
        <v>16.600000000000001</v>
      </c>
      <c r="Q1505" s="12">
        <v>8.3000000000000007</v>
      </c>
      <c r="R1505" s="85">
        <v>0.79790862305548771</v>
      </c>
      <c r="S1505" s="122">
        <v>0.79685807562567812</v>
      </c>
      <c r="T1505" s="122">
        <v>0.75938006795786694</v>
      </c>
      <c r="U1505" s="122">
        <v>0.79393455403775604</v>
      </c>
      <c r="V1505" s="174">
        <f t="shared" si="2609"/>
        <v>5</v>
      </c>
      <c r="W1505" s="174">
        <f t="shared" si="2610"/>
        <v>5</v>
      </c>
      <c r="X1505" s="174">
        <f t="shared" si="2611"/>
        <v>5</v>
      </c>
      <c r="Y1505" s="174">
        <f t="shared" si="2612"/>
        <v>5</v>
      </c>
      <c r="Z1505" s="99"/>
      <c r="AA1505" s="99"/>
      <c r="AB1505" s="99"/>
      <c r="AC1505" s="99"/>
      <c r="AD1505" s="99"/>
      <c r="AE1505" s="99"/>
      <c r="AF1505" s="99"/>
      <c r="AG1505" s="99"/>
      <c r="AH1505" s="99"/>
      <c r="AI1505" s="99"/>
      <c r="AJ1505" s="99"/>
      <c r="AK1505" s="99"/>
      <c r="AL1505" s="99"/>
      <c r="AM1505" s="99"/>
      <c r="AN1505" s="99"/>
      <c r="AO1505" s="52"/>
      <c r="AP1505" s="52"/>
      <c r="AQ1505" s="52"/>
    </row>
    <row r="1506" spans="1:43" ht="15" thickBot="1">
      <c r="A1506" s="1" t="s">
        <v>11</v>
      </c>
      <c r="B1506" s="1">
        <v>13135050606</v>
      </c>
      <c r="C1506" s="1"/>
      <c r="D1506" s="12">
        <v>87.1</v>
      </c>
      <c r="E1506" s="12">
        <v>84.5</v>
      </c>
      <c r="F1506" s="12">
        <v>71.7</v>
      </c>
      <c r="G1506" s="12">
        <v>59</v>
      </c>
      <c r="H1506" s="12">
        <v>6</v>
      </c>
      <c r="I1506" s="12">
        <v>8.3000000000000007</v>
      </c>
      <c r="J1506" s="12">
        <v>6.1</v>
      </c>
      <c r="K1506" s="12">
        <v>28.5</v>
      </c>
      <c r="L1506" s="12">
        <v>41.3</v>
      </c>
      <c r="M1506" s="12">
        <v>6.7</v>
      </c>
      <c r="N1506" s="12">
        <v>87.5</v>
      </c>
      <c r="O1506" s="12">
        <v>11.1</v>
      </c>
      <c r="P1506" s="12">
        <v>15.3</v>
      </c>
      <c r="Q1506" s="12">
        <v>10.6</v>
      </c>
      <c r="R1506" s="85">
        <v>0.76250221881477731</v>
      </c>
      <c r="S1506" s="122">
        <v>0.84279886432983464</v>
      </c>
      <c r="T1506" s="122">
        <v>0.66058056781107821</v>
      </c>
      <c r="U1506" s="122">
        <v>0.76923017885862621</v>
      </c>
      <c r="V1506" s="174">
        <f t="shared" si="2609"/>
        <v>5</v>
      </c>
      <c r="W1506" s="174">
        <f t="shared" si="2610"/>
        <v>5</v>
      </c>
      <c r="X1506" s="174">
        <f t="shared" si="2611"/>
        <v>3</v>
      </c>
      <c r="Y1506" s="174">
        <f t="shared" si="2612"/>
        <v>5</v>
      </c>
      <c r="Z1506" s="99"/>
      <c r="AA1506" s="99"/>
      <c r="AB1506" s="99"/>
      <c r="AC1506" s="99"/>
      <c r="AD1506" s="99"/>
      <c r="AE1506" s="99"/>
      <c r="AF1506" s="99"/>
      <c r="AG1506" s="99"/>
      <c r="AH1506" s="99"/>
      <c r="AI1506" s="99"/>
      <c r="AJ1506" s="99"/>
      <c r="AK1506" s="99"/>
      <c r="AL1506" s="99"/>
      <c r="AM1506" s="99"/>
      <c r="AN1506" s="99"/>
      <c r="AO1506" s="52"/>
      <c r="AP1506" s="52"/>
      <c r="AQ1506" s="52"/>
    </row>
    <row r="1507" spans="1:43" ht="15" thickBot="1">
      <c r="A1507" s="1" t="s">
        <v>11</v>
      </c>
      <c r="B1507" s="1">
        <v>13135050607</v>
      </c>
      <c r="C1507" s="1"/>
      <c r="D1507" s="12">
        <v>84</v>
      </c>
      <c r="E1507" s="12">
        <v>76.8</v>
      </c>
      <c r="F1507" s="12">
        <v>62.4</v>
      </c>
      <c r="G1507" s="12">
        <v>55.6</v>
      </c>
      <c r="H1507" s="12">
        <v>7.9</v>
      </c>
      <c r="I1507" s="12">
        <v>3.7</v>
      </c>
      <c r="J1507" s="12">
        <v>14.7</v>
      </c>
      <c r="K1507" s="12">
        <v>15.2</v>
      </c>
      <c r="L1507" s="12">
        <v>33.4</v>
      </c>
      <c r="M1507" s="12">
        <v>3.9</v>
      </c>
      <c r="N1507" s="12">
        <v>87.5</v>
      </c>
      <c r="O1507" s="12">
        <v>5.9</v>
      </c>
      <c r="P1507" s="12">
        <v>11.4</v>
      </c>
      <c r="Q1507" s="12">
        <v>9.6</v>
      </c>
      <c r="R1507" s="85">
        <v>0.8091358976346853</v>
      </c>
      <c r="S1507" s="122">
        <v>0.7514518960093497</v>
      </c>
      <c r="T1507" s="122">
        <v>0.78622086078577824</v>
      </c>
      <c r="U1507" s="122">
        <v>0.83664864166802722</v>
      </c>
      <c r="V1507" s="174">
        <f t="shared" si="2609"/>
        <v>5</v>
      </c>
      <c r="W1507" s="174">
        <f t="shared" si="2610"/>
        <v>5</v>
      </c>
      <c r="X1507" s="174">
        <f t="shared" si="2611"/>
        <v>5</v>
      </c>
      <c r="Y1507" s="174">
        <f t="shared" si="2612"/>
        <v>5</v>
      </c>
      <c r="Z1507" s="99"/>
      <c r="AA1507" s="99"/>
      <c r="AB1507" s="99"/>
      <c r="AC1507" s="99"/>
      <c r="AD1507" s="99"/>
      <c r="AE1507" s="99"/>
      <c r="AF1507" s="99"/>
      <c r="AG1507" s="99"/>
      <c r="AH1507" s="99"/>
      <c r="AI1507" s="99"/>
      <c r="AJ1507" s="99"/>
      <c r="AK1507" s="99"/>
      <c r="AL1507" s="99"/>
      <c r="AM1507" s="99"/>
      <c r="AN1507" s="99"/>
      <c r="AO1507" s="52"/>
      <c r="AP1507" s="52"/>
      <c r="AQ1507" s="52"/>
    </row>
    <row r="1508" spans="1:43" ht="15" thickBot="1">
      <c r="A1508" s="1" t="s">
        <v>11</v>
      </c>
      <c r="B1508" s="1">
        <v>13135050608</v>
      </c>
      <c r="C1508" s="1"/>
      <c r="D1508" s="12">
        <v>82.9</v>
      </c>
      <c r="E1508" s="12">
        <v>74.900000000000006</v>
      </c>
      <c r="F1508" s="12">
        <v>61</v>
      </c>
      <c r="G1508" s="12">
        <v>55.3</v>
      </c>
      <c r="H1508" s="12">
        <v>6.7</v>
      </c>
      <c r="I1508" s="12">
        <v>11.8</v>
      </c>
      <c r="J1508" s="12">
        <v>9.1</v>
      </c>
      <c r="K1508" s="12">
        <v>28.4</v>
      </c>
      <c r="L1508" s="12">
        <v>38.799999999999997</v>
      </c>
      <c r="M1508" s="12">
        <v>7.7</v>
      </c>
      <c r="N1508" s="12">
        <v>87.1</v>
      </c>
      <c r="O1508" s="12">
        <v>12.7</v>
      </c>
      <c r="P1508" s="12">
        <v>22.7</v>
      </c>
      <c r="Q1508" s="12">
        <v>7.9</v>
      </c>
      <c r="R1508" s="85">
        <v>0.71947301759717708</v>
      </c>
      <c r="S1508" s="122">
        <v>0.72575227302150402</v>
      </c>
      <c r="T1508" s="122">
        <v>0.6722542992175734</v>
      </c>
      <c r="U1508" s="122">
        <v>0.74627975830932591</v>
      </c>
      <c r="V1508" s="174">
        <f t="shared" si="2609"/>
        <v>5</v>
      </c>
      <c r="W1508" s="174">
        <f t="shared" si="2610"/>
        <v>5</v>
      </c>
      <c r="X1508" s="174">
        <f t="shared" si="2611"/>
        <v>3</v>
      </c>
      <c r="Y1508" s="174">
        <f t="shared" si="2612"/>
        <v>5</v>
      </c>
      <c r="Z1508" s="99"/>
      <c r="AA1508" s="99"/>
      <c r="AB1508" s="99"/>
      <c r="AC1508" s="99"/>
      <c r="AD1508" s="99"/>
      <c r="AE1508" s="99"/>
      <c r="AF1508" s="99"/>
      <c r="AG1508" s="99"/>
      <c r="AH1508" s="99"/>
      <c r="AI1508" s="99"/>
      <c r="AJ1508" s="99"/>
      <c r="AK1508" s="99"/>
      <c r="AL1508" s="99"/>
      <c r="AM1508" s="99"/>
      <c r="AN1508" s="99"/>
      <c r="AO1508" s="52"/>
      <c r="AP1508" s="52"/>
      <c r="AQ1508" s="52"/>
    </row>
    <row r="1509" spans="1:43" ht="15" thickBot="1">
      <c r="A1509" s="1" t="s">
        <v>11</v>
      </c>
      <c r="B1509" s="1">
        <v>13135050609</v>
      </c>
      <c r="C1509" s="1"/>
      <c r="D1509" s="12">
        <v>87</v>
      </c>
      <c r="E1509" s="12">
        <v>84.2</v>
      </c>
      <c r="F1509" s="12">
        <v>69.8</v>
      </c>
      <c r="G1509" s="12">
        <v>68.099999999999994</v>
      </c>
      <c r="H1509" s="12">
        <v>7.6</v>
      </c>
      <c r="I1509" s="12">
        <v>4.5999999999999996</v>
      </c>
      <c r="J1509" s="12">
        <v>9.5</v>
      </c>
      <c r="K1509" s="12">
        <v>16.899999999999999</v>
      </c>
      <c r="L1509" s="12">
        <v>30.8</v>
      </c>
      <c r="M1509" s="12">
        <v>3.5</v>
      </c>
      <c r="N1509" s="12">
        <v>87.8</v>
      </c>
      <c r="O1509" s="12">
        <v>11.7</v>
      </c>
      <c r="P1509" s="12">
        <v>12.5</v>
      </c>
      <c r="Q1509" s="12">
        <v>8.1</v>
      </c>
      <c r="R1509" s="85">
        <v>0.83678913114463815</v>
      </c>
      <c r="S1509" s="122">
        <v>0.84509568042937822</v>
      </c>
      <c r="T1509" s="122">
        <v>0.80089663030974223</v>
      </c>
      <c r="U1509" s="122">
        <v>0.8071427259999755</v>
      </c>
      <c r="V1509" s="174">
        <f t="shared" si="2609"/>
        <v>5</v>
      </c>
      <c r="W1509" s="174">
        <f t="shared" si="2610"/>
        <v>5</v>
      </c>
      <c r="X1509" s="174">
        <f t="shared" si="2611"/>
        <v>5</v>
      </c>
      <c r="Y1509" s="174">
        <f t="shared" si="2612"/>
        <v>5</v>
      </c>
      <c r="Z1509" s="99"/>
      <c r="AA1509" s="99"/>
      <c r="AB1509" s="99"/>
      <c r="AC1509" s="99"/>
      <c r="AD1509" s="99"/>
      <c r="AE1509" s="99"/>
      <c r="AF1509" s="99"/>
      <c r="AG1509" s="99"/>
      <c r="AH1509" s="99"/>
      <c r="AI1509" s="99"/>
      <c r="AJ1509" s="99"/>
      <c r="AK1509" s="99"/>
      <c r="AL1509" s="99"/>
      <c r="AM1509" s="99"/>
      <c r="AN1509" s="99"/>
      <c r="AO1509" s="52"/>
      <c r="AP1509" s="52"/>
      <c r="AQ1509" s="52"/>
    </row>
    <row r="1510" spans="1:43" ht="15" thickBot="1">
      <c r="A1510" s="1" t="s">
        <v>11</v>
      </c>
      <c r="B1510" s="1">
        <v>13135050610</v>
      </c>
      <c r="C1510" s="1"/>
      <c r="D1510" s="12">
        <v>86.5</v>
      </c>
      <c r="E1510" s="12">
        <v>83.3</v>
      </c>
      <c r="F1510" s="12">
        <v>70.099999999999994</v>
      </c>
      <c r="G1510" s="12">
        <v>68.8</v>
      </c>
      <c r="H1510" s="12">
        <v>6.1</v>
      </c>
      <c r="I1510" s="12">
        <v>4.4000000000000004</v>
      </c>
      <c r="J1510" s="12">
        <v>5.4</v>
      </c>
      <c r="K1510" s="12">
        <v>15.1</v>
      </c>
      <c r="L1510" s="12">
        <v>33</v>
      </c>
      <c r="M1510" s="12">
        <v>5.5</v>
      </c>
      <c r="N1510" s="12">
        <v>88</v>
      </c>
      <c r="O1510" s="12">
        <v>3.2</v>
      </c>
      <c r="P1510" s="12">
        <v>15.1</v>
      </c>
      <c r="Q1510" s="12">
        <v>11.4</v>
      </c>
      <c r="R1510" s="85">
        <v>0.84245390737155612</v>
      </c>
      <c r="S1510" s="122">
        <v>0.87384134112886824</v>
      </c>
      <c r="T1510" s="122">
        <v>0.7789715852629634</v>
      </c>
      <c r="U1510" s="122">
        <v>0.821900035663088</v>
      </c>
      <c r="V1510" s="174">
        <f t="shared" si="2609"/>
        <v>5</v>
      </c>
      <c r="W1510" s="174">
        <f t="shared" si="2610"/>
        <v>5</v>
      </c>
      <c r="X1510" s="174">
        <f t="shared" si="2611"/>
        <v>5</v>
      </c>
      <c r="Y1510" s="174">
        <f t="shared" si="2612"/>
        <v>5</v>
      </c>
      <c r="Z1510" s="99"/>
      <c r="AA1510" s="99"/>
      <c r="AB1510" s="99"/>
      <c r="AC1510" s="99"/>
      <c r="AD1510" s="99"/>
      <c r="AE1510" s="99"/>
      <c r="AF1510" s="99"/>
      <c r="AG1510" s="99"/>
      <c r="AH1510" s="99"/>
      <c r="AI1510" s="99"/>
      <c r="AJ1510" s="99"/>
      <c r="AK1510" s="99"/>
      <c r="AL1510" s="99"/>
      <c r="AM1510" s="99"/>
      <c r="AN1510" s="99"/>
      <c r="AO1510" s="52"/>
      <c r="AP1510" s="52"/>
      <c r="AQ1510" s="52"/>
    </row>
    <row r="1511" spans="1:43" ht="15" thickBot="1">
      <c r="A1511" s="1" t="s">
        <v>11</v>
      </c>
      <c r="B1511" s="1">
        <v>13135050709</v>
      </c>
      <c r="C1511" s="1"/>
      <c r="D1511" s="12">
        <v>74.5</v>
      </c>
      <c r="E1511" s="12">
        <v>69.599999999999994</v>
      </c>
      <c r="F1511" s="12">
        <v>44.1</v>
      </c>
      <c r="G1511" s="12">
        <v>37</v>
      </c>
      <c r="H1511" s="12">
        <v>9.3000000000000007</v>
      </c>
      <c r="I1511" s="12">
        <v>16.399999999999999</v>
      </c>
      <c r="J1511" s="12">
        <v>27.1</v>
      </c>
      <c r="K1511" s="12">
        <v>24.4</v>
      </c>
      <c r="L1511" s="12">
        <v>35.9</v>
      </c>
      <c r="M1511" s="12">
        <v>12.6</v>
      </c>
      <c r="N1511" s="12">
        <v>80.400000000000006</v>
      </c>
      <c r="O1511" s="12">
        <v>4.9000000000000004</v>
      </c>
      <c r="P1511" s="12">
        <v>18.2</v>
      </c>
      <c r="Q1511" s="12">
        <v>10.5</v>
      </c>
      <c r="R1511" s="85">
        <v>0.64719869458029422</v>
      </c>
      <c r="S1511" s="122">
        <v>0.50084783919002285</v>
      </c>
      <c r="T1511" s="122">
        <v>0.67614493585292967</v>
      </c>
      <c r="U1511" s="122">
        <v>0.75367736502742844</v>
      </c>
      <c r="V1511" s="174">
        <f t="shared" si="2609"/>
        <v>3</v>
      </c>
      <c r="W1511" s="174">
        <f t="shared" si="2610"/>
        <v>3</v>
      </c>
      <c r="X1511" s="174">
        <f t="shared" si="2611"/>
        <v>3</v>
      </c>
      <c r="Y1511" s="174">
        <f t="shared" si="2612"/>
        <v>5</v>
      </c>
      <c r="Z1511" s="99"/>
      <c r="AA1511" s="99"/>
      <c r="AB1511" s="99"/>
      <c r="AC1511" s="99"/>
      <c r="AD1511" s="99"/>
      <c r="AE1511" s="99"/>
      <c r="AF1511" s="99"/>
      <c r="AG1511" s="99"/>
      <c r="AH1511" s="99"/>
      <c r="AI1511" s="99"/>
      <c r="AJ1511" s="99"/>
      <c r="AK1511" s="99"/>
      <c r="AL1511" s="99"/>
      <c r="AM1511" s="99"/>
      <c r="AN1511" s="99"/>
      <c r="AO1511" s="52"/>
      <c r="AP1511" s="52"/>
      <c r="AQ1511" s="52"/>
    </row>
    <row r="1512" spans="1:43" ht="15" thickBot="1">
      <c r="A1512" s="1" t="s">
        <v>11</v>
      </c>
      <c r="B1512" s="1">
        <v>13135050712</v>
      </c>
      <c r="C1512" s="1"/>
      <c r="D1512" s="12">
        <v>91.3</v>
      </c>
      <c r="E1512" s="12">
        <v>92.8</v>
      </c>
      <c r="F1512" s="12">
        <v>70.7</v>
      </c>
      <c r="G1512" s="12">
        <v>61.8</v>
      </c>
      <c r="H1512" s="12">
        <v>5.0999999999999996</v>
      </c>
      <c r="I1512" s="12">
        <v>2.7</v>
      </c>
      <c r="J1512" s="12">
        <v>13.5</v>
      </c>
      <c r="K1512" s="12">
        <v>19.3</v>
      </c>
      <c r="L1512" s="12">
        <v>30.5</v>
      </c>
      <c r="M1512" s="12">
        <v>6.8</v>
      </c>
      <c r="N1512" s="12">
        <v>88</v>
      </c>
      <c r="O1512" s="12">
        <v>4</v>
      </c>
      <c r="P1512" s="12">
        <v>10.9</v>
      </c>
      <c r="Q1512" s="12">
        <v>6.5</v>
      </c>
      <c r="R1512" s="85">
        <v>0.87932905837697861</v>
      </c>
      <c r="S1512" s="122">
        <v>0.92088589955423994</v>
      </c>
      <c r="T1512" s="122">
        <v>0.77222399948143294</v>
      </c>
      <c r="U1512" s="122">
        <v>0.88858844494607681</v>
      </c>
      <c r="V1512" s="174">
        <f t="shared" si="2609"/>
        <v>5</v>
      </c>
      <c r="W1512" s="174">
        <f t="shared" si="2610"/>
        <v>5</v>
      </c>
      <c r="X1512" s="174">
        <f t="shared" si="2611"/>
        <v>5</v>
      </c>
      <c r="Y1512" s="174">
        <f t="shared" si="2612"/>
        <v>5</v>
      </c>
      <c r="Z1512" s="99"/>
      <c r="AA1512" s="99"/>
      <c r="AB1512" s="99"/>
      <c r="AC1512" s="99"/>
      <c r="AD1512" s="99"/>
      <c r="AE1512" s="99"/>
      <c r="AF1512" s="99"/>
      <c r="AG1512" s="99"/>
      <c r="AH1512" s="99"/>
      <c r="AI1512" s="99"/>
      <c r="AJ1512" s="99"/>
      <c r="AK1512" s="99"/>
      <c r="AL1512" s="99"/>
      <c r="AM1512" s="99"/>
      <c r="AN1512" s="99"/>
      <c r="AO1512" s="52"/>
      <c r="AP1512" s="52"/>
      <c r="AQ1512" s="52"/>
    </row>
    <row r="1513" spans="1:43" ht="15" thickBot="1">
      <c r="A1513" s="1" t="s">
        <v>11</v>
      </c>
      <c r="B1513" s="1">
        <v>13135050713</v>
      </c>
      <c r="C1513" s="1"/>
      <c r="D1513" s="12">
        <v>91.3</v>
      </c>
      <c r="E1513" s="12">
        <v>92.8</v>
      </c>
      <c r="F1513" s="12">
        <v>78.400000000000006</v>
      </c>
      <c r="G1513" s="12">
        <v>73.8</v>
      </c>
      <c r="H1513" s="12">
        <v>10</v>
      </c>
      <c r="I1513" s="12">
        <v>16.7</v>
      </c>
      <c r="J1513" s="12">
        <v>12.4</v>
      </c>
      <c r="K1513" s="12">
        <v>8.9</v>
      </c>
      <c r="L1513" s="12">
        <v>23</v>
      </c>
      <c r="M1513" s="12">
        <v>5</v>
      </c>
      <c r="N1513" s="12">
        <v>88</v>
      </c>
      <c r="O1513" s="12">
        <v>6.1</v>
      </c>
      <c r="P1513" s="12">
        <v>13.6</v>
      </c>
      <c r="Q1513" s="12">
        <v>9.6999999999999993</v>
      </c>
      <c r="R1513" s="85">
        <v>0.86861424274674282</v>
      </c>
      <c r="S1513" s="122">
        <v>0.82238531885293287</v>
      </c>
      <c r="T1513" s="122">
        <v>0.87735694172906109</v>
      </c>
      <c r="U1513" s="122">
        <v>0.82640665177921269</v>
      </c>
      <c r="V1513" s="174">
        <f t="shared" si="2609"/>
        <v>5</v>
      </c>
      <c r="W1513" s="174">
        <f t="shared" si="2610"/>
        <v>5</v>
      </c>
      <c r="X1513" s="174">
        <f t="shared" si="2611"/>
        <v>5</v>
      </c>
      <c r="Y1513" s="174">
        <f t="shared" si="2612"/>
        <v>5</v>
      </c>
      <c r="Z1513" s="99"/>
      <c r="AA1513" s="99"/>
      <c r="AB1513" s="99"/>
      <c r="AC1513" s="99"/>
      <c r="AD1513" s="99"/>
      <c r="AE1513" s="99"/>
      <c r="AF1513" s="99"/>
      <c r="AG1513" s="99"/>
      <c r="AH1513" s="99"/>
      <c r="AI1513" s="99"/>
      <c r="AJ1513" s="99"/>
      <c r="AK1513" s="99"/>
      <c r="AL1513" s="99"/>
      <c r="AM1513" s="99"/>
      <c r="AN1513" s="99"/>
      <c r="AO1513" s="52"/>
      <c r="AP1513" s="52"/>
      <c r="AQ1513" s="52"/>
    </row>
    <row r="1514" spans="1:43" ht="15" thickBot="1">
      <c r="A1514" s="1" t="s">
        <v>11</v>
      </c>
      <c r="B1514" s="1">
        <v>13135050714</v>
      </c>
      <c r="C1514" s="1"/>
      <c r="D1514" s="12">
        <v>89.5</v>
      </c>
      <c r="E1514" s="12">
        <v>90.2</v>
      </c>
      <c r="F1514" s="12">
        <v>73.099999999999994</v>
      </c>
      <c r="G1514" s="12">
        <v>57.3</v>
      </c>
      <c r="H1514" s="12">
        <v>7.9</v>
      </c>
      <c r="I1514" s="12">
        <v>1.6</v>
      </c>
      <c r="J1514" s="12">
        <v>6.2</v>
      </c>
      <c r="K1514" s="12">
        <v>17.2</v>
      </c>
      <c r="L1514" s="12">
        <v>33</v>
      </c>
      <c r="M1514" s="12">
        <v>6.5</v>
      </c>
      <c r="N1514" s="12">
        <v>87.2</v>
      </c>
      <c r="O1514" s="12">
        <v>6.2</v>
      </c>
      <c r="P1514" s="12">
        <v>6.2</v>
      </c>
      <c r="Q1514" s="12">
        <v>3.7</v>
      </c>
      <c r="R1514" s="85">
        <v>0.87271159076476357</v>
      </c>
      <c r="S1514" s="122">
        <v>0.87797041474414872</v>
      </c>
      <c r="T1514" s="122">
        <v>0.76438091581835677</v>
      </c>
      <c r="U1514" s="122">
        <v>0.920460825286331</v>
      </c>
      <c r="V1514" s="174">
        <f t="shared" si="2609"/>
        <v>5</v>
      </c>
      <c r="W1514" s="174">
        <f t="shared" si="2610"/>
        <v>5</v>
      </c>
      <c r="X1514" s="174">
        <f t="shared" si="2611"/>
        <v>5</v>
      </c>
      <c r="Y1514" s="174">
        <f t="shared" si="2612"/>
        <v>5</v>
      </c>
      <c r="Z1514" s="99"/>
      <c r="AA1514" s="99"/>
      <c r="AB1514" s="99"/>
      <c r="AC1514" s="99"/>
      <c r="AD1514" s="99"/>
      <c r="AE1514" s="99"/>
      <c r="AF1514" s="99"/>
      <c r="AG1514" s="99"/>
      <c r="AH1514" s="99"/>
      <c r="AI1514" s="99"/>
      <c r="AJ1514" s="99"/>
      <c r="AK1514" s="99"/>
      <c r="AL1514" s="99"/>
      <c r="AM1514" s="99"/>
      <c r="AN1514" s="99"/>
      <c r="AO1514" s="52"/>
      <c r="AP1514" s="52"/>
      <c r="AQ1514" s="52"/>
    </row>
    <row r="1515" spans="1:43" ht="15" thickBot="1">
      <c r="A1515" s="1" t="s">
        <v>11</v>
      </c>
      <c r="B1515" s="1">
        <v>13135050715</v>
      </c>
      <c r="C1515" s="1"/>
      <c r="D1515" s="12">
        <v>91.3</v>
      </c>
      <c r="E1515" s="12">
        <v>92.8</v>
      </c>
      <c r="F1515" s="12">
        <v>77.599999999999994</v>
      </c>
      <c r="G1515" s="12">
        <v>68.3</v>
      </c>
      <c r="H1515" s="12">
        <v>7.2</v>
      </c>
      <c r="I1515" s="12">
        <v>6.2</v>
      </c>
      <c r="J1515" s="12">
        <v>6.7</v>
      </c>
      <c r="K1515" s="12">
        <v>21.6</v>
      </c>
      <c r="L1515" s="12">
        <v>32</v>
      </c>
      <c r="M1515" s="12">
        <v>5.6</v>
      </c>
      <c r="N1515" s="12">
        <v>88</v>
      </c>
      <c r="O1515" s="12">
        <v>11.7</v>
      </c>
      <c r="P1515" s="12">
        <v>19.5</v>
      </c>
      <c r="Q1515" s="12">
        <v>8.6</v>
      </c>
      <c r="R1515" s="85">
        <v>0.82931561141470966</v>
      </c>
      <c r="S1515" s="122">
        <v>0.91462258163581112</v>
      </c>
      <c r="T1515" s="122">
        <v>0.76058059084891749</v>
      </c>
      <c r="U1515" s="122">
        <v>0.76809177988201016</v>
      </c>
      <c r="V1515" s="174">
        <f t="shared" si="2609"/>
        <v>5</v>
      </c>
      <c r="W1515" s="174">
        <f t="shared" si="2610"/>
        <v>5</v>
      </c>
      <c r="X1515" s="174">
        <f t="shared" si="2611"/>
        <v>5</v>
      </c>
      <c r="Y1515" s="174">
        <f t="shared" si="2612"/>
        <v>5</v>
      </c>
      <c r="Z1515" s="99"/>
      <c r="AA1515" s="99"/>
      <c r="AB1515" s="99"/>
      <c r="AC1515" s="99"/>
      <c r="AD1515" s="99"/>
      <c r="AE1515" s="99"/>
      <c r="AF1515" s="99"/>
      <c r="AG1515" s="99"/>
      <c r="AH1515" s="99"/>
      <c r="AI1515" s="99"/>
      <c r="AJ1515" s="99"/>
      <c r="AK1515" s="99"/>
      <c r="AL1515" s="99"/>
      <c r="AM1515" s="99"/>
      <c r="AN1515" s="99"/>
      <c r="AO1515" s="52"/>
      <c r="AP1515" s="52"/>
      <c r="AQ1515" s="52"/>
    </row>
    <row r="1516" spans="1:43" ht="15" thickBot="1">
      <c r="A1516" s="1" t="s">
        <v>11</v>
      </c>
      <c r="B1516" s="1">
        <v>13135050718</v>
      </c>
      <c r="C1516" s="1"/>
      <c r="D1516" s="12">
        <v>91.3</v>
      </c>
      <c r="E1516" s="12">
        <v>92.8</v>
      </c>
      <c r="F1516" s="12">
        <v>80.099999999999994</v>
      </c>
      <c r="G1516" s="12">
        <v>74.2</v>
      </c>
      <c r="H1516" s="12">
        <v>5.7</v>
      </c>
      <c r="I1516" s="12">
        <v>1.2</v>
      </c>
      <c r="J1516" s="12">
        <v>6.9</v>
      </c>
      <c r="K1516" s="12">
        <v>16</v>
      </c>
      <c r="L1516" s="12">
        <v>31</v>
      </c>
      <c r="M1516" s="12">
        <v>4.5999999999999996</v>
      </c>
      <c r="N1516" s="12">
        <v>88</v>
      </c>
      <c r="O1516" s="12">
        <v>7</v>
      </c>
      <c r="P1516" s="12">
        <v>13.2</v>
      </c>
      <c r="Q1516" s="12">
        <v>12.7</v>
      </c>
      <c r="R1516" s="85">
        <v>0.8744318802252784</v>
      </c>
      <c r="S1516" s="122">
        <v>0.9795873189004134</v>
      </c>
      <c r="T1516" s="122">
        <v>0.79570306555199377</v>
      </c>
      <c r="U1516" s="122">
        <v>0.79049894201997606</v>
      </c>
      <c r="V1516" s="174">
        <f t="shared" si="2609"/>
        <v>5</v>
      </c>
      <c r="W1516" s="174">
        <f t="shared" si="2610"/>
        <v>5</v>
      </c>
      <c r="X1516" s="174">
        <f t="shared" si="2611"/>
        <v>5</v>
      </c>
      <c r="Y1516" s="174">
        <f t="shared" si="2612"/>
        <v>5</v>
      </c>
      <c r="Z1516" s="99"/>
      <c r="AA1516" s="99"/>
      <c r="AB1516" s="99"/>
      <c r="AC1516" s="99"/>
      <c r="AD1516" s="99"/>
      <c r="AE1516" s="99"/>
      <c r="AF1516" s="99"/>
      <c r="AG1516" s="99"/>
      <c r="AH1516" s="99"/>
      <c r="AI1516" s="99"/>
      <c r="AJ1516" s="99"/>
      <c r="AK1516" s="99"/>
      <c r="AL1516" s="99"/>
      <c r="AM1516" s="99"/>
      <c r="AN1516" s="99"/>
      <c r="AO1516" s="52"/>
      <c r="AP1516" s="52"/>
      <c r="AQ1516" s="52"/>
    </row>
    <row r="1517" spans="1:43" ht="15" thickBot="1">
      <c r="A1517" s="1" t="s">
        <v>11</v>
      </c>
      <c r="B1517" s="1">
        <v>13135050719</v>
      </c>
      <c r="C1517" s="1"/>
      <c r="D1517" s="12">
        <v>76.099999999999994</v>
      </c>
      <c r="E1517" s="12">
        <v>74.7</v>
      </c>
      <c r="F1517" s="12">
        <v>52.6</v>
      </c>
      <c r="G1517" s="12">
        <v>35.1</v>
      </c>
      <c r="H1517" s="12">
        <v>9.4</v>
      </c>
      <c r="I1517" s="12">
        <v>3</v>
      </c>
      <c r="J1517" s="12">
        <v>20.3</v>
      </c>
      <c r="K1517" s="12">
        <v>26.7</v>
      </c>
      <c r="L1517" s="12">
        <v>33.200000000000003</v>
      </c>
      <c r="M1517" s="12">
        <v>13.3</v>
      </c>
      <c r="N1517" s="12">
        <v>79.5</v>
      </c>
      <c r="O1517" s="12">
        <v>8.3000000000000007</v>
      </c>
      <c r="P1517" s="12">
        <v>19</v>
      </c>
      <c r="Q1517" s="12">
        <v>11.1</v>
      </c>
      <c r="R1517" s="85">
        <v>0.67555579263890742</v>
      </c>
      <c r="S1517" s="122">
        <v>0.61925016468641769</v>
      </c>
      <c r="T1517" s="122">
        <v>0.68202850870776477</v>
      </c>
      <c r="U1517" s="122">
        <v>0.7130335608602697</v>
      </c>
      <c r="V1517" s="174">
        <f t="shared" ref="V1517:V1571" si="2613">IF(R1517&lt;=R$1592,1,IF(R1517&lt;=R$1593,2,IF(R1517&lt;=R$1594,3,IF(R1517&lt;=R$1594,4,5))))</f>
        <v>3</v>
      </c>
      <c r="W1517" s="174">
        <f t="shared" ref="W1517:W1571" si="2614">IF(S1517&lt;=S$1592,1,IF(S1517&lt;=S$1593,2,IF(S1517&lt;=S$1594,3,IF(S1517&lt;=S$1594,4,5))))</f>
        <v>5</v>
      </c>
      <c r="X1517" s="174">
        <f t="shared" ref="X1517:X1571" si="2615">IF(T1517&lt;=T$1592,1,IF(T1517&lt;=T$1593,2,IF(T1517&lt;=T$1594,3,IF(T1517&lt;=T$1594,4,5))))</f>
        <v>3</v>
      </c>
      <c r="Y1517" s="174">
        <f t="shared" ref="Y1517:Y1571" si="2616">IF(U1517&lt;=U$1592,1,IF(U1517&lt;=U$1593,2,IF(U1517&lt;=U$1594,3,IF(U1517&lt;=U$1594,4,5))))</f>
        <v>3</v>
      </c>
      <c r="Z1517" s="99"/>
      <c r="AA1517" s="99"/>
      <c r="AB1517" s="99"/>
      <c r="AC1517" s="99"/>
      <c r="AD1517" s="99"/>
      <c r="AE1517" s="99"/>
      <c r="AF1517" s="99"/>
      <c r="AG1517" s="99"/>
      <c r="AH1517" s="99"/>
      <c r="AI1517" s="99"/>
      <c r="AJ1517" s="99"/>
      <c r="AK1517" s="99"/>
      <c r="AL1517" s="99"/>
      <c r="AM1517" s="99"/>
      <c r="AN1517" s="99"/>
      <c r="AO1517" s="52"/>
      <c r="AP1517" s="52"/>
      <c r="AQ1517" s="52"/>
    </row>
    <row r="1518" spans="1:43" ht="15" thickBot="1">
      <c r="A1518" s="1" t="s">
        <v>11</v>
      </c>
      <c r="B1518" s="1">
        <v>13135050720</v>
      </c>
      <c r="C1518" s="1"/>
      <c r="D1518" s="12">
        <v>83.3</v>
      </c>
      <c r="E1518" s="12">
        <v>80.599999999999994</v>
      </c>
      <c r="F1518" s="12">
        <v>60.1</v>
      </c>
      <c r="G1518" s="12">
        <v>57.8</v>
      </c>
      <c r="H1518" s="12">
        <v>7.7</v>
      </c>
      <c r="I1518" s="12">
        <v>9.2161000000000008</v>
      </c>
      <c r="J1518" s="12">
        <v>27.3</v>
      </c>
      <c r="K1518" s="12">
        <v>15.4</v>
      </c>
      <c r="L1518" s="12">
        <v>30.7</v>
      </c>
      <c r="M1518" s="12">
        <v>8.4</v>
      </c>
      <c r="N1518" s="12">
        <v>87.1</v>
      </c>
      <c r="O1518" s="12">
        <v>4.3</v>
      </c>
      <c r="P1518" s="12">
        <v>10.9</v>
      </c>
      <c r="Q1518" s="12">
        <v>7.3</v>
      </c>
      <c r="R1518" s="85">
        <v>0.80413992095649212</v>
      </c>
      <c r="S1518" s="122">
        <v>0.71346501504017457</v>
      </c>
      <c r="T1518" s="122">
        <v>0.77523337554260918</v>
      </c>
      <c r="U1518" s="122">
        <v>0.8721391150184753</v>
      </c>
      <c r="V1518" s="174">
        <f t="shared" si="2613"/>
        <v>5</v>
      </c>
      <c r="W1518" s="174">
        <f t="shared" si="2614"/>
        <v>5</v>
      </c>
      <c r="X1518" s="174">
        <f t="shared" si="2615"/>
        <v>5</v>
      </c>
      <c r="Y1518" s="174">
        <f t="shared" si="2616"/>
        <v>5</v>
      </c>
      <c r="Z1518" s="99"/>
      <c r="AA1518" s="99"/>
      <c r="AB1518" s="99"/>
      <c r="AC1518" s="99"/>
      <c r="AD1518" s="99"/>
      <c r="AE1518" s="99"/>
      <c r="AF1518" s="99"/>
      <c r="AG1518" s="99"/>
      <c r="AH1518" s="99"/>
      <c r="AI1518" s="99"/>
      <c r="AJ1518" s="99"/>
      <c r="AK1518" s="99"/>
      <c r="AL1518" s="99"/>
      <c r="AM1518" s="99"/>
      <c r="AN1518" s="99"/>
      <c r="AO1518" s="52"/>
      <c r="AP1518" s="52"/>
      <c r="AQ1518" s="52"/>
    </row>
    <row r="1519" spans="1:43" ht="15" thickBot="1">
      <c r="A1519" s="1" t="s">
        <v>11</v>
      </c>
      <c r="B1519" s="1">
        <v>13135050721</v>
      </c>
      <c r="C1519" s="1"/>
      <c r="D1519" s="12">
        <v>78.7</v>
      </c>
      <c r="E1519" s="12">
        <v>76.8</v>
      </c>
      <c r="F1519" s="12">
        <v>55.5</v>
      </c>
      <c r="G1519" s="12">
        <v>41.6</v>
      </c>
      <c r="H1519" s="12">
        <v>8.1999999999999993</v>
      </c>
      <c r="I1519" s="12">
        <v>12.1</v>
      </c>
      <c r="J1519" s="12">
        <v>19.100000000000001</v>
      </c>
      <c r="K1519" s="12">
        <v>38.299999999999997</v>
      </c>
      <c r="L1519" s="12">
        <v>40.799999999999997</v>
      </c>
      <c r="M1519" s="12">
        <v>8.6</v>
      </c>
      <c r="N1519" s="12">
        <v>82.6</v>
      </c>
      <c r="O1519" s="12">
        <v>5.9</v>
      </c>
      <c r="P1519" s="12">
        <v>20.6</v>
      </c>
      <c r="Q1519" s="12">
        <v>11.1</v>
      </c>
      <c r="R1519" s="85">
        <v>0.66146642088762553</v>
      </c>
      <c r="S1519" s="122">
        <v>0.6321535978222258</v>
      </c>
      <c r="T1519" s="122">
        <v>0.61419408415193477</v>
      </c>
      <c r="U1519" s="122">
        <v>0.74260053142662519</v>
      </c>
      <c r="V1519" s="174">
        <f t="shared" si="2613"/>
        <v>3</v>
      </c>
      <c r="W1519" s="174">
        <f t="shared" si="2614"/>
        <v>5</v>
      </c>
      <c r="X1519" s="174">
        <f t="shared" si="2615"/>
        <v>3</v>
      </c>
      <c r="Y1519" s="174">
        <f t="shared" si="2616"/>
        <v>5</v>
      </c>
      <c r="Z1519" s="99"/>
      <c r="AA1519" s="99"/>
      <c r="AB1519" s="99"/>
      <c r="AC1519" s="99"/>
      <c r="AD1519" s="99"/>
      <c r="AE1519" s="99"/>
      <c r="AF1519" s="99"/>
      <c r="AG1519" s="99"/>
      <c r="AH1519" s="99"/>
      <c r="AI1519" s="99"/>
      <c r="AJ1519" s="99"/>
      <c r="AK1519" s="99"/>
      <c r="AL1519" s="99"/>
      <c r="AM1519" s="99"/>
      <c r="AN1519" s="99"/>
      <c r="AO1519" s="52"/>
      <c r="AP1519" s="52"/>
      <c r="AQ1519" s="52"/>
    </row>
    <row r="1520" spans="1:43" ht="15" thickBot="1">
      <c r="A1520" s="1" t="s">
        <v>11</v>
      </c>
      <c r="B1520" s="1">
        <v>13135050722</v>
      </c>
      <c r="C1520" s="1"/>
      <c r="D1520" s="12">
        <v>74.8</v>
      </c>
      <c r="E1520" s="12">
        <v>70.599999999999994</v>
      </c>
      <c r="F1520" s="12">
        <v>48.2</v>
      </c>
      <c r="G1520" s="12">
        <v>36.700000000000003</v>
      </c>
      <c r="H1520" s="12">
        <v>12.9</v>
      </c>
      <c r="I1520" s="12">
        <v>10.7</v>
      </c>
      <c r="J1520" s="12">
        <v>31.1</v>
      </c>
      <c r="K1520" s="12">
        <v>34.200000000000003</v>
      </c>
      <c r="L1520" s="12">
        <v>44.9</v>
      </c>
      <c r="M1520" s="12">
        <v>11.2</v>
      </c>
      <c r="N1520" s="12">
        <v>80.2</v>
      </c>
      <c r="O1520" s="12">
        <v>16.7</v>
      </c>
      <c r="P1520" s="12">
        <v>24.4</v>
      </c>
      <c r="Q1520" s="12">
        <v>29.6</v>
      </c>
      <c r="R1520" s="85">
        <v>0.48742306574615291</v>
      </c>
      <c r="S1520" s="122">
        <v>0.47978970130375526</v>
      </c>
      <c r="T1520" s="122">
        <v>0.58357516875000015</v>
      </c>
      <c r="U1520" s="122">
        <v>0.43624599773473649</v>
      </c>
      <c r="V1520" s="174">
        <f t="shared" si="2613"/>
        <v>2</v>
      </c>
      <c r="W1520" s="174">
        <f t="shared" si="2614"/>
        <v>3</v>
      </c>
      <c r="X1520" s="174">
        <f t="shared" si="2615"/>
        <v>2</v>
      </c>
      <c r="Y1520" s="174">
        <f t="shared" si="2616"/>
        <v>2</v>
      </c>
      <c r="Z1520" s="99"/>
      <c r="AA1520" s="99"/>
      <c r="AB1520" s="99"/>
      <c r="AC1520" s="99"/>
      <c r="AD1520" s="99"/>
      <c r="AE1520" s="99"/>
      <c r="AF1520" s="99"/>
      <c r="AG1520" s="99"/>
      <c r="AH1520" s="99"/>
      <c r="AI1520" s="99"/>
      <c r="AJ1520" s="99"/>
      <c r="AK1520" s="99"/>
      <c r="AL1520" s="99"/>
      <c r="AM1520" s="99"/>
      <c r="AN1520" s="99"/>
      <c r="AO1520" s="52"/>
      <c r="AP1520" s="52"/>
      <c r="AQ1520" s="52"/>
    </row>
    <row r="1521" spans="1:43" ht="15" thickBot="1">
      <c r="A1521" s="1" t="s">
        <v>11</v>
      </c>
      <c r="B1521" s="1">
        <v>13135050723</v>
      </c>
      <c r="C1521" s="1"/>
      <c r="D1521" s="12">
        <v>74.099999999999994</v>
      </c>
      <c r="E1521" s="12">
        <v>68.5</v>
      </c>
      <c r="F1521" s="12">
        <v>48.4</v>
      </c>
      <c r="G1521" s="12">
        <v>37.5</v>
      </c>
      <c r="H1521" s="12">
        <v>10</v>
      </c>
      <c r="I1521" s="12">
        <v>14.3</v>
      </c>
      <c r="J1521" s="12">
        <v>4.2</v>
      </c>
      <c r="K1521" s="12">
        <v>19.399999999999999</v>
      </c>
      <c r="L1521" s="12">
        <v>43.2</v>
      </c>
      <c r="M1521" s="12">
        <v>6.4</v>
      </c>
      <c r="N1521" s="12">
        <v>80.599999999999994</v>
      </c>
      <c r="O1521" s="12">
        <v>10.9</v>
      </c>
      <c r="P1521" s="12">
        <v>19</v>
      </c>
      <c r="Q1521" s="12">
        <v>13</v>
      </c>
      <c r="R1521" s="85">
        <v>0.64252487081983811</v>
      </c>
      <c r="S1521" s="122">
        <v>0.55281401234807215</v>
      </c>
      <c r="T1521" s="122">
        <v>0.6838075673406192</v>
      </c>
      <c r="U1521" s="122">
        <v>0.68165346777031532</v>
      </c>
      <c r="V1521" s="174">
        <f t="shared" si="2613"/>
        <v>3</v>
      </c>
      <c r="W1521" s="174">
        <f t="shared" si="2614"/>
        <v>3</v>
      </c>
      <c r="X1521" s="174">
        <f t="shared" si="2615"/>
        <v>3</v>
      </c>
      <c r="Y1521" s="174">
        <f t="shared" si="2616"/>
        <v>3</v>
      </c>
      <c r="Z1521" s="99"/>
      <c r="AA1521" s="99"/>
      <c r="AB1521" s="99"/>
      <c r="AC1521" s="99"/>
      <c r="AD1521" s="99"/>
      <c r="AE1521" s="99"/>
      <c r="AF1521" s="99"/>
      <c r="AG1521" s="99"/>
      <c r="AH1521" s="99"/>
      <c r="AI1521" s="99"/>
      <c r="AJ1521" s="99"/>
      <c r="AK1521" s="99"/>
      <c r="AL1521" s="99"/>
      <c r="AM1521" s="99"/>
      <c r="AN1521" s="99"/>
      <c r="AO1521" s="52"/>
      <c r="AP1521" s="52"/>
      <c r="AQ1521" s="52"/>
    </row>
    <row r="1522" spans="1:43" ht="15" thickBot="1">
      <c r="A1522" s="1" t="s">
        <v>11</v>
      </c>
      <c r="B1522" s="1">
        <v>13135050724</v>
      </c>
      <c r="C1522" s="1"/>
      <c r="D1522" s="12">
        <v>83.6</v>
      </c>
      <c r="E1522" s="12">
        <v>80.8</v>
      </c>
      <c r="F1522" s="12">
        <v>67.099999999999994</v>
      </c>
      <c r="G1522" s="12">
        <v>58.7</v>
      </c>
      <c r="H1522" s="12">
        <v>10</v>
      </c>
      <c r="I1522" s="12">
        <v>4</v>
      </c>
      <c r="J1522" s="12">
        <v>12.1</v>
      </c>
      <c r="K1522" s="12">
        <v>26.4</v>
      </c>
      <c r="L1522" s="12">
        <v>46.3</v>
      </c>
      <c r="M1522" s="12">
        <v>4.5</v>
      </c>
      <c r="N1522" s="12">
        <v>87.3</v>
      </c>
      <c r="O1522" s="12">
        <v>3.5</v>
      </c>
      <c r="P1522" s="12">
        <v>12.1</v>
      </c>
      <c r="Q1522" s="12">
        <v>12.5</v>
      </c>
      <c r="R1522" s="85">
        <v>0.74452701204511773</v>
      </c>
      <c r="S1522" s="122">
        <v>0.75492416934016349</v>
      </c>
      <c r="T1522" s="122">
        <v>0.64734550012590031</v>
      </c>
      <c r="U1522" s="122">
        <v>0.81867129527270677</v>
      </c>
      <c r="V1522" s="174">
        <f t="shared" si="2613"/>
        <v>5</v>
      </c>
      <c r="W1522" s="174">
        <f t="shared" si="2614"/>
        <v>5</v>
      </c>
      <c r="X1522" s="174">
        <f t="shared" si="2615"/>
        <v>3</v>
      </c>
      <c r="Y1522" s="174">
        <f t="shared" si="2616"/>
        <v>5</v>
      </c>
      <c r="Z1522" s="99"/>
      <c r="AA1522" s="99"/>
      <c r="AB1522" s="99"/>
      <c r="AC1522" s="99"/>
      <c r="AD1522" s="99"/>
      <c r="AE1522" s="99"/>
      <c r="AF1522" s="99"/>
      <c r="AG1522" s="99"/>
      <c r="AH1522" s="99"/>
      <c r="AI1522" s="99"/>
      <c r="AJ1522" s="99"/>
      <c r="AK1522" s="99"/>
      <c r="AL1522" s="99"/>
      <c r="AM1522" s="99"/>
      <c r="AN1522" s="99"/>
      <c r="AO1522" s="52"/>
      <c r="AP1522" s="52"/>
      <c r="AQ1522" s="52"/>
    </row>
    <row r="1523" spans="1:43" ht="15" thickBot="1">
      <c r="A1523" s="1" t="s">
        <v>11</v>
      </c>
      <c r="B1523" s="1">
        <v>13135050725</v>
      </c>
      <c r="C1523" s="1"/>
      <c r="D1523" s="12">
        <v>74.099999999999994</v>
      </c>
      <c r="E1523" s="12">
        <v>68.5</v>
      </c>
      <c r="F1523" s="12">
        <v>44.3</v>
      </c>
      <c r="G1523" s="12">
        <v>37.5</v>
      </c>
      <c r="H1523" s="12">
        <v>8.1</v>
      </c>
      <c r="I1523" s="12">
        <v>1.4</v>
      </c>
      <c r="J1523" s="12">
        <v>11.6</v>
      </c>
      <c r="K1523" s="12">
        <v>20.399999999999999</v>
      </c>
      <c r="L1523" s="12">
        <v>35.299999999999997</v>
      </c>
      <c r="M1523" s="12">
        <v>9.1999999999999993</v>
      </c>
      <c r="N1523" s="12">
        <v>80.599999999999994</v>
      </c>
      <c r="O1523" s="12">
        <v>5.9</v>
      </c>
      <c r="P1523" s="12">
        <v>13.7</v>
      </c>
      <c r="Q1523" s="12">
        <v>10.7</v>
      </c>
      <c r="R1523" s="85">
        <v>0.71146107401826908</v>
      </c>
      <c r="S1523" s="122">
        <v>0.62172066931260739</v>
      </c>
      <c r="T1523" s="122">
        <v>0.7180202052836161</v>
      </c>
      <c r="U1523" s="122">
        <v>0.76828634007946073</v>
      </c>
      <c r="V1523" s="174">
        <f t="shared" si="2613"/>
        <v>5</v>
      </c>
      <c r="W1523" s="174">
        <f t="shared" si="2614"/>
        <v>5</v>
      </c>
      <c r="X1523" s="174">
        <f t="shared" si="2615"/>
        <v>3</v>
      </c>
      <c r="Y1523" s="174">
        <f t="shared" si="2616"/>
        <v>5</v>
      </c>
      <c r="Z1523" s="99"/>
      <c r="AA1523" s="99"/>
      <c r="AB1523" s="99"/>
      <c r="AC1523" s="99"/>
      <c r="AD1523" s="99"/>
      <c r="AE1523" s="99"/>
      <c r="AF1523" s="99"/>
      <c r="AG1523" s="99"/>
      <c r="AH1523" s="99"/>
      <c r="AI1523" s="99"/>
      <c r="AJ1523" s="99"/>
      <c r="AK1523" s="99"/>
      <c r="AL1523" s="99"/>
      <c r="AM1523" s="99"/>
      <c r="AN1523" s="99"/>
      <c r="AO1523" s="52"/>
      <c r="AP1523" s="52"/>
      <c r="AQ1523" s="52"/>
    </row>
    <row r="1524" spans="1:43" ht="15" thickBot="1">
      <c r="A1524" s="1" t="s">
        <v>11</v>
      </c>
      <c r="B1524" s="1">
        <v>13135050726</v>
      </c>
      <c r="C1524" s="1"/>
      <c r="D1524" s="12">
        <v>82.5</v>
      </c>
      <c r="E1524" s="12">
        <v>73.099999999999994</v>
      </c>
      <c r="F1524" s="12">
        <v>63.8</v>
      </c>
      <c r="G1524" s="12">
        <v>57</v>
      </c>
      <c r="H1524" s="12">
        <v>5.0999999999999996</v>
      </c>
      <c r="I1524" s="12">
        <v>7</v>
      </c>
      <c r="J1524" s="12">
        <v>7.7</v>
      </c>
      <c r="K1524" s="12">
        <v>18.3</v>
      </c>
      <c r="L1524" s="12">
        <v>41.4</v>
      </c>
      <c r="M1524" s="12">
        <v>4.0999999999999996</v>
      </c>
      <c r="N1524" s="12">
        <v>85.6</v>
      </c>
      <c r="O1524" s="12">
        <v>6.1</v>
      </c>
      <c r="P1524" s="12">
        <v>13.9</v>
      </c>
      <c r="Q1524" s="12">
        <v>7.1</v>
      </c>
      <c r="R1524" s="85">
        <v>0.78777279071171025</v>
      </c>
      <c r="S1524" s="122">
        <v>0.77724001273625731</v>
      </c>
      <c r="T1524" s="122">
        <v>0.71594120747203593</v>
      </c>
      <c r="U1524" s="122">
        <v>0.8364021201973727</v>
      </c>
      <c r="V1524" s="174">
        <f t="shared" si="2613"/>
        <v>5</v>
      </c>
      <c r="W1524" s="174">
        <f t="shared" si="2614"/>
        <v>5</v>
      </c>
      <c r="X1524" s="174">
        <f t="shared" si="2615"/>
        <v>3</v>
      </c>
      <c r="Y1524" s="174">
        <f t="shared" si="2616"/>
        <v>5</v>
      </c>
      <c r="Z1524" s="99"/>
      <c r="AA1524" s="99"/>
      <c r="AB1524" s="99"/>
      <c r="AC1524" s="99"/>
      <c r="AD1524" s="99"/>
      <c r="AE1524" s="99"/>
      <c r="AF1524" s="99"/>
      <c r="AG1524" s="99"/>
      <c r="AH1524" s="99"/>
      <c r="AI1524" s="99"/>
      <c r="AJ1524" s="99"/>
      <c r="AK1524" s="99"/>
      <c r="AL1524" s="99"/>
      <c r="AM1524" s="99"/>
      <c r="AN1524" s="99"/>
      <c r="AO1524" s="52"/>
      <c r="AP1524" s="52"/>
      <c r="AQ1524" s="52"/>
    </row>
    <row r="1525" spans="1:43" ht="15" thickBot="1">
      <c r="A1525" s="1" t="s">
        <v>11</v>
      </c>
      <c r="B1525" s="1">
        <v>13135050727</v>
      </c>
      <c r="C1525" s="1"/>
      <c r="D1525" s="12">
        <v>82.6</v>
      </c>
      <c r="E1525" s="12">
        <v>78.2</v>
      </c>
      <c r="F1525" s="12">
        <v>62.8</v>
      </c>
      <c r="G1525" s="12">
        <v>56.7</v>
      </c>
      <c r="H1525" s="12">
        <v>6.5</v>
      </c>
      <c r="I1525" s="12">
        <v>12.8</v>
      </c>
      <c r="J1525" s="12">
        <v>12.7</v>
      </c>
      <c r="K1525" s="12">
        <v>8.3000000000000007</v>
      </c>
      <c r="L1525" s="12">
        <v>25.4</v>
      </c>
      <c r="M1525" s="12">
        <v>5.9</v>
      </c>
      <c r="N1525" s="12">
        <v>86.5</v>
      </c>
      <c r="O1525" s="12">
        <v>9.1</v>
      </c>
      <c r="P1525" s="12">
        <v>17.2</v>
      </c>
      <c r="Q1525" s="12">
        <v>8.3000000000000007</v>
      </c>
      <c r="R1525" s="85">
        <v>0.81761141449950836</v>
      </c>
      <c r="S1525" s="122">
        <v>0.73501001867905613</v>
      </c>
      <c r="T1525" s="122">
        <v>0.85662214750833421</v>
      </c>
      <c r="U1525" s="122">
        <v>0.79161470205160833</v>
      </c>
      <c r="V1525" s="174">
        <f t="shared" si="2613"/>
        <v>5</v>
      </c>
      <c r="W1525" s="174">
        <f t="shared" si="2614"/>
        <v>5</v>
      </c>
      <c r="X1525" s="174">
        <f t="shared" si="2615"/>
        <v>5</v>
      </c>
      <c r="Y1525" s="174">
        <f t="shared" si="2616"/>
        <v>5</v>
      </c>
      <c r="Z1525" s="99"/>
      <c r="AA1525" s="99"/>
      <c r="AB1525" s="99"/>
      <c r="AC1525" s="99"/>
      <c r="AD1525" s="99"/>
      <c r="AE1525" s="99"/>
      <c r="AF1525" s="99"/>
      <c r="AG1525" s="99"/>
      <c r="AH1525" s="99"/>
      <c r="AI1525" s="99"/>
      <c r="AJ1525" s="99"/>
      <c r="AK1525" s="99"/>
      <c r="AL1525" s="99"/>
      <c r="AM1525" s="99"/>
      <c r="AN1525" s="99"/>
      <c r="AO1525" s="52"/>
      <c r="AP1525" s="52"/>
      <c r="AQ1525" s="52"/>
    </row>
    <row r="1526" spans="1:43" ht="15" thickBot="1">
      <c r="A1526" s="1" t="s">
        <v>11</v>
      </c>
      <c r="B1526" s="1">
        <v>13135050728</v>
      </c>
      <c r="C1526" s="1"/>
      <c r="D1526" s="12">
        <v>75.900000000000006</v>
      </c>
      <c r="E1526" s="12">
        <v>74.2</v>
      </c>
      <c r="F1526" s="12">
        <v>50.2</v>
      </c>
      <c r="G1526" s="12">
        <v>34.6</v>
      </c>
      <c r="H1526" s="12">
        <v>8.6</v>
      </c>
      <c r="I1526" s="12">
        <v>5.6</v>
      </c>
      <c r="J1526" s="12">
        <v>19</v>
      </c>
      <c r="K1526" s="12">
        <v>27.1</v>
      </c>
      <c r="L1526" s="12">
        <v>39.299999999999997</v>
      </c>
      <c r="M1526" s="12">
        <v>6.7</v>
      </c>
      <c r="N1526" s="12">
        <v>79.599999999999994</v>
      </c>
      <c r="O1526" s="12">
        <v>3.1</v>
      </c>
      <c r="P1526" s="12">
        <v>17.3</v>
      </c>
      <c r="Q1526" s="12">
        <v>10</v>
      </c>
      <c r="R1526" s="85">
        <v>0.69310320560004868</v>
      </c>
      <c r="S1526" s="122">
        <v>0.61232650041630243</v>
      </c>
      <c r="T1526" s="122">
        <v>0.6802144639994061</v>
      </c>
      <c r="U1526" s="122">
        <v>0.77111814894682129</v>
      </c>
      <c r="V1526" s="174">
        <f t="shared" si="2613"/>
        <v>5</v>
      </c>
      <c r="W1526" s="174">
        <f t="shared" si="2614"/>
        <v>3</v>
      </c>
      <c r="X1526" s="174">
        <f t="shared" si="2615"/>
        <v>3</v>
      </c>
      <c r="Y1526" s="174">
        <f t="shared" si="2616"/>
        <v>5</v>
      </c>
      <c r="Z1526" s="99"/>
      <c r="AA1526" s="99"/>
      <c r="AB1526" s="99"/>
      <c r="AC1526" s="99"/>
      <c r="AD1526" s="99"/>
      <c r="AE1526" s="99"/>
      <c r="AF1526" s="99"/>
      <c r="AG1526" s="99"/>
      <c r="AH1526" s="99"/>
      <c r="AI1526" s="99"/>
      <c r="AJ1526" s="99"/>
      <c r="AK1526" s="99"/>
      <c r="AL1526" s="99"/>
      <c r="AM1526" s="99"/>
      <c r="AN1526" s="99"/>
      <c r="AO1526" s="52"/>
      <c r="AP1526" s="52"/>
      <c r="AQ1526" s="52"/>
    </row>
    <row r="1527" spans="1:43" ht="15" thickBot="1">
      <c r="A1527" s="1" t="s">
        <v>11</v>
      </c>
      <c r="B1527" s="1">
        <v>13135050729</v>
      </c>
      <c r="C1527" s="1"/>
      <c r="D1527" s="12">
        <v>74.099999999999994</v>
      </c>
      <c r="E1527" s="12">
        <v>68.5</v>
      </c>
      <c r="F1527" s="12">
        <v>47.1</v>
      </c>
      <c r="G1527" s="12">
        <v>37.5</v>
      </c>
      <c r="H1527" s="12">
        <v>9</v>
      </c>
      <c r="I1527" s="12">
        <v>3.3</v>
      </c>
      <c r="J1527" s="12">
        <v>14.9</v>
      </c>
      <c r="K1527" s="12">
        <v>30.2</v>
      </c>
      <c r="L1527" s="12">
        <v>50.9</v>
      </c>
      <c r="M1527" s="12">
        <v>14.2</v>
      </c>
      <c r="N1527" s="12">
        <v>80.599999999999994</v>
      </c>
      <c r="O1527" s="12">
        <v>6.1</v>
      </c>
      <c r="P1527" s="12">
        <v>10.9</v>
      </c>
      <c r="Q1527" s="12">
        <v>10.3</v>
      </c>
      <c r="R1527" s="85">
        <v>0.63152659948562673</v>
      </c>
      <c r="S1527" s="122">
        <v>0.59751070128406314</v>
      </c>
      <c r="T1527" s="122">
        <v>0.53638912502349478</v>
      </c>
      <c r="U1527" s="122">
        <v>0.78509109421756662</v>
      </c>
      <c r="V1527" s="174">
        <f t="shared" si="2613"/>
        <v>3</v>
      </c>
      <c r="W1527" s="174">
        <f t="shared" si="2614"/>
        <v>3</v>
      </c>
      <c r="X1527" s="174">
        <f t="shared" si="2615"/>
        <v>2</v>
      </c>
      <c r="Y1527" s="174">
        <f t="shared" si="2616"/>
        <v>5</v>
      </c>
      <c r="Z1527" s="99"/>
      <c r="AA1527" s="99"/>
      <c r="AB1527" s="99"/>
      <c r="AC1527" s="99"/>
      <c r="AD1527" s="99"/>
      <c r="AE1527" s="99"/>
      <c r="AF1527" s="99"/>
      <c r="AG1527" s="99"/>
      <c r="AH1527" s="99"/>
      <c r="AI1527" s="99"/>
      <c r="AJ1527" s="99"/>
      <c r="AK1527" s="99"/>
      <c r="AL1527" s="99"/>
      <c r="AM1527" s="99"/>
      <c r="AN1527" s="99"/>
      <c r="AO1527" s="52"/>
      <c r="AP1527" s="52"/>
      <c r="AQ1527" s="52"/>
    </row>
    <row r="1528" spans="1:43" ht="15" thickBot="1">
      <c r="A1528" s="1" t="s">
        <v>11</v>
      </c>
      <c r="B1528" s="1">
        <v>13135050730</v>
      </c>
      <c r="C1528" s="1"/>
      <c r="D1528" s="12">
        <v>76.099999999999994</v>
      </c>
      <c r="E1528" s="12">
        <v>74.7</v>
      </c>
      <c r="F1528" s="12">
        <v>46.6</v>
      </c>
      <c r="G1528" s="12">
        <v>33.4</v>
      </c>
      <c r="H1528" s="12">
        <v>6</v>
      </c>
      <c r="I1528" s="12">
        <v>1.4</v>
      </c>
      <c r="J1528" s="12">
        <v>7.6</v>
      </c>
      <c r="K1528" s="12">
        <v>31.4</v>
      </c>
      <c r="L1528" s="12">
        <v>26.1</v>
      </c>
      <c r="M1528" s="12">
        <v>22.4</v>
      </c>
      <c r="N1528" s="12">
        <v>79.5</v>
      </c>
      <c r="O1528" s="12">
        <v>9.9</v>
      </c>
      <c r="P1528" s="12">
        <v>18.600000000000001</v>
      </c>
      <c r="Q1528" s="12">
        <v>9.8000000000000007</v>
      </c>
      <c r="R1528" s="85">
        <v>0.68917621139123408</v>
      </c>
      <c r="S1528" s="122">
        <v>0.68878195033984591</v>
      </c>
      <c r="T1528" s="122">
        <v>0.65507812381292507</v>
      </c>
      <c r="U1528" s="122">
        <v>0.71716990656259738</v>
      </c>
      <c r="V1528" s="174">
        <f t="shared" si="2613"/>
        <v>5</v>
      </c>
      <c r="W1528" s="174">
        <f t="shared" si="2614"/>
        <v>5</v>
      </c>
      <c r="X1528" s="174">
        <f t="shared" si="2615"/>
        <v>3</v>
      </c>
      <c r="Y1528" s="174">
        <f t="shared" si="2616"/>
        <v>3</v>
      </c>
      <c r="Z1528" s="99"/>
      <c r="AA1528" s="99"/>
      <c r="AB1528" s="99"/>
      <c r="AC1528" s="99"/>
      <c r="AD1528" s="99"/>
      <c r="AE1528" s="99"/>
      <c r="AF1528" s="99"/>
      <c r="AG1528" s="99"/>
      <c r="AH1528" s="99"/>
      <c r="AI1528" s="99"/>
      <c r="AJ1528" s="99"/>
      <c r="AK1528" s="99"/>
      <c r="AL1528" s="99"/>
      <c r="AM1528" s="99"/>
      <c r="AN1528" s="99"/>
      <c r="AO1528" s="52"/>
      <c r="AP1528" s="52"/>
      <c r="AQ1528" s="52"/>
    </row>
    <row r="1529" spans="1:43" ht="15" thickBot="1">
      <c r="A1529" s="1" t="s">
        <v>11</v>
      </c>
      <c r="B1529" s="1">
        <v>13135050731</v>
      </c>
      <c r="C1529" s="1"/>
      <c r="D1529" s="12">
        <v>76.099999999999994</v>
      </c>
      <c r="E1529" s="12">
        <v>74.7</v>
      </c>
      <c r="F1529" s="12">
        <v>47</v>
      </c>
      <c r="G1529" s="12">
        <v>33.4</v>
      </c>
      <c r="H1529" s="12">
        <v>8.5</v>
      </c>
      <c r="I1529" s="12">
        <v>10.9</v>
      </c>
      <c r="J1529" s="12">
        <v>9.6</v>
      </c>
      <c r="K1529" s="12">
        <v>18.3</v>
      </c>
      <c r="L1529" s="12">
        <v>33.4</v>
      </c>
      <c r="M1529" s="12">
        <v>7.1</v>
      </c>
      <c r="N1529" s="12">
        <v>79.5</v>
      </c>
      <c r="O1529" s="12">
        <v>11.1</v>
      </c>
      <c r="P1529" s="12">
        <v>17.899999999999999</v>
      </c>
      <c r="Q1529" s="12">
        <v>12.1</v>
      </c>
      <c r="R1529" s="85">
        <v>0.69084371988481397</v>
      </c>
      <c r="S1529" s="122">
        <v>0.60075717123992622</v>
      </c>
      <c r="T1529" s="122">
        <v>0.75338349818260386</v>
      </c>
      <c r="U1529" s="122">
        <v>0.68794929690984508</v>
      </c>
      <c r="V1529" s="174">
        <f t="shared" si="2613"/>
        <v>5</v>
      </c>
      <c r="W1529" s="174">
        <f t="shared" si="2614"/>
        <v>3</v>
      </c>
      <c r="X1529" s="174">
        <f t="shared" si="2615"/>
        <v>5</v>
      </c>
      <c r="Y1529" s="174">
        <f t="shared" si="2616"/>
        <v>3</v>
      </c>
      <c r="Z1529" s="99"/>
      <c r="AA1529" s="99"/>
      <c r="AB1529" s="99"/>
      <c r="AC1529" s="99"/>
      <c r="AD1529" s="99"/>
      <c r="AE1529" s="99"/>
      <c r="AF1529" s="99"/>
      <c r="AG1529" s="99"/>
      <c r="AH1529" s="99"/>
      <c r="AI1529" s="99"/>
      <c r="AJ1529" s="99"/>
      <c r="AK1529" s="99"/>
      <c r="AL1529" s="99"/>
      <c r="AM1529" s="99"/>
      <c r="AN1529" s="99"/>
      <c r="AO1529" s="52"/>
      <c r="AP1529" s="52"/>
      <c r="AQ1529" s="52"/>
    </row>
    <row r="1530" spans="1:43" ht="15" thickBot="1">
      <c r="A1530" s="1" t="s">
        <v>12</v>
      </c>
      <c r="B1530" s="1">
        <v>13151070104</v>
      </c>
      <c r="C1530" s="1"/>
      <c r="D1530" s="12">
        <v>86.2</v>
      </c>
      <c r="E1530" s="12">
        <v>71.7</v>
      </c>
      <c r="F1530" s="12">
        <v>48.5</v>
      </c>
      <c r="G1530" s="12">
        <v>43</v>
      </c>
      <c r="H1530" s="12">
        <v>7.2</v>
      </c>
      <c r="I1530" s="12">
        <v>3.8</v>
      </c>
      <c r="J1530" s="12">
        <v>21</v>
      </c>
      <c r="K1530" s="12">
        <v>27.1</v>
      </c>
      <c r="L1530" s="12">
        <v>40.9</v>
      </c>
      <c r="M1530" s="12">
        <v>6.4</v>
      </c>
      <c r="N1530" s="12">
        <v>77.5</v>
      </c>
      <c r="O1530" s="12">
        <v>7.2</v>
      </c>
      <c r="P1530" s="12">
        <v>15.1</v>
      </c>
      <c r="Q1530" s="12">
        <v>8.3000000000000007</v>
      </c>
      <c r="R1530" s="85">
        <v>0.70693368116998812</v>
      </c>
      <c r="S1530" s="122">
        <v>0.67987197582988601</v>
      </c>
      <c r="T1530" s="122">
        <v>0.67075964788587927</v>
      </c>
      <c r="U1530" s="122">
        <v>0.75672934555414317</v>
      </c>
      <c r="V1530" s="174">
        <f t="shared" si="2613"/>
        <v>5</v>
      </c>
      <c r="W1530" s="174">
        <f t="shared" si="2614"/>
        <v>5</v>
      </c>
      <c r="X1530" s="174">
        <f t="shared" si="2615"/>
        <v>3</v>
      </c>
      <c r="Y1530" s="174">
        <f t="shared" si="2616"/>
        <v>5</v>
      </c>
      <c r="Z1530" s="99"/>
      <c r="AA1530" s="99"/>
      <c r="AB1530" s="99"/>
      <c r="AC1530" s="99"/>
      <c r="AD1530" s="99"/>
      <c r="AE1530" s="99"/>
      <c r="AF1530" s="99"/>
      <c r="AG1530" s="99"/>
      <c r="AH1530" s="99"/>
      <c r="AI1530" s="99"/>
      <c r="AJ1530" s="99"/>
      <c r="AK1530" s="99"/>
      <c r="AL1530" s="99"/>
      <c r="AM1530" s="99"/>
      <c r="AN1530" s="99"/>
      <c r="AO1530" s="52"/>
      <c r="AP1530" s="52"/>
      <c r="AQ1530" s="52"/>
    </row>
    <row r="1531" spans="1:43" ht="15" thickBot="1">
      <c r="A1531" s="1" t="s">
        <v>12</v>
      </c>
      <c r="B1531" s="1">
        <v>13151070106</v>
      </c>
      <c r="C1531" s="1"/>
      <c r="D1531" s="12">
        <v>72.599999999999994</v>
      </c>
      <c r="E1531" s="12">
        <v>64.8</v>
      </c>
      <c r="F1531" s="12">
        <v>40.299999999999997</v>
      </c>
      <c r="G1531" s="12">
        <v>29.2</v>
      </c>
      <c r="H1531" s="12">
        <v>8.6999999999999993</v>
      </c>
      <c r="I1531" s="12">
        <v>19.2</v>
      </c>
      <c r="J1531" s="12">
        <v>14.9</v>
      </c>
      <c r="K1531" s="12">
        <v>33.200000000000003</v>
      </c>
      <c r="L1531" s="12">
        <v>36.6</v>
      </c>
      <c r="M1531" s="12">
        <v>16.899999999999999</v>
      </c>
      <c r="N1531" s="12">
        <v>65.599999999999994</v>
      </c>
      <c r="O1531" s="12">
        <v>19.399999999999999</v>
      </c>
      <c r="P1531" s="12">
        <v>23.6</v>
      </c>
      <c r="Q1531" s="12">
        <v>16.8</v>
      </c>
      <c r="R1531" s="85">
        <v>0.5034625539978641</v>
      </c>
      <c r="S1531" s="122">
        <v>0.47059989578064482</v>
      </c>
      <c r="T1531" s="122">
        <v>0.60928844256031356</v>
      </c>
      <c r="U1531" s="122">
        <v>0.45919829366634995</v>
      </c>
      <c r="V1531" s="174">
        <f t="shared" si="2613"/>
        <v>2</v>
      </c>
      <c r="W1531" s="174">
        <f t="shared" si="2614"/>
        <v>3</v>
      </c>
      <c r="X1531" s="174">
        <f t="shared" si="2615"/>
        <v>3</v>
      </c>
      <c r="Y1531" s="174">
        <f t="shared" si="2616"/>
        <v>2</v>
      </c>
      <c r="Z1531" s="99"/>
      <c r="AA1531" s="99"/>
      <c r="AB1531" s="99"/>
      <c r="AC1531" s="99"/>
      <c r="AD1531" s="99"/>
      <c r="AE1531" s="99"/>
      <c r="AF1531" s="99"/>
      <c r="AG1531" s="99"/>
      <c r="AH1531" s="99"/>
      <c r="AI1531" s="99"/>
      <c r="AJ1531" s="99"/>
      <c r="AK1531" s="99"/>
      <c r="AL1531" s="99"/>
      <c r="AM1531" s="99"/>
      <c r="AN1531" s="99"/>
      <c r="AO1531" s="52"/>
      <c r="AP1531" s="52"/>
      <c r="AQ1531" s="52"/>
    </row>
    <row r="1532" spans="1:43" ht="15" thickBot="1">
      <c r="A1532" s="1" t="s">
        <v>12</v>
      </c>
      <c r="B1532" s="1">
        <v>13151070107</v>
      </c>
      <c r="C1532" s="1"/>
      <c r="D1532" s="12">
        <v>78.599999999999994</v>
      </c>
      <c r="E1532" s="12">
        <v>68.8</v>
      </c>
      <c r="F1532" s="12">
        <v>44.3</v>
      </c>
      <c r="G1532" s="12">
        <v>20.9</v>
      </c>
      <c r="H1532" s="12">
        <v>11</v>
      </c>
      <c r="I1532" s="12">
        <v>11.2</v>
      </c>
      <c r="J1532" s="12">
        <v>9.6999999999999993</v>
      </c>
      <c r="K1532" s="12">
        <v>21.7</v>
      </c>
      <c r="L1532" s="12">
        <v>37.9</v>
      </c>
      <c r="M1532" s="12">
        <v>8.3000000000000007</v>
      </c>
      <c r="N1532" s="12">
        <v>71.3</v>
      </c>
      <c r="O1532" s="12">
        <v>7.2</v>
      </c>
      <c r="P1532" s="12">
        <v>14.3</v>
      </c>
      <c r="Q1532" s="12">
        <v>14.8</v>
      </c>
      <c r="R1532" s="85">
        <v>0.62580249097253149</v>
      </c>
      <c r="S1532" s="122">
        <v>0.51397787152965502</v>
      </c>
      <c r="T1532" s="122">
        <v>0.70038511619782906</v>
      </c>
      <c r="U1532" s="122">
        <v>0.65191111188252293</v>
      </c>
      <c r="V1532" s="174">
        <f t="shared" si="2613"/>
        <v>3</v>
      </c>
      <c r="W1532" s="174">
        <f t="shared" si="2614"/>
        <v>3</v>
      </c>
      <c r="X1532" s="174">
        <f t="shared" si="2615"/>
        <v>3</v>
      </c>
      <c r="Y1532" s="174">
        <f t="shared" si="2616"/>
        <v>3</v>
      </c>
      <c r="Z1532" s="99"/>
      <c r="AA1532" s="99"/>
      <c r="AB1532" s="99"/>
      <c r="AC1532" s="99"/>
      <c r="AD1532" s="99"/>
      <c r="AE1532" s="99"/>
      <c r="AF1532" s="99"/>
      <c r="AG1532" s="99"/>
      <c r="AH1532" s="99"/>
      <c r="AI1532" s="99"/>
      <c r="AJ1532" s="99"/>
      <c r="AK1532" s="99"/>
      <c r="AL1532" s="99"/>
      <c r="AM1532" s="99"/>
      <c r="AN1532" s="99"/>
      <c r="AO1532" s="52"/>
      <c r="AP1532" s="52"/>
      <c r="AQ1532" s="52"/>
    </row>
    <row r="1533" spans="1:43" ht="15" thickBot="1">
      <c r="A1533" s="1" t="s">
        <v>12</v>
      </c>
      <c r="B1533" s="1">
        <v>13151070108</v>
      </c>
      <c r="C1533" s="1"/>
      <c r="D1533" s="12">
        <v>72.599999999999994</v>
      </c>
      <c r="E1533" s="12">
        <v>64.8</v>
      </c>
      <c r="F1533" s="12">
        <v>36</v>
      </c>
      <c r="G1533" s="12">
        <v>20.9</v>
      </c>
      <c r="H1533" s="12">
        <v>7.6</v>
      </c>
      <c r="I1533" s="12">
        <v>3.9</v>
      </c>
      <c r="J1533" s="12">
        <v>3.9</v>
      </c>
      <c r="K1533" s="12">
        <v>9.8000000000000007</v>
      </c>
      <c r="L1533" s="12">
        <v>30.4</v>
      </c>
      <c r="M1533" s="12">
        <v>15.9</v>
      </c>
      <c r="N1533" s="12">
        <v>65.599999999999994</v>
      </c>
      <c r="O1533" s="12">
        <v>13.5</v>
      </c>
      <c r="P1533" s="12">
        <v>16.100000000000001</v>
      </c>
      <c r="Q1533" s="12">
        <v>9.5</v>
      </c>
      <c r="R1533" s="85">
        <v>0.64943033958229601</v>
      </c>
      <c r="S1533" s="122">
        <v>0.55931758543502375</v>
      </c>
      <c r="T1533" s="122">
        <v>0.74964561072681768</v>
      </c>
      <c r="U1533" s="122">
        <v>0.61574919682442653</v>
      </c>
      <c r="V1533" s="174">
        <f t="shared" si="2613"/>
        <v>3</v>
      </c>
      <c r="W1533" s="174">
        <f t="shared" si="2614"/>
        <v>3</v>
      </c>
      <c r="X1533" s="174">
        <f t="shared" si="2615"/>
        <v>5</v>
      </c>
      <c r="Y1533" s="174">
        <f t="shared" si="2616"/>
        <v>3</v>
      </c>
      <c r="Z1533" s="99"/>
      <c r="AA1533" s="99"/>
      <c r="AB1533" s="99"/>
      <c r="AC1533" s="99"/>
      <c r="AD1533" s="99"/>
      <c r="AE1533" s="99"/>
      <c r="AF1533" s="99"/>
      <c r="AG1533" s="99"/>
      <c r="AH1533" s="99"/>
      <c r="AI1533" s="99"/>
      <c r="AJ1533" s="99"/>
      <c r="AK1533" s="99"/>
      <c r="AL1533" s="99"/>
      <c r="AM1533" s="99"/>
      <c r="AN1533" s="99"/>
      <c r="AO1533" s="52"/>
      <c r="AP1533" s="52"/>
      <c r="AQ1533" s="52"/>
    </row>
    <row r="1534" spans="1:43" ht="15" thickBot="1">
      <c r="A1534" s="1" t="s">
        <v>12</v>
      </c>
      <c r="B1534" s="1">
        <v>13151070109</v>
      </c>
      <c r="C1534" s="1"/>
      <c r="D1534" s="12">
        <v>72.599999999999994</v>
      </c>
      <c r="E1534" s="12">
        <v>64.8</v>
      </c>
      <c r="F1534" s="12">
        <v>39.9</v>
      </c>
      <c r="G1534" s="12">
        <v>20.9</v>
      </c>
      <c r="H1534" s="12">
        <v>10</v>
      </c>
      <c r="I1534" s="12">
        <v>9.3000000000000007</v>
      </c>
      <c r="J1534" s="12">
        <v>9</v>
      </c>
      <c r="K1534" s="12">
        <v>12.1</v>
      </c>
      <c r="L1534" s="12">
        <v>32.5</v>
      </c>
      <c r="M1534" s="12">
        <v>10</v>
      </c>
      <c r="N1534" s="12">
        <v>65.599999999999994</v>
      </c>
      <c r="O1534" s="12">
        <v>7.2</v>
      </c>
      <c r="P1534" s="12">
        <v>12.8</v>
      </c>
      <c r="Q1534" s="12">
        <v>10.9</v>
      </c>
      <c r="R1534" s="85">
        <v>0.65024959213005751</v>
      </c>
      <c r="S1534" s="122">
        <v>0.4937212336131091</v>
      </c>
      <c r="T1534" s="122">
        <v>0.76452553669792289</v>
      </c>
      <c r="U1534" s="122">
        <v>0.66290411255850068</v>
      </c>
      <c r="V1534" s="174">
        <f t="shared" si="2613"/>
        <v>3</v>
      </c>
      <c r="W1534" s="174">
        <f t="shared" si="2614"/>
        <v>3</v>
      </c>
      <c r="X1534" s="174">
        <f t="shared" si="2615"/>
        <v>5</v>
      </c>
      <c r="Y1534" s="174">
        <f t="shared" si="2616"/>
        <v>3</v>
      </c>
      <c r="Z1534" s="99"/>
      <c r="AA1534" s="99"/>
      <c r="AB1534" s="99"/>
      <c r="AC1534" s="99"/>
      <c r="AD1534" s="99"/>
      <c r="AE1534" s="99"/>
      <c r="AF1534" s="99"/>
      <c r="AG1534" s="99"/>
      <c r="AH1534" s="99"/>
      <c r="AI1534" s="99"/>
      <c r="AJ1534" s="99"/>
      <c r="AK1534" s="99"/>
      <c r="AL1534" s="99"/>
      <c r="AM1534" s="99"/>
      <c r="AN1534" s="99"/>
      <c r="AO1534" s="52"/>
      <c r="AP1534" s="52"/>
      <c r="AQ1534" s="52"/>
    </row>
    <row r="1535" spans="1:43" ht="15" thickBot="1">
      <c r="A1535" s="1" t="s">
        <v>12</v>
      </c>
      <c r="B1535" s="1">
        <v>13151070110</v>
      </c>
      <c r="C1535" s="1"/>
      <c r="D1535" s="12">
        <v>79.3</v>
      </c>
      <c r="E1535" s="12">
        <v>69.3</v>
      </c>
      <c r="F1535" s="12">
        <v>51.1</v>
      </c>
      <c r="G1535" s="12">
        <v>28.4</v>
      </c>
      <c r="H1535" s="12">
        <v>3.9</v>
      </c>
      <c r="I1535" s="12">
        <v>9.3000000000000007</v>
      </c>
      <c r="J1535" s="12">
        <v>25.6</v>
      </c>
      <c r="K1535" s="12">
        <v>23.5</v>
      </c>
      <c r="L1535" s="12">
        <v>34.200000000000003</v>
      </c>
      <c r="M1535" s="12">
        <v>11.8</v>
      </c>
      <c r="N1535" s="12">
        <v>71.8</v>
      </c>
      <c r="O1535" s="12">
        <v>11.6</v>
      </c>
      <c r="P1535" s="12">
        <v>21.7</v>
      </c>
      <c r="Q1535" s="12">
        <v>10.199999999999999</v>
      </c>
      <c r="R1535" s="85">
        <v>0.65793743563472029</v>
      </c>
      <c r="S1535" s="122">
        <v>0.6306925332322989</v>
      </c>
      <c r="T1535" s="122">
        <v>0.69696761580666422</v>
      </c>
      <c r="U1535" s="122">
        <v>0.63466371447753323</v>
      </c>
      <c r="V1535" s="174">
        <f t="shared" si="2613"/>
        <v>3</v>
      </c>
      <c r="W1535" s="174">
        <f t="shared" si="2614"/>
        <v>5</v>
      </c>
      <c r="X1535" s="174">
        <f t="shared" si="2615"/>
        <v>3</v>
      </c>
      <c r="Y1535" s="174">
        <f t="shared" si="2616"/>
        <v>3</v>
      </c>
      <c r="Z1535" s="99"/>
      <c r="AA1535" s="99"/>
      <c r="AB1535" s="99"/>
      <c r="AC1535" s="99"/>
      <c r="AD1535" s="99"/>
      <c r="AE1535" s="99"/>
      <c r="AF1535" s="99"/>
      <c r="AG1535" s="99"/>
      <c r="AH1535" s="99"/>
      <c r="AI1535" s="99"/>
      <c r="AJ1535" s="99"/>
      <c r="AK1535" s="99"/>
      <c r="AL1535" s="99"/>
      <c r="AM1535" s="99"/>
      <c r="AN1535" s="99"/>
      <c r="AO1535" s="52"/>
      <c r="AP1535" s="52"/>
      <c r="AQ1535" s="52"/>
    </row>
    <row r="1536" spans="1:43" ht="15" thickBot="1">
      <c r="A1536" s="1" t="s">
        <v>12</v>
      </c>
      <c r="B1536" s="1">
        <v>13151070111</v>
      </c>
      <c r="C1536" s="1"/>
      <c r="D1536" s="12">
        <v>79.900000000000006</v>
      </c>
      <c r="E1536" s="12">
        <v>68.599999999999994</v>
      </c>
      <c r="F1536" s="12">
        <v>42.6</v>
      </c>
      <c r="G1536" s="12">
        <v>35.299999999999997</v>
      </c>
      <c r="H1536" s="12">
        <v>10.4</v>
      </c>
      <c r="I1536" s="12">
        <v>16.399999999999999</v>
      </c>
      <c r="J1536" s="12">
        <v>22.4</v>
      </c>
      <c r="K1536" s="12">
        <v>33.299999999999997</v>
      </c>
      <c r="L1536" s="12">
        <v>41.5</v>
      </c>
      <c r="M1536" s="12">
        <v>10.199999999999999</v>
      </c>
      <c r="N1536" s="12">
        <v>71.900000000000006</v>
      </c>
      <c r="O1536" s="12">
        <v>18.600000000000001</v>
      </c>
      <c r="P1536" s="12">
        <v>31.3</v>
      </c>
      <c r="Q1536" s="12">
        <v>11.9</v>
      </c>
      <c r="R1536" s="85">
        <v>0.5393678349421076</v>
      </c>
      <c r="S1536" s="122">
        <v>0.50274529033606385</v>
      </c>
      <c r="T1536" s="122">
        <v>0.61784375148325898</v>
      </c>
      <c r="U1536" s="122">
        <v>0.51902918145702248</v>
      </c>
      <c r="V1536" s="174">
        <f t="shared" si="2613"/>
        <v>3</v>
      </c>
      <c r="W1536" s="174">
        <f t="shared" si="2614"/>
        <v>3</v>
      </c>
      <c r="X1536" s="174">
        <f t="shared" si="2615"/>
        <v>3</v>
      </c>
      <c r="Y1536" s="174">
        <f t="shared" si="2616"/>
        <v>2</v>
      </c>
      <c r="Z1536" s="99"/>
      <c r="AA1536" s="99"/>
      <c r="AB1536" s="99"/>
      <c r="AC1536" s="99"/>
      <c r="AD1536" s="99"/>
      <c r="AE1536" s="99"/>
      <c r="AF1536" s="99"/>
      <c r="AG1536" s="99"/>
      <c r="AH1536" s="99"/>
      <c r="AI1536" s="99"/>
      <c r="AJ1536" s="99"/>
      <c r="AK1536" s="99"/>
      <c r="AL1536" s="99"/>
      <c r="AM1536" s="99"/>
      <c r="AN1536" s="99"/>
      <c r="AO1536" s="52"/>
      <c r="AP1536" s="52"/>
      <c r="AQ1536" s="52"/>
    </row>
    <row r="1537" spans="1:43" ht="15" thickBot="1">
      <c r="A1537" s="1" t="s">
        <v>12</v>
      </c>
      <c r="B1537" s="7">
        <v>13151070113</v>
      </c>
      <c r="C1537" s="7"/>
      <c r="D1537" s="12">
        <v>73.7</v>
      </c>
      <c r="E1537" s="12">
        <v>65.599999999999994</v>
      </c>
      <c r="F1537" s="12">
        <v>40.9</v>
      </c>
      <c r="G1537" s="12">
        <v>29.6</v>
      </c>
      <c r="H1537" s="12">
        <v>11.3</v>
      </c>
      <c r="I1537" s="12">
        <v>7.2</v>
      </c>
      <c r="J1537" s="12">
        <v>15.7</v>
      </c>
      <c r="K1537" s="12">
        <v>31.9</v>
      </c>
      <c r="L1537" s="12">
        <v>39.4</v>
      </c>
      <c r="M1537" s="12">
        <v>33.9</v>
      </c>
      <c r="N1537" s="12">
        <v>66.900000000000006</v>
      </c>
      <c r="O1537" s="12">
        <v>22.1</v>
      </c>
      <c r="P1537" s="12">
        <v>35.200000000000003</v>
      </c>
      <c r="Q1537" s="12">
        <v>18.2</v>
      </c>
      <c r="R1537" s="85">
        <v>0.42929852960546522</v>
      </c>
      <c r="S1537" s="122">
        <v>0.49916567484948177</v>
      </c>
      <c r="T1537" s="122">
        <v>0.48284919131025439</v>
      </c>
      <c r="U1537" s="122">
        <v>0.37545052126055201</v>
      </c>
      <c r="V1537" s="174">
        <f t="shared" si="2613"/>
        <v>2</v>
      </c>
      <c r="W1537" s="174">
        <f t="shared" si="2614"/>
        <v>3</v>
      </c>
      <c r="X1537" s="174">
        <f t="shared" si="2615"/>
        <v>2</v>
      </c>
      <c r="Y1537" s="174">
        <f t="shared" si="2616"/>
        <v>1</v>
      </c>
      <c r="Z1537" s="99"/>
      <c r="AA1537" s="99"/>
      <c r="AB1537" s="99"/>
      <c r="AC1537" s="99"/>
      <c r="AD1537" s="99"/>
      <c r="AE1537" s="99"/>
      <c r="AF1537" s="99"/>
      <c r="AG1537" s="99"/>
      <c r="AH1537" s="99"/>
      <c r="AI1537" s="99"/>
      <c r="AJ1537" s="99"/>
      <c r="AK1537" s="99"/>
      <c r="AL1537" s="99"/>
      <c r="AM1537" s="99"/>
      <c r="AN1537" s="99"/>
      <c r="AO1537" s="52"/>
      <c r="AP1537" s="52"/>
      <c r="AQ1537" s="52"/>
    </row>
    <row r="1538" spans="1:43" ht="15" thickBot="1">
      <c r="A1538" s="1" t="s">
        <v>12</v>
      </c>
      <c r="B1538" s="1">
        <v>13151070114</v>
      </c>
      <c r="C1538" s="1"/>
      <c r="D1538" s="12">
        <v>77.5</v>
      </c>
      <c r="E1538" s="12">
        <v>69.099999999999994</v>
      </c>
      <c r="F1538" s="12">
        <v>43.7</v>
      </c>
      <c r="G1538" s="12">
        <v>24.7</v>
      </c>
      <c r="H1538" s="12">
        <v>6.4</v>
      </c>
      <c r="I1538" s="12">
        <v>14.8</v>
      </c>
      <c r="J1538" s="12">
        <v>18.899999999999999</v>
      </c>
      <c r="K1538" s="12">
        <v>32.4</v>
      </c>
      <c r="L1538" s="12">
        <v>42.2</v>
      </c>
      <c r="M1538" s="12">
        <v>8.3000000000000007</v>
      </c>
      <c r="N1538" s="12">
        <v>71.3</v>
      </c>
      <c r="O1538" s="12">
        <v>10.5</v>
      </c>
      <c r="P1538" s="12">
        <v>32.4</v>
      </c>
      <c r="Q1538" s="12">
        <v>23.5</v>
      </c>
      <c r="R1538" s="85">
        <v>0.53412722432819859</v>
      </c>
      <c r="S1538" s="122">
        <v>0.54983889413890541</v>
      </c>
      <c r="T1538" s="122">
        <v>0.62874464953809839</v>
      </c>
      <c r="U1538" s="122">
        <v>0.44618317967855098</v>
      </c>
      <c r="V1538" s="174">
        <f t="shared" si="2613"/>
        <v>3</v>
      </c>
      <c r="W1538" s="174">
        <f t="shared" si="2614"/>
        <v>3</v>
      </c>
      <c r="X1538" s="174">
        <f t="shared" si="2615"/>
        <v>3</v>
      </c>
      <c r="Y1538" s="174">
        <f t="shared" si="2616"/>
        <v>2</v>
      </c>
      <c r="Z1538" s="99"/>
      <c r="AA1538" s="99"/>
      <c r="AB1538" s="99"/>
      <c r="AC1538" s="99"/>
      <c r="AD1538" s="99"/>
      <c r="AE1538" s="99"/>
      <c r="AF1538" s="99"/>
      <c r="AG1538" s="99"/>
      <c r="AH1538" s="99"/>
      <c r="AI1538" s="99"/>
      <c r="AJ1538" s="99"/>
      <c r="AK1538" s="99"/>
      <c r="AL1538" s="99"/>
      <c r="AM1538" s="99"/>
      <c r="AN1538" s="99"/>
      <c r="AO1538" s="52"/>
      <c r="AP1538" s="52"/>
      <c r="AQ1538" s="52"/>
    </row>
    <row r="1539" spans="1:43" ht="15" thickBot="1">
      <c r="A1539" s="1" t="s">
        <v>12</v>
      </c>
      <c r="B1539" s="8">
        <v>13151070202</v>
      </c>
      <c r="C1539" s="8"/>
      <c r="D1539" s="12">
        <v>91.4</v>
      </c>
      <c r="E1539" s="12">
        <v>81.900000000000006</v>
      </c>
      <c r="F1539" s="12">
        <v>47.6</v>
      </c>
      <c r="G1539" s="12">
        <v>51.1</v>
      </c>
      <c r="H1539" s="12">
        <v>6.4</v>
      </c>
      <c r="I1539" s="12">
        <v>2.7</v>
      </c>
      <c r="J1539" s="12">
        <v>8.1999999999999993</v>
      </c>
      <c r="K1539" s="12">
        <v>10.1</v>
      </c>
      <c r="L1539" s="12">
        <v>25.1</v>
      </c>
      <c r="M1539" s="12">
        <v>7</v>
      </c>
      <c r="N1539" s="12">
        <v>80.599999999999994</v>
      </c>
      <c r="O1539" s="12">
        <v>7</v>
      </c>
      <c r="P1539" s="12">
        <v>5.5</v>
      </c>
      <c r="Q1539" s="12">
        <v>7.6</v>
      </c>
      <c r="R1539" s="85">
        <v>0.84955629918283726</v>
      </c>
      <c r="S1539" s="122">
        <v>0.79950997335629115</v>
      </c>
      <c r="T1539" s="122">
        <v>0.84466551595797745</v>
      </c>
      <c r="U1539" s="122">
        <v>0.83402061131484451</v>
      </c>
      <c r="V1539" s="174">
        <f t="shared" si="2613"/>
        <v>5</v>
      </c>
      <c r="W1539" s="174">
        <f t="shared" si="2614"/>
        <v>5</v>
      </c>
      <c r="X1539" s="174">
        <f t="shared" si="2615"/>
        <v>5</v>
      </c>
      <c r="Y1539" s="174">
        <f t="shared" si="2616"/>
        <v>5</v>
      </c>
      <c r="Z1539" s="99"/>
      <c r="AA1539" s="99"/>
      <c r="AB1539" s="99"/>
      <c r="AC1539" s="99"/>
      <c r="AD1539" s="99"/>
      <c r="AE1539" s="99"/>
      <c r="AF1539" s="99"/>
      <c r="AG1539" s="99"/>
      <c r="AH1539" s="99"/>
      <c r="AI1539" s="99"/>
      <c r="AJ1539" s="99"/>
      <c r="AK1539" s="99"/>
      <c r="AL1539" s="99"/>
      <c r="AM1539" s="99"/>
      <c r="AN1539" s="99"/>
      <c r="AO1539" s="52"/>
      <c r="AP1539" s="52"/>
      <c r="AQ1539" s="52"/>
    </row>
    <row r="1540" spans="1:43" ht="15" thickBot="1">
      <c r="A1540" s="1" t="s">
        <v>12</v>
      </c>
      <c r="B1540" s="8">
        <v>13151070203</v>
      </c>
      <c r="C1540" s="8"/>
      <c r="D1540" s="12">
        <v>91.5</v>
      </c>
      <c r="E1540" s="12">
        <v>79.2</v>
      </c>
      <c r="F1540" s="12">
        <v>49.9</v>
      </c>
      <c r="G1540" s="12">
        <v>42.9</v>
      </c>
      <c r="H1540" s="12">
        <v>7.2</v>
      </c>
      <c r="I1540" s="12">
        <v>3.5</v>
      </c>
      <c r="J1540" s="12">
        <v>5.3</v>
      </c>
      <c r="K1540" s="12">
        <v>9.6</v>
      </c>
      <c r="L1540" s="12">
        <v>30.5</v>
      </c>
      <c r="M1540" s="12">
        <v>5.7</v>
      </c>
      <c r="N1540" s="12">
        <v>75.7</v>
      </c>
      <c r="O1540" s="12">
        <v>7.3</v>
      </c>
      <c r="P1540" s="12">
        <v>7</v>
      </c>
      <c r="Q1540" s="12">
        <v>6.8</v>
      </c>
      <c r="R1540" s="85">
        <v>0.81409656797059937</v>
      </c>
      <c r="S1540" s="122">
        <v>0.76566066040345204</v>
      </c>
      <c r="T1540" s="122">
        <v>0.81655330531486447</v>
      </c>
      <c r="U1540" s="122">
        <v>0.80056098729869207</v>
      </c>
      <c r="V1540" s="174">
        <f t="shared" si="2613"/>
        <v>5</v>
      </c>
      <c r="W1540" s="174">
        <f t="shared" si="2614"/>
        <v>5</v>
      </c>
      <c r="X1540" s="174">
        <f t="shared" si="2615"/>
        <v>5</v>
      </c>
      <c r="Y1540" s="174">
        <f t="shared" si="2616"/>
        <v>5</v>
      </c>
      <c r="Z1540" s="99"/>
      <c r="AA1540" s="99"/>
      <c r="AB1540" s="99"/>
      <c r="AC1540" s="99"/>
      <c r="AD1540" s="99"/>
      <c r="AE1540" s="99"/>
      <c r="AF1540" s="99"/>
      <c r="AG1540" s="99"/>
      <c r="AH1540" s="99"/>
      <c r="AI1540" s="99"/>
      <c r="AJ1540" s="99"/>
      <c r="AK1540" s="99"/>
      <c r="AL1540" s="99"/>
      <c r="AM1540" s="99"/>
      <c r="AN1540" s="99"/>
      <c r="AO1540" s="52"/>
      <c r="AP1540" s="52"/>
      <c r="AQ1540" s="52"/>
    </row>
    <row r="1541" spans="1:43" ht="15" thickBot="1">
      <c r="A1541" s="1" t="s">
        <v>12</v>
      </c>
      <c r="B1541" s="1">
        <v>13151070204</v>
      </c>
      <c r="C1541" s="1"/>
      <c r="D1541" s="12">
        <v>80.400000000000006</v>
      </c>
      <c r="E1541" s="12">
        <v>70.099999999999994</v>
      </c>
      <c r="F1541" s="12">
        <v>54.5</v>
      </c>
      <c r="G1541" s="12">
        <v>32.799999999999997</v>
      </c>
      <c r="H1541" s="12">
        <v>7.3</v>
      </c>
      <c r="I1541" s="12">
        <v>2.5</v>
      </c>
      <c r="J1541" s="12">
        <v>4</v>
      </c>
      <c r="K1541" s="12">
        <v>15.9</v>
      </c>
      <c r="L1541" s="12">
        <v>30.9</v>
      </c>
      <c r="M1541" s="12">
        <v>9.6</v>
      </c>
      <c r="N1541" s="12">
        <v>72.5</v>
      </c>
      <c r="O1541" s="12">
        <v>4.4000000000000004</v>
      </c>
      <c r="P1541" s="12">
        <v>4.8</v>
      </c>
      <c r="Q1541" s="12">
        <v>9.9</v>
      </c>
      <c r="R1541" s="85">
        <v>0.75574974671980821</v>
      </c>
      <c r="S1541" s="122">
        <v>0.68287525364547585</v>
      </c>
      <c r="T1541" s="122">
        <v>0.76402692954557005</v>
      </c>
      <c r="U1541" s="122">
        <v>0.77893907174306309</v>
      </c>
      <c r="V1541" s="174">
        <f t="shared" si="2613"/>
        <v>5</v>
      </c>
      <c r="W1541" s="174">
        <f t="shared" si="2614"/>
        <v>5</v>
      </c>
      <c r="X1541" s="174">
        <f t="shared" si="2615"/>
        <v>5</v>
      </c>
      <c r="Y1541" s="174">
        <f t="shared" si="2616"/>
        <v>5</v>
      </c>
      <c r="Z1541" s="99"/>
      <c r="AA1541" s="99"/>
      <c r="AB1541" s="99"/>
      <c r="AC1541" s="99"/>
      <c r="AD1541" s="99"/>
      <c r="AE1541" s="99"/>
      <c r="AF1541" s="99"/>
      <c r="AG1541" s="99"/>
      <c r="AH1541" s="99"/>
      <c r="AI1541" s="99"/>
      <c r="AJ1541" s="99"/>
      <c r="AK1541" s="99"/>
      <c r="AL1541" s="99"/>
      <c r="AM1541" s="99"/>
      <c r="AN1541" s="99"/>
      <c r="AO1541" s="52"/>
      <c r="AP1541" s="52"/>
      <c r="AQ1541" s="52"/>
    </row>
    <row r="1542" spans="1:43" ht="15" thickBot="1">
      <c r="A1542" s="1" t="s">
        <v>12</v>
      </c>
      <c r="B1542" s="1">
        <v>13151070205</v>
      </c>
      <c r="C1542" s="1"/>
      <c r="D1542" s="12">
        <v>90.6</v>
      </c>
      <c r="E1542" s="12">
        <v>81.099999999999994</v>
      </c>
      <c r="F1542" s="12">
        <v>44.5</v>
      </c>
      <c r="G1542" s="12">
        <v>49.8</v>
      </c>
      <c r="H1542" s="12">
        <v>10</v>
      </c>
      <c r="I1542" s="12">
        <v>14</v>
      </c>
      <c r="J1542" s="12">
        <v>35.799999999999997</v>
      </c>
      <c r="K1542" s="12">
        <v>28.6</v>
      </c>
      <c r="L1542" s="12">
        <v>31.6</v>
      </c>
      <c r="M1542" s="12">
        <v>13.6</v>
      </c>
      <c r="N1542" s="12">
        <v>80</v>
      </c>
      <c r="O1542" s="12">
        <v>10.199999999999999</v>
      </c>
      <c r="P1542" s="12">
        <v>18.3</v>
      </c>
      <c r="Q1542" s="12">
        <v>9.6999999999999993</v>
      </c>
      <c r="R1542" s="85">
        <v>0.67833199489033946</v>
      </c>
      <c r="S1542" s="122">
        <v>0.61648744882443285</v>
      </c>
      <c r="T1542" s="122">
        <v>0.6842125288883697</v>
      </c>
      <c r="U1542" s="122">
        <v>0.72084954979014981</v>
      </c>
      <c r="V1542" s="174">
        <f t="shared" si="2613"/>
        <v>3</v>
      </c>
      <c r="W1542" s="174">
        <f t="shared" si="2614"/>
        <v>5</v>
      </c>
      <c r="X1542" s="174">
        <f t="shared" si="2615"/>
        <v>3</v>
      </c>
      <c r="Y1542" s="174">
        <f t="shared" si="2616"/>
        <v>5</v>
      </c>
      <c r="Z1542" s="99"/>
      <c r="AA1542" s="99"/>
      <c r="AB1542" s="99"/>
      <c r="AC1542" s="99"/>
      <c r="AD1542" s="99"/>
      <c r="AE1542" s="99"/>
      <c r="AF1542" s="99"/>
      <c r="AG1542" s="99"/>
      <c r="AH1542" s="99"/>
      <c r="AI1542" s="99"/>
      <c r="AJ1542" s="99"/>
      <c r="AK1542" s="99"/>
      <c r="AL1542" s="99"/>
      <c r="AM1542" s="99"/>
      <c r="AN1542" s="99"/>
      <c r="AO1542" s="52"/>
      <c r="AP1542" s="52"/>
      <c r="AQ1542" s="52"/>
    </row>
    <row r="1543" spans="1:43" ht="15" thickBot="1">
      <c r="A1543" s="1" t="s">
        <v>12</v>
      </c>
      <c r="B1543" s="9">
        <v>13151070304</v>
      </c>
      <c r="C1543" s="9"/>
      <c r="D1543" s="12">
        <v>71.400000000000006</v>
      </c>
      <c r="E1543" s="12">
        <v>57.5</v>
      </c>
      <c r="F1543" s="12">
        <v>39.700000000000003</v>
      </c>
      <c r="G1543" s="12">
        <v>11.9</v>
      </c>
      <c r="H1543" s="12">
        <v>12.8</v>
      </c>
      <c r="I1543" s="12">
        <v>13.5</v>
      </c>
      <c r="J1543" s="12">
        <v>38.299999999999997</v>
      </c>
      <c r="K1543" s="12">
        <v>47.7</v>
      </c>
      <c r="L1543" s="12">
        <v>52.3</v>
      </c>
      <c r="M1543" s="12">
        <v>11.7</v>
      </c>
      <c r="N1543" s="12">
        <v>62.5</v>
      </c>
      <c r="O1543" s="12">
        <v>16.3</v>
      </c>
      <c r="P1543" s="12">
        <v>26.7</v>
      </c>
      <c r="Q1543" s="12">
        <v>16</v>
      </c>
      <c r="R1543" s="85">
        <v>0.39181301798811768</v>
      </c>
      <c r="S1543" s="122">
        <v>0.31580168159167815</v>
      </c>
      <c r="T1543" s="122">
        <v>0.47581405685070416</v>
      </c>
      <c r="U1543" s="122">
        <v>0.45395859187218945</v>
      </c>
      <c r="V1543" s="174">
        <f t="shared" si="2613"/>
        <v>2</v>
      </c>
      <c r="W1543" s="174">
        <f t="shared" si="2614"/>
        <v>2</v>
      </c>
      <c r="X1543" s="174">
        <f t="shared" si="2615"/>
        <v>2</v>
      </c>
      <c r="Y1543" s="174">
        <f t="shared" si="2616"/>
        <v>2</v>
      </c>
      <c r="Z1543" s="99"/>
      <c r="AA1543" s="99"/>
      <c r="AB1543" s="99"/>
      <c r="AC1543" s="99"/>
      <c r="AD1543" s="99"/>
      <c r="AE1543" s="99"/>
      <c r="AF1543" s="99"/>
      <c r="AG1543" s="99"/>
      <c r="AH1543" s="99"/>
      <c r="AI1543" s="99"/>
      <c r="AJ1543" s="99"/>
      <c r="AK1543" s="99"/>
      <c r="AL1543" s="99"/>
      <c r="AM1543" s="99"/>
      <c r="AN1543" s="99"/>
      <c r="AO1543" s="52"/>
      <c r="AP1543" s="52"/>
      <c r="AQ1543" s="52"/>
    </row>
    <row r="1544" spans="1:43" ht="15" thickBot="1">
      <c r="A1544" s="1" t="s">
        <v>12</v>
      </c>
      <c r="B1544" s="1">
        <v>13151070305</v>
      </c>
      <c r="C1544" s="1"/>
      <c r="D1544" s="12">
        <v>86.1</v>
      </c>
      <c r="E1544" s="12">
        <v>71.5</v>
      </c>
      <c r="F1544" s="12">
        <v>39.4</v>
      </c>
      <c r="G1544" s="12">
        <v>42.4</v>
      </c>
      <c r="H1544" s="12">
        <v>7.9</v>
      </c>
      <c r="I1544" s="12">
        <v>12</v>
      </c>
      <c r="J1544" s="12">
        <v>13.7</v>
      </c>
      <c r="K1544" s="12">
        <v>22</v>
      </c>
      <c r="L1544" s="12">
        <v>33.4</v>
      </c>
      <c r="M1544" s="12">
        <v>6.7</v>
      </c>
      <c r="N1544" s="12">
        <v>77.599999999999994</v>
      </c>
      <c r="O1544" s="12">
        <v>7.5</v>
      </c>
      <c r="P1544" s="12">
        <v>16.3</v>
      </c>
      <c r="Q1544" s="12">
        <v>8.1999999999999993</v>
      </c>
      <c r="R1544" s="85">
        <v>0.71572830709440716</v>
      </c>
      <c r="S1544" s="122">
        <v>0.62318051091946292</v>
      </c>
      <c r="T1544" s="122">
        <v>0.74184639041546485</v>
      </c>
      <c r="U1544" s="122">
        <v>0.75025714240745356</v>
      </c>
      <c r="V1544" s="174">
        <f t="shared" si="2613"/>
        <v>5</v>
      </c>
      <c r="W1544" s="174">
        <f t="shared" si="2614"/>
        <v>5</v>
      </c>
      <c r="X1544" s="174">
        <f t="shared" si="2615"/>
        <v>5</v>
      </c>
      <c r="Y1544" s="174">
        <f t="shared" si="2616"/>
        <v>5</v>
      </c>
      <c r="Z1544" s="99"/>
      <c r="AA1544" s="99"/>
      <c r="AB1544" s="99"/>
      <c r="AC1544" s="99"/>
      <c r="AD1544" s="99"/>
      <c r="AE1544" s="99"/>
      <c r="AF1544" s="99"/>
      <c r="AG1544" s="99"/>
      <c r="AH1544" s="99"/>
      <c r="AI1544" s="99"/>
      <c r="AJ1544" s="99"/>
      <c r="AK1544" s="99"/>
      <c r="AL1544" s="99"/>
      <c r="AM1544" s="99"/>
      <c r="AN1544" s="99"/>
      <c r="AO1544" s="52"/>
      <c r="AP1544" s="52"/>
      <c r="AQ1544" s="52"/>
    </row>
    <row r="1545" spans="1:43" ht="15" thickBot="1">
      <c r="A1545" s="1" t="s">
        <v>12</v>
      </c>
      <c r="B1545" s="1">
        <v>13151070306</v>
      </c>
      <c r="C1545" s="1"/>
      <c r="D1545" s="12">
        <v>75.5</v>
      </c>
      <c r="E1545" s="12">
        <v>63.7</v>
      </c>
      <c r="F1545" s="12">
        <v>45.7</v>
      </c>
      <c r="G1545" s="12">
        <v>37.5</v>
      </c>
      <c r="H1545" s="12">
        <v>8.6</v>
      </c>
      <c r="I1545" s="12">
        <v>4.2</v>
      </c>
      <c r="J1545" s="12">
        <v>9.6999999999999993</v>
      </c>
      <c r="K1545" s="12">
        <v>18.3</v>
      </c>
      <c r="L1545" s="12">
        <v>34.700000000000003</v>
      </c>
      <c r="M1545" s="12">
        <v>5.6</v>
      </c>
      <c r="N1545" s="12">
        <v>73.8</v>
      </c>
      <c r="O1545" s="12">
        <v>9.6999999999999993</v>
      </c>
      <c r="P1545" s="12">
        <v>13.8</v>
      </c>
      <c r="Q1545" s="12">
        <v>11</v>
      </c>
      <c r="R1545" s="85">
        <v>0.69010109187648916</v>
      </c>
      <c r="S1545" s="122">
        <v>0.5929169125997481</v>
      </c>
      <c r="T1545" s="122">
        <v>0.75393558409565598</v>
      </c>
      <c r="U1545" s="122">
        <v>0.69269764066487149</v>
      </c>
      <c r="V1545" s="174">
        <f t="shared" si="2613"/>
        <v>5</v>
      </c>
      <c r="W1545" s="174">
        <f t="shared" si="2614"/>
        <v>3</v>
      </c>
      <c r="X1545" s="174">
        <f t="shared" si="2615"/>
        <v>5</v>
      </c>
      <c r="Y1545" s="174">
        <f t="shared" si="2616"/>
        <v>3</v>
      </c>
      <c r="Z1545" s="99"/>
      <c r="AA1545" s="99"/>
      <c r="AB1545" s="99"/>
      <c r="AC1545" s="99"/>
      <c r="AD1545" s="99"/>
      <c r="AE1545" s="99"/>
      <c r="AF1545" s="99"/>
      <c r="AG1545" s="99"/>
      <c r="AH1545" s="99"/>
      <c r="AI1545" s="99"/>
      <c r="AJ1545" s="99"/>
      <c r="AK1545" s="99"/>
      <c r="AL1545" s="99"/>
      <c r="AM1545" s="99"/>
      <c r="AN1545" s="99"/>
      <c r="AO1545" s="52"/>
      <c r="AP1545" s="52"/>
      <c r="AQ1545" s="52"/>
    </row>
    <row r="1546" spans="1:43" ht="15" thickBot="1">
      <c r="A1546" s="1" t="s">
        <v>12</v>
      </c>
      <c r="B1546" s="1">
        <v>13151070307</v>
      </c>
      <c r="C1546" s="1"/>
      <c r="D1546" s="12">
        <v>75.400000000000006</v>
      </c>
      <c r="E1546" s="12">
        <v>62.5</v>
      </c>
      <c r="F1546" s="12">
        <v>35.5</v>
      </c>
      <c r="G1546" s="12">
        <v>19.100000000000001</v>
      </c>
      <c r="H1546" s="12">
        <v>13.6</v>
      </c>
      <c r="I1546" s="12">
        <v>13.1</v>
      </c>
      <c r="J1546" s="12">
        <v>4.3</v>
      </c>
      <c r="K1546" s="12">
        <v>24.4</v>
      </c>
      <c r="L1546" s="12">
        <v>29.7</v>
      </c>
      <c r="M1546" s="12">
        <v>6.6</v>
      </c>
      <c r="N1546" s="12">
        <v>66.400000000000006</v>
      </c>
      <c r="O1546" s="12">
        <v>6.1</v>
      </c>
      <c r="P1546" s="12">
        <v>4.9000000000000004</v>
      </c>
      <c r="Q1546" s="12">
        <v>11.9</v>
      </c>
      <c r="R1546" s="85">
        <v>0.63780364352354924</v>
      </c>
      <c r="S1546" s="122">
        <v>0.41894265274698056</v>
      </c>
      <c r="T1546" s="122">
        <v>0.75972914486033549</v>
      </c>
      <c r="U1546" s="122">
        <v>0.70521590322545802</v>
      </c>
      <c r="V1546" s="174">
        <f t="shared" si="2613"/>
        <v>3</v>
      </c>
      <c r="W1546" s="174">
        <f t="shared" si="2614"/>
        <v>2</v>
      </c>
      <c r="X1546" s="174">
        <f t="shared" si="2615"/>
        <v>5</v>
      </c>
      <c r="Y1546" s="174">
        <f t="shared" si="2616"/>
        <v>3</v>
      </c>
      <c r="Z1546" s="99"/>
      <c r="AA1546" s="99"/>
      <c r="AB1546" s="99"/>
      <c r="AC1546" s="99"/>
      <c r="AD1546" s="99"/>
      <c r="AE1546" s="99"/>
      <c r="AF1546" s="99"/>
      <c r="AG1546" s="99"/>
      <c r="AH1546" s="99"/>
      <c r="AI1546" s="99"/>
      <c r="AJ1546" s="99"/>
      <c r="AK1546" s="99"/>
      <c r="AL1546" s="99"/>
      <c r="AM1546" s="99"/>
      <c r="AN1546" s="99"/>
      <c r="AO1546" s="52"/>
      <c r="AP1546" s="52"/>
      <c r="AQ1546" s="52"/>
    </row>
    <row r="1547" spans="1:43" ht="15" thickBot="1">
      <c r="A1547" s="1" t="s">
        <v>12</v>
      </c>
      <c r="B1547" s="1">
        <v>13151070309</v>
      </c>
      <c r="C1547" s="1"/>
      <c r="D1547" s="12">
        <v>79.7</v>
      </c>
      <c r="E1547" s="12">
        <v>71.8</v>
      </c>
      <c r="F1547" s="12">
        <v>52.8</v>
      </c>
      <c r="G1547" s="12">
        <v>25.1</v>
      </c>
      <c r="H1547" s="12">
        <v>7.7</v>
      </c>
      <c r="I1547" s="12">
        <v>7.9</v>
      </c>
      <c r="J1547" s="12">
        <v>3.4</v>
      </c>
      <c r="K1547" s="12">
        <v>7.5</v>
      </c>
      <c r="L1547" s="12">
        <v>28.7</v>
      </c>
      <c r="M1547" s="12">
        <v>4.5999999999999996</v>
      </c>
      <c r="N1547" s="12">
        <v>74.2</v>
      </c>
      <c r="O1547" s="12">
        <v>7</v>
      </c>
      <c r="P1547" s="12">
        <v>15.3</v>
      </c>
      <c r="Q1547" s="12">
        <v>12.2</v>
      </c>
      <c r="R1547" s="85">
        <v>0.7439267310711104</v>
      </c>
      <c r="S1547" s="122">
        <v>0.6350578006028913</v>
      </c>
      <c r="T1547" s="122">
        <v>0.84464824826216622</v>
      </c>
      <c r="U1547" s="122">
        <v>0.69462059176139712</v>
      </c>
      <c r="V1547" s="174">
        <f t="shared" si="2613"/>
        <v>5</v>
      </c>
      <c r="W1547" s="174">
        <f t="shared" si="2614"/>
        <v>5</v>
      </c>
      <c r="X1547" s="174">
        <f t="shared" si="2615"/>
        <v>5</v>
      </c>
      <c r="Y1547" s="174">
        <f t="shared" si="2616"/>
        <v>3</v>
      </c>
      <c r="Z1547" s="99"/>
      <c r="AA1547" s="99"/>
      <c r="AB1547" s="99"/>
      <c r="AC1547" s="99"/>
      <c r="AD1547" s="99"/>
      <c r="AE1547" s="99"/>
      <c r="AF1547" s="99"/>
      <c r="AG1547" s="99"/>
      <c r="AH1547" s="99"/>
      <c r="AI1547" s="99"/>
      <c r="AJ1547" s="99"/>
      <c r="AK1547" s="99"/>
      <c r="AL1547" s="99"/>
      <c r="AM1547" s="99"/>
      <c r="AN1547" s="99"/>
      <c r="AO1547" s="52"/>
      <c r="AP1547" s="52"/>
      <c r="AQ1547" s="52"/>
    </row>
    <row r="1548" spans="1:43" ht="15" thickBot="1">
      <c r="A1548" s="1" t="s">
        <v>12</v>
      </c>
      <c r="B1548" s="1">
        <v>13151070310</v>
      </c>
      <c r="C1548" s="1"/>
      <c r="D1548" s="12">
        <v>77</v>
      </c>
      <c r="E1548" s="12">
        <v>68.599999999999994</v>
      </c>
      <c r="F1548" s="12">
        <v>48.1</v>
      </c>
      <c r="G1548" s="12">
        <v>19.8</v>
      </c>
      <c r="H1548" s="12">
        <v>8.4</v>
      </c>
      <c r="I1548" s="12">
        <v>5.2</v>
      </c>
      <c r="J1548" s="12">
        <v>11.5</v>
      </c>
      <c r="K1548" s="12">
        <v>24</v>
      </c>
      <c r="L1548" s="12">
        <v>33.299999999999997</v>
      </c>
      <c r="M1548" s="12">
        <v>12</v>
      </c>
      <c r="N1548" s="12">
        <v>70.7</v>
      </c>
      <c r="O1548" s="12">
        <v>12.3</v>
      </c>
      <c r="P1548" s="12">
        <v>16.2</v>
      </c>
      <c r="Q1548" s="12">
        <v>6.3</v>
      </c>
      <c r="R1548" s="85">
        <v>0.66123179230760798</v>
      </c>
      <c r="S1548" s="122">
        <v>0.57754964914341544</v>
      </c>
      <c r="T1548" s="122">
        <v>0.70016775356439864</v>
      </c>
      <c r="U1548" s="122">
        <v>0.6908907214647203</v>
      </c>
      <c r="V1548" s="174">
        <f t="shared" si="2613"/>
        <v>3</v>
      </c>
      <c r="W1548" s="174">
        <f t="shared" si="2614"/>
        <v>3</v>
      </c>
      <c r="X1548" s="174">
        <f t="shared" si="2615"/>
        <v>3</v>
      </c>
      <c r="Y1548" s="174">
        <f t="shared" si="2616"/>
        <v>3</v>
      </c>
      <c r="Z1548" s="99"/>
      <c r="AA1548" s="99"/>
      <c r="AB1548" s="99"/>
      <c r="AC1548" s="99"/>
      <c r="AD1548" s="99"/>
      <c r="AE1548" s="99"/>
      <c r="AF1548" s="99"/>
      <c r="AG1548" s="99"/>
      <c r="AH1548" s="99"/>
      <c r="AI1548" s="99"/>
      <c r="AJ1548" s="99"/>
      <c r="AK1548" s="99"/>
      <c r="AL1548" s="99"/>
      <c r="AM1548" s="99"/>
      <c r="AN1548" s="99"/>
      <c r="AO1548" s="52"/>
      <c r="AP1548" s="52"/>
      <c r="AQ1548" s="52"/>
    </row>
    <row r="1549" spans="1:43" ht="15" thickBot="1">
      <c r="A1549" s="1" t="s">
        <v>12</v>
      </c>
      <c r="B1549" s="9">
        <v>13151070311</v>
      </c>
      <c r="C1549" s="9"/>
      <c r="D1549" s="12">
        <v>72.8</v>
      </c>
      <c r="E1549" s="12">
        <v>61.4</v>
      </c>
      <c r="F1549" s="12">
        <v>35.200000000000003</v>
      </c>
      <c r="G1549" s="12">
        <v>14</v>
      </c>
      <c r="H1549" s="12">
        <v>9.4</v>
      </c>
      <c r="I1549" s="12">
        <v>7.8</v>
      </c>
      <c r="J1549" s="12">
        <v>18.8</v>
      </c>
      <c r="K1549" s="12">
        <v>31.7</v>
      </c>
      <c r="L1549" s="12">
        <v>38.1</v>
      </c>
      <c r="M1549" s="12">
        <v>15.6</v>
      </c>
      <c r="N1549" s="12">
        <v>65.099999999999994</v>
      </c>
      <c r="O1549" s="12">
        <v>5.9</v>
      </c>
      <c r="P1549" s="12">
        <v>28.1</v>
      </c>
      <c r="Q1549" s="12">
        <v>15.7</v>
      </c>
      <c r="R1549" s="85">
        <v>0.52809236546571114</v>
      </c>
      <c r="S1549" s="122">
        <v>0.45201299057709332</v>
      </c>
      <c r="T1549" s="122">
        <v>0.61284207845077954</v>
      </c>
      <c r="U1549" s="122">
        <v>0.54188070396820132</v>
      </c>
      <c r="V1549" s="174">
        <f t="shared" si="2613"/>
        <v>2</v>
      </c>
      <c r="W1549" s="174">
        <f t="shared" si="2614"/>
        <v>2</v>
      </c>
      <c r="X1549" s="174">
        <f t="shared" si="2615"/>
        <v>3</v>
      </c>
      <c r="Y1549" s="174">
        <f t="shared" si="2616"/>
        <v>2</v>
      </c>
      <c r="Z1549" s="99"/>
      <c r="AA1549" s="99"/>
      <c r="AB1549" s="99"/>
      <c r="AC1549" s="99"/>
      <c r="AD1549" s="99"/>
      <c r="AE1549" s="99"/>
      <c r="AF1549" s="99"/>
      <c r="AG1549" s="99"/>
      <c r="AH1549" s="99"/>
      <c r="AI1549" s="99"/>
      <c r="AJ1549" s="99"/>
      <c r="AK1549" s="99"/>
      <c r="AL1549" s="99"/>
      <c r="AM1549" s="99"/>
      <c r="AN1549" s="99"/>
      <c r="AO1549" s="52"/>
      <c r="AP1549" s="52"/>
      <c r="AQ1549" s="52"/>
    </row>
    <row r="1550" spans="1:43" ht="15" thickBot="1">
      <c r="A1550" s="1" t="s">
        <v>12</v>
      </c>
      <c r="B1550" s="1">
        <v>13151070402</v>
      </c>
      <c r="C1550" s="1"/>
      <c r="D1550" s="12">
        <v>89.4</v>
      </c>
      <c r="E1550" s="12">
        <v>76</v>
      </c>
      <c r="F1550" s="12">
        <v>57.2</v>
      </c>
      <c r="G1550" s="12">
        <v>35</v>
      </c>
      <c r="H1550" s="12">
        <v>6.5</v>
      </c>
      <c r="I1550" s="12">
        <v>3.4</v>
      </c>
      <c r="J1550" s="12">
        <v>9.4</v>
      </c>
      <c r="K1550" s="12">
        <v>21.7</v>
      </c>
      <c r="L1550" s="12">
        <v>32.5</v>
      </c>
      <c r="M1550" s="12">
        <v>7.8</v>
      </c>
      <c r="N1550" s="12">
        <v>70.900000000000006</v>
      </c>
      <c r="O1550" s="12">
        <v>10.9</v>
      </c>
      <c r="P1550" s="12">
        <v>14.7</v>
      </c>
      <c r="Q1550" s="12">
        <v>10.1</v>
      </c>
      <c r="R1550" s="85">
        <v>0.72871038023345103</v>
      </c>
      <c r="S1550" s="122">
        <v>0.74482923079075247</v>
      </c>
      <c r="T1550" s="122">
        <v>0.74220884202019</v>
      </c>
      <c r="U1550" s="122">
        <v>0.66995719916238561</v>
      </c>
      <c r="V1550" s="174">
        <f t="shared" si="2613"/>
        <v>5</v>
      </c>
      <c r="W1550" s="174">
        <f t="shared" si="2614"/>
        <v>5</v>
      </c>
      <c r="X1550" s="174">
        <f t="shared" si="2615"/>
        <v>5</v>
      </c>
      <c r="Y1550" s="174">
        <f t="shared" si="2616"/>
        <v>3</v>
      </c>
      <c r="Z1550" s="99"/>
      <c r="AA1550" s="99"/>
      <c r="AB1550" s="99"/>
      <c r="AC1550" s="99"/>
      <c r="AD1550" s="99"/>
      <c r="AE1550" s="99"/>
      <c r="AF1550" s="99"/>
      <c r="AG1550" s="99"/>
      <c r="AH1550" s="99"/>
      <c r="AI1550" s="99"/>
      <c r="AJ1550" s="99"/>
      <c r="AK1550" s="99"/>
      <c r="AL1550" s="99"/>
      <c r="AM1550" s="99"/>
      <c r="AN1550" s="99"/>
      <c r="AO1550" s="52"/>
      <c r="AP1550" s="52"/>
      <c r="AQ1550" s="52"/>
    </row>
    <row r="1551" spans="1:43" ht="15" thickBot="1">
      <c r="A1551" s="1" t="s">
        <v>12</v>
      </c>
      <c r="B1551" s="1">
        <v>13151070403</v>
      </c>
      <c r="C1551" s="1"/>
      <c r="D1551" s="12">
        <v>82.3</v>
      </c>
      <c r="E1551" s="12">
        <v>66.900000000000006</v>
      </c>
      <c r="F1551" s="12">
        <v>46</v>
      </c>
      <c r="G1551" s="12">
        <v>18.8</v>
      </c>
      <c r="H1551" s="12">
        <v>9.1</v>
      </c>
      <c r="I1551" s="12">
        <v>11.5</v>
      </c>
      <c r="J1551" s="12">
        <v>6.7</v>
      </c>
      <c r="K1551" s="12">
        <v>27</v>
      </c>
      <c r="L1551" s="12">
        <v>34.1</v>
      </c>
      <c r="M1551" s="12">
        <v>11.7</v>
      </c>
      <c r="N1551" s="12">
        <v>59.7</v>
      </c>
      <c r="O1551" s="12">
        <v>17.2</v>
      </c>
      <c r="P1551" s="12">
        <v>23.3</v>
      </c>
      <c r="Q1551" s="12">
        <v>13.6</v>
      </c>
      <c r="R1551" s="85">
        <v>0.56765231459429177</v>
      </c>
      <c r="S1551" s="122">
        <v>0.55142073963149718</v>
      </c>
      <c r="T1551" s="122">
        <v>0.6849433203887284</v>
      </c>
      <c r="U1551" s="122">
        <v>0.47132926005961068</v>
      </c>
      <c r="V1551" s="174">
        <f t="shared" si="2613"/>
        <v>3</v>
      </c>
      <c r="W1551" s="174">
        <f t="shared" si="2614"/>
        <v>3</v>
      </c>
      <c r="X1551" s="174">
        <f t="shared" si="2615"/>
        <v>3</v>
      </c>
      <c r="Y1551" s="174">
        <f t="shared" si="2616"/>
        <v>2</v>
      </c>
      <c r="Z1551" s="99"/>
      <c r="AA1551" s="99"/>
      <c r="AB1551" s="99"/>
      <c r="AC1551" s="99"/>
      <c r="AD1551" s="99"/>
      <c r="AE1551" s="99"/>
      <c r="AF1551" s="99"/>
      <c r="AG1551" s="99"/>
      <c r="AH1551" s="99"/>
      <c r="AI1551" s="99"/>
      <c r="AJ1551" s="99"/>
      <c r="AK1551" s="99"/>
      <c r="AL1551" s="99"/>
      <c r="AM1551" s="99"/>
      <c r="AN1551" s="99"/>
      <c r="AO1551" s="52"/>
      <c r="AP1551" s="52"/>
      <c r="AQ1551" s="52"/>
    </row>
    <row r="1552" spans="1:43" ht="15" thickBot="1">
      <c r="A1552" s="1" t="s">
        <v>12</v>
      </c>
      <c r="B1552" s="1">
        <v>13151070404</v>
      </c>
      <c r="C1552" s="1"/>
      <c r="D1552" s="12">
        <v>80</v>
      </c>
      <c r="E1552" s="12">
        <v>65.8</v>
      </c>
      <c r="F1552" s="12">
        <v>31.9</v>
      </c>
      <c r="G1552" s="12">
        <v>25.1</v>
      </c>
      <c r="H1552" s="12">
        <v>8.5</v>
      </c>
      <c r="I1552" s="12">
        <v>3.8</v>
      </c>
      <c r="J1552" s="12">
        <v>18.7</v>
      </c>
      <c r="K1552" s="12">
        <v>24.2</v>
      </c>
      <c r="L1552" s="12">
        <v>33.299999999999997</v>
      </c>
      <c r="M1552" s="12">
        <v>11.2</v>
      </c>
      <c r="N1552" s="12">
        <v>65</v>
      </c>
      <c r="O1552" s="12">
        <v>7</v>
      </c>
      <c r="P1552" s="12">
        <v>14</v>
      </c>
      <c r="Q1552" s="12">
        <v>10</v>
      </c>
      <c r="R1552" s="85">
        <v>0.64303097148027544</v>
      </c>
      <c r="S1552" s="122">
        <v>0.54677901803190954</v>
      </c>
      <c r="T1552" s="122">
        <v>0.70464602788119279</v>
      </c>
      <c r="U1552" s="122">
        <v>0.66381610944205871</v>
      </c>
      <c r="V1552" s="174">
        <f t="shared" si="2613"/>
        <v>3</v>
      </c>
      <c r="W1552" s="174">
        <f t="shared" si="2614"/>
        <v>3</v>
      </c>
      <c r="X1552" s="174">
        <f t="shared" si="2615"/>
        <v>3</v>
      </c>
      <c r="Y1552" s="174">
        <f t="shared" si="2616"/>
        <v>3</v>
      </c>
      <c r="Z1552" s="99"/>
      <c r="AA1552" s="99"/>
      <c r="AB1552" s="99"/>
      <c r="AC1552" s="99"/>
      <c r="AD1552" s="99"/>
      <c r="AE1552" s="99"/>
      <c r="AF1552" s="99"/>
      <c r="AG1552" s="99"/>
      <c r="AH1552" s="99"/>
      <c r="AI1552" s="99"/>
      <c r="AJ1552" s="99"/>
      <c r="AK1552" s="99"/>
      <c r="AL1552" s="99"/>
      <c r="AM1552" s="99"/>
      <c r="AN1552" s="99"/>
      <c r="AO1552" s="52"/>
      <c r="AP1552" s="52"/>
      <c r="AQ1552" s="52"/>
    </row>
    <row r="1553" spans="1:43" ht="15" thickBot="1">
      <c r="A1553" s="1" t="s">
        <v>12</v>
      </c>
      <c r="B1553" s="9">
        <v>13151070501</v>
      </c>
      <c r="C1553" s="9"/>
      <c r="D1553" s="12">
        <v>74.900000000000006</v>
      </c>
      <c r="E1553" s="12">
        <v>63.3</v>
      </c>
      <c r="F1553" s="12">
        <v>35.799999999999997</v>
      </c>
      <c r="G1553" s="12">
        <v>20.9</v>
      </c>
      <c r="H1553" s="12">
        <v>10.1</v>
      </c>
      <c r="I1553" s="12">
        <v>9.8000000000000007</v>
      </c>
      <c r="J1553" s="12">
        <v>30.5</v>
      </c>
      <c r="K1553" s="12">
        <v>46.6</v>
      </c>
      <c r="L1553" s="12">
        <v>47.7</v>
      </c>
      <c r="M1553" s="12">
        <v>17</v>
      </c>
      <c r="N1553" s="12">
        <v>73.599999999999994</v>
      </c>
      <c r="O1553" s="12">
        <v>13.5</v>
      </c>
      <c r="P1553" s="12">
        <v>32.200000000000003</v>
      </c>
      <c r="Q1553" s="12">
        <v>19.3</v>
      </c>
      <c r="R1553" s="85">
        <v>0.44558140429970894</v>
      </c>
      <c r="S1553" s="122">
        <v>0.43862956347124515</v>
      </c>
      <c r="T1553" s="122">
        <v>0.47812034968829847</v>
      </c>
      <c r="U1553" s="122">
        <v>0.48475156757122456</v>
      </c>
      <c r="V1553" s="174">
        <f t="shared" si="2613"/>
        <v>2</v>
      </c>
      <c r="W1553" s="174">
        <f t="shared" si="2614"/>
        <v>2</v>
      </c>
      <c r="X1553" s="174">
        <f t="shared" si="2615"/>
        <v>2</v>
      </c>
      <c r="Y1553" s="174">
        <f t="shared" si="2616"/>
        <v>2</v>
      </c>
      <c r="Z1553" s="99"/>
      <c r="AA1553" s="99"/>
      <c r="AB1553" s="99"/>
      <c r="AC1553" s="99"/>
      <c r="AD1553" s="99"/>
      <c r="AE1553" s="99"/>
      <c r="AF1553" s="99"/>
      <c r="AG1553" s="99"/>
      <c r="AH1553" s="99"/>
      <c r="AI1553" s="99"/>
      <c r="AJ1553" s="99"/>
      <c r="AK1553" s="99"/>
      <c r="AL1553" s="99"/>
      <c r="AM1553" s="99"/>
      <c r="AN1553" s="99"/>
      <c r="AO1553" s="52"/>
      <c r="AP1553" s="52"/>
      <c r="AQ1553" s="52"/>
    </row>
    <row r="1554" spans="1:43" ht="15" thickBot="1">
      <c r="A1554" s="1" t="s">
        <v>12</v>
      </c>
      <c r="B1554" s="1">
        <v>13151070502</v>
      </c>
      <c r="C1554" s="1"/>
      <c r="D1554" s="12">
        <v>74.900000000000006</v>
      </c>
      <c r="E1554" s="12">
        <v>63.3</v>
      </c>
      <c r="F1554" s="12">
        <v>45.5</v>
      </c>
      <c r="G1554" s="12">
        <v>27.6</v>
      </c>
      <c r="H1554" s="12">
        <v>9.9</v>
      </c>
      <c r="I1554" s="12">
        <v>8.5</v>
      </c>
      <c r="J1554" s="12">
        <v>27.8</v>
      </c>
      <c r="K1554" s="12">
        <v>19.899999999999999</v>
      </c>
      <c r="L1554" s="12">
        <v>30</v>
      </c>
      <c r="M1554" s="12">
        <v>6.8</v>
      </c>
      <c r="N1554" s="12">
        <v>73.599999999999994</v>
      </c>
      <c r="O1554" s="12">
        <v>9.5</v>
      </c>
      <c r="P1554" s="12">
        <v>18.8</v>
      </c>
      <c r="Q1554" s="12">
        <v>10.8</v>
      </c>
      <c r="R1554" s="85">
        <v>0.65461545723844417</v>
      </c>
      <c r="S1554" s="122">
        <v>0.48803166697308131</v>
      </c>
      <c r="T1554" s="122">
        <v>0.77349707556205394</v>
      </c>
      <c r="U1554" s="122">
        <v>0.6698310224069981</v>
      </c>
      <c r="V1554" s="174">
        <f t="shared" si="2613"/>
        <v>3</v>
      </c>
      <c r="W1554" s="174">
        <f t="shared" si="2614"/>
        <v>3</v>
      </c>
      <c r="X1554" s="174">
        <f t="shared" si="2615"/>
        <v>5</v>
      </c>
      <c r="Y1554" s="174">
        <f t="shared" si="2616"/>
        <v>3</v>
      </c>
      <c r="Z1554" s="99"/>
      <c r="AA1554" s="99"/>
      <c r="AB1554" s="99"/>
      <c r="AC1554" s="99"/>
      <c r="AD1554" s="99"/>
      <c r="AE1554" s="99"/>
      <c r="AF1554" s="99"/>
      <c r="AG1554" s="99"/>
      <c r="AH1554" s="99"/>
      <c r="AI1554" s="99"/>
      <c r="AJ1554" s="99"/>
      <c r="AK1554" s="99"/>
      <c r="AL1554" s="99"/>
      <c r="AM1554" s="99"/>
      <c r="AN1554" s="99"/>
      <c r="AO1554" s="52"/>
      <c r="AP1554" s="52"/>
      <c r="AQ1554" s="52"/>
    </row>
    <row r="1555" spans="1:43" ht="15" thickBot="1">
      <c r="A1555" s="1" t="s">
        <v>13</v>
      </c>
      <c r="B1555" s="1">
        <v>13223120101</v>
      </c>
      <c r="C1555" s="1"/>
      <c r="D1555" s="12">
        <v>86.9</v>
      </c>
      <c r="E1555" s="12">
        <v>72.599999999999994</v>
      </c>
      <c r="F1555" s="12">
        <v>65.7</v>
      </c>
      <c r="G1555" s="12">
        <v>52.2</v>
      </c>
      <c r="H1555" s="12">
        <v>6.4</v>
      </c>
      <c r="I1555" s="12">
        <v>12.8</v>
      </c>
      <c r="J1555" s="12">
        <v>21</v>
      </c>
      <c r="K1555" s="12">
        <v>19.5</v>
      </c>
      <c r="L1555" s="12">
        <v>34</v>
      </c>
      <c r="M1555" s="12">
        <v>2.8</v>
      </c>
      <c r="N1555" s="12">
        <v>75.900000000000006</v>
      </c>
      <c r="O1555" s="12">
        <v>3</v>
      </c>
      <c r="P1555" s="12">
        <v>11</v>
      </c>
      <c r="Q1555" s="12">
        <v>11.4</v>
      </c>
      <c r="R1555" s="85">
        <v>0.76281224773390277</v>
      </c>
      <c r="S1555" s="122">
        <v>0.70784905027984679</v>
      </c>
      <c r="T1555" s="122">
        <v>0.77269294051582826</v>
      </c>
      <c r="U1555" s="122">
        <v>0.7644849899482199</v>
      </c>
      <c r="V1555" s="174">
        <f t="shared" si="2613"/>
        <v>5</v>
      </c>
      <c r="W1555" s="174">
        <f t="shared" si="2614"/>
        <v>5</v>
      </c>
      <c r="X1555" s="174">
        <f t="shared" si="2615"/>
        <v>5</v>
      </c>
      <c r="Y1555" s="174">
        <f t="shared" si="2616"/>
        <v>5</v>
      </c>
      <c r="Z1555" s="99"/>
      <c r="AA1555" s="99"/>
      <c r="AB1555" s="99"/>
      <c r="AC1555" s="99"/>
      <c r="AD1555" s="99"/>
      <c r="AE1555" s="99"/>
      <c r="AF1555" s="99"/>
      <c r="AG1555" s="99"/>
      <c r="AH1555" s="99"/>
      <c r="AI1555" s="99"/>
      <c r="AJ1555" s="99"/>
      <c r="AK1555" s="99"/>
      <c r="AL1555" s="99"/>
      <c r="AM1555" s="99"/>
      <c r="AN1555" s="99"/>
      <c r="AO1555" s="52"/>
      <c r="AP1555" s="52"/>
      <c r="AQ1555" s="52"/>
    </row>
    <row r="1556" spans="1:43" ht="15" thickBot="1">
      <c r="A1556" s="1" t="s">
        <v>13</v>
      </c>
      <c r="B1556" s="1">
        <v>13223120102</v>
      </c>
      <c r="C1556" s="1"/>
      <c r="D1556" s="12">
        <v>83.2</v>
      </c>
      <c r="E1556" s="12">
        <v>71.599999999999994</v>
      </c>
      <c r="F1556" s="12">
        <v>62.8</v>
      </c>
      <c r="G1556" s="12">
        <v>42.8</v>
      </c>
      <c r="H1556" s="12">
        <v>6.1</v>
      </c>
      <c r="I1556" s="12">
        <v>5</v>
      </c>
      <c r="J1556" s="12">
        <v>8.1</v>
      </c>
      <c r="K1556" s="12">
        <v>18.899999999999999</v>
      </c>
      <c r="L1556" s="12">
        <v>29.6</v>
      </c>
      <c r="M1556" s="12">
        <v>4.5</v>
      </c>
      <c r="N1556" s="12">
        <v>74.599999999999994</v>
      </c>
      <c r="O1556" s="12">
        <v>11.5</v>
      </c>
      <c r="P1556" s="12">
        <v>10.6</v>
      </c>
      <c r="Q1556" s="12">
        <v>5.9</v>
      </c>
      <c r="R1556" s="85">
        <v>0.77797268760844607</v>
      </c>
      <c r="S1556" s="122">
        <v>0.73444878706166339</v>
      </c>
      <c r="T1556" s="122">
        <v>0.79525451489899435</v>
      </c>
      <c r="U1556" s="122">
        <v>0.75453008831438884</v>
      </c>
      <c r="V1556" s="174">
        <f t="shared" si="2613"/>
        <v>5</v>
      </c>
      <c r="W1556" s="174">
        <f t="shared" si="2614"/>
        <v>5</v>
      </c>
      <c r="X1556" s="174">
        <f t="shared" si="2615"/>
        <v>5</v>
      </c>
      <c r="Y1556" s="174">
        <f t="shared" si="2616"/>
        <v>5</v>
      </c>
      <c r="Z1556" s="99"/>
      <c r="AA1556" s="99"/>
      <c r="AB1556" s="99"/>
      <c r="AC1556" s="99"/>
      <c r="AD1556" s="99"/>
      <c r="AE1556" s="99"/>
      <c r="AF1556" s="99"/>
      <c r="AG1556" s="99"/>
      <c r="AH1556" s="99"/>
      <c r="AI1556" s="99"/>
      <c r="AJ1556" s="99"/>
      <c r="AK1556" s="99"/>
      <c r="AL1556" s="99"/>
      <c r="AM1556" s="99"/>
      <c r="AN1556" s="99"/>
      <c r="AO1556" s="52"/>
      <c r="AP1556" s="52"/>
      <c r="AQ1556" s="52"/>
    </row>
    <row r="1557" spans="1:43" ht="15" thickBot="1">
      <c r="A1557" s="1" t="s">
        <v>13</v>
      </c>
      <c r="B1557" s="1">
        <v>13223120103</v>
      </c>
      <c r="C1557" s="1"/>
      <c r="D1557" s="12">
        <v>86.9</v>
      </c>
      <c r="E1557" s="12">
        <v>72.599999999999994</v>
      </c>
      <c r="F1557" s="12">
        <v>61.2</v>
      </c>
      <c r="G1557" s="12">
        <v>50.2</v>
      </c>
      <c r="H1557" s="12">
        <v>5.7</v>
      </c>
      <c r="I1557" s="12">
        <v>3.5</v>
      </c>
      <c r="J1557" s="12">
        <v>11.1</v>
      </c>
      <c r="K1557" s="12">
        <v>15.6</v>
      </c>
      <c r="L1557" s="12">
        <v>25.4</v>
      </c>
      <c r="M1557" s="12">
        <v>4.5999999999999996</v>
      </c>
      <c r="N1557" s="12">
        <v>75.900000000000006</v>
      </c>
      <c r="O1557" s="12">
        <v>8.9</v>
      </c>
      <c r="P1557" s="12">
        <v>14.9</v>
      </c>
      <c r="Q1557" s="12">
        <v>7.3</v>
      </c>
      <c r="R1557" s="85">
        <v>0.8054719171485285</v>
      </c>
      <c r="S1557" s="122">
        <v>0.77196835882954085</v>
      </c>
      <c r="T1557" s="122">
        <v>0.83720786872989872</v>
      </c>
      <c r="U1557" s="122">
        <v>0.74549650531880052</v>
      </c>
      <c r="V1557" s="174">
        <f t="shared" si="2613"/>
        <v>5</v>
      </c>
      <c r="W1557" s="174">
        <f t="shared" si="2614"/>
        <v>5</v>
      </c>
      <c r="X1557" s="174">
        <f t="shared" si="2615"/>
        <v>5</v>
      </c>
      <c r="Y1557" s="174">
        <f t="shared" si="2616"/>
        <v>5</v>
      </c>
      <c r="Z1557" s="99"/>
      <c r="AA1557" s="99"/>
      <c r="AB1557" s="99"/>
      <c r="AC1557" s="99"/>
      <c r="AD1557" s="99"/>
      <c r="AE1557" s="99"/>
      <c r="AF1557" s="99"/>
      <c r="AG1557" s="99"/>
      <c r="AH1557" s="99"/>
      <c r="AI1557" s="99"/>
      <c r="AJ1557" s="99"/>
      <c r="AK1557" s="99"/>
      <c r="AL1557" s="99"/>
      <c r="AM1557" s="99"/>
      <c r="AN1557" s="99"/>
      <c r="AO1557" s="52"/>
      <c r="AP1557" s="52"/>
      <c r="AQ1557" s="52"/>
    </row>
    <row r="1558" spans="1:43" ht="15" thickBot="1">
      <c r="A1558" s="1" t="s">
        <v>13</v>
      </c>
      <c r="B1558" s="1">
        <v>13223120104</v>
      </c>
      <c r="C1558" s="1"/>
      <c r="D1558" s="12">
        <v>85.2</v>
      </c>
      <c r="E1558" s="12">
        <v>72.3</v>
      </c>
      <c r="F1558" s="12">
        <v>58.6</v>
      </c>
      <c r="G1558" s="12">
        <v>50.2</v>
      </c>
      <c r="H1558" s="12">
        <v>2.8</v>
      </c>
      <c r="I1558" s="12">
        <v>3.5</v>
      </c>
      <c r="J1558" s="12">
        <v>2.5</v>
      </c>
      <c r="K1558" s="12">
        <v>10.199999999999999</v>
      </c>
      <c r="L1558" s="12">
        <v>18.600000000000001</v>
      </c>
      <c r="M1558" s="12">
        <v>7.4</v>
      </c>
      <c r="N1558" s="12">
        <v>74.2</v>
      </c>
      <c r="O1558" s="12">
        <v>9.9</v>
      </c>
      <c r="P1558" s="12">
        <v>8.1</v>
      </c>
      <c r="Q1558" s="12">
        <v>6.4</v>
      </c>
      <c r="R1558" s="85">
        <v>0.85281992295413167</v>
      </c>
      <c r="S1558" s="122">
        <v>0.82080151972123372</v>
      </c>
      <c r="T1558" s="122">
        <v>0.88805955157934124</v>
      </c>
      <c r="U1558" s="122">
        <v>0.77070484314549237</v>
      </c>
      <c r="V1558" s="174">
        <f t="shared" si="2613"/>
        <v>5</v>
      </c>
      <c r="W1558" s="174">
        <f t="shared" si="2614"/>
        <v>5</v>
      </c>
      <c r="X1558" s="174">
        <f t="shared" si="2615"/>
        <v>5</v>
      </c>
      <c r="Y1558" s="174">
        <f t="shared" si="2616"/>
        <v>5</v>
      </c>
      <c r="Z1558" s="99"/>
      <c r="AA1558" s="99"/>
      <c r="AB1558" s="99"/>
      <c r="AC1558" s="99"/>
      <c r="AD1558" s="99"/>
      <c r="AE1558" s="99"/>
      <c r="AF1558" s="99"/>
      <c r="AG1558" s="99"/>
      <c r="AH1558" s="99"/>
      <c r="AI1558" s="99"/>
      <c r="AJ1558" s="99"/>
      <c r="AK1558" s="99"/>
      <c r="AL1558" s="99"/>
      <c r="AM1558" s="99"/>
      <c r="AN1558" s="99"/>
      <c r="AO1558" s="52"/>
      <c r="AP1558" s="52"/>
      <c r="AQ1558" s="52"/>
    </row>
    <row r="1559" spans="1:43" ht="15" thickBot="1">
      <c r="A1559" s="1" t="s">
        <v>13</v>
      </c>
      <c r="B1559" s="1">
        <v>13223120202</v>
      </c>
      <c r="C1559" s="1"/>
      <c r="D1559" s="12">
        <v>74.900000000000006</v>
      </c>
      <c r="E1559" s="12">
        <v>69.400000000000006</v>
      </c>
      <c r="F1559" s="12">
        <v>41.7</v>
      </c>
      <c r="G1559" s="12">
        <v>40.200000000000003</v>
      </c>
      <c r="H1559" s="12">
        <v>8.4</v>
      </c>
      <c r="I1559" s="12">
        <v>10.4</v>
      </c>
      <c r="J1559" s="12">
        <v>10.6</v>
      </c>
      <c r="K1559" s="12">
        <v>17.899999999999999</v>
      </c>
      <c r="L1559" s="12">
        <v>35.200000000000003</v>
      </c>
      <c r="M1559" s="12">
        <v>5.9</v>
      </c>
      <c r="N1559" s="12">
        <v>72</v>
      </c>
      <c r="O1559" s="12">
        <v>13.8</v>
      </c>
      <c r="P1559" s="12">
        <v>14.2</v>
      </c>
      <c r="Q1559" s="12">
        <v>8.5</v>
      </c>
      <c r="R1559" s="85">
        <v>0.67849196486520669</v>
      </c>
      <c r="S1559" s="122">
        <v>0.58170991587024701</v>
      </c>
      <c r="T1559" s="122">
        <v>0.74993080310331428</v>
      </c>
      <c r="U1559" s="122">
        <v>0.67561843679288835</v>
      </c>
      <c r="V1559" s="174">
        <f t="shared" si="2613"/>
        <v>3</v>
      </c>
      <c r="W1559" s="174">
        <f t="shared" si="2614"/>
        <v>3</v>
      </c>
      <c r="X1559" s="174">
        <f t="shared" si="2615"/>
        <v>5</v>
      </c>
      <c r="Y1559" s="174">
        <f t="shared" si="2616"/>
        <v>3</v>
      </c>
      <c r="Z1559" s="99"/>
      <c r="AA1559" s="99"/>
      <c r="AB1559" s="99"/>
      <c r="AC1559" s="99"/>
      <c r="AD1559" s="99"/>
      <c r="AE1559" s="99"/>
      <c r="AF1559" s="99"/>
      <c r="AG1559" s="99"/>
      <c r="AH1559" s="99"/>
      <c r="AI1559" s="99"/>
      <c r="AJ1559" s="99"/>
      <c r="AK1559" s="99"/>
      <c r="AL1559" s="99"/>
      <c r="AM1559" s="99"/>
      <c r="AN1559" s="99"/>
      <c r="AO1559" s="52"/>
      <c r="AP1559" s="52"/>
      <c r="AQ1559" s="52"/>
    </row>
    <row r="1560" spans="1:43" ht="15" thickBot="1">
      <c r="A1560" s="1" t="s">
        <v>13</v>
      </c>
      <c r="B1560" s="1">
        <v>13223120203</v>
      </c>
      <c r="C1560" s="1"/>
      <c r="D1560" s="12">
        <v>74.900000000000006</v>
      </c>
      <c r="E1560" s="12">
        <v>69.400000000000006</v>
      </c>
      <c r="F1560" s="12">
        <v>54.1</v>
      </c>
      <c r="G1560" s="12">
        <v>40.200000000000003</v>
      </c>
      <c r="H1560" s="12">
        <v>5.6</v>
      </c>
      <c r="I1560" s="12">
        <v>4</v>
      </c>
      <c r="J1560" s="12">
        <v>8.9</v>
      </c>
      <c r="K1560" s="12">
        <v>23.3</v>
      </c>
      <c r="L1560" s="12">
        <v>31.9</v>
      </c>
      <c r="M1560" s="12">
        <v>10.7</v>
      </c>
      <c r="N1560" s="12">
        <v>72</v>
      </c>
      <c r="O1560" s="12">
        <v>9.1</v>
      </c>
      <c r="P1560" s="12">
        <v>13.6</v>
      </c>
      <c r="Q1560" s="12">
        <v>6.9</v>
      </c>
      <c r="R1560" s="85">
        <v>0.72007847295812055</v>
      </c>
      <c r="S1560" s="122">
        <v>0.68373527644538701</v>
      </c>
      <c r="T1560" s="122">
        <v>0.72136087972258789</v>
      </c>
      <c r="U1560" s="122">
        <v>0.72917551696349692</v>
      </c>
      <c r="V1560" s="174">
        <f t="shared" si="2613"/>
        <v>5</v>
      </c>
      <c r="W1560" s="174">
        <f t="shared" si="2614"/>
        <v>5</v>
      </c>
      <c r="X1560" s="174">
        <f t="shared" si="2615"/>
        <v>5</v>
      </c>
      <c r="Y1560" s="174">
        <f t="shared" si="2616"/>
        <v>5</v>
      </c>
      <c r="Z1560" s="99"/>
      <c r="AA1560" s="99"/>
      <c r="AB1560" s="99"/>
      <c r="AC1560" s="99"/>
      <c r="AD1560" s="99"/>
      <c r="AE1560" s="99"/>
      <c r="AF1560" s="99"/>
      <c r="AG1560" s="99"/>
      <c r="AH1560" s="99"/>
      <c r="AI1560" s="99"/>
      <c r="AJ1560" s="99"/>
      <c r="AK1560" s="99"/>
      <c r="AL1560" s="99"/>
      <c r="AM1560" s="99"/>
      <c r="AN1560" s="99"/>
      <c r="AO1560" s="52"/>
      <c r="AP1560" s="52"/>
      <c r="AQ1560" s="52"/>
    </row>
    <row r="1561" spans="1:43" ht="15" thickBot="1">
      <c r="A1561" s="1" t="s">
        <v>13</v>
      </c>
      <c r="B1561" s="1">
        <v>13223120204</v>
      </c>
      <c r="C1561" s="1"/>
      <c r="D1561" s="12">
        <v>74.3</v>
      </c>
      <c r="E1561" s="12">
        <v>69.400000000000006</v>
      </c>
      <c r="F1561" s="12">
        <v>46.4</v>
      </c>
      <c r="G1561" s="12">
        <v>37.4</v>
      </c>
      <c r="H1561" s="12">
        <v>6.4</v>
      </c>
      <c r="I1561" s="12">
        <v>5</v>
      </c>
      <c r="J1561" s="12">
        <v>6.8</v>
      </c>
      <c r="K1561" s="12">
        <v>32.299999999999997</v>
      </c>
      <c r="L1561" s="12">
        <v>43.6</v>
      </c>
      <c r="M1561" s="12">
        <v>7.6</v>
      </c>
      <c r="N1561" s="12">
        <v>70.8</v>
      </c>
      <c r="O1561" s="12">
        <v>10.8</v>
      </c>
      <c r="P1561" s="12">
        <v>18.7</v>
      </c>
      <c r="Q1561" s="12">
        <v>6.4</v>
      </c>
      <c r="R1561" s="85">
        <v>0.6515785245521426</v>
      </c>
      <c r="S1561" s="122">
        <v>0.64747394940952963</v>
      </c>
      <c r="T1561" s="122">
        <v>0.62372196428389381</v>
      </c>
      <c r="U1561" s="122">
        <v>0.68873428401999004</v>
      </c>
      <c r="V1561" s="174">
        <f t="shared" si="2613"/>
        <v>3</v>
      </c>
      <c r="W1561" s="174">
        <f t="shared" si="2614"/>
        <v>5</v>
      </c>
      <c r="X1561" s="174">
        <f t="shared" si="2615"/>
        <v>3</v>
      </c>
      <c r="Y1561" s="174">
        <f t="shared" si="2616"/>
        <v>3</v>
      </c>
      <c r="Z1561" s="99"/>
      <c r="AA1561" s="99"/>
      <c r="AB1561" s="99"/>
      <c r="AC1561" s="99"/>
      <c r="AD1561" s="99"/>
      <c r="AE1561" s="99"/>
      <c r="AF1561" s="99"/>
      <c r="AG1561" s="99"/>
      <c r="AH1561" s="99"/>
      <c r="AI1561" s="99"/>
      <c r="AJ1561" s="99"/>
      <c r="AK1561" s="99"/>
      <c r="AL1561" s="99"/>
      <c r="AM1561" s="99"/>
      <c r="AN1561" s="99"/>
      <c r="AO1561" s="52"/>
      <c r="AP1561" s="52"/>
      <c r="AQ1561" s="52"/>
    </row>
    <row r="1562" spans="1:43" ht="15" thickBot="1">
      <c r="A1562" s="1" t="s">
        <v>13</v>
      </c>
      <c r="B1562" s="1">
        <v>13223120301</v>
      </c>
      <c r="C1562" s="1"/>
      <c r="D1562" s="12">
        <v>73.2</v>
      </c>
      <c r="E1562" s="12">
        <v>70</v>
      </c>
      <c r="F1562" s="12">
        <v>39.9</v>
      </c>
      <c r="G1562" s="12">
        <v>30.2</v>
      </c>
      <c r="H1562" s="12">
        <v>8.1999999999999993</v>
      </c>
      <c r="I1562" s="12">
        <v>3.9</v>
      </c>
      <c r="J1562" s="12">
        <v>25.7</v>
      </c>
      <c r="K1562" s="12">
        <v>24.3</v>
      </c>
      <c r="L1562" s="12">
        <v>29.3</v>
      </c>
      <c r="M1562" s="12">
        <v>8.6999999999999993</v>
      </c>
      <c r="N1562" s="12">
        <v>65.3</v>
      </c>
      <c r="O1562" s="12">
        <v>17.600000000000001</v>
      </c>
      <c r="P1562" s="12">
        <v>21.4</v>
      </c>
      <c r="Q1562" s="12">
        <v>21.7</v>
      </c>
      <c r="R1562" s="85">
        <v>0.58191071800428029</v>
      </c>
      <c r="S1562" s="122">
        <v>0.5559733848882743</v>
      </c>
      <c r="T1562" s="122">
        <v>0.74920260605183209</v>
      </c>
      <c r="U1562" s="122">
        <v>0.42983884154313196</v>
      </c>
      <c r="V1562" s="174">
        <f t="shared" si="2613"/>
        <v>3</v>
      </c>
      <c r="W1562" s="174">
        <f t="shared" si="2614"/>
        <v>3</v>
      </c>
      <c r="X1562" s="174">
        <f t="shared" si="2615"/>
        <v>5</v>
      </c>
      <c r="Y1562" s="174">
        <f t="shared" si="2616"/>
        <v>2</v>
      </c>
      <c r="Z1562" s="99"/>
      <c r="AA1562" s="99"/>
      <c r="AB1562" s="99"/>
      <c r="AC1562" s="99"/>
      <c r="AD1562" s="99"/>
      <c r="AE1562" s="99"/>
      <c r="AF1562" s="99"/>
      <c r="AG1562" s="99"/>
      <c r="AH1562" s="99"/>
      <c r="AI1562" s="99"/>
      <c r="AJ1562" s="99"/>
      <c r="AK1562" s="99"/>
      <c r="AL1562" s="99"/>
      <c r="AM1562" s="99"/>
      <c r="AN1562" s="99"/>
      <c r="AO1562" s="52"/>
      <c r="AP1562" s="52"/>
      <c r="AQ1562" s="52"/>
    </row>
    <row r="1563" spans="1:43" ht="15" thickBot="1">
      <c r="A1563" s="1" t="s">
        <v>13</v>
      </c>
      <c r="B1563" s="1">
        <v>13223120302</v>
      </c>
      <c r="C1563" s="1"/>
      <c r="D1563" s="12">
        <v>68.8</v>
      </c>
      <c r="E1563" s="12">
        <v>69.7</v>
      </c>
      <c r="F1563" s="12">
        <v>43.5</v>
      </c>
      <c r="G1563" s="12">
        <v>27.1</v>
      </c>
      <c r="H1563" s="12">
        <v>7.5</v>
      </c>
      <c r="I1563" s="12">
        <v>14.6</v>
      </c>
      <c r="J1563" s="12">
        <v>23.1</v>
      </c>
      <c r="K1563" s="12">
        <v>42.1</v>
      </c>
      <c r="L1563" s="12">
        <v>35.299999999999997</v>
      </c>
      <c r="M1563" s="12">
        <v>11.1</v>
      </c>
      <c r="N1563" s="12">
        <v>59.8</v>
      </c>
      <c r="O1563" s="12">
        <v>15.8</v>
      </c>
      <c r="P1563" s="12">
        <v>24.3</v>
      </c>
      <c r="Q1563" s="12">
        <v>14.6</v>
      </c>
      <c r="R1563" s="85">
        <v>0.52243230731717438</v>
      </c>
      <c r="S1563" s="122">
        <v>0.50200489064883913</v>
      </c>
      <c r="T1563" s="122">
        <v>0.622526461774629</v>
      </c>
      <c r="U1563" s="122">
        <v>0.46654630649586531</v>
      </c>
      <c r="V1563" s="174">
        <f t="shared" si="2613"/>
        <v>2</v>
      </c>
      <c r="W1563" s="174">
        <f t="shared" si="2614"/>
        <v>3</v>
      </c>
      <c r="X1563" s="174">
        <f t="shared" si="2615"/>
        <v>3</v>
      </c>
      <c r="Y1563" s="174">
        <f t="shared" si="2616"/>
        <v>2</v>
      </c>
      <c r="Z1563" s="99"/>
      <c r="AA1563" s="99"/>
      <c r="AB1563" s="99"/>
      <c r="AC1563" s="99"/>
      <c r="AD1563" s="99"/>
      <c r="AE1563" s="99"/>
      <c r="AF1563" s="99"/>
      <c r="AG1563" s="99"/>
      <c r="AH1563" s="99"/>
      <c r="AI1563" s="99"/>
      <c r="AJ1563" s="99"/>
      <c r="AK1563" s="99"/>
      <c r="AL1563" s="99"/>
      <c r="AM1563" s="99"/>
      <c r="AN1563" s="99"/>
      <c r="AO1563" s="52"/>
      <c r="AP1563" s="52"/>
      <c r="AQ1563" s="52"/>
    </row>
    <row r="1564" spans="1:43" ht="15" thickBot="1">
      <c r="A1564" s="1" t="s">
        <v>13</v>
      </c>
      <c r="B1564" s="1">
        <v>13223120303</v>
      </c>
      <c r="C1564" s="1"/>
      <c r="D1564" s="12">
        <v>67.8</v>
      </c>
      <c r="E1564" s="12">
        <v>69.5</v>
      </c>
      <c r="F1564" s="12">
        <v>45.1</v>
      </c>
      <c r="G1564" s="12">
        <v>30.1</v>
      </c>
      <c r="H1564" s="12">
        <v>6</v>
      </c>
      <c r="I1564" s="12">
        <v>4.9000000000000004</v>
      </c>
      <c r="J1564" s="12">
        <v>5.0999999999999996</v>
      </c>
      <c r="K1564" s="12">
        <v>15.2</v>
      </c>
      <c r="L1564" s="12">
        <v>24.7</v>
      </c>
      <c r="M1564" s="12">
        <v>13</v>
      </c>
      <c r="N1564" s="12">
        <v>59</v>
      </c>
      <c r="O1564" s="12">
        <v>25.5</v>
      </c>
      <c r="P1564" s="12">
        <v>10.8</v>
      </c>
      <c r="Q1564" s="12">
        <v>8.3000000000000007</v>
      </c>
      <c r="R1564" s="85">
        <v>0.65323460033301139</v>
      </c>
      <c r="S1564" s="122">
        <v>0.61598299681482171</v>
      </c>
      <c r="T1564" s="122">
        <v>0.78867730307310613</v>
      </c>
      <c r="U1564" s="122">
        <v>0.52536529907275153</v>
      </c>
      <c r="V1564" s="174">
        <f t="shared" si="2613"/>
        <v>3</v>
      </c>
      <c r="W1564" s="174">
        <f t="shared" si="2614"/>
        <v>5</v>
      </c>
      <c r="X1564" s="174">
        <f t="shared" si="2615"/>
        <v>5</v>
      </c>
      <c r="Y1564" s="174">
        <f t="shared" si="2616"/>
        <v>2</v>
      </c>
      <c r="Z1564" s="99"/>
      <c r="AA1564" s="99"/>
      <c r="AB1564" s="99"/>
      <c r="AC1564" s="99"/>
      <c r="AD1564" s="99"/>
      <c r="AE1564" s="99"/>
      <c r="AF1564" s="99"/>
      <c r="AG1564" s="99"/>
      <c r="AH1564" s="99"/>
      <c r="AI1564" s="99"/>
      <c r="AJ1564" s="99"/>
      <c r="AK1564" s="99"/>
      <c r="AL1564" s="99"/>
      <c r="AM1564" s="99"/>
      <c r="AN1564" s="99"/>
      <c r="AO1564" s="52"/>
      <c r="AP1564" s="52"/>
      <c r="AQ1564" s="52"/>
    </row>
    <row r="1565" spans="1:43" ht="15" thickBot="1">
      <c r="A1565" s="1" t="s">
        <v>13</v>
      </c>
      <c r="B1565" s="1">
        <v>13223120400</v>
      </c>
      <c r="C1565" s="1"/>
      <c r="D1565" s="12">
        <v>75</v>
      </c>
      <c r="E1565" s="12">
        <v>67.3</v>
      </c>
      <c r="F1565" s="12">
        <v>50.6</v>
      </c>
      <c r="G1565" s="12">
        <v>22.7</v>
      </c>
      <c r="H1565" s="12">
        <v>7.1</v>
      </c>
      <c r="I1565" s="12">
        <v>9.5</v>
      </c>
      <c r="J1565" s="12">
        <v>7.8</v>
      </c>
      <c r="K1565" s="12">
        <v>28.8</v>
      </c>
      <c r="L1565" s="12">
        <v>33.1</v>
      </c>
      <c r="M1565" s="12">
        <v>7.5</v>
      </c>
      <c r="N1565" s="12">
        <v>61.2</v>
      </c>
      <c r="O1565" s="12">
        <v>15.8</v>
      </c>
      <c r="P1565" s="12">
        <v>17.5</v>
      </c>
      <c r="Q1565" s="12">
        <v>10</v>
      </c>
      <c r="R1565" s="85">
        <v>0.6209627294191038</v>
      </c>
      <c r="S1565" s="122">
        <v>0.58239601930235729</v>
      </c>
      <c r="T1565" s="122">
        <v>0.71272244332883228</v>
      </c>
      <c r="U1565" s="122">
        <v>0.55807395795782777</v>
      </c>
      <c r="V1565" s="174">
        <f t="shared" si="2613"/>
        <v>3</v>
      </c>
      <c r="W1565" s="174">
        <f t="shared" si="2614"/>
        <v>3</v>
      </c>
      <c r="X1565" s="174">
        <f t="shared" si="2615"/>
        <v>3</v>
      </c>
      <c r="Y1565" s="174">
        <f t="shared" si="2616"/>
        <v>2</v>
      </c>
      <c r="Z1565" s="99"/>
      <c r="AA1565" s="99"/>
      <c r="AB1565" s="99"/>
      <c r="AC1565" s="99"/>
      <c r="AD1565" s="99"/>
      <c r="AE1565" s="99"/>
      <c r="AF1565" s="99"/>
      <c r="AG1565" s="99"/>
      <c r="AH1565" s="99"/>
      <c r="AI1565" s="99"/>
      <c r="AJ1565" s="99"/>
      <c r="AK1565" s="99"/>
      <c r="AL1565" s="99"/>
      <c r="AM1565" s="99"/>
      <c r="AN1565" s="99"/>
      <c r="AO1565" s="52"/>
      <c r="AP1565" s="52"/>
      <c r="AQ1565" s="52"/>
    </row>
    <row r="1566" spans="1:43" ht="15" thickBot="1">
      <c r="A1566" s="1" t="s">
        <v>13</v>
      </c>
      <c r="B1566" s="1">
        <v>13223120501</v>
      </c>
      <c r="C1566" s="1"/>
      <c r="D1566" s="12">
        <v>73.900000000000006</v>
      </c>
      <c r="E1566" s="12">
        <v>69.8</v>
      </c>
      <c r="F1566" s="12">
        <v>48</v>
      </c>
      <c r="G1566" s="12">
        <v>30.1</v>
      </c>
      <c r="H1566" s="12">
        <v>7.7</v>
      </c>
      <c r="I1566" s="12">
        <v>9.9</v>
      </c>
      <c r="J1566" s="12">
        <v>24.2</v>
      </c>
      <c r="K1566" s="12">
        <v>28.9</v>
      </c>
      <c r="L1566" s="12">
        <v>35.200000000000003</v>
      </c>
      <c r="M1566" s="12">
        <v>10.9</v>
      </c>
      <c r="N1566" s="12">
        <v>67</v>
      </c>
      <c r="O1566" s="12">
        <v>12.8</v>
      </c>
      <c r="P1566" s="12">
        <v>24</v>
      </c>
      <c r="Q1566" s="12">
        <v>11.7</v>
      </c>
      <c r="R1566" s="85">
        <v>0.59858052760412417</v>
      </c>
      <c r="S1566" s="122">
        <v>0.55434178469606499</v>
      </c>
      <c r="T1566" s="122">
        <v>0.67506408852951205</v>
      </c>
      <c r="U1566" s="122">
        <v>0.56726945351566571</v>
      </c>
      <c r="V1566" s="174">
        <f t="shared" si="2613"/>
        <v>3</v>
      </c>
      <c r="W1566" s="174">
        <f t="shared" si="2614"/>
        <v>3</v>
      </c>
      <c r="X1566" s="174">
        <f t="shared" si="2615"/>
        <v>3</v>
      </c>
      <c r="Y1566" s="174">
        <f t="shared" si="2616"/>
        <v>2</v>
      </c>
      <c r="Z1566" s="99"/>
      <c r="AA1566" s="99"/>
      <c r="AB1566" s="99"/>
      <c r="AC1566" s="99"/>
      <c r="AD1566" s="99"/>
      <c r="AE1566" s="99"/>
      <c r="AF1566" s="99"/>
      <c r="AG1566" s="99"/>
      <c r="AH1566" s="99"/>
      <c r="AI1566" s="99"/>
      <c r="AJ1566" s="99"/>
      <c r="AK1566" s="99"/>
      <c r="AL1566" s="99"/>
      <c r="AM1566" s="99"/>
      <c r="AN1566" s="99"/>
      <c r="AO1566" s="52"/>
      <c r="AP1566" s="52"/>
      <c r="AQ1566" s="52"/>
    </row>
    <row r="1567" spans="1:43" ht="15" thickBot="1">
      <c r="A1567" s="1" t="s">
        <v>13</v>
      </c>
      <c r="B1567" s="1">
        <v>13223120502</v>
      </c>
      <c r="C1567" s="1"/>
      <c r="D1567" s="12">
        <v>77.8</v>
      </c>
      <c r="E1567" s="12">
        <v>67.8</v>
      </c>
      <c r="F1567" s="12">
        <v>46.1</v>
      </c>
      <c r="G1567" s="12">
        <v>31.1</v>
      </c>
      <c r="H1567" s="12">
        <v>9.3000000000000007</v>
      </c>
      <c r="I1567" s="12">
        <v>7.5</v>
      </c>
      <c r="J1567" s="12">
        <v>11.3</v>
      </c>
      <c r="K1567" s="12">
        <v>30.9</v>
      </c>
      <c r="L1567" s="12">
        <v>31.6</v>
      </c>
      <c r="M1567" s="12">
        <v>10</v>
      </c>
      <c r="N1567" s="12">
        <v>65.5</v>
      </c>
      <c r="O1567" s="12">
        <v>7</v>
      </c>
      <c r="P1567" s="12">
        <v>18.7</v>
      </c>
      <c r="Q1567" s="12">
        <v>17.399999999999999</v>
      </c>
      <c r="R1567" s="85">
        <v>0.61497834567691267</v>
      </c>
      <c r="S1567" s="122">
        <v>0.57381404704720695</v>
      </c>
      <c r="T1567" s="122">
        <v>0.699007334731791</v>
      </c>
      <c r="U1567" s="122">
        <v>0.56594603361805562</v>
      </c>
      <c r="V1567" s="174">
        <f t="shared" si="2613"/>
        <v>3</v>
      </c>
      <c r="W1567" s="174">
        <f t="shared" si="2614"/>
        <v>3</v>
      </c>
      <c r="X1567" s="174">
        <f t="shared" si="2615"/>
        <v>3</v>
      </c>
      <c r="Y1567" s="174">
        <f t="shared" si="2616"/>
        <v>2</v>
      </c>
      <c r="Z1567" s="99"/>
      <c r="AA1567" s="99"/>
      <c r="AB1567" s="99"/>
      <c r="AC1567" s="99"/>
      <c r="AD1567" s="99"/>
      <c r="AE1567" s="99"/>
      <c r="AF1567" s="99"/>
      <c r="AG1567" s="99"/>
      <c r="AH1567" s="99"/>
      <c r="AI1567" s="99"/>
      <c r="AJ1567" s="99"/>
      <c r="AK1567" s="99"/>
      <c r="AL1567" s="99"/>
      <c r="AM1567" s="99"/>
      <c r="AN1567" s="99"/>
      <c r="AO1567" s="52"/>
      <c r="AP1567" s="52"/>
      <c r="AQ1567" s="52"/>
    </row>
    <row r="1568" spans="1:43" ht="15" thickBot="1">
      <c r="A1568" s="1" t="s">
        <v>13</v>
      </c>
      <c r="B1568" s="1">
        <v>13223120503</v>
      </c>
      <c r="C1568" s="1"/>
      <c r="D1568" s="12">
        <v>78.5</v>
      </c>
      <c r="E1568" s="12">
        <v>68.8</v>
      </c>
      <c r="F1568" s="12">
        <v>45.1</v>
      </c>
      <c r="G1568" s="12">
        <v>32.1</v>
      </c>
      <c r="H1568" s="12">
        <v>7.6</v>
      </c>
      <c r="I1568" s="12">
        <v>16</v>
      </c>
      <c r="J1568" s="12">
        <v>14.1</v>
      </c>
      <c r="K1568" s="12">
        <v>22.5</v>
      </c>
      <c r="L1568" s="12">
        <v>21.7</v>
      </c>
      <c r="M1568" s="12">
        <v>9.8000000000000007</v>
      </c>
      <c r="N1568" s="12">
        <v>69.099999999999994</v>
      </c>
      <c r="O1568" s="12">
        <v>7.6</v>
      </c>
      <c r="P1568" s="12">
        <v>28.4</v>
      </c>
      <c r="Q1568" s="12">
        <v>7.2</v>
      </c>
      <c r="R1568" s="85">
        <v>0.68161039595732875</v>
      </c>
      <c r="S1568" s="122">
        <v>0.55761659305656264</v>
      </c>
      <c r="T1568" s="122">
        <v>0.80313132618954985</v>
      </c>
      <c r="U1568" s="122">
        <v>0.6435153702599109</v>
      </c>
      <c r="V1568" s="174">
        <f t="shared" si="2613"/>
        <v>3</v>
      </c>
      <c r="W1568" s="174">
        <f t="shared" si="2614"/>
        <v>3</v>
      </c>
      <c r="X1568" s="174">
        <f t="shared" si="2615"/>
        <v>5</v>
      </c>
      <c r="Y1568" s="174">
        <f t="shared" si="2616"/>
        <v>3</v>
      </c>
      <c r="Z1568" s="99"/>
      <c r="AA1568" s="99"/>
      <c r="AB1568" s="99"/>
      <c r="AC1568" s="99"/>
      <c r="AD1568" s="99"/>
      <c r="AE1568" s="99"/>
      <c r="AF1568" s="99"/>
      <c r="AG1568" s="99"/>
      <c r="AH1568" s="99"/>
      <c r="AI1568" s="99"/>
      <c r="AJ1568" s="99"/>
      <c r="AK1568" s="99"/>
      <c r="AL1568" s="99"/>
      <c r="AM1568" s="99"/>
      <c r="AN1568" s="99"/>
      <c r="AO1568" s="52"/>
      <c r="AP1568" s="52"/>
      <c r="AQ1568" s="52"/>
    </row>
    <row r="1569" spans="1:43" ht="15" thickBot="1">
      <c r="A1569" s="1" t="s">
        <v>13</v>
      </c>
      <c r="B1569" s="1">
        <v>13223120601</v>
      </c>
      <c r="C1569" s="1"/>
      <c r="D1569" s="12">
        <v>77.900000000000006</v>
      </c>
      <c r="E1569" s="12">
        <v>70</v>
      </c>
      <c r="F1569" s="12">
        <v>50.8</v>
      </c>
      <c r="G1569" s="12">
        <v>32.799999999999997</v>
      </c>
      <c r="H1569" s="12">
        <v>7.7</v>
      </c>
      <c r="I1569" s="12">
        <v>5.5</v>
      </c>
      <c r="J1569" s="12">
        <v>2.7</v>
      </c>
      <c r="K1569" s="12">
        <v>17.2</v>
      </c>
      <c r="L1569" s="12">
        <v>30.1</v>
      </c>
      <c r="M1569" s="12">
        <v>6.7</v>
      </c>
      <c r="N1569" s="12">
        <v>71.900000000000006</v>
      </c>
      <c r="O1569" s="12">
        <v>9.1999999999999993</v>
      </c>
      <c r="P1569" s="12">
        <v>16.8</v>
      </c>
      <c r="Q1569" s="12">
        <v>12.3</v>
      </c>
      <c r="R1569" s="85">
        <v>0.70823883044970659</v>
      </c>
      <c r="S1569" s="122">
        <v>0.64799106269387619</v>
      </c>
      <c r="T1569" s="122">
        <v>0.78377088853303489</v>
      </c>
      <c r="U1569" s="122">
        <v>0.6551395126828844</v>
      </c>
      <c r="V1569" s="174">
        <f t="shared" si="2613"/>
        <v>5</v>
      </c>
      <c r="W1569" s="174">
        <f t="shared" si="2614"/>
        <v>5</v>
      </c>
      <c r="X1569" s="174">
        <f t="shared" si="2615"/>
        <v>5</v>
      </c>
      <c r="Y1569" s="174">
        <f t="shared" si="2616"/>
        <v>3</v>
      </c>
      <c r="Z1569" s="99"/>
      <c r="AA1569" s="99"/>
      <c r="AB1569" s="99"/>
      <c r="AC1569" s="99"/>
      <c r="AD1569" s="99"/>
      <c r="AE1569" s="99"/>
      <c r="AF1569" s="99"/>
      <c r="AG1569" s="99"/>
      <c r="AH1569" s="99"/>
      <c r="AI1569" s="99"/>
      <c r="AJ1569" s="99"/>
      <c r="AK1569" s="99"/>
      <c r="AL1569" s="99"/>
      <c r="AM1569" s="99"/>
      <c r="AN1569" s="99"/>
      <c r="AO1569" s="52"/>
      <c r="AP1569" s="52"/>
      <c r="AQ1569" s="52"/>
    </row>
    <row r="1570" spans="1:43" ht="15" thickBot="1">
      <c r="A1570" s="1" t="s">
        <v>13</v>
      </c>
      <c r="B1570" s="1">
        <v>13223120602</v>
      </c>
      <c r="C1570" s="1"/>
      <c r="D1570" s="12">
        <v>80.099999999999994</v>
      </c>
      <c r="E1570" s="12">
        <v>65.8</v>
      </c>
      <c r="F1570" s="12">
        <v>49.2</v>
      </c>
      <c r="G1570" s="12">
        <v>33.200000000000003</v>
      </c>
      <c r="H1570" s="12">
        <v>7.8</v>
      </c>
      <c r="I1570" s="12">
        <v>6.6</v>
      </c>
      <c r="J1570" s="12">
        <v>20.399999999999999</v>
      </c>
      <c r="K1570" s="12">
        <v>26.7</v>
      </c>
      <c r="L1570" s="12">
        <v>32.700000000000003</v>
      </c>
      <c r="M1570" s="12">
        <v>8.5</v>
      </c>
      <c r="N1570" s="12">
        <v>62.5</v>
      </c>
      <c r="O1570" s="12">
        <v>12</v>
      </c>
      <c r="P1570" s="12">
        <v>13.3</v>
      </c>
      <c r="Q1570" s="12">
        <v>9.1999999999999993</v>
      </c>
      <c r="R1570" s="85">
        <v>0.64955368257263191</v>
      </c>
      <c r="S1570" s="122">
        <v>0.59263756917749122</v>
      </c>
      <c r="T1570" s="122">
        <v>0.71705935315191938</v>
      </c>
      <c r="U1570" s="122">
        <v>0.62337379485272426</v>
      </c>
      <c r="V1570" s="174">
        <f t="shared" si="2613"/>
        <v>3</v>
      </c>
      <c r="W1570" s="174">
        <f t="shared" si="2614"/>
        <v>3</v>
      </c>
      <c r="X1570" s="174">
        <f t="shared" si="2615"/>
        <v>3</v>
      </c>
      <c r="Y1570" s="174">
        <f t="shared" si="2616"/>
        <v>3</v>
      </c>
      <c r="Z1570" s="99"/>
      <c r="AA1570" s="99"/>
      <c r="AB1570" s="99"/>
      <c r="AC1570" s="99"/>
      <c r="AD1570" s="99"/>
      <c r="AE1570" s="99"/>
      <c r="AF1570" s="99"/>
      <c r="AG1570" s="99"/>
      <c r="AH1570" s="99"/>
      <c r="AI1570" s="99"/>
      <c r="AJ1570" s="99"/>
      <c r="AK1570" s="99"/>
      <c r="AL1570" s="99"/>
      <c r="AM1570" s="99"/>
      <c r="AN1570" s="99"/>
      <c r="AO1570" s="52"/>
      <c r="AP1570" s="52"/>
      <c r="AQ1570" s="52"/>
    </row>
    <row r="1571" spans="1:43" ht="15" thickBot="1">
      <c r="A1571" s="1" t="s">
        <v>13</v>
      </c>
      <c r="B1571" s="1">
        <v>13223120603</v>
      </c>
      <c r="C1571" s="1"/>
      <c r="D1571" s="12">
        <v>77.900000000000006</v>
      </c>
      <c r="E1571" s="12">
        <v>70</v>
      </c>
      <c r="F1571" s="12">
        <v>51.6</v>
      </c>
      <c r="G1571" s="12">
        <v>32.799999999999997</v>
      </c>
      <c r="H1571" s="12">
        <v>9.3000000000000007</v>
      </c>
      <c r="I1571" s="12">
        <v>11.9</v>
      </c>
      <c r="J1571" s="12">
        <v>3.3</v>
      </c>
      <c r="K1571" s="12">
        <v>13.7</v>
      </c>
      <c r="L1571" s="12">
        <v>25.1</v>
      </c>
      <c r="M1571" s="12">
        <v>16.3</v>
      </c>
      <c r="N1571" s="12">
        <v>71.900000000000006</v>
      </c>
      <c r="O1571" s="12">
        <v>12.7</v>
      </c>
      <c r="P1571" s="12">
        <v>19.399999999999999</v>
      </c>
      <c r="Q1571" s="12">
        <v>12.4</v>
      </c>
      <c r="R1571" s="85">
        <v>0.66948055444254928</v>
      </c>
      <c r="S1571" s="122">
        <v>0.59257486520802849</v>
      </c>
      <c r="T1571" s="122">
        <v>0.76993217391863289</v>
      </c>
      <c r="U1571" s="122">
        <v>0.61589436229978511</v>
      </c>
      <c r="V1571" s="174">
        <f t="shared" si="2613"/>
        <v>3</v>
      </c>
      <c r="W1571" s="174">
        <f t="shared" si="2614"/>
        <v>3</v>
      </c>
      <c r="X1571" s="174">
        <f t="shared" si="2615"/>
        <v>5</v>
      </c>
      <c r="Y1571" s="174">
        <f t="shared" si="2616"/>
        <v>3</v>
      </c>
      <c r="Z1571" s="99"/>
      <c r="AA1571" s="99"/>
      <c r="AB1571" s="99"/>
      <c r="AC1571" s="99"/>
      <c r="AD1571" s="99"/>
      <c r="AE1571" s="99"/>
      <c r="AF1571" s="99"/>
      <c r="AG1571" s="99"/>
      <c r="AH1571" s="99"/>
      <c r="AI1571" s="99"/>
      <c r="AJ1571" s="99"/>
      <c r="AK1571" s="99"/>
      <c r="AL1571" s="99"/>
      <c r="AM1571" s="99"/>
      <c r="AN1571" s="99"/>
      <c r="AO1571" s="52"/>
      <c r="AP1571" s="52"/>
      <c r="AQ1571" s="52"/>
    </row>
    <row r="1572" spans="1:43" ht="15" thickBot="1">
      <c r="A1572" s="1" t="s">
        <v>13</v>
      </c>
      <c r="B1572" s="1">
        <v>13223120604</v>
      </c>
      <c r="C1572" s="1"/>
      <c r="D1572" s="12">
        <v>77.900000000000006</v>
      </c>
      <c r="E1572" s="12">
        <v>70</v>
      </c>
      <c r="F1572" s="12">
        <v>50.5</v>
      </c>
      <c r="G1572" s="12">
        <v>28.6</v>
      </c>
      <c r="H1572" s="12">
        <v>5.6</v>
      </c>
      <c r="I1572" s="12">
        <v>12.1</v>
      </c>
      <c r="J1572" s="12">
        <v>27.7</v>
      </c>
      <c r="K1572" s="12">
        <v>21.1</v>
      </c>
      <c r="L1572" s="12">
        <v>34.6</v>
      </c>
      <c r="M1572" s="12">
        <v>5.3</v>
      </c>
      <c r="N1572" s="12">
        <v>71.900000000000006</v>
      </c>
      <c r="O1572" s="12">
        <v>10.7</v>
      </c>
      <c r="P1572" s="12">
        <v>15.9</v>
      </c>
      <c r="Q1572" s="12">
        <v>10.7</v>
      </c>
      <c r="R1572" s="85">
        <v>0.6740125017857358</v>
      </c>
      <c r="S1572" s="122">
        <v>0.58404152320829406</v>
      </c>
      <c r="T1572" s="122">
        <v>0.74590090828307209</v>
      </c>
      <c r="U1572" s="122">
        <v>0.66564794346053047</v>
      </c>
      <c r="V1572" s="174">
        <f t="shared" ref="V1572:V1587" si="2617">IF(R1572&lt;=R$1592,1,IF(R1572&lt;=R$1593,2,IF(R1572&lt;=R$1594,3,IF(R1572&lt;=R$1594,4,5))))</f>
        <v>3</v>
      </c>
      <c r="W1572" s="174">
        <f t="shared" ref="W1572:W1587" si="2618">IF(S1572&lt;=S$1592,1,IF(S1572&lt;=S$1593,2,IF(S1572&lt;=S$1594,3,IF(S1572&lt;=S$1594,4,5))))</f>
        <v>3</v>
      </c>
      <c r="X1572" s="174">
        <f t="shared" ref="X1572:X1587" si="2619">IF(T1572&lt;=T$1592,1,IF(T1572&lt;=T$1593,2,IF(T1572&lt;=T$1594,3,IF(T1572&lt;=T$1594,4,5))))</f>
        <v>5</v>
      </c>
      <c r="Y1572" s="174">
        <f t="shared" ref="Y1572:Y1587" si="2620">IF(U1572&lt;=U$1592,1,IF(U1572&lt;=U$1593,2,IF(U1572&lt;=U$1594,3,IF(U1572&lt;=U$1594,4,5))))</f>
        <v>3</v>
      </c>
      <c r="Z1572" s="99"/>
      <c r="AA1572" s="99"/>
      <c r="AB1572" s="99"/>
      <c r="AC1572" s="99"/>
      <c r="AD1572" s="99"/>
      <c r="AE1572" s="99"/>
      <c r="AF1572" s="99"/>
      <c r="AG1572" s="99"/>
      <c r="AH1572" s="99"/>
      <c r="AI1572" s="99"/>
      <c r="AJ1572" s="99"/>
      <c r="AK1572" s="99"/>
      <c r="AL1572" s="99"/>
      <c r="AM1572" s="99"/>
      <c r="AN1572" s="99"/>
      <c r="AO1572" s="52"/>
      <c r="AP1572" s="52"/>
      <c r="AQ1572" s="52"/>
    </row>
    <row r="1573" spans="1:43" ht="15" thickBot="1">
      <c r="A1573" s="1" t="s">
        <v>13</v>
      </c>
      <c r="B1573" s="1">
        <v>13223120605</v>
      </c>
      <c r="C1573" s="1"/>
      <c r="D1573" s="12">
        <v>80.099999999999994</v>
      </c>
      <c r="E1573" s="12">
        <v>65.8</v>
      </c>
      <c r="F1573" s="12">
        <v>47.5</v>
      </c>
      <c r="G1573" s="12">
        <v>31.8</v>
      </c>
      <c r="H1573" s="12">
        <v>5.4</v>
      </c>
      <c r="I1573" s="12">
        <v>3.5</v>
      </c>
      <c r="J1573" s="12">
        <v>14.5</v>
      </c>
      <c r="K1573" s="12">
        <v>26.6</v>
      </c>
      <c r="L1573" s="12">
        <v>32.5</v>
      </c>
      <c r="M1573" s="12">
        <v>10.7</v>
      </c>
      <c r="N1573" s="12">
        <v>62.5</v>
      </c>
      <c r="O1573" s="12">
        <v>11.5</v>
      </c>
      <c r="P1573" s="12">
        <v>11.2</v>
      </c>
      <c r="Q1573" s="12">
        <v>7.8</v>
      </c>
      <c r="R1573" s="85">
        <v>0.67385890495075051</v>
      </c>
      <c r="S1573" s="122">
        <v>0.64974176367104308</v>
      </c>
      <c r="T1573" s="122">
        <v>0.70444971492566066</v>
      </c>
      <c r="U1573" s="122">
        <v>0.6521789776904906</v>
      </c>
      <c r="V1573" s="174">
        <f t="shared" si="2617"/>
        <v>3</v>
      </c>
      <c r="W1573" s="174">
        <f t="shared" si="2618"/>
        <v>5</v>
      </c>
      <c r="X1573" s="174">
        <f t="shared" si="2619"/>
        <v>3</v>
      </c>
      <c r="Y1573" s="174">
        <f t="shared" si="2620"/>
        <v>3</v>
      </c>
      <c r="Z1573" s="99"/>
      <c r="AA1573" s="99"/>
      <c r="AB1573" s="99"/>
      <c r="AC1573" s="99"/>
      <c r="AD1573" s="99"/>
      <c r="AE1573" s="99"/>
      <c r="AF1573" s="99"/>
      <c r="AG1573" s="99"/>
      <c r="AH1573" s="99"/>
      <c r="AI1573" s="99"/>
      <c r="AJ1573" s="99"/>
      <c r="AK1573" s="99"/>
      <c r="AL1573" s="99"/>
      <c r="AM1573" s="99"/>
      <c r="AN1573" s="99"/>
      <c r="AO1573" s="52"/>
      <c r="AP1573" s="52"/>
      <c r="AQ1573" s="52"/>
    </row>
    <row r="1574" spans="1:43" ht="15" thickBot="1">
      <c r="A1574" s="1" t="s">
        <v>14</v>
      </c>
      <c r="B1574" s="1">
        <v>13247060101</v>
      </c>
      <c r="C1574" s="1"/>
      <c r="D1574" s="12">
        <v>79.7</v>
      </c>
      <c r="E1574" s="12">
        <v>66.900000000000006</v>
      </c>
      <c r="F1574" s="12">
        <v>36.1</v>
      </c>
      <c r="G1574" s="12">
        <v>15.3</v>
      </c>
      <c r="H1574" s="12">
        <v>8.6</v>
      </c>
      <c r="I1574" s="12">
        <v>10.6</v>
      </c>
      <c r="J1574" s="12">
        <v>13.8</v>
      </c>
      <c r="K1574" s="12">
        <v>26.8</v>
      </c>
      <c r="L1574" s="12">
        <v>28.5</v>
      </c>
      <c r="M1574" s="12">
        <v>19</v>
      </c>
      <c r="N1574" s="12">
        <v>67.8</v>
      </c>
      <c r="O1574" s="12">
        <v>15.8</v>
      </c>
      <c r="P1574" s="12">
        <v>20.2</v>
      </c>
      <c r="Q1574" s="12">
        <v>17.399999999999999</v>
      </c>
      <c r="R1574" s="85">
        <v>0.56493863199810812</v>
      </c>
      <c r="S1574" s="122">
        <v>0.51164746187126742</v>
      </c>
      <c r="T1574" s="122">
        <v>0.67783473265527172</v>
      </c>
      <c r="U1574" s="122">
        <v>0.51027911207948995</v>
      </c>
      <c r="V1574" s="174">
        <f t="shared" si="2617"/>
        <v>3</v>
      </c>
      <c r="W1574" s="174">
        <f t="shared" si="2618"/>
        <v>3</v>
      </c>
      <c r="X1574" s="174">
        <f t="shared" si="2619"/>
        <v>3</v>
      </c>
      <c r="Y1574" s="174">
        <f t="shared" si="2620"/>
        <v>2</v>
      </c>
      <c r="Z1574" s="99"/>
      <c r="AA1574" s="99"/>
      <c r="AB1574" s="99"/>
      <c r="AC1574" s="99"/>
      <c r="AD1574" s="99"/>
      <c r="AE1574" s="99"/>
      <c r="AF1574" s="99"/>
      <c r="AG1574" s="99"/>
      <c r="AH1574" s="99"/>
      <c r="AI1574" s="99"/>
      <c r="AJ1574" s="99"/>
      <c r="AK1574" s="99"/>
      <c r="AL1574" s="99"/>
      <c r="AM1574" s="99"/>
      <c r="AN1574" s="99"/>
      <c r="AO1574" s="52"/>
      <c r="AP1574" s="52"/>
      <c r="AQ1574" s="52"/>
    </row>
    <row r="1575" spans="1:43" ht="15" thickBot="1">
      <c r="A1575" s="1" t="s">
        <v>14</v>
      </c>
      <c r="B1575" s="1">
        <v>13247060102</v>
      </c>
      <c r="C1575" s="1"/>
      <c r="D1575" s="12">
        <v>79.7</v>
      </c>
      <c r="E1575" s="12">
        <v>66.900000000000006</v>
      </c>
      <c r="F1575" s="12">
        <v>42.9</v>
      </c>
      <c r="G1575" s="12">
        <v>15.3</v>
      </c>
      <c r="H1575" s="12">
        <v>10</v>
      </c>
      <c r="I1575" s="12">
        <v>5</v>
      </c>
      <c r="J1575" s="12">
        <v>16.399999999999999</v>
      </c>
      <c r="K1575" s="12">
        <v>31.6</v>
      </c>
      <c r="L1575" s="12">
        <v>39.799999999999997</v>
      </c>
      <c r="M1575" s="12">
        <v>14.5</v>
      </c>
      <c r="N1575" s="12">
        <v>67.8</v>
      </c>
      <c r="O1575" s="12">
        <v>10.8</v>
      </c>
      <c r="P1575" s="12">
        <v>17.7</v>
      </c>
      <c r="Q1575" s="12">
        <v>13.7</v>
      </c>
      <c r="R1575" s="85">
        <v>0.57144188693017273</v>
      </c>
      <c r="S1575" s="122">
        <v>0.52683927552692189</v>
      </c>
      <c r="T1575" s="122">
        <v>0.60829973368419965</v>
      </c>
      <c r="U1575" s="122">
        <v>0.59753833375270293</v>
      </c>
      <c r="V1575" s="174">
        <f t="shared" si="2617"/>
        <v>3</v>
      </c>
      <c r="W1575" s="174">
        <f t="shared" si="2618"/>
        <v>3</v>
      </c>
      <c r="X1575" s="174">
        <f t="shared" si="2619"/>
        <v>3</v>
      </c>
      <c r="Y1575" s="174">
        <f t="shared" si="2620"/>
        <v>3</v>
      </c>
      <c r="Z1575" s="99"/>
      <c r="AA1575" s="99"/>
      <c r="AB1575" s="99"/>
      <c r="AC1575" s="99"/>
      <c r="AD1575" s="99"/>
      <c r="AE1575" s="99"/>
      <c r="AF1575" s="99"/>
      <c r="AG1575" s="99"/>
      <c r="AH1575" s="99"/>
      <c r="AI1575" s="99"/>
      <c r="AJ1575" s="99"/>
      <c r="AK1575" s="99"/>
      <c r="AL1575" s="99"/>
      <c r="AM1575" s="99"/>
      <c r="AN1575" s="99"/>
      <c r="AO1575" s="52"/>
      <c r="AP1575" s="52"/>
      <c r="AQ1575" s="52"/>
    </row>
    <row r="1576" spans="1:43" ht="15" thickBot="1">
      <c r="A1576" s="1" t="s">
        <v>14</v>
      </c>
      <c r="B1576" s="1">
        <v>13247060201</v>
      </c>
      <c r="C1576" s="1"/>
      <c r="D1576" s="12">
        <v>75.3</v>
      </c>
      <c r="E1576" s="12">
        <v>67.400000000000006</v>
      </c>
      <c r="F1576" s="12">
        <v>33.1</v>
      </c>
      <c r="G1576" s="12">
        <v>33.700000000000003</v>
      </c>
      <c r="H1576" s="12">
        <v>7.9</v>
      </c>
      <c r="I1576" s="12">
        <v>24.6</v>
      </c>
      <c r="J1576" s="12">
        <v>48.1</v>
      </c>
      <c r="K1576" s="12">
        <v>51.6</v>
      </c>
      <c r="L1576" s="12">
        <v>43.1</v>
      </c>
      <c r="M1576" s="12">
        <v>62.6</v>
      </c>
      <c r="N1576" s="12">
        <v>69.3</v>
      </c>
      <c r="O1576" s="12">
        <v>37.4</v>
      </c>
      <c r="P1576" s="12">
        <v>48.4</v>
      </c>
      <c r="Q1576" s="12">
        <v>12.2</v>
      </c>
      <c r="R1576" s="85">
        <v>0.27105157876936548</v>
      </c>
      <c r="S1576" s="122">
        <v>0.40153039099403026</v>
      </c>
      <c r="T1576" s="122">
        <v>0.271741538555277</v>
      </c>
      <c r="U1576" s="122">
        <v>0.27791986785703493</v>
      </c>
      <c r="V1576" s="174">
        <f t="shared" si="2617"/>
        <v>1</v>
      </c>
      <c r="W1576" s="174">
        <f t="shared" si="2618"/>
        <v>2</v>
      </c>
      <c r="X1576" s="174">
        <f t="shared" si="2619"/>
        <v>1</v>
      </c>
      <c r="Y1576" s="174">
        <f t="shared" si="2620"/>
        <v>1</v>
      </c>
      <c r="Z1576" s="99"/>
      <c r="AA1576" s="99"/>
      <c r="AB1576" s="99"/>
      <c r="AC1576" s="99"/>
      <c r="AD1576" s="99"/>
      <c r="AE1576" s="99"/>
      <c r="AF1576" s="99"/>
      <c r="AG1576" s="99"/>
      <c r="AH1576" s="99"/>
      <c r="AI1576" s="99"/>
      <c r="AJ1576" s="99"/>
      <c r="AK1576" s="99"/>
      <c r="AL1576" s="99"/>
      <c r="AM1576" s="99"/>
      <c r="AN1576" s="99"/>
      <c r="AO1576" s="52"/>
      <c r="AP1576" s="52"/>
      <c r="AQ1576" s="52"/>
    </row>
    <row r="1577" spans="1:43" ht="15" thickBot="1">
      <c r="A1577" s="1" t="s">
        <v>14</v>
      </c>
      <c r="B1577" s="1">
        <v>13247060202</v>
      </c>
      <c r="C1577" s="1"/>
      <c r="D1577" s="12">
        <v>75.5</v>
      </c>
      <c r="E1577" s="12">
        <v>67.400000000000006</v>
      </c>
      <c r="F1577" s="12">
        <v>47</v>
      </c>
      <c r="G1577" s="12">
        <v>35.6</v>
      </c>
      <c r="H1577" s="12">
        <v>10.1</v>
      </c>
      <c r="I1577" s="12">
        <v>10.3</v>
      </c>
      <c r="J1577" s="12">
        <v>21</v>
      </c>
      <c r="K1577" s="12">
        <v>29.6</v>
      </c>
      <c r="L1577" s="12">
        <v>30.6</v>
      </c>
      <c r="M1577" s="12">
        <v>11.9</v>
      </c>
      <c r="N1577" s="12">
        <v>69.2</v>
      </c>
      <c r="O1577" s="12">
        <v>10.7</v>
      </c>
      <c r="P1577" s="12">
        <v>18.899999999999999</v>
      </c>
      <c r="Q1577" s="12">
        <v>16.399999999999999</v>
      </c>
      <c r="R1577" s="85">
        <v>0.60233239579081688</v>
      </c>
      <c r="S1577" s="122">
        <v>0.52959336627515019</v>
      </c>
      <c r="T1577" s="122">
        <v>0.69866672316126077</v>
      </c>
      <c r="U1577" s="122">
        <v>0.57312300773577429</v>
      </c>
      <c r="V1577" s="174">
        <f t="shared" si="2617"/>
        <v>3</v>
      </c>
      <c r="W1577" s="174">
        <f t="shared" si="2618"/>
        <v>3</v>
      </c>
      <c r="X1577" s="174">
        <f t="shared" si="2619"/>
        <v>3</v>
      </c>
      <c r="Y1577" s="174">
        <f t="shared" si="2620"/>
        <v>2</v>
      </c>
      <c r="Z1577" s="99"/>
      <c r="AA1577" s="99"/>
      <c r="AB1577" s="99"/>
      <c r="AC1577" s="99"/>
      <c r="AD1577" s="99"/>
      <c r="AE1577" s="99"/>
      <c r="AF1577" s="99"/>
      <c r="AG1577" s="99"/>
      <c r="AH1577" s="99"/>
      <c r="AI1577" s="99"/>
      <c r="AJ1577" s="99"/>
      <c r="AK1577" s="99"/>
      <c r="AL1577" s="99"/>
      <c r="AM1577" s="99"/>
      <c r="AN1577" s="99"/>
      <c r="AO1577" s="52"/>
      <c r="AP1577" s="52"/>
      <c r="AQ1577" s="52"/>
    </row>
    <row r="1578" spans="1:43" ht="15" thickBot="1">
      <c r="A1578" s="1" t="s">
        <v>14</v>
      </c>
      <c r="B1578" s="1">
        <v>13247060304</v>
      </c>
      <c r="C1578" s="1"/>
      <c r="D1578" s="12">
        <v>79.599999999999994</v>
      </c>
      <c r="E1578" s="12">
        <v>66.2</v>
      </c>
      <c r="F1578" s="12">
        <v>43</v>
      </c>
      <c r="G1578" s="12">
        <v>30.9</v>
      </c>
      <c r="H1578" s="12">
        <v>9.1999999999999993</v>
      </c>
      <c r="I1578" s="12">
        <v>17</v>
      </c>
      <c r="J1578" s="12">
        <v>37.6</v>
      </c>
      <c r="K1578" s="12">
        <v>37.200000000000003</v>
      </c>
      <c r="L1578" s="12">
        <v>42.9</v>
      </c>
      <c r="M1578" s="12">
        <v>22.9</v>
      </c>
      <c r="N1578" s="12">
        <v>69.099999999999994</v>
      </c>
      <c r="O1578" s="12">
        <v>12.9</v>
      </c>
      <c r="P1578" s="12">
        <v>24.9</v>
      </c>
      <c r="Q1578" s="12">
        <v>15</v>
      </c>
      <c r="R1578" s="85">
        <v>0.48855788515812509</v>
      </c>
      <c r="S1578" s="122">
        <v>0.46615289324026565</v>
      </c>
      <c r="T1578" s="122">
        <v>0.50968347136644776</v>
      </c>
      <c r="U1578" s="122">
        <v>0.54122749371875922</v>
      </c>
      <c r="V1578" s="174">
        <f t="shared" si="2617"/>
        <v>2</v>
      </c>
      <c r="W1578" s="174">
        <f t="shared" si="2618"/>
        <v>3</v>
      </c>
      <c r="X1578" s="174">
        <f t="shared" si="2619"/>
        <v>2</v>
      </c>
      <c r="Y1578" s="174">
        <f t="shared" si="2620"/>
        <v>2</v>
      </c>
      <c r="Z1578" s="99"/>
      <c r="AA1578" s="99"/>
      <c r="AB1578" s="99"/>
      <c r="AC1578" s="99"/>
      <c r="AD1578" s="99"/>
      <c r="AE1578" s="99"/>
      <c r="AF1578" s="99"/>
      <c r="AG1578" s="99"/>
      <c r="AH1578" s="99"/>
      <c r="AI1578" s="99"/>
      <c r="AJ1578" s="99"/>
      <c r="AK1578" s="99"/>
      <c r="AL1578" s="99"/>
      <c r="AM1578" s="99"/>
      <c r="AN1578" s="99"/>
      <c r="AO1578" s="52"/>
      <c r="AP1578" s="52"/>
      <c r="AQ1578" s="52"/>
    </row>
    <row r="1579" spans="1:43" ht="15" thickBot="1">
      <c r="A1579" s="1" t="s">
        <v>14</v>
      </c>
      <c r="B1579" s="1">
        <v>13247060305</v>
      </c>
      <c r="C1579" s="1"/>
      <c r="D1579" s="12">
        <v>80</v>
      </c>
      <c r="E1579" s="12">
        <v>63.9</v>
      </c>
      <c r="F1579" s="12">
        <v>41.6</v>
      </c>
      <c r="G1579" s="12">
        <v>17.5</v>
      </c>
      <c r="H1579" s="12">
        <v>12</v>
      </c>
      <c r="I1579" s="12">
        <v>8.6</v>
      </c>
      <c r="J1579" s="12">
        <v>34.4</v>
      </c>
      <c r="K1579" s="12">
        <v>52.9</v>
      </c>
      <c r="L1579" s="12">
        <v>48.1</v>
      </c>
      <c r="M1579" s="12">
        <v>24.1</v>
      </c>
      <c r="N1579" s="12">
        <v>72.7</v>
      </c>
      <c r="O1579" s="12">
        <v>15.8</v>
      </c>
      <c r="P1579" s="12">
        <v>37.6</v>
      </c>
      <c r="Q1579" s="12">
        <v>12</v>
      </c>
      <c r="R1579" s="85">
        <v>0.42173730408120963</v>
      </c>
      <c r="S1579" s="122">
        <v>0.43269271886869159</v>
      </c>
      <c r="T1579" s="122">
        <v>0.40461948889059679</v>
      </c>
      <c r="U1579" s="122">
        <v>0.51174294933813058</v>
      </c>
      <c r="V1579" s="174">
        <f t="shared" si="2617"/>
        <v>2</v>
      </c>
      <c r="W1579" s="174">
        <f t="shared" si="2618"/>
        <v>2</v>
      </c>
      <c r="X1579" s="174">
        <f t="shared" si="2619"/>
        <v>1</v>
      </c>
      <c r="Y1579" s="174">
        <f t="shared" si="2620"/>
        <v>2</v>
      </c>
      <c r="Z1579" s="99"/>
      <c r="AA1579" s="99"/>
      <c r="AB1579" s="99"/>
      <c r="AC1579" s="99"/>
      <c r="AD1579" s="99"/>
      <c r="AE1579" s="99"/>
      <c r="AF1579" s="99"/>
      <c r="AG1579" s="99"/>
      <c r="AH1579" s="99"/>
      <c r="AI1579" s="99"/>
      <c r="AJ1579" s="99"/>
      <c r="AK1579" s="99"/>
      <c r="AL1579" s="99"/>
      <c r="AM1579" s="99"/>
      <c r="AN1579" s="99"/>
      <c r="AO1579" s="52"/>
      <c r="AP1579" s="52"/>
      <c r="AQ1579" s="52"/>
    </row>
    <row r="1580" spans="1:43" ht="15" thickBot="1">
      <c r="A1580" s="1" t="s">
        <v>14</v>
      </c>
      <c r="B1580" s="1">
        <v>13247060306</v>
      </c>
      <c r="C1580" s="1"/>
      <c r="D1580" s="12">
        <v>80.2</v>
      </c>
      <c r="E1580" s="12">
        <v>61.7</v>
      </c>
      <c r="F1580" s="12">
        <v>40.700000000000003</v>
      </c>
      <c r="G1580" s="12">
        <v>18.600000000000001</v>
      </c>
      <c r="H1580" s="12">
        <v>9.3000000000000007</v>
      </c>
      <c r="I1580" s="12">
        <v>4.0999999999999996</v>
      </c>
      <c r="J1580" s="12">
        <v>14.8</v>
      </c>
      <c r="K1580" s="12">
        <v>15.8</v>
      </c>
      <c r="L1580" s="12">
        <v>29.2</v>
      </c>
      <c r="M1580" s="12">
        <v>14.6</v>
      </c>
      <c r="N1580" s="12">
        <v>76.099999999999994</v>
      </c>
      <c r="O1580" s="12">
        <v>11</v>
      </c>
      <c r="P1580" s="12">
        <v>17.399999999999999</v>
      </c>
      <c r="Q1580" s="12">
        <v>11.4</v>
      </c>
      <c r="R1580" s="85">
        <v>0.65814049012261122</v>
      </c>
      <c r="S1580" s="122">
        <v>0.52906548190887615</v>
      </c>
      <c r="T1580" s="122">
        <v>0.74377196762408626</v>
      </c>
      <c r="U1580" s="122">
        <v>0.67619684425718074</v>
      </c>
      <c r="V1580" s="174">
        <f t="shared" si="2617"/>
        <v>3</v>
      </c>
      <c r="W1580" s="174">
        <f t="shared" si="2618"/>
        <v>3</v>
      </c>
      <c r="X1580" s="174">
        <f t="shared" si="2619"/>
        <v>5</v>
      </c>
      <c r="Y1580" s="174">
        <f t="shared" si="2620"/>
        <v>3</v>
      </c>
      <c r="Z1580" s="99"/>
      <c r="AA1580" s="99"/>
      <c r="AB1580" s="99"/>
      <c r="AC1580" s="99"/>
      <c r="AD1580" s="99"/>
      <c r="AE1580" s="99"/>
      <c r="AF1580" s="99"/>
      <c r="AG1580" s="99"/>
      <c r="AH1580" s="99"/>
      <c r="AI1580" s="99"/>
      <c r="AJ1580" s="99"/>
      <c r="AK1580" s="99"/>
      <c r="AL1580" s="99"/>
      <c r="AM1580" s="99"/>
      <c r="AN1580" s="99"/>
      <c r="AO1580" s="52"/>
      <c r="AP1580" s="52"/>
      <c r="AQ1580" s="52"/>
    </row>
    <row r="1581" spans="1:43" ht="15" thickBot="1">
      <c r="A1581" s="1" t="s">
        <v>14</v>
      </c>
      <c r="B1581" s="1">
        <v>13247060307</v>
      </c>
      <c r="C1581" s="1"/>
      <c r="D1581" s="12">
        <v>80.2</v>
      </c>
      <c r="E1581" s="12">
        <v>62.1</v>
      </c>
      <c r="F1581" s="12">
        <v>42</v>
      </c>
      <c r="G1581" s="12">
        <v>18.600000000000001</v>
      </c>
      <c r="H1581" s="12">
        <v>10.6</v>
      </c>
      <c r="I1581" s="12">
        <v>5.9</v>
      </c>
      <c r="J1581" s="12">
        <v>12.9</v>
      </c>
      <c r="K1581" s="12">
        <v>28.1</v>
      </c>
      <c r="L1581" s="12">
        <v>39.299999999999997</v>
      </c>
      <c r="M1581" s="12">
        <v>9.1999999999999993</v>
      </c>
      <c r="N1581" s="12">
        <v>75.400000000000006</v>
      </c>
      <c r="O1581" s="12">
        <v>10.1</v>
      </c>
      <c r="P1581" s="12">
        <v>18.100000000000001</v>
      </c>
      <c r="Q1581" s="12">
        <v>13.9</v>
      </c>
      <c r="R1581" s="85">
        <v>0.60553358151781411</v>
      </c>
      <c r="S1581" s="122">
        <v>0.5088928267622006</v>
      </c>
      <c r="T1581" s="122">
        <v>0.66000141286942515</v>
      </c>
      <c r="U1581" s="122">
        <v>0.64835130445419686</v>
      </c>
      <c r="V1581" s="174">
        <f t="shared" si="2617"/>
        <v>3</v>
      </c>
      <c r="W1581" s="174">
        <f t="shared" si="2618"/>
        <v>3</v>
      </c>
      <c r="X1581" s="174">
        <f t="shared" si="2619"/>
        <v>3</v>
      </c>
      <c r="Y1581" s="174">
        <f t="shared" si="2620"/>
        <v>3</v>
      </c>
      <c r="Z1581" s="99"/>
      <c r="AA1581" s="99"/>
      <c r="AB1581" s="99"/>
      <c r="AC1581" s="99"/>
      <c r="AD1581" s="99"/>
      <c r="AE1581" s="99"/>
      <c r="AF1581" s="99"/>
      <c r="AG1581" s="99"/>
      <c r="AH1581" s="99"/>
      <c r="AI1581" s="99"/>
      <c r="AJ1581" s="99"/>
      <c r="AK1581" s="99"/>
      <c r="AL1581" s="99"/>
      <c r="AM1581" s="99"/>
      <c r="AN1581" s="99"/>
      <c r="AO1581" s="52"/>
      <c r="AP1581" s="52"/>
      <c r="AQ1581" s="52"/>
    </row>
    <row r="1582" spans="1:43" ht="15" thickBot="1">
      <c r="A1582" s="1" t="s">
        <v>14</v>
      </c>
      <c r="B1582" s="1">
        <v>13247060308</v>
      </c>
      <c r="C1582" s="1"/>
      <c r="D1582" s="12">
        <v>79.7</v>
      </c>
      <c r="E1582" s="12">
        <v>66.900000000000006</v>
      </c>
      <c r="F1582" s="12">
        <v>41.5</v>
      </c>
      <c r="G1582" s="12">
        <v>15.3</v>
      </c>
      <c r="H1582" s="12">
        <v>11.4</v>
      </c>
      <c r="I1582" s="12">
        <v>14.5</v>
      </c>
      <c r="J1582" s="12">
        <v>34.9</v>
      </c>
      <c r="K1582" s="12">
        <v>43.7</v>
      </c>
      <c r="L1582" s="12">
        <v>49.7</v>
      </c>
      <c r="M1582" s="12">
        <v>18.8</v>
      </c>
      <c r="N1582" s="12">
        <v>67.8</v>
      </c>
      <c r="O1582" s="12">
        <v>23.5</v>
      </c>
      <c r="P1582" s="12">
        <v>34.9</v>
      </c>
      <c r="Q1582" s="12">
        <v>15.1</v>
      </c>
      <c r="R1582" s="85">
        <v>0.40352497987997971</v>
      </c>
      <c r="S1582" s="122">
        <v>0.41700369437214696</v>
      </c>
      <c r="T1582" s="122">
        <v>0.46314326488810409</v>
      </c>
      <c r="U1582" s="122">
        <v>0.40529823843161439</v>
      </c>
      <c r="V1582" s="174">
        <f t="shared" si="2617"/>
        <v>2</v>
      </c>
      <c r="W1582" s="174">
        <f t="shared" si="2618"/>
        <v>2</v>
      </c>
      <c r="X1582" s="174">
        <f t="shared" si="2619"/>
        <v>2</v>
      </c>
      <c r="Y1582" s="174">
        <f t="shared" si="2620"/>
        <v>1</v>
      </c>
      <c r="Z1582" s="99"/>
      <c r="AA1582" s="99"/>
      <c r="AB1582" s="99"/>
      <c r="AC1582" s="99"/>
      <c r="AD1582" s="99"/>
      <c r="AE1582" s="99"/>
      <c r="AF1582" s="99"/>
      <c r="AG1582" s="99"/>
      <c r="AH1582" s="99"/>
      <c r="AI1582" s="99"/>
      <c r="AJ1582" s="99"/>
      <c r="AK1582" s="99"/>
      <c r="AL1582" s="99"/>
      <c r="AM1582" s="99"/>
      <c r="AN1582" s="99"/>
      <c r="AO1582" s="52"/>
      <c r="AP1582" s="52"/>
      <c r="AQ1582" s="52"/>
    </row>
    <row r="1583" spans="1:43" ht="15" thickBot="1">
      <c r="A1583" s="1" t="s">
        <v>14</v>
      </c>
      <c r="B1583" s="1">
        <v>13247060309</v>
      </c>
      <c r="C1583" s="1"/>
      <c r="D1583" s="12">
        <v>79.7</v>
      </c>
      <c r="E1583" s="12">
        <v>66.900000000000006</v>
      </c>
      <c r="F1583" s="12">
        <v>32</v>
      </c>
      <c r="G1583" s="12">
        <v>18.5</v>
      </c>
      <c r="H1583" s="12">
        <v>8.8000000000000007</v>
      </c>
      <c r="I1583" s="12">
        <v>7.6</v>
      </c>
      <c r="J1583" s="12">
        <v>22.4</v>
      </c>
      <c r="K1583" s="12">
        <v>42.5</v>
      </c>
      <c r="L1583" s="12">
        <v>36.4</v>
      </c>
      <c r="M1583" s="12">
        <v>25.3</v>
      </c>
      <c r="N1583" s="12">
        <v>67.8</v>
      </c>
      <c r="O1583" s="12">
        <v>20.100000000000001</v>
      </c>
      <c r="P1583" s="12">
        <v>31.8</v>
      </c>
      <c r="Q1583" s="12">
        <v>14.2</v>
      </c>
      <c r="R1583" s="85">
        <v>0.47524777903642229</v>
      </c>
      <c r="S1583" s="122">
        <v>0.50447893590024251</v>
      </c>
      <c r="T1583" s="122">
        <v>0.52006943339706058</v>
      </c>
      <c r="U1583" s="122">
        <v>0.45471945297477745</v>
      </c>
      <c r="V1583" s="174">
        <f t="shared" si="2617"/>
        <v>2</v>
      </c>
      <c r="W1583" s="174">
        <f t="shared" si="2618"/>
        <v>3</v>
      </c>
      <c r="X1583" s="174">
        <f t="shared" si="2619"/>
        <v>2</v>
      </c>
      <c r="Y1583" s="174">
        <f t="shared" si="2620"/>
        <v>2</v>
      </c>
      <c r="Z1583" s="99"/>
      <c r="AA1583" s="99"/>
      <c r="AB1583" s="99"/>
      <c r="AC1583" s="99"/>
      <c r="AD1583" s="99"/>
      <c r="AE1583" s="99"/>
      <c r="AF1583" s="99"/>
      <c r="AG1583" s="99"/>
      <c r="AH1583" s="99"/>
      <c r="AI1583" s="99"/>
      <c r="AJ1583" s="99"/>
      <c r="AK1583" s="99"/>
      <c r="AL1583" s="99"/>
      <c r="AM1583" s="99"/>
      <c r="AN1583" s="99"/>
      <c r="AO1583" s="52"/>
      <c r="AP1583" s="52"/>
      <c r="AQ1583" s="52"/>
    </row>
    <row r="1584" spans="1:43" ht="15" thickBot="1">
      <c r="A1584" s="1" t="s">
        <v>14</v>
      </c>
      <c r="B1584" s="1">
        <v>13247060403</v>
      </c>
      <c r="C1584" s="1"/>
      <c r="D1584" s="12">
        <v>74.5</v>
      </c>
      <c r="E1584" s="12">
        <v>67.5</v>
      </c>
      <c r="F1584" s="12">
        <v>58.8</v>
      </c>
      <c r="G1584" s="12">
        <v>38</v>
      </c>
      <c r="H1584" s="12">
        <v>8.6</v>
      </c>
      <c r="I1584" s="12">
        <v>23</v>
      </c>
      <c r="J1584" s="12">
        <v>13.9</v>
      </c>
      <c r="K1584" s="12">
        <v>18.3</v>
      </c>
      <c r="L1584" s="12">
        <v>43.7</v>
      </c>
      <c r="M1584" s="12">
        <v>9.5</v>
      </c>
      <c r="N1584" s="12">
        <v>69.5</v>
      </c>
      <c r="O1584" s="12">
        <v>9.3000000000000007</v>
      </c>
      <c r="P1584" s="12">
        <v>21.4</v>
      </c>
      <c r="Q1584" s="12">
        <v>14.5</v>
      </c>
      <c r="R1584" s="85">
        <v>0.59437821658199319</v>
      </c>
      <c r="S1584" s="122">
        <v>0.52932300451760272</v>
      </c>
      <c r="T1584" s="122">
        <v>0.66412882623949754</v>
      </c>
      <c r="U1584" s="122">
        <v>0.5925255598439072</v>
      </c>
      <c r="V1584" s="174">
        <f t="shared" si="2617"/>
        <v>3</v>
      </c>
      <c r="W1584" s="174">
        <f t="shared" si="2618"/>
        <v>3</v>
      </c>
      <c r="X1584" s="174">
        <f t="shared" si="2619"/>
        <v>3</v>
      </c>
      <c r="Y1584" s="174">
        <f t="shared" si="2620"/>
        <v>3</v>
      </c>
      <c r="Z1584" s="99"/>
      <c r="AA1584" s="99"/>
      <c r="AB1584" s="99"/>
      <c r="AC1584" s="99"/>
      <c r="AD1584" s="99"/>
      <c r="AE1584" s="99"/>
      <c r="AF1584" s="99"/>
      <c r="AG1584" s="99"/>
      <c r="AH1584" s="99"/>
      <c r="AI1584" s="99"/>
      <c r="AJ1584" s="99"/>
      <c r="AK1584" s="99"/>
      <c r="AL1584" s="99"/>
      <c r="AM1584" s="99"/>
      <c r="AN1584" s="99"/>
      <c r="AO1584" s="52"/>
      <c r="AP1584" s="52"/>
      <c r="AQ1584" s="52"/>
    </row>
    <row r="1585" spans="1:43" ht="15" thickBot="1">
      <c r="A1585" s="1" t="s">
        <v>14</v>
      </c>
      <c r="B1585" s="1">
        <v>13247060404</v>
      </c>
      <c r="C1585" s="1"/>
      <c r="D1585" s="12">
        <v>75.3</v>
      </c>
      <c r="E1585" s="12">
        <v>66.599999999999994</v>
      </c>
      <c r="F1585" s="12">
        <v>45.4</v>
      </c>
      <c r="G1585" s="12">
        <v>31.5</v>
      </c>
      <c r="H1585" s="12">
        <v>13.3</v>
      </c>
      <c r="I1585" s="12">
        <v>13.4</v>
      </c>
      <c r="J1585" s="12">
        <v>7.7</v>
      </c>
      <c r="K1585" s="12">
        <v>26.3</v>
      </c>
      <c r="L1585" s="12">
        <v>30.5</v>
      </c>
      <c r="M1585" s="12">
        <v>20.100000000000001</v>
      </c>
      <c r="N1585" s="12">
        <v>70.400000000000006</v>
      </c>
      <c r="O1585" s="12">
        <v>11.8</v>
      </c>
      <c r="P1585" s="12">
        <v>21</v>
      </c>
      <c r="Q1585" s="12">
        <v>14.1</v>
      </c>
      <c r="R1585" s="85">
        <v>0.57235155266128179</v>
      </c>
      <c r="S1585" s="122">
        <v>0.4781225115772092</v>
      </c>
      <c r="T1585" s="122">
        <v>0.65826165317135066</v>
      </c>
      <c r="U1585" s="122">
        <v>0.58666781401160661</v>
      </c>
      <c r="V1585" s="174">
        <f t="shared" si="2617"/>
        <v>3</v>
      </c>
      <c r="W1585" s="174">
        <f t="shared" si="2618"/>
        <v>3</v>
      </c>
      <c r="X1585" s="174">
        <f t="shared" si="2619"/>
        <v>3</v>
      </c>
      <c r="Y1585" s="174">
        <f t="shared" si="2620"/>
        <v>3</v>
      </c>
      <c r="Z1585" s="99"/>
      <c r="AA1585" s="99"/>
      <c r="AB1585" s="99"/>
      <c r="AC1585" s="99"/>
      <c r="AD1585" s="99"/>
      <c r="AE1585" s="99"/>
      <c r="AF1585" s="99"/>
      <c r="AG1585" s="99"/>
      <c r="AH1585" s="99"/>
      <c r="AI1585" s="99"/>
      <c r="AJ1585" s="99"/>
      <c r="AK1585" s="99"/>
      <c r="AL1585" s="99"/>
      <c r="AM1585" s="99"/>
      <c r="AN1585" s="99"/>
      <c r="AO1585" s="52"/>
      <c r="AP1585" s="52"/>
      <c r="AQ1585" s="52"/>
    </row>
    <row r="1586" spans="1:43" ht="15" thickBot="1">
      <c r="A1586" s="1" t="s">
        <v>14</v>
      </c>
      <c r="B1586" s="1">
        <v>13247060405</v>
      </c>
      <c r="C1586" s="1"/>
      <c r="D1586" s="12">
        <v>78.099999999999994</v>
      </c>
      <c r="E1586" s="12">
        <v>63.8</v>
      </c>
      <c r="F1586" s="12">
        <v>62</v>
      </c>
      <c r="G1586" s="12">
        <v>38.799999999999997</v>
      </c>
      <c r="H1586" s="12">
        <v>9.5</v>
      </c>
      <c r="I1586" s="12">
        <v>4.9000000000000004</v>
      </c>
      <c r="J1586" s="12">
        <v>4.7</v>
      </c>
      <c r="K1586" s="12">
        <v>17</v>
      </c>
      <c r="L1586" s="12">
        <v>34</v>
      </c>
      <c r="M1586" s="12">
        <v>5.9</v>
      </c>
      <c r="N1586" s="12">
        <v>73.5</v>
      </c>
      <c r="O1586" s="12">
        <v>6.5</v>
      </c>
      <c r="P1586" s="12">
        <v>16.399999999999999</v>
      </c>
      <c r="Q1586" s="12">
        <v>6.2</v>
      </c>
      <c r="R1586" s="85">
        <v>0.72746410162243402</v>
      </c>
      <c r="S1586" s="122">
        <v>0.63163962201059332</v>
      </c>
      <c r="T1586" s="122">
        <v>0.76194074489840324</v>
      </c>
      <c r="U1586" s="122">
        <v>0.75099403341404392</v>
      </c>
      <c r="V1586" s="174">
        <f t="shared" si="2617"/>
        <v>5</v>
      </c>
      <c r="W1586" s="174">
        <f t="shared" si="2618"/>
        <v>5</v>
      </c>
      <c r="X1586" s="174">
        <f t="shared" si="2619"/>
        <v>5</v>
      </c>
      <c r="Y1586" s="174">
        <f t="shared" si="2620"/>
        <v>5</v>
      </c>
      <c r="Z1586" s="99"/>
      <c r="AA1586" s="99"/>
      <c r="AB1586" s="99"/>
      <c r="AC1586" s="99"/>
      <c r="AD1586" s="99"/>
      <c r="AE1586" s="99"/>
      <c r="AF1586" s="99"/>
      <c r="AG1586" s="99"/>
      <c r="AH1586" s="99"/>
      <c r="AI1586" s="99"/>
      <c r="AJ1586" s="99"/>
      <c r="AK1586" s="99"/>
      <c r="AL1586" s="99"/>
      <c r="AM1586" s="99"/>
      <c r="AN1586" s="99"/>
      <c r="AO1586" s="52"/>
      <c r="AP1586" s="52"/>
      <c r="AQ1586" s="52"/>
    </row>
    <row r="1587" spans="1:43" ht="15" thickBot="1">
      <c r="A1587" s="1" t="s">
        <v>14</v>
      </c>
      <c r="B1587" s="1">
        <v>13247060406</v>
      </c>
      <c r="C1587" s="1"/>
      <c r="D1587" s="12">
        <v>75.900000000000006</v>
      </c>
      <c r="E1587" s="12">
        <v>66.099999999999994</v>
      </c>
      <c r="F1587" s="12">
        <v>52</v>
      </c>
      <c r="G1587" s="12">
        <v>33.5</v>
      </c>
      <c r="H1587" s="12">
        <v>12.2</v>
      </c>
      <c r="I1587" s="12">
        <v>9.5</v>
      </c>
      <c r="J1587" s="12">
        <v>4.5999999999999996</v>
      </c>
      <c r="K1587" s="12">
        <v>14.5</v>
      </c>
      <c r="L1587" s="12">
        <v>28.7</v>
      </c>
      <c r="M1587" s="12">
        <v>9.3000000000000007</v>
      </c>
      <c r="N1587" s="12">
        <v>71</v>
      </c>
      <c r="O1587" s="12">
        <v>8.1</v>
      </c>
      <c r="P1587" s="12">
        <v>16.600000000000001</v>
      </c>
      <c r="Q1587" s="12">
        <v>9.6999999999999993</v>
      </c>
      <c r="R1587" s="85">
        <v>0.68305165432143278</v>
      </c>
      <c r="S1587" s="122">
        <v>0.53824831136090268</v>
      </c>
      <c r="T1587" s="122">
        <v>0.78705483046592861</v>
      </c>
      <c r="U1587" s="122">
        <v>0.68539441370792686</v>
      </c>
      <c r="V1587" s="174">
        <f t="shared" si="2617"/>
        <v>3</v>
      </c>
      <c r="W1587" s="174">
        <f t="shared" si="2618"/>
        <v>3</v>
      </c>
      <c r="X1587" s="174">
        <f t="shared" si="2619"/>
        <v>5</v>
      </c>
      <c r="Y1587" s="174">
        <f t="shared" si="2620"/>
        <v>3</v>
      </c>
      <c r="Z1587" s="99"/>
      <c r="AA1587" s="99"/>
      <c r="AB1587" s="99"/>
      <c r="AC1587" s="99"/>
      <c r="AD1587" s="99"/>
      <c r="AE1587" s="99"/>
      <c r="AF1587" s="99"/>
      <c r="AG1587" s="99"/>
      <c r="AH1587" s="99"/>
      <c r="AI1587" s="99"/>
      <c r="AJ1587" s="99"/>
      <c r="AK1587" s="99"/>
      <c r="AL1587" s="99"/>
      <c r="AM1587" s="99"/>
      <c r="AN1587" s="99"/>
      <c r="AO1587" s="52"/>
      <c r="AP1587" s="52"/>
      <c r="AQ1587" s="52"/>
    </row>
    <row r="1588" spans="1:43" ht="15" thickBot="1">
      <c r="A1588" s="1" t="s">
        <v>14</v>
      </c>
      <c r="B1588" s="1">
        <v>13247060407</v>
      </c>
      <c r="C1588" s="1"/>
      <c r="D1588" s="12">
        <v>80.2</v>
      </c>
      <c r="E1588" s="12">
        <v>61.7</v>
      </c>
      <c r="F1588" s="12">
        <v>53</v>
      </c>
      <c r="G1588" s="12">
        <v>32.1</v>
      </c>
      <c r="H1588" s="12">
        <v>6.7</v>
      </c>
      <c r="I1588" s="12">
        <v>14.3</v>
      </c>
      <c r="J1588" s="12">
        <v>24.2</v>
      </c>
      <c r="K1588" s="12">
        <v>32.6</v>
      </c>
      <c r="L1588" s="12">
        <v>29.8</v>
      </c>
      <c r="M1588" s="12">
        <v>11.4</v>
      </c>
      <c r="N1588" s="12">
        <v>76.099999999999994</v>
      </c>
      <c r="O1588" s="12">
        <v>7.9</v>
      </c>
      <c r="P1588" s="12">
        <v>25</v>
      </c>
      <c r="Q1588" s="12">
        <v>10.3</v>
      </c>
      <c r="R1588" s="85">
        <v>0.64399887571964154</v>
      </c>
      <c r="S1588" s="122">
        <v>0.55183923162880866</v>
      </c>
      <c r="T1588" s="122">
        <v>0.69617436938480592</v>
      </c>
      <c r="U1588" s="122">
        <v>0.67187139673467799</v>
      </c>
      <c r="V1588" s="174">
        <f>IF(R1588&lt;=R$1592,1,IF(R1588&lt;=R$1593,2,IF(R1588&lt;=R$1594,3,IF(R1588&lt;=R$1594,4,5))))</f>
        <v>3</v>
      </c>
      <c r="W1588" s="174">
        <f t="shared" ref="W1588:Y1588" si="2621">IF(S1588&lt;=S$1592,1,IF(S1588&lt;=S$1593,2,IF(S1588&lt;=S$1594,3,IF(S1588&lt;=S$1594,4,5))))</f>
        <v>3</v>
      </c>
      <c r="X1588" s="174">
        <f t="shared" si="2621"/>
        <v>3</v>
      </c>
      <c r="Y1588" s="174">
        <f t="shared" si="2621"/>
        <v>3</v>
      </c>
      <c r="Z1588" s="99"/>
      <c r="AA1588" s="99"/>
      <c r="AB1588" s="99"/>
      <c r="AC1588" s="99"/>
      <c r="AD1588" s="99"/>
      <c r="AE1588" s="99"/>
      <c r="AF1588" s="99"/>
      <c r="AG1588" s="99"/>
      <c r="AH1588" s="99"/>
      <c r="AI1588" s="99"/>
      <c r="AJ1588" s="99"/>
      <c r="AK1588" s="99"/>
      <c r="AL1588" s="99"/>
      <c r="AM1588" s="99"/>
      <c r="AN1588" s="99"/>
      <c r="AO1588" s="52"/>
      <c r="AP1588" s="52"/>
      <c r="AQ1588" s="52"/>
    </row>
    <row r="1589" spans="1:43">
      <c r="R1589" s="52"/>
      <c r="S1589" s="52"/>
      <c r="T1589" s="52"/>
      <c r="U1589" s="52"/>
      <c r="V1589" s="52"/>
      <c r="W1589" s="52"/>
      <c r="X1589" s="52"/>
      <c r="Y1589" s="52"/>
      <c r="Z1589" s="52"/>
      <c r="AA1589" s="52"/>
      <c r="AB1589" s="52"/>
      <c r="AC1589" s="52"/>
      <c r="AD1589" s="52"/>
      <c r="AE1589" s="52"/>
      <c r="AF1589" s="52"/>
      <c r="AG1589" s="52"/>
      <c r="AH1589" s="52"/>
      <c r="AI1589" s="52"/>
      <c r="AJ1589" s="52"/>
      <c r="AK1589" s="52"/>
      <c r="AL1589" s="52"/>
      <c r="AM1589" s="52"/>
      <c r="AN1589" s="52"/>
      <c r="AO1589" s="52"/>
      <c r="AP1589" s="52"/>
      <c r="AQ1589" s="52"/>
    </row>
    <row r="1590" spans="1:43" ht="27.6">
      <c r="A1590" s="1"/>
      <c r="O1590" s="12" t="s">
        <v>61</v>
      </c>
      <c r="P1590" s="33"/>
      <c r="Q1590" s="33"/>
      <c r="R1590" s="34"/>
      <c r="S1590" s="34"/>
      <c r="T1590" s="34"/>
      <c r="U1590" s="34"/>
      <c r="V1590" s="34"/>
      <c r="W1590" s="34"/>
      <c r="X1590" s="34"/>
      <c r="Y1590" s="34"/>
      <c r="Z1590" s="34"/>
      <c r="AA1590" s="34"/>
      <c r="AB1590" s="34"/>
      <c r="AC1590" s="34"/>
      <c r="AD1590" s="34"/>
      <c r="AE1590" s="34"/>
    </row>
    <row r="1591" spans="1:43">
      <c r="O1591" s="33">
        <v>0</v>
      </c>
      <c r="P1591" s="33" t="s">
        <v>62</v>
      </c>
      <c r="Q1591" s="33"/>
      <c r="R1591" s="78">
        <f>+MIN(R813:R1588)</f>
        <v>0</v>
      </c>
      <c r="S1591" s="78">
        <f t="shared" ref="S1591:U1591" si="2622">+MIN(S813:S1588)</f>
        <v>0</v>
      </c>
      <c r="T1591" s="78">
        <f t="shared" si="2622"/>
        <v>0</v>
      </c>
      <c r="U1591" s="78">
        <f t="shared" si="2622"/>
        <v>0</v>
      </c>
      <c r="V1591" s="78"/>
      <c r="W1591" s="78"/>
      <c r="X1591" s="78"/>
      <c r="Y1591" s="78"/>
      <c r="Z1591" s="78"/>
      <c r="AA1591" s="78"/>
      <c r="AB1591" s="78"/>
      <c r="AC1591" s="78"/>
      <c r="AD1591" s="78"/>
      <c r="AE1591" s="78"/>
    </row>
    <row r="1592" spans="1:43">
      <c r="O1592" s="12">
        <v>1</v>
      </c>
      <c r="P1592" s="33" t="s">
        <v>63</v>
      </c>
      <c r="Q1592" s="33"/>
      <c r="R1592" s="78">
        <f>PERCENTILE(R813:R1588,0.2)</f>
        <v>0.35577745621907908</v>
      </c>
      <c r="S1592" s="78">
        <f t="shared" ref="S1592:U1592" si="2623">PERCENTILE(S813:S1588,0.2)</f>
        <v>0.30245109811328469</v>
      </c>
      <c r="T1592" s="78">
        <f t="shared" si="2623"/>
        <v>0.42301505300254638</v>
      </c>
      <c r="U1592" s="78">
        <f t="shared" si="2623"/>
        <v>0.42018005576429657</v>
      </c>
      <c r="V1592" s="78"/>
      <c r="W1592" s="78"/>
      <c r="X1592" s="78"/>
      <c r="Y1592" s="78"/>
      <c r="Z1592" s="78"/>
      <c r="AA1592" s="78"/>
      <c r="AB1592" s="78"/>
      <c r="AC1592" s="78"/>
      <c r="AD1592" s="78"/>
      <c r="AE1592" s="78"/>
    </row>
    <row r="1593" spans="1:43">
      <c r="O1593" s="12">
        <v>2</v>
      </c>
      <c r="P1593" s="33" t="s">
        <v>64</v>
      </c>
      <c r="Q1593" s="33"/>
      <c r="R1593" s="78">
        <f>PERCENTILE(R813:R1588,0.4)</f>
        <v>0.53306104565302859</v>
      </c>
      <c r="S1593" s="78">
        <f t="shared" ref="S1593:U1593" si="2624">PERCENTILE(S813:S1588,0.4)</f>
        <v>0.46265464444530646</v>
      </c>
      <c r="T1593" s="78">
        <f t="shared" si="2624"/>
        <v>0.59408833021576701</v>
      </c>
      <c r="U1593" s="78">
        <f t="shared" si="2624"/>
        <v>0.5738672305885264</v>
      </c>
      <c r="V1593" s="78"/>
      <c r="W1593" s="78"/>
      <c r="X1593" s="78"/>
      <c r="Y1593" s="78"/>
      <c r="Z1593" s="78"/>
      <c r="AA1593" s="78"/>
      <c r="AB1593" s="78"/>
      <c r="AC1593" s="78"/>
      <c r="AD1593" s="78"/>
      <c r="AE1593" s="78"/>
    </row>
    <row r="1594" spans="1:43">
      <c r="O1594" s="12">
        <v>3</v>
      </c>
      <c r="P1594" s="33" t="s">
        <v>65</v>
      </c>
      <c r="Q1594" s="33"/>
      <c r="R1594" s="78">
        <f>PERCENTILE(R813:R1588,0.6)</f>
        <v>0.68392978663200199</v>
      </c>
      <c r="S1594" s="78">
        <f t="shared" ref="S1594:U1594" si="2625">PERCENTILE(S813:S1588,0.6)</f>
        <v>0.61284236955987403</v>
      </c>
      <c r="T1594" s="78">
        <f t="shared" si="2625"/>
        <v>0.71981874629209031</v>
      </c>
      <c r="U1594" s="78">
        <f t="shared" si="2625"/>
        <v>0.71716990656259738</v>
      </c>
      <c r="V1594" s="78"/>
      <c r="W1594" s="78"/>
      <c r="X1594" s="78"/>
      <c r="Y1594" s="78"/>
      <c r="Z1594" s="78"/>
      <c r="AA1594" s="78"/>
      <c r="AB1594" s="78"/>
      <c r="AC1594" s="78"/>
      <c r="AD1594" s="78"/>
      <c r="AE1594" s="78"/>
    </row>
    <row r="1595" spans="1:43">
      <c r="O1595" s="12">
        <v>4</v>
      </c>
      <c r="P1595" s="33" t="s">
        <v>66</v>
      </c>
      <c r="Q1595" s="33"/>
      <c r="R1595" s="78">
        <f>PERCENTILE(R813:R1588,0.8)</f>
        <v>0.81040394433121699</v>
      </c>
      <c r="S1595" s="78">
        <f t="shared" ref="S1595:U1595" si="2626">PERCENTILE(S813:S1588,0.8)</f>
        <v>0.74376586231977482</v>
      </c>
      <c r="T1595" s="78">
        <f t="shared" si="2626"/>
        <v>0.81897995042444083</v>
      </c>
      <c r="U1595" s="78">
        <f t="shared" si="2626"/>
        <v>0.82749432767353404</v>
      </c>
      <c r="V1595" s="78"/>
      <c r="W1595" s="78"/>
      <c r="X1595" s="78"/>
      <c r="Y1595" s="78"/>
      <c r="Z1595" s="78"/>
      <c r="AA1595" s="78"/>
      <c r="AB1595" s="78"/>
      <c r="AC1595" s="78"/>
      <c r="AD1595" s="78"/>
      <c r="AE1595" s="78"/>
    </row>
    <row r="1596" spans="1:43">
      <c r="O1596" s="12">
        <v>5</v>
      </c>
      <c r="P1596" s="33" t="s">
        <v>40</v>
      </c>
      <c r="Q1596" s="33"/>
      <c r="R1596" s="78">
        <f>MAX(R813:R1588)</f>
        <v>1</v>
      </c>
      <c r="S1596" s="78">
        <f t="shared" ref="S1596:U1596" si="2627">MAX(S813:S1588)</f>
        <v>1</v>
      </c>
      <c r="T1596" s="78">
        <f t="shared" si="2627"/>
        <v>1</v>
      </c>
      <c r="U1596" s="78">
        <f t="shared" si="2627"/>
        <v>1</v>
      </c>
      <c r="V1596" s="78"/>
      <c r="W1596" s="78"/>
      <c r="X1596" s="78"/>
      <c r="Y1596" s="78"/>
      <c r="Z1596" s="78"/>
      <c r="AA1596" s="78"/>
      <c r="AB1596" s="78"/>
      <c r="AC1596" s="78"/>
      <c r="AD1596" s="78"/>
      <c r="AE1596" s="78"/>
    </row>
    <row r="1597" spans="1:43">
      <c r="O1597" s="12"/>
      <c r="P1597" s="33"/>
      <c r="Q1597" s="33"/>
      <c r="R1597" s="77"/>
      <c r="S1597" s="77"/>
      <c r="T1597" s="77"/>
      <c r="U1597" s="77"/>
      <c r="V1597" s="77"/>
      <c r="W1597" s="77"/>
      <c r="X1597" s="77"/>
      <c r="Y1597" s="77"/>
      <c r="Z1597" s="77"/>
      <c r="AA1597" s="77"/>
      <c r="AB1597" s="77"/>
      <c r="AC1597" s="77"/>
      <c r="AD1597" s="77"/>
      <c r="AE1597" s="77"/>
    </row>
    <row r="1598" spans="1:43">
      <c r="O1598" s="12"/>
      <c r="P1598" s="33" t="s">
        <v>102</v>
      </c>
      <c r="Q1598" s="33"/>
      <c r="R1598" s="169">
        <v>1</v>
      </c>
      <c r="S1598" s="77" t="s">
        <v>107</v>
      </c>
      <c r="T1598" s="77"/>
      <c r="U1598" s="77"/>
      <c r="V1598" s="77"/>
      <c r="W1598" s="77"/>
      <c r="X1598" s="77"/>
      <c r="Y1598" s="77"/>
      <c r="Z1598" s="77"/>
      <c r="AA1598" s="77"/>
      <c r="AB1598" s="77"/>
      <c r="AC1598" s="77"/>
      <c r="AD1598" s="77"/>
      <c r="AE1598" s="77"/>
    </row>
    <row r="1599" spans="1:43">
      <c r="O1599" s="33"/>
      <c r="P1599" s="33" t="s">
        <v>103</v>
      </c>
      <c r="Q1599" s="33"/>
      <c r="R1599" s="169">
        <v>2</v>
      </c>
      <c r="S1599" s="79" t="s">
        <v>108</v>
      </c>
      <c r="T1599" s="79"/>
      <c r="U1599" s="79"/>
      <c r="V1599" s="79"/>
      <c r="W1599" s="79"/>
      <c r="X1599" s="79"/>
      <c r="Y1599" s="79"/>
      <c r="Z1599" s="79"/>
      <c r="AA1599" s="79"/>
      <c r="AB1599" s="79"/>
      <c r="AC1599" s="79"/>
      <c r="AD1599" s="79"/>
      <c r="AE1599" s="79"/>
    </row>
    <row r="1600" spans="1:43">
      <c r="O1600" s="33"/>
      <c r="P1600" s="33" t="s">
        <v>104</v>
      </c>
      <c r="Q1600" s="33"/>
      <c r="R1600" s="170">
        <v>3</v>
      </c>
      <c r="S1600" s="79" t="s">
        <v>75</v>
      </c>
      <c r="T1600" s="79"/>
      <c r="U1600" s="79"/>
      <c r="W1600" s="79"/>
      <c r="X1600" s="79"/>
      <c r="Y1600" s="79"/>
      <c r="Z1600" s="79"/>
      <c r="AA1600" s="79"/>
      <c r="AB1600" s="79"/>
      <c r="AC1600" s="79"/>
      <c r="AD1600" s="79"/>
      <c r="AE1600" s="79"/>
    </row>
    <row r="1601" spans="15:31">
      <c r="O1601" s="12"/>
      <c r="P1601" s="33" t="s">
        <v>106</v>
      </c>
      <c r="Q1601" s="33"/>
      <c r="R1601" s="171">
        <v>4</v>
      </c>
      <c r="S1601" s="77" t="s">
        <v>109</v>
      </c>
      <c r="T1601" s="77"/>
      <c r="U1601" s="77"/>
      <c r="W1601" s="77"/>
      <c r="X1601" s="77"/>
      <c r="Y1601" s="77"/>
      <c r="Z1601" s="77"/>
      <c r="AA1601" s="77"/>
      <c r="AB1601" s="77"/>
      <c r="AC1601" s="77"/>
      <c r="AD1601" s="77"/>
      <c r="AE1601" s="79"/>
    </row>
    <row r="1602" spans="15:31">
      <c r="P1602" s="33" t="s">
        <v>105</v>
      </c>
      <c r="R1602" s="170">
        <v>5</v>
      </c>
      <c r="S1602" s="77" t="s">
        <v>110</v>
      </c>
    </row>
  </sheetData>
  <autoFilter ref="A30:Q1588" xr:uid="{00000000-0009-0000-0000-000002000000}"/>
  <mergeCells count="12">
    <mergeCell ref="R811:U811"/>
    <mergeCell ref="V811:Y811"/>
    <mergeCell ref="AG29:AJ29"/>
    <mergeCell ref="AK29:AN29"/>
    <mergeCell ref="S809:AF809"/>
    <mergeCell ref="AG809:AJ809"/>
    <mergeCell ref="AK809:AN809"/>
    <mergeCell ref="A1:B1"/>
    <mergeCell ref="A15:Q15"/>
    <mergeCell ref="D809:Q809"/>
    <mergeCell ref="A29:Q29"/>
    <mergeCell ref="S29:AF29"/>
  </mergeCells>
  <conditionalFormatting sqref="D16:Q16 D2:Q14">
    <cfRule type="cellIs" dxfId="2" priority="2" operator="notEqual">
      <formula>0</formula>
    </cfRule>
  </conditionalFormatting>
  <conditionalFormatting sqref="R1590:AE1590">
    <cfRule type="cellIs" dxfId="1" priority="1" operator="notEqual">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E951F-8256-4E16-9CD9-BF578A18E527}">
  <dimension ref="A1:P7"/>
  <sheetViews>
    <sheetView workbookViewId="0">
      <selection activeCell="S11" sqref="S11"/>
    </sheetView>
  </sheetViews>
  <sheetFormatPr defaultRowHeight="14.4"/>
  <sheetData>
    <row r="1" spans="1:16" ht="55.8" thickBot="1">
      <c r="A1" t="s">
        <v>61</v>
      </c>
      <c r="B1" t="s">
        <v>124</v>
      </c>
      <c r="C1" s="82" t="s">
        <v>17</v>
      </c>
      <c r="D1" s="83" t="s">
        <v>16</v>
      </c>
      <c r="E1" s="11" t="s">
        <v>18</v>
      </c>
      <c r="F1" s="11" t="s">
        <v>19</v>
      </c>
      <c r="G1" s="17" t="s">
        <v>20</v>
      </c>
      <c r="H1" s="17" t="s">
        <v>21</v>
      </c>
      <c r="I1" s="17" t="s">
        <v>22</v>
      </c>
      <c r="J1" s="17" t="s">
        <v>23</v>
      </c>
      <c r="K1" s="17" t="s">
        <v>24</v>
      </c>
      <c r="L1" s="17" t="s">
        <v>25</v>
      </c>
      <c r="M1" s="11" t="s">
        <v>26</v>
      </c>
      <c r="N1" s="17" t="s">
        <v>27</v>
      </c>
      <c r="O1" s="17" t="s">
        <v>28</v>
      </c>
      <c r="P1" s="17" t="s">
        <v>29</v>
      </c>
    </row>
    <row r="2" spans="1:16">
      <c r="A2">
        <v>0</v>
      </c>
      <c r="B2" t="s">
        <v>62</v>
      </c>
      <c r="C2">
        <v>42.5</v>
      </c>
      <c r="D2">
        <v>44.9</v>
      </c>
      <c r="E2">
        <v>3.2</v>
      </c>
      <c r="F2">
        <v>3.4</v>
      </c>
      <c r="G2">
        <v>2.8</v>
      </c>
      <c r="H2">
        <v>0.4</v>
      </c>
      <c r="I2">
        <v>-4.0144000000000002</v>
      </c>
      <c r="J2">
        <v>1.3</v>
      </c>
      <c r="K2">
        <v>13.2</v>
      </c>
      <c r="L2">
        <v>-2.4056999999999999</v>
      </c>
      <c r="M2">
        <v>41.8</v>
      </c>
      <c r="N2">
        <v>0.2</v>
      </c>
      <c r="O2">
        <v>0.6</v>
      </c>
      <c r="P2">
        <v>0.9</v>
      </c>
    </row>
    <row r="3" spans="1:16">
      <c r="A3">
        <v>1</v>
      </c>
      <c r="B3" t="s">
        <v>63</v>
      </c>
      <c r="C3">
        <v>65.400000000000006</v>
      </c>
      <c r="D3">
        <v>60.6</v>
      </c>
      <c r="E3">
        <v>25.8</v>
      </c>
      <c r="F3">
        <v>13.7</v>
      </c>
      <c r="G3">
        <v>6.9</v>
      </c>
      <c r="H3">
        <v>3.7</v>
      </c>
      <c r="I3">
        <v>6.5</v>
      </c>
      <c r="J3">
        <v>12</v>
      </c>
      <c r="K3">
        <v>29.2</v>
      </c>
      <c r="L3">
        <v>4.2</v>
      </c>
      <c r="M3">
        <v>66.5</v>
      </c>
      <c r="N3">
        <v>4.0999999999999996</v>
      </c>
      <c r="O3">
        <v>11.2</v>
      </c>
      <c r="P3">
        <v>6.8</v>
      </c>
    </row>
    <row r="4" spans="1:16">
      <c r="A4">
        <v>2</v>
      </c>
      <c r="B4" t="s">
        <v>64</v>
      </c>
      <c r="C4">
        <v>72.400000000000006</v>
      </c>
      <c r="D4">
        <v>67.400000000000006</v>
      </c>
      <c r="E4">
        <v>38.299999999999997</v>
      </c>
      <c r="F4">
        <v>25.6</v>
      </c>
      <c r="G4">
        <v>8.1999999999999993</v>
      </c>
      <c r="H4">
        <v>7.2</v>
      </c>
      <c r="I4">
        <v>13.5</v>
      </c>
      <c r="J4">
        <v>21.1</v>
      </c>
      <c r="K4">
        <v>34.200000000000003</v>
      </c>
      <c r="L4">
        <v>8</v>
      </c>
      <c r="M4">
        <v>73.599999999999994</v>
      </c>
      <c r="N4">
        <v>7.7</v>
      </c>
      <c r="O4">
        <v>17.7</v>
      </c>
      <c r="P4">
        <v>9.5</v>
      </c>
    </row>
    <row r="5" spans="1:16">
      <c r="A5">
        <v>3</v>
      </c>
      <c r="B5" t="s">
        <v>65</v>
      </c>
      <c r="C5">
        <v>78.5</v>
      </c>
      <c r="D5">
        <v>71.900000000000006</v>
      </c>
      <c r="E5">
        <v>50.8</v>
      </c>
      <c r="F5">
        <v>36.6</v>
      </c>
      <c r="G5">
        <v>9.5</v>
      </c>
      <c r="H5">
        <v>11.1</v>
      </c>
      <c r="I5">
        <v>24.5</v>
      </c>
      <c r="J5">
        <v>32.9</v>
      </c>
      <c r="K5">
        <v>40.299999999999997</v>
      </c>
      <c r="L5">
        <v>13.1</v>
      </c>
      <c r="M5">
        <v>79.8</v>
      </c>
      <c r="N5">
        <v>12.3</v>
      </c>
      <c r="O5">
        <v>25</v>
      </c>
      <c r="P5">
        <v>12.3</v>
      </c>
    </row>
    <row r="6" spans="1:16">
      <c r="A6">
        <v>4</v>
      </c>
      <c r="B6" t="s">
        <v>66</v>
      </c>
      <c r="C6">
        <v>83.5</v>
      </c>
      <c r="D6">
        <v>78.8</v>
      </c>
      <c r="E6">
        <v>66.900000000000006</v>
      </c>
      <c r="F6">
        <v>51.7</v>
      </c>
      <c r="G6">
        <v>11.7</v>
      </c>
      <c r="H6">
        <v>16.5</v>
      </c>
      <c r="I6">
        <v>40.4</v>
      </c>
      <c r="J6">
        <v>49.7</v>
      </c>
      <c r="K6">
        <v>47.9</v>
      </c>
      <c r="L6">
        <v>22.2</v>
      </c>
      <c r="M6">
        <v>84.9</v>
      </c>
      <c r="N6">
        <v>19</v>
      </c>
      <c r="O6">
        <v>34.299999999999997</v>
      </c>
      <c r="P6">
        <v>16.899999999999999</v>
      </c>
    </row>
    <row r="7" spans="1:16">
      <c r="A7">
        <v>5</v>
      </c>
      <c r="B7" t="s">
        <v>40</v>
      </c>
      <c r="C7">
        <v>96.2</v>
      </c>
      <c r="D7">
        <v>93.4</v>
      </c>
      <c r="E7">
        <v>89.7</v>
      </c>
      <c r="F7">
        <v>82.5</v>
      </c>
      <c r="G7">
        <v>19.2</v>
      </c>
      <c r="H7">
        <v>51.7</v>
      </c>
      <c r="I7">
        <v>93.4</v>
      </c>
      <c r="J7">
        <v>100</v>
      </c>
      <c r="K7">
        <v>75.8</v>
      </c>
      <c r="L7">
        <v>78.7</v>
      </c>
      <c r="M7">
        <v>94.4</v>
      </c>
      <c r="N7">
        <v>76.2</v>
      </c>
      <c r="O7">
        <v>90.1</v>
      </c>
      <c r="P7">
        <v>48.8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B1567"/>
  <sheetViews>
    <sheetView workbookViewId="0">
      <selection sqref="A1:B1048576"/>
    </sheetView>
  </sheetViews>
  <sheetFormatPr defaultRowHeight="14.4"/>
  <cols>
    <col min="2" max="2" width="13.33203125" customWidth="1"/>
    <col min="3" max="3" width="3.88671875" customWidth="1"/>
    <col min="48" max="51" width="9.5546875" customWidth="1"/>
  </cols>
  <sheetData>
    <row r="1" spans="1:53" s="33" customFormat="1">
      <c r="D1" s="79"/>
      <c r="E1" s="79"/>
      <c r="F1" s="79"/>
      <c r="G1" s="79"/>
      <c r="H1" s="79"/>
      <c r="I1" s="79"/>
      <c r="J1" s="79"/>
      <c r="K1" s="79"/>
      <c r="L1" s="79"/>
      <c r="M1" s="79"/>
      <c r="N1" s="79"/>
      <c r="O1" s="79"/>
      <c r="P1" s="79"/>
      <c r="Q1" s="79"/>
      <c r="R1" s="33" t="s">
        <v>77</v>
      </c>
      <c r="S1" s="33">
        <f>AVERAGE(D$7:D$782)</f>
        <v>74.001288659793971</v>
      </c>
      <c r="T1" s="33">
        <f t="shared" ref="T1:AF1" si="0">AVERAGE(E$7:E$782)</f>
        <v>69.806572164948435</v>
      </c>
      <c r="U1" s="33">
        <f t="shared" si="0"/>
        <v>46.037726288659776</v>
      </c>
      <c r="V1" s="33">
        <f t="shared" si="0"/>
        <v>33.238917525773154</v>
      </c>
      <c r="W1" s="33">
        <f t="shared" si="0"/>
        <v>9.273624097938141</v>
      </c>
      <c r="X1" s="33">
        <f t="shared" si="0"/>
        <v>10.903998840206183</v>
      </c>
      <c r="Y1" s="33">
        <f t="shared" si="0"/>
        <v>24.066085438144363</v>
      </c>
      <c r="Z1" s="33">
        <f t="shared" si="0"/>
        <v>30.843055412371132</v>
      </c>
      <c r="AA1" s="33">
        <f t="shared" si="0"/>
        <v>38.48023324742266</v>
      </c>
      <c r="AB1" s="33">
        <f t="shared" si="0"/>
        <v>13.895754896907228</v>
      </c>
      <c r="AC1" s="33">
        <f t="shared" si="0"/>
        <v>75.058202963917495</v>
      </c>
      <c r="AD1" s="33">
        <f t="shared" si="0"/>
        <v>12.276702835051553</v>
      </c>
      <c r="AE1" s="33">
        <f t="shared" si="0"/>
        <v>23.399836984536091</v>
      </c>
      <c r="AF1" s="33">
        <f t="shared" si="0"/>
        <v>12.224095489690715</v>
      </c>
      <c r="BA1" s="52"/>
    </row>
    <row r="2" spans="1:53" s="33" customFormat="1">
      <c r="D2" s="79"/>
      <c r="E2" s="79"/>
      <c r="F2" s="79"/>
      <c r="G2" s="79"/>
      <c r="H2" s="79"/>
      <c r="I2" s="79"/>
      <c r="J2" s="79"/>
      <c r="K2" s="79"/>
      <c r="L2" s="79"/>
      <c r="M2" s="79"/>
      <c r="N2" s="79"/>
      <c r="O2" s="79"/>
      <c r="P2" s="79"/>
      <c r="Q2" s="79"/>
      <c r="R2" s="33" t="s">
        <v>78</v>
      </c>
      <c r="S2" s="33">
        <f t="shared" ref="S2:AF2" si="1">_xlfn.STDEV.P(D$7:D$782)</f>
        <v>11.739593917577841</v>
      </c>
      <c r="T2" s="33">
        <f t="shared" si="1"/>
        <v>10.461147834876678</v>
      </c>
      <c r="U2" s="33">
        <f t="shared" si="1"/>
        <v>20.867661808656703</v>
      </c>
      <c r="V2" s="33">
        <f t="shared" si="1"/>
        <v>18.812750141869735</v>
      </c>
      <c r="W2" s="33">
        <f t="shared" si="1"/>
        <v>2.800196126392263</v>
      </c>
      <c r="X2" s="33">
        <f t="shared" si="1"/>
        <v>8.375752634525071</v>
      </c>
      <c r="Y2" s="33">
        <f t="shared" si="1"/>
        <v>19.904088506280083</v>
      </c>
      <c r="Z2" s="33">
        <f t="shared" si="1"/>
        <v>20.267247016290895</v>
      </c>
      <c r="AA2" s="33">
        <f t="shared" si="1"/>
        <v>10.865065449149796</v>
      </c>
      <c r="AB2" s="33">
        <f t="shared" si="1"/>
        <v>11.832643687884559</v>
      </c>
      <c r="AC2" s="33">
        <f t="shared" si="1"/>
        <v>10.644118174749075</v>
      </c>
      <c r="AD2" s="33">
        <f t="shared" si="1"/>
        <v>9.7225962193478139</v>
      </c>
      <c r="AE2" s="33">
        <f t="shared" si="1"/>
        <v>13.92478310449213</v>
      </c>
      <c r="AF2" s="33">
        <f t="shared" si="1"/>
        <v>6.6652344053348758</v>
      </c>
      <c r="BA2" s="52"/>
    </row>
    <row r="3" spans="1:53">
      <c r="A3" s="12"/>
      <c r="B3" s="33"/>
      <c r="C3" s="33"/>
      <c r="D3" s="80"/>
      <c r="E3" s="77"/>
      <c r="F3" s="77"/>
      <c r="G3" s="77"/>
      <c r="H3" s="77"/>
      <c r="I3" s="77"/>
      <c r="J3" s="77"/>
      <c r="K3" s="77"/>
      <c r="L3" s="77"/>
      <c r="M3" s="77"/>
      <c r="N3" s="77"/>
      <c r="O3" s="77"/>
      <c r="P3" s="77"/>
      <c r="Q3" s="79"/>
      <c r="R3" s="51" t="s">
        <v>40</v>
      </c>
      <c r="S3" s="35">
        <f t="shared" ref="S3:AN3" si="2">MAX(S7:S782)</f>
        <v>1.8909266790708683</v>
      </c>
      <c r="T3" s="35">
        <f t="shared" si="2"/>
        <v>2.2553383440766281</v>
      </c>
      <c r="U3" s="35">
        <f t="shared" si="2"/>
        <v>2.0923414473406621</v>
      </c>
      <c r="V3" s="35">
        <f t="shared" si="2"/>
        <v>2.6184944839399731</v>
      </c>
      <c r="W3" s="35">
        <f t="shared" si="2"/>
        <v>2.3118466727824081</v>
      </c>
      <c r="X3" s="35">
        <f t="shared" si="2"/>
        <v>1.2540961151250367</v>
      </c>
      <c r="Y3" s="35">
        <f t="shared" si="2"/>
        <v>1.4107898198545734</v>
      </c>
      <c r="Z3" s="35">
        <f t="shared" si="2"/>
        <v>1.4576748084544637</v>
      </c>
      <c r="AA3" s="35">
        <f t="shared" si="2"/>
        <v>2.3267446814506645</v>
      </c>
      <c r="AB3" s="35">
        <f t="shared" si="2"/>
        <v>1.3776680281176963</v>
      </c>
      <c r="AC3" s="35">
        <f t="shared" si="2"/>
        <v>1.8171347516571965</v>
      </c>
      <c r="AD3" s="35">
        <f t="shared" si="2"/>
        <v>1.2421273662500871</v>
      </c>
      <c r="AE3" s="35">
        <f t="shared" si="2"/>
        <v>1.6373567051957074</v>
      </c>
      <c r="AF3" s="35">
        <f t="shared" si="2"/>
        <v>1.6989793308134626</v>
      </c>
      <c r="AG3" s="35">
        <f t="shared" si="2"/>
        <v>1.3807062751923851</v>
      </c>
      <c r="AH3" s="35">
        <f t="shared" si="2"/>
        <v>1.6096095232437353</v>
      </c>
      <c r="AI3" s="35">
        <f t="shared" si="2"/>
        <v>1.6135249723145242</v>
      </c>
      <c r="AJ3" s="35">
        <f t="shared" si="2"/>
        <v>1.3545560364379212</v>
      </c>
      <c r="AK3" s="36">
        <f t="shared" si="2"/>
        <v>1</v>
      </c>
      <c r="AL3" s="36">
        <f t="shared" si="2"/>
        <v>1</v>
      </c>
      <c r="AM3" s="36">
        <f t="shared" si="2"/>
        <v>1</v>
      </c>
      <c r="AN3" s="36">
        <f t="shared" si="2"/>
        <v>1</v>
      </c>
      <c r="AO3" s="33"/>
      <c r="AP3" s="33"/>
      <c r="AQ3" s="33"/>
      <c r="AR3" s="33"/>
      <c r="AS3" s="33"/>
      <c r="AT3" s="33"/>
      <c r="BA3" s="60"/>
    </row>
    <row r="4" spans="1:53" ht="15" thickBot="1">
      <c r="D4" s="33"/>
      <c r="R4" s="51" t="s">
        <v>41</v>
      </c>
      <c r="S4" s="35">
        <f t="shared" ref="S4:AN4" si="3">MIN(S7:S782)</f>
        <v>-2.6833371648934721</v>
      </c>
      <c r="T4" s="35">
        <f t="shared" si="3"/>
        <v>-2.380864180306467</v>
      </c>
      <c r="U4" s="35">
        <f t="shared" si="3"/>
        <v>-2.0528282795386805</v>
      </c>
      <c r="V4" s="35">
        <f t="shared" si="3"/>
        <v>-1.5861007721228135</v>
      </c>
      <c r="W4" s="35">
        <f t="shared" si="3"/>
        <v>-3.1</v>
      </c>
      <c r="X4" s="35">
        <f t="shared" si="3"/>
        <v>-3.1</v>
      </c>
      <c r="Y4" s="35">
        <f t="shared" si="3"/>
        <v>-3.1</v>
      </c>
      <c r="Z4" s="35">
        <f t="shared" si="3"/>
        <v>-3.1</v>
      </c>
      <c r="AA4" s="35">
        <f t="shared" si="3"/>
        <v>-3.1</v>
      </c>
      <c r="AB4" s="35">
        <f t="shared" si="3"/>
        <v>-3.1</v>
      </c>
      <c r="AC4" s="35">
        <f t="shared" si="3"/>
        <v>-3.1</v>
      </c>
      <c r="AD4" s="35">
        <f t="shared" si="3"/>
        <v>-3.1</v>
      </c>
      <c r="AE4" s="35">
        <f t="shared" si="3"/>
        <v>-3.1</v>
      </c>
      <c r="AF4" s="35">
        <f t="shared" si="3"/>
        <v>-3.1</v>
      </c>
      <c r="AG4" s="35">
        <f t="shared" si="3"/>
        <v>-1.969281654319766</v>
      </c>
      <c r="AH4" s="35">
        <f t="shared" si="3"/>
        <v>-1.8120479281716351</v>
      </c>
      <c r="AI4" s="35">
        <f t="shared" si="3"/>
        <v>-2.6843683325122711</v>
      </c>
      <c r="AJ4" s="35">
        <f t="shared" si="3"/>
        <v>-2.2236365570933816</v>
      </c>
      <c r="AK4" s="36">
        <f t="shared" si="3"/>
        <v>0</v>
      </c>
      <c r="AL4" s="36">
        <f t="shared" si="3"/>
        <v>0</v>
      </c>
      <c r="AM4" s="36">
        <f t="shared" si="3"/>
        <v>0</v>
      </c>
      <c r="AN4" s="36">
        <f t="shared" si="3"/>
        <v>0</v>
      </c>
      <c r="BA4" s="60"/>
    </row>
    <row r="5" spans="1:53" ht="16.2" thickBot="1">
      <c r="A5" s="1"/>
      <c r="B5" s="1"/>
      <c r="C5" s="1"/>
      <c r="D5" s="212" t="s">
        <v>15</v>
      </c>
      <c r="E5" s="213"/>
      <c r="F5" s="213"/>
      <c r="G5" s="213"/>
      <c r="H5" s="213"/>
      <c r="I5" s="213"/>
      <c r="J5" s="213"/>
      <c r="K5" s="213"/>
      <c r="L5" s="213"/>
      <c r="M5" s="213"/>
      <c r="N5" s="213"/>
      <c r="O5" s="213"/>
      <c r="P5" s="213"/>
      <c r="Q5" s="213"/>
      <c r="R5" s="20"/>
      <c r="S5" s="215" t="s">
        <v>69</v>
      </c>
      <c r="T5" s="216"/>
      <c r="U5" s="216"/>
      <c r="V5" s="216"/>
      <c r="W5" s="216"/>
      <c r="X5" s="216"/>
      <c r="Y5" s="216"/>
      <c r="Z5" s="216"/>
      <c r="AA5" s="216"/>
      <c r="AB5" s="216"/>
      <c r="AC5" s="216"/>
      <c r="AD5" s="216"/>
      <c r="AE5" s="216"/>
      <c r="AF5" s="217"/>
      <c r="AG5" s="222" t="s">
        <v>31</v>
      </c>
      <c r="AH5" s="223"/>
      <c r="AI5" s="223"/>
      <c r="AJ5" s="224"/>
      <c r="AK5" s="218" t="s">
        <v>32</v>
      </c>
      <c r="AL5" s="219"/>
      <c r="AM5" s="219"/>
      <c r="AN5" s="219"/>
      <c r="BA5" s="60"/>
    </row>
    <row r="6" spans="1:53" ht="55.8" thickBot="1">
      <c r="A6" s="2" t="s">
        <v>0</v>
      </c>
      <c r="B6" s="2" t="s">
        <v>1</v>
      </c>
      <c r="C6" s="2"/>
      <c r="D6" s="11" t="s">
        <v>17</v>
      </c>
      <c r="E6" s="11" t="s">
        <v>16</v>
      </c>
      <c r="F6" s="11" t="s">
        <v>18</v>
      </c>
      <c r="G6" s="11" t="s">
        <v>19</v>
      </c>
      <c r="H6" s="11" t="s">
        <v>20</v>
      </c>
      <c r="I6" s="11" t="s">
        <v>21</v>
      </c>
      <c r="J6" s="11" t="s">
        <v>22</v>
      </c>
      <c r="K6" s="11" t="s">
        <v>23</v>
      </c>
      <c r="L6" s="11" t="s">
        <v>24</v>
      </c>
      <c r="M6" s="11" t="s">
        <v>25</v>
      </c>
      <c r="N6" s="11" t="s">
        <v>26</v>
      </c>
      <c r="O6" s="11" t="s">
        <v>27</v>
      </c>
      <c r="P6" s="11" t="s">
        <v>28</v>
      </c>
      <c r="Q6" s="11" t="s">
        <v>29</v>
      </c>
      <c r="R6" s="20"/>
      <c r="S6" s="37" t="s">
        <v>17</v>
      </c>
      <c r="T6" s="38" t="s">
        <v>16</v>
      </c>
      <c r="U6" s="39" t="s">
        <v>18</v>
      </c>
      <c r="V6" s="39" t="s">
        <v>19</v>
      </c>
      <c r="W6" s="40" t="s">
        <v>20</v>
      </c>
      <c r="X6" s="41" t="s">
        <v>21</v>
      </c>
      <c r="Y6" s="41" t="s">
        <v>22</v>
      </c>
      <c r="Z6" s="41" t="s">
        <v>23</v>
      </c>
      <c r="AA6" s="41" t="s">
        <v>24</v>
      </c>
      <c r="AB6" s="41" t="s">
        <v>25</v>
      </c>
      <c r="AC6" s="39" t="s">
        <v>26</v>
      </c>
      <c r="AD6" s="41" t="s">
        <v>27</v>
      </c>
      <c r="AE6" s="41" t="s">
        <v>28</v>
      </c>
      <c r="AF6" s="42" t="s">
        <v>29</v>
      </c>
      <c r="AG6" s="43" t="s">
        <v>33</v>
      </c>
      <c r="AH6" s="44" t="s">
        <v>34</v>
      </c>
      <c r="AI6" s="44" t="s">
        <v>35</v>
      </c>
      <c r="AJ6" s="45" t="s">
        <v>36</v>
      </c>
      <c r="AK6" s="46" t="s">
        <v>37</v>
      </c>
      <c r="AL6" s="47" t="s">
        <v>34</v>
      </c>
      <c r="AM6" s="47" t="s">
        <v>38</v>
      </c>
      <c r="AN6" s="48" t="s">
        <v>39</v>
      </c>
      <c r="AO6" s="53"/>
      <c r="BA6" s="60"/>
    </row>
    <row r="7" spans="1:53">
      <c r="A7" s="1" t="s">
        <v>2</v>
      </c>
      <c r="B7" s="1">
        <v>13035150100</v>
      </c>
      <c r="C7" s="1"/>
      <c r="D7" s="12">
        <v>79.400000000000006</v>
      </c>
      <c r="E7" s="12">
        <v>70.900000000000006</v>
      </c>
      <c r="F7" s="12">
        <v>40.799999999999997</v>
      </c>
      <c r="G7" s="12">
        <v>14.8</v>
      </c>
      <c r="H7" s="12">
        <v>9</v>
      </c>
      <c r="I7" s="12">
        <v>11.7</v>
      </c>
      <c r="J7" s="12">
        <v>16.600000000000001</v>
      </c>
      <c r="K7" s="12">
        <v>20.100000000000001</v>
      </c>
      <c r="L7" s="12">
        <v>30.1</v>
      </c>
      <c r="M7" s="12">
        <v>16.3</v>
      </c>
      <c r="N7" s="12">
        <v>68</v>
      </c>
      <c r="O7" s="12">
        <v>20.3</v>
      </c>
      <c r="P7" s="12">
        <v>19.100000000000001</v>
      </c>
      <c r="Q7" s="12">
        <v>13.4</v>
      </c>
      <c r="R7" s="20"/>
      <c r="S7" s="49">
        <f>IF((D7-AVERAGE(D$7:D$782))/_xlfn.STDEV.P(D$7:D$782)&lt;3.1, (IF((D7-AVERAGE(D$7:D$782))/_xlfn.STDEV.P(D$7:D$782)&gt;-3.1, (D7-AVERAGE(D$7:D$782))/_xlfn.STDEV.P(D$7:D$782), -3.1)), 3.1)</f>
        <v>0.45987206866861696</v>
      </c>
      <c r="T7" s="49">
        <f t="shared" ref="T7:T70" si="4">IF((E7-AVERAGE(E$7:E$782))/_xlfn.STDEV.P(E$7:E$782)&lt;3.1, (IF((E7-AVERAGE(E$7:E$782))/_xlfn.STDEV.P(E$7:E$782)&gt;-3.1, (E7-AVERAGE(E$7:E$782))/_xlfn.STDEV.P(E$7:E$782), -3.1)), 3.1)</f>
        <v>0.10452273998137807</v>
      </c>
      <c r="U7" s="49">
        <f t="shared" ref="U7:U70" si="5">IF((F7-AVERAGE(F$7:F$782))/_xlfn.STDEV.P(F$7:F$782)&lt;3.1, (IF((F7-AVERAGE(F$7:F$782))/_xlfn.STDEV.P(F$7:F$782)&gt;-3.1, (F7-AVERAGE(F$7:F$782))/_xlfn.STDEV.P(F$7:F$782), -3.1)), 3.1)</f>
        <v>-0.25099727687205331</v>
      </c>
      <c r="V7" s="49">
        <f t="shared" ref="V7:V70" si="6">IF((G7-AVERAGE(G$7:G$782))/_xlfn.STDEV.P(G$7:G$782)&lt;3.1, (IF((G7-AVERAGE(G$7:G$782))/_xlfn.STDEV.P(G$7:G$782)&gt;-3.1, (G7-AVERAGE(G$7:G$782))/_xlfn.STDEV.P(G$7:G$782), -3.1)), 3.1)</f>
        <v>-0.98012876303159002</v>
      </c>
      <c r="W7" s="49">
        <f t="shared" ref="W7:W70" si="7">IF((H7-AVERAGE(H$7:H$782))/_xlfn.STDEV.P(H$7:H$782)&lt;3.1, (IF((H7-AVERAGE(H$7:H$782))/_xlfn.STDEV.P(H$7:H$782)&gt;-3.1, -(H7-AVERAGE(H$7:H$782))/_xlfn.STDEV.P(H$7:H$782), 3.1)), -3.1)</f>
        <v>9.7716047586522026E-2</v>
      </c>
      <c r="X7" s="49">
        <f t="shared" ref="X7:X70" si="8">IF((I7-AVERAGE(I$7:I$782))/_xlfn.STDEV.P(I$7:I$782)&lt;3.1, (IF((I7-AVERAGE(I$7:I$782))/_xlfn.STDEV.P(I$7:I$782)&gt;-3.1, -(I7-AVERAGE(I$7:I$782))/_xlfn.STDEV.P(I$7:I$782), 3.1)), -3.1)</f>
        <v>-9.5036373986581019E-2</v>
      </c>
      <c r="Y7" s="49">
        <f t="shared" ref="Y7:Y70" si="9">IF((J7-AVERAGE(J$7:J$782))/_xlfn.STDEV.P(J$7:J$782)&lt;3.1, (IF((J7-AVERAGE(J$7:J$782))/_xlfn.STDEV.P(J$7:J$782)&gt;-3.1, -(J7-AVERAGE(J$7:J$782))/_xlfn.STDEV.P(J$7:J$782), 3.1)), -3.1)</f>
        <v>0.37510310687116782</v>
      </c>
      <c r="Z7" s="49">
        <f t="shared" ref="Z7:Z70" si="10">IF((K7-AVERAGE(K$7:K$782))/_xlfn.STDEV.P(K$7:K$782)&lt;3.1, (IF((K7-AVERAGE(K$7:K$782))/_xlfn.STDEV.P(K$7:K$782)&gt;-3.1, -(K7-AVERAGE(K$7:K$782))/_xlfn.STDEV.P(K$7:K$782), 3.1)), -3.1)</f>
        <v>0.53006979210031924</v>
      </c>
      <c r="AA7" s="49">
        <f t="shared" ref="AA7:AA70" si="11">IF((L7-AVERAGE(L$7:L$782))/_xlfn.STDEV.P(L$7:L$782)&lt;3.1, (IF((L7-AVERAGE(L$7:L$782))/_xlfn.STDEV.P(L$7:L$782)&gt;-3.1, -(L7-AVERAGE(L$7:L$782))/_xlfn.STDEV.P(L$7:L$782), 3.1)), -3.1)</f>
        <v>0.7713007608323631</v>
      </c>
      <c r="AB7" s="49">
        <f t="shared" ref="AB7:AB70" si="12">IF((M7-AVERAGE(M$7:M$782))/_xlfn.STDEV.P(M$7:M$782)&lt;3.1, (IF((M7-AVERAGE(M$7:M$782))/_xlfn.STDEV.P(M$7:M$782)&gt;-3.1, -(M7-AVERAGE(M$7:M$782))/_xlfn.STDEV.P(M$7:M$782), 3.1)), -3.1)</f>
        <v>-0.20318748426055278</v>
      </c>
      <c r="AC7" s="49">
        <f t="shared" ref="AC7:AC70" si="13">IF((N7-AVERAGE(N$7:N$782))/_xlfn.STDEV.P(N$7:N$782)&lt;3.1, (IF((N7-AVERAGE(N$7:N$782))/_xlfn.STDEV.P(N$7:N$782)&gt;-3.1, (N7-AVERAGE(N$7:N$782))/_xlfn.STDEV.P(N$7:N$782), -3.1)), 3.1)</f>
        <v>-0.66310828647708864</v>
      </c>
      <c r="AD7" s="49">
        <f t="shared" ref="AD7:AD70" si="14">IF((O7-AVERAGE(O$7:O$782))/_xlfn.STDEV.P(O$7:O$782)&lt;3.1, (IF((O7-AVERAGE(O$7:O$782))/_xlfn.STDEV.P(O$7:O$782)&gt;-3.1, -(O7-AVERAGE(O$7:O$782))/_xlfn.STDEV.P(O$7:O$782), 3.1)), -3.1)</f>
        <v>-0.82522167782533351</v>
      </c>
      <c r="AE7" s="49">
        <f t="shared" ref="AE7:AE70" si="15">IF((P7-AVERAGE(P$7:P$782))/_xlfn.STDEV.P(P$7:P$782)&lt;3.1, (IF((P7-AVERAGE(P$7:P$782))/_xlfn.STDEV.P(P$7:P$782)&gt;-3.1, -(P7-AVERAGE(P$7:P$782))/_xlfn.STDEV.P(P$7:P$782), 3.1)), -3.1)</f>
        <v>0.30879023050269006</v>
      </c>
      <c r="AF7" s="49">
        <f t="shared" ref="AF7:AF70" si="16">IF((Q7-AVERAGE(Q$7:Q$782))/_xlfn.STDEV.P(Q$7:Q$782)&lt;3.1, (IF((Q7-AVERAGE(Q$7:Q$782))/_xlfn.STDEV.P(Q$7:Q$782)&gt;-3.1, -(Q7-AVERAGE(Q$7:Q$782))/_xlfn.STDEV.P(Q$7:Q$782), 3.1)), -3.1)</f>
        <v>-0.17642357924697857</v>
      </c>
      <c r="AG7" s="49">
        <f t="shared" ref="AG7:AG70" si="17">AVERAGE(AH7:AJ7)</f>
        <v>-4.7360518275864254E-3</v>
      </c>
      <c r="AH7" s="49">
        <f t="shared" ref="AH7:AH70" si="18">+AVERAGE(T7,S7,U7,V7,W7,X7,Y7)</f>
        <v>-4.1278350111791352E-2</v>
      </c>
      <c r="AI7" s="49">
        <f t="shared" ref="AI7:AI70" si="19">+AVERAGE(Z7,AA7,AB7)</f>
        <v>0.3660610228907098</v>
      </c>
      <c r="AJ7" s="49">
        <f t="shared" ref="AJ7:AJ70" si="20">+AVERAGE(AC7,AD7,AE7,AF7)</f>
        <v>-0.3389908282616777</v>
      </c>
      <c r="AK7" s="50">
        <f>+(AG7-MIN(AG$7:AG$782))/(MAX(AG$7:AG$782)-MIN(AG$7:AG$782))</f>
        <v>0.58643363612903232</v>
      </c>
      <c r="AL7" s="91">
        <f t="shared" ref="AL7:AN22" si="21">+(AH7-MIN(AH$7:AH$782))/(MAX(AH$7:AH$782)-MIN(AH$7:AH$782))</f>
        <v>0.51751807514436143</v>
      </c>
      <c r="AM7" s="91">
        <f t="shared" si="21"/>
        <v>0.70974990281335359</v>
      </c>
      <c r="AN7" s="91">
        <f t="shared" si="21"/>
        <v>0.52670326696186998</v>
      </c>
      <c r="AO7" s="53">
        <f>+AVERAGE(AL7:AN7)</f>
        <v>0.58465708163986163</v>
      </c>
      <c r="AP7" s="100">
        <f>+AVERAGE(AL7:AN9)</f>
        <v>0.53841187185140615</v>
      </c>
      <c r="AQ7" t="s">
        <v>70</v>
      </c>
      <c r="BA7" s="60"/>
    </row>
    <row r="8" spans="1:53">
      <c r="A8" s="1" t="s">
        <v>2</v>
      </c>
      <c r="B8" s="1">
        <v>13035150200</v>
      </c>
      <c r="C8" s="1"/>
      <c r="D8" s="12">
        <v>79.400000000000006</v>
      </c>
      <c r="E8" s="12">
        <v>70.900000000000006</v>
      </c>
      <c r="F8" s="12">
        <v>38.200000000000003</v>
      </c>
      <c r="G8" s="12">
        <v>14.8</v>
      </c>
      <c r="H8" s="12">
        <v>12.3</v>
      </c>
      <c r="I8" s="12">
        <v>5.0999999999999996</v>
      </c>
      <c r="J8" s="12">
        <v>29.3</v>
      </c>
      <c r="K8" s="12">
        <v>43.4</v>
      </c>
      <c r="L8" s="12">
        <v>39.6</v>
      </c>
      <c r="M8" s="12">
        <v>24.4</v>
      </c>
      <c r="N8" s="12">
        <v>68</v>
      </c>
      <c r="O8" s="12">
        <v>27</v>
      </c>
      <c r="P8" s="12">
        <v>32.700000000000003</v>
      </c>
      <c r="Q8" s="12">
        <v>13.8</v>
      </c>
      <c r="R8" s="20"/>
      <c r="S8" s="49">
        <f t="shared" ref="S7:S70" si="22">IF((D8-AVERAGE(D$7:D$782))/_xlfn.STDEV.P(D$7:D$782)&lt;3.1, (IF((D8-AVERAGE(D$7:D$782))/_xlfn.STDEV.P(D$7:D$782)&gt;-3.1, (D8-AVERAGE(D$7:D$782))/_xlfn.STDEV.P(D$7:D$782), -3.1)), 3.1)</f>
        <v>0.45987206866861696</v>
      </c>
      <c r="T8" s="49">
        <f t="shared" si="4"/>
        <v>0.10452273998137807</v>
      </c>
      <c r="U8" s="49">
        <f t="shared" si="5"/>
        <v>-0.37559197386495813</v>
      </c>
      <c r="V8" s="49">
        <f t="shared" si="6"/>
        <v>-0.98012876303159002</v>
      </c>
      <c r="W8" s="49">
        <f t="shared" si="7"/>
        <v>-1.0807728335661273</v>
      </c>
      <c r="X8" s="49">
        <f t="shared" si="8"/>
        <v>0.69295251345914266</v>
      </c>
      <c r="Y8" s="49">
        <f t="shared" si="9"/>
        <v>-0.26295675685948883</v>
      </c>
      <c r="Z8" s="49">
        <f t="shared" si="10"/>
        <v>-0.61956833987050852</v>
      </c>
      <c r="AA8" s="49">
        <f t="shared" si="11"/>
        <v>-0.10306120637910784</v>
      </c>
      <c r="AB8" s="49">
        <f t="shared" si="12"/>
        <v>-0.88773442183914186</v>
      </c>
      <c r="AC8" s="49">
        <f t="shared" si="13"/>
        <v>-0.66310828647708864</v>
      </c>
      <c r="AD8" s="49">
        <f t="shared" si="14"/>
        <v>-1.5143380258504735</v>
      </c>
      <c r="AE8" s="49">
        <f t="shared" si="15"/>
        <v>-0.66788566440677144</v>
      </c>
      <c r="AF8" s="49">
        <f t="shared" si="16"/>
        <v>-0.23643647236891274</v>
      </c>
      <c r="AG8" s="49">
        <f t="shared" si="17"/>
        <v>-0.50441493888972111</v>
      </c>
      <c r="AH8" s="49">
        <f t="shared" si="18"/>
        <v>-0.20601471503043234</v>
      </c>
      <c r="AI8" s="49">
        <f t="shared" si="19"/>
        <v>-0.53678798936291938</v>
      </c>
      <c r="AJ8" s="49">
        <f t="shared" si="20"/>
        <v>-0.77044211227581161</v>
      </c>
      <c r="AK8" s="50">
        <f t="shared" ref="AK8:AN71" si="23">+(AG8-MIN(AG$7:AG$782))/(MAX(AG$7:AG$782)-MIN(AG$7:AG$782))</f>
        <v>0.43727522195680535</v>
      </c>
      <c r="AL8" s="91">
        <f t="shared" si="21"/>
        <v>0.4693728802329018</v>
      </c>
      <c r="AM8" s="91">
        <f t="shared" si="21"/>
        <v>0.4996820979100362</v>
      </c>
      <c r="AN8" s="91">
        <f t="shared" si="21"/>
        <v>0.40612527325797704</v>
      </c>
      <c r="AO8" s="53">
        <f t="shared" ref="AO8:AO9" si="24">+AVERAGE(AL8:AN8)</f>
        <v>0.45839341713363835</v>
      </c>
      <c r="AP8" s="53">
        <f>+AVERAGE(AO7:AO9)</f>
        <v>0.53841187185140615</v>
      </c>
      <c r="AQ8" t="s">
        <v>71</v>
      </c>
      <c r="BA8" s="60"/>
    </row>
    <row r="9" spans="1:53" ht="15" thickBot="1">
      <c r="A9" s="1" t="s">
        <v>2</v>
      </c>
      <c r="B9" s="1">
        <v>13035150300</v>
      </c>
      <c r="C9" s="1"/>
      <c r="D9" s="12">
        <v>79.400000000000006</v>
      </c>
      <c r="E9" s="12">
        <v>70.900000000000006</v>
      </c>
      <c r="F9" s="12">
        <v>35.6</v>
      </c>
      <c r="G9" s="12">
        <v>14.8</v>
      </c>
      <c r="H9" s="12">
        <v>8.1999999999999993</v>
      </c>
      <c r="I9" s="12">
        <v>4.9000000000000004</v>
      </c>
      <c r="J9" s="12">
        <v>22.1</v>
      </c>
      <c r="K9" s="12">
        <v>25.8</v>
      </c>
      <c r="L9" s="12">
        <v>30</v>
      </c>
      <c r="M9" s="12">
        <v>17.7</v>
      </c>
      <c r="N9" s="12">
        <v>68</v>
      </c>
      <c r="O9" s="12">
        <v>28.9</v>
      </c>
      <c r="P9" s="12">
        <v>16.100000000000001</v>
      </c>
      <c r="Q9" s="12">
        <v>11.9</v>
      </c>
      <c r="R9" s="54"/>
      <c r="S9" s="55">
        <f t="shared" si="22"/>
        <v>0.45987206866861696</v>
      </c>
      <c r="T9" s="55">
        <f t="shared" si="4"/>
        <v>0.10452273998137807</v>
      </c>
      <c r="U9" s="55">
        <f t="shared" si="5"/>
        <v>-0.50018667085786328</v>
      </c>
      <c r="V9" s="55">
        <f t="shared" si="6"/>
        <v>-0.98012876303159002</v>
      </c>
      <c r="W9" s="55">
        <f t="shared" si="7"/>
        <v>0.38341032180534629</v>
      </c>
      <c r="X9" s="55">
        <f t="shared" si="8"/>
        <v>0.71683096459386142</v>
      </c>
      <c r="Y9" s="55">
        <f t="shared" si="9"/>
        <v>9.8777969035056673E-2</v>
      </c>
      <c r="Z9" s="55">
        <f t="shared" si="10"/>
        <v>0.24882784565252022</v>
      </c>
      <c r="AA9" s="55">
        <f t="shared" si="11"/>
        <v>0.78050457101353665</v>
      </c>
      <c r="AB9" s="55">
        <f t="shared" si="12"/>
        <v>-0.32150423890376562</v>
      </c>
      <c r="AC9" s="55">
        <f t="shared" si="13"/>
        <v>-0.66310828647708864</v>
      </c>
      <c r="AD9" s="55">
        <f t="shared" si="14"/>
        <v>-1.7097590797680506</v>
      </c>
      <c r="AE9" s="55">
        <f t="shared" si="15"/>
        <v>0.52423344261507132</v>
      </c>
      <c r="AF9" s="55">
        <f t="shared" si="16"/>
        <v>4.8624769960274365E-2</v>
      </c>
      <c r="AG9" s="55">
        <f t="shared" si="17"/>
        <v>-5.7872300346761253E-2</v>
      </c>
      <c r="AH9" s="55">
        <f t="shared" si="18"/>
        <v>4.0442661456400866E-2</v>
      </c>
      <c r="AI9" s="55">
        <f t="shared" si="19"/>
        <v>0.23594272592076374</v>
      </c>
      <c r="AJ9" s="55">
        <f t="shared" si="20"/>
        <v>-0.45000228841744838</v>
      </c>
      <c r="AK9" s="50">
        <f t="shared" si="23"/>
        <v>0.57057201225538678</v>
      </c>
      <c r="AL9" s="91">
        <f t="shared" si="21"/>
        <v>0.54140153300902527</v>
      </c>
      <c r="AM9" s="91">
        <f t="shared" si="21"/>
        <v>0.67947500119496873</v>
      </c>
      <c r="AN9" s="91">
        <f t="shared" si="21"/>
        <v>0.49567881613816128</v>
      </c>
      <c r="AO9" s="53">
        <f t="shared" si="24"/>
        <v>0.57218511678071848</v>
      </c>
      <c r="AP9" s="84">
        <f>+AVERAGE(AK7:AK9)</f>
        <v>0.53142695678040808</v>
      </c>
      <c r="AQ9" s="56" t="s">
        <v>72</v>
      </c>
      <c r="AR9" s="56"/>
      <c r="AS9" s="56"/>
      <c r="AT9" s="56"/>
      <c r="BA9" s="60"/>
    </row>
    <row r="10" spans="1:53">
      <c r="A10" s="1" t="s">
        <v>3</v>
      </c>
      <c r="B10" s="1">
        <v>13057090100</v>
      </c>
      <c r="C10" s="1"/>
      <c r="D10" s="12">
        <v>83.6</v>
      </c>
      <c r="E10" s="12">
        <v>76</v>
      </c>
      <c r="F10" s="12">
        <v>50.7</v>
      </c>
      <c r="G10" s="12">
        <v>52.1</v>
      </c>
      <c r="H10" s="12">
        <v>8.9</v>
      </c>
      <c r="I10" s="12">
        <v>3.6</v>
      </c>
      <c r="J10" s="12">
        <v>9.6</v>
      </c>
      <c r="K10" s="12">
        <v>26.1</v>
      </c>
      <c r="L10" s="12">
        <v>33.299999999999997</v>
      </c>
      <c r="M10" s="12">
        <v>8.9</v>
      </c>
      <c r="N10" s="12">
        <v>79.2</v>
      </c>
      <c r="O10" s="12">
        <v>17.100000000000001</v>
      </c>
      <c r="P10" s="12">
        <v>14.6</v>
      </c>
      <c r="Q10" s="12">
        <v>5.8</v>
      </c>
      <c r="R10" s="23"/>
      <c r="S10" s="49">
        <f t="shared" si="22"/>
        <v>0.81763572126917894</v>
      </c>
      <c r="T10" s="49">
        <f t="shared" si="4"/>
        <v>0.59204094357630088</v>
      </c>
      <c r="U10" s="49">
        <f t="shared" si="5"/>
        <v>0.22342099244708563</v>
      </c>
      <c r="V10" s="49">
        <f t="shared" si="6"/>
        <v>1.0025691263633776</v>
      </c>
      <c r="W10" s="49">
        <f t="shared" si="7"/>
        <v>0.13342783186387491</v>
      </c>
      <c r="X10" s="49">
        <f t="shared" si="8"/>
        <v>0.87204089696953435</v>
      </c>
      <c r="Y10" s="49">
        <f t="shared" si="9"/>
        <v>0.72678964593530948</v>
      </c>
      <c r="Z10" s="49">
        <f t="shared" si="10"/>
        <v>0.23402563794474129</v>
      </c>
      <c r="AA10" s="49">
        <f t="shared" si="11"/>
        <v>0.47677883503481538</v>
      </c>
      <c r="AB10" s="49">
        <f t="shared" si="12"/>
        <v>0.42220107599643009</v>
      </c>
      <c r="AC10" s="49">
        <f t="shared" si="13"/>
        <v>0.389116032731396</v>
      </c>
      <c r="AD10" s="49">
        <f t="shared" si="14"/>
        <v>-0.49609148175362483</v>
      </c>
      <c r="AE10" s="49">
        <f t="shared" si="15"/>
        <v>0.63195504867126195</v>
      </c>
      <c r="AF10" s="49">
        <f t="shared" si="16"/>
        <v>0.96382139006976975</v>
      </c>
      <c r="AG10" s="49">
        <f t="shared" si="17"/>
        <v>0.45795269070047001</v>
      </c>
      <c r="AH10" s="49">
        <f t="shared" si="18"/>
        <v>0.62398930834638022</v>
      </c>
      <c r="AI10" s="49">
        <f t="shared" si="19"/>
        <v>0.37766851632532888</v>
      </c>
      <c r="AJ10" s="49">
        <f t="shared" si="20"/>
        <v>0.3722002474297007</v>
      </c>
      <c r="AK10" s="50">
        <f t="shared" si="23"/>
        <v>0.72455017632666718</v>
      </c>
      <c r="AL10" s="50">
        <f t="shared" si="21"/>
        <v>0.71194655546549435</v>
      </c>
      <c r="AM10" s="50">
        <f t="shared" si="21"/>
        <v>0.71245064306243877</v>
      </c>
      <c r="AN10" s="50">
        <f t="shared" si="21"/>
        <v>0.72546033693543088</v>
      </c>
      <c r="BA10" s="60"/>
    </row>
    <row r="11" spans="1:53">
      <c r="A11" s="1" t="s">
        <v>3</v>
      </c>
      <c r="B11" s="1">
        <v>13057090200</v>
      </c>
      <c r="C11" s="1"/>
      <c r="D11" s="12">
        <v>71.7</v>
      </c>
      <c r="E11" s="12">
        <v>69.3</v>
      </c>
      <c r="F11" s="12">
        <v>53.4</v>
      </c>
      <c r="G11" s="12">
        <v>34</v>
      </c>
      <c r="H11" s="12">
        <v>7.4</v>
      </c>
      <c r="I11" s="12">
        <v>15</v>
      </c>
      <c r="J11" s="12">
        <v>4.5999999999999996</v>
      </c>
      <c r="K11" s="12">
        <v>19.100000000000001</v>
      </c>
      <c r="L11" s="12">
        <v>31.9</v>
      </c>
      <c r="M11" s="12">
        <v>13.8</v>
      </c>
      <c r="N11" s="12">
        <v>73.900000000000006</v>
      </c>
      <c r="O11" s="12">
        <v>12.5</v>
      </c>
      <c r="P11" s="12">
        <v>18.2</v>
      </c>
      <c r="Q11" s="12">
        <v>11.8</v>
      </c>
      <c r="R11" s="23"/>
      <c r="S11" s="49">
        <f t="shared" si="22"/>
        <v>-0.19602796109908199</v>
      </c>
      <c r="T11" s="49">
        <f t="shared" si="4"/>
        <v>-4.8424147420951642E-2</v>
      </c>
      <c r="U11" s="49">
        <f t="shared" si="5"/>
        <v>0.35280779317048688</v>
      </c>
      <c r="V11" s="49">
        <f t="shared" si="6"/>
        <v>4.0455673332575548E-2</v>
      </c>
      <c r="W11" s="49">
        <f t="shared" si="7"/>
        <v>0.66910459602416994</v>
      </c>
      <c r="X11" s="49">
        <f t="shared" si="8"/>
        <v>-0.48903081770944296</v>
      </c>
      <c r="Y11" s="49">
        <f t="shared" si="9"/>
        <v>0.97799431669541037</v>
      </c>
      <c r="Z11" s="49">
        <f t="shared" si="10"/>
        <v>0.57941048445958232</v>
      </c>
      <c r="AA11" s="49">
        <f t="shared" si="11"/>
        <v>0.60563217757124255</v>
      </c>
      <c r="AB11" s="49">
        <f t="shared" si="12"/>
        <v>8.0924347451846682E-3</v>
      </c>
      <c r="AC11" s="49">
        <f t="shared" si="13"/>
        <v>-0.10881154689404721</v>
      </c>
      <c r="AD11" s="49">
        <f t="shared" si="14"/>
        <v>-2.2966824900543404E-2</v>
      </c>
      <c r="AE11" s="49">
        <f t="shared" si="15"/>
        <v>0.37342319413640457</v>
      </c>
      <c r="AF11" s="49">
        <f t="shared" si="16"/>
        <v>6.3627993240757838E-2</v>
      </c>
      <c r="AG11" s="49">
        <f t="shared" si="17"/>
        <v>0.22024232251142964</v>
      </c>
      <c r="AH11" s="49">
        <f t="shared" si="18"/>
        <v>0.18669706471330946</v>
      </c>
      <c r="AI11" s="49">
        <f t="shared" si="19"/>
        <v>0.39771169892533659</v>
      </c>
      <c r="AJ11" s="49">
        <f t="shared" si="20"/>
        <v>7.631820389564295E-2</v>
      </c>
      <c r="AK11" s="50">
        <f t="shared" si="23"/>
        <v>0.65359160179124876</v>
      </c>
      <c r="AL11" s="50">
        <f t="shared" si="21"/>
        <v>0.5841452633016091</v>
      </c>
      <c r="AM11" s="50">
        <f t="shared" si="21"/>
        <v>0.71711413309777716</v>
      </c>
      <c r="AN11" s="50">
        <f t="shared" si="21"/>
        <v>0.6427699741894578</v>
      </c>
      <c r="BA11" s="60"/>
    </row>
    <row r="12" spans="1:53">
      <c r="A12" s="1" t="s">
        <v>3</v>
      </c>
      <c r="B12" s="1">
        <v>13057090300</v>
      </c>
      <c r="C12" s="1"/>
      <c r="D12" s="12">
        <v>71.7</v>
      </c>
      <c r="E12" s="12">
        <v>69.3</v>
      </c>
      <c r="F12" s="12">
        <v>57.8</v>
      </c>
      <c r="G12" s="12">
        <v>40.9</v>
      </c>
      <c r="H12" s="12">
        <v>9</v>
      </c>
      <c r="I12" s="12">
        <v>8.6999999999999993</v>
      </c>
      <c r="J12" s="12">
        <v>5.4</v>
      </c>
      <c r="K12" s="12">
        <v>15.9</v>
      </c>
      <c r="L12" s="12">
        <v>31.1</v>
      </c>
      <c r="M12" s="12">
        <v>5.3</v>
      </c>
      <c r="N12" s="12">
        <v>73.900000000000006</v>
      </c>
      <c r="O12" s="12">
        <v>7.9</v>
      </c>
      <c r="P12" s="12">
        <v>13.6</v>
      </c>
      <c r="Q12" s="12">
        <v>6.7</v>
      </c>
      <c r="R12" s="23"/>
      <c r="S12" s="49">
        <f t="shared" si="22"/>
        <v>-0.19602796109908199</v>
      </c>
      <c r="T12" s="49">
        <f t="shared" si="4"/>
        <v>-4.8424147420951642E-2</v>
      </c>
      <c r="U12" s="49">
        <f t="shared" si="5"/>
        <v>0.56366035731232622</v>
      </c>
      <c r="V12" s="49">
        <f t="shared" si="6"/>
        <v>0.40722820515094749</v>
      </c>
      <c r="W12" s="49">
        <f t="shared" si="7"/>
        <v>9.7716047586522026E-2</v>
      </c>
      <c r="X12" s="49">
        <f t="shared" si="8"/>
        <v>0.2631403930342025</v>
      </c>
      <c r="Y12" s="49">
        <f t="shared" si="9"/>
        <v>0.93780156937379433</v>
      </c>
      <c r="Z12" s="49">
        <f t="shared" si="10"/>
        <v>0.73730070000922399</v>
      </c>
      <c r="AA12" s="49">
        <f t="shared" si="11"/>
        <v>0.67926265902062932</v>
      </c>
      <c r="AB12" s="49">
        <f t="shared" si="12"/>
        <v>0.72644415936469198</v>
      </c>
      <c r="AC12" s="49">
        <f t="shared" si="13"/>
        <v>-0.10881154689404721</v>
      </c>
      <c r="AD12" s="49">
        <f t="shared" si="14"/>
        <v>0.45015783195253783</v>
      </c>
      <c r="AE12" s="49">
        <f t="shared" si="15"/>
        <v>0.70376945270872238</v>
      </c>
      <c r="AF12" s="49">
        <f t="shared" si="16"/>
        <v>0.82879238054541793</v>
      </c>
      <c r="AG12" s="49">
        <f t="shared" si="17"/>
        <v>0.49070402605899055</v>
      </c>
      <c r="AH12" s="49">
        <f t="shared" si="18"/>
        <v>0.28929920913396556</v>
      </c>
      <c r="AI12" s="49">
        <f t="shared" si="19"/>
        <v>0.71433583946484847</v>
      </c>
      <c r="AJ12" s="49">
        <f t="shared" si="20"/>
        <v>0.46847702957815773</v>
      </c>
      <c r="AK12" s="50">
        <f t="shared" si="23"/>
        <v>0.73432672957033518</v>
      </c>
      <c r="AL12" s="50">
        <f t="shared" si="21"/>
        <v>0.61413135801667618</v>
      </c>
      <c r="AM12" s="50">
        <f t="shared" si="21"/>
        <v>0.79078374704187482</v>
      </c>
      <c r="AN12" s="50">
        <f t="shared" si="21"/>
        <v>0.75236687693624227</v>
      </c>
      <c r="BA12" s="60"/>
    </row>
    <row r="13" spans="1:53">
      <c r="A13" s="1" t="s">
        <v>3</v>
      </c>
      <c r="B13" s="1">
        <v>13057090400</v>
      </c>
      <c r="C13" s="1"/>
      <c r="D13" s="12">
        <v>72.099999999999994</v>
      </c>
      <c r="E13" s="12">
        <v>69.5</v>
      </c>
      <c r="F13" s="12">
        <v>24.2</v>
      </c>
      <c r="G13" s="12">
        <v>36</v>
      </c>
      <c r="H13" s="12">
        <v>7.6</v>
      </c>
      <c r="I13" s="12">
        <v>11.8</v>
      </c>
      <c r="J13" s="12">
        <v>23.4</v>
      </c>
      <c r="K13" s="12">
        <v>50</v>
      </c>
      <c r="L13" s="12">
        <v>45.8</v>
      </c>
      <c r="M13" s="12">
        <v>18.399999999999999</v>
      </c>
      <c r="N13" s="12">
        <v>74</v>
      </c>
      <c r="O13" s="12">
        <v>36.5</v>
      </c>
      <c r="P13" s="12">
        <v>38.9</v>
      </c>
      <c r="Q13" s="12">
        <v>8.1</v>
      </c>
      <c r="R13" s="23"/>
      <c r="S13" s="49">
        <f t="shared" si="22"/>
        <v>-0.16195523227998149</v>
      </c>
      <c r="T13" s="49">
        <f t="shared" si="4"/>
        <v>-2.930578649566026E-2</v>
      </c>
      <c r="U13" s="49">
        <f t="shared" si="5"/>
        <v>-1.0464864961344473</v>
      </c>
      <c r="V13" s="49">
        <f t="shared" si="6"/>
        <v>0.14676655212050946</v>
      </c>
      <c r="W13" s="49">
        <f t="shared" si="7"/>
        <v>0.59768102746946417</v>
      </c>
      <c r="X13" s="49">
        <f t="shared" si="8"/>
        <v>-0.10697559955394065</v>
      </c>
      <c r="Y13" s="49">
        <f t="shared" si="9"/>
        <v>3.3464754637430531E-2</v>
      </c>
      <c r="Z13" s="49">
        <f t="shared" si="10"/>
        <v>-0.94521690944164438</v>
      </c>
      <c r="AA13" s="49">
        <f t="shared" si="11"/>
        <v>-0.67369743761185696</v>
      </c>
      <c r="AB13" s="49">
        <f t="shared" si="12"/>
        <v>-0.38066261622537206</v>
      </c>
      <c r="AC13" s="49">
        <f t="shared" si="13"/>
        <v>-9.9416686901114854E-2</v>
      </c>
      <c r="AD13" s="49">
        <f t="shared" si="14"/>
        <v>-2.491443295438359</v>
      </c>
      <c r="AE13" s="49">
        <f t="shared" si="15"/>
        <v>-1.1131349694390256</v>
      </c>
      <c r="AF13" s="49">
        <f t="shared" si="16"/>
        <v>0.61874725461864855</v>
      </c>
      <c r="AG13" s="49">
        <f t="shared" si="17"/>
        <v>-0.50627018244049538</v>
      </c>
      <c r="AH13" s="49">
        <f t="shared" si="18"/>
        <v>-8.0972968605232246E-2</v>
      </c>
      <c r="AI13" s="49">
        <f t="shared" si="19"/>
        <v>-0.66652565442629108</v>
      </c>
      <c r="AJ13" s="49">
        <f t="shared" si="20"/>
        <v>-0.77131192428996265</v>
      </c>
      <c r="AK13" s="50">
        <f t="shared" si="23"/>
        <v>0.4367214159163626</v>
      </c>
      <c r="AL13" s="50">
        <f t="shared" si="21"/>
        <v>0.50591708379526501</v>
      </c>
      <c r="AM13" s="50">
        <f t="shared" si="21"/>
        <v>0.46949575872900806</v>
      </c>
      <c r="AN13" s="50">
        <f t="shared" si="21"/>
        <v>0.4058821862828032</v>
      </c>
    </row>
    <row r="14" spans="1:53">
      <c r="A14" s="1" t="s">
        <v>3</v>
      </c>
      <c r="B14" s="1">
        <v>13057090501</v>
      </c>
      <c r="C14" s="1"/>
      <c r="D14" s="12">
        <v>89.2</v>
      </c>
      <c r="E14" s="12">
        <v>79.2</v>
      </c>
      <c r="F14" s="12">
        <v>67.5</v>
      </c>
      <c r="G14" s="12">
        <v>54.9</v>
      </c>
      <c r="H14" s="12">
        <v>7.8</v>
      </c>
      <c r="I14" s="12">
        <v>2.8</v>
      </c>
      <c r="J14" s="12">
        <v>14.2</v>
      </c>
      <c r="K14" s="12">
        <v>18.8</v>
      </c>
      <c r="L14" s="12">
        <v>28.8</v>
      </c>
      <c r="M14" s="12">
        <v>6.6</v>
      </c>
      <c r="N14" s="12">
        <v>82.2</v>
      </c>
      <c r="O14" s="12">
        <v>17.5</v>
      </c>
      <c r="P14" s="12">
        <v>17.100000000000001</v>
      </c>
      <c r="Q14" s="12">
        <v>7.5</v>
      </c>
      <c r="R14" s="23"/>
      <c r="S14" s="49">
        <f t="shared" si="22"/>
        <v>1.2946539247365969</v>
      </c>
      <c r="T14" s="49">
        <f t="shared" si="4"/>
        <v>0.89793471838095895</v>
      </c>
      <c r="U14" s="49">
        <f t="shared" si="5"/>
        <v>1.0284944191704724</v>
      </c>
      <c r="V14" s="49">
        <f t="shared" si="6"/>
        <v>1.1514043566664849</v>
      </c>
      <c r="W14" s="49">
        <f t="shared" si="7"/>
        <v>0.52625745891475817</v>
      </c>
      <c r="X14" s="49">
        <f t="shared" si="8"/>
        <v>0.96755470150841005</v>
      </c>
      <c r="Y14" s="49">
        <f t="shared" si="9"/>
        <v>0.49568134883601644</v>
      </c>
      <c r="Z14" s="49">
        <f t="shared" si="10"/>
        <v>0.59421269216736117</v>
      </c>
      <c r="AA14" s="49">
        <f t="shared" si="11"/>
        <v>0.89095029318761709</v>
      </c>
      <c r="AB14" s="49">
        <f t="shared" si="12"/>
        <v>0.61657860148170862</v>
      </c>
      <c r="AC14" s="49">
        <f t="shared" si="13"/>
        <v>0.67096183251938291</v>
      </c>
      <c r="AD14" s="49">
        <f t="shared" si="14"/>
        <v>-0.53723275626258826</v>
      </c>
      <c r="AE14" s="49">
        <f t="shared" si="15"/>
        <v>0.45241903857761084</v>
      </c>
      <c r="AF14" s="49">
        <f t="shared" si="16"/>
        <v>0.70876659430154976</v>
      </c>
      <c r="AG14" s="49">
        <f t="shared" si="17"/>
        <v>0.64438787484859794</v>
      </c>
      <c r="AH14" s="49">
        <f t="shared" si="18"/>
        <v>0.90885441831624258</v>
      </c>
      <c r="AI14" s="49">
        <f t="shared" si="19"/>
        <v>0.70058052894556233</v>
      </c>
      <c r="AJ14" s="49">
        <f t="shared" si="20"/>
        <v>0.3237286772839888</v>
      </c>
      <c r="AK14" s="50">
        <f t="shared" si="23"/>
        <v>0.78020267062543858</v>
      </c>
      <c r="AL14" s="50">
        <f t="shared" si="21"/>
        <v>0.79520009969506877</v>
      </c>
      <c r="AM14" s="50">
        <f t="shared" si="21"/>
        <v>0.78758326961172598</v>
      </c>
      <c r="AN14" s="50">
        <f t="shared" si="21"/>
        <v>0.71191395314565409</v>
      </c>
    </row>
    <row r="15" spans="1:53">
      <c r="A15" s="1" t="s">
        <v>3</v>
      </c>
      <c r="B15" s="1">
        <v>13057090502</v>
      </c>
      <c r="C15" s="1"/>
      <c r="D15" s="12">
        <v>89.2</v>
      </c>
      <c r="E15" s="12">
        <v>79.2</v>
      </c>
      <c r="F15" s="12">
        <v>69</v>
      </c>
      <c r="G15" s="12">
        <v>54.9</v>
      </c>
      <c r="H15" s="12">
        <v>5.8</v>
      </c>
      <c r="I15" s="12">
        <v>0.9</v>
      </c>
      <c r="J15" s="12">
        <v>17.2</v>
      </c>
      <c r="K15" s="12">
        <v>11.9</v>
      </c>
      <c r="L15" s="12">
        <v>37.4</v>
      </c>
      <c r="M15" s="12">
        <v>3.6</v>
      </c>
      <c r="N15" s="12">
        <v>82.2</v>
      </c>
      <c r="O15" s="12">
        <v>6</v>
      </c>
      <c r="P15" s="12">
        <v>14.3</v>
      </c>
      <c r="Q15" s="12">
        <v>8.4</v>
      </c>
      <c r="R15" s="23"/>
      <c r="S15" s="49">
        <f t="shared" si="22"/>
        <v>1.2946539247365969</v>
      </c>
      <c r="T15" s="49">
        <f t="shared" si="4"/>
        <v>0.89793471838095895</v>
      </c>
      <c r="U15" s="49">
        <f t="shared" si="5"/>
        <v>1.1003759751279176</v>
      </c>
      <c r="V15" s="49">
        <f t="shared" si="6"/>
        <v>1.1514043566664849</v>
      </c>
      <c r="W15" s="49">
        <f t="shared" si="7"/>
        <v>1.2404931444618181</v>
      </c>
      <c r="X15" s="49">
        <f t="shared" si="8"/>
        <v>1.1943999872882394</v>
      </c>
      <c r="Y15" s="49">
        <f t="shared" si="9"/>
        <v>0.34495854637995582</v>
      </c>
      <c r="Z15" s="49">
        <f t="shared" si="10"/>
        <v>0.93466346944627587</v>
      </c>
      <c r="AA15" s="49">
        <f t="shared" si="11"/>
        <v>9.9422617606706745E-2</v>
      </c>
      <c r="AB15" s="49">
        <f t="shared" si="12"/>
        <v>0.87011450428859349</v>
      </c>
      <c r="AC15" s="49">
        <f t="shared" si="13"/>
        <v>0.67096183251938291</v>
      </c>
      <c r="AD15" s="49">
        <f t="shared" si="14"/>
        <v>0.64557888587011492</v>
      </c>
      <c r="AE15" s="49">
        <f t="shared" si="15"/>
        <v>0.65349936988250001</v>
      </c>
      <c r="AF15" s="49">
        <f t="shared" si="16"/>
        <v>0.57373758477719794</v>
      </c>
      <c r="AG15" s="49">
        <f t="shared" si="17"/>
        <v>0.76756982352420999</v>
      </c>
      <c r="AH15" s="49">
        <f t="shared" si="18"/>
        <v>1.0320315218631388</v>
      </c>
      <c r="AI15" s="49">
        <f t="shared" si="19"/>
        <v>0.63473353044719205</v>
      </c>
      <c r="AJ15" s="49">
        <f t="shared" si="20"/>
        <v>0.63594441826229897</v>
      </c>
      <c r="AK15" s="50">
        <f t="shared" si="23"/>
        <v>0.81697353406360951</v>
      </c>
      <c r="AL15" s="50">
        <f t="shared" si="21"/>
        <v>0.83119935014485991</v>
      </c>
      <c r="AM15" s="50">
        <f t="shared" si="21"/>
        <v>0.77226250805991636</v>
      </c>
      <c r="AN15" s="50">
        <f t="shared" si="21"/>
        <v>0.79916910580086253</v>
      </c>
    </row>
    <row r="16" spans="1:53">
      <c r="A16" s="1" t="s">
        <v>3</v>
      </c>
      <c r="B16" s="1">
        <v>13057090601</v>
      </c>
      <c r="C16" s="1"/>
      <c r="D16" s="12">
        <v>76.900000000000006</v>
      </c>
      <c r="E16" s="12">
        <v>74.099999999999994</v>
      </c>
      <c r="F16" s="12">
        <v>43.7</v>
      </c>
      <c r="G16" s="12">
        <v>36.6</v>
      </c>
      <c r="H16" s="12">
        <v>8.5</v>
      </c>
      <c r="I16" s="12">
        <v>22.1</v>
      </c>
      <c r="J16" s="12">
        <v>28.4</v>
      </c>
      <c r="K16" s="12">
        <v>37.299999999999997</v>
      </c>
      <c r="L16" s="12">
        <v>38.4</v>
      </c>
      <c r="M16" s="12">
        <v>19.2</v>
      </c>
      <c r="N16" s="12">
        <v>76.5</v>
      </c>
      <c r="O16" s="12">
        <v>26.1</v>
      </c>
      <c r="P16" s="12">
        <v>27.1</v>
      </c>
      <c r="Q16" s="12">
        <v>14.5</v>
      </c>
      <c r="R16" s="23"/>
      <c r="S16" s="49">
        <f t="shared" si="22"/>
        <v>0.24691751354923425</v>
      </c>
      <c r="T16" s="49">
        <f t="shared" si="4"/>
        <v>0.41041651478603475</v>
      </c>
      <c r="U16" s="49">
        <f t="shared" si="5"/>
        <v>-0.11202626868765887</v>
      </c>
      <c r="V16" s="49">
        <f t="shared" si="6"/>
        <v>0.17865981575688972</v>
      </c>
      <c r="W16" s="49">
        <f t="shared" si="7"/>
        <v>0.27627496897328702</v>
      </c>
      <c r="X16" s="49">
        <f t="shared" si="8"/>
        <v>-1.3367158329919642</v>
      </c>
      <c r="Y16" s="49">
        <f t="shared" si="9"/>
        <v>-0.21773991612267055</v>
      </c>
      <c r="Z16" s="49">
        <f t="shared" si="10"/>
        <v>-0.31859011647900409</v>
      </c>
      <c r="AA16" s="49">
        <f t="shared" si="11"/>
        <v>7.3845157949729637E-3</v>
      </c>
      <c r="AB16" s="49">
        <f t="shared" si="12"/>
        <v>-0.44827219030720811</v>
      </c>
      <c r="AC16" s="49">
        <f t="shared" si="13"/>
        <v>0.13545481292220754</v>
      </c>
      <c r="AD16" s="49">
        <f t="shared" si="14"/>
        <v>-1.4217701582053057</v>
      </c>
      <c r="AE16" s="49">
        <f t="shared" si="15"/>
        <v>-0.26572500179699315</v>
      </c>
      <c r="AF16" s="49">
        <f t="shared" si="16"/>
        <v>-0.34145903533229732</v>
      </c>
      <c r="AG16" s="49">
        <f t="shared" si="17"/>
        <v>-0.26856914140975013</v>
      </c>
      <c r="AH16" s="49">
        <f t="shared" si="18"/>
        <v>-7.9173314962406829E-2</v>
      </c>
      <c r="AI16" s="49">
        <f t="shared" si="19"/>
        <v>-0.25315926366374641</v>
      </c>
      <c r="AJ16" s="49">
        <f t="shared" si="20"/>
        <v>-0.47337484560309717</v>
      </c>
      <c r="AK16" s="50">
        <f t="shared" si="23"/>
        <v>0.50767720621539236</v>
      </c>
      <c r="AL16" s="50">
        <f t="shared" si="21"/>
        <v>0.50644304341231583</v>
      </c>
      <c r="AM16" s="50">
        <f t="shared" si="21"/>
        <v>0.56567459832428346</v>
      </c>
      <c r="AN16" s="50">
        <f t="shared" si="21"/>
        <v>0.48914687114786037</v>
      </c>
    </row>
    <row r="17" spans="1:53">
      <c r="A17" s="1" t="s">
        <v>3</v>
      </c>
      <c r="B17" s="1">
        <v>13057090602</v>
      </c>
      <c r="C17" s="1"/>
      <c r="D17" s="12">
        <v>85.7</v>
      </c>
      <c r="E17" s="12">
        <v>78.599999999999994</v>
      </c>
      <c r="F17" s="12">
        <v>56.9</v>
      </c>
      <c r="G17" s="12">
        <v>45.8</v>
      </c>
      <c r="H17" s="12">
        <v>6.9</v>
      </c>
      <c r="I17" s="12">
        <v>4.5</v>
      </c>
      <c r="J17" s="12">
        <v>26</v>
      </c>
      <c r="K17" s="12">
        <v>29.7</v>
      </c>
      <c r="L17" s="12">
        <v>35.799999999999997</v>
      </c>
      <c r="M17" s="12">
        <v>16.3</v>
      </c>
      <c r="N17" s="12">
        <v>80.3</v>
      </c>
      <c r="O17" s="12">
        <v>20.8</v>
      </c>
      <c r="P17" s="12">
        <v>24.4</v>
      </c>
      <c r="Q17" s="12">
        <v>11.8</v>
      </c>
      <c r="R17" s="23"/>
      <c r="S17" s="49">
        <f t="shared" si="22"/>
        <v>0.99651754756946109</v>
      </c>
      <c r="T17" s="49">
        <f t="shared" si="4"/>
        <v>0.84057963560508475</v>
      </c>
      <c r="U17" s="49">
        <f t="shared" si="5"/>
        <v>0.5205314237378591</v>
      </c>
      <c r="V17" s="49">
        <f t="shared" si="6"/>
        <v>0.66768985818138549</v>
      </c>
      <c r="W17" s="49">
        <f t="shared" si="7"/>
        <v>0.84766351741093493</v>
      </c>
      <c r="X17" s="49">
        <f t="shared" si="8"/>
        <v>0.76458786686329927</v>
      </c>
      <c r="Y17" s="49">
        <f t="shared" si="9"/>
        <v>-9.7161674157822092E-2</v>
      </c>
      <c r="Z17" s="49">
        <f t="shared" si="10"/>
        <v>5.6399145451394586E-2</v>
      </c>
      <c r="AA17" s="49">
        <f t="shared" si="11"/>
        <v>0.24668358050548095</v>
      </c>
      <c r="AB17" s="49">
        <f t="shared" si="12"/>
        <v>-0.20318748426055278</v>
      </c>
      <c r="AC17" s="49">
        <f t="shared" si="13"/>
        <v>0.49245949265365735</v>
      </c>
      <c r="AD17" s="49">
        <f t="shared" si="14"/>
        <v>-0.87664827096153797</v>
      </c>
      <c r="AE17" s="49">
        <f t="shared" si="15"/>
        <v>-7.1826110895849851E-2</v>
      </c>
      <c r="AF17" s="49">
        <f t="shared" si="16"/>
        <v>6.3627993240757838E-2</v>
      </c>
      <c r="AG17" s="49">
        <f t="shared" si="17"/>
        <v>0.19461047640792484</v>
      </c>
      <c r="AH17" s="49">
        <f t="shared" si="18"/>
        <v>0.6486297393157433</v>
      </c>
      <c r="AI17" s="49">
        <f t="shared" si="19"/>
        <v>3.3298413898774248E-2</v>
      </c>
      <c r="AJ17" s="49">
        <f t="shared" si="20"/>
        <v>-9.8096723990743151E-2</v>
      </c>
      <c r="AK17" s="50">
        <f t="shared" si="23"/>
        <v>0.64594027687819511</v>
      </c>
      <c r="AL17" s="50">
        <f t="shared" si="21"/>
        <v>0.71914786983411139</v>
      </c>
      <c r="AM17" s="50">
        <f t="shared" si="21"/>
        <v>0.63232531700099226</v>
      </c>
      <c r="AN17" s="50">
        <f t="shared" si="21"/>
        <v>0.5940261116590575</v>
      </c>
    </row>
    <row r="18" spans="1:53">
      <c r="A18" s="1" t="s">
        <v>3</v>
      </c>
      <c r="B18" s="1">
        <v>13057090701</v>
      </c>
      <c r="C18" s="1"/>
      <c r="D18" s="12">
        <v>78.8</v>
      </c>
      <c r="E18" s="12">
        <v>78</v>
      </c>
      <c r="F18" s="12">
        <v>67.7</v>
      </c>
      <c r="G18" s="12">
        <v>60</v>
      </c>
      <c r="H18" s="12">
        <v>7.8</v>
      </c>
      <c r="I18" s="12">
        <v>6.1</v>
      </c>
      <c r="J18" s="12">
        <v>5</v>
      </c>
      <c r="K18" s="12">
        <v>18.399999999999999</v>
      </c>
      <c r="L18" s="12">
        <v>30.1</v>
      </c>
      <c r="M18" s="12">
        <v>3.8</v>
      </c>
      <c r="N18" s="12">
        <v>79.5</v>
      </c>
      <c r="O18" s="12">
        <v>8.1</v>
      </c>
      <c r="P18" s="12">
        <v>13.4</v>
      </c>
      <c r="Q18" s="12">
        <v>6.4</v>
      </c>
      <c r="R18" s="23"/>
      <c r="S18" s="49">
        <f t="shared" si="22"/>
        <v>0.40876297543996437</v>
      </c>
      <c r="T18" s="49">
        <f t="shared" si="4"/>
        <v>0.783224552829212</v>
      </c>
      <c r="U18" s="49">
        <f t="shared" si="5"/>
        <v>1.0380786266314652</v>
      </c>
      <c r="V18" s="49">
        <f t="shared" si="6"/>
        <v>1.4224970975757165</v>
      </c>
      <c r="W18" s="49">
        <f t="shared" si="7"/>
        <v>0.52625745891475817</v>
      </c>
      <c r="X18" s="49">
        <f t="shared" si="8"/>
        <v>0.57356025778554809</v>
      </c>
      <c r="Y18" s="49">
        <f t="shared" si="9"/>
        <v>0.95789794303460241</v>
      </c>
      <c r="Z18" s="49">
        <f t="shared" si="10"/>
        <v>0.61394896911106656</v>
      </c>
      <c r="AA18" s="49">
        <f t="shared" si="11"/>
        <v>0.7713007608323631</v>
      </c>
      <c r="AB18" s="49">
        <f t="shared" si="12"/>
        <v>0.85321211076813441</v>
      </c>
      <c r="AC18" s="49">
        <f t="shared" si="13"/>
        <v>0.41730061271019442</v>
      </c>
      <c r="AD18" s="49">
        <f t="shared" si="14"/>
        <v>0.42958719469805612</v>
      </c>
      <c r="AE18" s="49">
        <f t="shared" si="15"/>
        <v>0.71813233351621442</v>
      </c>
      <c r="AF18" s="49">
        <f t="shared" si="16"/>
        <v>0.87380205038686842</v>
      </c>
      <c r="AG18" s="49">
        <f t="shared" si="17"/>
        <v>0.72387120834919438</v>
      </c>
      <c r="AH18" s="49">
        <f t="shared" si="18"/>
        <v>0.81575413031589517</v>
      </c>
      <c r="AI18" s="49">
        <f t="shared" si="19"/>
        <v>0.74615394690385461</v>
      </c>
      <c r="AJ18" s="49">
        <f t="shared" si="20"/>
        <v>0.60970554782783337</v>
      </c>
      <c r="AK18" s="50">
        <f t="shared" si="23"/>
        <v>0.80392912432408559</v>
      </c>
      <c r="AL18" s="50">
        <f t="shared" si="21"/>
        <v>0.76799097975179786</v>
      </c>
      <c r="AM18" s="50">
        <f t="shared" si="21"/>
        <v>0.79818693394818363</v>
      </c>
      <c r="AN18" s="50">
        <f t="shared" si="21"/>
        <v>0.79183611023156297</v>
      </c>
    </row>
    <row r="19" spans="1:53">
      <c r="A19" s="1" t="s">
        <v>3</v>
      </c>
      <c r="B19" s="1">
        <v>13057090702</v>
      </c>
      <c r="C19" s="1"/>
      <c r="D19" s="12">
        <v>87.3</v>
      </c>
      <c r="E19" s="12">
        <v>83.8</v>
      </c>
      <c r="F19" s="12">
        <v>52.2</v>
      </c>
      <c r="G19" s="12">
        <v>38.799999999999997</v>
      </c>
      <c r="H19" s="12">
        <v>6.2</v>
      </c>
      <c r="I19" s="12">
        <v>5.5</v>
      </c>
      <c r="J19" s="12">
        <v>25.4</v>
      </c>
      <c r="K19" s="12">
        <v>26.6</v>
      </c>
      <c r="L19" s="12">
        <v>35.1</v>
      </c>
      <c r="M19" s="12">
        <v>9.1</v>
      </c>
      <c r="N19" s="12">
        <v>80.900000000000006</v>
      </c>
      <c r="O19" s="12">
        <v>11.1</v>
      </c>
      <c r="P19" s="12">
        <v>24.9</v>
      </c>
      <c r="Q19" s="12">
        <v>8.3000000000000007</v>
      </c>
      <c r="R19" s="23"/>
      <c r="S19" s="49">
        <f t="shared" si="22"/>
        <v>1.1328084628458654</v>
      </c>
      <c r="T19" s="49">
        <f t="shared" si="4"/>
        <v>1.3376570196626538</v>
      </c>
      <c r="U19" s="49">
        <f t="shared" si="5"/>
        <v>0.29530254840453091</v>
      </c>
      <c r="V19" s="49">
        <f t="shared" si="6"/>
        <v>0.29560178242361679</v>
      </c>
      <c r="W19" s="49">
        <f t="shared" si="7"/>
        <v>1.0976460073524061</v>
      </c>
      <c r="X19" s="49">
        <f t="shared" si="8"/>
        <v>0.64519561118970481</v>
      </c>
      <c r="Y19" s="49">
        <f t="shared" si="9"/>
        <v>-6.7017113666609895E-2</v>
      </c>
      <c r="Z19" s="49">
        <f t="shared" si="10"/>
        <v>0.20935529176510978</v>
      </c>
      <c r="AA19" s="49">
        <f t="shared" si="11"/>
        <v>0.31111025177369417</v>
      </c>
      <c r="AB19" s="49">
        <f t="shared" si="12"/>
        <v>0.40529868247597112</v>
      </c>
      <c r="AC19" s="49">
        <f t="shared" si="13"/>
        <v>0.54882865261125546</v>
      </c>
      <c r="AD19" s="49">
        <f t="shared" si="14"/>
        <v>0.1210276358808292</v>
      </c>
      <c r="AE19" s="49">
        <f t="shared" si="15"/>
        <v>-0.10773331291458005</v>
      </c>
      <c r="AF19" s="49">
        <f t="shared" si="16"/>
        <v>0.58874080805768136</v>
      </c>
      <c r="AG19" s="49">
        <f t="shared" si="17"/>
        <v>0.42434868890197858</v>
      </c>
      <c r="AH19" s="49">
        <f t="shared" si="18"/>
        <v>0.67674204545888117</v>
      </c>
      <c r="AI19" s="49">
        <f t="shared" si="19"/>
        <v>0.30858807533825833</v>
      </c>
      <c r="AJ19" s="49">
        <f t="shared" si="20"/>
        <v>0.28771594590879646</v>
      </c>
      <c r="AK19" s="50">
        <f t="shared" si="23"/>
        <v>0.71451909487038712</v>
      </c>
      <c r="AL19" s="50">
        <f t="shared" si="21"/>
        <v>0.72736386063456671</v>
      </c>
      <c r="AM19" s="50">
        <f t="shared" si="21"/>
        <v>0.69637754955183684</v>
      </c>
      <c r="AN19" s="50">
        <f t="shared" si="21"/>
        <v>0.70184944978708796</v>
      </c>
    </row>
    <row r="20" spans="1:53">
      <c r="A20" s="1" t="s">
        <v>3</v>
      </c>
      <c r="B20" s="1">
        <v>13057090802</v>
      </c>
      <c r="C20" s="1"/>
      <c r="D20" s="12">
        <v>88.3</v>
      </c>
      <c r="E20" s="12">
        <v>81.400000000000006</v>
      </c>
      <c r="F20" s="12">
        <v>75.5</v>
      </c>
      <c r="G20" s="12">
        <v>46.6</v>
      </c>
      <c r="H20" s="12">
        <v>6.9</v>
      </c>
      <c r="I20" s="12">
        <v>16.399999999999999</v>
      </c>
      <c r="J20" s="12">
        <v>9.9</v>
      </c>
      <c r="K20" s="12">
        <v>14.6</v>
      </c>
      <c r="L20" s="12">
        <v>30</v>
      </c>
      <c r="M20" s="12">
        <v>5.0999999999999996</v>
      </c>
      <c r="N20" s="12">
        <v>81.400000000000006</v>
      </c>
      <c r="O20" s="12">
        <v>6</v>
      </c>
      <c r="P20" s="12">
        <v>9.9</v>
      </c>
      <c r="Q20" s="12">
        <v>6</v>
      </c>
      <c r="R20" s="23"/>
      <c r="S20" s="49">
        <f t="shared" si="22"/>
        <v>1.2179902848936186</v>
      </c>
      <c r="T20" s="49">
        <f t="shared" si="4"/>
        <v>1.1082366885591615</v>
      </c>
      <c r="U20" s="49">
        <f t="shared" si="5"/>
        <v>1.4118627176101803</v>
      </c>
      <c r="V20" s="49">
        <f t="shared" si="6"/>
        <v>0.71021420969655935</v>
      </c>
      <c r="W20" s="49">
        <f t="shared" si="7"/>
        <v>0.84766351741093493</v>
      </c>
      <c r="X20" s="49">
        <f t="shared" si="8"/>
        <v>-0.6561799756524751</v>
      </c>
      <c r="Y20" s="49">
        <f t="shared" si="9"/>
        <v>0.71171736568970334</v>
      </c>
      <c r="Z20" s="49">
        <f t="shared" si="10"/>
        <v>0.80144360007626592</v>
      </c>
      <c r="AA20" s="49">
        <f t="shared" si="11"/>
        <v>0.78050457101353665</v>
      </c>
      <c r="AB20" s="49">
        <f t="shared" si="12"/>
        <v>0.74334655288515106</v>
      </c>
      <c r="AC20" s="49">
        <f t="shared" si="13"/>
        <v>0.59580295257591998</v>
      </c>
      <c r="AD20" s="49">
        <f t="shared" si="14"/>
        <v>0.64557888587011492</v>
      </c>
      <c r="AE20" s="49">
        <f t="shared" si="15"/>
        <v>0.96948274764732578</v>
      </c>
      <c r="AF20" s="49">
        <f t="shared" si="16"/>
        <v>0.93381494350880268</v>
      </c>
      <c r="AG20" s="49">
        <f t="shared" si="17"/>
        <v>0.77525627020411247</v>
      </c>
      <c r="AH20" s="49">
        <f t="shared" si="18"/>
        <v>0.76450068688681194</v>
      </c>
      <c r="AI20" s="49">
        <f t="shared" si="19"/>
        <v>0.77509824132498439</v>
      </c>
      <c r="AJ20" s="49">
        <f t="shared" si="20"/>
        <v>0.78616988240054075</v>
      </c>
      <c r="AK20" s="50">
        <f t="shared" si="23"/>
        <v>0.81926800402637789</v>
      </c>
      <c r="AL20" s="50">
        <f t="shared" si="21"/>
        <v>0.7530118521924678</v>
      </c>
      <c r="AM20" s="50">
        <f t="shared" si="21"/>
        <v>0.80492146465154557</v>
      </c>
      <c r="AN20" s="50">
        <f t="shared" si="21"/>
        <v>0.84115272188956081</v>
      </c>
    </row>
    <row r="21" spans="1:53">
      <c r="A21" s="1" t="s">
        <v>3</v>
      </c>
      <c r="B21" s="1">
        <v>13057090803</v>
      </c>
      <c r="C21" s="1"/>
      <c r="D21" s="12">
        <v>87.5</v>
      </c>
      <c r="E21" s="12">
        <v>83.5</v>
      </c>
      <c r="F21" s="12">
        <v>68.7</v>
      </c>
      <c r="G21" s="12">
        <v>40.4</v>
      </c>
      <c r="H21" s="12">
        <v>4.8</v>
      </c>
      <c r="I21" s="12">
        <v>2.5</v>
      </c>
      <c r="J21" s="12">
        <v>9.4</v>
      </c>
      <c r="K21" s="12">
        <v>13</v>
      </c>
      <c r="L21" s="12">
        <v>29.8</v>
      </c>
      <c r="M21" s="12">
        <v>1.4</v>
      </c>
      <c r="N21" s="12">
        <v>80.900000000000006</v>
      </c>
      <c r="O21" s="12">
        <v>5.6</v>
      </c>
      <c r="P21" s="12">
        <v>10.5</v>
      </c>
      <c r="Q21" s="12">
        <v>6.5</v>
      </c>
      <c r="R21" s="23"/>
      <c r="S21" s="49">
        <f t="shared" si="22"/>
        <v>1.1498448272554165</v>
      </c>
      <c r="T21" s="49">
        <f t="shared" si="4"/>
        <v>1.3089794782747175</v>
      </c>
      <c r="U21" s="49">
        <f t="shared" si="5"/>
        <v>1.0859996639364287</v>
      </c>
      <c r="V21" s="49">
        <f t="shared" si="6"/>
        <v>0.38065048545396402</v>
      </c>
      <c r="W21" s="49">
        <f t="shared" si="7"/>
        <v>1.5976109872353481</v>
      </c>
      <c r="X21" s="49">
        <f t="shared" si="8"/>
        <v>1.0033723782104884</v>
      </c>
      <c r="Y21" s="49">
        <f t="shared" si="9"/>
        <v>0.73683783276571346</v>
      </c>
      <c r="Z21" s="49">
        <f t="shared" si="10"/>
        <v>0.88038870785108669</v>
      </c>
      <c r="AA21" s="49">
        <f t="shared" si="11"/>
        <v>0.79891219137588332</v>
      </c>
      <c r="AB21" s="49">
        <f t="shared" si="12"/>
        <v>1.0560408330136424</v>
      </c>
      <c r="AC21" s="49">
        <f t="shared" si="13"/>
        <v>0.54882865261125546</v>
      </c>
      <c r="AD21" s="49">
        <f t="shared" si="14"/>
        <v>0.68672016037907857</v>
      </c>
      <c r="AE21" s="49">
        <f t="shared" si="15"/>
        <v>0.92639410522484966</v>
      </c>
      <c r="AF21" s="49">
        <f t="shared" si="16"/>
        <v>0.858798827106385</v>
      </c>
      <c r="AG21" s="49">
        <f t="shared" si="17"/>
        <v>0.90152655949236105</v>
      </c>
      <c r="AH21" s="49">
        <f t="shared" si="18"/>
        <v>1.0376136647331538</v>
      </c>
      <c r="AI21" s="49">
        <f t="shared" si="19"/>
        <v>0.91178057741353735</v>
      </c>
      <c r="AJ21" s="49">
        <f t="shared" si="20"/>
        <v>0.75518543633039215</v>
      </c>
      <c r="AK21" s="50">
        <f t="shared" si="23"/>
        <v>0.85696076350645067</v>
      </c>
      <c r="AL21" s="50">
        <f t="shared" si="21"/>
        <v>0.83283076502179509</v>
      </c>
      <c r="AM21" s="50">
        <f t="shared" si="21"/>
        <v>0.8367236352487194</v>
      </c>
      <c r="AN21" s="50">
        <f t="shared" si="21"/>
        <v>0.832493476960665</v>
      </c>
    </row>
    <row r="22" spans="1:53">
      <c r="A22" s="1" t="s">
        <v>3</v>
      </c>
      <c r="B22" s="1">
        <v>13057090804</v>
      </c>
      <c r="C22" s="1"/>
      <c r="D22" s="12">
        <v>89.6</v>
      </c>
      <c r="E22" s="12">
        <v>81.2</v>
      </c>
      <c r="F22" s="12">
        <v>61.1</v>
      </c>
      <c r="G22" s="12">
        <v>44.3</v>
      </c>
      <c r="H22" s="12">
        <v>5.7</v>
      </c>
      <c r="I22" s="12">
        <v>2.8</v>
      </c>
      <c r="J22" s="12">
        <v>7.6</v>
      </c>
      <c r="K22" s="12">
        <v>8.1999999999999993</v>
      </c>
      <c r="L22" s="12">
        <v>19</v>
      </c>
      <c r="M22" s="12">
        <v>3.7</v>
      </c>
      <c r="N22" s="12">
        <v>80.900000000000006</v>
      </c>
      <c r="O22" s="12">
        <v>7</v>
      </c>
      <c r="P22" s="12">
        <v>10.5</v>
      </c>
      <c r="Q22" s="12">
        <v>7</v>
      </c>
      <c r="R22" s="23"/>
      <c r="S22" s="49">
        <f t="shared" si="22"/>
        <v>1.3287266535556974</v>
      </c>
      <c r="T22" s="49">
        <f t="shared" si="4"/>
        <v>1.0891183276338701</v>
      </c>
      <c r="U22" s="49">
        <f t="shared" si="5"/>
        <v>0.72179978041870596</v>
      </c>
      <c r="V22" s="49">
        <f t="shared" si="6"/>
        <v>0.58795669909043502</v>
      </c>
      <c r="W22" s="49">
        <f t="shared" si="7"/>
        <v>1.276204928739171</v>
      </c>
      <c r="X22" s="49">
        <f t="shared" si="8"/>
        <v>0.96755470150841005</v>
      </c>
      <c r="Y22" s="49">
        <f t="shared" si="9"/>
        <v>0.82727151423934975</v>
      </c>
      <c r="Z22" s="49">
        <f t="shared" si="10"/>
        <v>1.117224031175549</v>
      </c>
      <c r="AA22" s="49">
        <f t="shared" si="11"/>
        <v>1.7929236909426083</v>
      </c>
      <c r="AB22" s="49">
        <f t="shared" si="12"/>
        <v>0.86166330752836406</v>
      </c>
      <c r="AC22" s="49">
        <f t="shared" si="13"/>
        <v>0.54882865261125546</v>
      </c>
      <c r="AD22" s="49">
        <f t="shared" si="14"/>
        <v>0.542725699597706</v>
      </c>
      <c r="AE22" s="49">
        <f t="shared" si="15"/>
        <v>0.92639410522484966</v>
      </c>
      <c r="AF22" s="49">
        <f t="shared" si="16"/>
        <v>0.78378271070396732</v>
      </c>
      <c r="AG22" s="49">
        <f t="shared" si="17"/>
        <v>0.97631212152072866</v>
      </c>
      <c r="AH22" s="49">
        <f t="shared" si="18"/>
        <v>0.9712332293122341</v>
      </c>
      <c r="AI22" s="49">
        <f t="shared" si="19"/>
        <v>1.2572703432155072</v>
      </c>
      <c r="AJ22" s="49">
        <f t="shared" si="20"/>
        <v>0.70043279203444464</v>
      </c>
      <c r="AK22" s="50">
        <f t="shared" si="23"/>
        <v>0.87928489230988138</v>
      </c>
      <c r="AL22" s="50">
        <f t="shared" si="21"/>
        <v>0.81343068293775678</v>
      </c>
      <c r="AM22" s="50">
        <f t="shared" si="21"/>
        <v>0.91710947577527779</v>
      </c>
      <c r="AN22" s="50">
        <f t="shared" si="21"/>
        <v>0.81719171696179582</v>
      </c>
    </row>
    <row r="23" spans="1:53">
      <c r="A23" s="1" t="s">
        <v>3</v>
      </c>
      <c r="B23" s="1">
        <v>13057090901</v>
      </c>
      <c r="C23" s="1"/>
      <c r="D23" s="12">
        <v>90</v>
      </c>
      <c r="E23" s="12">
        <v>80.8</v>
      </c>
      <c r="F23" s="12">
        <v>58</v>
      </c>
      <c r="G23" s="12">
        <v>45.2</v>
      </c>
      <c r="H23" s="12">
        <v>8.4</v>
      </c>
      <c r="I23" s="12">
        <v>9.3000000000000007</v>
      </c>
      <c r="J23" s="12">
        <v>14</v>
      </c>
      <c r="K23" s="12">
        <v>13.9</v>
      </c>
      <c r="L23" s="12">
        <v>25</v>
      </c>
      <c r="M23" s="12">
        <v>5.3</v>
      </c>
      <c r="N23" s="12">
        <v>80.900000000000006</v>
      </c>
      <c r="O23" s="12">
        <v>7.7</v>
      </c>
      <c r="P23" s="12">
        <v>13.2</v>
      </c>
      <c r="Q23" s="12">
        <v>8</v>
      </c>
      <c r="R23" s="23"/>
      <c r="S23" s="49">
        <f t="shared" si="22"/>
        <v>1.362799382374799</v>
      </c>
      <c r="T23" s="49">
        <f t="shared" si="4"/>
        <v>1.0508816057832873</v>
      </c>
      <c r="U23" s="49">
        <f t="shared" si="5"/>
        <v>0.57324456477331909</v>
      </c>
      <c r="V23" s="49">
        <f t="shared" si="6"/>
        <v>0.63579659454500559</v>
      </c>
      <c r="W23" s="49">
        <f t="shared" si="7"/>
        <v>0.3119867532506399</v>
      </c>
      <c r="X23" s="49">
        <f t="shared" si="8"/>
        <v>0.19150503963004561</v>
      </c>
      <c r="Y23" s="49">
        <f t="shared" si="9"/>
        <v>0.50572953566642043</v>
      </c>
      <c r="Z23" s="49">
        <f t="shared" si="10"/>
        <v>0.83598208472774982</v>
      </c>
      <c r="AA23" s="49">
        <f t="shared" si="11"/>
        <v>1.2406950800722056</v>
      </c>
      <c r="AB23" s="49">
        <f t="shared" si="12"/>
        <v>0.72644415936469198</v>
      </c>
      <c r="AC23" s="49">
        <f t="shared" si="13"/>
        <v>0.54882865261125546</v>
      </c>
      <c r="AD23" s="49">
        <f t="shared" si="14"/>
        <v>0.47072846920701966</v>
      </c>
      <c r="AE23" s="49">
        <f t="shared" si="15"/>
        <v>0.73249521432370657</v>
      </c>
      <c r="AF23" s="49">
        <f t="shared" si="16"/>
        <v>0.63375047789913208</v>
      </c>
      <c r="AG23" s="49">
        <f t="shared" si="17"/>
        <v>0.73084356303077669</v>
      </c>
      <c r="AH23" s="49">
        <f t="shared" si="18"/>
        <v>0.6617062108605023</v>
      </c>
      <c r="AI23" s="49">
        <f t="shared" si="19"/>
        <v>0.93437377472154914</v>
      </c>
      <c r="AJ23" s="49">
        <f t="shared" si="20"/>
        <v>0.5964507035102784</v>
      </c>
      <c r="AK23" s="50">
        <f t="shared" si="23"/>
        <v>0.80601043172825815</v>
      </c>
      <c r="AL23" s="50">
        <f t="shared" si="23"/>
        <v>0.7229695474071689</v>
      </c>
      <c r="AM23" s="50">
        <f t="shared" si="23"/>
        <v>0.84198044264378391</v>
      </c>
      <c r="AN23" s="50">
        <f t="shared" si="23"/>
        <v>0.78813176957043785</v>
      </c>
    </row>
    <row r="24" spans="1:53">
      <c r="A24" s="1" t="s">
        <v>3</v>
      </c>
      <c r="B24" s="1">
        <v>13057090902</v>
      </c>
      <c r="C24" s="1"/>
      <c r="D24" s="12">
        <v>90.6</v>
      </c>
      <c r="E24" s="12">
        <v>80.099999999999994</v>
      </c>
      <c r="F24" s="12">
        <v>58.9</v>
      </c>
      <c r="G24" s="12">
        <v>47.3</v>
      </c>
      <c r="H24" s="12">
        <v>5.3</v>
      </c>
      <c r="I24" s="12">
        <v>5.6</v>
      </c>
      <c r="J24" s="12">
        <v>3.1</v>
      </c>
      <c r="K24" s="12">
        <v>16.2</v>
      </c>
      <c r="L24" s="12">
        <v>33.4</v>
      </c>
      <c r="M24" s="12">
        <v>1.8</v>
      </c>
      <c r="N24" s="12">
        <v>85.766400000000004</v>
      </c>
      <c r="O24" s="12">
        <v>6.4</v>
      </c>
      <c r="P24" s="12">
        <v>13</v>
      </c>
      <c r="Q24" s="12">
        <v>7.4</v>
      </c>
      <c r="R24" s="23"/>
      <c r="S24" s="49">
        <f t="shared" si="22"/>
        <v>1.4139084756034503</v>
      </c>
      <c r="T24" s="49">
        <f t="shared" si="4"/>
        <v>0.98396734254476814</v>
      </c>
      <c r="U24" s="49">
        <f t="shared" si="5"/>
        <v>0.61637349834778621</v>
      </c>
      <c r="V24" s="49">
        <f t="shared" si="6"/>
        <v>0.74742301727233595</v>
      </c>
      <c r="W24" s="49">
        <f t="shared" si="7"/>
        <v>1.4190520658485832</v>
      </c>
      <c r="X24" s="49">
        <f t="shared" si="8"/>
        <v>0.63325638562234543</v>
      </c>
      <c r="Y24" s="49">
        <f t="shared" si="9"/>
        <v>1.0533557179234407</v>
      </c>
      <c r="Z24" s="49">
        <f t="shared" si="10"/>
        <v>0.72249849230144514</v>
      </c>
      <c r="AA24" s="49">
        <f t="shared" si="11"/>
        <v>0.46757502485364189</v>
      </c>
      <c r="AB24" s="49">
        <f t="shared" si="12"/>
        <v>1.0222360459727244</v>
      </c>
      <c r="AC24" s="49">
        <f t="shared" si="13"/>
        <v>1.0060201193073419</v>
      </c>
      <c r="AD24" s="49">
        <f t="shared" si="14"/>
        <v>0.60443761136115137</v>
      </c>
      <c r="AE24" s="49">
        <f t="shared" si="15"/>
        <v>0.74685809513119861</v>
      </c>
      <c r="AF24" s="49">
        <f t="shared" si="16"/>
        <v>0.72376981758203318</v>
      </c>
      <c r="AG24" s="49">
        <f t="shared" si="17"/>
        <v>0.82958533458947414</v>
      </c>
      <c r="AH24" s="49">
        <f t="shared" si="18"/>
        <v>0.98104807188038723</v>
      </c>
      <c r="AI24" s="49">
        <f t="shared" si="19"/>
        <v>0.73743652104260382</v>
      </c>
      <c r="AJ24" s="49">
        <f t="shared" si="20"/>
        <v>0.77027141084543127</v>
      </c>
      <c r="AK24" s="50">
        <f t="shared" si="23"/>
        <v>0.83548569362064262</v>
      </c>
      <c r="AL24" s="50">
        <f t="shared" si="23"/>
        <v>0.816299129796484</v>
      </c>
      <c r="AM24" s="50">
        <f t="shared" si="23"/>
        <v>0.79615863188413272</v>
      </c>
      <c r="AN24" s="50">
        <f t="shared" si="23"/>
        <v>0.83670956486557868</v>
      </c>
    </row>
    <row r="25" spans="1:53">
      <c r="A25" s="1" t="s">
        <v>3</v>
      </c>
      <c r="B25" s="1">
        <v>13057090904</v>
      </c>
      <c r="C25" s="1"/>
      <c r="D25" s="12">
        <v>87.6</v>
      </c>
      <c r="E25" s="12">
        <v>80.599999999999994</v>
      </c>
      <c r="F25" s="12">
        <v>61.5</v>
      </c>
      <c r="G25" s="12">
        <v>48.4</v>
      </c>
      <c r="H25" s="12">
        <v>8.9</v>
      </c>
      <c r="I25" s="12">
        <v>2.5</v>
      </c>
      <c r="J25" s="12">
        <v>28.5</v>
      </c>
      <c r="K25" s="12">
        <v>28.4</v>
      </c>
      <c r="L25" s="12">
        <v>38.200000000000003</v>
      </c>
      <c r="M25" s="12">
        <v>5.7</v>
      </c>
      <c r="N25" s="12">
        <v>81.400000000000006</v>
      </c>
      <c r="O25" s="12">
        <v>9.4</v>
      </c>
      <c r="P25" s="12">
        <v>16.399999999999999</v>
      </c>
      <c r="Q25" s="12">
        <v>10.6</v>
      </c>
      <c r="R25" s="23"/>
      <c r="S25" s="49">
        <f t="shared" si="22"/>
        <v>1.1583630094601911</v>
      </c>
      <c r="T25" s="49">
        <f t="shared" si="4"/>
        <v>1.0317632448579959</v>
      </c>
      <c r="U25" s="49">
        <f t="shared" si="5"/>
        <v>0.74096819534069136</v>
      </c>
      <c r="V25" s="49">
        <f t="shared" si="6"/>
        <v>0.80589400060569971</v>
      </c>
      <c r="W25" s="49">
        <f t="shared" si="7"/>
        <v>0.13342783186387491</v>
      </c>
      <c r="X25" s="49">
        <f t="shared" si="8"/>
        <v>1.0033723782104884</v>
      </c>
      <c r="Y25" s="49">
        <f t="shared" si="9"/>
        <v>-0.22276400953787262</v>
      </c>
      <c r="Z25" s="49">
        <f t="shared" si="10"/>
        <v>0.12054204551843652</v>
      </c>
      <c r="AA25" s="49">
        <f t="shared" si="11"/>
        <v>2.5792136157319328E-2</v>
      </c>
      <c r="AB25" s="49">
        <f t="shared" si="12"/>
        <v>0.69263937232377404</v>
      </c>
      <c r="AC25" s="49">
        <f t="shared" si="13"/>
        <v>0.59580295257591998</v>
      </c>
      <c r="AD25" s="49">
        <f t="shared" si="14"/>
        <v>0.29587805254392441</v>
      </c>
      <c r="AE25" s="49">
        <f t="shared" si="15"/>
        <v>0.50268912140383337</v>
      </c>
      <c r="AF25" s="49">
        <f t="shared" si="16"/>
        <v>0.24366667260656036</v>
      </c>
      <c r="AG25" s="49">
        <f t="shared" si="17"/>
        <v>0.45119971469577247</v>
      </c>
      <c r="AH25" s="49">
        <f t="shared" si="18"/>
        <v>0.66443209297158135</v>
      </c>
      <c r="AI25" s="49">
        <f t="shared" si="19"/>
        <v>0.27965785133317661</v>
      </c>
      <c r="AJ25" s="49">
        <f t="shared" si="20"/>
        <v>0.40950919978255951</v>
      </c>
      <c r="AK25" s="50">
        <f t="shared" si="23"/>
        <v>0.72253435533065524</v>
      </c>
      <c r="AL25" s="50">
        <f t="shared" si="23"/>
        <v>0.72376620287306059</v>
      </c>
      <c r="AM25" s="50">
        <f t="shared" si="23"/>
        <v>0.68964629264218036</v>
      </c>
      <c r="AN25" s="50">
        <f t="shared" si="23"/>
        <v>0.73588709608201974</v>
      </c>
    </row>
    <row r="26" spans="1:53">
      <c r="A26" s="1" t="s">
        <v>3</v>
      </c>
      <c r="B26" s="1">
        <v>13057090905</v>
      </c>
      <c r="C26" s="1"/>
      <c r="D26" s="12">
        <v>89.7</v>
      </c>
      <c r="E26" s="12">
        <v>80.2</v>
      </c>
      <c r="F26" s="12">
        <v>62.5</v>
      </c>
      <c r="G26" s="12">
        <v>47.7</v>
      </c>
      <c r="H26" s="12">
        <v>11.4</v>
      </c>
      <c r="I26" s="12">
        <v>6.3643000000000001</v>
      </c>
      <c r="J26" s="12">
        <v>12.2</v>
      </c>
      <c r="K26" s="12">
        <v>16.600000000000001</v>
      </c>
      <c r="L26" s="12">
        <v>37.9</v>
      </c>
      <c r="M26" s="12">
        <v>6.1</v>
      </c>
      <c r="N26" s="12">
        <v>81.400000000000006</v>
      </c>
      <c r="O26" s="12">
        <v>8</v>
      </c>
      <c r="P26" s="12">
        <v>13.1</v>
      </c>
      <c r="Q26" s="12">
        <v>7.1</v>
      </c>
      <c r="R26" s="23"/>
      <c r="S26" s="49">
        <f t="shared" si="22"/>
        <v>1.3372448357604734</v>
      </c>
      <c r="T26" s="49">
        <f t="shared" si="4"/>
        <v>0.99352652300741451</v>
      </c>
      <c r="U26" s="49">
        <f t="shared" si="5"/>
        <v>0.7888892326456548</v>
      </c>
      <c r="V26" s="49">
        <f t="shared" si="6"/>
        <v>0.768685193029923</v>
      </c>
      <c r="W26" s="49">
        <f t="shared" si="7"/>
        <v>-0.75936677506995021</v>
      </c>
      <c r="X26" s="49">
        <f t="shared" si="8"/>
        <v>0.54200488461101703</v>
      </c>
      <c r="Y26" s="49">
        <f t="shared" si="9"/>
        <v>0.59616321714005693</v>
      </c>
      <c r="Z26" s="49">
        <f t="shared" si="10"/>
        <v>0.70276221535773975</v>
      </c>
      <c r="AA26" s="49">
        <f t="shared" si="11"/>
        <v>5.3403566700839858E-2</v>
      </c>
      <c r="AB26" s="49">
        <f t="shared" si="12"/>
        <v>0.6588345852828561</v>
      </c>
      <c r="AC26" s="49">
        <f t="shared" si="13"/>
        <v>0.59580295257591998</v>
      </c>
      <c r="AD26" s="49">
        <f t="shared" si="14"/>
        <v>0.43987251332529698</v>
      </c>
      <c r="AE26" s="49">
        <f t="shared" si="15"/>
        <v>0.73967665472745259</v>
      </c>
      <c r="AF26" s="49">
        <f t="shared" si="16"/>
        <v>0.7687794874234839</v>
      </c>
      <c r="AG26" s="49">
        <f t="shared" si="17"/>
        <v>0.57243071185774008</v>
      </c>
      <c r="AH26" s="49">
        <f t="shared" si="18"/>
        <v>0.60959244444636984</v>
      </c>
      <c r="AI26" s="49">
        <f t="shared" si="19"/>
        <v>0.47166678911381194</v>
      </c>
      <c r="AJ26" s="49">
        <f t="shared" si="20"/>
        <v>0.63603290201303841</v>
      </c>
      <c r="AK26" s="50">
        <f t="shared" si="23"/>
        <v>0.75872284308428772</v>
      </c>
      <c r="AL26" s="50">
        <f t="shared" si="23"/>
        <v>0.70773898527343582</v>
      </c>
      <c r="AM26" s="50">
        <f t="shared" si="23"/>
        <v>0.73432142163270175</v>
      </c>
      <c r="AN26" s="50">
        <f t="shared" si="23"/>
        <v>0.79919383441689607</v>
      </c>
    </row>
    <row r="27" spans="1:53" ht="15" thickBot="1">
      <c r="A27" s="1" t="s">
        <v>3</v>
      </c>
      <c r="B27" s="1">
        <v>13057091001</v>
      </c>
      <c r="C27" s="1"/>
      <c r="D27" s="12">
        <v>81</v>
      </c>
      <c r="E27" s="12">
        <v>81.599999999999994</v>
      </c>
      <c r="F27" s="12">
        <v>61.8</v>
      </c>
      <c r="G27" s="12">
        <v>50.3</v>
      </c>
      <c r="H27" s="12">
        <v>7.9</v>
      </c>
      <c r="I27" s="12">
        <v>31.9</v>
      </c>
      <c r="J27" s="12">
        <v>16.100000000000001</v>
      </c>
      <c r="K27" s="12">
        <v>38.700000000000003</v>
      </c>
      <c r="L27" s="12">
        <v>37.6</v>
      </c>
      <c r="M27" s="12">
        <v>8.1999999999999993</v>
      </c>
      <c r="N27" s="12">
        <v>81.400000000000006</v>
      </c>
      <c r="O27" s="12">
        <v>11.1</v>
      </c>
      <c r="P27" s="12">
        <v>31.3</v>
      </c>
      <c r="Q27" s="12">
        <v>7.7</v>
      </c>
      <c r="R27" s="23"/>
      <c r="S27" s="49">
        <f t="shared" si="22"/>
        <v>0.59616298394502143</v>
      </c>
      <c r="T27" s="49">
        <f t="shared" si="4"/>
        <v>1.1273550494844515</v>
      </c>
      <c r="U27" s="49">
        <f t="shared" si="5"/>
        <v>0.75534450653218022</v>
      </c>
      <c r="V27" s="49">
        <f t="shared" si="6"/>
        <v>0.90688933545423678</v>
      </c>
      <c r="W27" s="49">
        <f t="shared" si="7"/>
        <v>0.49054567463740495</v>
      </c>
      <c r="X27" s="49">
        <f t="shared" si="8"/>
        <v>-2.5067599385931896</v>
      </c>
      <c r="Y27" s="49">
        <f t="shared" si="9"/>
        <v>0.40022357394717795</v>
      </c>
      <c r="Z27" s="49">
        <f t="shared" si="10"/>
        <v>-0.38766708578197256</v>
      </c>
      <c r="AA27" s="49">
        <f t="shared" si="11"/>
        <v>8.1014997244359732E-2</v>
      </c>
      <c r="AB27" s="49">
        <f t="shared" si="12"/>
        <v>0.48135945331803665</v>
      </c>
      <c r="AC27" s="49">
        <f t="shared" si="13"/>
        <v>0.59580295257591998</v>
      </c>
      <c r="AD27" s="49">
        <f t="shared" si="14"/>
        <v>0.1210276358808292</v>
      </c>
      <c r="AE27" s="49">
        <f t="shared" si="15"/>
        <v>-0.56734549875432672</v>
      </c>
      <c r="AF27" s="49">
        <f t="shared" si="16"/>
        <v>0.67876014774058258</v>
      </c>
      <c r="AG27" s="49">
        <f t="shared" si="17"/>
        <v>0.17270670803588242</v>
      </c>
      <c r="AH27" s="49">
        <f t="shared" si="18"/>
        <v>0.25282302648675475</v>
      </c>
      <c r="AI27" s="49">
        <f t="shared" si="19"/>
        <v>5.8235788260141273E-2</v>
      </c>
      <c r="AJ27" s="49">
        <f t="shared" si="20"/>
        <v>0.20706130936075126</v>
      </c>
      <c r="AK27" s="50">
        <f t="shared" si="23"/>
        <v>0.63940181499924986</v>
      </c>
      <c r="AL27" s="50">
        <f t="shared" si="23"/>
        <v>0.60347097392939042</v>
      </c>
      <c r="AM27" s="50">
        <f t="shared" si="23"/>
        <v>0.63812754906975044</v>
      </c>
      <c r="AN27" s="50">
        <f t="shared" si="23"/>
        <v>0.67930884180141005</v>
      </c>
      <c r="AU27" s="56"/>
      <c r="AV27" s="56"/>
      <c r="AW27" s="56"/>
      <c r="AX27" s="56"/>
      <c r="AY27" s="56"/>
      <c r="AZ27" s="56"/>
      <c r="BA27" s="56"/>
    </row>
    <row r="28" spans="1:53">
      <c r="A28" s="1" t="s">
        <v>3</v>
      </c>
      <c r="B28" s="1">
        <v>13057091003</v>
      </c>
      <c r="C28" s="1"/>
      <c r="D28" s="12">
        <v>81.400000000000006</v>
      </c>
      <c r="E28" s="12">
        <v>81.2</v>
      </c>
      <c r="F28" s="12">
        <v>50.6</v>
      </c>
      <c r="G28" s="12">
        <v>50.6</v>
      </c>
      <c r="H28" s="12">
        <v>8.9</v>
      </c>
      <c r="I28" s="12">
        <v>16.5</v>
      </c>
      <c r="J28" s="12">
        <v>16.2</v>
      </c>
      <c r="K28" s="12">
        <v>31</v>
      </c>
      <c r="L28" s="12">
        <v>40.200000000000003</v>
      </c>
      <c r="M28" s="12">
        <v>14.5</v>
      </c>
      <c r="N28" s="12">
        <v>82.3</v>
      </c>
      <c r="O28" s="12">
        <v>12.2</v>
      </c>
      <c r="P28" s="12">
        <v>34.4</v>
      </c>
      <c r="Q28" s="12">
        <v>14.6</v>
      </c>
      <c r="R28" s="23"/>
      <c r="S28" s="49">
        <f t="shared" si="22"/>
        <v>0.63023571276412305</v>
      </c>
      <c r="T28" s="49">
        <f t="shared" si="4"/>
        <v>1.0891183276338701</v>
      </c>
      <c r="U28" s="49">
        <f t="shared" si="5"/>
        <v>0.21862888871658923</v>
      </c>
      <c r="V28" s="49">
        <f t="shared" si="6"/>
        <v>0.92283596727242712</v>
      </c>
      <c r="W28" s="49">
        <f t="shared" si="7"/>
        <v>0.13342783186387491</v>
      </c>
      <c r="X28" s="49">
        <f t="shared" si="8"/>
        <v>-0.6681192012198347</v>
      </c>
      <c r="Y28" s="49">
        <f t="shared" si="9"/>
        <v>0.39519948053197601</v>
      </c>
      <c r="Z28" s="49">
        <f t="shared" si="10"/>
        <v>-7.7437546156473467E-3</v>
      </c>
      <c r="AA28" s="49">
        <f t="shared" si="11"/>
        <v>-0.15828406746614823</v>
      </c>
      <c r="AB28" s="49">
        <f t="shared" si="12"/>
        <v>-5.1065942576421754E-2</v>
      </c>
      <c r="AC28" s="49">
        <f t="shared" si="13"/>
        <v>0.68035669251231523</v>
      </c>
      <c r="AD28" s="49">
        <f t="shared" si="14"/>
        <v>7.8891309811793611E-3</v>
      </c>
      <c r="AE28" s="49">
        <f t="shared" si="15"/>
        <v>-0.78997015127045389</v>
      </c>
      <c r="AF28" s="49">
        <f t="shared" si="16"/>
        <v>-0.3564622586127808</v>
      </c>
      <c r="AG28" s="49">
        <f t="shared" si="17"/>
        <v>6.7283255421197133E-2</v>
      </c>
      <c r="AH28" s="49">
        <f t="shared" si="18"/>
        <v>0.38876100108043221</v>
      </c>
      <c r="AI28" s="49">
        <f t="shared" si="19"/>
        <v>-7.2364588219405779E-2</v>
      </c>
      <c r="AJ28" s="49">
        <f t="shared" si="20"/>
        <v>-0.11454664659743502</v>
      </c>
      <c r="AK28" s="50">
        <f t="shared" si="23"/>
        <v>0.60793201426177734</v>
      </c>
      <c r="AL28" s="50">
        <f t="shared" si="23"/>
        <v>0.6431996658057344</v>
      </c>
      <c r="AM28" s="50">
        <f t="shared" si="23"/>
        <v>0.60774048098388722</v>
      </c>
      <c r="AN28" s="50">
        <f t="shared" si="23"/>
        <v>0.58942884022195541</v>
      </c>
    </row>
    <row r="29" spans="1:53">
      <c r="A29" s="1" t="s">
        <v>3</v>
      </c>
      <c r="B29" s="1">
        <v>13057091005</v>
      </c>
      <c r="C29" s="1"/>
      <c r="D29" s="12">
        <v>81.400000000000006</v>
      </c>
      <c r="E29" s="12">
        <v>81.3</v>
      </c>
      <c r="F29" s="12">
        <v>53</v>
      </c>
      <c r="G29" s="12">
        <v>50.5</v>
      </c>
      <c r="H29" s="12">
        <v>7.2</v>
      </c>
      <c r="I29" s="12">
        <v>12.4</v>
      </c>
      <c r="J29" s="12">
        <v>21.7</v>
      </c>
      <c r="K29" s="12">
        <v>24.2</v>
      </c>
      <c r="L29" s="12">
        <v>31.6</v>
      </c>
      <c r="M29" s="12">
        <v>5.9</v>
      </c>
      <c r="N29" s="12">
        <v>82.1</v>
      </c>
      <c r="O29" s="12">
        <v>13.2</v>
      </c>
      <c r="P29" s="12">
        <v>27.6</v>
      </c>
      <c r="Q29" s="12">
        <v>6.4</v>
      </c>
      <c r="R29" s="23"/>
      <c r="S29" s="49">
        <f t="shared" si="22"/>
        <v>0.63023571276412305</v>
      </c>
      <c r="T29" s="49">
        <f t="shared" si="4"/>
        <v>1.098677508096515</v>
      </c>
      <c r="U29" s="49">
        <f t="shared" si="5"/>
        <v>0.33363937824850154</v>
      </c>
      <c r="V29" s="49">
        <f t="shared" si="6"/>
        <v>0.91752042333303041</v>
      </c>
      <c r="W29" s="49">
        <f t="shared" si="7"/>
        <v>0.74052816457887605</v>
      </c>
      <c r="X29" s="49">
        <f t="shared" si="8"/>
        <v>-0.17861095295809731</v>
      </c>
      <c r="Y29" s="49">
        <f t="shared" si="9"/>
        <v>0.11887434269586486</v>
      </c>
      <c r="Z29" s="49">
        <f t="shared" si="10"/>
        <v>0.32777295342734108</v>
      </c>
      <c r="AA29" s="49">
        <f t="shared" si="11"/>
        <v>0.63324360811476244</v>
      </c>
      <c r="AB29" s="49">
        <f t="shared" si="12"/>
        <v>0.67573697880331496</v>
      </c>
      <c r="AC29" s="49">
        <f t="shared" si="13"/>
        <v>0.66156697252644925</v>
      </c>
      <c r="AD29" s="49">
        <f t="shared" si="14"/>
        <v>-9.4964055291229615E-2</v>
      </c>
      <c r="AE29" s="49">
        <f t="shared" si="15"/>
        <v>-0.30163220381572331</v>
      </c>
      <c r="AF29" s="49">
        <f t="shared" si="16"/>
        <v>0.87380205038686842</v>
      </c>
      <c r="AG29" s="49">
        <f t="shared" si="17"/>
        <v>0.45108611940758392</v>
      </c>
      <c r="AH29" s="49">
        <f t="shared" si="18"/>
        <v>0.52298065382268777</v>
      </c>
      <c r="AI29" s="49">
        <f t="shared" si="19"/>
        <v>0.54558451344847281</v>
      </c>
      <c r="AJ29" s="49">
        <f t="shared" si="20"/>
        <v>0.28469319095159118</v>
      </c>
      <c r="AK29" s="50">
        <f t="shared" si="23"/>
        <v>0.72250044616722564</v>
      </c>
      <c r="AL29" s="50">
        <f t="shared" si="23"/>
        <v>0.68242616777095466</v>
      </c>
      <c r="AM29" s="50">
        <f t="shared" si="23"/>
        <v>0.75152001617474096</v>
      </c>
      <c r="AN29" s="50">
        <f t="shared" si="23"/>
        <v>0.70100467833384927</v>
      </c>
    </row>
    <row r="30" spans="1:53">
      <c r="A30" s="1" t="s">
        <v>3</v>
      </c>
      <c r="B30" s="1">
        <v>13057091006</v>
      </c>
      <c r="C30" s="1"/>
      <c r="D30" s="12">
        <v>82.8</v>
      </c>
      <c r="E30" s="12">
        <v>79.900000000000006</v>
      </c>
      <c r="F30" s="12">
        <v>79.900000000000006</v>
      </c>
      <c r="G30" s="12">
        <v>51.7</v>
      </c>
      <c r="H30" s="12">
        <v>5.6</v>
      </c>
      <c r="I30" s="12">
        <v>13.9</v>
      </c>
      <c r="J30" s="12">
        <v>4.4000000000000004</v>
      </c>
      <c r="K30" s="12">
        <v>12.6</v>
      </c>
      <c r="L30" s="12">
        <v>26.1</v>
      </c>
      <c r="M30" s="12">
        <v>6.6050000000000004</v>
      </c>
      <c r="N30" s="12">
        <v>86.5</v>
      </c>
      <c r="O30" s="12">
        <v>3.3</v>
      </c>
      <c r="P30" s="12">
        <v>11.1</v>
      </c>
      <c r="Q30" s="12">
        <v>7</v>
      </c>
      <c r="R30" s="23"/>
      <c r="S30" s="49">
        <f t="shared" si="22"/>
        <v>0.74949026363097671</v>
      </c>
      <c r="T30" s="49">
        <f t="shared" si="4"/>
        <v>0.96484898161947807</v>
      </c>
      <c r="U30" s="49">
        <f t="shared" si="5"/>
        <v>1.6227152817520201</v>
      </c>
      <c r="V30" s="49">
        <f t="shared" si="6"/>
        <v>0.98130695060579087</v>
      </c>
      <c r="W30" s="49">
        <f t="shared" si="7"/>
        <v>1.3119167130165243</v>
      </c>
      <c r="X30" s="49">
        <f t="shared" si="8"/>
        <v>-0.35769933646848906</v>
      </c>
      <c r="Y30" s="49">
        <f t="shared" si="9"/>
        <v>0.98804250352581457</v>
      </c>
      <c r="Z30" s="49">
        <f t="shared" si="10"/>
        <v>0.90012498479479197</v>
      </c>
      <c r="AA30" s="49">
        <f t="shared" si="11"/>
        <v>1.1394531680792983</v>
      </c>
      <c r="AB30" s="49">
        <f t="shared" si="12"/>
        <v>0.61615604164369708</v>
      </c>
      <c r="AC30" s="49">
        <f t="shared" si="13"/>
        <v>1.0749408122154971</v>
      </c>
      <c r="AD30" s="49">
        <f t="shared" si="14"/>
        <v>0.92328248880561925</v>
      </c>
      <c r="AE30" s="49">
        <f t="shared" si="15"/>
        <v>0.88330546280237343</v>
      </c>
      <c r="AF30" s="49">
        <f t="shared" si="16"/>
        <v>0.78378271070396732</v>
      </c>
      <c r="AG30" s="49">
        <f t="shared" si="17"/>
        <v>0.89864902660222234</v>
      </c>
      <c r="AH30" s="49">
        <f t="shared" si="18"/>
        <v>0.89437447966887362</v>
      </c>
      <c r="AI30" s="49">
        <f t="shared" si="19"/>
        <v>0.88524473150592919</v>
      </c>
      <c r="AJ30" s="49">
        <f t="shared" si="20"/>
        <v>0.91632786863186422</v>
      </c>
      <c r="AK30" s="50">
        <f t="shared" si="23"/>
        <v>0.85610179536964381</v>
      </c>
      <c r="AL30" s="50">
        <f t="shared" si="23"/>
        <v>0.7909682504077068</v>
      </c>
      <c r="AM30" s="50">
        <f t="shared" si="23"/>
        <v>0.83054948339673962</v>
      </c>
      <c r="AN30" s="50">
        <f t="shared" si="23"/>
        <v>0.87752806581784026</v>
      </c>
    </row>
    <row r="31" spans="1:53">
      <c r="A31" s="1" t="s">
        <v>3</v>
      </c>
      <c r="B31" s="1">
        <v>13057091007</v>
      </c>
      <c r="C31" s="1"/>
      <c r="D31" s="12">
        <v>82.8</v>
      </c>
      <c r="E31" s="12">
        <v>79.900000000000006</v>
      </c>
      <c r="F31" s="12">
        <v>82.4</v>
      </c>
      <c r="G31" s="12">
        <v>51.7</v>
      </c>
      <c r="H31" s="12">
        <v>5.9</v>
      </c>
      <c r="I31" s="12">
        <v>2.8906000000000001</v>
      </c>
      <c r="J31" s="12">
        <v>3.3</v>
      </c>
      <c r="K31" s="12">
        <v>13.1</v>
      </c>
      <c r="L31" s="12">
        <v>28.9</v>
      </c>
      <c r="M31" s="12">
        <v>2.2877999999999998</v>
      </c>
      <c r="N31" s="12">
        <v>86.5</v>
      </c>
      <c r="O31" s="12">
        <v>2</v>
      </c>
      <c r="P31" s="12">
        <v>7.5</v>
      </c>
      <c r="Q31" s="12">
        <v>6.8</v>
      </c>
      <c r="R31" s="23"/>
      <c r="S31" s="49">
        <f t="shared" si="22"/>
        <v>0.74949026363097671</v>
      </c>
      <c r="T31" s="49">
        <f t="shared" si="4"/>
        <v>0.96484898161947807</v>
      </c>
      <c r="U31" s="49">
        <f t="shared" si="5"/>
        <v>1.7425178750144288</v>
      </c>
      <c r="V31" s="49">
        <f t="shared" si="6"/>
        <v>0.98130695060579087</v>
      </c>
      <c r="W31" s="49">
        <f t="shared" si="7"/>
        <v>1.204781360184465</v>
      </c>
      <c r="X31" s="49">
        <f t="shared" si="8"/>
        <v>0.95673776314438219</v>
      </c>
      <c r="Y31" s="49">
        <f t="shared" si="9"/>
        <v>1.0433075310930366</v>
      </c>
      <c r="Z31" s="49">
        <f t="shared" si="10"/>
        <v>0.87545463861516049</v>
      </c>
      <c r="AA31" s="49">
        <f t="shared" si="11"/>
        <v>0.88174648300644398</v>
      </c>
      <c r="AB31" s="49">
        <f t="shared" si="12"/>
        <v>0.98101110817632486</v>
      </c>
      <c r="AC31" s="49">
        <f t="shared" si="13"/>
        <v>1.0749408122154971</v>
      </c>
      <c r="AD31" s="49">
        <f t="shared" si="14"/>
        <v>1.0569916309597509</v>
      </c>
      <c r="AE31" s="49">
        <f t="shared" si="15"/>
        <v>1.1418373173372307</v>
      </c>
      <c r="AF31" s="49">
        <f t="shared" si="16"/>
        <v>0.81378915726493439</v>
      </c>
      <c r="AG31" s="49">
        <f t="shared" si="17"/>
        <v>1.008827652425311</v>
      </c>
      <c r="AH31" s="49">
        <f t="shared" si="18"/>
        <v>1.0918558178989368</v>
      </c>
      <c r="AI31" s="49">
        <f t="shared" si="19"/>
        <v>0.91273740993264318</v>
      </c>
      <c r="AJ31" s="49">
        <f t="shared" si="20"/>
        <v>1.0218897294443532</v>
      </c>
      <c r="AK31" s="50">
        <f t="shared" si="23"/>
        <v>0.88899105591069105</v>
      </c>
      <c r="AL31" s="50">
        <f t="shared" si="23"/>
        <v>0.84868336100370612</v>
      </c>
      <c r="AM31" s="50">
        <f t="shared" si="23"/>
        <v>0.83694626351127566</v>
      </c>
      <c r="AN31" s="50">
        <f t="shared" si="23"/>
        <v>0.9070295132813796</v>
      </c>
    </row>
    <row r="32" spans="1:53">
      <c r="A32" s="1" t="s">
        <v>3</v>
      </c>
      <c r="B32" s="1">
        <v>13057091008</v>
      </c>
      <c r="C32" s="1"/>
      <c r="D32" s="12">
        <v>81.8</v>
      </c>
      <c r="E32" s="12">
        <v>80.900000000000006</v>
      </c>
      <c r="F32" s="12">
        <v>64.099999999999994</v>
      </c>
      <c r="G32" s="12">
        <v>50.8</v>
      </c>
      <c r="H32" s="12">
        <v>8.1999999999999993</v>
      </c>
      <c r="I32" s="12">
        <v>9.3000000000000007</v>
      </c>
      <c r="J32" s="12">
        <v>0.7</v>
      </c>
      <c r="K32" s="12">
        <v>2.7</v>
      </c>
      <c r="L32" s="12">
        <v>26.9</v>
      </c>
      <c r="M32" s="12">
        <v>3.6</v>
      </c>
      <c r="N32" s="12">
        <v>83.1</v>
      </c>
      <c r="O32" s="12">
        <v>0.2</v>
      </c>
      <c r="P32" s="12">
        <v>12</v>
      </c>
      <c r="Q32" s="12">
        <v>5.3</v>
      </c>
      <c r="R32" s="23"/>
      <c r="S32" s="49">
        <f t="shared" si="22"/>
        <v>0.66430844158322355</v>
      </c>
      <c r="T32" s="49">
        <f t="shared" si="4"/>
        <v>1.0604407862459335</v>
      </c>
      <c r="U32" s="49">
        <f t="shared" si="5"/>
        <v>0.86556289233359618</v>
      </c>
      <c r="V32" s="49">
        <f t="shared" si="6"/>
        <v>0.9334670551512203</v>
      </c>
      <c r="W32" s="49">
        <f t="shared" si="7"/>
        <v>0.38341032180534629</v>
      </c>
      <c r="X32" s="49">
        <f t="shared" si="8"/>
        <v>0.19150503963004561</v>
      </c>
      <c r="Y32" s="49">
        <f t="shared" si="9"/>
        <v>1.1739339598882894</v>
      </c>
      <c r="Z32" s="49">
        <f t="shared" si="10"/>
        <v>1.3885978391514955</v>
      </c>
      <c r="AA32" s="49">
        <f t="shared" si="11"/>
        <v>1.0658226866299114</v>
      </c>
      <c r="AB32" s="49">
        <f t="shared" si="12"/>
        <v>0.87011450428859349</v>
      </c>
      <c r="AC32" s="49">
        <f t="shared" si="13"/>
        <v>0.75551557245577816</v>
      </c>
      <c r="AD32" s="49">
        <f t="shared" si="14"/>
        <v>1.2421273662500871</v>
      </c>
      <c r="AE32" s="49">
        <f t="shared" si="15"/>
        <v>0.81867249916865903</v>
      </c>
      <c r="AF32" s="49">
        <f t="shared" si="16"/>
        <v>1.0388375064721873</v>
      </c>
      <c r="AG32" s="49">
        <f t="shared" si="17"/>
        <v>0.94173307394005079</v>
      </c>
      <c r="AH32" s="49">
        <f t="shared" si="18"/>
        <v>0.75323264237680776</v>
      </c>
      <c r="AI32" s="49">
        <f t="shared" si="19"/>
        <v>1.1081783433566668</v>
      </c>
      <c r="AJ32" s="49">
        <f t="shared" si="20"/>
        <v>0.96378823608667796</v>
      </c>
      <c r="AK32" s="50">
        <f t="shared" si="23"/>
        <v>0.86896275136243217</v>
      </c>
      <c r="AL32" s="50">
        <f t="shared" si="23"/>
        <v>0.74971869831309768</v>
      </c>
      <c r="AM32" s="50">
        <f t="shared" si="23"/>
        <v>0.88241992224648247</v>
      </c>
      <c r="AN32" s="50">
        <f t="shared" si="23"/>
        <v>0.89079184808059864</v>
      </c>
    </row>
    <row r="33" spans="1:46">
      <c r="A33" s="1" t="s">
        <v>3</v>
      </c>
      <c r="B33" s="1">
        <v>13057091101</v>
      </c>
      <c r="C33" s="1"/>
      <c r="D33" s="12">
        <v>82.8</v>
      </c>
      <c r="E33" s="12">
        <v>79.900000000000006</v>
      </c>
      <c r="F33" s="12">
        <v>48.9</v>
      </c>
      <c r="G33" s="12">
        <v>51.7</v>
      </c>
      <c r="H33" s="12">
        <v>7.6</v>
      </c>
      <c r="I33" s="12">
        <v>2.6</v>
      </c>
      <c r="J33" s="12">
        <v>8.9</v>
      </c>
      <c r="K33" s="12">
        <v>19.2</v>
      </c>
      <c r="L33" s="12">
        <v>33.299999999999997</v>
      </c>
      <c r="M33" s="12">
        <v>3.9</v>
      </c>
      <c r="N33" s="12">
        <v>86.5</v>
      </c>
      <c r="O33" s="12">
        <v>10.8</v>
      </c>
      <c r="P33" s="12">
        <v>22.3</v>
      </c>
      <c r="Q33" s="12">
        <v>4.7</v>
      </c>
      <c r="R33" s="23"/>
      <c r="S33" s="49">
        <f t="shared" si="22"/>
        <v>0.74949026363097671</v>
      </c>
      <c r="T33" s="49">
        <f t="shared" si="4"/>
        <v>0.96484898161947807</v>
      </c>
      <c r="U33" s="49">
        <f t="shared" si="5"/>
        <v>0.13716312529815114</v>
      </c>
      <c r="V33" s="49">
        <f t="shared" si="6"/>
        <v>0.98130695060579087</v>
      </c>
      <c r="W33" s="49">
        <f t="shared" si="7"/>
        <v>0.59768102746946417</v>
      </c>
      <c r="X33" s="49">
        <f t="shared" si="8"/>
        <v>0.99143315264312892</v>
      </c>
      <c r="Y33" s="49">
        <f t="shared" si="9"/>
        <v>0.76195829984172359</v>
      </c>
      <c r="Z33" s="49">
        <f t="shared" si="10"/>
        <v>0.57447641522365611</v>
      </c>
      <c r="AA33" s="49">
        <f t="shared" si="11"/>
        <v>0.47677883503481538</v>
      </c>
      <c r="AB33" s="49">
        <f t="shared" si="12"/>
        <v>0.84476091400790498</v>
      </c>
      <c r="AC33" s="49">
        <f t="shared" si="13"/>
        <v>1.0749408122154971</v>
      </c>
      <c r="AD33" s="49">
        <f t="shared" si="14"/>
        <v>0.15188359176255178</v>
      </c>
      <c r="AE33" s="49">
        <f t="shared" si="15"/>
        <v>7.8984137582816832E-2</v>
      </c>
      <c r="AF33" s="49">
        <f t="shared" si="16"/>
        <v>1.1288568461550885</v>
      </c>
      <c r="AG33" s="49">
        <f t="shared" si="17"/>
        <v>0.6604087593444371</v>
      </c>
      <c r="AH33" s="49">
        <f t="shared" si="18"/>
        <v>0.74055454301553059</v>
      </c>
      <c r="AI33" s="49">
        <f t="shared" si="19"/>
        <v>0.63200538808879214</v>
      </c>
      <c r="AJ33" s="49">
        <f t="shared" si="20"/>
        <v>0.60866634692898858</v>
      </c>
      <c r="AK33" s="50">
        <f t="shared" si="23"/>
        <v>0.78498504143779313</v>
      </c>
      <c r="AL33" s="50">
        <f t="shared" si="23"/>
        <v>0.74601344741019593</v>
      </c>
      <c r="AM33" s="50">
        <f t="shared" si="23"/>
        <v>0.77162774535993583</v>
      </c>
      <c r="AN33" s="50">
        <f t="shared" si="23"/>
        <v>0.7915456840256837</v>
      </c>
    </row>
    <row r="34" spans="1:46">
      <c r="A34" s="1" t="s">
        <v>3</v>
      </c>
      <c r="B34" s="1">
        <v>13057091102</v>
      </c>
      <c r="C34" s="1"/>
      <c r="D34" s="12">
        <v>82.8</v>
      </c>
      <c r="E34" s="12">
        <v>79.900000000000006</v>
      </c>
      <c r="F34" s="12">
        <v>45.5</v>
      </c>
      <c r="G34" s="12">
        <v>51.7</v>
      </c>
      <c r="H34" s="12">
        <v>5.9</v>
      </c>
      <c r="I34" s="12">
        <v>14.3</v>
      </c>
      <c r="J34" s="12">
        <v>22.8</v>
      </c>
      <c r="K34" s="12">
        <v>24.9</v>
      </c>
      <c r="L34" s="12">
        <v>29.3</v>
      </c>
      <c r="M34" s="12">
        <v>14</v>
      </c>
      <c r="N34" s="12">
        <v>86.5</v>
      </c>
      <c r="O34" s="12">
        <v>17.2</v>
      </c>
      <c r="P34" s="12">
        <v>32</v>
      </c>
      <c r="Q34" s="12">
        <v>12.4</v>
      </c>
      <c r="R34" s="23"/>
      <c r="S34" s="49">
        <f t="shared" si="22"/>
        <v>0.74949026363097671</v>
      </c>
      <c r="T34" s="49">
        <f t="shared" si="4"/>
        <v>0.96484898161947807</v>
      </c>
      <c r="U34" s="49">
        <f t="shared" si="5"/>
        <v>-2.576840153872471E-2</v>
      </c>
      <c r="V34" s="49">
        <f t="shared" si="6"/>
        <v>0.98130695060579087</v>
      </c>
      <c r="W34" s="49">
        <f t="shared" si="7"/>
        <v>1.204781360184465</v>
      </c>
      <c r="X34" s="49">
        <f t="shared" si="8"/>
        <v>-0.40545623873792691</v>
      </c>
      <c r="Y34" s="49">
        <f t="shared" si="9"/>
        <v>6.3609315128642555E-2</v>
      </c>
      <c r="Z34" s="49">
        <f t="shared" si="10"/>
        <v>0.29323446877585702</v>
      </c>
      <c r="AA34" s="49">
        <f t="shared" si="11"/>
        <v>0.84493124228175021</v>
      </c>
      <c r="AB34" s="49">
        <f t="shared" si="12"/>
        <v>-8.8099587752742681E-3</v>
      </c>
      <c r="AC34" s="49">
        <f t="shared" si="13"/>
        <v>1.0749408122154971</v>
      </c>
      <c r="AD34" s="49">
        <f t="shared" si="14"/>
        <v>-0.50637680038086552</v>
      </c>
      <c r="AE34" s="49">
        <f t="shared" si="15"/>
        <v>-0.61761558158054897</v>
      </c>
      <c r="AF34" s="49">
        <f t="shared" si="16"/>
        <v>-2.639134644214328E-2</v>
      </c>
      <c r="AG34" s="49">
        <f t="shared" si="17"/>
        <v>0.28742621664550982</v>
      </c>
      <c r="AH34" s="49">
        <f t="shared" si="18"/>
        <v>0.50468746155610034</v>
      </c>
      <c r="AI34" s="49">
        <f t="shared" si="19"/>
        <v>0.37645191742744433</v>
      </c>
      <c r="AJ34" s="49">
        <f t="shared" si="20"/>
        <v>-1.8860729047015169E-2</v>
      </c>
      <c r="AK34" s="50">
        <f t="shared" si="23"/>
        <v>0.6736465678232797</v>
      </c>
      <c r="AL34" s="50">
        <f t="shared" si="23"/>
        <v>0.67707987214483334</v>
      </c>
      <c r="AM34" s="50">
        <f t="shared" si="23"/>
        <v>0.71216757440260992</v>
      </c>
      <c r="AN34" s="50">
        <f t="shared" si="23"/>
        <v>0.61617025087810673</v>
      </c>
    </row>
    <row r="35" spans="1:46" ht="15" thickBot="1">
      <c r="A35" s="1" t="s">
        <v>3</v>
      </c>
      <c r="B35" s="1">
        <v>13057091103</v>
      </c>
      <c r="C35" s="1"/>
      <c r="D35" s="12">
        <v>82.8</v>
      </c>
      <c r="E35" s="12">
        <v>79.900000000000006</v>
      </c>
      <c r="F35" s="12">
        <v>48.4</v>
      </c>
      <c r="G35" s="12">
        <v>51.7</v>
      </c>
      <c r="H35" s="12">
        <v>7.4</v>
      </c>
      <c r="I35" s="12">
        <v>3.7</v>
      </c>
      <c r="J35" s="12">
        <v>6</v>
      </c>
      <c r="K35" s="12">
        <v>17.5</v>
      </c>
      <c r="L35" s="12">
        <v>23.3</v>
      </c>
      <c r="M35" s="12">
        <v>6.1</v>
      </c>
      <c r="N35" s="12">
        <v>86.5</v>
      </c>
      <c r="O35" s="12">
        <v>11.5</v>
      </c>
      <c r="P35" s="12">
        <v>18.3</v>
      </c>
      <c r="Q35" s="12">
        <v>6.5</v>
      </c>
      <c r="R35" s="57"/>
      <c r="S35" s="55">
        <f t="shared" si="22"/>
        <v>0.74949026363097671</v>
      </c>
      <c r="T35" s="55">
        <f t="shared" si="4"/>
        <v>0.96484898161947807</v>
      </c>
      <c r="U35" s="55">
        <f t="shared" si="5"/>
        <v>0.11320260664566938</v>
      </c>
      <c r="V35" s="55">
        <f t="shared" si="6"/>
        <v>0.98130695060579087</v>
      </c>
      <c r="W35" s="55">
        <f t="shared" si="7"/>
        <v>0.66910459602416994</v>
      </c>
      <c r="X35" s="55">
        <f t="shared" si="8"/>
        <v>0.86010167140217486</v>
      </c>
      <c r="Y35" s="55">
        <f t="shared" si="9"/>
        <v>0.90765700888258216</v>
      </c>
      <c r="Z35" s="55">
        <f t="shared" si="10"/>
        <v>0.6583555922344031</v>
      </c>
      <c r="AA35" s="55">
        <f t="shared" si="11"/>
        <v>1.397159853152153</v>
      </c>
      <c r="AB35" s="55">
        <f t="shared" si="12"/>
        <v>0.6588345852828561</v>
      </c>
      <c r="AC35" s="55">
        <f t="shared" si="13"/>
        <v>1.0749408122154971</v>
      </c>
      <c r="AD35" s="55">
        <f t="shared" si="14"/>
        <v>7.9886361371865569E-2</v>
      </c>
      <c r="AE35" s="55">
        <f t="shared" si="15"/>
        <v>0.36624175373265844</v>
      </c>
      <c r="AF35" s="55">
        <f t="shared" si="16"/>
        <v>0.858798827106385</v>
      </c>
      <c r="AG35" s="55">
        <f t="shared" si="17"/>
        <v>0.74971257399773084</v>
      </c>
      <c r="AH35" s="55">
        <f t="shared" si="18"/>
        <v>0.74938743983012024</v>
      </c>
      <c r="AI35" s="55">
        <f t="shared" si="19"/>
        <v>0.90478334355647061</v>
      </c>
      <c r="AJ35" s="55">
        <f t="shared" si="20"/>
        <v>0.59496693860660155</v>
      </c>
      <c r="AK35" s="50">
        <f t="shared" si="23"/>
        <v>0.81164299261026163</v>
      </c>
      <c r="AL35" s="50">
        <f t="shared" si="23"/>
        <v>0.748594914707846</v>
      </c>
      <c r="AM35" s="50">
        <f t="shared" si="23"/>
        <v>0.83509557392639466</v>
      </c>
      <c r="AN35" s="50">
        <f t="shared" si="23"/>
        <v>0.78771710074954782</v>
      </c>
      <c r="AO35" s="56"/>
      <c r="AP35" s="56"/>
      <c r="AQ35" s="56"/>
      <c r="AR35" s="56"/>
      <c r="AS35" s="56"/>
      <c r="AT35" s="56"/>
    </row>
    <row r="36" spans="1:46">
      <c r="A36" s="1" t="s">
        <v>4</v>
      </c>
      <c r="B36" s="1">
        <v>13063040202</v>
      </c>
      <c r="C36" s="1"/>
      <c r="D36" s="12">
        <v>48.9</v>
      </c>
      <c r="E36" s="12">
        <v>51.1</v>
      </c>
      <c r="F36" s="12">
        <v>26.2</v>
      </c>
      <c r="G36" s="12">
        <v>12.5</v>
      </c>
      <c r="H36" s="12">
        <v>14.1</v>
      </c>
      <c r="I36" s="12">
        <v>2.8</v>
      </c>
      <c r="J36" s="12">
        <v>49.7</v>
      </c>
      <c r="K36" s="12">
        <v>54.6</v>
      </c>
      <c r="L36" s="12">
        <v>54.7</v>
      </c>
      <c r="M36" s="12">
        <v>22.3</v>
      </c>
      <c r="N36" s="12">
        <v>67.3</v>
      </c>
      <c r="O36" s="12">
        <v>20.9</v>
      </c>
      <c r="P36" s="12">
        <v>36.6</v>
      </c>
      <c r="Q36" s="12">
        <v>18.7</v>
      </c>
      <c r="R36" s="23"/>
      <c r="S36" s="49">
        <f t="shared" si="22"/>
        <v>-2.1381735037878524</v>
      </c>
      <c r="T36" s="49">
        <f t="shared" si="4"/>
        <v>-1.7881949916224424</v>
      </c>
      <c r="U36" s="49">
        <f t="shared" si="5"/>
        <v>-0.95064442152452033</v>
      </c>
      <c r="V36" s="49">
        <f t="shared" si="6"/>
        <v>-1.1023862736377141</v>
      </c>
      <c r="W36" s="49">
        <f t="shared" si="7"/>
        <v>-1.723584950558481</v>
      </c>
      <c r="X36" s="49">
        <f t="shared" si="8"/>
        <v>0.96755470150841005</v>
      </c>
      <c r="Y36" s="49">
        <f t="shared" si="9"/>
        <v>-1.2878718135607012</v>
      </c>
      <c r="Z36" s="49">
        <f t="shared" si="10"/>
        <v>-1.1721840942942543</v>
      </c>
      <c r="AA36" s="49">
        <f t="shared" si="11"/>
        <v>-1.492836543736288</v>
      </c>
      <c r="AB36" s="49">
        <f t="shared" si="12"/>
        <v>-0.71025928987432263</v>
      </c>
      <c r="AC36" s="49">
        <f t="shared" si="13"/>
        <v>-0.72887230642761913</v>
      </c>
      <c r="AD36" s="49">
        <f t="shared" si="14"/>
        <v>-0.88693358958877866</v>
      </c>
      <c r="AE36" s="49">
        <f t="shared" si="15"/>
        <v>-0.94796184015286689</v>
      </c>
      <c r="AF36" s="49">
        <f t="shared" si="16"/>
        <v>-0.97159441311260542</v>
      </c>
      <c r="AG36" s="49">
        <f t="shared" si="17"/>
        <v>-1.0517065799779963</v>
      </c>
      <c r="AH36" s="49">
        <f t="shared" si="18"/>
        <v>-1.1461858933119002</v>
      </c>
      <c r="AI36" s="49">
        <f t="shared" si="19"/>
        <v>-1.1250933093016215</v>
      </c>
      <c r="AJ36" s="49">
        <f t="shared" si="20"/>
        <v>-0.88384053732046752</v>
      </c>
      <c r="AK36" s="50">
        <f t="shared" si="23"/>
        <v>0.27390399417809047</v>
      </c>
      <c r="AL36" s="50">
        <f t="shared" si="23"/>
        <v>0.19460219040462412</v>
      </c>
      <c r="AM36" s="50">
        <f t="shared" si="23"/>
        <v>0.36279984462608439</v>
      </c>
      <c r="AN36" s="50">
        <f t="shared" si="23"/>
        <v>0.3744337356784575</v>
      </c>
    </row>
    <row r="37" spans="1:46">
      <c r="A37" s="1" t="s">
        <v>4</v>
      </c>
      <c r="B37" s="1">
        <v>13063040203</v>
      </c>
      <c r="C37" s="1"/>
      <c r="D37" s="12">
        <v>48.5</v>
      </c>
      <c r="E37" s="12">
        <v>51.1</v>
      </c>
      <c r="F37" s="12">
        <v>27.8</v>
      </c>
      <c r="G37" s="12">
        <v>12.5</v>
      </c>
      <c r="H37" s="12">
        <v>11.6</v>
      </c>
      <c r="I37" s="12">
        <v>8</v>
      </c>
      <c r="J37" s="12">
        <v>37.6</v>
      </c>
      <c r="K37" s="12">
        <v>43.2</v>
      </c>
      <c r="L37" s="12">
        <v>49.2</v>
      </c>
      <c r="M37" s="12">
        <v>15</v>
      </c>
      <c r="N37" s="12">
        <v>67.5</v>
      </c>
      <c r="O37" s="12">
        <v>16</v>
      </c>
      <c r="P37" s="12">
        <v>32.6</v>
      </c>
      <c r="Q37" s="12">
        <v>21</v>
      </c>
      <c r="R37" s="23"/>
      <c r="S37" s="49">
        <f t="shared" si="22"/>
        <v>-2.1722462326069536</v>
      </c>
      <c r="T37" s="49">
        <f t="shared" si="4"/>
        <v>-1.7881949916224424</v>
      </c>
      <c r="U37" s="49">
        <f t="shared" si="5"/>
        <v>-0.87397076183657862</v>
      </c>
      <c r="V37" s="49">
        <f t="shared" si="6"/>
        <v>-1.1023862736377141</v>
      </c>
      <c r="W37" s="49">
        <f t="shared" si="7"/>
        <v>-0.83079034362465587</v>
      </c>
      <c r="X37" s="49">
        <f t="shared" si="8"/>
        <v>0.34671497200571855</v>
      </c>
      <c r="Y37" s="49">
        <f t="shared" si="9"/>
        <v>-0.67995651032125659</v>
      </c>
      <c r="Z37" s="49">
        <f t="shared" si="10"/>
        <v>-0.60970020139865611</v>
      </c>
      <c r="AA37" s="49">
        <f t="shared" si="11"/>
        <v>-0.98662698377175229</v>
      </c>
      <c r="AB37" s="49">
        <f t="shared" si="12"/>
        <v>-9.3321926377569239E-2</v>
      </c>
      <c r="AC37" s="49">
        <f t="shared" si="13"/>
        <v>-0.71008258644175304</v>
      </c>
      <c r="AD37" s="49">
        <f t="shared" si="14"/>
        <v>-0.38295297685397484</v>
      </c>
      <c r="AE37" s="49">
        <f t="shared" si="15"/>
        <v>-0.66070422400302531</v>
      </c>
      <c r="AF37" s="49">
        <f t="shared" si="16"/>
        <v>-1.3166685485637268</v>
      </c>
      <c r="AG37" s="49">
        <f t="shared" si="17"/>
        <v>-0.78174092014357954</v>
      </c>
      <c r="AH37" s="49">
        <f t="shared" si="18"/>
        <v>-1.0144043059491261</v>
      </c>
      <c r="AI37" s="49">
        <f t="shared" si="19"/>
        <v>-0.5632163705159926</v>
      </c>
      <c r="AJ37" s="49">
        <f t="shared" si="20"/>
        <v>-0.76760208396562002</v>
      </c>
      <c r="AK37" s="50">
        <f t="shared" si="23"/>
        <v>0.35449104867345727</v>
      </c>
      <c r="AL37" s="50">
        <f t="shared" si="23"/>
        <v>0.23311615307738162</v>
      </c>
      <c r="AM37" s="50">
        <f t="shared" si="23"/>
        <v>0.49353295011165027</v>
      </c>
      <c r="AN37" s="50">
        <f t="shared" si="23"/>
        <v>0.40691897796669674</v>
      </c>
    </row>
    <row r="38" spans="1:46">
      <c r="A38" s="1" t="s">
        <v>4</v>
      </c>
      <c r="B38" s="1">
        <v>13063040204</v>
      </c>
      <c r="C38" s="1"/>
      <c r="D38" s="12">
        <v>48.5</v>
      </c>
      <c r="E38" s="12">
        <v>51.1</v>
      </c>
      <c r="F38" s="12">
        <v>27.9</v>
      </c>
      <c r="G38" s="12">
        <v>12.5</v>
      </c>
      <c r="H38" s="12">
        <v>12.4</v>
      </c>
      <c r="I38" s="12">
        <v>43.8</v>
      </c>
      <c r="J38" s="12">
        <v>37.700000000000003</v>
      </c>
      <c r="K38" s="12">
        <v>51.5</v>
      </c>
      <c r="L38" s="12">
        <v>44.9</v>
      </c>
      <c r="M38" s="12">
        <v>12.6</v>
      </c>
      <c r="N38" s="12">
        <v>67.5</v>
      </c>
      <c r="O38" s="12">
        <v>11</v>
      </c>
      <c r="P38" s="12">
        <v>32.1</v>
      </c>
      <c r="Q38" s="12">
        <v>16.3</v>
      </c>
      <c r="R38" s="23"/>
      <c r="S38" s="49">
        <f t="shared" si="22"/>
        <v>-2.1722462326069536</v>
      </c>
      <c r="T38" s="49">
        <f t="shared" si="4"/>
        <v>-1.7881949916224424</v>
      </c>
      <c r="U38" s="49">
        <f t="shared" si="5"/>
        <v>-0.86917865810608241</v>
      </c>
      <c r="V38" s="49">
        <f t="shared" si="6"/>
        <v>-1.1023862736377141</v>
      </c>
      <c r="W38" s="49">
        <f t="shared" si="7"/>
        <v>-1.1164846178434802</v>
      </c>
      <c r="X38" s="49">
        <f t="shared" si="8"/>
        <v>-3.1</v>
      </c>
      <c r="Y38" s="49">
        <f t="shared" si="9"/>
        <v>-0.68498060373645875</v>
      </c>
      <c r="Z38" s="49">
        <f t="shared" si="10"/>
        <v>-1.0192279479805388</v>
      </c>
      <c r="AA38" s="49">
        <f t="shared" si="11"/>
        <v>-0.59086314598129663</v>
      </c>
      <c r="AB38" s="49">
        <f t="shared" si="12"/>
        <v>0.10950679586793872</v>
      </c>
      <c r="AC38" s="49">
        <f t="shared" si="13"/>
        <v>-0.71008258644175304</v>
      </c>
      <c r="AD38" s="49">
        <f t="shared" si="14"/>
        <v>0.13131295450807007</v>
      </c>
      <c r="AE38" s="49">
        <f t="shared" si="15"/>
        <v>-0.6247970219842951</v>
      </c>
      <c r="AF38" s="49">
        <f t="shared" si="16"/>
        <v>-0.61151705438100101</v>
      </c>
      <c r="AG38" s="49">
        <f t="shared" si="17"/>
        <v>-0.83386815377597312</v>
      </c>
      <c r="AH38" s="49">
        <f t="shared" si="18"/>
        <v>-1.5476387682218762</v>
      </c>
      <c r="AI38" s="49">
        <f t="shared" si="19"/>
        <v>-0.50019476603129887</v>
      </c>
      <c r="AJ38" s="49">
        <f t="shared" si="20"/>
        <v>-0.45377092707474476</v>
      </c>
      <c r="AK38" s="50">
        <f t="shared" si="23"/>
        <v>0.33893062435873905</v>
      </c>
      <c r="AL38" s="50">
        <f t="shared" si="23"/>
        <v>7.7275169622951556E-2</v>
      </c>
      <c r="AM38" s="50">
        <f t="shared" si="23"/>
        <v>0.50819632121346814</v>
      </c>
      <c r="AN38" s="50">
        <f t="shared" si="23"/>
        <v>0.49462559204281514</v>
      </c>
    </row>
    <row r="39" spans="1:46">
      <c r="A39" s="1" t="s">
        <v>4</v>
      </c>
      <c r="B39" s="1">
        <v>13063040302</v>
      </c>
      <c r="C39" s="1"/>
      <c r="D39" s="12">
        <v>47.9</v>
      </c>
      <c r="E39" s="12">
        <v>55.5</v>
      </c>
      <c r="F39" s="12">
        <v>31.5</v>
      </c>
      <c r="G39" s="12">
        <v>10</v>
      </c>
      <c r="H39" s="12">
        <v>11.2</v>
      </c>
      <c r="I39" s="12">
        <v>15.6</v>
      </c>
      <c r="J39" s="12">
        <v>41</v>
      </c>
      <c r="K39" s="12">
        <v>55</v>
      </c>
      <c r="L39" s="12">
        <v>47.8</v>
      </c>
      <c r="M39" s="12">
        <v>46.6</v>
      </c>
      <c r="N39" s="12">
        <v>56.7</v>
      </c>
      <c r="O39" s="12">
        <v>22.2</v>
      </c>
      <c r="P39" s="12">
        <v>47.5</v>
      </c>
      <c r="Q39" s="12">
        <v>19.7</v>
      </c>
      <c r="R39" s="23"/>
      <c r="S39" s="49">
        <f t="shared" si="22"/>
        <v>-2.2233553258356054</v>
      </c>
      <c r="T39" s="49">
        <f t="shared" si="4"/>
        <v>-1.3675910512660381</v>
      </c>
      <c r="U39" s="49">
        <f t="shared" si="5"/>
        <v>-0.69666292380821371</v>
      </c>
      <c r="V39" s="49">
        <f t="shared" si="6"/>
        <v>-1.2352748721226314</v>
      </c>
      <c r="W39" s="49">
        <f t="shared" si="7"/>
        <v>-0.68794320651524377</v>
      </c>
      <c r="X39" s="49">
        <f t="shared" si="8"/>
        <v>-0.56066617111359962</v>
      </c>
      <c r="Y39" s="49">
        <f t="shared" si="9"/>
        <v>-0.85077568643812529</v>
      </c>
      <c r="Z39" s="49">
        <f t="shared" si="10"/>
        <v>-1.1919203712379594</v>
      </c>
      <c r="AA39" s="49">
        <f t="shared" si="11"/>
        <v>-0.85777364123532451</v>
      </c>
      <c r="AB39" s="49">
        <f t="shared" si="12"/>
        <v>-2.7639001026100907</v>
      </c>
      <c r="AC39" s="49">
        <f t="shared" si="13"/>
        <v>-1.7247274656785057</v>
      </c>
      <c r="AD39" s="49">
        <f t="shared" si="14"/>
        <v>-1.0206427317429103</v>
      </c>
      <c r="AE39" s="49">
        <f t="shared" si="15"/>
        <v>-1.7307388441611853</v>
      </c>
      <c r="AF39" s="49">
        <f t="shared" si="16"/>
        <v>-1.1216266459174407</v>
      </c>
      <c r="AG39" s="49">
        <f t="shared" si="17"/>
        <v>-1.3642869662897967</v>
      </c>
      <c r="AH39" s="49">
        <f t="shared" si="18"/>
        <v>-1.0888956052999224</v>
      </c>
      <c r="AI39" s="49">
        <f t="shared" si="19"/>
        <v>-1.604531371694458</v>
      </c>
      <c r="AJ39" s="49">
        <f t="shared" si="20"/>
        <v>-1.3994339218750105</v>
      </c>
      <c r="AK39" s="50">
        <f t="shared" si="23"/>
        <v>0.18059607997395763</v>
      </c>
      <c r="AL39" s="50">
        <f t="shared" si="23"/>
        <v>0.21134562215530381</v>
      </c>
      <c r="AM39" s="50">
        <f t="shared" si="23"/>
        <v>0.25124796830230539</v>
      </c>
      <c r="AN39" s="50">
        <f t="shared" si="23"/>
        <v>0.23034048997484763</v>
      </c>
    </row>
    <row r="40" spans="1:46">
      <c r="A40" s="1" t="s">
        <v>4</v>
      </c>
      <c r="B40" s="1">
        <v>13063040303</v>
      </c>
      <c r="C40" s="1"/>
      <c r="D40" s="12">
        <v>47.9</v>
      </c>
      <c r="E40" s="12">
        <v>55.5</v>
      </c>
      <c r="F40" s="12">
        <v>21.9</v>
      </c>
      <c r="G40" s="12">
        <v>10</v>
      </c>
      <c r="H40" s="12">
        <v>9.1999999999999993</v>
      </c>
      <c r="I40" s="12">
        <v>15.7</v>
      </c>
      <c r="J40" s="12">
        <v>54.2</v>
      </c>
      <c r="K40" s="12">
        <v>61.8</v>
      </c>
      <c r="L40" s="12">
        <v>43.5</v>
      </c>
      <c r="M40" s="12">
        <v>39.6</v>
      </c>
      <c r="N40" s="12">
        <v>56.7</v>
      </c>
      <c r="O40" s="12">
        <v>34.5</v>
      </c>
      <c r="P40" s="12">
        <v>47.9</v>
      </c>
      <c r="Q40" s="12">
        <v>33.9</v>
      </c>
      <c r="R40" s="23"/>
      <c r="S40" s="49">
        <f t="shared" si="22"/>
        <v>-2.2233553258356054</v>
      </c>
      <c r="T40" s="49">
        <f t="shared" si="4"/>
        <v>-1.3675910512660381</v>
      </c>
      <c r="U40" s="49">
        <f t="shared" si="5"/>
        <v>-1.1567048819358634</v>
      </c>
      <c r="V40" s="49">
        <f t="shared" si="6"/>
        <v>-1.2352748721226314</v>
      </c>
      <c r="W40" s="49">
        <f t="shared" si="7"/>
        <v>2.6292479031816276E-2</v>
      </c>
      <c r="X40" s="49">
        <f t="shared" si="8"/>
        <v>-0.572605396680959</v>
      </c>
      <c r="Y40" s="49">
        <f t="shared" si="9"/>
        <v>-1.5139560172447923</v>
      </c>
      <c r="Z40" s="49">
        <f t="shared" si="10"/>
        <v>-1.5274370792809475</v>
      </c>
      <c r="AA40" s="49">
        <f t="shared" si="11"/>
        <v>-0.46200980344486947</v>
      </c>
      <c r="AB40" s="49">
        <f t="shared" si="12"/>
        <v>-2.1723163293940257</v>
      </c>
      <c r="AC40" s="49">
        <f t="shared" si="13"/>
        <v>-1.7247274656785057</v>
      </c>
      <c r="AD40" s="49">
        <f t="shared" si="14"/>
        <v>-2.2857369228935411</v>
      </c>
      <c r="AE40" s="49">
        <f t="shared" si="15"/>
        <v>-1.7594646057761691</v>
      </c>
      <c r="AF40" s="49">
        <f t="shared" si="16"/>
        <v>-3.1</v>
      </c>
      <c r="AG40" s="49">
        <f t="shared" si="17"/>
        <v>-1.5845881730687184</v>
      </c>
      <c r="AH40" s="49">
        <f t="shared" si="18"/>
        <v>-1.1490278665791533</v>
      </c>
      <c r="AI40" s="49">
        <f t="shared" si="19"/>
        <v>-1.3872544040399475</v>
      </c>
      <c r="AJ40" s="49">
        <f t="shared" si="20"/>
        <v>-2.217482248587054</v>
      </c>
      <c r="AK40" s="50">
        <f t="shared" si="23"/>
        <v>0.11483428876326411</v>
      </c>
      <c r="AL40" s="50">
        <f t="shared" si="23"/>
        <v>0.19377160659908346</v>
      </c>
      <c r="AM40" s="50">
        <f t="shared" si="23"/>
        <v>0.30180226368476526</v>
      </c>
      <c r="AN40" s="50">
        <f t="shared" si="23"/>
        <v>1.719948925458461E-3</v>
      </c>
    </row>
    <row r="41" spans="1:46">
      <c r="A41" s="1" t="s">
        <v>4</v>
      </c>
      <c r="B41" s="1">
        <v>13063040306</v>
      </c>
      <c r="C41" s="1"/>
      <c r="D41" s="12">
        <v>47.9</v>
      </c>
      <c r="E41" s="12">
        <v>55.5</v>
      </c>
      <c r="F41" s="12">
        <v>30.3</v>
      </c>
      <c r="G41" s="12">
        <v>20.5</v>
      </c>
      <c r="H41" s="12">
        <v>7.4</v>
      </c>
      <c r="I41" s="12">
        <v>23.6</v>
      </c>
      <c r="J41" s="12">
        <v>64.400000000000006</v>
      </c>
      <c r="K41" s="12">
        <v>85.1</v>
      </c>
      <c r="L41" s="12">
        <v>61</v>
      </c>
      <c r="M41" s="12">
        <v>53.3</v>
      </c>
      <c r="N41" s="12">
        <v>56.7</v>
      </c>
      <c r="O41" s="12">
        <v>44.6</v>
      </c>
      <c r="P41" s="12">
        <v>65.900000000000006</v>
      </c>
      <c r="Q41" s="12">
        <v>17.399999999999999</v>
      </c>
      <c r="R41" s="23"/>
      <c r="S41" s="49">
        <f t="shared" si="22"/>
        <v>-2.2233553258356054</v>
      </c>
      <c r="T41" s="49">
        <f t="shared" si="4"/>
        <v>-1.3675910512660381</v>
      </c>
      <c r="U41" s="49">
        <f t="shared" si="5"/>
        <v>-0.75416816857416991</v>
      </c>
      <c r="V41" s="49">
        <f t="shared" si="6"/>
        <v>-0.67714275848597838</v>
      </c>
      <c r="W41" s="49">
        <f t="shared" si="7"/>
        <v>0.66910459602416994</v>
      </c>
      <c r="X41" s="49">
        <f t="shared" si="8"/>
        <v>-1.5158042165023558</v>
      </c>
      <c r="Y41" s="49">
        <f t="shared" si="9"/>
        <v>-2.0264135455953984</v>
      </c>
      <c r="Z41" s="49">
        <f t="shared" si="10"/>
        <v>-2.6770752112517755</v>
      </c>
      <c r="AA41" s="49">
        <f t="shared" si="11"/>
        <v>-2.0726765851502109</v>
      </c>
      <c r="AB41" s="49">
        <f t="shared" si="12"/>
        <v>-3.1</v>
      </c>
      <c r="AC41" s="49">
        <f t="shared" si="13"/>
        <v>-1.7247274656785057</v>
      </c>
      <c r="AD41" s="49">
        <f t="shared" si="14"/>
        <v>-3.1</v>
      </c>
      <c r="AE41" s="49">
        <f t="shared" si="15"/>
        <v>-3.0521238784504567</v>
      </c>
      <c r="AF41" s="49">
        <f t="shared" si="16"/>
        <v>-0.77655251046631946</v>
      </c>
      <c r="AG41" s="49">
        <f t="shared" si="17"/>
        <v>-1.969281654319766</v>
      </c>
      <c r="AH41" s="49">
        <f t="shared" si="18"/>
        <v>-1.1279100671764826</v>
      </c>
      <c r="AI41" s="49">
        <f t="shared" si="19"/>
        <v>-2.6165839321339952</v>
      </c>
      <c r="AJ41" s="49">
        <f t="shared" si="20"/>
        <v>-2.1633509636488202</v>
      </c>
      <c r="AK41" s="50">
        <f t="shared" si="23"/>
        <v>0</v>
      </c>
      <c r="AL41" s="50">
        <f t="shared" si="23"/>
        <v>0.19994341067430887</v>
      </c>
      <c r="AM41" s="50">
        <f t="shared" si="23"/>
        <v>1.5771540978495195E-2</v>
      </c>
      <c r="AN41" s="50">
        <f t="shared" si="23"/>
        <v>1.6848057187739528E-2</v>
      </c>
    </row>
    <row r="42" spans="1:46">
      <c r="A42" s="1" t="s">
        <v>4</v>
      </c>
      <c r="B42" s="1">
        <v>13063040307</v>
      </c>
      <c r="C42" s="1"/>
      <c r="D42" s="12">
        <v>47.9</v>
      </c>
      <c r="E42" s="12">
        <v>55.5</v>
      </c>
      <c r="F42" s="12">
        <v>26.7</v>
      </c>
      <c r="G42" s="12">
        <v>23.1</v>
      </c>
      <c r="H42" s="12">
        <v>11.1</v>
      </c>
      <c r="I42" s="12">
        <v>26.9</v>
      </c>
      <c r="J42" s="12">
        <v>33.1</v>
      </c>
      <c r="K42" s="12">
        <v>53.2</v>
      </c>
      <c r="L42" s="12">
        <v>53.8</v>
      </c>
      <c r="M42" s="12">
        <v>32.799999999999997</v>
      </c>
      <c r="N42" s="12">
        <v>56.7</v>
      </c>
      <c r="O42" s="12">
        <v>35.1</v>
      </c>
      <c r="P42" s="12">
        <v>35.200000000000003</v>
      </c>
      <c r="Q42" s="12">
        <v>16.100000000000001</v>
      </c>
      <c r="R42" s="23"/>
      <c r="S42" s="49">
        <f t="shared" si="22"/>
        <v>-2.2233553258356054</v>
      </c>
      <c r="T42" s="49">
        <f t="shared" si="4"/>
        <v>-1.3675910512660381</v>
      </c>
      <c r="U42" s="49">
        <f t="shared" si="5"/>
        <v>-0.92668390287203861</v>
      </c>
      <c r="V42" s="49">
        <f t="shared" si="6"/>
        <v>-0.53893861606166427</v>
      </c>
      <c r="W42" s="49">
        <f t="shared" si="7"/>
        <v>-0.65223142223789088</v>
      </c>
      <c r="X42" s="49">
        <f t="shared" si="8"/>
        <v>-1.9097986602252173</v>
      </c>
      <c r="Y42" s="49">
        <f t="shared" si="9"/>
        <v>-0.45387230663716566</v>
      </c>
      <c r="Z42" s="49">
        <f t="shared" si="10"/>
        <v>-1.103107124991286</v>
      </c>
      <c r="AA42" s="49">
        <f t="shared" si="11"/>
        <v>-1.4100022521057272</v>
      </c>
      <c r="AB42" s="49">
        <f t="shared" si="12"/>
        <v>-1.5976349496984195</v>
      </c>
      <c r="AC42" s="49">
        <f t="shared" si="13"/>
        <v>-1.7247274656785057</v>
      </c>
      <c r="AD42" s="49">
        <f t="shared" si="14"/>
        <v>-2.3474488346569866</v>
      </c>
      <c r="AE42" s="49">
        <f t="shared" si="15"/>
        <v>-0.84742167450042249</v>
      </c>
      <c r="AF42" s="49">
        <f t="shared" si="16"/>
        <v>-0.58151060782003405</v>
      </c>
      <c r="AG42" s="49">
        <f t="shared" si="17"/>
        <v>-1.2995784793955336</v>
      </c>
      <c r="AH42" s="49">
        <f t="shared" si="18"/>
        <v>-1.1532101835908029</v>
      </c>
      <c r="AI42" s="49">
        <f t="shared" si="19"/>
        <v>-1.370248108931811</v>
      </c>
      <c r="AJ42" s="49">
        <f t="shared" si="20"/>
        <v>-1.3752771456639872</v>
      </c>
      <c r="AK42" s="50">
        <f t="shared" si="23"/>
        <v>0.19991211580925286</v>
      </c>
      <c r="AL42" s="50">
        <f t="shared" si="23"/>
        <v>0.19254929926088996</v>
      </c>
      <c r="AM42" s="50">
        <f t="shared" si="23"/>
        <v>0.30575915463155479</v>
      </c>
      <c r="AN42" s="50">
        <f t="shared" si="23"/>
        <v>0.23709160120756725</v>
      </c>
    </row>
    <row r="43" spans="1:46">
      <c r="A43" s="1" t="s">
        <v>4</v>
      </c>
      <c r="B43" s="1">
        <v>13063040308</v>
      </c>
      <c r="C43" s="1"/>
      <c r="D43" s="12">
        <v>47.9</v>
      </c>
      <c r="E43" s="12">
        <v>55.5</v>
      </c>
      <c r="F43" s="12">
        <v>33.799999999999997</v>
      </c>
      <c r="G43" s="12">
        <v>23</v>
      </c>
      <c r="H43" s="12">
        <v>8.6</v>
      </c>
      <c r="I43" s="12">
        <v>25.1</v>
      </c>
      <c r="J43" s="12">
        <v>57.8</v>
      </c>
      <c r="K43" s="12">
        <v>50.1</v>
      </c>
      <c r="L43" s="12">
        <v>46.7</v>
      </c>
      <c r="M43" s="12">
        <v>52.1</v>
      </c>
      <c r="N43" s="12">
        <v>56.7</v>
      </c>
      <c r="O43" s="12">
        <v>33.799999999999997</v>
      </c>
      <c r="P43" s="12">
        <v>51.2</v>
      </c>
      <c r="Q43" s="12">
        <v>11.4</v>
      </c>
      <c r="R43" s="23"/>
      <c r="S43" s="49">
        <f t="shared" si="22"/>
        <v>-2.2233553258356054</v>
      </c>
      <c r="T43" s="49">
        <f t="shared" si="4"/>
        <v>-1.3675910512660381</v>
      </c>
      <c r="U43" s="49">
        <f t="shared" si="5"/>
        <v>-0.58644453800679786</v>
      </c>
      <c r="V43" s="49">
        <f t="shared" si="6"/>
        <v>-0.54425416000106097</v>
      </c>
      <c r="W43" s="49">
        <f t="shared" si="7"/>
        <v>0.24056318469593416</v>
      </c>
      <c r="X43" s="49">
        <f t="shared" si="8"/>
        <v>-1.6948926000127476</v>
      </c>
      <c r="Y43" s="49">
        <f t="shared" si="9"/>
        <v>-1.6948233801920647</v>
      </c>
      <c r="Z43" s="49">
        <f t="shared" si="10"/>
        <v>-0.9501509786775707</v>
      </c>
      <c r="AA43" s="49">
        <f t="shared" si="11"/>
        <v>-0.75653172924241785</v>
      </c>
      <c r="AB43" s="49">
        <f t="shared" si="12"/>
        <v>-3.1</v>
      </c>
      <c r="AC43" s="49">
        <f t="shared" si="13"/>
        <v>-1.7247274656785057</v>
      </c>
      <c r="AD43" s="49">
        <f t="shared" si="14"/>
        <v>-2.2137396925028545</v>
      </c>
      <c r="AE43" s="49">
        <f t="shared" si="15"/>
        <v>-1.9964521390997889</v>
      </c>
      <c r="AF43" s="49">
        <f t="shared" si="16"/>
        <v>0.12364088636269201</v>
      </c>
      <c r="AG43" s="49">
        <f t="shared" si="17"/>
        <v>-1.3931489559463011</v>
      </c>
      <c r="AH43" s="49">
        <f t="shared" si="18"/>
        <v>-1.1243996958026259</v>
      </c>
      <c r="AI43" s="49">
        <f t="shared" si="19"/>
        <v>-1.602227569306663</v>
      </c>
      <c r="AJ43" s="49">
        <f t="shared" si="20"/>
        <v>-1.4528196027296143</v>
      </c>
      <c r="AK43" s="50">
        <f t="shared" si="23"/>
        <v>0.17198052963055463</v>
      </c>
      <c r="AL43" s="50">
        <f t="shared" si="23"/>
        <v>0.20096933785249693</v>
      </c>
      <c r="AM43" s="50">
        <f t="shared" si="23"/>
        <v>0.25178399891646874</v>
      </c>
      <c r="AN43" s="50">
        <f t="shared" si="23"/>
        <v>0.2154207562100651</v>
      </c>
    </row>
    <row r="44" spans="1:46">
      <c r="A44" s="1" t="s">
        <v>4</v>
      </c>
      <c r="B44" s="1">
        <v>13063040407</v>
      </c>
      <c r="C44" s="1"/>
      <c r="D44" s="12">
        <v>55.2</v>
      </c>
      <c r="E44" s="12">
        <v>61</v>
      </c>
      <c r="F44" s="12">
        <v>33.700000000000003</v>
      </c>
      <c r="G44" s="12">
        <v>26.9</v>
      </c>
      <c r="H44" s="12">
        <v>7.6</v>
      </c>
      <c r="I44" s="12">
        <v>13.6</v>
      </c>
      <c r="J44" s="12">
        <v>16.3</v>
      </c>
      <c r="K44" s="12">
        <v>37.9</v>
      </c>
      <c r="L44" s="12">
        <v>37.700000000000003</v>
      </c>
      <c r="M44" s="12">
        <v>28.5</v>
      </c>
      <c r="N44" s="12">
        <v>63.1</v>
      </c>
      <c r="O44" s="12">
        <v>26.7</v>
      </c>
      <c r="P44" s="12">
        <v>29.9</v>
      </c>
      <c r="Q44" s="12">
        <v>7.4</v>
      </c>
      <c r="R44" s="23"/>
      <c r="S44" s="49">
        <f t="shared" si="22"/>
        <v>-1.6015280248870076</v>
      </c>
      <c r="T44" s="49">
        <f t="shared" si="4"/>
        <v>-0.84183612582053247</v>
      </c>
      <c r="U44" s="49">
        <f t="shared" si="5"/>
        <v>-0.59123664173729396</v>
      </c>
      <c r="V44" s="49">
        <f t="shared" si="6"/>
        <v>-0.33694794636458991</v>
      </c>
      <c r="W44" s="49">
        <f t="shared" si="7"/>
        <v>0.59768102746946417</v>
      </c>
      <c r="X44" s="49">
        <f t="shared" si="8"/>
        <v>-0.32188165976641059</v>
      </c>
      <c r="Y44" s="49">
        <f t="shared" si="9"/>
        <v>0.39017538711677396</v>
      </c>
      <c r="Z44" s="49">
        <f t="shared" si="10"/>
        <v>-0.34819453189456195</v>
      </c>
      <c r="AA44" s="49">
        <f t="shared" si="11"/>
        <v>7.1811187063186219E-2</v>
      </c>
      <c r="AB44" s="49">
        <f t="shared" si="12"/>
        <v>-1.2342334890085513</v>
      </c>
      <c r="AC44" s="49">
        <f t="shared" si="13"/>
        <v>-1.1234564261308004</v>
      </c>
      <c r="AD44" s="49">
        <f t="shared" si="14"/>
        <v>-1.4834820699687508</v>
      </c>
      <c r="AE44" s="49">
        <f t="shared" si="15"/>
        <v>-0.46680533310188205</v>
      </c>
      <c r="AF44" s="49">
        <f t="shared" si="16"/>
        <v>0.72376981758203318</v>
      </c>
      <c r="AG44" s="49">
        <f t="shared" si="17"/>
        <v>-0.49251433888651003</v>
      </c>
      <c r="AH44" s="49">
        <f t="shared" si="18"/>
        <v>-0.38651056914137094</v>
      </c>
      <c r="AI44" s="49">
        <f t="shared" si="19"/>
        <v>-0.50353894461330906</v>
      </c>
      <c r="AJ44" s="49">
        <f t="shared" si="20"/>
        <v>-0.58749350290485003</v>
      </c>
      <c r="AK44" s="50">
        <f t="shared" si="23"/>
        <v>0.44082765266808382</v>
      </c>
      <c r="AL44" s="50">
        <f t="shared" si="23"/>
        <v>0.41662187968015024</v>
      </c>
      <c r="AM44" s="50">
        <f t="shared" si="23"/>
        <v>0.50741822405171344</v>
      </c>
      <c r="AN44" s="50">
        <f t="shared" si="23"/>
        <v>0.45725404975304279</v>
      </c>
    </row>
    <row r="45" spans="1:46">
      <c r="A45" s="1" t="s">
        <v>4</v>
      </c>
      <c r="B45" s="1">
        <v>13063040408</v>
      </c>
      <c r="C45" s="1"/>
      <c r="D45" s="12">
        <v>58.1</v>
      </c>
      <c r="E45" s="12">
        <v>63.2</v>
      </c>
      <c r="F45" s="12">
        <v>35.700000000000003</v>
      </c>
      <c r="G45" s="12">
        <v>28.5</v>
      </c>
      <c r="H45" s="12">
        <v>11.8</v>
      </c>
      <c r="I45" s="12">
        <v>6.1</v>
      </c>
      <c r="J45" s="12">
        <v>28.4</v>
      </c>
      <c r="K45" s="12">
        <v>49.5</v>
      </c>
      <c r="L45" s="12">
        <v>36.9</v>
      </c>
      <c r="M45" s="12">
        <v>19.8</v>
      </c>
      <c r="N45" s="12">
        <v>65.900000000000006</v>
      </c>
      <c r="O45" s="12">
        <v>19.899999999999999</v>
      </c>
      <c r="P45" s="12">
        <v>27.1</v>
      </c>
      <c r="Q45" s="12">
        <v>21.3</v>
      </c>
      <c r="R45" s="23"/>
      <c r="S45" s="49">
        <f t="shared" si="22"/>
        <v>-1.3545007409485239</v>
      </c>
      <c r="T45" s="49">
        <f t="shared" si="4"/>
        <v>-0.63153415564232995</v>
      </c>
      <c r="U45" s="49">
        <f t="shared" si="5"/>
        <v>-0.4953945671273669</v>
      </c>
      <c r="V45" s="49">
        <f t="shared" si="6"/>
        <v>-0.25189924333424274</v>
      </c>
      <c r="W45" s="49">
        <f t="shared" si="7"/>
        <v>-0.90221391217936231</v>
      </c>
      <c r="X45" s="49">
        <f t="shared" si="8"/>
        <v>0.57356025778554809</v>
      </c>
      <c r="Y45" s="49">
        <f t="shared" si="9"/>
        <v>-0.21773991612267055</v>
      </c>
      <c r="Z45" s="49">
        <f t="shared" si="10"/>
        <v>-0.9205465632620129</v>
      </c>
      <c r="AA45" s="49">
        <f t="shared" si="11"/>
        <v>0.14544166851257365</v>
      </c>
      <c r="AB45" s="49">
        <f t="shared" si="12"/>
        <v>-0.49897937086858518</v>
      </c>
      <c r="AC45" s="49">
        <f t="shared" si="13"/>
        <v>-0.8604003463286789</v>
      </c>
      <c r="AD45" s="49">
        <f t="shared" si="14"/>
        <v>-0.78408040331636975</v>
      </c>
      <c r="AE45" s="49">
        <f t="shared" si="15"/>
        <v>-0.26572500179699315</v>
      </c>
      <c r="AF45" s="49">
        <f t="shared" si="16"/>
        <v>-1.3616782184051774</v>
      </c>
      <c r="AG45" s="49">
        <f t="shared" si="17"/>
        <v>-0.57039916720207806</v>
      </c>
      <c r="AH45" s="49">
        <f t="shared" si="18"/>
        <v>-0.46853175393842117</v>
      </c>
      <c r="AI45" s="49">
        <f t="shared" si="19"/>
        <v>-0.42469475520600813</v>
      </c>
      <c r="AJ45" s="49">
        <f t="shared" si="20"/>
        <v>-0.81797099246180482</v>
      </c>
      <c r="AK45" s="50">
        <f t="shared" si="23"/>
        <v>0.41757836641560764</v>
      </c>
      <c r="AL45" s="50">
        <f t="shared" si="23"/>
        <v>0.39265069438130562</v>
      </c>
      <c r="AM45" s="50">
        <f t="shared" si="23"/>
        <v>0.52576306972732723</v>
      </c>
      <c r="AN45" s="50">
        <f t="shared" si="23"/>
        <v>0.39284234369406357</v>
      </c>
    </row>
    <row r="46" spans="1:46">
      <c r="A46" s="1" t="s">
        <v>4</v>
      </c>
      <c r="B46" s="1">
        <v>13063040409</v>
      </c>
      <c r="C46" s="1"/>
      <c r="D46" s="12">
        <v>60.6</v>
      </c>
      <c r="E46" s="12">
        <v>65.099999999999994</v>
      </c>
      <c r="F46" s="12">
        <v>34.200000000000003</v>
      </c>
      <c r="G46" s="12">
        <v>27.1</v>
      </c>
      <c r="H46" s="12">
        <v>13</v>
      </c>
      <c r="I46" s="12">
        <v>15</v>
      </c>
      <c r="J46" s="12">
        <v>26.1</v>
      </c>
      <c r="K46" s="12">
        <v>37.6</v>
      </c>
      <c r="L46" s="12">
        <v>39.5</v>
      </c>
      <c r="M46" s="12">
        <v>19.3</v>
      </c>
      <c r="N46" s="12">
        <v>68.5</v>
      </c>
      <c r="O46" s="12">
        <v>14.3</v>
      </c>
      <c r="P46" s="12">
        <v>31.8</v>
      </c>
      <c r="Q46" s="12">
        <v>12.2</v>
      </c>
      <c r="R46" s="23"/>
      <c r="S46" s="49">
        <f t="shared" si="22"/>
        <v>-1.1415461858291411</v>
      </c>
      <c r="T46" s="49">
        <f t="shared" si="4"/>
        <v>-0.44990972685206526</v>
      </c>
      <c r="U46" s="49">
        <f t="shared" si="5"/>
        <v>-0.56727612308481212</v>
      </c>
      <c r="V46" s="49">
        <f t="shared" si="6"/>
        <v>-0.32631685848579639</v>
      </c>
      <c r="W46" s="49">
        <f t="shared" si="7"/>
        <v>-1.3307553235075982</v>
      </c>
      <c r="X46" s="49">
        <f t="shared" si="8"/>
        <v>-0.48903081770944296</v>
      </c>
      <c r="Y46" s="49">
        <f t="shared" si="9"/>
        <v>-0.10218576757302418</v>
      </c>
      <c r="Z46" s="49">
        <f t="shared" si="10"/>
        <v>-0.33339232418678322</v>
      </c>
      <c r="AA46" s="49">
        <f t="shared" si="11"/>
        <v>-9.3857396197934331E-2</v>
      </c>
      <c r="AB46" s="49">
        <f t="shared" si="12"/>
        <v>-0.4567233870674377</v>
      </c>
      <c r="AC46" s="49">
        <f t="shared" si="13"/>
        <v>-0.61613398651242413</v>
      </c>
      <c r="AD46" s="49">
        <f t="shared" si="14"/>
        <v>-0.20810256019087964</v>
      </c>
      <c r="AE46" s="49">
        <f t="shared" si="15"/>
        <v>-0.60325270077305693</v>
      </c>
      <c r="AF46" s="49">
        <f t="shared" si="16"/>
        <v>3.6151001188239381E-3</v>
      </c>
      <c r="AG46" s="49">
        <f t="shared" si="17"/>
        <v>-0.42673354658599677</v>
      </c>
      <c r="AH46" s="49">
        <f t="shared" si="18"/>
        <v>-0.62957440043455437</v>
      </c>
      <c r="AI46" s="49">
        <f t="shared" si="19"/>
        <v>-0.29465770248405176</v>
      </c>
      <c r="AJ46" s="49">
        <f t="shared" si="20"/>
        <v>-0.35596853683938418</v>
      </c>
      <c r="AK46" s="50">
        <f t="shared" si="23"/>
        <v>0.46046378082275835</v>
      </c>
      <c r="AL46" s="50">
        <f t="shared" si="23"/>
        <v>0.34558501092736499</v>
      </c>
      <c r="AM46" s="50">
        <f t="shared" si="23"/>
        <v>0.55601906807328816</v>
      </c>
      <c r="AN46" s="50">
        <f t="shared" si="23"/>
        <v>0.52195849480835355</v>
      </c>
    </row>
    <row r="47" spans="1:46">
      <c r="A47" s="1" t="s">
        <v>4</v>
      </c>
      <c r="B47" s="1">
        <v>13063040410</v>
      </c>
      <c r="C47" s="1"/>
      <c r="D47" s="12">
        <v>53.3</v>
      </c>
      <c r="E47" s="12">
        <v>59.6</v>
      </c>
      <c r="F47" s="12">
        <v>30.8</v>
      </c>
      <c r="G47" s="12">
        <v>12.7</v>
      </c>
      <c r="H47" s="12">
        <v>8.1</v>
      </c>
      <c r="I47" s="12">
        <v>15.3</v>
      </c>
      <c r="J47" s="12">
        <v>34.1</v>
      </c>
      <c r="K47" s="12">
        <v>58.1</v>
      </c>
      <c r="L47" s="12">
        <v>59.5</v>
      </c>
      <c r="M47" s="12">
        <v>31.5</v>
      </c>
      <c r="N47" s="12">
        <v>61.4</v>
      </c>
      <c r="O47" s="12">
        <v>21.1</v>
      </c>
      <c r="P47" s="12">
        <v>26.9</v>
      </c>
      <c r="Q47" s="12">
        <v>18.399999999999999</v>
      </c>
      <c r="R47" s="23"/>
      <c r="S47" s="49">
        <f t="shared" si="22"/>
        <v>-1.7633734867777391</v>
      </c>
      <c r="T47" s="49">
        <f t="shared" si="4"/>
        <v>-0.97566465229757016</v>
      </c>
      <c r="U47" s="49">
        <f t="shared" si="5"/>
        <v>-0.73020764992168818</v>
      </c>
      <c r="V47" s="49">
        <f t="shared" si="6"/>
        <v>-1.0917551857589207</v>
      </c>
      <c r="W47" s="49">
        <f t="shared" si="7"/>
        <v>0.41912210608269918</v>
      </c>
      <c r="X47" s="49">
        <f t="shared" si="8"/>
        <v>-0.52484849441152137</v>
      </c>
      <c r="Y47" s="49">
        <f t="shared" si="9"/>
        <v>-0.50411324078918585</v>
      </c>
      <c r="Z47" s="49">
        <f t="shared" si="10"/>
        <v>-1.3448765175516748</v>
      </c>
      <c r="AA47" s="49">
        <f t="shared" si="11"/>
        <v>-1.93461943243261</v>
      </c>
      <c r="AB47" s="49">
        <f t="shared" si="12"/>
        <v>-1.4877693918154364</v>
      </c>
      <c r="AC47" s="49">
        <f t="shared" si="13"/>
        <v>-1.28316904601066</v>
      </c>
      <c r="AD47" s="49">
        <f t="shared" si="14"/>
        <v>-0.90750422684326071</v>
      </c>
      <c r="AE47" s="49">
        <f t="shared" si="15"/>
        <v>-0.25136212098950084</v>
      </c>
      <c r="AF47" s="49">
        <f t="shared" si="16"/>
        <v>-0.92658474327115481</v>
      </c>
      <c r="AG47" s="49">
        <f t="shared" si="17"/>
        <v>-1.0566449987947832</v>
      </c>
      <c r="AH47" s="49">
        <f t="shared" si="18"/>
        <v>-0.73869151483913242</v>
      </c>
      <c r="AI47" s="49">
        <f t="shared" si="19"/>
        <v>-1.5890884472665736</v>
      </c>
      <c r="AJ47" s="49">
        <f t="shared" si="20"/>
        <v>-0.84215503427864413</v>
      </c>
      <c r="AK47" s="50">
        <f t="shared" si="23"/>
        <v>0.272429833995816</v>
      </c>
      <c r="AL47" s="50">
        <f t="shared" si="23"/>
        <v>0.31369487699258386</v>
      </c>
      <c r="AM47" s="50">
        <f t="shared" si="23"/>
        <v>0.25484110645921149</v>
      </c>
      <c r="AN47" s="50">
        <f t="shared" si="23"/>
        <v>0.38608361252331569</v>
      </c>
    </row>
    <row r="48" spans="1:46">
      <c r="A48" s="1" t="s">
        <v>4</v>
      </c>
      <c r="B48" s="1">
        <v>13063040411</v>
      </c>
      <c r="C48" s="1"/>
      <c r="D48" s="12">
        <v>60.6</v>
      </c>
      <c r="E48" s="12">
        <v>65.099999999999994</v>
      </c>
      <c r="F48" s="12">
        <v>38.700000000000003</v>
      </c>
      <c r="G48" s="12">
        <v>17.100000000000001</v>
      </c>
      <c r="H48" s="12">
        <v>10.199999999999999</v>
      </c>
      <c r="I48" s="12">
        <v>3.8</v>
      </c>
      <c r="J48" s="12">
        <v>16.2</v>
      </c>
      <c r="K48" s="12">
        <v>32</v>
      </c>
      <c r="L48" s="12">
        <v>34.4</v>
      </c>
      <c r="M48" s="12">
        <v>12.9</v>
      </c>
      <c r="N48" s="12">
        <v>68.5</v>
      </c>
      <c r="O48" s="12">
        <v>8.1</v>
      </c>
      <c r="P48" s="12">
        <v>20.9</v>
      </c>
      <c r="Q48" s="12">
        <v>10.199999999999999</v>
      </c>
      <c r="R48" s="23"/>
      <c r="S48" s="49">
        <f t="shared" si="22"/>
        <v>-1.1415461858291411</v>
      </c>
      <c r="T48" s="49">
        <f t="shared" si="4"/>
        <v>-0.44990972685206526</v>
      </c>
      <c r="U48" s="49">
        <f t="shared" si="5"/>
        <v>-0.35163145521247641</v>
      </c>
      <c r="V48" s="49">
        <f t="shared" si="6"/>
        <v>-0.85787125242546602</v>
      </c>
      <c r="W48" s="49">
        <f t="shared" si="7"/>
        <v>-0.33082536374171373</v>
      </c>
      <c r="X48" s="49">
        <f t="shared" si="8"/>
        <v>0.84816244583481548</v>
      </c>
      <c r="Y48" s="49">
        <f t="shared" si="9"/>
        <v>0.39519948053197601</v>
      </c>
      <c r="Z48" s="49">
        <f t="shared" si="10"/>
        <v>-5.7084446974910344E-2</v>
      </c>
      <c r="AA48" s="49">
        <f t="shared" si="11"/>
        <v>0.37553692304190811</v>
      </c>
      <c r="AB48" s="49">
        <f t="shared" si="12"/>
        <v>8.4153205587250174E-2</v>
      </c>
      <c r="AC48" s="49">
        <f t="shared" si="13"/>
        <v>-0.61613398651242413</v>
      </c>
      <c r="AD48" s="49">
        <f t="shared" si="14"/>
        <v>0.42958719469805612</v>
      </c>
      <c r="AE48" s="49">
        <f t="shared" si="15"/>
        <v>0.17952430323526156</v>
      </c>
      <c r="AF48" s="49">
        <f t="shared" si="16"/>
        <v>0.30367956572849453</v>
      </c>
      <c r="AG48" s="49">
        <f t="shared" si="17"/>
        <v>-2.046947216616174E-2</v>
      </c>
      <c r="AH48" s="49">
        <f t="shared" si="18"/>
        <v>-0.26977457967058155</v>
      </c>
      <c r="AI48" s="49">
        <f t="shared" si="19"/>
        <v>0.13420189388474932</v>
      </c>
      <c r="AJ48" s="49">
        <f t="shared" si="20"/>
        <v>7.4164269287347012E-2</v>
      </c>
      <c r="AK48" s="50">
        <f t="shared" si="23"/>
        <v>0.58173707582206236</v>
      </c>
      <c r="AL48" s="50">
        <f t="shared" si="23"/>
        <v>0.45073867574414594</v>
      </c>
      <c r="AM48" s="50">
        <f t="shared" si="23"/>
        <v>0.65580274485446044</v>
      </c>
      <c r="AN48" s="50">
        <f t="shared" si="23"/>
        <v>0.64216801257001066</v>
      </c>
    </row>
    <row r="49" spans="1:40">
      <c r="A49" s="1" t="s">
        <v>4</v>
      </c>
      <c r="B49" s="1">
        <v>13063040412</v>
      </c>
      <c r="C49" s="1"/>
      <c r="D49" s="12">
        <v>63.1</v>
      </c>
      <c r="E49" s="12">
        <v>63.1</v>
      </c>
      <c r="F49" s="12">
        <v>43.1</v>
      </c>
      <c r="G49" s="12">
        <v>25.2</v>
      </c>
      <c r="H49" s="12">
        <v>10.6</v>
      </c>
      <c r="I49" s="12">
        <v>25.2</v>
      </c>
      <c r="J49" s="12">
        <v>13.5</v>
      </c>
      <c r="K49" s="12">
        <v>48.7</v>
      </c>
      <c r="L49" s="12">
        <v>39.799999999999997</v>
      </c>
      <c r="M49" s="12">
        <v>15.4</v>
      </c>
      <c r="N49" s="12">
        <v>67.099999999999994</v>
      </c>
      <c r="O49" s="12">
        <v>22.8</v>
      </c>
      <c r="P49" s="12">
        <v>39.299999999999997</v>
      </c>
      <c r="Q49" s="12">
        <v>24.3</v>
      </c>
      <c r="R49" s="23"/>
      <c r="S49" s="49">
        <f t="shared" si="22"/>
        <v>-0.92859163070975859</v>
      </c>
      <c r="T49" s="49">
        <f t="shared" si="4"/>
        <v>-0.64109333610497565</v>
      </c>
      <c r="U49" s="49">
        <f t="shared" si="5"/>
        <v>-0.14077889107063704</v>
      </c>
      <c r="V49" s="49">
        <f t="shared" si="6"/>
        <v>-0.42731219333433373</v>
      </c>
      <c r="W49" s="49">
        <f t="shared" si="7"/>
        <v>-0.47367250085112589</v>
      </c>
      <c r="X49" s="49">
        <f t="shared" si="8"/>
        <v>-1.7068318255801067</v>
      </c>
      <c r="Y49" s="49">
        <f t="shared" si="9"/>
        <v>0.53085000274243055</v>
      </c>
      <c r="Z49" s="49">
        <f t="shared" si="10"/>
        <v>-0.88107400937460256</v>
      </c>
      <c r="AA49" s="49">
        <f t="shared" si="11"/>
        <v>-0.12146882674145421</v>
      </c>
      <c r="AB49" s="49">
        <f t="shared" si="12"/>
        <v>-0.12712671341848727</v>
      </c>
      <c r="AC49" s="49">
        <f t="shared" si="13"/>
        <v>-0.74766202641348523</v>
      </c>
      <c r="AD49" s="49">
        <f t="shared" si="14"/>
        <v>-1.082354643506356</v>
      </c>
      <c r="AE49" s="49">
        <f t="shared" si="15"/>
        <v>-1.1418607310540096</v>
      </c>
      <c r="AF49" s="49">
        <f t="shared" si="16"/>
        <v>-1.8117749168196833</v>
      </c>
      <c r="AG49" s="49">
        <f t="shared" si="17"/>
        <v>-0.70451035936322837</v>
      </c>
      <c r="AH49" s="49">
        <f t="shared" si="18"/>
        <v>-0.54106148212978677</v>
      </c>
      <c r="AI49" s="49">
        <f t="shared" si="19"/>
        <v>-0.37655651651151473</v>
      </c>
      <c r="AJ49" s="49">
        <f t="shared" si="20"/>
        <v>-1.1959130794483834</v>
      </c>
      <c r="AK49" s="50">
        <f t="shared" si="23"/>
        <v>0.37754503048037025</v>
      </c>
      <c r="AL49" s="50">
        <f t="shared" si="23"/>
        <v>0.37145344444579159</v>
      </c>
      <c r="AM49" s="50">
        <f t="shared" si="23"/>
        <v>0.5369634963736637</v>
      </c>
      <c r="AN49" s="50">
        <f t="shared" si="23"/>
        <v>0.28721860290665413</v>
      </c>
    </row>
    <row r="50" spans="1:40">
      <c r="A50" s="1" t="s">
        <v>4</v>
      </c>
      <c r="B50" s="1">
        <v>13063040413</v>
      </c>
      <c r="C50" s="1"/>
      <c r="D50" s="12">
        <v>60.6</v>
      </c>
      <c r="E50" s="12">
        <v>65.099999999999994</v>
      </c>
      <c r="F50" s="12">
        <v>36.700000000000003</v>
      </c>
      <c r="G50" s="12">
        <v>25.6</v>
      </c>
      <c r="H50" s="12">
        <v>10</v>
      </c>
      <c r="I50" s="12">
        <v>9.1999999999999993</v>
      </c>
      <c r="J50" s="12">
        <v>51.1</v>
      </c>
      <c r="K50" s="12">
        <v>54.6</v>
      </c>
      <c r="L50" s="12">
        <v>45.8</v>
      </c>
      <c r="M50" s="12">
        <v>26.7</v>
      </c>
      <c r="N50" s="12">
        <v>68.5</v>
      </c>
      <c r="O50" s="12">
        <v>15.5</v>
      </c>
      <c r="P50" s="12">
        <v>24</v>
      </c>
      <c r="Q50" s="12">
        <v>21.4</v>
      </c>
      <c r="R50" s="23"/>
      <c r="S50" s="49">
        <f t="shared" si="22"/>
        <v>-1.1415461858291411</v>
      </c>
      <c r="T50" s="49">
        <f t="shared" si="4"/>
        <v>-0.44990972685206526</v>
      </c>
      <c r="U50" s="49">
        <f t="shared" si="5"/>
        <v>-0.4474735298224034</v>
      </c>
      <c r="V50" s="49">
        <f t="shared" si="6"/>
        <v>-0.40605001757674686</v>
      </c>
      <c r="W50" s="49">
        <f t="shared" si="7"/>
        <v>-0.25940179518700801</v>
      </c>
      <c r="X50" s="49">
        <f t="shared" si="8"/>
        <v>0.20344426519740524</v>
      </c>
      <c r="Y50" s="49">
        <f t="shared" si="9"/>
        <v>-1.3582091213735294</v>
      </c>
      <c r="Z50" s="49">
        <f t="shared" si="10"/>
        <v>-1.1721840942942543</v>
      </c>
      <c r="AA50" s="49">
        <f t="shared" si="11"/>
        <v>-0.67369743761185696</v>
      </c>
      <c r="AB50" s="49">
        <f t="shared" si="12"/>
        <v>-1.0821119473244203</v>
      </c>
      <c r="AC50" s="49">
        <f t="shared" si="13"/>
        <v>-0.61613398651242413</v>
      </c>
      <c r="AD50" s="49">
        <f t="shared" si="14"/>
        <v>-0.33152638371777032</v>
      </c>
      <c r="AE50" s="49">
        <f t="shared" si="15"/>
        <v>-4.3100349280865792E-2</v>
      </c>
      <c r="AF50" s="49">
        <f t="shared" si="16"/>
        <v>-1.3766814416856605</v>
      </c>
      <c r="AG50" s="49">
        <f t="shared" si="17"/>
        <v>-0.70638831801947566</v>
      </c>
      <c r="AH50" s="49">
        <f t="shared" si="18"/>
        <v>-0.55130658734906979</v>
      </c>
      <c r="AI50" s="49">
        <f t="shared" si="19"/>
        <v>-0.97599782641017718</v>
      </c>
      <c r="AJ50" s="49">
        <f t="shared" si="20"/>
        <v>-0.59186054029918023</v>
      </c>
      <c r="AK50" s="50">
        <f t="shared" si="23"/>
        <v>0.37698444378699647</v>
      </c>
      <c r="AL50" s="50">
        <f t="shared" si="23"/>
        <v>0.36845925073565117</v>
      </c>
      <c r="AM50" s="50">
        <f t="shared" si="23"/>
        <v>0.3974902085595029</v>
      </c>
      <c r="AN50" s="50">
        <f t="shared" si="23"/>
        <v>0.45603359074191385</v>
      </c>
    </row>
    <row r="51" spans="1:40">
      <c r="A51" s="1" t="s">
        <v>4</v>
      </c>
      <c r="B51" s="1">
        <v>13063040414</v>
      </c>
      <c r="C51" s="1"/>
      <c r="D51" s="12">
        <v>53.9</v>
      </c>
      <c r="E51" s="12">
        <v>57.1</v>
      </c>
      <c r="F51" s="12">
        <v>25.6</v>
      </c>
      <c r="G51" s="12">
        <v>20.9</v>
      </c>
      <c r="H51" s="12">
        <v>6.9</v>
      </c>
      <c r="I51" s="12">
        <v>36.799999999999997</v>
      </c>
      <c r="J51" s="12">
        <v>6.1</v>
      </c>
      <c r="K51" s="12">
        <v>38.299999999999997</v>
      </c>
      <c r="L51" s="12">
        <v>41</v>
      </c>
      <c r="M51" s="12">
        <v>42.9</v>
      </c>
      <c r="N51" s="12">
        <v>58.9</v>
      </c>
      <c r="O51" s="12">
        <v>21.9</v>
      </c>
      <c r="P51" s="12">
        <v>35.799999999999997</v>
      </c>
      <c r="Q51" s="12">
        <v>27.3</v>
      </c>
      <c r="R51" s="23"/>
      <c r="S51" s="49">
        <f t="shared" si="22"/>
        <v>-1.7122643935490871</v>
      </c>
      <c r="T51" s="49">
        <f t="shared" si="4"/>
        <v>-1.2146441638637091</v>
      </c>
      <c r="U51" s="49">
        <f t="shared" si="5"/>
        <v>-0.97939704390749838</v>
      </c>
      <c r="V51" s="49">
        <f t="shared" si="6"/>
        <v>-0.65588058272839167</v>
      </c>
      <c r="W51" s="49">
        <f t="shared" si="7"/>
        <v>0.84766351741093493</v>
      </c>
      <c r="X51" s="49">
        <f t="shared" si="8"/>
        <v>-3.0917819913938027</v>
      </c>
      <c r="Y51" s="49">
        <f t="shared" si="9"/>
        <v>0.90263291546738011</v>
      </c>
      <c r="Z51" s="49">
        <f t="shared" si="10"/>
        <v>-0.36793080883826712</v>
      </c>
      <c r="AA51" s="49">
        <f t="shared" si="11"/>
        <v>-0.23191454891553501</v>
      </c>
      <c r="AB51" s="49">
        <f t="shared" si="12"/>
        <v>-2.4512058224815991</v>
      </c>
      <c r="AC51" s="49">
        <f t="shared" si="13"/>
        <v>-1.5180405458339823</v>
      </c>
      <c r="AD51" s="49">
        <f t="shared" si="14"/>
        <v>-0.98978677586118768</v>
      </c>
      <c r="AE51" s="49">
        <f t="shared" si="15"/>
        <v>-0.89051031692289828</v>
      </c>
      <c r="AF51" s="49">
        <f t="shared" si="16"/>
        <v>-2.2618716152341891</v>
      </c>
      <c r="AG51" s="49">
        <f t="shared" si="17"/>
        <v>-1.0918170170168997</v>
      </c>
      <c r="AH51" s="49">
        <f t="shared" si="18"/>
        <v>-0.8433816775091677</v>
      </c>
      <c r="AI51" s="49">
        <f t="shared" si="19"/>
        <v>-1.0170170600784669</v>
      </c>
      <c r="AJ51" s="49">
        <f t="shared" si="20"/>
        <v>-1.4150523134630644</v>
      </c>
      <c r="AK51" s="50">
        <f t="shared" si="23"/>
        <v>0.26193068624896471</v>
      </c>
      <c r="AL51" s="50">
        <f t="shared" si="23"/>
        <v>0.28309854636728116</v>
      </c>
      <c r="AM51" s="50">
        <f t="shared" si="23"/>
        <v>0.38794617599307724</v>
      </c>
      <c r="AN51" s="50">
        <f t="shared" si="23"/>
        <v>0.22597560709618733</v>
      </c>
    </row>
    <row r="52" spans="1:40">
      <c r="A52" s="1" t="s">
        <v>4</v>
      </c>
      <c r="B52" s="1">
        <v>13063040415</v>
      </c>
      <c r="C52" s="1"/>
      <c r="D52" s="12">
        <v>63</v>
      </c>
      <c r="E52" s="12">
        <v>52.6</v>
      </c>
      <c r="F52" s="12">
        <v>22.5</v>
      </c>
      <c r="G52" s="12">
        <v>17.100000000000001</v>
      </c>
      <c r="H52" s="12">
        <v>10.6</v>
      </c>
      <c r="I52" s="12">
        <v>25.9</v>
      </c>
      <c r="J52" s="12">
        <v>39.200000000000003</v>
      </c>
      <c r="K52" s="12">
        <v>58.1</v>
      </c>
      <c r="L52" s="12">
        <v>54.2</v>
      </c>
      <c r="M52" s="12">
        <v>32.799999999999997</v>
      </c>
      <c r="N52" s="12">
        <v>55.2</v>
      </c>
      <c r="O52" s="12">
        <v>29.4</v>
      </c>
      <c r="P52" s="12">
        <v>56.5</v>
      </c>
      <c r="Q52" s="12">
        <v>15.3</v>
      </c>
      <c r="R52" s="23"/>
      <c r="S52" s="49">
        <f t="shared" si="22"/>
        <v>-0.93710981291453399</v>
      </c>
      <c r="T52" s="49">
        <f t="shared" si="4"/>
        <v>-1.6448072846827591</v>
      </c>
      <c r="U52" s="49">
        <f t="shared" si="5"/>
        <v>-1.1279522595528853</v>
      </c>
      <c r="V52" s="49">
        <f t="shared" si="6"/>
        <v>-0.85787125242546602</v>
      </c>
      <c r="W52" s="49">
        <f t="shared" si="7"/>
        <v>-0.47367250085112589</v>
      </c>
      <c r="X52" s="49">
        <f t="shared" si="8"/>
        <v>-1.7904064045516228</v>
      </c>
      <c r="Y52" s="49">
        <f t="shared" si="9"/>
        <v>-0.760342004964489</v>
      </c>
      <c r="Z52" s="49">
        <f t="shared" si="10"/>
        <v>-1.3448765175516748</v>
      </c>
      <c r="AA52" s="49">
        <f t="shared" si="11"/>
        <v>-1.4468174928304212</v>
      </c>
      <c r="AB52" s="49">
        <f t="shared" si="12"/>
        <v>-1.5976349496984195</v>
      </c>
      <c r="AC52" s="49">
        <f t="shared" si="13"/>
        <v>-1.865650365572499</v>
      </c>
      <c r="AD52" s="49">
        <f t="shared" si="14"/>
        <v>-1.7611856729042552</v>
      </c>
      <c r="AE52" s="49">
        <f t="shared" si="15"/>
        <v>-2.3770684804983286</v>
      </c>
      <c r="AF52" s="49">
        <f t="shared" si="16"/>
        <v>-0.46148482157616566</v>
      </c>
      <c r="AG52" s="49">
        <f t="shared" si="17"/>
        <v>-1.3880171637823222</v>
      </c>
      <c r="AH52" s="49">
        <f t="shared" si="18"/>
        <v>-1.084594502848983</v>
      </c>
      <c r="AI52" s="49">
        <f t="shared" si="19"/>
        <v>-1.4631096533601717</v>
      </c>
      <c r="AJ52" s="49">
        <f t="shared" si="20"/>
        <v>-1.6163473351378121</v>
      </c>
      <c r="AK52" s="50">
        <f t="shared" si="23"/>
        <v>0.17351241340803625</v>
      </c>
      <c r="AL52" s="50">
        <f t="shared" si="23"/>
        <v>0.2126026452536155</v>
      </c>
      <c r="AM52" s="50">
        <f t="shared" si="23"/>
        <v>0.28415286107278459</v>
      </c>
      <c r="AN52" s="50">
        <f t="shared" si="23"/>
        <v>0.16971954585491955</v>
      </c>
    </row>
    <row r="53" spans="1:40">
      <c r="A53" s="1" t="s">
        <v>4</v>
      </c>
      <c r="B53" s="1">
        <v>13063040416</v>
      </c>
      <c r="C53" s="1"/>
      <c r="D53" s="12">
        <v>57.9</v>
      </c>
      <c r="E53" s="12">
        <v>58.1</v>
      </c>
      <c r="F53" s="12">
        <v>28.2</v>
      </c>
      <c r="G53" s="12">
        <v>19.100000000000001</v>
      </c>
      <c r="H53" s="12">
        <v>9</v>
      </c>
      <c r="I53" s="12">
        <v>11.1</v>
      </c>
      <c r="J53" s="12">
        <v>26.9</v>
      </c>
      <c r="K53" s="12">
        <v>45.6</v>
      </c>
      <c r="L53" s="12">
        <v>51.8</v>
      </c>
      <c r="M53" s="12">
        <v>35.6</v>
      </c>
      <c r="N53" s="12">
        <v>60.5</v>
      </c>
      <c r="O53" s="12">
        <v>28.7</v>
      </c>
      <c r="P53" s="12">
        <v>42.1</v>
      </c>
      <c r="Q53" s="12">
        <v>14.6</v>
      </c>
      <c r="R53" s="23"/>
      <c r="S53" s="49">
        <f t="shared" si="22"/>
        <v>-1.3715371053580747</v>
      </c>
      <c r="T53" s="49">
        <f t="shared" si="4"/>
        <v>-1.1190523592372534</v>
      </c>
      <c r="U53" s="49">
        <f t="shared" si="5"/>
        <v>-0.85480234691459334</v>
      </c>
      <c r="V53" s="49">
        <f t="shared" si="6"/>
        <v>-0.75156037363753203</v>
      </c>
      <c r="W53" s="49">
        <f t="shared" si="7"/>
        <v>9.7716047586522026E-2</v>
      </c>
      <c r="X53" s="49">
        <f t="shared" si="8"/>
        <v>-2.3401020582424364E-2</v>
      </c>
      <c r="Y53" s="49">
        <f t="shared" si="9"/>
        <v>-0.14237851489464021</v>
      </c>
      <c r="Z53" s="49">
        <f t="shared" si="10"/>
        <v>-0.72811786306088722</v>
      </c>
      <c r="AA53" s="49">
        <f t="shared" si="11"/>
        <v>-1.2259260484822596</v>
      </c>
      <c r="AB53" s="49">
        <f t="shared" si="12"/>
        <v>-1.8342684589848459</v>
      </c>
      <c r="AC53" s="49">
        <f t="shared" si="13"/>
        <v>-1.3677227859470558</v>
      </c>
      <c r="AD53" s="49">
        <f t="shared" si="14"/>
        <v>-1.6891884425135686</v>
      </c>
      <c r="AE53" s="49">
        <f t="shared" si="15"/>
        <v>-1.3429410623588991</v>
      </c>
      <c r="AF53" s="49">
        <f t="shared" si="16"/>
        <v>-0.3564622586127808</v>
      </c>
      <c r="AG53" s="49">
        <f t="shared" si="17"/>
        <v>-1.0156172221798339</v>
      </c>
      <c r="AH53" s="49">
        <f t="shared" si="18"/>
        <v>-0.59500223900542804</v>
      </c>
      <c r="AI53" s="49">
        <f t="shared" si="19"/>
        <v>-1.2627707901759975</v>
      </c>
      <c r="AJ53" s="49">
        <f t="shared" si="20"/>
        <v>-1.189078637358076</v>
      </c>
      <c r="AK53" s="50">
        <f t="shared" si="23"/>
        <v>0.2846769756208678</v>
      </c>
      <c r="AL53" s="50">
        <f t="shared" si="23"/>
        <v>0.35568893334508844</v>
      </c>
      <c r="AM53" s="50">
        <f t="shared" si="23"/>
        <v>0.3307661315695607</v>
      </c>
      <c r="AN53" s="50">
        <f t="shared" si="23"/>
        <v>0.2891286292430405</v>
      </c>
    </row>
    <row r="54" spans="1:40">
      <c r="A54" s="1" t="s">
        <v>4</v>
      </c>
      <c r="B54" s="1">
        <v>13063040417</v>
      </c>
      <c r="C54" s="1"/>
      <c r="D54" s="12">
        <v>66.599999999999994</v>
      </c>
      <c r="E54" s="12">
        <v>60.4</v>
      </c>
      <c r="F54" s="12">
        <v>36.6</v>
      </c>
      <c r="G54" s="12">
        <v>12.3</v>
      </c>
      <c r="H54" s="12">
        <v>10.6</v>
      </c>
      <c r="I54" s="12">
        <v>8.9</v>
      </c>
      <c r="J54" s="12">
        <v>64.099999999999994</v>
      </c>
      <c r="K54" s="12">
        <v>69.900000000000006</v>
      </c>
      <c r="L54" s="12">
        <v>59.4</v>
      </c>
      <c r="M54" s="12">
        <v>23.8</v>
      </c>
      <c r="N54" s="12">
        <v>64.900000000000006</v>
      </c>
      <c r="O54" s="12">
        <v>23.2</v>
      </c>
      <c r="P54" s="12">
        <v>41.1</v>
      </c>
      <c r="Q54" s="12">
        <v>20.399999999999999</v>
      </c>
      <c r="R54" s="23"/>
      <c r="S54" s="49">
        <f t="shared" si="22"/>
        <v>-0.63045525354262344</v>
      </c>
      <c r="T54" s="49">
        <f t="shared" si="4"/>
        <v>-0.899191208596406</v>
      </c>
      <c r="U54" s="49">
        <f t="shared" si="5"/>
        <v>-0.45226563355289984</v>
      </c>
      <c r="V54" s="49">
        <f t="shared" si="6"/>
        <v>-1.1130173615165073</v>
      </c>
      <c r="W54" s="49">
        <f t="shared" si="7"/>
        <v>-0.47367250085112589</v>
      </c>
      <c r="X54" s="49">
        <f t="shared" si="8"/>
        <v>0.23926194189948347</v>
      </c>
      <c r="Y54" s="49">
        <f t="shared" si="9"/>
        <v>-2.0113412653497917</v>
      </c>
      <c r="Z54" s="49">
        <f t="shared" si="10"/>
        <v>-1.9270966873909785</v>
      </c>
      <c r="AA54" s="49">
        <f t="shared" si="11"/>
        <v>-1.9254156222514365</v>
      </c>
      <c r="AB54" s="49">
        <f t="shared" si="12"/>
        <v>-0.83702724127776507</v>
      </c>
      <c r="AC54" s="49">
        <f t="shared" si="13"/>
        <v>-0.95434894625800781</v>
      </c>
      <c r="AD54" s="49">
        <f t="shared" si="14"/>
        <v>-1.1234959180153195</v>
      </c>
      <c r="AE54" s="49">
        <f t="shared" si="15"/>
        <v>-1.2711266583214387</v>
      </c>
      <c r="AF54" s="49">
        <f t="shared" si="16"/>
        <v>-1.2266492088808254</v>
      </c>
      <c r="AG54" s="49">
        <f t="shared" si="17"/>
        <v>-1.1566798339875828</v>
      </c>
      <c r="AH54" s="49">
        <f t="shared" si="18"/>
        <v>-0.76295446878712436</v>
      </c>
      <c r="AI54" s="49">
        <f t="shared" si="19"/>
        <v>-1.5631798503067265</v>
      </c>
      <c r="AJ54" s="49">
        <f t="shared" si="20"/>
        <v>-1.143905182868898</v>
      </c>
      <c r="AK54" s="50">
        <f t="shared" si="23"/>
        <v>0.24256858156814912</v>
      </c>
      <c r="AL54" s="50">
        <f t="shared" si="23"/>
        <v>0.30660388255713694</v>
      </c>
      <c r="AM54" s="50">
        <f t="shared" si="23"/>
        <v>0.26086931496097915</v>
      </c>
      <c r="AN54" s="50">
        <f t="shared" si="23"/>
        <v>0.3017532863313267</v>
      </c>
    </row>
    <row r="55" spans="1:40">
      <c r="A55" s="1" t="s">
        <v>4</v>
      </c>
      <c r="B55" s="1">
        <v>13063040509</v>
      </c>
      <c r="C55" s="1"/>
      <c r="D55" s="12">
        <v>48.5</v>
      </c>
      <c r="E55" s="12">
        <v>51.1</v>
      </c>
      <c r="F55" s="12">
        <v>26.3</v>
      </c>
      <c r="G55" s="12">
        <v>12.5</v>
      </c>
      <c r="H55" s="12">
        <v>10.5</v>
      </c>
      <c r="I55" s="12">
        <v>1.8</v>
      </c>
      <c r="J55" s="12">
        <v>17.899999999999999</v>
      </c>
      <c r="K55" s="12">
        <v>20.100000000000001</v>
      </c>
      <c r="L55" s="12">
        <v>26.7</v>
      </c>
      <c r="M55" s="12">
        <v>15.4</v>
      </c>
      <c r="N55" s="12">
        <v>67.5</v>
      </c>
      <c r="O55" s="12">
        <v>8.6</v>
      </c>
      <c r="P55" s="12">
        <v>22</v>
      </c>
      <c r="Q55" s="12">
        <v>21.5</v>
      </c>
      <c r="R55" s="23"/>
      <c r="S55" s="49">
        <f t="shared" si="22"/>
        <v>-2.1722462326069536</v>
      </c>
      <c r="T55" s="49">
        <f t="shared" si="4"/>
        <v>-1.7881949916224424</v>
      </c>
      <c r="U55" s="49">
        <f t="shared" si="5"/>
        <v>-0.9458523177940239</v>
      </c>
      <c r="V55" s="49">
        <f t="shared" si="6"/>
        <v>-1.1023862736377141</v>
      </c>
      <c r="W55" s="49">
        <f t="shared" si="7"/>
        <v>-0.437960716573773</v>
      </c>
      <c r="X55" s="49">
        <f t="shared" si="8"/>
        <v>1.0869469571820043</v>
      </c>
      <c r="Y55" s="49">
        <f t="shared" si="9"/>
        <v>0.30978989247354172</v>
      </c>
      <c r="Z55" s="49">
        <f t="shared" si="10"/>
        <v>0.53006979210031924</v>
      </c>
      <c r="AA55" s="49">
        <f t="shared" si="11"/>
        <v>1.0842303069922581</v>
      </c>
      <c r="AB55" s="49">
        <f t="shared" si="12"/>
        <v>-0.12712671341848727</v>
      </c>
      <c r="AC55" s="49">
        <f t="shared" si="13"/>
        <v>-0.71008258644175304</v>
      </c>
      <c r="AD55" s="49">
        <f t="shared" si="14"/>
        <v>0.37816060156185166</v>
      </c>
      <c r="AE55" s="49">
        <f t="shared" si="15"/>
        <v>0.100528458794055</v>
      </c>
      <c r="AF55" s="49">
        <f t="shared" si="16"/>
        <v>-1.3916846649661443</v>
      </c>
      <c r="AG55" s="49">
        <f t="shared" si="17"/>
        <v>-0.21048663255622868</v>
      </c>
      <c r="AH55" s="49">
        <f t="shared" si="18"/>
        <v>-0.72141481179705169</v>
      </c>
      <c r="AI55" s="49">
        <f t="shared" si="19"/>
        <v>0.49572446189136338</v>
      </c>
      <c r="AJ55" s="49">
        <f t="shared" si="20"/>
        <v>-0.40576954776299767</v>
      </c>
      <c r="AK55" s="50">
        <f t="shared" si="23"/>
        <v>0.52501533103125697</v>
      </c>
      <c r="AL55" s="50">
        <f t="shared" si="23"/>
        <v>0.31874409752017763</v>
      </c>
      <c r="AM55" s="50">
        <f t="shared" si="23"/>
        <v>0.73991897165809051</v>
      </c>
      <c r="AN55" s="50">
        <f t="shared" si="23"/>
        <v>0.50804057126962499</v>
      </c>
    </row>
    <row r="56" spans="1:40">
      <c r="A56" s="1" t="s">
        <v>4</v>
      </c>
      <c r="B56" s="1">
        <v>13063040510</v>
      </c>
      <c r="C56" s="1"/>
      <c r="D56" s="12">
        <v>53.3</v>
      </c>
      <c r="E56" s="12">
        <v>51.6</v>
      </c>
      <c r="F56" s="12">
        <v>23.6</v>
      </c>
      <c r="G56" s="12">
        <v>15.8</v>
      </c>
      <c r="H56" s="12">
        <v>13.9</v>
      </c>
      <c r="I56" s="12">
        <v>15.2</v>
      </c>
      <c r="J56" s="12">
        <v>19.7</v>
      </c>
      <c r="K56" s="12">
        <v>40.299999999999997</v>
      </c>
      <c r="L56" s="12">
        <v>47.7</v>
      </c>
      <c r="M56" s="12">
        <v>20.3</v>
      </c>
      <c r="N56" s="12">
        <v>64.2</v>
      </c>
      <c r="O56" s="12">
        <v>20.2</v>
      </c>
      <c r="P56" s="12">
        <v>33.6</v>
      </c>
      <c r="Q56" s="12">
        <v>14.5</v>
      </c>
      <c r="R56" s="23"/>
      <c r="S56" s="49">
        <f t="shared" si="22"/>
        <v>-1.7633734867777391</v>
      </c>
      <c r="T56" s="49">
        <f t="shared" si="4"/>
        <v>-1.7403990893092145</v>
      </c>
      <c r="U56" s="49">
        <f t="shared" si="5"/>
        <v>-1.0752391185174253</v>
      </c>
      <c r="V56" s="49">
        <f t="shared" si="6"/>
        <v>-0.92697332363762308</v>
      </c>
      <c r="W56" s="49">
        <f t="shared" si="7"/>
        <v>-1.6521613820037753</v>
      </c>
      <c r="X56" s="49">
        <f t="shared" si="8"/>
        <v>-0.51290926884416177</v>
      </c>
      <c r="Y56" s="49">
        <f t="shared" si="9"/>
        <v>0.21935621099990529</v>
      </c>
      <c r="Z56" s="49">
        <f t="shared" si="10"/>
        <v>-0.46661219355679312</v>
      </c>
      <c r="AA56" s="49">
        <f t="shared" si="11"/>
        <v>-0.84856983105415162</v>
      </c>
      <c r="AB56" s="49">
        <f t="shared" si="12"/>
        <v>-0.54123535466973272</v>
      </c>
      <c r="AC56" s="49">
        <f t="shared" si="13"/>
        <v>-1.0201129662085384</v>
      </c>
      <c r="AD56" s="49">
        <f t="shared" si="14"/>
        <v>-0.81493635919809249</v>
      </c>
      <c r="AE56" s="49">
        <f t="shared" si="15"/>
        <v>-0.73251862804048573</v>
      </c>
      <c r="AF56" s="49">
        <f t="shared" si="16"/>
        <v>-0.34145903533229732</v>
      </c>
      <c r="AG56" s="49">
        <f t="shared" si="17"/>
        <v>-0.80353034476709162</v>
      </c>
      <c r="AH56" s="49">
        <f t="shared" si="18"/>
        <v>-1.0645284940128619</v>
      </c>
      <c r="AI56" s="49">
        <f t="shared" si="19"/>
        <v>-0.61880579309355921</v>
      </c>
      <c r="AJ56" s="49">
        <f t="shared" si="20"/>
        <v>-0.72725674719485356</v>
      </c>
      <c r="AK56" s="50">
        <f t="shared" si="23"/>
        <v>0.3479867193797439</v>
      </c>
      <c r="AL56" s="50">
        <f t="shared" si="23"/>
        <v>0.21846705720046913</v>
      </c>
      <c r="AM56" s="50">
        <f t="shared" si="23"/>
        <v>0.48059884062244163</v>
      </c>
      <c r="AN56" s="50">
        <f t="shared" si="23"/>
        <v>0.41819431760148973</v>
      </c>
    </row>
    <row r="57" spans="1:40">
      <c r="A57" s="1" t="s">
        <v>4</v>
      </c>
      <c r="B57" s="1">
        <v>13063040512</v>
      </c>
      <c r="C57" s="1"/>
      <c r="D57" s="12">
        <v>63.6</v>
      </c>
      <c r="E57" s="12">
        <v>53.4</v>
      </c>
      <c r="F57" s="12">
        <v>20.6</v>
      </c>
      <c r="G57" s="12">
        <v>26.6</v>
      </c>
      <c r="H57" s="12">
        <v>11.8</v>
      </c>
      <c r="I57" s="12">
        <v>8.9</v>
      </c>
      <c r="J57" s="12">
        <v>34.200000000000003</v>
      </c>
      <c r="K57" s="12">
        <v>38.799999999999997</v>
      </c>
      <c r="L57" s="12">
        <v>46.6</v>
      </c>
      <c r="M57" s="12">
        <v>13.5</v>
      </c>
      <c r="N57" s="12">
        <v>55.9</v>
      </c>
      <c r="O57" s="12">
        <v>14.6</v>
      </c>
      <c r="P57" s="12">
        <v>22.7</v>
      </c>
      <c r="Q57" s="12">
        <v>16.899999999999999</v>
      </c>
      <c r="R57" s="23"/>
      <c r="S57" s="49">
        <f t="shared" si="22"/>
        <v>-0.88600071968588201</v>
      </c>
      <c r="T57" s="49">
        <f t="shared" si="4"/>
        <v>-1.5683338409815948</v>
      </c>
      <c r="U57" s="49">
        <f t="shared" si="5"/>
        <v>-1.2190022304323158</v>
      </c>
      <c r="V57" s="49">
        <f t="shared" si="6"/>
        <v>-0.35289457818277986</v>
      </c>
      <c r="W57" s="49">
        <f t="shared" si="7"/>
        <v>-0.90221391217936231</v>
      </c>
      <c r="X57" s="49">
        <f t="shared" si="8"/>
        <v>0.23926194189948347</v>
      </c>
      <c r="Y57" s="49">
        <f t="shared" si="9"/>
        <v>-0.509137334204388</v>
      </c>
      <c r="Z57" s="49">
        <f t="shared" si="10"/>
        <v>-0.39260115501789861</v>
      </c>
      <c r="AA57" s="49">
        <f t="shared" si="11"/>
        <v>-0.74732791906124429</v>
      </c>
      <c r="AB57" s="49">
        <f t="shared" si="12"/>
        <v>3.3446025025873218E-2</v>
      </c>
      <c r="AC57" s="49">
        <f t="shared" si="13"/>
        <v>-1.7998863456219691</v>
      </c>
      <c r="AD57" s="49">
        <f t="shared" si="14"/>
        <v>-0.23895851607260221</v>
      </c>
      <c r="AE57" s="49">
        <f t="shared" si="15"/>
        <v>5.025837596783278E-2</v>
      </c>
      <c r="AF57" s="49">
        <f t="shared" si="16"/>
        <v>-0.70153639406390178</v>
      </c>
      <c r="AG57" s="49">
        <f t="shared" si="17"/>
        <v>-0.59465854735832169</v>
      </c>
      <c r="AH57" s="49">
        <f t="shared" si="18"/>
        <v>-0.74261723910954835</v>
      </c>
      <c r="AI57" s="49">
        <f t="shared" si="19"/>
        <v>-0.36882768301775654</v>
      </c>
      <c r="AJ57" s="49">
        <f t="shared" si="20"/>
        <v>-0.67253071994766012</v>
      </c>
      <c r="AK57" s="50">
        <f t="shared" si="23"/>
        <v>0.41033673430627154</v>
      </c>
      <c r="AL57" s="50">
        <f t="shared" si="23"/>
        <v>0.31254756042856247</v>
      </c>
      <c r="AM57" s="50">
        <f t="shared" si="23"/>
        <v>0.53876178054350998</v>
      </c>
      <c r="AN57" s="50">
        <f t="shared" si="23"/>
        <v>0.43348863891502881</v>
      </c>
    </row>
    <row r="58" spans="1:40">
      <c r="A58" s="1" t="s">
        <v>4</v>
      </c>
      <c r="B58" s="1">
        <v>13063040513</v>
      </c>
      <c r="C58" s="1"/>
      <c r="D58" s="12">
        <v>65.099999999999994</v>
      </c>
      <c r="E58" s="12">
        <v>55.4</v>
      </c>
      <c r="F58" s="12">
        <v>22.6</v>
      </c>
      <c r="G58" s="12">
        <v>25.8</v>
      </c>
      <c r="H58" s="12">
        <v>10.1</v>
      </c>
      <c r="I58" s="12">
        <v>13.5</v>
      </c>
      <c r="J58" s="12">
        <v>7.5</v>
      </c>
      <c r="K58" s="12">
        <v>23.6</v>
      </c>
      <c r="L58" s="12">
        <v>34.1</v>
      </c>
      <c r="M58" s="12">
        <v>14.6</v>
      </c>
      <c r="N58" s="12">
        <v>57.9</v>
      </c>
      <c r="O58" s="12">
        <v>7.9</v>
      </c>
      <c r="P58" s="12">
        <v>23.9</v>
      </c>
      <c r="Q58" s="12">
        <v>16.7</v>
      </c>
      <c r="R58" s="23"/>
      <c r="S58" s="49">
        <f t="shared" si="22"/>
        <v>-0.75822798661425306</v>
      </c>
      <c r="T58" s="49">
        <f t="shared" si="4"/>
        <v>-1.3771502317286837</v>
      </c>
      <c r="U58" s="49">
        <f t="shared" si="5"/>
        <v>-1.1231601558223889</v>
      </c>
      <c r="V58" s="49">
        <f t="shared" si="6"/>
        <v>-0.3954189296979535</v>
      </c>
      <c r="W58" s="49">
        <f t="shared" si="7"/>
        <v>-0.2951135794643609</v>
      </c>
      <c r="X58" s="49">
        <f t="shared" si="8"/>
        <v>-0.30994243419905121</v>
      </c>
      <c r="Y58" s="49">
        <f t="shared" si="9"/>
        <v>0.83229560765455191</v>
      </c>
      <c r="Z58" s="49">
        <f t="shared" si="10"/>
        <v>0.35737736884289878</v>
      </c>
      <c r="AA58" s="49">
        <f t="shared" si="11"/>
        <v>0.403148353585428</v>
      </c>
      <c r="AB58" s="49">
        <f t="shared" si="12"/>
        <v>-5.9517139336651224E-2</v>
      </c>
      <c r="AC58" s="49">
        <f t="shared" si="13"/>
        <v>-1.6119891457633113</v>
      </c>
      <c r="AD58" s="49">
        <f t="shared" si="14"/>
        <v>0.45015783195253783</v>
      </c>
      <c r="AE58" s="49">
        <f t="shared" si="15"/>
        <v>-3.5918908877119647E-2</v>
      </c>
      <c r="AF58" s="49">
        <f t="shared" si="16"/>
        <v>-0.67152994750293493</v>
      </c>
      <c r="AG58" s="49">
        <f t="shared" si="17"/>
        <v>-0.24106053875359582</v>
      </c>
      <c r="AH58" s="49">
        <f t="shared" si="18"/>
        <v>-0.4895311014103057</v>
      </c>
      <c r="AI58" s="49">
        <f t="shared" si="19"/>
        <v>0.23366952769722518</v>
      </c>
      <c r="AJ58" s="49">
        <f t="shared" si="20"/>
        <v>-0.46732004254770698</v>
      </c>
      <c r="AK58" s="50">
        <f t="shared" si="23"/>
        <v>0.51588875898363185</v>
      </c>
      <c r="AL58" s="50">
        <f t="shared" si="23"/>
        <v>0.38651350859632944</v>
      </c>
      <c r="AM58" s="50">
        <f t="shared" si="23"/>
        <v>0.67894609131696282</v>
      </c>
      <c r="AN58" s="50">
        <f t="shared" si="23"/>
        <v>0.49083901121498141</v>
      </c>
    </row>
    <row r="59" spans="1:40">
      <c r="A59" s="1" t="s">
        <v>4</v>
      </c>
      <c r="B59" s="1">
        <v>13063040514</v>
      </c>
      <c r="C59" s="1"/>
      <c r="D59" s="12">
        <v>66.7</v>
      </c>
      <c r="E59" s="12">
        <v>57.6</v>
      </c>
      <c r="F59" s="12">
        <v>21.3</v>
      </c>
      <c r="G59" s="12">
        <v>18.7</v>
      </c>
      <c r="H59" s="12">
        <v>12.7</v>
      </c>
      <c r="I59" s="12">
        <v>20.5</v>
      </c>
      <c r="J59" s="12">
        <v>37.799999999999997</v>
      </c>
      <c r="K59" s="12">
        <v>47.4</v>
      </c>
      <c r="L59" s="12">
        <v>56.1</v>
      </c>
      <c r="M59" s="12">
        <v>29.3</v>
      </c>
      <c r="N59" s="12">
        <v>60.3</v>
      </c>
      <c r="O59" s="12">
        <v>17.899999999999999</v>
      </c>
      <c r="P59" s="12">
        <v>44</v>
      </c>
      <c r="Q59" s="12">
        <v>16.600000000000001</v>
      </c>
      <c r="R59" s="23"/>
      <c r="S59" s="49">
        <f t="shared" si="22"/>
        <v>-0.62193707133784737</v>
      </c>
      <c r="T59" s="49">
        <f t="shared" si="4"/>
        <v>-1.1668482615504812</v>
      </c>
      <c r="U59" s="49">
        <f t="shared" si="5"/>
        <v>-1.1854575043188413</v>
      </c>
      <c r="V59" s="49">
        <f t="shared" si="6"/>
        <v>-0.77282254939511896</v>
      </c>
      <c r="W59" s="49">
        <f t="shared" si="7"/>
        <v>-1.2236199706755388</v>
      </c>
      <c r="X59" s="49">
        <f t="shared" si="8"/>
        <v>-1.1456882239142128</v>
      </c>
      <c r="Y59" s="49">
        <f t="shared" si="9"/>
        <v>-0.69000469715166046</v>
      </c>
      <c r="Z59" s="49">
        <f t="shared" si="10"/>
        <v>-0.81693110930756052</v>
      </c>
      <c r="AA59" s="49">
        <f t="shared" si="11"/>
        <v>-1.6216898862727154</v>
      </c>
      <c r="AB59" s="49">
        <f t="shared" si="12"/>
        <v>-1.3018430630903874</v>
      </c>
      <c r="AC59" s="49">
        <f t="shared" si="13"/>
        <v>-1.386512505932922</v>
      </c>
      <c r="AD59" s="49">
        <f t="shared" si="14"/>
        <v>-0.57837403077155169</v>
      </c>
      <c r="AE59" s="49">
        <f t="shared" si="15"/>
        <v>-1.4793884300300737</v>
      </c>
      <c r="AF59" s="49">
        <f t="shared" si="16"/>
        <v>-0.65652672422245162</v>
      </c>
      <c r="AG59" s="49">
        <f t="shared" si="17"/>
        <v>-1.0814538432261902</v>
      </c>
      <c r="AH59" s="49">
        <f t="shared" si="18"/>
        <v>-0.97233975404910011</v>
      </c>
      <c r="AI59" s="49">
        <f t="shared" si="19"/>
        <v>-1.246821352890221</v>
      </c>
      <c r="AJ59" s="49">
        <f t="shared" si="20"/>
        <v>-1.0252004227392497</v>
      </c>
      <c r="AK59" s="50">
        <f t="shared" si="23"/>
        <v>0.26502418210887929</v>
      </c>
      <c r="AL59" s="50">
        <f t="shared" si="23"/>
        <v>0.24540977173947942</v>
      </c>
      <c r="AM59" s="50">
        <f t="shared" si="23"/>
        <v>0.33447712115319328</v>
      </c>
      <c r="AN59" s="50">
        <f t="shared" si="23"/>
        <v>0.33492778910802018</v>
      </c>
    </row>
    <row r="60" spans="1:40">
      <c r="A60" s="1" t="s">
        <v>4</v>
      </c>
      <c r="B60" s="1">
        <v>13063040515</v>
      </c>
      <c r="C60" s="1"/>
      <c r="D60" s="12">
        <v>68.400000000000006</v>
      </c>
      <c r="E60" s="12">
        <v>58.6</v>
      </c>
      <c r="F60" s="12">
        <v>29.3</v>
      </c>
      <c r="G60" s="12">
        <v>17.7</v>
      </c>
      <c r="H60" s="12">
        <v>10.1</v>
      </c>
      <c r="I60" s="12">
        <v>9.8000000000000007</v>
      </c>
      <c r="J60" s="12">
        <v>26.3</v>
      </c>
      <c r="K60" s="12">
        <v>37.1</v>
      </c>
      <c r="L60" s="12">
        <v>42.3</v>
      </c>
      <c r="M60" s="12">
        <v>12.3</v>
      </c>
      <c r="N60" s="12">
        <v>61.3</v>
      </c>
      <c r="O60" s="12">
        <v>13.9</v>
      </c>
      <c r="P60" s="12">
        <v>30.9</v>
      </c>
      <c r="Q60" s="12">
        <v>22.4</v>
      </c>
      <c r="R60" s="23"/>
      <c r="S60" s="49">
        <f t="shared" si="22"/>
        <v>-0.47712797385666689</v>
      </c>
      <c r="T60" s="49">
        <f t="shared" si="4"/>
        <v>-1.0712564569240257</v>
      </c>
      <c r="U60" s="49">
        <f t="shared" si="5"/>
        <v>-0.80208920587913346</v>
      </c>
      <c r="V60" s="49">
        <f t="shared" si="6"/>
        <v>-0.8259779887890859</v>
      </c>
      <c r="W60" s="49">
        <f t="shared" si="7"/>
        <v>-0.2951135794643609</v>
      </c>
      <c r="X60" s="49">
        <f t="shared" si="8"/>
        <v>0.13180891179324836</v>
      </c>
      <c r="Y60" s="49">
        <f t="shared" si="9"/>
        <v>-0.11223395440342819</v>
      </c>
      <c r="Z60" s="49">
        <f t="shared" si="10"/>
        <v>-0.30872197800715173</v>
      </c>
      <c r="AA60" s="49">
        <f t="shared" si="11"/>
        <v>-0.3515640812707887</v>
      </c>
      <c r="AB60" s="49">
        <f t="shared" si="12"/>
        <v>0.13486038614862714</v>
      </c>
      <c r="AC60" s="49">
        <f t="shared" si="13"/>
        <v>-1.2925639060035929</v>
      </c>
      <c r="AD60" s="49">
        <f t="shared" si="14"/>
        <v>-0.16696128568191601</v>
      </c>
      <c r="AE60" s="49">
        <f t="shared" si="15"/>
        <v>-0.53861973713934241</v>
      </c>
      <c r="AF60" s="49">
        <f t="shared" si="16"/>
        <v>-1.5267136744904959</v>
      </c>
      <c r="AG60" s="49">
        <f t="shared" si="17"/>
        <v>-0.51649933526795433</v>
      </c>
      <c r="AH60" s="49">
        <f t="shared" si="18"/>
        <v>-0.49314146393192182</v>
      </c>
      <c r="AI60" s="49">
        <f t="shared" si="19"/>
        <v>-0.17514189104310443</v>
      </c>
      <c r="AJ60" s="49">
        <f t="shared" si="20"/>
        <v>-0.88121465082883677</v>
      </c>
      <c r="AK60" s="50">
        <f t="shared" si="23"/>
        <v>0.43366792645828306</v>
      </c>
      <c r="AL60" s="50">
        <f t="shared" si="23"/>
        <v>0.38545835840292747</v>
      </c>
      <c r="AM60" s="50">
        <f t="shared" si="23"/>
        <v>0.58382706677505303</v>
      </c>
      <c r="AN60" s="50">
        <f t="shared" si="23"/>
        <v>0.37516759402257732</v>
      </c>
    </row>
    <row r="61" spans="1:40">
      <c r="A61" s="1" t="s">
        <v>4</v>
      </c>
      <c r="B61" s="1">
        <v>13063040516</v>
      </c>
      <c r="C61" s="1"/>
      <c r="D61" s="12">
        <v>68.400000000000006</v>
      </c>
      <c r="E61" s="12">
        <v>59.5</v>
      </c>
      <c r="F61" s="12">
        <v>31.8</v>
      </c>
      <c r="G61" s="12">
        <v>18.2</v>
      </c>
      <c r="H61" s="12">
        <v>12.2</v>
      </c>
      <c r="I61" s="12">
        <v>12</v>
      </c>
      <c r="J61" s="12">
        <v>49.6</v>
      </c>
      <c r="K61" s="12">
        <v>51</v>
      </c>
      <c r="L61" s="12">
        <v>59.4</v>
      </c>
      <c r="M61" s="12">
        <v>21.2</v>
      </c>
      <c r="N61" s="12">
        <v>64.400000000000006</v>
      </c>
      <c r="O61" s="12">
        <v>22.8</v>
      </c>
      <c r="P61" s="12">
        <v>30.2</v>
      </c>
      <c r="Q61" s="12">
        <v>16.3</v>
      </c>
      <c r="R61" s="23"/>
      <c r="S61" s="49">
        <f t="shared" si="22"/>
        <v>-0.47712797385666689</v>
      </c>
      <c r="T61" s="49">
        <f t="shared" si="4"/>
        <v>-0.98522383276021586</v>
      </c>
      <c r="U61" s="49">
        <f t="shared" si="5"/>
        <v>-0.68228661261672463</v>
      </c>
      <c r="V61" s="49">
        <f t="shared" si="6"/>
        <v>-0.79940026909210249</v>
      </c>
      <c r="W61" s="49">
        <f t="shared" si="7"/>
        <v>-1.0450610492887737</v>
      </c>
      <c r="X61" s="49">
        <f t="shared" si="8"/>
        <v>-0.13085405068865946</v>
      </c>
      <c r="Y61" s="49">
        <f t="shared" si="9"/>
        <v>-1.2828477201454993</v>
      </c>
      <c r="Z61" s="49">
        <f t="shared" si="10"/>
        <v>-0.99455760180090735</v>
      </c>
      <c r="AA61" s="49">
        <f t="shared" si="11"/>
        <v>-1.9254156222514365</v>
      </c>
      <c r="AB61" s="49">
        <f t="shared" si="12"/>
        <v>-0.61729612551179802</v>
      </c>
      <c r="AC61" s="49">
        <f t="shared" si="13"/>
        <v>-1.0013232462226724</v>
      </c>
      <c r="AD61" s="49">
        <f t="shared" si="14"/>
        <v>-1.082354643506356</v>
      </c>
      <c r="AE61" s="49">
        <f t="shared" si="15"/>
        <v>-0.48834965431312022</v>
      </c>
      <c r="AF61" s="49">
        <f t="shared" si="16"/>
        <v>-0.61151705438100101</v>
      </c>
      <c r="AG61" s="49">
        <f t="shared" si="17"/>
        <v>-0.91560157323835656</v>
      </c>
      <c r="AH61" s="49">
        <f t="shared" si="18"/>
        <v>-0.77182878692123469</v>
      </c>
      <c r="AI61" s="49">
        <f t="shared" si="19"/>
        <v>-1.1790897831880474</v>
      </c>
      <c r="AJ61" s="49">
        <f t="shared" si="20"/>
        <v>-0.79588614960578741</v>
      </c>
      <c r="AK61" s="50">
        <f t="shared" si="23"/>
        <v>0.31453250078869799</v>
      </c>
      <c r="AL61" s="50">
        <f t="shared" si="23"/>
        <v>0.30401030962936193</v>
      </c>
      <c r="AM61" s="50">
        <f t="shared" si="23"/>
        <v>0.35023636990562435</v>
      </c>
      <c r="AN61" s="50">
        <f t="shared" si="23"/>
        <v>0.39901441025524942</v>
      </c>
    </row>
    <row r="62" spans="1:40">
      <c r="A62" s="1" t="s">
        <v>4</v>
      </c>
      <c r="B62" s="1">
        <v>13063040518</v>
      </c>
      <c r="C62" s="1"/>
      <c r="D62" s="12">
        <v>72.3</v>
      </c>
      <c r="E62" s="12">
        <v>61.1</v>
      </c>
      <c r="F62" s="12">
        <v>34.799999999999997</v>
      </c>
      <c r="G62" s="12">
        <v>16</v>
      </c>
      <c r="H62" s="12">
        <v>15.9</v>
      </c>
      <c r="I62" s="12">
        <v>20.6</v>
      </c>
      <c r="J62" s="12">
        <v>62.4</v>
      </c>
      <c r="K62" s="12">
        <v>55.5</v>
      </c>
      <c r="L62" s="12">
        <v>49.7</v>
      </c>
      <c r="M62" s="12">
        <v>16.399999999999999</v>
      </c>
      <c r="N62" s="12">
        <v>63.4</v>
      </c>
      <c r="O62" s="12">
        <v>17.8</v>
      </c>
      <c r="P62" s="12">
        <v>46.9</v>
      </c>
      <c r="Q62" s="12">
        <v>24.8</v>
      </c>
      <c r="R62" s="23"/>
      <c r="S62" s="49">
        <f t="shared" si="22"/>
        <v>-0.14491886787043062</v>
      </c>
      <c r="T62" s="49">
        <f t="shared" si="4"/>
        <v>-0.83227694535788677</v>
      </c>
      <c r="U62" s="49">
        <f t="shared" si="5"/>
        <v>-0.5385235007018343</v>
      </c>
      <c r="V62" s="49">
        <f t="shared" si="6"/>
        <v>-0.91634223575882967</v>
      </c>
      <c r="W62" s="49">
        <f t="shared" si="7"/>
        <v>-2.3663970675508352</v>
      </c>
      <c r="X62" s="49">
        <f t="shared" si="8"/>
        <v>-1.1576274494815724</v>
      </c>
      <c r="Y62" s="49">
        <f t="shared" si="9"/>
        <v>-1.9259316772913577</v>
      </c>
      <c r="Z62" s="49">
        <f t="shared" si="10"/>
        <v>-1.2165907174175909</v>
      </c>
      <c r="AA62" s="49">
        <f t="shared" si="11"/>
        <v>-1.0326460346776192</v>
      </c>
      <c r="AB62" s="49">
        <f t="shared" si="12"/>
        <v>-0.21163868102078209</v>
      </c>
      <c r="AC62" s="49">
        <f t="shared" si="13"/>
        <v>-1.0952718461520019</v>
      </c>
      <c r="AD62" s="49">
        <f t="shared" si="14"/>
        <v>-0.568088712144311</v>
      </c>
      <c r="AE62" s="49">
        <f t="shared" si="15"/>
        <v>-1.6876502017387089</v>
      </c>
      <c r="AF62" s="49">
        <f t="shared" si="16"/>
        <v>-1.886791033222101</v>
      </c>
      <c r="AG62" s="49">
        <f t="shared" si="17"/>
        <v>-1.085248264737303</v>
      </c>
      <c r="AH62" s="49">
        <f t="shared" si="18"/>
        <v>-1.1260025348589637</v>
      </c>
      <c r="AI62" s="49">
        <f t="shared" si="19"/>
        <v>-0.820291811038664</v>
      </c>
      <c r="AJ62" s="49">
        <f t="shared" si="20"/>
        <v>-1.3094504483142808</v>
      </c>
      <c r="AK62" s="50">
        <f t="shared" si="23"/>
        <v>0.26389151489008561</v>
      </c>
      <c r="AL62" s="50">
        <f t="shared" si="23"/>
        <v>0.20050089848382932</v>
      </c>
      <c r="AM62" s="50">
        <f t="shared" si="23"/>
        <v>0.43371865918126357</v>
      </c>
      <c r="AN62" s="50">
        <f t="shared" si="23"/>
        <v>0.25548823459971853</v>
      </c>
    </row>
    <row r="63" spans="1:40">
      <c r="A63" s="1" t="s">
        <v>4</v>
      </c>
      <c r="B63" s="1">
        <v>13063040519</v>
      </c>
      <c r="C63" s="1"/>
      <c r="D63" s="12">
        <v>63</v>
      </c>
      <c r="E63" s="12">
        <v>52.6</v>
      </c>
      <c r="F63" s="12">
        <v>25.2</v>
      </c>
      <c r="G63" s="12">
        <v>17.100000000000001</v>
      </c>
      <c r="H63" s="12">
        <v>9.1999999999999993</v>
      </c>
      <c r="I63" s="12">
        <v>6.7</v>
      </c>
      <c r="J63" s="12">
        <v>55</v>
      </c>
      <c r="K63" s="12">
        <v>59.5</v>
      </c>
      <c r="L63" s="12">
        <v>59.2</v>
      </c>
      <c r="M63" s="12">
        <v>17.399999999999999</v>
      </c>
      <c r="N63" s="12">
        <v>55.2</v>
      </c>
      <c r="O63" s="12">
        <v>16.100000000000001</v>
      </c>
      <c r="P63" s="12">
        <v>34.4</v>
      </c>
      <c r="Q63" s="12">
        <v>14.7</v>
      </c>
      <c r="R63" s="23"/>
      <c r="S63" s="49">
        <f t="shared" si="22"/>
        <v>-0.93710981291453399</v>
      </c>
      <c r="T63" s="49">
        <f t="shared" si="4"/>
        <v>-1.6448072846827591</v>
      </c>
      <c r="U63" s="49">
        <f t="shared" si="5"/>
        <v>-0.99856545882948389</v>
      </c>
      <c r="V63" s="49">
        <f t="shared" si="6"/>
        <v>-0.85787125242546602</v>
      </c>
      <c r="W63" s="49">
        <f t="shared" si="7"/>
        <v>2.6292479031816276E-2</v>
      </c>
      <c r="X63" s="49">
        <f t="shared" si="8"/>
        <v>0.50192490438139137</v>
      </c>
      <c r="Y63" s="49">
        <f t="shared" si="9"/>
        <v>-1.5541487645664083</v>
      </c>
      <c r="Z63" s="49">
        <f t="shared" si="10"/>
        <v>-1.4139534868546428</v>
      </c>
      <c r="AA63" s="49">
        <f t="shared" si="11"/>
        <v>-1.9070080018890903</v>
      </c>
      <c r="AB63" s="49">
        <f t="shared" si="12"/>
        <v>-0.29615064862307705</v>
      </c>
      <c r="AC63" s="49">
        <f t="shared" si="13"/>
        <v>-1.865650365572499</v>
      </c>
      <c r="AD63" s="49">
        <f t="shared" si="14"/>
        <v>-0.39323829548121586</v>
      </c>
      <c r="AE63" s="49">
        <f t="shared" si="15"/>
        <v>-0.78997015127045389</v>
      </c>
      <c r="AF63" s="49">
        <f t="shared" si="16"/>
        <v>-0.37146548189326428</v>
      </c>
      <c r="AG63" s="49">
        <f t="shared" si="17"/>
        <v>-0.94713242978135759</v>
      </c>
      <c r="AH63" s="49">
        <f t="shared" si="18"/>
        <v>-0.78061217000077765</v>
      </c>
      <c r="AI63" s="49">
        <f t="shared" si="19"/>
        <v>-1.2057040457889368</v>
      </c>
      <c r="AJ63" s="49">
        <f t="shared" si="20"/>
        <v>-0.85508107355435814</v>
      </c>
      <c r="AK63" s="50">
        <f t="shared" si="23"/>
        <v>0.3051202708922181</v>
      </c>
      <c r="AL63" s="50">
        <f t="shared" si="23"/>
        <v>0.3014433130190175</v>
      </c>
      <c r="AM63" s="50">
        <f t="shared" si="23"/>
        <v>0.34404397267440412</v>
      </c>
      <c r="AN63" s="50">
        <f t="shared" si="23"/>
        <v>0.38247116323842201</v>
      </c>
    </row>
    <row r="64" spans="1:40">
      <c r="A64" s="1" t="s">
        <v>4</v>
      </c>
      <c r="B64" s="1">
        <v>13063040520</v>
      </c>
      <c r="C64" s="1"/>
      <c r="D64" s="12">
        <v>51.4</v>
      </c>
      <c r="E64" s="12">
        <v>51.4</v>
      </c>
      <c r="F64" s="12">
        <v>25.3</v>
      </c>
      <c r="G64" s="12">
        <v>13.1</v>
      </c>
      <c r="H64" s="12">
        <v>12</v>
      </c>
      <c r="I64" s="12">
        <v>33.6</v>
      </c>
      <c r="J64" s="12">
        <v>39.9</v>
      </c>
      <c r="K64" s="12">
        <v>50.6</v>
      </c>
      <c r="L64" s="12">
        <v>54</v>
      </c>
      <c r="M64" s="12">
        <v>13.2</v>
      </c>
      <c r="N64" s="12">
        <v>65.599999999999994</v>
      </c>
      <c r="O64" s="12">
        <v>14.9</v>
      </c>
      <c r="P64" s="12">
        <v>31</v>
      </c>
      <c r="Q64" s="12">
        <v>17</v>
      </c>
      <c r="R64" s="23"/>
      <c r="S64" s="49">
        <f t="shared" si="22"/>
        <v>-1.9252189486684699</v>
      </c>
      <c r="T64" s="49">
        <f t="shared" si="4"/>
        <v>-1.7595174502345059</v>
      </c>
      <c r="U64" s="49">
        <f t="shared" si="5"/>
        <v>-0.99377335509898745</v>
      </c>
      <c r="V64" s="49">
        <f t="shared" si="6"/>
        <v>-1.0704930100013339</v>
      </c>
      <c r="W64" s="49">
        <f t="shared" si="7"/>
        <v>-0.97363748073406808</v>
      </c>
      <c r="X64" s="49">
        <f t="shared" si="8"/>
        <v>-2.7097267732383008</v>
      </c>
      <c r="Y64" s="49">
        <f t="shared" si="9"/>
        <v>-0.795510658870903</v>
      </c>
      <c r="Z64" s="49">
        <f t="shared" si="10"/>
        <v>-0.97482132485720219</v>
      </c>
      <c r="AA64" s="49">
        <f t="shared" si="11"/>
        <v>-1.4284098724680743</v>
      </c>
      <c r="AB64" s="49">
        <f t="shared" si="12"/>
        <v>5.8799615306561775E-2</v>
      </c>
      <c r="AC64" s="49">
        <f t="shared" si="13"/>
        <v>-0.88858492630747865</v>
      </c>
      <c r="AD64" s="49">
        <f t="shared" si="14"/>
        <v>-0.26981447195432501</v>
      </c>
      <c r="AE64" s="49">
        <f t="shared" si="15"/>
        <v>-0.54580117754308854</v>
      </c>
      <c r="AF64" s="49">
        <f t="shared" si="16"/>
        <v>-0.71653961734438554</v>
      </c>
      <c r="AG64" s="49">
        <f t="shared" si="17"/>
        <v>-0.94926254156673684</v>
      </c>
      <c r="AH64" s="49">
        <f t="shared" si="18"/>
        <v>-1.4611253824066526</v>
      </c>
      <c r="AI64" s="49">
        <f t="shared" si="19"/>
        <v>-0.78147719400623827</v>
      </c>
      <c r="AJ64" s="49">
        <f t="shared" si="20"/>
        <v>-0.60518504828731945</v>
      </c>
      <c r="AK64" s="50">
        <f t="shared" si="23"/>
        <v>0.30448441433685147</v>
      </c>
      <c r="AL64" s="50">
        <f t="shared" si="23"/>
        <v>0.1025592277274346</v>
      </c>
      <c r="AM64" s="50">
        <f t="shared" si="23"/>
        <v>0.44274973889392982</v>
      </c>
      <c r="AN64" s="50">
        <f t="shared" si="23"/>
        <v>0.45230978112578879</v>
      </c>
    </row>
    <row r="65" spans="1:53">
      <c r="A65" s="1" t="s">
        <v>4</v>
      </c>
      <c r="B65" s="1">
        <v>13063040521</v>
      </c>
      <c r="C65" s="1"/>
      <c r="D65" s="12">
        <v>63</v>
      </c>
      <c r="E65" s="12">
        <v>52.6</v>
      </c>
      <c r="F65" s="12">
        <v>20.8</v>
      </c>
      <c r="G65" s="12">
        <v>18.7</v>
      </c>
      <c r="H65" s="12">
        <v>15.5</v>
      </c>
      <c r="I65" s="12">
        <v>5.9</v>
      </c>
      <c r="J65" s="12">
        <v>47.4</v>
      </c>
      <c r="K65" s="12">
        <v>39.700000000000003</v>
      </c>
      <c r="L65" s="12">
        <v>34.700000000000003</v>
      </c>
      <c r="M65" s="12">
        <v>30.1</v>
      </c>
      <c r="N65" s="12">
        <v>55.2</v>
      </c>
      <c r="O65" s="12">
        <v>20.2</v>
      </c>
      <c r="P65" s="12">
        <v>29.2</v>
      </c>
      <c r="Q65" s="12">
        <v>21.5</v>
      </c>
      <c r="R65" s="23"/>
      <c r="S65" s="49">
        <f t="shared" si="22"/>
        <v>-0.93710981291453399</v>
      </c>
      <c r="T65" s="49">
        <f t="shared" si="4"/>
        <v>-1.6448072846827591</v>
      </c>
      <c r="U65" s="49">
        <f t="shared" si="5"/>
        <v>-1.2094180229713232</v>
      </c>
      <c r="V65" s="49">
        <f t="shared" si="6"/>
        <v>-0.77282254939511896</v>
      </c>
      <c r="W65" s="49">
        <f t="shared" si="7"/>
        <v>-2.2235499304414232</v>
      </c>
      <c r="X65" s="49">
        <f t="shared" si="8"/>
        <v>0.59743870892026696</v>
      </c>
      <c r="Y65" s="49">
        <f t="shared" si="9"/>
        <v>-1.1723176650110545</v>
      </c>
      <c r="Z65" s="49">
        <f t="shared" si="10"/>
        <v>-0.43700777814123559</v>
      </c>
      <c r="AA65" s="49">
        <f t="shared" si="11"/>
        <v>0.34792549249838756</v>
      </c>
      <c r="AB65" s="49">
        <f t="shared" si="12"/>
        <v>-1.3694526371722235</v>
      </c>
      <c r="AC65" s="49">
        <f t="shared" si="13"/>
        <v>-1.865650365572499</v>
      </c>
      <c r="AD65" s="49">
        <f t="shared" si="14"/>
        <v>-0.81493635919809249</v>
      </c>
      <c r="AE65" s="49">
        <f t="shared" si="15"/>
        <v>-0.4165352502756598</v>
      </c>
      <c r="AF65" s="49">
        <f t="shared" si="16"/>
        <v>-1.3916846649661443</v>
      </c>
      <c r="AG65" s="49">
        <f t="shared" si="17"/>
        <v>-0.88672601570251464</v>
      </c>
      <c r="AH65" s="49">
        <f t="shared" si="18"/>
        <v>-1.0517980794994211</v>
      </c>
      <c r="AI65" s="49">
        <f t="shared" si="19"/>
        <v>-0.4861783076050239</v>
      </c>
      <c r="AJ65" s="49">
        <f t="shared" si="20"/>
        <v>-1.1222016600030988</v>
      </c>
      <c r="AK65" s="50">
        <f t="shared" si="23"/>
        <v>0.32315210125992921</v>
      </c>
      <c r="AL65" s="50">
        <f t="shared" si="23"/>
        <v>0.22218759752170289</v>
      </c>
      <c r="AM65" s="50">
        <f t="shared" si="23"/>
        <v>0.51145756048400415</v>
      </c>
      <c r="AN65" s="50">
        <f t="shared" si="23"/>
        <v>0.30781878512673388</v>
      </c>
    </row>
    <row r="66" spans="1:53">
      <c r="A66" s="1" t="s">
        <v>4</v>
      </c>
      <c r="B66" s="1">
        <v>13063040522</v>
      </c>
      <c r="C66" s="1"/>
      <c r="D66" s="12">
        <v>63</v>
      </c>
      <c r="E66" s="12">
        <v>52.6</v>
      </c>
      <c r="F66" s="12">
        <v>22.4</v>
      </c>
      <c r="G66" s="12">
        <v>21.7</v>
      </c>
      <c r="H66" s="12">
        <v>11.4</v>
      </c>
      <c r="I66" s="12">
        <v>1.4</v>
      </c>
      <c r="J66" s="12">
        <v>30</v>
      </c>
      <c r="K66" s="12">
        <v>61.7</v>
      </c>
      <c r="L66" s="12">
        <v>53.7</v>
      </c>
      <c r="M66" s="12">
        <v>24.4</v>
      </c>
      <c r="N66" s="12">
        <v>55.2</v>
      </c>
      <c r="O66" s="12">
        <v>18.3</v>
      </c>
      <c r="P66" s="12">
        <v>35.200000000000003</v>
      </c>
      <c r="Q66" s="12">
        <v>26.6</v>
      </c>
      <c r="R66" s="23"/>
      <c r="S66" s="49">
        <f t="shared" si="22"/>
        <v>-0.93710981291453399</v>
      </c>
      <c r="T66" s="49">
        <f t="shared" si="4"/>
        <v>-1.6448072846827591</v>
      </c>
      <c r="U66" s="49">
        <f t="shared" si="5"/>
        <v>-1.1327443632833818</v>
      </c>
      <c r="V66" s="49">
        <f t="shared" si="6"/>
        <v>-0.61335623121321803</v>
      </c>
      <c r="W66" s="49">
        <f t="shared" si="7"/>
        <v>-0.75936677506995021</v>
      </c>
      <c r="X66" s="49">
        <f t="shared" si="8"/>
        <v>1.1347038594514423</v>
      </c>
      <c r="Y66" s="49">
        <f t="shared" si="9"/>
        <v>-0.29812541076590293</v>
      </c>
      <c r="Z66" s="49">
        <f t="shared" si="10"/>
        <v>-1.5225030100450216</v>
      </c>
      <c r="AA66" s="49">
        <f t="shared" si="11"/>
        <v>-1.4007984419245543</v>
      </c>
      <c r="AB66" s="49">
        <f t="shared" si="12"/>
        <v>-0.88773442183914186</v>
      </c>
      <c r="AC66" s="49">
        <f t="shared" si="13"/>
        <v>-1.865650365572499</v>
      </c>
      <c r="AD66" s="49">
        <f t="shared" si="14"/>
        <v>-0.61951530528051557</v>
      </c>
      <c r="AE66" s="49">
        <f t="shared" si="15"/>
        <v>-0.84742167450042249</v>
      </c>
      <c r="AF66" s="49">
        <f t="shared" si="16"/>
        <v>-2.1568490522708048</v>
      </c>
      <c r="AG66" s="49">
        <f t="shared" si="17"/>
        <v>-1.0833207977717969</v>
      </c>
      <c r="AH66" s="49">
        <f t="shared" si="18"/>
        <v>-0.60725800263975771</v>
      </c>
      <c r="AI66" s="49">
        <f t="shared" si="19"/>
        <v>-1.2703452912695725</v>
      </c>
      <c r="AJ66" s="49">
        <f t="shared" si="20"/>
        <v>-1.3723590994060604</v>
      </c>
      <c r="AK66" s="50">
        <f t="shared" si="23"/>
        <v>0.26446688023648757</v>
      </c>
      <c r="AL66" s="50">
        <f t="shared" si="23"/>
        <v>0.35210711260226096</v>
      </c>
      <c r="AM66" s="50">
        <f t="shared" si="23"/>
        <v>0.32900375624836126</v>
      </c>
      <c r="AN66" s="50">
        <f t="shared" si="23"/>
        <v>0.23790710964699616</v>
      </c>
    </row>
    <row r="67" spans="1:53">
      <c r="A67" s="1" t="s">
        <v>4</v>
      </c>
      <c r="B67" s="1">
        <v>13063040523</v>
      </c>
      <c r="C67" s="1"/>
      <c r="D67" s="12">
        <v>66.400000000000006</v>
      </c>
      <c r="E67" s="12">
        <v>57.1</v>
      </c>
      <c r="F67" s="12">
        <v>18.100000000000001</v>
      </c>
      <c r="G67" s="12">
        <v>26.6</v>
      </c>
      <c r="H67" s="12">
        <v>14.4</v>
      </c>
      <c r="I67" s="12">
        <v>11.5</v>
      </c>
      <c r="J67" s="12">
        <v>27.5</v>
      </c>
      <c r="K67" s="12">
        <v>48.3</v>
      </c>
      <c r="L67" s="12">
        <v>40.4</v>
      </c>
      <c r="M67" s="12">
        <v>16</v>
      </c>
      <c r="N67" s="12">
        <v>59.8</v>
      </c>
      <c r="O67" s="12">
        <v>27.5</v>
      </c>
      <c r="P67" s="12">
        <v>40.799999999999997</v>
      </c>
      <c r="Q67" s="12">
        <v>9.8000000000000007</v>
      </c>
      <c r="R67" s="23"/>
      <c r="S67" s="49">
        <f t="shared" si="22"/>
        <v>-0.64749161795217303</v>
      </c>
      <c r="T67" s="49">
        <f t="shared" si="4"/>
        <v>-1.2146441638637091</v>
      </c>
      <c r="U67" s="49">
        <f t="shared" si="5"/>
        <v>-1.3388048236947245</v>
      </c>
      <c r="V67" s="49">
        <f t="shared" si="6"/>
        <v>-0.35289457818277986</v>
      </c>
      <c r="W67" s="49">
        <f t="shared" si="7"/>
        <v>-1.8307203033905401</v>
      </c>
      <c r="X67" s="49">
        <f t="shared" si="8"/>
        <v>-7.1157922851862204E-2</v>
      </c>
      <c r="Y67" s="49">
        <f t="shared" si="9"/>
        <v>-0.1725230753858524</v>
      </c>
      <c r="Z67" s="49">
        <f t="shared" si="10"/>
        <v>-0.86133773243089706</v>
      </c>
      <c r="AA67" s="49">
        <f t="shared" si="11"/>
        <v>-0.17669168782849462</v>
      </c>
      <c r="AB67" s="49">
        <f t="shared" si="12"/>
        <v>-0.17783389397986421</v>
      </c>
      <c r="AC67" s="49">
        <f t="shared" si="13"/>
        <v>-1.4334868058975863</v>
      </c>
      <c r="AD67" s="49">
        <f t="shared" si="14"/>
        <v>-1.5657646189866781</v>
      </c>
      <c r="AE67" s="49">
        <f t="shared" si="15"/>
        <v>-1.2495823371102004</v>
      </c>
      <c r="AF67" s="49">
        <f t="shared" si="16"/>
        <v>0.36369245885042845</v>
      </c>
      <c r="AG67" s="49">
        <f t="shared" si="17"/>
        <v>-0.72686896027215731</v>
      </c>
      <c r="AH67" s="49">
        <f t="shared" si="18"/>
        <v>-0.80403378361737732</v>
      </c>
      <c r="AI67" s="49">
        <f t="shared" si="19"/>
        <v>-0.40528777141308531</v>
      </c>
      <c r="AJ67" s="49">
        <f t="shared" si="20"/>
        <v>-0.97128532578600923</v>
      </c>
      <c r="AK67" s="50">
        <f t="shared" si="23"/>
        <v>0.37087079720568944</v>
      </c>
      <c r="AL67" s="50">
        <f t="shared" si="23"/>
        <v>0.29459820536310322</v>
      </c>
      <c r="AM67" s="50">
        <f t="shared" si="23"/>
        <v>0.53027853402960001</v>
      </c>
      <c r="AN67" s="50">
        <f t="shared" si="23"/>
        <v>0.34999547916212981</v>
      </c>
    </row>
    <row r="68" spans="1:53">
      <c r="A68" s="1" t="s">
        <v>4</v>
      </c>
      <c r="B68" s="1">
        <v>13063040524</v>
      </c>
      <c r="C68" s="1"/>
      <c r="D68" s="12">
        <v>65.400000000000006</v>
      </c>
      <c r="E68" s="12">
        <v>55.9</v>
      </c>
      <c r="F68" s="12">
        <v>27</v>
      </c>
      <c r="G68" s="12">
        <v>20.5</v>
      </c>
      <c r="H68" s="12">
        <v>9</v>
      </c>
      <c r="I68" s="12">
        <v>27.1</v>
      </c>
      <c r="J68" s="12">
        <v>34.700000000000003</v>
      </c>
      <c r="K68" s="12">
        <v>37.700000000000003</v>
      </c>
      <c r="L68" s="12">
        <v>36.9</v>
      </c>
      <c r="M68" s="12">
        <v>17</v>
      </c>
      <c r="N68" s="12">
        <v>58.4</v>
      </c>
      <c r="O68" s="12">
        <v>16.5</v>
      </c>
      <c r="P68" s="12">
        <v>29.2</v>
      </c>
      <c r="Q68" s="12">
        <v>13.8</v>
      </c>
      <c r="R68" s="23"/>
      <c r="S68" s="49">
        <f t="shared" si="22"/>
        <v>-0.73267343999992607</v>
      </c>
      <c r="T68" s="49">
        <f t="shared" si="4"/>
        <v>-1.3293543294154559</v>
      </c>
      <c r="U68" s="49">
        <f t="shared" si="5"/>
        <v>-0.91230759168054953</v>
      </c>
      <c r="V68" s="49">
        <f t="shared" si="6"/>
        <v>-0.67714275848597838</v>
      </c>
      <c r="W68" s="49">
        <f t="shared" si="7"/>
        <v>9.7716047586522026E-2</v>
      </c>
      <c r="X68" s="49">
        <f t="shared" si="8"/>
        <v>-1.9336771113599365</v>
      </c>
      <c r="Y68" s="49">
        <f t="shared" si="9"/>
        <v>-0.53425780128039813</v>
      </c>
      <c r="Z68" s="49">
        <f t="shared" si="10"/>
        <v>-0.33832639342270959</v>
      </c>
      <c r="AA68" s="49">
        <f t="shared" si="11"/>
        <v>0.14544166851257365</v>
      </c>
      <c r="AB68" s="49">
        <f t="shared" si="12"/>
        <v>-0.26234586158215917</v>
      </c>
      <c r="AC68" s="49">
        <f t="shared" si="13"/>
        <v>-1.5650148457986468</v>
      </c>
      <c r="AD68" s="49">
        <f t="shared" si="14"/>
        <v>-0.43437956999017929</v>
      </c>
      <c r="AE68" s="49">
        <f t="shared" si="15"/>
        <v>-0.4165352502756598</v>
      </c>
      <c r="AF68" s="49">
        <f t="shared" si="16"/>
        <v>-0.23643647236891274</v>
      </c>
      <c r="AG68" s="49">
        <f t="shared" si="17"/>
        <v>-0.55835916327188218</v>
      </c>
      <c r="AH68" s="49">
        <f t="shared" si="18"/>
        <v>-0.86024242637653181</v>
      </c>
      <c r="AI68" s="49">
        <f t="shared" si="19"/>
        <v>-0.15174352883076503</v>
      </c>
      <c r="AJ68" s="49">
        <f t="shared" si="20"/>
        <v>-0.66309153460834969</v>
      </c>
      <c r="AK68" s="50">
        <f t="shared" si="23"/>
        <v>0.42117241038935693</v>
      </c>
      <c r="AL68" s="50">
        <f t="shared" si="23"/>
        <v>0.27817089095268388</v>
      </c>
      <c r="AM68" s="50">
        <f t="shared" si="23"/>
        <v>0.58927121360532952</v>
      </c>
      <c r="AN68" s="50">
        <f t="shared" si="23"/>
        <v>0.43612661467865171</v>
      </c>
    </row>
    <row r="69" spans="1:53">
      <c r="A69" s="1" t="s">
        <v>4</v>
      </c>
      <c r="B69" s="1">
        <v>13063040525</v>
      </c>
      <c r="C69" s="1"/>
      <c r="D69" s="12">
        <v>72.3</v>
      </c>
      <c r="E69" s="12">
        <v>61.1</v>
      </c>
      <c r="F69" s="12">
        <v>18.8</v>
      </c>
      <c r="G69" s="12">
        <v>16</v>
      </c>
      <c r="H69" s="12">
        <v>8.6</v>
      </c>
      <c r="I69" s="12">
        <v>16.100000000000001</v>
      </c>
      <c r="J69" s="12">
        <v>23.7</v>
      </c>
      <c r="K69" s="12">
        <v>51.2</v>
      </c>
      <c r="L69" s="12">
        <v>52.4</v>
      </c>
      <c r="M69" s="12">
        <v>11.8</v>
      </c>
      <c r="N69" s="12">
        <v>63.4</v>
      </c>
      <c r="O69" s="12">
        <v>17.2</v>
      </c>
      <c r="P69" s="12">
        <v>22.9</v>
      </c>
      <c r="Q69" s="12">
        <v>16.7</v>
      </c>
      <c r="R69" s="23"/>
      <c r="S69" s="49">
        <f t="shared" si="22"/>
        <v>-0.14491886787043062</v>
      </c>
      <c r="T69" s="49">
        <f t="shared" si="4"/>
        <v>-0.83227694535788677</v>
      </c>
      <c r="U69" s="49">
        <f t="shared" si="5"/>
        <v>-1.3052600975812503</v>
      </c>
      <c r="V69" s="49">
        <f t="shared" si="6"/>
        <v>-0.91634223575882967</v>
      </c>
      <c r="W69" s="49">
        <f t="shared" si="7"/>
        <v>0.24056318469593416</v>
      </c>
      <c r="X69" s="49">
        <f t="shared" si="8"/>
        <v>-0.62036229895039707</v>
      </c>
      <c r="Y69" s="49">
        <f t="shared" si="9"/>
        <v>1.8392474391824433E-2</v>
      </c>
      <c r="Z69" s="49">
        <f t="shared" si="10"/>
        <v>-1.0044257402727601</v>
      </c>
      <c r="AA69" s="49">
        <f t="shared" si="11"/>
        <v>-1.2811489095693001</v>
      </c>
      <c r="AB69" s="49">
        <f t="shared" si="12"/>
        <v>0.17711636994977462</v>
      </c>
      <c r="AC69" s="49">
        <f t="shared" si="13"/>
        <v>-1.0952718461520019</v>
      </c>
      <c r="AD69" s="49">
        <f t="shared" si="14"/>
        <v>-0.50637680038086552</v>
      </c>
      <c r="AE69" s="49">
        <f t="shared" si="15"/>
        <v>3.5895495160340754E-2</v>
      </c>
      <c r="AF69" s="49">
        <f t="shared" si="16"/>
        <v>-0.67152994750293493</v>
      </c>
      <c r="AG69" s="49">
        <f t="shared" si="17"/>
        <v>-0.59024696170849655</v>
      </c>
      <c r="AH69" s="49">
        <f t="shared" si="18"/>
        <v>-0.50860068377586232</v>
      </c>
      <c r="AI69" s="49">
        <f t="shared" si="19"/>
        <v>-0.7028194266307618</v>
      </c>
      <c r="AJ69" s="49">
        <f t="shared" si="20"/>
        <v>-0.55932077471886543</v>
      </c>
      <c r="AK69" s="50">
        <f t="shared" si="23"/>
        <v>0.4116536302899737</v>
      </c>
      <c r="AL69" s="50">
        <f t="shared" si="23"/>
        <v>0.38094030828731879</v>
      </c>
      <c r="AM69" s="50">
        <f t="shared" si="23"/>
        <v>0.46105120935787536</v>
      </c>
      <c r="AN69" s="50">
        <f t="shared" si="23"/>
        <v>0.46512750190788643</v>
      </c>
    </row>
    <row r="70" spans="1:53">
      <c r="A70" s="1" t="s">
        <v>4</v>
      </c>
      <c r="B70" s="1">
        <v>13063040526</v>
      </c>
      <c r="C70" s="1"/>
      <c r="D70" s="12">
        <v>71.900000000000006</v>
      </c>
      <c r="E70" s="12">
        <v>60.9</v>
      </c>
      <c r="F70" s="12">
        <v>18.8</v>
      </c>
      <c r="G70" s="12">
        <v>16</v>
      </c>
      <c r="H70" s="12">
        <v>11.9</v>
      </c>
      <c r="I70" s="12">
        <v>10.6</v>
      </c>
      <c r="J70" s="12">
        <v>52.2</v>
      </c>
      <c r="K70" s="12">
        <v>54.4</v>
      </c>
      <c r="L70" s="12">
        <v>44.7</v>
      </c>
      <c r="M70" s="12">
        <v>15</v>
      </c>
      <c r="N70" s="12">
        <v>63.2</v>
      </c>
      <c r="O70" s="12">
        <v>10.1</v>
      </c>
      <c r="P70" s="12">
        <v>37.200000000000003</v>
      </c>
      <c r="Q70" s="12">
        <v>15.2</v>
      </c>
      <c r="R70" s="23"/>
      <c r="S70" s="49">
        <f t="shared" si="22"/>
        <v>-0.17899159668953113</v>
      </c>
      <c r="T70" s="49">
        <f t="shared" si="4"/>
        <v>-0.85139530628317817</v>
      </c>
      <c r="U70" s="49">
        <f t="shared" si="5"/>
        <v>-1.3052600975812503</v>
      </c>
      <c r="V70" s="49">
        <f t="shared" si="6"/>
        <v>-0.91634223575882967</v>
      </c>
      <c r="W70" s="49">
        <f t="shared" si="7"/>
        <v>-0.9379256964567152</v>
      </c>
      <c r="X70" s="49">
        <f t="shared" si="8"/>
        <v>3.6295107254372891E-2</v>
      </c>
      <c r="Y70" s="49">
        <f t="shared" si="9"/>
        <v>-1.4134741489407519</v>
      </c>
      <c r="Z70" s="49">
        <f t="shared" si="10"/>
        <v>-1.1623159558224014</v>
      </c>
      <c r="AA70" s="49">
        <f t="shared" si="11"/>
        <v>-0.5724555256189503</v>
      </c>
      <c r="AB70" s="49">
        <f t="shared" si="12"/>
        <v>-9.3321926377569239E-2</v>
      </c>
      <c r="AC70" s="49">
        <f t="shared" si="13"/>
        <v>-1.1140615661378674</v>
      </c>
      <c r="AD70" s="49">
        <f t="shared" si="14"/>
        <v>0.22388082215323818</v>
      </c>
      <c r="AE70" s="49">
        <f t="shared" si="15"/>
        <v>-0.99105048257534323</v>
      </c>
      <c r="AF70" s="49">
        <f t="shared" si="16"/>
        <v>-0.44648159829568196</v>
      </c>
      <c r="AG70" s="49">
        <f t="shared" si="17"/>
        <v>-0.662197271564957</v>
      </c>
      <c r="AH70" s="49">
        <f t="shared" si="18"/>
        <v>-0.79529913920798345</v>
      </c>
      <c r="AI70" s="49">
        <f t="shared" si="19"/>
        <v>-0.60936446927297372</v>
      </c>
      <c r="AJ70" s="49">
        <f t="shared" si="20"/>
        <v>-0.58192820621391361</v>
      </c>
      <c r="AK70" s="50">
        <f t="shared" si="23"/>
        <v>0.39017584846795422</v>
      </c>
      <c r="AL70" s="50">
        <f t="shared" si="23"/>
        <v>0.29715095780352668</v>
      </c>
      <c r="AM70" s="50">
        <f t="shared" si="23"/>
        <v>0.48279557356832059</v>
      </c>
      <c r="AN70" s="50">
        <f t="shared" si="23"/>
        <v>0.45880938713231006</v>
      </c>
    </row>
    <row r="71" spans="1:53">
      <c r="A71" s="1" t="s">
        <v>4</v>
      </c>
      <c r="B71" s="1">
        <v>13063040606</v>
      </c>
      <c r="C71" s="1"/>
      <c r="D71" s="12">
        <v>66.900000000000006</v>
      </c>
      <c r="E71" s="12">
        <v>64.400000000000006</v>
      </c>
      <c r="F71" s="12">
        <v>25.3</v>
      </c>
      <c r="G71" s="12">
        <v>12.5</v>
      </c>
      <c r="H71" s="12">
        <v>10</v>
      </c>
      <c r="I71" s="12">
        <v>6.7</v>
      </c>
      <c r="J71" s="12">
        <v>32.799999999999997</v>
      </c>
      <c r="K71" s="12">
        <v>46.6</v>
      </c>
      <c r="L71" s="12">
        <v>52.6</v>
      </c>
      <c r="M71" s="12">
        <v>23.8</v>
      </c>
      <c r="N71" s="12">
        <v>75.400000000000006</v>
      </c>
      <c r="O71" s="12">
        <v>21.8</v>
      </c>
      <c r="P71" s="12">
        <v>27.2</v>
      </c>
      <c r="Q71" s="12">
        <v>13.8</v>
      </c>
      <c r="R71" s="23"/>
      <c r="S71" s="49">
        <f t="shared" ref="S71:S134" si="25">IF((D71-AVERAGE(D$7:D$782))/_xlfn.STDEV.P(D$7:D$782)&lt;3.1, (IF((D71-AVERAGE(D$7:D$782))/_xlfn.STDEV.P(D$7:D$782)&gt;-3.1, (D71-AVERAGE(D$7:D$782))/_xlfn.STDEV.P(D$7:D$782), -3.1)), 3.1)</f>
        <v>-0.60490070692829645</v>
      </c>
      <c r="T71" s="49">
        <f t="shared" ref="T71:T134" si="26">IF((E71-AVERAGE(E$7:E$782))/_xlfn.STDEV.P(E$7:E$782)&lt;3.1, (IF((E71-AVERAGE(E$7:E$782))/_xlfn.STDEV.P(E$7:E$782)&gt;-3.1, (E71-AVERAGE(E$7:E$782))/_xlfn.STDEV.P(E$7:E$782), -3.1)), 3.1)</f>
        <v>-0.51682399009058311</v>
      </c>
      <c r="U71" s="49">
        <f t="shared" ref="U71:U134" si="27">IF((F71-AVERAGE(F$7:F$782))/_xlfn.STDEV.P(F$7:F$782)&lt;3.1, (IF((F71-AVERAGE(F$7:F$782))/_xlfn.STDEV.P(F$7:F$782)&gt;-3.1, (F71-AVERAGE(F$7:F$782))/_xlfn.STDEV.P(F$7:F$782), -3.1)), 3.1)</f>
        <v>-0.99377335509898745</v>
      </c>
      <c r="V71" s="49">
        <f t="shared" ref="V71:V134" si="28">IF((G71-AVERAGE(G$7:G$782))/_xlfn.STDEV.P(G$7:G$782)&lt;3.1, (IF((G71-AVERAGE(G$7:G$782))/_xlfn.STDEV.P(G$7:G$782)&gt;-3.1, (G71-AVERAGE(G$7:G$782))/_xlfn.STDEV.P(G$7:G$782), -3.1)), 3.1)</f>
        <v>-1.1023862736377141</v>
      </c>
      <c r="W71" s="49">
        <f t="shared" ref="W71:W134" si="29">IF((H71-AVERAGE(H$7:H$782))/_xlfn.STDEV.P(H$7:H$782)&lt;3.1, (IF((H71-AVERAGE(H$7:H$782))/_xlfn.STDEV.P(H$7:H$782)&gt;-3.1, -(H71-AVERAGE(H$7:H$782))/_xlfn.STDEV.P(H$7:H$782), 3.1)), -3.1)</f>
        <v>-0.25940179518700801</v>
      </c>
      <c r="X71" s="49">
        <f t="shared" ref="X71:X134" si="30">IF((I71-AVERAGE(I$7:I$782))/_xlfn.STDEV.P(I$7:I$782)&lt;3.1, (IF((I71-AVERAGE(I$7:I$782))/_xlfn.STDEV.P(I$7:I$782)&gt;-3.1, -(I71-AVERAGE(I$7:I$782))/_xlfn.STDEV.P(I$7:I$782), 3.1)), -3.1)</f>
        <v>0.50192490438139137</v>
      </c>
      <c r="Y71" s="49">
        <f t="shared" ref="Y71:Y134" si="31">IF((J71-AVERAGE(J$7:J$782))/_xlfn.STDEV.P(J$7:J$782)&lt;3.1, (IF((J71-AVERAGE(J$7:J$782))/_xlfn.STDEV.P(J$7:J$782)&gt;-3.1, -(J71-AVERAGE(J$7:J$782))/_xlfn.STDEV.P(J$7:J$782), 3.1)), -3.1)</f>
        <v>-0.43880002639155941</v>
      </c>
      <c r="Z71" s="49">
        <f t="shared" ref="Z71:Z134" si="32">IF((K71-AVERAGE(K$7:K$782))/_xlfn.STDEV.P(K$7:K$782)&lt;3.1, (IF((K71-AVERAGE(K$7:K$782))/_xlfn.STDEV.P(K$7:K$782)&gt;-3.1, -(K71-AVERAGE(K$7:K$782))/_xlfn.STDEV.P(K$7:K$782), 3.1)), -3.1)</f>
        <v>-0.77745855542015019</v>
      </c>
      <c r="AA71" s="49">
        <f t="shared" ref="AA71:AA134" si="33">IF((L71-AVERAGE(L$7:L$782))/_xlfn.STDEV.P(L$7:L$782)&lt;3.1, (IF((L71-AVERAGE(L$7:L$782))/_xlfn.STDEV.P(L$7:L$782)&gt;-3.1, -(L71-AVERAGE(L$7:L$782))/_xlfn.STDEV.P(L$7:L$782), 3.1)), -3.1)</f>
        <v>-1.2995565299316472</v>
      </c>
      <c r="AB71" s="49">
        <f t="shared" ref="AB71:AB134" si="34">IF((M71-AVERAGE(M$7:M$782))/_xlfn.STDEV.P(M$7:M$782)&lt;3.1, (IF((M71-AVERAGE(M$7:M$782))/_xlfn.STDEV.P(M$7:M$782)&gt;-3.1, -(M71-AVERAGE(M$7:M$782))/_xlfn.STDEV.P(M$7:M$782), 3.1)), -3.1)</f>
        <v>-0.83702724127776507</v>
      </c>
      <c r="AC71" s="49">
        <f t="shared" ref="AC71:AC134" si="35">IF((N71-AVERAGE(N$7:N$782))/_xlfn.STDEV.P(N$7:N$782)&lt;3.1, (IF((N71-AVERAGE(N$7:N$782))/_xlfn.STDEV.P(N$7:N$782)&gt;-3.1, (N71-AVERAGE(N$7:N$782))/_xlfn.STDEV.P(N$7:N$782), -3.1)), 3.1)</f>
        <v>3.2111352999946233E-2</v>
      </c>
      <c r="AD71" s="49">
        <f t="shared" ref="AD71:AD134" si="36">IF((O71-AVERAGE(O$7:O$782))/_xlfn.STDEV.P(O$7:O$782)&lt;3.1, (IF((O71-AVERAGE(O$7:O$782))/_xlfn.STDEV.P(O$7:O$782)&gt;-3.1, -(O71-AVERAGE(O$7:O$782))/_xlfn.STDEV.P(O$7:O$782), 3.1)), -3.1)</f>
        <v>-0.97950145723394699</v>
      </c>
      <c r="AE71" s="49">
        <f t="shared" ref="AE71:AE134" si="37">IF((P71-AVERAGE(P$7:P$782))/_xlfn.STDEV.P(P$7:P$782)&lt;3.1, (IF((P71-AVERAGE(P$7:P$782))/_xlfn.STDEV.P(P$7:P$782)&gt;-3.1, -(P71-AVERAGE(P$7:P$782))/_xlfn.STDEV.P(P$7:P$782), 3.1)), -3.1)</f>
        <v>-0.27290644220073901</v>
      </c>
      <c r="AF71" s="49">
        <f t="shared" ref="AF71:AF134" si="38">IF((Q71-AVERAGE(Q$7:Q$782))/_xlfn.STDEV.P(Q$7:Q$782)&lt;3.1, (IF((Q71-AVERAGE(Q$7:Q$782))/_xlfn.STDEV.P(Q$7:Q$782)&gt;-3.1, -(Q71-AVERAGE(Q$7:Q$782))/_xlfn.STDEV.P(Q$7:Q$782), 3.1)), -3.1)</f>
        <v>-0.23643647236891274</v>
      </c>
      <c r="AG71" s="49">
        <f t="shared" ref="AG71:AG134" si="39">AVERAGE(AH71:AJ71)</f>
        <v>-0.60775600577752997</v>
      </c>
      <c r="AH71" s="49">
        <f t="shared" ref="AH71:AH134" si="40">+AVERAGE(T71,S71,U71,V71,W71,X71,Y71)</f>
        <v>-0.4877373204218225</v>
      </c>
      <c r="AI71" s="49">
        <f t="shared" ref="AI71:AI134" si="41">+AVERAGE(Z71,AA71,AB71)</f>
        <v>-0.97134744220985425</v>
      </c>
      <c r="AJ71" s="49">
        <f t="shared" ref="AJ71:AJ134" si="42">+AVERAGE(AC71,AD71,AE71,AF71)</f>
        <v>-0.36418325470091312</v>
      </c>
      <c r="AK71" s="50">
        <f t="shared" si="23"/>
        <v>0.40642703113873935</v>
      </c>
      <c r="AL71" s="50">
        <f t="shared" si="23"/>
        <v>0.38703775189477563</v>
      </c>
      <c r="AM71" s="50">
        <f t="shared" si="23"/>
        <v>0.39857222336780451</v>
      </c>
      <c r="AN71" s="50">
        <f t="shared" si="23"/>
        <v>0.51966272183168938</v>
      </c>
    </row>
    <row r="72" spans="1:53">
      <c r="A72" s="1" t="s">
        <v>4</v>
      </c>
      <c r="B72" s="1">
        <v>13063040608</v>
      </c>
      <c r="C72" s="1"/>
      <c r="D72" s="12">
        <v>66.900000000000006</v>
      </c>
      <c r="E72" s="12">
        <v>64.400000000000006</v>
      </c>
      <c r="F72" s="12">
        <v>39.4</v>
      </c>
      <c r="G72" s="12">
        <v>12.3</v>
      </c>
      <c r="H72" s="12">
        <v>12.6</v>
      </c>
      <c r="I72" s="12">
        <v>13.6</v>
      </c>
      <c r="J72" s="12">
        <v>15.9</v>
      </c>
      <c r="K72" s="12">
        <v>20.3</v>
      </c>
      <c r="L72" s="12">
        <v>38.1</v>
      </c>
      <c r="M72" s="12">
        <v>7.7</v>
      </c>
      <c r="N72" s="12">
        <v>75.400000000000006</v>
      </c>
      <c r="O72" s="12">
        <v>7.1</v>
      </c>
      <c r="P72" s="12">
        <v>17.5</v>
      </c>
      <c r="Q72" s="12">
        <v>15.2</v>
      </c>
      <c r="R72" s="23"/>
      <c r="S72" s="49">
        <f t="shared" si="25"/>
        <v>-0.60490070692829645</v>
      </c>
      <c r="T72" s="49">
        <f t="shared" si="26"/>
        <v>-0.51682399009058311</v>
      </c>
      <c r="U72" s="49">
        <f t="shared" si="27"/>
        <v>-0.31808672909900215</v>
      </c>
      <c r="V72" s="49">
        <f t="shared" si="28"/>
        <v>-1.1130173615165073</v>
      </c>
      <c r="W72" s="49">
        <f t="shared" si="29"/>
        <v>-1.187908186398186</v>
      </c>
      <c r="X72" s="49">
        <f t="shared" si="30"/>
        <v>-0.32188165976641059</v>
      </c>
      <c r="Y72" s="49">
        <f t="shared" si="31"/>
        <v>0.41027176077758204</v>
      </c>
      <c r="Z72" s="49">
        <f t="shared" si="32"/>
        <v>0.52020165362846671</v>
      </c>
      <c r="AA72" s="49">
        <f t="shared" si="33"/>
        <v>3.4995946338492838E-2</v>
      </c>
      <c r="AB72" s="49">
        <f t="shared" si="34"/>
        <v>0.52361543711918401</v>
      </c>
      <c r="AC72" s="49">
        <f t="shared" si="35"/>
        <v>3.2111352999946233E-2</v>
      </c>
      <c r="AD72" s="49">
        <f t="shared" si="36"/>
        <v>0.53244038097046509</v>
      </c>
      <c r="AE72" s="49">
        <f t="shared" si="37"/>
        <v>0.42369327696262682</v>
      </c>
      <c r="AF72" s="49">
        <f t="shared" si="38"/>
        <v>-0.44648159829568196</v>
      </c>
      <c r="AG72" s="49">
        <f t="shared" si="39"/>
        <v>-8.9062133827791014E-3</v>
      </c>
      <c r="AH72" s="49">
        <f t="shared" si="40"/>
        <v>-0.52176383900305756</v>
      </c>
      <c r="AI72" s="49">
        <f t="shared" si="41"/>
        <v>0.35960434569538119</v>
      </c>
      <c r="AJ72" s="49">
        <f t="shared" si="42"/>
        <v>0.13544085315933907</v>
      </c>
      <c r="AK72" s="50">
        <f t="shared" ref="AK72:AN135" si="43">+(AG72-MIN(AG$7:AG$782))/(MAX(AG$7:AG$782)-MIN(AG$7:AG$782))</f>
        <v>0.58518880729891776</v>
      </c>
      <c r="AL72" s="50">
        <f t="shared" si="43"/>
        <v>0.37709329688594362</v>
      </c>
      <c r="AM72" s="50">
        <f t="shared" si="43"/>
        <v>0.70824761396219083</v>
      </c>
      <c r="AN72" s="50">
        <f t="shared" si="43"/>
        <v>0.65929302254928579</v>
      </c>
    </row>
    <row r="73" spans="1:53">
      <c r="A73" s="1" t="s">
        <v>4</v>
      </c>
      <c r="B73" s="1">
        <v>13063040609</v>
      </c>
      <c r="C73" s="1"/>
      <c r="D73" s="12">
        <v>66.099999999999994</v>
      </c>
      <c r="E73" s="12">
        <v>60.3</v>
      </c>
      <c r="F73" s="12">
        <v>38.799999999999997</v>
      </c>
      <c r="G73" s="12">
        <v>20.6</v>
      </c>
      <c r="H73" s="12">
        <v>11.4</v>
      </c>
      <c r="I73" s="12">
        <v>11</v>
      </c>
      <c r="J73" s="12">
        <v>1.9</v>
      </c>
      <c r="K73" s="12">
        <v>16.3</v>
      </c>
      <c r="L73" s="12">
        <v>31.2</v>
      </c>
      <c r="M73" s="12">
        <v>16.899999999999999</v>
      </c>
      <c r="N73" s="12">
        <v>68.400000000000006</v>
      </c>
      <c r="O73" s="12">
        <v>8.5</v>
      </c>
      <c r="P73" s="12">
        <v>20</v>
      </c>
      <c r="Q73" s="12">
        <v>13</v>
      </c>
      <c r="R73" s="23"/>
      <c r="S73" s="49">
        <f t="shared" si="25"/>
        <v>-0.6730461645664999</v>
      </c>
      <c r="T73" s="49">
        <f t="shared" si="26"/>
        <v>-0.9087503890590517</v>
      </c>
      <c r="U73" s="49">
        <f t="shared" si="27"/>
        <v>-0.34683935148198031</v>
      </c>
      <c r="V73" s="49">
        <f t="shared" si="28"/>
        <v>-0.67182721454658167</v>
      </c>
      <c r="W73" s="49">
        <f t="shared" si="29"/>
        <v>-0.75936677506995021</v>
      </c>
      <c r="X73" s="49">
        <f t="shared" si="30"/>
        <v>-1.1461795015064955E-2</v>
      </c>
      <c r="Y73" s="49">
        <f t="shared" si="31"/>
        <v>1.1136448389058651</v>
      </c>
      <c r="Z73" s="49">
        <f t="shared" si="32"/>
        <v>0.71756442306551871</v>
      </c>
      <c r="AA73" s="49">
        <f t="shared" si="33"/>
        <v>0.67005884883945621</v>
      </c>
      <c r="AB73" s="49">
        <f t="shared" si="34"/>
        <v>-0.25389466482192957</v>
      </c>
      <c r="AC73" s="49">
        <f t="shared" si="35"/>
        <v>-0.62552884650535645</v>
      </c>
      <c r="AD73" s="49">
        <f t="shared" si="36"/>
        <v>0.38844592018909252</v>
      </c>
      <c r="AE73" s="49">
        <f t="shared" si="37"/>
        <v>0.24415726686897582</v>
      </c>
      <c r="AF73" s="49">
        <f t="shared" si="38"/>
        <v>-0.1164106861250444</v>
      </c>
      <c r="AG73" s="49">
        <f t="shared" si="39"/>
        <v>9.3514902035996827E-3</v>
      </c>
      <c r="AH73" s="49">
        <f t="shared" si="40"/>
        <v>-0.32252097869046631</v>
      </c>
      <c r="AI73" s="49">
        <f t="shared" si="41"/>
        <v>0.37790953569434849</v>
      </c>
      <c r="AJ73" s="49">
        <f t="shared" si="42"/>
        <v>-2.7334086393083129E-2</v>
      </c>
      <c r="AK73" s="50">
        <f t="shared" si="43"/>
        <v>0.59063888770832318</v>
      </c>
      <c r="AL73" s="50">
        <f t="shared" si="43"/>
        <v>0.43532322292081721</v>
      </c>
      <c r="AM73" s="50">
        <f t="shared" si="43"/>
        <v>0.71250672155297468</v>
      </c>
      <c r="AN73" s="50">
        <f t="shared" si="43"/>
        <v>0.61380219574284489</v>
      </c>
    </row>
    <row r="74" spans="1:53">
      <c r="A74" s="1" t="s">
        <v>4</v>
      </c>
      <c r="B74" s="1">
        <v>13063040611</v>
      </c>
      <c r="C74" s="1"/>
      <c r="D74" s="12">
        <v>64.400000000000006</v>
      </c>
      <c r="E74" s="12">
        <v>57.3</v>
      </c>
      <c r="F74" s="12">
        <v>34.299999999999997</v>
      </c>
      <c r="G74" s="12">
        <v>14.3</v>
      </c>
      <c r="H74" s="12">
        <v>9.1</v>
      </c>
      <c r="I74" s="12">
        <v>22.3</v>
      </c>
      <c r="J74" s="12">
        <v>52.6</v>
      </c>
      <c r="K74" s="12">
        <v>62.4</v>
      </c>
      <c r="L74" s="12">
        <v>42.7</v>
      </c>
      <c r="M74" s="12">
        <v>34.5</v>
      </c>
      <c r="N74" s="12">
        <v>65.8</v>
      </c>
      <c r="O74" s="12">
        <v>31.6</v>
      </c>
      <c r="P74" s="12">
        <v>46.6</v>
      </c>
      <c r="Q74" s="12">
        <v>21.7</v>
      </c>
      <c r="R74" s="23"/>
      <c r="S74" s="49">
        <f t="shared" si="25"/>
        <v>-0.81785526204767922</v>
      </c>
      <c r="T74" s="49">
        <f t="shared" si="26"/>
        <v>-1.1955258029384184</v>
      </c>
      <c r="U74" s="49">
        <f t="shared" si="27"/>
        <v>-0.56248401935431602</v>
      </c>
      <c r="V74" s="49">
        <f t="shared" si="28"/>
        <v>-1.0067064827285734</v>
      </c>
      <c r="W74" s="49">
        <f t="shared" si="29"/>
        <v>6.2004263309169153E-2</v>
      </c>
      <c r="X74" s="49">
        <f t="shared" si="30"/>
        <v>-1.3605942841266829</v>
      </c>
      <c r="Y74" s="49">
        <f t="shared" si="31"/>
        <v>-1.4335705226015598</v>
      </c>
      <c r="Z74" s="49">
        <f t="shared" si="32"/>
        <v>-1.5570414946965054</v>
      </c>
      <c r="AA74" s="49">
        <f t="shared" si="33"/>
        <v>-0.3883793219954827</v>
      </c>
      <c r="AB74" s="49">
        <f t="shared" si="34"/>
        <v>-1.7413052946223213</v>
      </c>
      <c r="AC74" s="49">
        <f t="shared" si="35"/>
        <v>-0.86979520632161256</v>
      </c>
      <c r="AD74" s="49">
        <f t="shared" si="36"/>
        <v>-1.9874626827035553</v>
      </c>
      <c r="AE74" s="49">
        <f t="shared" si="37"/>
        <v>-1.6661058805274709</v>
      </c>
      <c r="AF74" s="49">
        <f t="shared" si="38"/>
        <v>-1.4216911115271114</v>
      </c>
      <c r="AG74" s="49">
        <f t="shared" si="39"/>
        <v>-1.2057590037513179</v>
      </c>
      <c r="AH74" s="49">
        <f t="shared" si="40"/>
        <v>-0.90210458721258013</v>
      </c>
      <c r="AI74" s="49">
        <f t="shared" si="41"/>
        <v>-1.2289087037714366</v>
      </c>
      <c r="AJ74" s="49">
        <f t="shared" si="42"/>
        <v>-1.4862637202699374</v>
      </c>
      <c r="AK74" s="50">
        <f t="shared" si="43"/>
        <v>0.22791803034336233</v>
      </c>
      <c r="AL74" s="50">
        <f t="shared" si="43"/>
        <v>0.26593642229810477</v>
      </c>
      <c r="AM74" s="50">
        <f t="shared" si="43"/>
        <v>0.33864489542033654</v>
      </c>
      <c r="AN74" s="50">
        <f t="shared" si="43"/>
        <v>0.20607410516596431</v>
      </c>
    </row>
    <row r="75" spans="1:53">
      <c r="A75" s="1" t="s">
        <v>4</v>
      </c>
      <c r="B75" s="1">
        <v>13063040612</v>
      </c>
      <c r="C75" s="1"/>
      <c r="D75" s="12">
        <v>66.5</v>
      </c>
      <c r="E75" s="12">
        <v>60.4</v>
      </c>
      <c r="F75" s="12">
        <v>41.2</v>
      </c>
      <c r="G75" s="12">
        <v>12.8</v>
      </c>
      <c r="H75" s="12">
        <v>10.8</v>
      </c>
      <c r="I75" s="12">
        <v>20.2</v>
      </c>
      <c r="J75" s="12">
        <v>55.9</v>
      </c>
      <c r="K75" s="12">
        <v>50.5</v>
      </c>
      <c r="L75" s="12">
        <v>49.7</v>
      </c>
      <c r="M75" s="12">
        <v>22</v>
      </c>
      <c r="N75" s="12">
        <v>71.599999999999994</v>
      </c>
      <c r="O75" s="12">
        <v>21.4</v>
      </c>
      <c r="P75" s="12">
        <v>31.4</v>
      </c>
      <c r="Q75" s="12">
        <v>15</v>
      </c>
      <c r="R75" s="23"/>
      <c r="S75" s="49">
        <f t="shared" si="25"/>
        <v>-0.63897343574739818</v>
      </c>
      <c r="T75" s="49">
        <f t="shared" si="26"/>
        <v>-0.899191208596406</v>
      </c>
      <c r="U75" s="49">
        <f t="shared" si="27"/>
        <v>-0.23182886195006763</v>
      </c>
      <c r="V75" s="49">
        <f t="shared" si="28"/>
        <v>-1.0864396418195239</v>
      </c>
      <c r="W75" s="49">
        <f t="shared" si="29"/>
        <v>-0.54509606940583233</v>
      </c>
      <c r="X75" s="49">
        <f t="shared" si="30"/>
        <v>-1.1098705472121342</v>
      </c>
      <c r="Y75" s="49">
        <f t="shared" si="31"/>
        <v>-1.5993656053032264</v>
      </c>
      <c r="Z75" s="49">
        <f t="shared" si="32"/>
        <v>-0.96988725562127587</v>
      </c>
      <c r="AA75" s="49">
        <f t="shared" si="33"/>
        <v>-1.0326460346776192</v>
      </c>
      <c r="AB75" s="49">
        <f t="shared" si="34"/>
        <v>-0.68490569959363412</v>
      </c>
      <c r="AC75" s="49">
        <f t="shared" si="35"/>
        <v>-0.32489332673150489</v>
      </c>
      <c r="AD75" s="49">
        <f t="shared" si="36"/>
        <v>-0.93836018272498312</v>
      </c>
      <c r="AE75" s="49">
        <f t="shared" si="37"/>
        <v>-0.57452693915807262</v>
      </c>
      <c r="AF75" s="49">
        <f t="shared" si="38"/>
        <v>-0.416475151734715</v>
      </c>
      <c r="AG75" s="49">
        <f t="shared" si="39"/>
        <v>-0.77744779271722475</v>
      </c>
      <c r="AH75" s="49">
        <f t="shared" si="40"/>
        <v>-0.87296648143351263</v>
      </c>
      <c r="AI75" s="49">
        <f t="shared" si="41"/>
        <v>-0.89581299663084302</v>
      </c>
      <c r="AJ75" s="49">
        <f t="shared" si="42"/>
        <v>-0.56356390008731894</v>
      </c>
      <c r="AK75" s="50">
        <f t="shared" si="43"/>
        <v>0.35577258386602739</v>
      </c>
      <c r="AL75" s="50">
        <f t="shared" si="43"/>
        <v>0.27445220922090574</v>
      </c>
      <c r="AM75" s="50">
        <f t="shared" si="43"/>
        <v>0.41614698388923987</v>
      </c>
      <c r="AN75" s="50">
        <f t="shared" si="43"/>
        <v>0.46394167267775382</v>
      </c>
    </row>
    <row r="76" spans="1:53" ht="15" thickBot="1">
      <c r="A76" s="1" t="s">
        <v>4</v>
      </c>
      <c r="B76" s="1">
        <v>13063040613</v>
      </c>
      <c r="C76" s="1"/>
      <c r="D76" s="12">
        <v>65.2</v>
      </c>
      <c r="E76" s="12">
        <v>60.2</v>
      </c>
      <c r="F76" s="12">
        <v>39</v>
      </c>
      <c r="G76" s="12">
        <v>22.7</v>
      </c>
      <c r="H76" s="12">
        <v>9.9</v>
      </c>
      <c r="I76" s="12">
        <v>6.9</v>
      </c>
      <c r="J76" s="12">
        <v>30.7</v>
      </c>
      <c r="K76" s="12">
        <v>30.3</v>
      </c>
      <c r="L76" s="12">
        <v>49.2</v>
      </c>
      <c r="M76" s="12">
        <v>12</v>
      </c>
      <c r="N76" s="12">
        <v>73.7</v>
      </c>
      <c r="O76" s="12">
        <v>11.3</v>
      </c>
      <c r="P76" s="12">
        <v>19.100000000000001</v>
      </c>
      <c r="Q76" s="12">
        <v>17.600000000000001</v>
      </c>
      <c r="R76" s="23"/>
      <c r="S76" s="49">
        <f t="shared" si="25"/>
        <v>-0.74970980440947699</v>
      </c>
      <c r="T76" s="49">
        <f t="shared" si="26"/>
        <v>-0.91830956952169662</v>
      </c>
      <c r="U76" s="49">
        <f t="shared" si="27"/>
        <v>-0.3372551440209875</v>
      </c>
      <c r="V76" s="49">
        <f t="shared" si="28"/>
        <v>-0.56020079181925109</v>
      </c>
      <c r="W76" s="49">
        <f t="shared" si="29"/>
        <v>-0.22369001090965512</v>
      </c>
      <c r="X76" s="49">
        <f t="shared" si="30"/>
        <v>0.47804645324667244</v>
      </c>
      <c r="Y76" s="49">
        <f t="shared" si="31"/>
        <v>-0.33329406467231704</v>
      </c>
      <c r="Z76" s="49">
        <f t="shared" si="32"/>
        <v>2.6794730035836718E-2</v>
      </c>
      <c r="AA76" s="49">
        <f t="shared" si="33"/>
        <v>-0.98662698377175229</v>
      </c>
      <c r="AB76" s="49">
        <f t="shared" si="34"/>
        <v>0.16021397642931567</v>
      </c>
      <c r="AC76" s="49">
        <f t="shared" si="35"/>
        <v>-0.12760126687991327</v>
      </c>
      <c r="AD76" s="49">
        <f t="shared" si="36"/>
        <v>0.1004569986263473</v>
      </c>
      <c r="AE76" s="49">
        <f t="shared" si="37"/>
        <v>0.30879023050269006</v>
      </c>
      <c r="AF76" s="49">
        <f t="shared" si="38"/>
        <v>-0.80655895702728697</v>
      </c>
      <c r="AG76" s="49">
        <f t="shared" si="39"/>
        <v>-0.25851365015955063</v>
      </c>
      <c r="AH76" s="49">
        <f t="shared" si="40"/>
        <v>-0.37777327601524452</v>
      </c>
      <c r="AI76" s="49">
        <f t="shared" si="41"/>
        <v>-0.26653942576886663</v>
      </c>
      <c r="AJ76" s="49">
        <f t="shared" si="42"/>
        <v>-0.13122824869454072</v>
      </c>
      <c r="AK76" s="50">
        <f t="shared" si="43"/>
        <v>0.51067885620989373</v>
      </c>
      <c r="AL76" s="50">
        <f t="shared" si="43"/>
        <v>0.41917540622399296</v>
      </c>
      <c r="AM76" s="50">
        <f t="shared" si="43"/>
        <v>0.56256140747561967</v>
      </c>
      <c r="AN76" s="50">
        <f t="shared" si="43"/>
        <v>0.58476682115476974</v>
      </c>
      <c r="AU76" s="56"/>
      <c r="AV76" s="56"/>
      <c r="AW76" s="56"/>
      <c r="AX76" s="56"/>
      <c r="AY76" s="56"/>
      <c r="AZ76" s="56"/>
      <c r="BA76" s="56"/>
    </row>
    <row r="77" spans="1:53">
      <c r="A77" s="1" t="s">
        <v>4</v>
      </c>
      <c r="B77" s="1">
        <v>13063040614</v>
      </c>
      <c r="C77" s="1"/>
      <c r="D77" s="12">
        <v>65.2</v>
      </c>
      <c r="E77" s="12">
        <v>60.2</v>
      </c>
      <c r="F77" s="12">
        <v>42.8</v>
      </c>
      <c r="G77" s="12">
        <v>25.3</v>
      </c>
      <c r="H77" s="12">
        <v>11</v>
      </c>
      <c r="I77" s="12">
        <v>15.1</v>
      </c>
      <c r="J77" s="12">
        <v>20.7</v>
      </c>
      <c r="K77" s="12">
        <v>19.600000000000001</v>
      </c>
      <c r="L77" s="12">
        <v>30.5</v>
      </c>
      <c r="M77" s="12">
        <v>10.5</v>
      </c>
      <c r="N77" s="12">
        <v>73.7</v>
      </c>
      <c r="O77" s="12">
        <v>12.5</v>
      </c>
      <c r="P77" s="12">
        <v>13.8</v>
      </c>
      <c r="Q77" s="12">
        <v>6.9</v>
      </c>
      <c r="R77" s="23"/>
      <c r="S77" s="49">
        <f t="shared" si="25"/>
        <v>-0.74970980440947699</v>
      </c>
      <c r="T77" s="49">
        <f t="shared" si="26"/>
        <v>-0.91830956952169662</v>
      </c>
      <c r="U77" s="49">
        <f t="shared" si="27"/>
        <v>-0.15515520226212631</v>
      </c>
      <c r="V77" s="49">
        <f t="shared" si="28"/>
        <v>-0.42199664939493697</v>
      </c>
      <c r="W77" s="49">
        <f t="shared" si="29"/>
        <v>-0.61651963796053799</v>
      </c>
      <c r="X77" s="49">
        <f t="shared" si="30"/>
        <v>-0.50097004327680239</v>
      </c>
      <c r="Y77" s="49">
        <f t="shared" si="31"/>
        <v>0.16911527684788508</v>
      </c>
      <c r="Z77" s="49">
        <f t="shared" si="32"/>
        <v>0.55474013827995083</v>
      </c>
      <c r="AA77" s="49">
        <f t="shared" si="33"/>
        <v>0.73448552010766976</v>
      </c>
      <c r="AB77" s="49">
        <f t="shared" si="34"/>
        <v>0.28698192783275817</v>
      </c>
      <c r="AC77" s="49">
        <f t="shared" si="35"/>
        <v>-0.12760126687991327</v>
      </c>
      <c r="AD77" s="49">
        <f t="shared" si="36"/>
        <v>-2.2966824900543404E-2</v>
      </c>
      <c r="AE77" s="49">
        <f t="shared" si="37"/>
        <v>0.68940657190123023</v>
      </c>
      <c r="AF77" s="49">
        <f t="shared" si="38"/>
        <v>0.79878593398445086</v>
      </c>
      <c r="AG77" s="49">
        <f t="shared" si="39"/>
        <v>0.13452927599463493</v>
      </c>
      <c r="AH77" s="49">
        <f t="shared" si="40"/>
        <v>-0.45622080428252743</v>
      </c>
      <c r="AI77" s="49">
        <f t="shared" si="41"/>
        <v>0.52540252874012616</v>
      </c>
      <c r="AJ77" s="49">
        <f t="shared" si="42"/>
        <v>0.33440610352630606</v>
      </c>
      <c r="AK77" s="50">
        <f t="shared" si="43"/>
        <v>0.62800552556640776</v>
      </c>
      <c r="AL77" s="50">
        <f t="shared" si="43"/>
        <v>0.39624864357133965</v>
      </c>
      <c r="AM77" s="50">
        <f t="shared" si="43"/>
        <v>0.74682423075687565</v>
      </c>
      <c r="AN77" s="50">
        <f t="shared" si="43"/>
        <v>0.71489798096506774</v>
      </c>
    </row>
    <row r="78" spans="1:53">
      <c r="A78" s="1" t="s">
        <v>4</v>
      </c>
      <c r="B78" s="1">
        <v>13063040615</v>
      </c>
      <c r="C78" s="1"/>
      <c r="D78" s="12">
        <v>66.599999999999994</v>
      </c>
      <c r="E78" s="12">
        <v>60.4</v>
      </c>
      <c r="F78" s="12">
        <v>47.3</v>
      </c>
      <c r="G78" s="12">
        <v>25.3</v>
      </c>
      <c r="H78" s="12">
        <v>11.3188</v>
      </c>
      <c r="I78" s="12">
        <v>3.8</v>
      </c>
      <c r="J78" s="12">
        <v>37.252000000000002</v>
      </c>
      <c r="K78" s="12">
        <v>49.7</v>
      </c>
      <c r="L78" s="12">
        <v>46.8</v>
      </c>
      <c r="M78" s="12">
        <v>14.6</v>
      </c>
      <c r="N78" s="12">
        <v>64.900000000000006</v>
      </c>
      <c r="O78" s="12">
        <v>10</v>
      </c>
      <c r="P78" s="12">
        <v>21.2</v>
      </c>
      <c r="Q78" s="12">
        <v>11.5</v>
      </c>
      <c r="R78" s="23"/>
      <c r="S78" s="49">
        <f t="shared" si="25"/>
        <v>-0.63045525354262344</v>
      </c>
      <c r="T78" s="49">
        <f t="shared" si="26"/>
        <v>-0.899191208596406</v>
      </c>
      <c r="U78" s="49">
        <f t="shared" si="27"/>
        <v>6.0489465610209459E-2</v>
      </c>
      <c r="V78" s="49">
        <f t="shared" si="28"/>
        <v>-0.42199664939493697</v>
      </c>
      <c r="W78" s="49">
        <f t="shared" si="29"/>
        <v>-0.73036880623673928</v>
      </c>
      <c r="X78" s="49">
        <f t="shared" si="30"/>
        <v>0.84816244583481548</v>
      </c>
      <c r="Y78" s="49">
        <f t="shared" si="31"/>
        <v>-0.66247266523635362</v>
      </c>
      <c r="Z78" s="49">
        <f t="shared" si="32"/>
        <v>-0.93041470173386553</v>
      </c>
      <c r="AA78" s="49">
        <f t="shared" si="33"/>
        <v>-0.76573553942359074</v>
      </c>
      <c r="AB78" s="49">
        <f t="shared" si="34"/>
        <v>-5.9517139336651224E-2</v>
      </c>
      <c r="AC78" s="49">
        <f t="shared" si="35"/>
        <v>-0.95434894625800781</v>
      </c>
      <c r="AD78" s="49">
        <f t="shared" si="36"/>
        <v>0.23416614078047904</v>
      </c>
      <c r="AE78" s="49">
        <f t="shared" si="37"/>
        <v>0.15797998202402339</v>
      </c>
      <c r="AF78" s="49">
        <f t="shared" si="38"/>
        <v>0.10863766308220854</v>
      </c>
      <c r="AG78" s="49">
        <f t="shared" si="39"/>
        <v>-0.34886328206498668</v>
      </c>
      <c r="AH78" s="49">
        <f t="shared" si="40"/>
        <v>-0.3479760959374335</v>
      </c>
      <c r="AI78" s="49">
        <f t="shared" si="41"/>
        <v>-0.58522246016470247</v>
      </c>
      <c r="AJ78" s="49">
        <f t="shared" si="42"/>
        <v>-0.1133912900928242</v>
      </c>
      <c r="AK78" s="50">
        <f t="shared" si="43"/>
        <v>0.48370871965820966</v>
      </c>
      <c r="AL78" s="50">
        <f t="shared" si="43"/>
        <v>0.42788381158043376</v>
      </c>
      <c r="AM78" s="50">
        <f t="shared" si="43"/>
        <v>0.48841274630761544</v>
      </c>
      <c r="AN78" s="50">
        <f t="shared" si="43"/>
        <v>0.58975172851664914</v>
      </c>
    </row>
    <row r="79" spans="1:53">
      <c r="A79" s="1" t="s">
        <v>4</v>
      </c>
      <c r="B79" s="1">
        <v>13063040616</v>
      </c>
      <c r="C79" s="1"/>
      <c r="D79" s="12">
        <v>66.400000000000006</v>
      </c>
      <c r="E79" s="12">
        <v>60.6</v>
      </c>
      <c r="F79" s="12">
        <v>30.9</v>
      </c>
      <c r="G79" s="12">
        <v>25.6</v>
      </c>
      <c r="H79" s="12">
        <v>12.1</v>
      </c>
      <c r="I79" s="12">
        <v>17.100000000000001</v>
      </c>
      <c r="J79" s="12">
        <v>34.5</v>
      </c>
      <c r="K79" s="12">
        <v>35.4</v>
      </c>
      <c r="L79" s="12">
        <v>43.8</v>
      </c>
      <c r="M79" s="12">
        <v>13.4</v>
      </c>
      <c r="N79" s="12">
        <v>65.099999999999994</v>
      </c>
      <c r="O79" s="12">
        <v>11.8</v>
      </c>
      <c r="P79" s="12">
        <v>31.2</v>
      </c>
      <c r="Q79" s="12">
        <v>12.8</v>
      </c>
      <c r="R79" s="23"/>
      <c r="S79" s="49">
        <f t="shared" si="25"/>
        <v>-0.64749161795217303</v>
      </c>
      <c r="T79" s="49">
        <f t="shared" si="26"/>
        <v>-0.8800728476711146</v>
      </c>
      <c r="U79" s="49">
        <f t="shared" si="27"/>
        <v>-0.72541554619119186</v>
      </c>
      <c r="V79" s="49">
        <f t="shared" si="28"/>
        <v>-0.40605001757674686</v>
      </c>
      <c r="W79" s="49">
        <f t="shared" si="29"/>
        <v>-1.0093492650114209</v>
      </c>
      <c r="X79" s="49">
        <f t="shared" si="30"/>
        <v>-0.73975455462399153</v>
      </c>
      <c r="Y79" s="49">
        <f t="shared" si="31"/>
        <v>-0.52420961444999392</v>
      </c>
      <c r="Z79" s="49">
        <f t="shared" si="32"/>
        <v>-0.22484280099640447</v>
      </c>
      <c r="AA79" s="49">
        <f t="shared" si="33"/>
        <v>-0.48962123398838936</v>
      </c>
      <c r="AB79" s="49">
        <f t="shared" si="34"/>
        <v>4.1897221786102688E-2</v>
      </c>
      <c r="AC79" s="49">
        <f t="shared" si="35"/>
        <v>-0.93555922627214316</v>
      </c>
      <c r="AD79" s="49">
        <f t="shared" si="36"/>
        <v>4.9030405490142807E-2</v>
      </c>
      <c r="AE79" s="49">
        <f t="shared" si="37"/>
        <v>-0.56016405835058058</v>
      </c>
      <c r="AF79" s="49">
        <f t="shared" si="38"/>
        <v>-8.6404239564077445E-2</v>
      </c>
      <c r="AG79" s="49">
        <f t="shared" si="39"/>
        <v>-0.43736123739647925</v>
      </c>
      <c r="AH79" s="49">
        <f t="shared" si="40"/>
        <v>-0.70462049478237609</v>
      </c>
      <c r="AI79" s="49">
        <f t="shared" si="41"/>
        <v>-0.22418893773289705</v>
      </c>
      <c r="AJ79" s="49">
        <f t="shared" si="42"/>
        <v>-0.38327427967416461</v>
      </c>
      <c r="AK79" s="50">
        <f t="shared" si="43"/>
        <v>0.45729132437392861</v>
      </c>
      <c r="AL79" s="50">
        <f t="shared" si="43"/>
        <v>0.32365233782568475</v>
      </c>
      <c r="AM79" s="50">
        <f t="shared" si="43"/>
        <v>0.57241518583452111</v>
      </c>
      <c r="AN79" s="50">
        <f t="shared" si="43"/>
        <v>0.51432733965920252</v>
      </c>
    </row>
    <row r="80" spans="1:53">
      <c r="A80" s="1" t="s">
        <v>4</v>
      </c>
      <c r="B80" s="1">
        <v>13063040617</v>
      </c>
      <c r="C80" s="1"/>
      <c r="D80" s="12">
        <v>66.599999999999994</v>
      </c>
      <c r="E80" s="12">
        <v>60.4</v>
      </c>
      <c r="F80" s="12">
        <v>30.7</v>
      </c>
      <c r="G80" s="12">
        <v>25.6</v>
      </c>
      <c r="H80" s="12">
        <v>6.1</v>
      </c>
      <c r="I80" s="12">
        <v>28.3</v>
      </c>
      <c r="J80" s="12">
        <v>29.3</v>
      </c>
      <c r="K80" s="12">
        <v>68.5</v>
      </c>
      <c r="L80" s="12">
        <v>33.5</v>
      </c>
      <c r="M80" s="12">
        <v>65.599999999999994</v>
      </c>
      <c r="N80" s="12">
        <v>64.900000000000006</v>
      </c>
      <c r="O80" s="12">
        <v>62.3</v>
      </c>
      <c r="P80" s="12">
        <v>44.4</v>
      </c>
      <c r="Q80" s="12">
        <v>8.4</v>
      </c>
      <c r="R80" s="23"/>
      <c r="S80" s="49">
        <f t="shared" si="25"/>
        <v>-0.63045525354262344</v>
      </c>
      <c r="T80" s="49">
        <f t="shared" si="26"/>
        <v>-0.899191208596406</v>
      </c>
      <c r="U80" s="49">
        <f t="shared" si="27"/>
        <v>-0.73499975365218462</v>
      </c>
      <c r="V80" s="49">
        <f t="shared" si="28"/>
        <v>-0.40605001757674686</v>
      </c>
      <c r="W80" s="49">
        <f t="shared" si="29"/>
        <v>1.1333577916297592</v>
      </c>
      <c r="X80" s="49">
        <f t="shared" si="30"/>
        <v>-2.0769478181682501</v>
      </c>
      <c r="Y80" s="49">
        <f t="shared" si="31"/>
        <v>-0.26295675685948883</v>
      </c>
      <c r="Z80" s="49">
        <f t="shared" si="32"/>
        <v>-1.85801971808801</v>
      </c>
      <c r="AA80" s="49">
        <f t="shared" si="33"/>
        <v>0.45837121467246839</v>
      </c>
      <c r="AB80" s="49">
        <f t="shared" si="34"/>
        <v>-3.1</v>
      </c>
      <c r="AC80" s="49">
        <f t="shared" si="35"/>
        <v>-0.95434894625800781</v>
      </c>
      <c r="AD80" s="49">
        <f t="shared" si="36"/>
        <v>-3.1</v>
      </c>
      <c r="AE80" s="49">
        <f t="shared" si="37"/>
        <v>-1.5081141916450578</v>
      </c>
      <c r="AF80" s="49">
        <f t="shared" si="38"/>
        <v>0.57373758477719794</v>
      </c>
      <c r="AG80" s="49">
        <f t="shared" si="39"/>
        <v>-1.1003186940971019</v>
      </c>
      <c r="AH80" s="49">
        <f t="shared" si="40"/>
        <v>-0.55389185953799147</v>
      </c>
      <c r="AI80" s="49">
        <f t="shared" si="41"/>
        <v>-1.4998828344718473</v>
      </c>
      <c r="AJ80" s="49">
        <f t="shared" si="42"/>
        <v>-1.2471813882814671</v>
      </c>
      <c r="AK80" s="50">
        <f t="shared" si="43"/>
        <v>0.25939286305106435</v>
      </c>
      <c r="AL80" s="50">
        <f t="shared" si="43"/>
        <v>0.36770368936645215</v>
      </c>
      <c r="AM80" s="50">
        <f t="shared" si="43"/>
        <v>0.27559676660892785</v>
      </c>
      <c r="AN80" s="50">
        <f t="shared" si="43"/>
        <v>0.27289061258948477</v>
      </c>
    </row>
    <row r="81" spans="1:54">
      <c r="A81" s="1" t="s">
        <v>4</v>
      </c>
      <c r="B81" s="1">
        <v>13063040619</v>
      </c>
      <c r="C81" s="1"/>
      <c r="D81" s="12">
        <v>72.3</v>
      </c>
      <c r="E81" s="12">
        <v>61.1</v>
      </c>
      <c r="F81" s="12">
        <v>35</v>
      </c>
      <c r="G81" s="12">
        <v>16</v>
      </c>
      <c r="H81" s="12">
        <v>11.4</v>
      </c>
      <c r="I81" s="12">
        <v>5.7</v>
      </c>
      <c r="J81" s="12">
        <v>43.3</v>
      </c>
      <c r="K81" s="12">
        <v>44.9</v>
      </c>
      <c r="L81" s="12">
        <v>52</v>
      </c>
      <c r="M81" s="12">
        <v>19.899999999999999</v>
      </c>
      <c r="N81" s="12">
        <v>63.4</v>
      </c>
      <c r="O81" s="12">
        <v>22.1</v>
      </c>
      <c r="P81" s="12">
        <v>20.100000000000001</v>
      </c>
      <c r="Q81" s="12">
        <v>12.4</v>
      </c>
      <c r="R81" s="23"/>
      <c r="S81" s="49">
        <f t="shared" si="25"/>
        <v>-0.14491886787043062</v>
      </c>
      <c r="T81" s="49">
        <f t="shared" si="26"/>
        <v>-0.83227694535788677</v>
      </c>
      <c r="U81" s="49">
        <f t="shared" si="27"/>
        <v>-0.52893929324084143</v>
      </c>
      <c r="V81" s="49">
        <f t="shared" si="28"/>
        <v>-0.91634223575882967</v>
      </c>
      <c r="W81" s="49">
        <f t="shared" si="29"/>
        <v>-0.75936677506995021</v>
      </c>
      <c r="X81" s="49">
        <f t="shared" si="30"/>
        <v>0.62131716005498583</v>
      </c>
      <c r="Y81" s="49">
        <f t="shared" si="31"/>
        <v>-0.9663298349877717</v>
      </c>
      <c r="Z81" s="49">
        <f t="shared" si="32"/>
        <v>-0.69357937840940298</v>
      </c>
      <c r="AA81" s="49">
        <f t="shared" si="33"/>
        <v>-1.2443336688446067</v>
      </c>
      <c r="AB81" s="49">
        <f t="shared" si="34"/>
        <v>-0.50743056762881456</v>
      </c>
      <c r="AC81" s="49">
        <f t="shared" si="35"/>
        <v>-1.0952718461520019</v>
      </c>
      <c r="AD81" s="49">
        <f t="shared" si="36"/>
        <v>-1.0103574131156698</v>
      </c>
      <c r="AE81" s="49">
        <f t="shared" si="37"/>
        <v>0.23697582646522966</v>
      </c>
      <c r="AF81" s="49">
        <f t="shared" si="38"/>
        <v>-2.639134644214328E-2</v>
      </c>
      <c r="AG81" s="49">
        <f t="shared" si="39"/>
        <v>-0.59757080590327005</v>
      </c>
      <c r="AH81" s="49">
        <f t="shared" si="40"/>
        <v>-0.50383668460438924</v>
      </c>
      <c r="AI81" s="49">
        <f t="shared" si="41"/>
        <v>-0.81511453829427472</v>
      </c>
      <c r="AJ81" s="49">
        <f t="shared" si="42"/>
        <v>-0.47376119481114631</v>
      </c>
      <c r="AK81" s="50">
        <f t="shared" si="43"/>
        <v>0.40946740026500755</v>
      </c>
      <c r="AL81" s="50">
        <f t="shared" si="43"/>
        <v>0.38233261574039318</v>
      </c>
      <c r="AM81" s="50">
        <f t="shared" si="43"/>
        <v>0.43492326627064259</v>
      </c>
      <c r="AN81" s="50">
        <f t="shared" si="43"/>
        <v>0.48903889786303839</v>
      </c>
      <c r="AO81" s="33"/>
      <c r="AP81" s="33"/>
      <c r="AQ81" s="33"/>
      <c r="AR81" s="33"/>
      <c r="AS81" s="33"/>
      <c r="AT81" s="33"/>
      <c r="AU81" s="33"/>
      <c r="AV81" s="33"/>
      <c r="AW81" s="33"/>
      <c r="AX81" s="33"/>
      <c r="AY81" s="33"/>
      <c r="AZ81" s="33"/>
      <c r="BA81" s="33"/>
      <c r="BB81" s="33"/>
    </row>
    <row r="82" spans="1:54">
      <c r="A82" s="1" t="s">
        <v>4</v>
      </c>
      <c r="B82" s="1">
        <v>13063040620</v>
      </c>
      <c r="C82" s="1"/>
      <c r="D82" s="12">
        <v>72.3</v>
      </c>
      <c r="E82" s="12">
        <v>61.1</v>
      </c>
      <c r="F82" s="12">
        <v>31.3</v>
      </c>
      <c r="G82" s="12">
        <v>13.7</v>
      </c>
      <c r="H82" s="12">
        <v>13.2</v>
      </c>
      <c r="I82" s="12">
        <v>20.100000000000001</v>
      </c>
      <c r="J82" s="12">
        <v>40.1</v>
      </c>
      <c r="K82" s="12">
        <v>27.1</v>
      </c>
      <c r="L82" s="12">
        <v>40.299999999999997</v>
      </c>
      <c r="M82" s="12">
        <v>9.1</v>
      </c>
      <c r="N82" s="12">
        <v>63.4</v>
      </c>
      <c r="O82" s="12">
        <v>7.3</v>
      </c>
      <c r="P82" s="12">
        <v>17.2</v>
      </c>
      <c r="Q82" s="12">
        <v>24.6</v>
      </c>
      <c r="R82" s="23"/>
      <c r="S82" s="49">
        <f t="shared" si="25"/>
        <v>-0.14491886787043062</v>
      </c>
      <c r="T82" s="49">
        <f t="shared" si="26"/>
        <v>-0.83227694535788677</v>
      </c>
      <c r="U82" s="49">
        <f t="shared" si="27"/>
        <v>-0.70624713126920646</v>
      </c>
      <c r="V82" s="49">
        <f t="shared" si="28"/>
        <v>-1.0385997463649537</v>
      </c>
      <c r="W82" s="49">
        <f t="shared" si="29"/>
        <v>-1.4021788920623039</v>
      </c>
      <c r="X82" s="49">
        <f t="shared" si="30"/>
        <v>-1.097931321644775</v>
      </c>
      <c r="Y82" s="49">
        <f t="shared" si="31"/>
        <v>-0.8055588457013072</v>
      </c>
      <c r="Z82" s="49">
        <f t="shared" si="32"/>
        <v>0.18468494558547829</v>
      </c>
      <c r="AA82" s="49">
        <f t="shared" si="33"/>
        <v>-0.16748787764732109</v>
      </c>
      <c r="AB82" s="49">
        <f t="shared" si="34"/>
        <v>0.40529868247597112</v>
      </c>
      <c r="AC82" s="49">
        <f t="shared" si="35"/>
        <v>-1.0952718461520019</v>
      </c>
      <c r="AD82" s="49">
        <f t="shared" si="36"/>
        <v>0.51186974371598326</v>
      </c>
      <c r="AE82" s="49">
        <f t="shared" si="37"/>
        <v>0.44523759817386499</v>
      </c>
      <c r="AF82" s="49">
        <f t="shared" si="38"/>
        <v>-1.8567845866611341</v>
      </c>
      <c r="AG82" s="49">
        <f t="shared" si="39"/>
        <v>-0.40633567817874533</v>
      </c>
      <c r="AH82" s="49">
        <f t="shared" si="40"/>
        <v>-0.86110167861012343</v>
      </c>
      <c r="AI82" s="49">
        <f t="shared" si="41"/>
        <v>0.14083191680470944</v>
      </c>
      <c r="AJ82" s="49">
        <f t="shared" si="42"/>
        <v>-0.49873727273082191</v>
      </c>
      <c r="AK82" s="50">
        <f t="shared" si="43"/>
        <v>0.46655271870446047</v>
      </c>
      <c r="AL82" s="50">
        <f t="shared" si="43"/>
        <v>0.27791976931184392</v>
      </c>
      <c r="AM82" s="50">
        <f t="shared" si="43"/>
        <v>0.65734536642501318</v>
      </c>
      <c r="AN82" s="50">
        <f t="shared" si="43"/>
        <v>0.48205881580573728</v>
      </c>
      <c r="AO82" s="33"/>
      <c r="AP82" s="33"/>
      <c r="AQ82" s="33"/>
      <c r="AR82" s="33"/>
      <c r="AS82" s="33"/>
      <c r="AT82" s="33"/>
      <c r="AU82" s="33"/>
      <c r="AV82" s="33"/>
      <c r="AW82" s="33"/>
      <c r="AX82" s="33"/>
      <c r="AY82" s="33"/>
      <c r="AZ82" s="33"/>
      <c r="BA82" s="33"/>
      <c r="BB82" s="33"/>
    </row>
    <row r="83" spans="1:54">
      <c r="A83" s="1" t="s">
        <v>4</v>
      </c>
      <c r="B83" s="1">
        <v>13063040621</v>
      </c>
      <c r="C83" s="1"/>
      <c r="D83" s="12">
        <v>66.900000000000006</v>
      </c>
      <c r="E83" s="12">
        <v>64.400000000000006</v>
      </c>
      <c r="F83" s="12">
        <v>27.1</v>
      </c>
      <c r="G83" s="12">
        <v>12.3</v>
      </c>
      <c r="H83" s="12">
        <v>12.9</v>
      </c>
      <c r="I83" s="12">
        <v>11</v>
      </c>
      <c r="J83" s="12">
        <v>26.4</v>
      </c>
      <c r="K83" s="12">
        <v>26.6</v>
      </c>
      <c r="L83" s="12">
        <v>34.9</v>
      </c>
      <c r="M83" s="12">
        <v>13.9</v>
      </c>
      <c r="N83" s="12">
        <v>75.400000000000006</v>
      </c>
      <c r="O83" s="12">
        <v>15.6</v>
      </c>
      <c r="P83" s="12">
        <v>22.8</v>
      </c>
      <c r="Q83" s="12">
        <v>10.9</v>
      </c>
      <c r="R83" s="23"/>
      <c r="S83" s="49">
        <f t="shared" si="25"/>
        <v>-0.60490070692829645</v>
      </c>
      <c r="T83" s="49">
        <f t="shared" si="26"/>
        <v>-0.51682399009058311</v>
      </c>
      <c r="U83" s="49">
        <f t="shared" si="27"/>
        <v>-0.9075154879500531</v>
      </c>
      <c r="V83" s="49">
        <f t="shared" si="28"/>
        <v>-1.1130173615165073</v>
      </c>
      <c r="W83" s="49">
        <f t="shared" si="29"/>
        <v>-1.2950435392302453</v>
      </c>
      <c r="X83" s="49">
        <f t="shared" si="30"/>
        <v>-1.1461795015064955E-2</v>
      </c>
      <c r="Y83" s="49">
        <f t="shared" si="31"/>
        <v>-0.11725804781863011</v>
      </c>
      <c r="Z83" s="49">
        <f t="shared" si="32"/>
        <v>0.20935529176510978</v>
      </c>
      <c r="AA83" s="49">
        <f t="shared" si="33"/>
        <v>0.32951787213604122</v>
      </c>
      <c r="AB83" s="49">
        <f t="shared" si="34"/>
        <v>-3.5876201504479976E-4</v>
      </c>
      <c r="AC83" s="49">
        <f t="shared" si="35"/>
        <v>3.2111352999946233E-2</v>
      </c>
      <c r="AD83" s="49">
        <f t="shared" si="36"/>
        <v>-0.34181170234501118</v>
      </c>
      <c r="AE83" s="49">
        <f t="shared" si="37"/>
        <v>4.3076935564086642E-2</v>
      </c>
      <c r="AF83" s="49">
        <f t="shared" si="38"/>
        <v>0.19865700276510967</v>
      </c>
      <c r="AG83" s="49">
        <f t="shared" si="39"/>
        <v>-0.16325850206791601</v>
      </c>
      <c r="AH83" s="49">
        <f t="shared" si="40"/>
        <v>-0.65228870407848294</v>
      </c>
      <c r="AI83" s="49">
        <f t="shared" si="41"/>
        <v>0.17950480062870208</v>
      </c>
      <c r="AJ83" s="49">
        <f t="shared" si="42"/>
        <v>-1.6991602753967161E-2</v>
      </c>
      <c r="AK83" s="88">
        <f t="shared" si="43"/>
        <v>0.53911333122769067</v>
      </c>
      <c r="AL83" s="88">
        <f t="shared" si="43"/>
        <v>0.33894661887133593</v>
      </c>
      <c r="AM83" s="88">
        <f t="shared" si="43"/>
        <v>0.66634346876984352</v>
      </c>
      <c r="AN83" s="88">
        <f t="shared" si="43"/>
        <v>0.61669261691743826</v>
      </c>
      <c r="AO83" s="33"/>
      <c r="AP83" s="95"/>
      <c r="AQ83" s="33"/>
      <c r="AR83" s="95"/>
      <c r="AS83" s="95"/>
      <c r="AT83" s="95"/>
      <c r="AU83" s="95"/>
      <c r="AV83" s="96"/>
      <c r="AW83" s="96"/>
      <c r="AX83" s="33"/>
      <c r="AY83" s="33"/>
      <c r="AZ83" s="33"/>
      <c r="BA83" s="33"/>
      <c r="BB83" s="33"/>
    </row>
    <row r="84" spans="1:54" ht="15" thickBot="1">
      <c r="A84" s="1" t="s">
        <v>4</v>
      </c>
      <c r="B84" s="1">
        <v>13063040622</v>
      </c>
      <c r="C84" s="1"/>
      <c r="D84" s="12">
        <v>68.099999999999994</v>
      </c>
      <c r="E84" s="12">
        <v>63.6</v>
      </c>
      <c r="F84" s="12">
        <v>27.8</v>
      </c>
      <c r="G84" s="12">
        <v>13.3</v>
      </c>
      <c r="H84" s="12">
        <v>9.3000000000000007</v>
      </c>
      <c r="I84" s="12">
        <v>11.6</v>
      </c>
      <c r="J84" s="12">
        <v>34</v>
      </c>
      <c r="K84" s="12">
        <v>43.7</v>
      </c>
      <c r="L84" s="12">
        <v>45.7</v>
      </c>
      <c r="M84" s="12">
        <v>30.5</v>
      </c>
      <c r="N84" s="12">
        <v>72.8</v>
      </c>
      <c r="O84" s="12">
        <v>14.4</v>
      </c>
      <c r="P84" s="12">
        <v>40.299999999999997</v>
      </c>
      <c r="Q84" s="12">
        <v>12.9</v>
      </c>
      <c r="R84" s="57"/>
      <c r="S84" s="55">
        <f t="shared" si="25"/>
        <v>-0.50268252047099382</v>
      </c>
      <c r="T84" s="55">
        <f t="shared" si="26"/>
        <v>-0.59329743379174793</v>
      </c>
      <c r="U84" s="55">
        <f t="shared" si="27"/>
        <v>-0.87397076183657862</v>
      </c>
      <c r="V84" s="55">
        <f t="shared" si="28"/>
        <v>-1.0598619221225405</v>
      </c>
      <c r="W84" s="55">
        <f t="shared" si="29"/>
        <v>-9.4193052455372357E-3</v>
      </c>
      <c r="X84" s="55">
        <f t="shared" si="30"/>
        <v>-8.3097148419221611E-2</v>
      </c>
      <c r="Y84" s="55">
        <f t="shared" si="31"/>
        <v>-0.4990891473739838</v>
      </c>
      <c r="Z84" s="55">
        <f t="shared" si="32"/>
        <v>-0.63437054757828759</v>
      </c>
      <c r="AA84" s="55">
        <f t="shared" si="33"/>
        <v>-0.66449362743068408</v>
      </c>
      <c r="AB84" s="55">
        <f t="shared" si="34"/>
        <v>-1.4032574242131413</v>
      </c>
      <c r="AC84" s="55">
        <f t="shared" si="35"/>
        <v>-0.21215500681630986</v>
      </c>
      <c r="AD84" s="55">
        <f t="shared" si="36"/>
        <v>-0.2183878788181205</v>
      </c>
      <c r="AE84" s="55">
        <f t="shared" si="37"/>
        <v>-1.2136751350914701</v>
      </c>
      <c r="AF84" s="55">
        <f t="shared" si="38"/>
        <v>-0.10140746284456092</v>
      </c>
      <c r="AG84" s="55">
        <f t="shared" si="39"/>
        <v>-0.61815301112827814</v>
      </c>
      <c r="AH84" s="55">
        <f t="shared" si="40"/>
        <v>-0.51734546275151483</v>
      </c>
      <c r="AI84" s="55">
        <f t="shared" si="41"/>
        <v>-0.90070719974070423</v>
      </c>
      <c r="AJ84" s="86">
        <f t="shared" si="42"/>
        <v>-0.43640637089261536</v>
      </c>
      <c r="AK84" s="85">
        <f t="shared" si="43"/>
        <v>0.40332343626929085</v>
      </c>
      <c r="AL84" s="85">
        <f t="shared" si="43"/>
        <v>0.3783845939588622</v>
      </c>
      <c r="AM84" s="85">
        <f t="shared" si="43"/>
        <v>0.41500823921534008</v>
      </c>
      <c r="AN84" s="85">
        <f t="shared" si="43"/>
        <v>0.49947847676833862</v>
      </c>
      <c r="AO84" s="97"/>
      <c r="AP84" s="97"/>
      <c r="AQ84" s="97"/>
      <c r="AR84" s="98"/>
      <c r="AS84" s="98"/>
      <c r="AT84" s="98"/>
      <c r="AU84" s="95"/>
      <c r="AV84" s="96"/>
      <c r="AW84" s="96"/>
      <c r="AX84" s="95"/>
      <c r="AY84" s="95"/>
      <c r="AZ84" s="33"/>
      <c r="BA84" s="33"/>
      <c r="BB84" s="33"/>
    </row>
    <row r="85" spans="1:54">
      <c r="A85" s="1" t="s">
        <v>5</v>
      </c>
      <c r="B85" s="1">
        <v>13067030101</v>
      </c>
      <c r="C85" s="1"/>
      <c r="D85" s="12">
        <v>86.7</v>
      </c>
      <c r="E85" s="12">
        <v>84.4</v>
      </c>
      <c r="F85" s="12">
        <v>70.7</v>
      </c>
      <c r="G85" s="12">
        <v>51.2</v>
      </c>
      <c r="H85" s="12">
        <v>7.1</v>
      </c>
      <c r="I85" s="12">
        <v>10</v>
      </c>
      <c r="J85" s="12">
        <v>19</v>
      </c>
      <c r="K85" s="12">
        <v>22.1</v>
      </c>
      <c r="L85" s="12">
        <v>33.799999999999997</v>
      </c>
      <c r="M85" s="12">
        <v>6.8</v>
      </c>
      <c r="N85" s="12">
        <v>85</v>
      </c>
      <c r="O85" s="12">
        <v>17.7</v>
      </c>
      <c r="P85" s="12">
        <v>19.5</v>
      </c>
      <c r="Q85" s="12">
        <v>6.6</v>
      </c>
      <c r="R85" s="23"/>
      <c r="S85" s="49">
        <f t="shared" si="25"/>
        <v>1.0816993696172141</v>
      </c>
      <c r="T85" s="49">
        <f t="shared" si="26"/>
        <v>1.395012102438528</v>
      </c>
      <c r="U85" s="49">
        <f t="shared" si="27"/>
        <v>1.1818417385463558</v>
      </c>
      <c r="V85" s="49">
        <f t="shared" si="28"/>
        <v>0.95472923090880735</v>
      </c>
      <c r="W85" s="49">
        <f t="shared" si="29"/>
        <v>0.77623994885622916</v>
      </c>
      <c r="X85" s="49">
        <f t="shared" si="30"/>
        <v>0.10793046065852954</v>
      </c>
      <c r="Y85" s="49">
        <f t="shared" si="31"/>
        <v>0.25452486490631943</v>
      </c>
      <c r="Z85" s="49">
        <f t="shared" si="32"/>
        <v>0.43138840738179329</v>
      </c>
      <c r="AA85" s="49">
        <f t="shared" si="33"/>
        <v>0.4307597841289485</v>
      </c>
      <c r="AB85" s="49">
        <f t="shared" si="34"/>
        <v>0.59967620796124954</v>
      </c>
      <c r="AC85" s="49">
        <f t="shared" si="35"/>
        <v>0.93401791232150366</v>
      </c>
      <c r="AD85" s="49">
        <f t="shared" si="36"/>
        <v>-0.55780339351706998</v>
      </c>
      <c r="AE85" s="49">
        <f t="shared" si="37"/>
        <v>0.28006446888770603</v>
      </c>
      <c r="AF85" s="49">
        <f t="shared" si="38"/>
        <v>0.84379560382590157</v>
      </c>
      <c r="AG85" s="49">
        <f t="shared" si="39"/>
        <v>0.56133484999316841</v>
      </c>
      <c r="AH85" s="49">
        <f t="shared" si="40"/>
        <v>0.82171110227599775</v>
      </c>
      <c r="AI85" s="49">
        <f t="shared" si="41"/>
        <v>0.48727479982399718</v>
      </c>
      <c r="AJ85" s="87">
        <f t="shared" si="42"/>
        <v>0.37501864787951034</v>
      </c>
      <c r="AK85" s="90">
        <f t="shared" si="43"/>
        <v>0.75541063357845006</v>
      </c>
      <c r="AL85" s="90">
        <f t="shared" si="43"/>
        <v>0.76973194068803608</v>
      </c>
      <c r="AM85" s="90">
        <f t="shared" si="43"/>
        <v>0.73795297076693844</v>
      </c>
      <c r="AN85" s="90">
        <f t="shared" si="43"/>
        <v>0.72624799729080269</v>
      </c>
      <c r="AO85" s="33"/>
      <c r="AP85" s="99"/>
      <c r="AQ85" s="33"/>
      <c r="AR85" s="33"/>
      <c r="AS85" s="33"/>
      <c r="AT85" s="33"/>
      <c r="AU85" s="33"/>
      <c r="AV85" s="33"/>
      <c r="AW85" s="33"/>
      <c r="AX85" s="33"/>
      <c r="AY85" s="33"/>
      <c r="AZ85" s="33"/>
      <c r="BA85" s="33"/>
      <c r="BB85" s="33"/>
    </row>
    <row r="86" spans="1:54">
      <c r="A86" s="1" t="s">
        <v>5</v>
      </c>
      <c r="B86" s="1">
        <v>13067030103</v>
      </c>
      <c r="C86" s="1"/>
      <c r="D86" s="12">
        <v>84.5</v>
      </c>
      <c r="E86" s="12">
        <v>79.5</v>
      </c>
      <c r="F86" s="12">
        <v>63.9</v>
      </c>
      <c r="G86" s="12">
        <v>37.9</v>
      </c>
      <c r="H86" s="12">
        <v>6.6</v>
      </c>
      <c r="I86" s="12">
        <v>3.1</v>
      </c>
      <c r="J86" s="12">
        <v>5.8</v>
      </c>
      <c r="K86" s="12">
        <v>21.6</v>
      </c>
      <c r="L86" s="12">
        <v>31.4</v>
      </c>
      <c r="M86" s="12">
        <v>5.6</v>
      </c>
      <c r="N86" s="12">
        <v>82.3</v>
      </c>
      <c r="O86" s="12">
        <v>8.8000000000000007</v>
      </c>
      <c r="P86" s="12">
        <v>16.399999999999999</v>
      </c>
      <c r="Q86" s="12">
        <v>8</v>
      </c>
      <c r="R86" s="23"/>
      <c r="S86" s="49">
        <f t="shared" si="25"/>
        <v>0.89429936111215713</v>
      </c>
      <c r="T86" s="49">
        <f t="shared" si="26"/>
        <v>0.92661225976889527</v>
      </c>
      <c r="U86" s="49">
        <f t="shared" si="27"/>
        <v>0.85597868487260365</v>
      </c>
      <c r="V86" s="49">
        <f t="shared" si="28"/>
        <v>0.24776188696904661</v>
      </c>
      <c r="W86" s="49">
        <f t="shared" si="29"/>
        <v>0.95479887024299426</v>
      </c>
      <c r="X86" s="49">
        <f t="shared" si="30"/>
        <v>0.93173702480633169</v>
      </c>
      <c r="Y86" s="49">
        <f t="shared" si="31"/>
        <v>0.91770519571298614</v>
      </c>
      <c r="Z86" s="49">
        <f t="shared" si="32"/>
        <v>0.45605875356142478</v>
      </c>
      <c r="AA86" s="49">
        <f t="shared" si="33"/>
        <v>0.65165122847710943</v>
      </c>
      <c r="AB86" s="49">
        <f t="shared" si="34"/>
        <v>0.70109056908400358</v>
      </c>
      <c r="AC86" s="49">
        <f t="shared" si="35"/>
        <v>0.68035669251231523</v>
      </c>
      <c r="AD86" s="49">
        <f t="shared" si="36"/>
        <v>0.35758996430736972</v>
      </c>
      <c r="AE86" s="49">
        <f t="shared" si="37"/>
        <v>0.50268912140383337</v>
      </c>
      <c r="AF86" s="49">
        <f t="shared" si="38"/>
        <v>0.63375047789913208</v>
      </c>
      <c r="AG86" s="49">
        <f t="shared" si="39"/>
        <v>0.65498113576121786</v>
      </c>
      <c r="AH86" s="49">
        <f t="shared" si="40"/>
        <v>0.81841332621214502</v>
      </c>
      <c r="AI86" s="49">
        <f t="shared" si="41"/>
        <v>0.60293351704084597</v>
      </c>
      <c r="AJ86" s="87">
        <f t="shared" si="42"/>
        <v>0.54359656403066259</v>
      </c>
      <c r="AK86" s="89">
        <f t="shared" si="43"/>
        <v>0.78336484945578511</v>
      </c>
      <c r="AL86" s="89">
        <f t="shared" si="43"/>
        <v>0.76876814576973163</v>
      </c>
      <c r="AM86" s="89">
        <f t="shared" si="43"/>
        <v>0.76486353113076988</v>
      </c>
      <c r="AN86" s="89">
        <f t="shared" si="43"/>
        <v>0.77336058604745861</v>
      </c>
      <c r="AO86" s="33"/>
      <c r="AP86" s="33"/>
      <c r="AQ86" s="33"/>
      <c r="AR86" s="33"/>
      <c r="AS86" s="33"/>
      <c r="AT86" s="33"/>
      <c r="AU86" s="33"/>
      <c r="AV86" s="33"/>
      <c r="AW86" s="33"/>
      <c r="AX86" s="33"/>
      <c r="AY86" s="33"/>
      <c r="AZ86" s="33"/>
      <c r="BA86" s="33"/>
      <c r="BB86" s="33"/>
    </row>
    <row r="87" spans="1:54">
      <c r="A87" s="1" t="s">
        <v>5</v>
      </c>
      <c r="B87" s="1">
        <v>13067030104</v>
      </c>
      <c r="C87" s="1"/>
      <c r="D87" s="12">
        <v>82.9</v>
      </c>
      <c r="E87" s="12">
        <v>76</v>
      </c>
      <c r="F87" s="12">
        <v>46.086100000000002</v>
      </c>
      <c r="G87" s="12">
        <v>29.2</v>
      </c>
      <c r="H87" s="12">
        <v>8.5</v>
      </c>
      <c r="I87" s="12">
        <v>8.4</v>
      </c>
      <c r="J87" s="12">
        <v>6.6</v>
      </c>
      <c r="K87" s="12">
        <v>39.6</v>
      </c>
      <c r="L87" s="12">
        <v>35</v>
      </c>
      <c r="M87" s="12">
        <v>12.2</v>
      </c>
      <c r="N87" s="12">
        <v>80.099999999999994</v>
      </c>
      <c r="O87" s="12">
        <v>9.8000000000000007</v>
      </c>
      <c r="P87" s="12">
        <v>20.9</v>
      </c>
      <c r="Q87" s="12">
        <v>13.3</v>
      </c>
      <c r="R87" s="23"/>
      <c r="S87" s="49">
        <f t="shared" si="25"/>
        <v>0.75800844583575266</v>
      </c>
      <c r="T87" s="49">
        <f t="shared" si="26"/>
        <v>0.59204094357630088</v>
      </c>
      <c r="U87" s="49">
        <f t="shared" si="27"/>
        <v>2.3181184257144876E-3</v>
      </c>
      <c r="V87" s="49">
        <f t="shared" si="28"/>
        <v>-0.21469043575846589</v>
      </c>
      <c r="W87" s="49">
        <f t="shared" si="29"/>
        <v>0.27627496897328702</v>
      </c>
      <c r="X87" s="49">
        <f t="shared" si="30"/>
        <v>0.2989580697362807</v>
      </c>
      <c r="Y87" s="49">
        <f t="shared" si="31"/>
        <v>0.87751244839136999</v>
      </c>
      <c r="Z87" s="49">
        <f t="shared" si="32"/>
        <v>-0.43207370890530922</v>
      </c>
      <c r="AA87" s="49">
        <f t="shared" si="33"/>
        <v>0.32031406195486772</v>
      </c>
      <c r="AB87" s="49">
        <f t="shared" si="34"/>
        <v>0.14331158290885676</v>
      </c>
      <c r="AC87" s="49">
        <f t="shared" si="35"/>
        <v>0.47366977266779126</v>
      </c>
      <c r="AD87" s="49">
        <f t="shared" si="36"/>
        <v>0.25473677803496075</v>
      </c>
      <c r="AE87" s="49">
        <f t="shared" si="37"/>
        <v>0.17952430323526156</v>
      </c>
      <c r="AF87" s="49">
        <f t="shared" si="38"/>
        <v>-0.16142035596649509</v>
      </c>
      <c r="AG87" s="49">
        <f t="shared" si="39"/>
        <v>0.18906843402539839</v>
      </c>
      <c r="AH87" s="49">
        <f t="shared" si="40"/>
        <v>0.37006036559717714</v>
      </c>
      <c r="AI87" s="49">
        <f t="shared" si="41"/>
        <v>1.0517311986138422E-2</v>
      </c>
      <c r="AJ87" s="87">
        <f t="shared" si="42"/>
        <v>0.18662762449287962</v>
      </c>
      <c r="AK87" s="89">
        <f t="shared" si="43"/>
        <v>0.64428592990765743</v>
      </c>
      <c r="AL87" s="89">
        <f t="shared" si="43"/>
        <v>0.63773429244537083</v>
      </c>
      <c r="AM87" s="89">
        <f t="shared" si="43"/>
        <v>0.6270247894408848</v>
      </c>
      <c r="AN87" s="89">
        <f t="shared" si="43"/>
        <v>0.67359822552412751</v>
      </c>
      <c r="AO87" s="33"/>
      <c r="AP87" s="33"/>
      <c r="AQ87" s="33"/>
      <c r="AR87" s="33"/>
      <c r="AS87" s="33"/>
      <c r="AT87" s="33"/>
      <c r="AU87" s="33"/>
      <c r="AV87" s="33"/>
      <c r="AW87" s="33"/>
      <c r="AX87" s="33"/>
      <c r="AY87" s="33"/>
      <c r="AZ87" s="33"/>
      <c r="BA87" s="33"/>
      <c r="BB87" s="33"/>
    </row>
    <row r="88" spans="1:54">
      <c r="A88" s="1" t="s">
        <v>5</v>
      </c>
      <c r="B88" s="1">
        <v>13067030106</v>
      </c>
      <c r="C88" s="1"/>
      <c r="D88" s="12">
        <v>82.9</v>
      </c>
      <c r="E88" s="12">
        <v>76</v>
      </c>
      <c r="F88" s="12">
        <v>44.9895</v>
      </c>
      <c r="G88" s="12">
        <v>29.2</v>
      </c>
      <c r="H88" s="12">
        <v>10.1</v>
      </c>
      <c r="I88" s="12">
        <v>7.3</v>
      </c>
      <c r="J88" s="12">
        <v>13.9</v>
      </c>
      <c r="K88" s="12">
        <v>37.4</v>
      </c>
      <c r="L88" s="12">
        <v>45</v>
      </c>
      <c r="M88" s="12">
        <v>8</v>
      </c>
      <c r="N88" s="12">
        <v>80.099999999999994</v>
      </c>
      <c r="O88" s="12">
        <v>15.2</v>
      </c>
      <c r="P88" s="12">
        <v>30</v>
      </c>
      <c r="Q88" s="12">
        <v>14.6</v>
      </c>
      <c r="R88" s="23"/>
      <c r="S88" s="49">
        <f t="shared" si="25"/>
        <v>0.75800844583575266</v>
      </c>
      <c r="T88" s="49">
        <f t="shared" si="26"/>
        <v>0.59204094357630088</v>
      </c>
      <c r="U88" s="49">
        <f t="shared" si="27"/>
        <v>-5.0232091082908596E-2</v>
      </c>
      <c r="V88" s="49">
        <f t="shared" si="28"/>
        <v>-0.21469043575846589</v>
      </c>
      <c r="W88" s="49">
        <f t="shared" si="29"/>
        <v>-0.2951135794643609</v>
      </c>
      <c r="X88" s="49">
        <f t="shared" si="30"/>
        <v>0.4302895509772347</v>
      </c>
      <c r="Y88" s="49">
        <f t="shared" si="31"/>
        <v>0.51075362908162247</v>
      </c>
      <c r="Z88" s="49">
        <f t="shared" si="32"/>
        <v>-0.32352418571493047</v>
      </c>
      <c r="AA88" s="49">
        <f t="shared" si="33"/>
        <v>-0.60006695616247019</v>
      </c>
      <c r="AB88" s="49">
        <f t="shared" si="34"/>
        <v>0.49826184683849556</v>
      </c>
      <c r="AC88" s="49">
        <f t="shared" si="35"/>
        <v>0.47366977266779126</v>
      </c>
      <c r="AD88" s="49">
        <f t="shared" si="36"/>
        <v>-0.30067042783604758</v>
      </c>
      <c r="AE88" s="49">
        <f t="shared" si="37"/>
        <v>-0.47398677350562818</v>
      </c>
      <c r="AF88" s="49">
        <f t="shared" si="38"/>
        <v>-0.3564622586127808</v>
      </c>
      <c r="AG88" s="49">
        <f t="shared" si="39"/>
        <v>-1.9615024349711147E-2</v>
      </c>
      <c r="AH88" s="49">
        <f t="shared" si="40"/>
        <v>0.24729378045216791</v>
      </c>
      <c r="AI88" s="49">
        <f t="shared" si="41"/>
        <v>-0.14177643167963502</v>
      </c>
      <c r="AJ88" s="87">
        <f t="shared" si="42"/>
        <v>-0.16436242182166633</v>
      </c>
      <c r="AK88" s="89">
        <f t="shared" si="43"/>
        <v>0.58199213579076359</v>
      </c>
      <c r="AL88" s="89">
        <f t="shared" si="43"/>
        <v>0.60185501847122513</v>
      </c>
      <c r="AM88" s="89">
        <f t="shared" si="43"/>
        <v>0.59159027935317776</v>
      </c>
      <c r="AN88" s="89">
        <f t="shared" si="43"/>
        <v>0.5755067904937522</v>
      </c>
      <c r="AO88" s="33"/>
      <c r="AP88" s="33"/>
      <c r="AQ88" s="33"/>
      <c r="AR88" s="33"/>
      <c r="AS88" s="33"/>
      <c r="AT88" s="33"/>
      <c r="AU88" s="33"/>
      <c r="AV88" s="33"/>
      <c r="AW88" s="33"/>
      <c r="AX88" s="33"/>
      <c r="AY88" s="33"/>
      <c r="AZ88" s="33"/>
      <c r="BA88" s="33"/>
      <c r="BB88" s="33"/>
    </row>
    <row r="89" spans="1:54">
      <c r="A89" s="1" t="s">
        <v>5</v>
      </c>
      <c r="B89" s="1">
        <v>13067030107</v>
      </c>
      <c r="C89" s="1"/>
      <c r="D89" s="12">
        <v>82.9</v>
      </c>
      <c r="E89" s="12">
        <v>76</v>
      </c>
      <c r="F89" s="12">
        <v>64</v>
      </c>
      <c r="G89" s="12">
        <v>34.799999999999997</v>
      </c>
      <c r="H89" s="12">
        <v>9.8000000000000007</v>
      </c>
      <c r="I89" s="12">
        <v>1.9</v>
      </c>
      <c r="J89" s="12">
        <v>1.3</v>
      </c>
      <c r="K89" s="12">
        <v>9.6</v>
      </c>
      <c r="L89" s="12">
        <v>30.2</v>
      </c>
      <c r="M89" s="12">
        <v>3.7</v>
      </c>
      <c r="N89" s="12">
        <v>80.099999999999994</v>
      </c>
      <c r="O89" s="12">
        <v>8.6</v>
      </c>
      <c r="P89" s="12">
        <v>13.9</v>
      </c>
      <c r="Q89" s="12">
        <v>7.7</v>
      </c>
      <c r="R89" s="23"/>
      <c r="S89" s="49">
        <f t="shared" si="25"/>
        <v>0.75800844583575266</v>
      </c>
      <c r="T89" s="49">
        <f t="shared" si="26"/>
        <v>0.59204094357630088</v>
      </c>
      <c r="U89" s="49">
        <f t="shared" si="27"/>
        <v>0.86077078860310008</v>
      </c>
      <c r="V89" s="49">
        <f t="shared" si="28"/>
        <v>8.2980024847748968E-2</v>
      </c>
      <c r="W89" s="49">
        <f t="shared" si="29"/>
        <v>-0.18797822663230224</v>
      </c>
      <c r="X89" s="49">
        <f t="shared" si="30"/>
        <v>1.0750077316146449</v>
      </c>
      <c r="Y89" s="49">
        <f t="shared" si="31"/>
        <v>1.1437893993970771</v>
      </c>
      <c r="Z89" s="49">
        <f t="shared" si="32"/>
        <v>1.048147061872581</v>
      </c>
      <c r="AA89" s="49">
        <f t="shared" si="33"/>
        <v>0.76209695065118999</v>
      </c>
      <c r="AB89" s="49">
        <f t="shared" si="34"/>
        <v>0.86166330752836406</v>
      </c>
      <c r="AC89" s="49">
        <f t="shared" si="35"/>
        <v>0.47366977266779126</v>
      </c>
      <c r="AD89" s="49">
        <f t="shared" si="36"/>
        <v>0.37816060156185166</v>
      </c>
      <c r="AE89" s="49">
        <f t="shared" si="37"/>
        <v>0.68222513149748421</v>
      </c>
      <c r="AF89" s="49">
        <f t="shared" si="38"/>
        <v>0.67876014774058258</v>
      </c>
      <c r="AG89" s="49">
        <f t="shared" si="39"/>
        <v>0.68721413877456161</v>
      </c>
      <c r="AH89" s="49">
        <f t="shared" si="40"/>
        <v>0.61780272960604599</v>
      </c>
      <c r="AI89" s="49">
        <f t="shared" si="41"/>
        <v>0.89063577335071165</v>
      </c>
      <c r="AJ89" s="87">
        <f t="shared" si="42"/>
        <v>0.55320391336692742</v>
      </c>
      <c r="AK89" s="89">
        <f t="shared" si="43"/>
        <v>0.79298667606876572</v>
      </c>
      <c r="AL89" s="89">
        <f t="shared" si="43"/>
        <v>0.71013849056473266</v>
      </c>
      <c r="AM89" s="89">
        <f t="shared" si="43"/>
        <v>0.83180382859854529</v>
      </c>
      <c r="AN89" s="89">
        <f t="shared" si="43"/>
        <v>0.77604555872154912</v>
      </c>
    </row>
    <row r="90" spans="1:54">
      <c r="A90" s="1" t="s">
        <v>5</v>
      </c>
      <c r="B90" s="1">
        <v>13067030209</v>
      </c>
      <c r="C90" s="1"/>
      <c r="D90" s="12">
        <v>86.2</v>
      </c>
      <c r="E90" s="12">
        <v>87.6</v>
      </c>
      <c r="F90" s="12">
        <v>66.900000000000006</v>
      </c>
      <c r="G90" s="12">
        <v>54.3</v>
      </c>
      <c r="H90" s="12">
        <v>5.0999999999999996</v>
      </c>
      <c r="I90" s="12">
        <v>1.6</v>
      </c>
      <c r="J90" s="12">
        <v>0.4</v>
      </c>
      <c r="K90" s="12">
        <v>6.1</v>
      </c>
      <c r="L90" s="12">
        <v>18.5</v>
      </c>
      <c r="M90" s="12">
        <v>2.5</v>
      </c>
      <c r="N90" s="12">
        <v>87</v>
      </c>
      <c r="O90" s="12">
        <v>3</v>
      </c>
      <c r="P90" s="12">
        <v>9.6999999999999993</v>
      </c>
      <c r="Q90" s="12">
        <v>7</v>
      </c>
      <c r="R90" s="23"/>
      <c r="S90" s="49">
        <f t="shared" si="25"/>
        <v>1.0391084585933377</v>
      </c>
      <c r="T90" s="49">
        <f t="shared" si="26"/>
        <v>1.7009058772431849</v>
      </c>
      <c r="U90" s="49">
        <f t="shared" si="27"/>
        <v>0.99974179678749453</v>
      </c>
      <c r="V90" s="49">
        <f t="shared" si="28"/>
        <v>1.1195110930301047</v>
      </c>
      <c r="W90" s="49">
        <f t="shared" si="29"/>
        <v>1.4904756344032892</v>
      </c>
      <c r="X90" s="49">
        <f t="shared" si="30"/>
        <v>1.1108254083167235</v>
      </c>
      <c r="Y90" s="49">
        <f t="shared" si="31"/>
        <v>1.1890062401338954</v>
      </c>
      <c r="Z90" s="49">
        <f t="shared" si="32"/>
        <v>1.2208394851300015</v>
      </c>
      <c r="AA90" s="49">
        <f t="shared" si="33"/>
        <v>1.8389427418484752</v>
      </c>
      <c r="AB90" s="49">
        <f t="shared" si="34"/>
        <v>0.96307766865111799</v>
      </c>
      <c r="AC90" s="49">
        <f t="shared" si="35"/>
        <v>1.1219151121801616</v>
      </c>
      <c r="AD90" s="49">
        <f t="shared" si="36"/>
        <v>0.95413844468734188</v>
      </c>
      <c r="AE90" s="49">
        <f t="shared" si="37"/>
        <v>0.98384562845481793</v>
      </c>
      <c r="AF90" s="49">
        <f t="shared" si="38"/>
        <v>0.78378271070396732</v>
      </c>
      <c r="AG90" s="49">
        <f t="shared" si="39"/>
        <v>1.1791757579217343</v>
      </c>
      <c r="AH90" s="49">
        <f t="shared" si="40"/>
        <v>1.2356535012154328</v>
      </c>
      <c r="AI90" s="49">
        <f t="shared" si="41"/>
        <v>1.3409532985431982</v>
      </c>
      <c r="AJ90" s="87">
        <f t="shared" si="42"/>
        <v>0.96092047400657221</v>
      </c>
      <c r="AK90" s="89">
        <f t="shared" si="43"/>
        <v>0.93984141987639958</v>
      </c>
      <c r="AL90" s="89">
        <f t="shared" si="43"/>
        <v>0.89070910009603232</v>
      </c>
      <c r="AM90" s="89">
        <f t="shared" si="43"/>
        <v>0.9365801674357036</v>
      </c>
      <c r="AN90" s="89">
        <f t="shared" si="43"/>
        <v>0.8899903925957009</v>
      </c>
    </row>
    <row r="91" spans="1:54">
      <c r="A91" s="1" t="s">
        <v>5</v>
      </c>
      <c r="B91" s="1">
        <v>13067030214</v>
      </c>
      <c r="C91" s="1"/>
      <c r="D91" s="12">
        <v>86.1</v>
      </c>
      <c r="E91" s="12">
        <v>84.3</v>
      </c>
      <c r="F91" s="12">
        <v>63.1</v>
      </c>
      <c r="G91" s="12">
        <v>56.1</v>
      </c>
      <c r="H91" s="12">
        <v>7.7</v>
      </c>
      <c r="I91" s="12">
        <v>3.4</v>
      </c>
      <c r="J91" s="12">
        <v>6.9</v>
      </c>
      <c r="K91" s="12">
        <v>16</v>
      </c>
      <c r="L91" s="12">
        <v>27.1</v>
      </c>
      <c r="M91" s="12">
        <v>5.3</v>
      </c>
      <c r="N91" s="12">
        <v>85.3</v>
      </c>
      <c r="O91" s="12">
        <v>6.4</v>
      </c>
      <c r="P91" s="12">
        <v>16</v>
      </c>
      <c r="Q91" s="12">
        <v>10.5</v>
      </c>
      <c r="R91" s="23"/>
      <c r="S91" s="49">
        <f t="shared" si="25"/>
        <v>1.0305902763885615</v>
      </c>
      <c r="T91" s="49">
        <f t="shared" si="26"/>
        <v>1.3854529219758818</v>
      </c>
      <c r="U91" s="49">
        <f t="shared" si="27"/>
        <v>0.81764185502863296</v>
      </c>
      <c r="V91" s="49">
        <f t="shared" si="28"/>
        <v>1.2151908839392453</v>
      </c>
      <c r="W91" s="49">
        <f t="shared" si="29"/>
        <v>0.56196924319211095</v>
      </c>
      <c r="X91" s="49">
        <f t="shared" si="30"/>
        <v>0.89591934810425322</v>
      </c>
      <c r="Y91" s="49">
        <f t="shared" si="31"/>
        <v>0.86244016814576407</v>
      </c>
      <c r="Z91" s="49">
        <f t="shared" si="32"/>
        <v>0.73236663077329767</v>
      </c>
      <c r="AA91" s="49">
        <f t="shared" si="33"/>
        <v>1.0474150662675645</v>
      </c>
      <c r="AB91" s="49">
        <f t="shared" si="34"/>
        <v>0.72644415936469198</v>
      </c>
      <c r="AC91" s="49">
        <f t="shared" si="35"/>
        <v>0.96220249230030208</v>
      </c>
      <c r="AD91" s="49">
        <f t="shared" si="36"/>
        <v>0.60443761136115137</v>
      </c>
      <c r="AE91" s="49">
        <f t="shared" si="37"/>
        <v>0.53141488301881745</v>
      </c>
      <c r="AF91" s="49">
        <f t="shared" si="38"/>
        <v>0.25866989588704381</v>
      </c>
      <c r="AG91" s="49">
        <f t="shared" si="39"/>
        <v>0.79720636061334338</v>
      </c>
      <c r="AH91" s="49">
        <f t="shared" si="40"/>
        <v>0.96702924239635002</v>
      </c>
      <c r="AI91" s="49">
        <f t="shared" si="41"/>
        <v>0.83540861880185135</v>
      </c>
      <c r="AJ91" s="87">
        <f t="shared" si="42"/>
        <v>0.58918122064182876</v>
      </c>
      <c r="AK91" s="89">
        <f t="shared" si="43"/>
        <v>0.82582029342893326</v>
      </c>
      <c r="AL91" s="89">
        <f t="shared" si="43"/>
        <v>0.81220204243952543</v>
      </c>
      <c r="AM91" s="89">
        <f t="shared" si="43"/>
        <v>0.81895400878407087</v>
      </c>
      <c r="AN91" s="89">
        <f t="shared" si="43"/>
        <v>0.7861001620818997</v>
      </c>
    </row>
    <row r="92" spans="1:54">
      <c r="A92" s="1" t="s">
        <v>5</v>
      </c>
      <c r="B92" s="1">
        <v>13067030215</v>
      </c>
      <c r="C92" s="1"/>
      <c r="D92" s="12">
        <v>81.099999999999994</v>
      </c>
      <c r="E92" s="12">
        <v>79.8</v>
      </c>
      <c r="F92" s="12">
        <v>57.7</v>
      </c>
      <c r="G92" s="12">
        <v>43.5</v>
      </c>
      <c r="H92" s="12">
        <v>7.5</v>
      </c>
      <c r="I92" s="12">
        <v>19.8</v>
      </c>
      <c r="J92" s="12">
        <v>21.3</v>
      </c>
      <c r="K92" s="12">
        <v>17.600000000000001</v>
      </c>
      <c r="L92" s="12">
        <v>26.9</v>
      </c>
      <c r="M92" s="12">
        <v>12.8</v>
      </c>
      <c r="N92" s="12">
        <v>84.6</v>
      </c>
      <c r="O92" s="12">
        <v>5.6</v>
      </c>
      <c r="P92" s="12">
        <v>21.6</v>
      </c>
      <c r="Q92" s="12">
        <v>11</v>
      </c>
      <c r="R92" s="23"/>
      <c r="S92" s="49">
        <f t="shared" si="25"/>
        <v>0.60468116614979617</v>
      </c>
      <c r="T92" s="49">
        <f t="shared" si="26"/>
        <v>0.95528980115683171</v>
      </c>
      <c r="U92" s="49">
        <f t="shared" si="27"/>
        <v>0.55886825358183012</v>
      </c>
      <c r="V92" s="49">
        <f t="shared" si="28"/>
        <v>0.5454323475752616</v>
      </c>
      <c r="W92" s="49">
        <f t="shared" si="29"/>
        <v>0.63339281174681705</v>
      </c>
      <c r="X92" s="49">
        <f t="shared" si="30"/>
        <v>-1.0621136449426967</v>
      </c>
      <c r="Y92" s="49">
        <f t="shared" si="31"/>
        <v>0.13897071635667288</v>
      </c>
      <c r="Z92" s="49">
        <f t="shared" si="32"/>
        <v>0.65342152299847678</v>
      </c>
      <c r="AA92" s="49">
        <f t="shared" si="33"/>
        <v>1.0658226866299114</v>
      </c>
      <c r="AB92" s="49">
        <f t="shared" si="34"/>
        <v>9.2604402347479645E-2</v>
      </c>
      <c r="AC92" s="49">
        <f t="shared" si="35"/>
        <v>0.89643847234977159</v>
      </c>
      <c r="AD92" s="49">
        <f t="shared" si="36"/>
        <v>0.68672016037907857</v>
      </c>
      <c r="AE92" s="49">
        <f t="shared" si="37"/>
        <v>0.12925422040903906</v>
      </c>
      <c r="AF92" s="49">
        <f t="shared" si="38"/>
        <v>0.18365377948462619</v>
      </c>
      <c r="AG92" s="49">
        <f t="shared" si="39"/>
        <v>0.47239451523766385</v>
      </c>
      <c r="AH92" s="49">
        <f t="shared" si="40"/>
        <v>0.33921735023207328</v>
      </c>
      <c r="AI92" s="49">
        <f t="shared" si="41"/>
        <v>0.60394953732528933</v>
      </c>
      <c r="AJ92" s="87">
        <f t="shared" si="42"/>
        <v>0.47401665815562888</v>
      </c>
      <c r="AK92" s="89">
        <f t="shared" si="43"/>
        <v>0.72886118425895452</v>
      </c>
      <c r="AL92" s="89">
        <f t="shared" si="43"/>
        <v>0.6287202354267919</v>
      </c>
      <c r="AM92" s="89">
        <f t="shared" si="43"/>
        <v>0.76509993073689841</v>
      </c>
      <c r="AN92" s="89">
        <f t="shared" si="43"/>
        <v>0.75391504082979166</v>
      </c>
    </row>
    <row r="93" spans="1:54">
      <c r="A93" s="1" t="s">
        <v>5</v>
      </c>
      <c r="B93" s="1">
        <v>13067030218</v>
      </c>
      <c r="C93" s="1"/>
      <c r="D93" s="12">
        <v>86.9</v>
      </c>
      <c r="E93" s="12">
        <v>83.6</v>
      </c>
      <c r="F93" s="12">
        <v>66.8</v>
      </c>
      <c r="G93" s="12">
        <v>54.8</v>
      </c>
      <c r="H93" s="12">
        <v>9.1</v>
      </c>
      <c r="I93" s="12">
        <v>2.8</v>
      </c>
      <c r="J93" s="12">
        <v>0.6</v>
      </c>
      <c r="K93" s="12">
        <v>13.7</v>
      </c>
      <c r="L93" s="12">
        <v>22.5</v>
      </c>
      <c r="M93" s="12">
        <v>3.0811999999999999</v>
      </c>
      <c r="N93" s="12">
        <v>87.3</v>
      </c>
      <c r="O93" s="12">
        <v>4.3</v>
      </c>
      <c r="P93" s="12">
        <v>13.8</v>
      </c>
      <c r="Q93" s="12">
        <v>4.3</v>
      </c>
      <c r="R93" s="23"/>
      <c r="S93" s="49">
        <f t="shared" si="25"/>
        <v>1.0987357340267649</v>
      </c>
      <c r="T93" s="49">
        <f t="shared" si="26"/>
        <v>1.3185386587373626</v>
      </c>
      <c r="U93" s="49">
        <f t="shared" si="27"/>
        <v>0.99494969305699776</v>
      </c>
      <c r="V93" s="49">
        <f t="shared" si="28"/>
        <v>1.1460888127270881</v>
      </c>
      <c r="W93" s="49">
        <f t="shared" si="29"/>
        <v>6.2004263309169153E-2</v>
      </c>
      <c r="X93" s="49">
        <f t="shared" si="30"/>
        <v>0.96755470150841005</v>
      </c>
      <c r="Y93" s="49">
        <f t="shared" si="31"/>
        <v>1.1789580533034913</v>
      </c>
      <c r="Z93" s="49">
        <f t="shared" si="32"/>
        <v>0.84585022319960257</v>
      </c>
      <c r="AA93" s="49">
        <f t="shared" si="33"/>
        <v>1.4707903346015401</v>
      </c>
      <c r="AB93" s="49">
        <f t="shared" si="34"/>
        <v>0.91395931308066414</v>
      </c>
      <c r="AC93" s="49">
        <f t="shared" si="35"/>
        <v>1.1500996921589601</v>
      </c>
      <c r="AD93" s="49">
        <f t="shared" si="36"/>
        <v>0.82042930253321023</v>
      </c>
      <c r="AE93" s="49">
        <f t="shared" si="37"/>
        <v>0.68940657190123023</v>
      </c>
      <c r="AF93" s="49">
        <f t="shared" si="38"/>
        <v>1.1888697392770227</v>
      </c>
      <c r="AG93" s="49">
        <f t="shared" si="39"/>
        <v>1.0019193127301622</v>
      </c>
      <c r="AH93" s="49">
        <f t="shared" si="40"/>
        <v>0.96668998809561202</v>
      </c>
      <c r="AI93" s="49">
        <f t="shared" si="41"/>
        <v>1.076866623627269</v>
      </c>
      <c r="AJ93" s="87">
        <f t="shared" si="42"/>
        <v>0.96220132646760581</v>
      </c>
      <c r="AK93" s="89">
        <f t="shared" si="43"/>
        <v>0.88692885752654493</v>
      </c>
      <c r="AL93" s="89">
        <f t="shared" si="43"/>
        <v>0.81210289332668895</v>
      </c>
      <c r="AM93" s="89">
        <f t="shared" si="43"/>
        <v>0.87513455764838199</v>
      </c>
      <c r="AN93" s="89">
        <f t="shared" si="43"/>
        <v>0.89034835333357443</v>
      </c>
    </row>
    <row r="94" spans="1:54">
      <c r="A94" s="1" t="s">
        <v>5</v>
      </c>
      <c r="B94" s="1">
        <v>13067030219</v>
      </c>
      <c r="C94" s="1"/>
      <c r="D94" s="12">
        <v>88.8</v>
      </c>
      <c r="E94" s="12">
        <v>86.1</v>
      </c>
      <c r="F94" s="12">
        <v>70.5</v>
      </c>
      <c r="G94" s="12">
        <v>53.8</v>
      </c>
      <c r="H94" s="12">
        <v>8.1999999999999993</v>
      </c>
      <c r="I94" s="12">
        <v>3</v>
      </c>
      <c r="J94" s="12">
        <v>5.6</v>
      </c>
      <c r="K94" s="12">
        <v>11.6</v>
      </c>
      <c r="L94" s="12">
        <v>28</v>
      </c>
      <c r="M94" s="12">
        <v>2.9</v>
      </c>
      <c r="N94" s="12">
        <v>86.6</v>
      </c>
      <c r="O94" s="12">
        <v>2.4</v>
      </c>
      <c r="P94" s="12">
        <v>5</v>
      </c>
      <c r="Q94" s="12">
        <v>7.1</v>
      </c>
      <c r="R94" s="23"/>
      <c r="S94" s="49">
        <f t="shared" si="25"/>
        <v>1.2605811959174951</v>
      </c>
      <c r="T94" s="49">
        <f t="shared" si="26"/>
        <v>1.5575181703035015</v>
      </c>
      <c r="U94" s="49">
        <f t="shared" si="27"/>
        <v>1.1722575310853629</v>
      </c>
      <c r="V94" s="49">
        <f t="shared" si="28"/>
        <v>1.0929333733331212</v>
      </c>
      <c r="W94" s="49">
        <f t="shared" si="29"/>
        <v>0.38341032180534629</v>
      </c>
      <c r="X94" s="49">
        <f t="shared" si="30"/>
        <v>0.94367625037369107</v>
      </c>
      <c r="Y94" s="49">
        <f t="shared" si="31"/>
        <v>0.92775338254339024</v>
      </c>
      <c r="Z94" s="49">
        <f t="shared" si="32"/>
        <v>0.94946567715405494</v>
      </c>
      <c r="AA94" s="49">
        <f t="shared" si="33"/>
        <v>0.9645807746370042</v>
      </c>
      <c r="AB94" s="49">
        <f t="shared" si="34"/>
        <v>0.92927288161019994</v>
      </c>
      <c r="AC94" s="49">
        <f t="shared" si="35"/>
        <v>1.0843356722084294</v>
      </c>
      <c r="AD94" s="49">
        <f t="shared" si="36"/>
        <v>1.0158503564507873</v>
      </c>
      <c r="AE94" s="49">
        <f t="shared" si="37"/>
        <v>1.3213733274308819</v>
      </c>
      <c r="AF94" s="49">
        <f t="shared" si="38"/>
        <v>0.7687794874234839</v>
      </c>
      <c r="AG94" s="49">
        <f t="shared" si="39"/>
        <v>1.0145540466403309</v>
      </c>
      <c r="AH94" s="49">
        <f t="shared" si="40"/>
        <v>1.048304317908844</v>
      </c>
      <c r="AI94" s="49">
        <f t="shared" si="41"/>
        <v>0.94777311113375307</v>
      </c>
      <c r="AJ94" s="87">
        <f t="shared" si="42"/>
        <v>1.0475847108783956</v>
      </c>
      <c r="AK94" s="89">
        <f t="shared" si="43"/>
        <v>0.89070043347727046</v>
      </c>
      <c r="AL94" s="89">
        <f t="shared" si="43"/>
        <v>0.83595517280588472</v>
      </c>
      <c r="AM94" s="89">
        <f t="shared" si="43"/>
        <v>0.84509809481936393</v>
      </c>
      <c r="AN94" s="89">
        <f t="shared" si="43"/>
        <v>0.91421050780931357</v>
      </c>
    </row>
    <row r="95" spans="1:54">
      <c r="A95" s="1" t="s">
        <v>5</v>
      </c>
      <c r="B95" s="1">
        <v>13067030220</v>
      </c>
      <c r="C95" s="1"/>
      <c r="D95" s="12">
        <v>78.5</v>
      </c>
      <c r="E95" s="12">
        <v>74.599999999999994</v>
      </c>
      <c r="F95" s="12">
        <v>70.900000000000006</v>
      </c>
      <c r="G95" s="12">
        <v>44.6</v>
      </c>
      <c r="H95" s="12">
        <v>10.9</v>
      </c>
      <c r="I95" s="12">
        <v>9.9292999999999996</v>
      </c>
      <c r="J95" s="12">
        <v>20.214500000000001</v>
      </c>
      <c r="K95" s="12">
        <v>29.1</v>
      </c>
      <c r="L95" s="12">
        <v>33.6</v>
      </c>
      <c r="M95" s="12">
        <v>6.5</v>
      </c>
      <c r="N95" s="12">
        <v>82.9</v>
      </c>
      <c r="O95" s="12">
        <v>6.8</v>
      </c>
      <c r="P95" s="12">
        <v>18.2</v>
      </c>
      <c r="Q95" s="12">
        <v>17.8</v>
      </c>
      <c r="R95" s="23"/>
      <c r="S95" s="49">
        <f t="shared" si="25"/>
        <v>0.38320842882563871</v>
      </c>
      <c r="T95" s="49">
        <f t="shared" si="26"/>
        <v>0.45821241709926253</v>
      </c>
      <c r="U95" s="49">
        <f t="shared" si="27"/>
        <v>1.1914259460073486</v>
      </c>
      <c r="V95" s="49">
        <f t="shared" si="28"/>
        <v>0.60390333090862536</v>
      </c>
      <c r="W95" s="49">
        <f t="shared" si="29"/>
        <v>-0.5808078536831851</v>
      </c>
      <c r="X95" s="49">
        <f t="shared" si="30"/>
        <v>0.11637149313465273</v>
      </c>
      <c r="Y95" s="49">
        <f t="shared" si="31"/>
        <v>0.19350725037869079</v>
      </c>
      <c r="Z95" s="49">
        <f t="shared" si="32"/>
        <v>8.6003560866952281E-2</v>
      </c>
      <c r="AA95" s="49">
        <f t="shared" si="33"/>
        <v>0.44916740449129489</v>
      </c>
      <c r="AB95" s="49">
        <f t="shared" si="34"/>
        <v>0.62502979824193805</v>
      </c>
      <c r="AC95" s="49">
        <f t="shared" si="35"/>
        <v>0.7367258524699134</v>
      </c>
      <c r="AD95" s="49">
        <f t="shared" si="36"/>
        <v>0.56329633685218783</v>
      </c>
      <c r="AE95" s="49">
        <f t="shared" si="37"/>
        <v>0.37342319413640457</v>
      </c>
      <c r="AF95" s="49">
        <f t="shared" si="38"/>
        <v>-0.83656540358825393</v>
      </c>
      <c r="AG95" s="49">
        <f t="shared" si="39"/>
        <v>0.31130933773862252</v>
      </c>
      <c r="AH95" s="49">
        <f t="shared" si="40"/>
        <v>0.33797443038157621</v>
      </c>
      <c r="AI95" s="49">
        <f t="shared" si="41"/>
        <v>0.3867335878667284</v>
      </c>
      <c r="AJ95" s="87">
        <f t="shared" si="42"/>
        <v>0.20921999496756299</v>
      </c>
      <c r="AK95" s="89">
        <f t="shared" si="43"/>
        <v>0.68077588338967654</v>
      </c>
      <c r="AL95" s="89">
        <f t="shared" si="43"/>
        <v>0.62835698461394884</v>
      </c>
      <c r="AM95" s="89">
        <f t="shared" si="43"/>
        <v>0.71455983258820444</v>
      </c>
      <c r="AN95" s="89">
        <f t="shared" si="43"/>
        <v>0.67991213118575289</v>
      </c>
    </row>
    <row r="96" spans="1:54">
      <c r="A96" s="1" t="s">
        <v>5</v>
      </c>
      <c r="B96" s="1">
        <v>13067030222</v>
      </c>
      <c r="C96" s="1"/>
      <c r="D96" s="12">
        <v>78.5</v>
      </c>
      <c r="E96" s="12">
        <v>74.599999999999994</v>
      </c>
      <c r="F96" s="12">
        <v>66.7</v>
      </c>
      <c r="G96" s="12">
        <v>44.6</v>
      </c>
      <c r="H96" s="12">
        <v>5.7</v>
      </c>
      <c r="I96" s="12">
        <v>11.4</v>
      </c>
      <c r="J96" s="12">
        <v>14.7</v>
      </c>
      <c r="K96" s="12">
        <v>20.5</v>
      </c>
      <c r="L96" s="12">
        <v>32</v>
      </c>
      <c r="M96" s="12">
        <v>3.6</v>
      </c>
      <c r="N96" s="12">
        <v>82.9</v>
      </c>
      <c r="O96" s="12">
        <v>6.9</v>
      </c>
      <c r="P96" s="12">
        <v>13.1</v>
      </c>
      <c r="Q96" s="12">
        <v>7.3</v>
      </c>
      <c r="R96" s="23"/>
      <c r="S96" s="49">
        <f t="shared" si="25"/>
        <v>0.38320842882563871</v>
      </c>
      <c r="T96" s="49">
        <f t="shared" si="26"/>
        <v>0.45821241709926253</v>
      </c>
      <c r="U96" s="49">
        <f t="shared" si="27"/>
        <v>0.99015758932650166</v>
      </c>
      <c r="V96" s="49">
        <f t="shared" si="28"/>
        <v>0.60390333090862536</v>
      </c>
      <c r="W96" s="49">
        <f t="shared" si="29"/>
        <v>1.276204928739171</v>
      </c>
      <c r="X96" s="49">
        <f t="shared" si="30"/>
        <v>-5.9218697284502797E-2</v>
      </c>
      <c r="Y96" s="49">
        <f t="shared" si="31"/>
        <v>0.47056088176000638</v>
      </c>
      <c r="Z96" s="49">
        <f t="shared" si="32"/>
        <v>0.51033351515661418</v>
      </c>
      <c r="AA96" s="49">
        <f t="shared" si="33"/>
        <v>0.5964283673900691</v>
      </c>
      <c r="AB96" s="49">
        <f t="shared" si="34"/>
        <v>0.87011450428859349</v>
      </c>
      <c r="AC96" s="49">
        <f t="shared" si="35"/>
        <v>0.7367258524699134</v>
      </c>
      <c r="AD96" s="49">
        <f t="shared" si="36"/>
        <v>0.5530110182249468</v>
      </c>
      <c r="AE96" s="49">
        <f t="shared" si="37"/>
        <v>0.73967665472745259</v>
      </c>
      <c r="AF96" s="49">
        <f t="shared" si="38"/>
        <v>0.73877304086251683</v>
      </c>
      <c r="AG96" s="49">
        <f t="shared" si="39"/>
        <v>0.64666985426930801</v>
      </c>
      <c r="AH96" s="49">
        <f t="shared" si="40"/>
        <v>0.58900412562495752</v>
      </c>
      <c r="AI96" s="49">
        <f t="shared" si="41"/>
        <v>0.65895879561175896</v>
      </c>
      <c r="AJ96" s="87">
        <f t="shared" si="42"/>
        <v>0.69204664157120743</v>
      </c>
      <c r="AK96" s="89">
        <f t="shared" si="43"/>
        <v>0.78088386096663553</v>
      </c>
      <c r="AL96" s="89">
        <f t="shared" si="43"/>
        <v>0.70172192508732745</v>
      </c>
      <c r="AM96" s="89">
        <f t="shared" si="43"/>
        <v>0.77789905216336352</v>
      </c>
      <c r="AN96" s="89">
        <f t="shared" si="43"/>
        <v>0.81484803359539515</v>
      </c>
    </row>
    <row r="97" spans="1:40">
      <c r="A97" s="1" t="s">
        <v>5</v>
      </c>
      <c r="B97" s="1">
        <v>13067030223</v>
      </c>
      <c r="C97" s="1"/>
      <c r="D97" s="12">
        <v>81.8</v>
      </c>
      <c r="E97" s="12">
        <v>75.599999999999994</v>
      </c>
      <c r="F97" s="12">
        <v>63.1</v>
      </c>
      <c r="G97" s="12">
        <v>44.6</v>
      </c>
      <c r="H97" s="12">
        <v>8.1</v>
      </c>
      <c r="I97" s="12">
        <v>8.1</v>
      </c>
      <c r="J97" s="12">
        <v>14.605</v>
      </c>
      <c r="K97" s="12">
        <v>17</v>
      </c>
      <c r="L97" s="12">
        <v>30.7</v>
      </c>
      <c r="M97" s="12">
        <v>4.2</v>
      </c>
      <c r="N97" s="12">
        <v>80.900000000000006</v>
      </c>
      <c r="O97" s="12">
        <v>6.2</v>
      </c>
      <c r="P97" s="12">
        <v>12.4</v>
      </c>
      <c r="Q97" s="12">
        <v>8.1</v>
      </c>
      <c r="R97" s="23"/>
      <c r="S97" s="49">
        <f t="shared" si="25"/>
        <v>0.66430844158322355</v>
      </c>
      <c r="T97" s="49">
        <f t="shared" si="26"/>
        <v>0.55380422172571808</v>
      </c>
      <c r="U97" s="49">
        <f t="shared" si="27"/>
        <v>0.81764185502863296</v>
      </c>
      <c r="V97" s="49">
        <f t="shared" si="28"/>
        <v>0.60390333090862536</v>
      </c>
      <c r="W97" s="49">
        <f t="shared" si="29"/>
        <v>0.41912210608269918</v>
      </c>
      <c r="X97" s="49">
        <f t="shared" si="30"/>
        <v>0.33477574643835917</v>
      </c>
      <c r="Y97" s="49">
        <f t="shared" si="31"/>
        <v>0.47533377050444819</v>
      </c>
      <c r="Z97" s="49">
        <f t="shared" si="32"/>
        <v>0.68302593841403469</v>
      </c>
      <c r="AA97" s="49">
        <f t="shared" si="33"/>
        <v>0.7160778997453231</v>
      </c>
      <c r="AB97" s="49">
        <f t="shared" si="34"/>
        <v>0.81940732372721659</v>
      </c>
      <c r="AC97" s="49">
        <f t="shared" si="35"/>
        <v>0.54882865261125546</v>
      </c>
      <c r="AD97" s="49">
        <f t="shared" si="36"/>
        <v>0.62500824861563309</v>
      </c>
      <c r="AE97" s="49">
        <f t="shared" si="37"/>
        <v>0.78994673755367484</v>
      </c>
      <c r="AF97" s="49">
        <f t="shared" si="38"/>
        <v>0.61874725461864855</v>
      </c>
      <c r="AG97" s="49">
        <f t="shared" si="39"/>
        <v>0.64594498000582534</v>
      </c>
      <c r="AH97" s="49">
        <f t="shared" si="40"/>
        <v>0.55269849603881516</v>
      </c>
      <c r="AI97" s="49">
        <f t="shared" si="41"/>
        <v>0.73950372062885805</v>
      </c>
      <c r="AJ97" s="87">
        <f t="shared" si="42"/>
        <v>0.64563272334980293</v>
      </c>
      <c r="AK97" s="89">
        <f t="shared" si="43"/>
        <v>0.78066747980982698</v>
      </c>
      <c r="AL97" s="89">
        <f t="shared" si="43"/>
        <v>0.69111138615943901</v>
      </c>
      <c r="AM97" s="89">
        <f t="shared" si="43"/>
        <v>0.79663961161993313</v>
      </c>
      <c r="AN97" s="89">
        <f t="shared" si="43"/>
        <v>0.80187670323567317</v>
      </c>
    </row>
    <row r="98" spans="1:40">
      <c r="A98" s="1" t="s">
        <v>5</v>
      </c>
      <c r="B98" s="1">
        <v>13067030224</v>
      </c>
      <c r="C98" s="1"/>
      <c r="D98" s="12">
        <v>82.9</v>
      </c>
      <c r="E98" s="12">
        <v>76</v>
      </c>
      <c r="F98" s="12">
        <v>56.5</v>
      </c>
      <c r="G98" s="12">
        <v>42.1</v>
      </c>
      <c r="H98" s="12">
        <v>6.5</v>
      </c>
      <c r="I98" s="12">
        <v>6.4</v>
      </c>
      <c r="J98" s="12">
        <v>2.7</v>
      </c>
      <c r="K98" s="12">
        <v>18.2</v>
      </c>
      <c r="L98" s="12">
        <v>31</v>
      </c>
      <c r="M98" s="12">
        <v>1.7</v>
      </c>
      <c r="N98" s="12">
        <v>80.099999999999994</v>
      </c>
      <c r="O98" s="12">
        <v>4.0999999999999996</v>
      </c>
      <c r="P98" s="12">
        <v>10.3</v>
      </c>
      <c r="Q98" s="12">
        <v>7.6</v>
      </c>
      <c r="R98" s="23"/>
      <c r="S98" s="49">
        <f t="shared" si="25"/>
        <v>0.75800844583575266</v>
      </c>
      <c r="T98" s="49">
        <f t="shared" si="26"/>
        <v>0.59204094357630088</v>
      </c>
      <c r="U98" s="49">
        <f t="shared" si="27"/>
        <v>0.50136300881587381</v>
      </c>
      <c r="V98" s="49">
        <f t="shared" si="28"/>
        <v>0.471014732423708</v>
      </c>
      <c r="W98" s="49">
        <f t="shared" si="29"/>
        <v>0.99051065452034714</v>
      </c>
      <c r="X98" s="49">
        <f t="shared" si="30"/>
        <v>0.53774258108346973</v>
      </c>
      <c r="Y98" s="49">
        <f t="shared" si="31"/>
        <v>1.0734520915842489</v>
      </c>
      <c r="Z98" s="49">
        <f t="shared" si="32"/>
        <v>0.62381710758291908</v>
      </c>
      <c r="AA98" s="49">
        <f t="shared" si="33"/>
        <v>0.68846646920180288</v>
      </c>
      <c r="AB98" s="49">
        <f t="shared" si="34"/>
        <v>1.0306872427329541</v>
      </c>
      <c r="AC98" s="49">
        <f t="shared" si="35"/>
        <v>0.47366977266779126</v>
      </c>
      <c r="AD98" s="49">
        <f t="shared" si="36"/>
        <v>0.84099993978769205</v>
      </c>
      <c r="AE98" s="49">
        <f t="shared" si="37"/>
        <v>0.94075698603234159</v>
      </c>
      <c r="AF98" s="49">
        <f t="shared" si="38"/>
        <v>0.69376337102106622</v>
      </c>
      <c r="AG98" s="49">
        <f t="shared" si="39"/>
        <v>0.74057842817562725</v>
      </c>
      <c r="AH98" s="49">
        <f t="shared" si="40"/>
        <v>0.70344749397710016</v>
      </c>
      <c r="AI98" s="49">
        <f t="shared" si="41"/>
        <v>0.78099027317255876</v>
      </c>
      <c r="AJ98" s="87">
        <f t="shared" si="42"/>
        <v>0.73729751737722271</v>
      </c>
      <c r="AK98" s="89">
        <f t="shared" si="43"/>
        <v>0.80891637209272627</v>
      </c>
      <c r="AL98" s="89">
        <f t="shared" si="43"/>
        <v>0.7351686888201503</v>
      </c>
      <c r="AM98" s="89">
        <f t="shared" si="43"/>
        <v>0.80629237626560479</v>
      </c>
      <c r="AN98" s="89">
        <f t="shared" si="43"/>
        <v>0.82749432767353404</v>
      </c>
    </row>
    <row r="99" spans="1:40">
      <c r="A99" s="1" t="s">
        <v>5</v>
      </c>
      <c r="B99" s="1">
        <v>13067030226</v>
      </c>
      <c r="C99" s="1"/>
      <c r="D99" s="12">
        <v>82.9</v>
      </c>
      <c r="E99" s="12">
        <v>76</v>
      </c>
      <c r="F99" s="12">
        <v>60.8</v>
      </c>
      <c r="G99" s="12">
        <v>35.4</v>
      </c>
      <c r="H99" s="12">
        <v>7.4</v>
      </c>
      <c r="I99" s="12">
        <v>2.8</v>
      </c>
      <c r="J99" s="12">
        <v>5.6</v>
      </c>
      <c r="K99" s="12">
        <v>19.2</v>
      </c>
      <c r="L99" s="12">
        <v>31</v>
      </c>
      <c r="M99" s="12">
        <v>2</v>
      </c>
      <c r="N99" s="12">
        <v>80.099999999999994</v>
      </c>
      <c r="O99" s="12">
        <v>4</v>
      </c>
      <c r="P99" s="12">
        <v>10.4</v>
      </c>
      <c r="Q99" s="12">
        <v>7</v>
      </c>
      <c r="R99" s="23"/>
      <c r="S99" s="49">
        <f t="shared" si="25"/>
        <v>0.75800844583575266</v>
      </c>
      <c r="T99" s="49">
        <f t="shared" si="26"/>
        <v>0.59204094357630088</v>
      </c>
      <c r="U99" s="49">
        <f t="shared" si="27"/>
        <v>0.70742346922721677</v>
      </c>
      <c r="V99" s="49">
        <f t="shared" si="28"/>
        <v>0.11487328848412921</v>
      </c>
      <c r="W99" s="49">
        <f t="shared" si="29"/>
        <v>0.66910459602416994</v>
      </c>
      <c r="X99" s="49">
        <f t="shared" si="30"/>
        <v>0.96755470150841005</v>
      </c>
      <c r="Y99" s="49">
        <f t="shared" si="31"/>
        <v>0.92775338254339024</v>
      </c>
      <c r="Z99" s="49">
        <f t="shared" si="32"/>
        <v>0.57447641522365611</v>
      </c>
      <c r="AA99" s="49">
        <f t="shared" si="33"/>
        <v>0.68846646920180288</v>
      </c>
      <c r="AB99" s="49">
        <f t="shared" si="34"/>
        <v>1.0053336524522654</v>
      </c>
      <c r="AC99" s="49">
        <f t="shared" si="35"/>
        <v>0.47366977266779126</v>
      </c>
      <c r="AD99" s="49">
        <f t="shared" si="36"/>
        <v>0.85128525841493285</v>
      </c>
      <c r="AE99" s="49">
        <f t="shared" si="37"/>
        <v>0.93357554562859568</v>
      </c>
      <c r="AF99" s="49">
        <f t="shared" si="38"/>
        <v>0.78378271070396732</v>
      </c>
      <c r="AG99" s="49">
        <f t="shared" si="39"/>
        <v>0.73111677775670536</v>
      </c>
      <c r="AH99" s="49">
        <f t="shared" si="40"/>
        <v>0.67667983245705277</v>
      </c>
      <c r="AI99" s="49">
        <f t="shared" si="41"/>
        <v>0.75609217895924141</v>
      </c>
      <c r="AJ99" s="87">
        <f t="shared" si="42"/>
        <v>0.76057832185382179</v>
      </c>
      <c r="AK99" s="89">
        <f t="shared" si="43"/>
        <v>0.80609198865672393</v>
      </c>
      <c r="AL99" s="89">
        <f t="shared" si="43"/>
        <v>0.72734567851005194</v>
      </c>
      <c r="AM99" s="89">
        <f t="shared" si="43"/>
        <v>0.80049928359265377</v>
      </c>
      <c r="AN99" s="89">
        <f t="shared" si="43"/>
        <v>0.83400063046972406</v>
      </c>
    </row>
    <row r="100" spans="1:40">
      <c r="A100" s="1" t="s">
        <v>5</v>
      </c>
      <c r="B100" s="1">
        <v>13067030227</v>
      </c>
      <c r="C100" s="1"/>
      <c r="D100" s="12">
        <v>82.9</v>
      </c>
      <c r="E100" s="12">
        <v>76</v>
      </c>
      <c r="F100" s="12">
        <v>56.6</v>
      </c>
      <c r="G100" s="12">
        <v>43</v>
      </c>
      <c r="H100" s="12">
        <v>5.7</v>
      </c>
      <c r="I100" s="12">
        <v>16</v>
      </c>
      <c r="J100" s="12">
        <v>11.3</v>
      </c>
      <c r="K100" s="12">
        <v>20.100000000000001</v>
      </c>
      <c r="L100" s="12">
        <v>35.9</v>
      </c>
      <c r="M100" s="12">
        <v>9.4</v>
      </c>
      <c r="N100" s="12">
        <v>80.099999999999994</v>
      </c>
      <c r="O100" s="12">
        <v>8.8000000000000007</v>
      </c>
      <c r="P100" s="12">
        <v>31.6</v>
      </c>
      <c r="Q100" s="12">
        <v>13.8</v>
      </c>
      <c r="R100" s="23"/>
      <c r="S100" s="49">
        <f t="shared" si="25"/>
        <v>0.75800844583575266</v>
      </c>
      <c r="T100" s="49">
        <f t="shared" si="26"/>
        <v>0.59204094357630088</v>
      </c>
      <c r="U100" s="49">
        <f t="shared" si="27"/>
        <v>0.50615511254637024</v>
      </c>
      <c r="V100" s="49">
        <f t="shared" si="28"/>
        <v>0.51885462787827819</v>
      </c>
      <c r="W100" s="49">
        <f t="shared" si="29"/>
        <v>1.276204928739171</v>
      </c>
      <c r="X100" s="49">
        <f t="shared" si="30"/>
        <v>-0.60842307338303747</v>
      </c>
      <c r="Y100" s="49">
        <f t="shared" si="31"/>
        <v>0.64138005787687502</v>
      </c>
      <c r="Z100" s="49">
        <f t="shared" si="32"/>
        <v>0.53006979210031924</v>
      </c>
      <c r="AA100" s="49">
        <f t="shared" si="33"/>
        <v>0.23747977032430742</v>
      </c>
      <c r="AB100" s="49">
        <f t="shared" si="34"/>
        <v>0.37994509219528261</v>
      </c>
      <c r="AC100" s="49">
        <f t="shared" si="35"/>
        <v>0.47366977266779126</v>
      </c>
      <c r="AD100" s="49">
        <f t="shared" si="36"/>
        <v>0.35758996430736972</v>
      </c>
      <c r="AE100" s="49">
        <f t="shared" si="37"/>
        <v>-0.58888981996556489</v>
      </c>
      <c r="AF100" s="49">
        <f t="shared" si="38"/>
        <v>-0.23643647236891274</v>
      </c>
      <c r="AG100" s="49">
        <f t="shared" si="39"/>
        <v>0.30343295707796952</v>
      </c>
      <c r="AH100" s="49">
        <f t="shared" si="40"/>
        <v>0.52631729186710141</v>
      </c>
      <c r="AI100" s="49">
        <f t="shared" si="41"/>
        <v>0.38249821820663649</v>
      </c>
      <c r="AJ100" s="87">
        <f t="shared" si="42"/>
        <v>1.4833611601708374E-3</v>
      </c>
      <c r="AK100" s="89">
        <f t="shared" si="43"/>
        <v>0.67842471651195002</v>
      </c>
      <c r="AL100" s="89">
        <f t="shared" si="43"/>
        <v>0.68340132033715717</v>
      </c>
      <c r="AM100" s="89">
        <f t="shared" si="43"/>
        <v>0.71357438009794938</v>
      </c>
      <c r="AN100" s="89">
        <f t="shared" si="43"/>
        <v>0.62185582807257211</v>
      </c>
    </row>
    <row r="101" spans="1:40">
      <c r="A101" s="1" t="s">
        <v>5</v>
      </c>
      <c r="B101" s="1">
        <v>13067030228</v>
      </c>
      <c r="C101" s="1"/>
      <c r="D101" s="12">
        <v>79</v>
      </c>
      <c r="E101" s="12">
        <v>75</v>
      </c>
      <c r="F101" s="12">
        <v>69.099999999999994</v>
      </c>
      <c r="G101" s="12">
        <v>40.200000000000003</v>
      </c>
      <c r="H101" s="12">
        <v>6</v>
      </c>
      <c r="I101" s="12">
        <v>24.7</v>
      </c>
      <c r="J101" s="12">
        <v>24.3</v>
      </c>
      <c r="K101" s="12">
        <v>30.1</v>
      </c>
      <c r="L101" s="12">
        <v>47</v>
      </c>
      <c r="M101" s="12">
        <v>8.4</v>
      </c>
      <c r="N101" s="12">
        <v>82.7</v>
      </c>
      <c r="O101" s="12">
        <v>8.1</v>
      </c>
      <c r="P101" s="12">
        <v>27.9</v>
      </c>
      <c r="Q101" s="12">
        <v>10.199999999999999</v>
      </c>
      <c r="R101" s="23"/>
      <c r="S101" s="49">
        <f t="shared" si="25"/>
        <v>0.42579933984951523</v>
      </c>
      <c r="T101" s="49">
        <f t="shared" si="26"/>
        <v>0.49644913894984533</v>
      </c>
      <c r="U101" s="49">
        <f t="shared" si="27"/>
        <v>1.1051680788584137</v>
      </c>
      <c r="V101" s="49">
        <f t="shared" si="28"/>
        <v>0.37001939757517083</v>
      </c>
      <c r="W101" s="49">
        <f t="shared" si="29"/>
        <v>1.1690695759071121</v>
      </c>
      <c r="X101" s="49">
        <f t="shared" si="30"/>
        <v>-1.6471356977433096</v>
      </c>
      <c r="Y101" s="49">
        <f t="shared" si="31"/>
        <v>-1.1752086099387767E-2</v>
      </c>
      <c r="Z101" s="49">
        <f t="shared" si="32"/>
        <v>3.6662868507689281E-2</v>
      </c>
      <c r="AA101" s="49">
        <f t="shared" si="33"/>
        <v>-0.78414315978593774</v>
      </c>
      <c r="AB101" s="49">
        <f t="shared" si="34"/>
        <v>0.46445705979757756</v>
      </c>
      <c r="AC101" s="49">
        <f t="shared" si="35"/>
        <v>0.71793613248404742</v>
      </c>
      <c r="AD101" s="49">
        <f t="shared" si="36"/>
        <v>0.42958719469805612</v>
      </c>
      <c r="AE101" s="49">
        <f t="shared" si="37"/>
        <v>-0.32317652502696126</v>
      </c>
      <c r="AF101" s="49">
        <f t="shared" si="38"/>
        <v>0.30367956572849453</v>
      </c>
      <c r="AG101" s="49">
        <f t="shared" si="39"/>
        <v>0.15339411195105515</v>
      </c>
      <c r="AH101" s="49">
        <f t="shared" si="40"/>
        <v>0.27251682104247993</v>
      </c>
      <c r="AI101" s="49">
        <f t="shared" si="41"/>
        <v>-9.4341077160223621E-2</v>
      </c>
      <c r="AJ101" s="87">
        <f t="shared" si="42"/>
        <v>0.28200659197090916</v>
      </c>
      <c r="AK101" s="89">
        <f t="shared" si="43"/>
        <v>0.63363684017211963</v>
      </c>
      <c r="AL101" s="89">
        <f t="shared" si="43"/>
        <v>0.6092266040108234</v>
      </c>
      <c r="AM101" s="89">
        <f t="shared" si="43"/>
        <v>0.6026271644396779</v>
      </c>
      <c r="AN101" s="89">
        <f t="shared" si="43"/>
        <v>0.70025385262772633</v>
      </c>
    </row>
    <row r="102" spans="1:40">
      <c r="A102" s="1" t="s">
        <v>5</v>
      </c>
      <c r="B102" s="1">
        <v>13067030229</v>
      </c>
      <c r="C102" s="1"/>
      <c r="D102" s="12">
        <v>82.9</v>
      </c>
      <c r="E102" s="12">
        <v>76</v>
      </c>
      <c r="F102" s="12">
        <v>56.5</v>
      </c>
      <c r="G102" s="12">
        <v>44.5</v>
      </c>
      <c r="H102" s="12">
        <v>6.7</v>
      </c>
      <c r="I102" s="12">
        <v>34.5</v>
      </c>
      <c r="J102" s="12">
        <v>22.1</v>
      </c>
      <c r="K102" s="12">
        <v>14.1</v>
      </c>
      <c r="L102" s="12">
        <v>38</v>
      </c>
      <c r="M102" s="12">
        <v>13.8</v>
      </c>
      <c r="N102" s="12">
        <v>80.099999999999994</v>
      </c>
      <c r="O102" s="12">
        <v>7.3</v>
      </c>
      <c r="P102" s="12">
        <v>21.1</v>
      </c>
      <c r="Q102" s="12">
        <v>16.899999999999999</v>
      </c>
      <c r="R102" s="23"/>
      <c r="S102" s="49">
        <f t="shared" si="25"/>
        <v>0.75800844583575266</v>
      </c>
      <c r="T102" s="49">
        <f t="shared" si="26"/>
        <v>0.59204094357630088</v>
      </c>
      <c r="U102" s="49">
        <f t="shared" si="27"/>
        <v>0.50136300881587381</v>
      </c>
      <c r="V102" s="49">
        <f t="shared" si="28"/>
        <v>0.59858778696922865</v>
      </c>
      <c r="W102" s="49">
        <f t="shared" si="29"/>
        <v>0.91908708596564104</v>
      </c>
      <c r="X102" s="49">
        <f t="shared" si="30"/>
        <v>-2.8171798033445357</v>
      </c>
      <c r="Y102" s="49">
        <f t="shared" si="31"/>
        <v>9.8777969035056673E-2</v>
      </c>
      <c r="Z102" s="49">
        <f t="shared" si="32"/>
        <v>0.8261139462558974</v>
      </c>
      <c r="AA102" s="49">
        <f t="shared" si="33"/>
        <v>4.4199756519666344E-2</v>
      </c>
      <c r="AB102" s="49">
        <f t="shared" si="34"/>
        <v>8.0924347451846682E-3</v>
      </c>
      <c r="AC102" s="49">
        <f t="shared" si="35"/>
        <v>0.47366977266779126</v>
      </c>
      <c r="AD102" s="49">
        <f t="shared" si="36"/>
        <v>0.51186974371598326</v>
      </c>
      <c r="AE102" s="49">
        <f t="shared" si="37"/>
        <v>0.16516142242776927</v>
      </c>
      <c r="AF102" s="49">
        <f t="shared" si="38"/>
        <v>-0.70153639406390178</v>
      </c>
      <c r="AG102" s="49">
        <f t="shared" si="39"/>
        <v>0.16601608147825894</v>
      </c>
      <c r="AH102" s="49">
        <f t="shared" si="40"/>
        <v>9.2955062407616862E-2</v>
      </c>
      <c r="AI102" s="49">
        <f t="shared" si="41"/>
        <v>0.29280204584024944</v>
      </c>
      <c r="AJ102" s="87">
        <f t="shared" si="42"/>
        <v>0.11229113618691053</v>
      </c>
      <c r="AK102" s="89">
        <f t="shared" si="43"/>
        <v>0.63740460584554459</v>
      </c>
      <c r="AL102" s="89">
        <f t="shared" si="43"/>
        <v>0.55674859848733438</v>
      </c>
      <c r="AM102" s="89">
        <f t="shared" si="43"/>
        <v>0.69270458040663263</v>
      </c>
      <c r="AN102" s="89">
        <f t="shared" si="43"/>
        <v>0.65282335487005616</v>
      </c>
    </row>
    <row r="103" spans="1:40">
      <c r="A103" s="1" t="s">
        <v>5</v>
      </c>
      <c r="B103" s="1">
        <v>13067030230</v>
      </c>
      <c r="C103" s="1"/>
      <c r="D103" s="12">
        <v>80</v>
      </c>
      <c r="E103" s="12">
        <v>78.599999999999994</v>
      </c>
      <c r="F103" s="12">
        <v>48.4</v>
      </c>
      <c r="G103" s="12">
        <v>28.3</v>
      </c>
      <c r="H103" s="12">
        <v>9.5</v>
      </c>
      <c r="I103" s="12">
        <v>12.8</v>
      </c>
      <c r="J103" s="12">
        <v>19.8</v>
      </c>
      <c r="K103" s="12">
        <v>19.7</v>
      </c>
      <c r="L103" s="12">
        <v>35</v>
      </c>
      <c r="M103" s="12">
        <v>9.9</v>
      </c>
      <c r="N103" s="12">
        <v>83.7</v>
      </c>
      <c r="O103" s="12">
        <v>6.4</v>
      </c>
      <c r="P103" s="12">
        <v>24.4</v>
      </c>
      <c r="Q103" s="12">
        <v>10.4</v>
      </c>
      <c r="R103" s="23"/>
      <c r="S103" s="49">
        <f t="shared" si="25"/>
        <v>0.51098116189726828</v>
      </c>
      <c r="T103" s="49">
        <f t="shared" si="26"/>
        <v>0.84057963560508475</v>
      </c>
      <c r="U103" s="49">
        <f t="shared" si="27"/>
        <v>0.11320260664566938</v>
      </c>
      <c r="V103" s="49">
        <f t="shared" si="28"/>
        <v>-0.26253033121303609</v>
      </c>
      <c r="W103" s="49">
        <f t="shared" si="29"/>
        <v>-8.0842873800242993E-2</v>
      </c>
      <c r="X103" s="49">
        <f t="shared" si="30"/>
        <v>-0.22636785522753514</v>
      </c>
      <c r="Y103" s="49">
        <f t="shared" si="31"/>
        <v>0.21433211758470319</v>
      </c>
      <c r="Z103" s="49">
        <f t="shared" si="32"/>
        <v>0.54980606904402463</v>
      </c>
      <c r="AA103" s="49">
        <f t="shared" si="33"/>
        <v>0.32031406195486772</v>
      </c>
      <c r="AB103" s="49">
        <f t="shared" si="34"/>
        <v>0.33768910839413513</v>
      </c>
      <c r="AC103" s="49">
        <f t="shared" si="35"/>
        <v>0.81188473241337633</v>
      </c>
      <c r="AD103" s="49">
        <f t="shared" si="36"/>
        <v>0.60443761136115137</v>
      </c>
      <c r="AE103" s="49">
        <f t="shared" si="37"/>
        <v>-7.1826110895849851E-2</v>
      </c>
      <c r="AF103" s="49">
        <f t="shared" si="38"/>
        <v>0.27367311916752729</v>
      </c>
      <c r="AG103" s="49">
        <f t="shared" si="39"/>
        <v>0.32187487553126198</v>
      </c>
      <c r="AH103" s="49">
        <f t="shared" si="40"/>
        <v>0.15847920878455879</v>
      </c>
      <c r="AI103" s="49">
        <f t="shared" si="41"/>
        <v>0.40260307979767584</v>
      </c>
      <c r="AJ103" s="87">
        <f t="shared" si="42"/>
        <v>0.40454233801155126</v>
      </c>
      <c r="AK103" s="89">
        <f t="shared" si="43"/>
        <v>0.68392978663200199</v>
      </c>
      <c r="AL103" s="89">
        <f t="shared" si="43"/>
        <v>0.57589842494054577</v>
      </c>
      <c r="AM103" s="89">
        <f t="shared" si="43"/>
        <v>0.71825222111565468</v>
      </c>
      <c r="AN103" s="89">
        <f t="shared" si="43"/>
        <v>0.73449900373059418</v>
      </c>
    </row>
    <row r="104" spans="1:40">
      <c r="A104" s="1" t="s">
        <v>5</v>
      </c>
      <c r="B104" s="1">
        <v>13067030231</v>
      </c>
      <c r="C104" s="1"/>
      <c r="D104" s="12">
        <v>87.4</v>
      </c>
      <c r="E104" s="12">
        <v>84.3</v>
      </c>
      <c r="F104" s="12">
        <v>64.099999999999994</v>
      </c>
      <c r="G104" s="12">
        <v>42.4</v>
      </c>
      <c r="H104" s="12">
        <v>7.3</v>
      </c>
      <c r="I104" s="12">
        <v>1.7</v>
      </c>
      <c r="J104" s="12">
        <v>2.2000000000000002</v>
      </c>
      <c r="K104" s="12">
        <v>9.6999999999999993</v>
      </c>
      <c r="L104" s="12">
        <v>19.399999999999999</v>
      </c>
      <c r="M104" s="12">
        <v>3.2</v>
      </c>
      <c r="N104" s="12">
        <v>87.6</v>
      </c>
      <c r="O104" s="12">
        <v>2.7</v>
      </c>
      <c r="P104" s="12">
        <v>4.0999999999999996</v>
      </c>
      <c r="Q104" s="12">
        <v>6.5</v>
      </c>
      <c r="R104" s="23"/>
      <c r="S104" s="49">
        <f t="shared" si="25"/>
        <v>1.1413266450506416</v>
      </c>
      <c r="T104" s="49">
        <f t="shared" si="26"/>
        <v>1.3854529219758818</v>
      </c>
      <c r="U104" s="49">
        <f t="shared" si="27"/>
        <v>0.86556289233359618</v>
      </c>
      <c r="V104" s="49">
        <f t="shared" si="28"/>
        <v>0.4869613642418979</v>
      </c>
      <c r="W104" s="49">
        <f t="shared" si="29"/>
        <v>0.70481638030152316</v>
      </c>
      <c r="X104" s="49">
        <f t="shared" si="30"/>
        <v>1.0988861827493639</v>
      </c>
      <c r="Y104" s="49">
        <f t="shared" si="31"/>
        <v>1.098572558660259</v>
      </c>
      <c r="Z104" s="49">
        <f t="shared" si="32"/>
        <v>1.0432129926366547</v>
      </c>
      <c r="AA104" s="49">
        <f t="shared" si="33"/>
        <v>1.756108450217915</v>
      </c>
      <c r="AB104" s="49">
        <f t="shared" si="34"/>
        <v>0.90391929132951154</v>
      </c>
      <c r="AC104" s="49">
        <f t="shared" si="35"/>
        <v>1.1782842721377584</v>
      </c>
      <c r="AD104" s="49">
        <f t="shared" si="36"/>
        <v>0.98499440056906451</v>
      </c>
      <c r="AE104" s="49">
        <f t="shared" si="37"/>
        <v>1.3860062910645963</v>
      </c>
      <c r="AF104" s="49">
        <f t="shared" si="38"/>
        <v>0.858798827106385</v>
      </c>
      <c r="AG104" s="49">
        <f t="shared" si="39"/>
        <v>1.1017438393228021</v>
      </c>
      <c r="AH104" s="49">
        <f t="shared" si="40"/>
        <v>0.96879699218759474</v>
      </c>
      <c r="AI104" s="49">
        <f t="shared" si="41"/>
        <v>1.2344135780613605</v>
      </c>
      <c r="AJ104" s="87">
        <f t="shared" si="42"/>
        <v>1.1020209477194511</v>
      </c>
      <c r="AK104" s="89">
        <f t="shared" si="43"/>
        <v>0.91672733104139648</v>
      </c>
      <c r="AL104" s="89">
        <f t="shared" si="43"/>
        <v>0.81271867796378383</v>
      </c>
      <c r="AM104" s="89">
        <f t="shared" si="43"/>
        <v>0.91179134348742485</v>
      </c>
      <c r="AN104" s="89">
        <f t="shared" si="43"/>
        <v>0.929423841194293</v>
      </c>
    </row>
    <row r="105" spans="1:40">
      <c r="A105" s="1" t="s">
        <v>5</v>
      </c>
      <c r="B105" s="1">
        <v>13067030232</v>
      </c>
      <c r="C105" s="1"/>
      <c r="D105" s="12">
        <v>86.2</v>
      </c>
      <c r="E105" s="12">
        <v>87.6</v>
      </c>
      <c r="F105" s="12">
        <v>45.8</v>
      </c>
      <c r="G105" s="12">
        <v>54.3</v>
      </c>
      <c r="H105" s="12">
        <v>7.9</v>
      </c>
      <c r="I105" s="12">
        <v>3.5</v>
      </c>
      <c r="J105" s="12">
        <v>13.1</v>
      </c>
      <c r="K105" s="12">
        <v>11</v>
      </c>
      <c r="L105" s="12">
        <v>27.6</v>
      </c>
      <c r="M105" s="12">
        <v>3.2</v>
      </c>
      <c r="N105" s="12">
        <v>87</v>
      </c>
      <c r="O105" s="12">
        <v>6.9</v>
      </c>
      <c r="P105" s="12">
        <v>11.9</v>
      </c>
      <c r="Q105" s="12">
        <v>10.1</v>
      </c>
      <c r="R105" s="23"/>
      <c r="S105" s="49">
        <f t="shared" si="25"/>
        <v>1.0391084585933377</v>
      </c>
      <c r="T105" s="49">
        <f t="shared" si="26"/>
        <v>1.7009058772431849</v>
      </c>
      <c r="U105" s="49">
        <f t="shared" si="27"/>
        <v>-1.1392090347235794E-2</v>
      </c>
      <c r="V105" s="49">
        <f t="shared" si="28"/>
        <v>1.1195110930301047</v>
      </c>
      <c r="W105" s="49">
        <f t="shared" si="29"/>
        <v>0.49054567463740495</v>
      </c>
      <c r="X105" s="49">
        <f t="shared" si="30"/>
        <v>0.88398012253689384</v>
      </c>
      <c r="Y105" s="49">
        <f t="shared" si="31"/>
        <v>0.55094637640323874</v>
      </c>
      <c r="Z105" s="49">
        <f t="shared" si="32"/>
        <v>0.97907009256961264</v>
      </c>
      <c r="AA105" s="49">
        <f t="shared" si="33"/>
        <v>1.0013960153616976</v>
      </c>
      <c r="AB105" s="49">
        <f t="shared" si="34"/>
        <v>0.90391929132951154</v>
      </c>
      <c r="AC105" s="49">
        <f t="shared" si="35"/>
        <v>1.1219151121801616</v>
      </c>
      <c r="AD105" s="49">
        <f t="shared" si="36"/>
        <v>0.5530110182249468</v>
      </c>
      <c r="AE105" s="49">
        <f t="shared" si="37"/>
        <v>0.82585393957240505</v>
      </c>
      <c r="AF105" s="49">
        <f t="shared" si="38"/>
        <v>0.31868278900897801</v>
      </c>
      <c r="AG105" s="49">
        <f t="shared" si="39"/>
        <v>0.83037610064754952</v>
      </c>
      <c r="AH105" s="49">
        <f t="shared" si="40"/>
        <v>0.82480078744241847</v>
      </c>
      <c r="AI105" s="49">
        <f t="shared" si="41"/>
        <v>0.96146179975360724</v>
      </c>
      <c r="AJ105" s="87">
        <f t="shared" si="42"/>
        <v>0.70486571474662285</v>
      </c>
      <c r="AK105" s="89">
        <f t="shared" si="43"/>
        <v>0.83572174404073785</v>
      </c>
      <c r="AL105" s="89">
        <f t="shared" si="43"/>
        <v>0.77063491978816268</v>
      </c>
      <c r="AM105" s="89">
        <f t="shared" si="43"/>
        <v>0.84828307119010837</v>
      </c>
      <c r="AN105" s="89">
        <f t="shared" si="43"/>
        <v>0.81843058898902876</v>
      </c>
    </row>
    <row r="106" spans="1:40">
      <c r="A106" s="1" t="s">
        <v>5</v>
      </c>
      <c r="B106" s="1">
        <v>13067030233</v>
      </c>
      <c r="C106" s="1"/>
      <c r="D106" s="12">
        <v>86.2</v>
      </c>
      <c r="E106" s="12">
        <v>87.6</v>
      </c>
      <c r="F106" s="12">
        <v>53.2</v>
      </c>
      <c r="G106" s="12">
        <v>54.3</v>
      </c>
      <c r="H106" s="12">
        <v>5.9</v>
      </c>
      <c r="I106" s="12">
        <v>1</v>
      </c>
      <c r="J106" s="12">
        <v>2.9</v>
      </c>
      <c r="K106" s="12">
        <v>6.6</v>
      </c>
      <c r="L106" s="12">
        <v>22.2</v>
      </c>
      <c r="M106" s="12">
        <v>5.0758999999999999</v>
      </c>
      <c r="N106" s="12">
        <v>87</v>
      </c>
      <c r="O106" s="12">
        <v>2.6</v>
      </c>
      <c r="P106" s="12">
        <v>8.9</v>
      </c>
      <c r="Q106" s="12">
        <v>7.6</v>
      </c>
      <c r="R106" s="23"/>
      <c r="S106" s="49">
        <f t="shared" si="25"/>
        <v>1.0391084585933377</v>
      </c>
      <c r="T106" s="49">
        <f t="shared" si="26"/>
        <v>1.7009058772431849</v>
      </c>
      <c r="U106" s="49">
        <f t="shared" si="27"/>
        <v>0.34322358570949441</v>
      </c>
      <c r="V106" s="49">
        <f t="shared" si="28"/>
        <v>1.1195110930301047</v>
      </c>
      <c r="W106" s="49">
        <f t="shared" si="29"/>
        <v>1.204781360184465</v>
      </c>
      <c r="X106" s="49">
        <f t="shared" si="30"/>
        <v>1.18246076172088</v>
      </c>
      <c r="Y106" s="49">
        <f t="shared" si="31"/>
        <v>1.0634039047538448</v>
      </c>
      <c r="Z106" s="49">
        <f t="shared" si="32"/>
        <v>1.1961691389503699</v>
      </c>
      <c r="AA106" s="49">
        <f t="shared" si="33"/>
        <v>1.4984017651450603</v>
      </c>
      <c r="AB106" s="49">
        <f t="shared" si="34"/>
        <v>0.74538329130436631</v>
      </c>
      <c r="AC106" s="49">
        <f t="shared" si="35"/>
        <v>1.1219151121801616</v>
      </c>
      <c r="AD106" s="49">
        <f t="shared" si="36"/>
        <v>0.99527971919630553</v>
      </c>
      <c r="AE106" s="49">
        <f t="shared" si="37"/>
        <v>1.0412971516847862</v>
      </c>
      <c r="AF106" s="49">
        <f t="shared" si="38"/>
        <v>0.69376337102106622</v>
      </c>
      <c r="AG106" s="49">
        <f t="shared" si="39"/>
        <v>1.0676857952450269</v>
      </c>
      <c r="AH106" s="49">
        <f t="shared" si="40"/>
        <v>1.0933421487479016</v>
      </c>
      <c r="AI106" s="49">
        <f t="shared" si="41"/>
        <v>1.1466513984665989</v>
      </c>
      <c r="AJ106" s="87">
        <f t="shared" si="42"/>
        <v>0.96306383852057986</v>
      </c>
      <c r="AK106" s="89">
        <f t="shared" si="43"/>
        <v>0.90656071408802286</v>
      </c>
      <c r="AL106" s="89">
        <f t="shared" si="43"/>
        <v>0.84911775014699975</v>
      </c>
      <c r="AM106" s="89">
        <f t="shared" si="43"/>
        <v>0.89137153001830038</v>
      </c>
      <c r="AN106" s="89">
        <f t="shared" si="43"/>
        <v>0.89058940018346533</v>
      </c>
    </row>
    <row r="107" spans="1:40">
      <c r="A107" s="1" t="s">
        <v>5</v>
      </c>
      <c r="B107" s="1">
        <v>13067030234</v>
      </c>
      <c r="C107" s="1"/>
      <c r="D107" s="12">
        <v>85.8</v>
      </c>
      <c r="E107" s="12">
        <v>86.3</v>
      </c>
      <c r="F107" s="12">
        <v>69.400000000000006</v>
      </c>
      <c r="G107" s="12">
        <v>56.5</v>
      </c>
      <c r="H107" s="12">
        <v>7.8</v>
      </c>
      <c r="I107" s="12">
        <v>2.1</v>
      </c>
      <c r="J107" s="12">
        <v>2.8</v>
      </c>
      <c r="K107" s="12">
        <v>7</v>
      </c>
      <c r="L107" s="12">
        <v>28.6</v>
      </c>
      <c r="M107" s="12">
        <v>4.0999999999999996</v>
      </c>
      <c r="N107" s="12">
        <v>85.6</v>
      </c>
      <c r="O107" s="12">
        <v>0.7</v>
      </c>
      <c r="P107" s="12">
        <v>8.1999999999999993</v>
      </c>
      <c r="Q107" s="12">
        <v>5</v>
      </c>
      <c r="R107" s="23"/>
      <c r="S107" s="49">
        <f t="shared" si="25"/>
        <v>1.0050357297742358</v>
      </c>
      <c r="T107" s="49">
        <f t="shared" si="26"/>
        <v>1.5766365312287929</v>
      </c>
      <c r="U107" s="49">
        <f t="shared" si="27"/>
        <v>1.1195443900499034</v>
      </c>
      <c r="V107" s="49">
        <f t="shared" si="28"/>
        <v>1.2364530596968322</v>
      </c>
      <c r="W107" s="49">
        <f t="shared" si="29"/>
        <v>0.52625745891475817</v>
      </c>
      <c r="X107" s="49">
        <f t="shared" si="30"/>
        <v>1.0511292804799262</v>
      </c>
      <c r="Y107" s="49">
        <f t="shared" si="31"/>
        <v>1.0684279981690468</v>
      </c>
      <c r="Z107" s="49">
        <f t="shared" si="32"/>
        <v>1.1764328620066646</v>
      </c>
      <c r="AA107" s="49">
        <f t="shared" si="33"/>
        <v>0.90935791354996376</v>
      </c>
      <c r="AB107" s="49">
        <f t="shared" si="34"/>
        <v>0.82785852048744601</v>
      </c>
      <c r="AC107" s="49">
        <f t="shared" si="35"/>
        <v>0.9903870722791005</v>
      </c>
      <c r="AD107" s="49">
        <f t="shared" si="36"/>
        <v>1.1907007731138826</v>
      </c>
      <c r="AE107" s="49">
        <f t="shared" si="37"/>
        <v>1.0915672345110086</v>
      </c>
      <c r="AF107" s="49">
        <f t="shared" si="38"/>
        <v>1.0838471763136379</v>
      </c>
      <c r="AG107" s="49">
        <f t="shared" si="39"/>
        <v>1.0478989724189136</v>
      </c>
      <c r="AH107" s="49">
        <f t="shared" si="40"/>
        <v>1.0833549211876421</v>
      </c>
      <c r="AI107" s="49">
        <f t="shared" si="41"/>
        <v>0.97121643201469154</v>
      </c>
      <c r="AJ107" s="87">
        <f t="shared" si="42"/>
        <v>1.0891255640544073</v>
      </c>
      <c r="AK107" s="89">
        <f t="shared" si="43"/>
        <v>0.90065417852955143</v>
      </c>
      <c r="AL107" s="89">
        <f t="shared" si="43"/>
        <v>0.84619892273599506</v>
      </c>
      <c r="AM107" s="89">
        <f t="shared" si="43"/>
        <v>0.85055270227893265</v>
      </c>
      <c r="AN107" s="89">
        <f t="shared" si="43"/>
        <v>0.92581995925446769</v>
      </c>
    </row>
    <row r="108" spans="1:40">
      <c r="A108" s="1" t="s">
        <v>5</v>
      </c>
      <c r="B108" s="1">
        <v>13067030235</v>
      </c>
      <c r="C108" s="1"/>
      <c r="D108" s="12">
        <v>86.2</v>
      </c>
      <c r="E108" s="12">
        <v>87.5</v>
      </c>
      <c r="F108" s="12">
        <v>70.8</v>
      </c>
      <c r="G108" s="12">
        <v>54.1</v>
      </c>
      <c r="H108" s="12">
        <v>4.5999999999999996</v>
      </c>
      <c r="I108" s="12">
        <v>3.0585</v>
      </c>
      <c r="J108" s="12">
        <v>8.6999999999999993</v>
      </c>
      <c r="K108" s="12">
        <v>13.7</v>
      </c>
      <c r="L108" s="12">
        <v>20.100000000000001</v>
      </c>
      <c r="M108" s="12">
        <v>3.3</v>
      </c>
      <c r="N108" s="12">
        <v>86.8</v>
      </c>
      <c r="O108" s="12">
        <v>5.5</v>
      </c>
      <c r="P108" s="12">
        <v>6.8</v>
      </c>
      <c r="Q108" s="12">
        <v>6.9</v>
      </c>
      <c r="R108" s="23"/>
      <c r="S108" s="49">
        <f t="shared" si="25"/>
        <v>1.0391084585933377</v>
      </c>
      <c r="T108" s="49">
        <f t="shared" si="26"/>
        <v>1.6913466967805397</v>
      </c>
      <c r="U108" s="49">
        <f t="shared" si="27"/>
        <v>1.1866338422768519</v>
      </c>
      <c r="V108" s="49">
        <f t="shared" si="28"/>
        <v>1.1088800051513115</v>
      </c>
      <c r="W108" s="49">
        <f t="shared" si="29"/>
        <v>1.6690345557900543</v>
      </c>
      <c r="X108" s="49">
        <f t="shared" si="30"/>
        <v>0.93669180341678571</v>
      </c>
      <c r="Y108" s="49">
        <f t="shared" si="31"/>
        <v>0.77200648667212768</v>
      </c>
      <c r="Z108" s="49">
        <f t="shared" si="32"/>
        <v>0.84585022319960257</v>
      </c>
      <c r="AA108" s="49">
        <f t="shared" si="33"/>
        <v>1.691681778949701</v>
      </c>
      <c r="AB108" s="49">
        <f t="shared" si="34"/>
        <v>0.89546809456928189</v>
      </c>
      <c r="AC108" s="49">
        <f t="shared" si="35"/>
        <v>1.1031253921942956</v>
      </c>
      <c r="AD108" s="49">
        <f t="shared" si="36"/>
        <v>0.69700547900631948</v>
      </c>
      <c r="AE108" s="49">
        <f t="shared" si="37"/>
        <v>1.1921074001634531</v>
      </c>
      <c r="AF108" s="49">
        <f t="shared" si="38"/>
        <v>0.79878593398445086</v>
      </c>
      <c r="AG108" s="49">
        <f t="shared" si="39"/>
        <v>1.0975394174786166</v>
      </c>
      <c r="AH108" s="49">
        <f t="shared" si="40"/>
        <v>1.2005288355258583</v>
      </c>
      <c r="AI108" s="49">
        <f t="shared" si="41"/>
        <v>1.1443333655728618</v>
      </c>
      <c r="AJ108" s="87">
        <f t="shared" si="42"/>
        <v>0.9477560513371297</v>
      </c>
      <c r="AK108" s="89">
        <f t="shared" si="43"/>
        <v>0.91547227522249441</v>
      </c>
      <c r="AL108" s="89">
        <f t="shared" si="43"/>
        <v>0.88044370498026892</v>
      </c>
      <c r="AM108" s="89">
        <f t="shared" si="43"/>
        <v>0.89083218836197453</v>
      </c>
      <c r="AN108" s="89">
        <f t="shared" si="43"/>
        <v>0.88631132213615071</v>
      </c>
    </row>
    <row r="109" spans="1:40">
      <c r="A109" s="1" t="s">
        <v>5</v>
      </c>
      <c r="B109" s="1">
        <v>13067030236</v>
      </c>
      <c r="C109" s="1"/>
      <c r="D109" s="12">
        <v>96.2</v>
      </c>
      <c r="E109" s="12">
        <v>89.7</v>
      </c>
      <c r="F109" s="12">
        <v>77.900000000000006</v>
      </c>
      <c r="G109" s="12">
        <v>53.5</v>
      </c>
      <c r="H109" s="12">
        <v>7.4</v>
      </c>
      <c r="I109" s="12">
        <v>2.9</v>
      </c>
      <c r="J109" s="12">
        <v>2.6</v>
      </c>
      <c r="K109" s="12">
        <v>3</v>
      </c>
      <c r="L109" s="12">
        <v>28.5</v>
      </c>
      <c r="M109" s="12">
        <v>4.7</v>
      </c>
      <c r="N109" s="12">
        <v>91.3</v>
      </c>
      <c r="O109" s="12">
        <v>0.7</v>
      </c>
      <c r="P109" s="12">
        <v>3.5</v>
      </c>
      <c r="Q109" s="12">
        <v>4.3</v>
      </c>
      <c r="R109" s="23"/>
      <c r="S109" s="49">
        <f t="shared" si="25"/>
        <v>1.8909266790708683</v>
      </c>
      <c r="T109" s="49">
        <f t="shared" si="26"/>
        <v>1.9016486669587422</v>
      </c>
      <c r="U109" s="49">
        <f t="shared" si="27"/>
        <v>1.526873207142093</v>
      </c>
      <c r="V109" s="49">
        <f t="shared" si="28"/>
        <v>1.0769867415149312</v>
      </c>
      <c r="W109" s="49">
        <f t="shared" si="29"/>
        <v>0.66910459602416994</v>
      </c>
      <c r="X109" s="49">
        <f t="shared" si="30"/>
        <v>0.95561547594105045</v>
      </c>
      <c r="Y109" s="49">
        <f t="shared" si="31"/>
        <v>1.0784761849994509</v>
      </c>
      <c r="Z109" s="49">
        <f t="shared" si="32"/>
        <v>1.3737956314437167</v>
      </c>
      <c r="AA109" s="49">
        <f t="shared" si="33"/>
        <v>0.91856172373113731</v>
      </c>
      <c r="AB109" s="49">
        <f t="shared" si="34"/>
        <v>0.77715133992606911</v>
      </c>
      <c r="AC109" s="49">
        <f t="shared" si="35"/>
        <v>1.5258940918762758</v>
      </c>
      <c r="AD109" s="49">
        <f t="shared" si="36"/>
        <v>1.1907007731138826</v>
      </c>
      <c r="AE109" s="49">
        <f t="shared" si="37"/>
        <v>1.4290949334870724</v>
      </c>
      <c r="AF109" s="49">
        <f t="shared" si="38"/>
        <v>1.1888697392770227</v>
      </c>
      <c r="AG109" s="49">
        <f t="shared" si="39"/>
        <v>1.2189189379979397</v>
      </c>
      <c r="AH109" s="49">
        <f t="shared" si="40"/>
        <v>1.2999473645216149</v>
      </c>
      <c r="AI109" s="49">
        <f t="shared" si="41"/>
        <v>1.023169565033641</v>
      </c>
      <c r="AJ109" s="87">
        <f t="shared" si="42"/>
        <v>1.3336398844385635</v>
      </c>
      <c r="AK109" s="89">
        <f t="shared" si="43"/>
        <v>0.95170509846642759</v>
      </c>
      <c r="AL109" s="89">
        <f t="shared" si="43"/>
        <v>0.90949936891139449</v>
      </c>
      <c r="AM109" s="89">
        <f t="shared" si="43"/>
        <v>0.86264074852256611</v>
      </c>
      <c r="AN109" s="89">
        <f t="shared" si="43"/>
        <v>0.99415454829425054</v>
      </c>
    </row>
    <row r="110" spans="1:40">
      <c r="A110" s="1" t="s">
        <v>5</v>
      </c>
      <c r="B110" s="1">
        <v>13067030238</v>
      </c>
      <c r="C110" s="1"/>
      <c r="D110" s="12">
        <v>96.2</v>
      </c>
      <c r="E110" s="12">
        <v>89.7</v>
      </c>
      <c r="F110" s="12">
        <v>69.8</v>
      </c>
      <c r="G110" s="12">
        <v>58.9</v>
      </c>
      <c r="H110" s="12">
        <v>6.9</v>
      </c>
      <c r="I110" s="12">
        <v>1</v>
      </c>
      <c r="J110" s="12">
        <v>11.8</v>
      </c>
      <c r="K110" s="12">
        <v>12.8</v>
      </c>
      <c r="L110" s="12">
        <v>26.5</v>
      </c>
      <c r="M110" s="12">
        <v>6.2</v>
      </c>
      <c r="N110" s="12">
        <v>91.3</v>
      </c>
      <c r="O110" s="12">
        <v>6.2</v>
      </c>
      <c r="P110" s="12">
        <v>5.9</v>
      </c>
      <c r="Q110" s="12">
        <v>6</v>
      </c>
      <c r="R110" s="23"/>
      <c r="S110" s="49">
        <f t="shared" si="25"/>
        <v>1.8909266790708683</v>
      </c>
      <c r="T110" s="49">
        <f t="shared" si="26"/>
        <v>1.9016486669587422</v>
      </c>
      <c r="U110" s="49">
        <f t="shared" si="27"/>
        <v>1.1387128049718882</v>
      </c>
      <c r="V110" s="49">
        <f t="shared" si="28"/>
        <v>1.3640261142423526</v>
      </c>
      <c r="W110" s="49">
        <f t="shared" si="29"/>
        <v>0.84766351741093493</v>
      </c>
      <c r="X110" s="49">
        <f t="shared" si="30"/>
        <v>1.18246076172088</v>
      </c>
      <c r="Y110" s="49">
        <f t="shared" si="31"/>
        <v>0.6162595908008649</v>
      </c>
      <c r="Z110" s="49">
        <f t="shared" si="32"/>
        <v>0.89025684632293922</v>
      </c>
      <c r="AA110" s="49">
        <f t="shared" si="33"/>
        <v>1.102637927354605</v>
      </c>
      <c r="AB110" s="49">
        <f t="shared" si="34"/>
        <v>0.65038338852262656</v>
      </c>
      <c r="AC110" s="49">
        <f t="shared" si="35"/>
        <v>1.5258940918762758</v>
      </c>
      <c r="AD110" s="49">
        <f t="shared" si="36"/>
        <v>0.62500824861563309</v>
      </c>
      <c r="AE110" s="49">
        <f t="shared" si="37"/>
        <v>1.2567403637971672</v>
      </c>
      <c r="AF110" s="49">
        <f t="shared" si="38"/>
        <v>0.93381494350880268</v>
      </c>
      <c r="AG110" s="49">
        <f t="shared" si="39"/>
        <v>1.0812808601884072</v>
      </c>
      <c r="AH110" s="49">
        <f t="shared" si="40"/>
        <v>1.2773854478823616</v>
      </c>
      <c r="AI110" s="49">
        <f t="shared" si="41"/>
        <v>0.88109272073339018</v>
      </c>
      <c r="AJ110" s="87">
        <f t="shared" si="42"/>
        <v>1.0853644119494696</v>
      </c>
      <c r="AK110" s="89">
        <f t="shared" si="43"/>
        <v>0.91061895705171014</v>
      </c>
      <c r="AL110" s="89">
        <f t="shared" si="43"/>
        <v>0.90290551287536125</v>
      </c>
      <c r="AM110" s="89">
        <f t="shared" si="43"/>
        <v>0.82958342619660475</v>
      </c>
      <c r="AN110" s="89">
        <f t="shared" si="43"/>
        <v>0.92476882743117317</v>
      </c>
    </row>
    <row r="111" spans="1:40">
      <c r="A111" s="1" t="s">
        <v>5</v>
      </c>
      <c r="B111" s="1">
        <v>13067030239</v>
      </c>
      <c r="C111" s="1"/>
      <c r="D111" s="12">
        <v>96.2</v>
      </c>
      <c r="E111" s="12">
        <v>89.7</v>
      </c>
      <c r="F111" s="12">
        <v>76.599999999999994</v>
      </c>
      <c r="G111" s="12">
        <v>58.4</v>
      </c>
      <c r="H111" s="12">
        <v>7.8</v>
      </c>
      <c r="I111" s="12">
        <v>0.8</v>
      </c>
      <c r="J111" s="12">
        <v>7.1</v>
      </c>
      <c r="K111" s="12">
        <v>7.7</v>
      </c>
      <c r="L111" s="12">
        <v>27.9</v>
      </c>
      <c r="M111" s="12">
        <v>5.0999999999999996</v>
      </c>
      <c r="N111" s="12">
        <v>91.3</v>
      </c>
      <c r="O111" s="12">
        <v>5.6</v>
      </c>
      <c r="P111" s="12">
        <v>9.3000000000000007</v>
      </c>
      <c r="Q111" s="12">
        <v>6.2</v>
      </c>
      <c r="R111" s="23"/>
      <c r="S111" s="49">
        <f t="shared" si="25"/>
        <v>1.8909266790708683</v>
      </c>
      <c r="T111" s="49">
        <f t="shared" si="26"/>
        <v>1.9016486669587422</v>
      </c>
      <c r="U111" s="49">
        <f t="shared" si="27"/>
        <v>1.4645758586456399</v>
      </c>
      <c r="V111" s="49">
        <f t="shared" si="28"/>
        <v>1.3374483945453692</v>
      </c>
      <c r="W111" s="49">
        <f t="shared" si="29"/>
        <v>0.52625745891475817</v>
      </c>
      <c r="X111" s="49">
        <f t="shared" si="30"/>
        <v>1.206339212855599</v>
      </c>
      <c r="Y111" s="49">
        <f t="shared" si="31"/>
        <v>0.85239198131535987</v>
      </c>
      <c r="Z111" s="49">
        <f t="shared" si="32"/>
        <v>1.1418943773551806</v>
      </c>
      <c r="AA111" s="49">
        <f t="shared" si="33"/>
        <v>0.97378458481817776</v>
      </c>
      <c r="AB111" s="49">
        <f t="shared" si="34"/>
        <v>0.74334655288515106</v>
      </c>
      <c r="AC111" s="49">
        <f t="shared" si="35"/>
        <v>1.5258940918762758</v>
      </c>
      <c r="AD111" s="49">
        <f t="shared" si="36"/>
        <v>0.68672016037907857</v>
      </c>
      <c r="AE111" s="49">
        <f t="shared" si="37"/>
        <v>1.0125713900698021</v>
      </c>
      <c r="AF111" s="49">
        <f t="shared" si="38"/>
        <v>0.9038084969478356</v>
      </c>
      <c r="AG111" s="49">
        <f t="shared" si="39"/>
        <v>1.0988755967224093</v>
      </c>
      <c r="AH111" s="49">
        <f t="shared" si="40"/>
        <v>1.3113697503294766</v>
      </c>
      <c r="AI111" s="49">
        <f t="shared" si="41"/>
        <v>0.95300850501950318</v>
      </c>
      <c r="AJ111" s="87">
        <f t="shared" si="42"/>
        <v>1.032248534818248</v>
      </c>
      <c r="AK111" s="89">
        <f t="shared" si="43"/>
        <v>0.9158711361354015</v>
      </c>
      <c r="AL111" s="89">
        <f t="shared" si="43"/>
        <v>0.9128376299647144</v>
      </c>
      <c r="AM111" s="89">
        <f t="shared" si="43"/>
        <v>0.84631622507864013</v>
      </c>
      <c r="AN111" s="89">
        <f t="shared" si="43"/>
        <v>0.90992449590266766</v>
      </c>
    </row>
    <row r="112" spans="1:40">
      <c r="A112" s="1" t="s">
        <v>5</v>
      </c>
      <c r="B112" s="1">
        <v>13067030310</v>
      </c>
      <c r="C112" s="1"/>
      <c r="D112" s="12">
        <v>78.7</v>
      </c>
      <c r="E112" s="12">
        <v>74.8</v>
      </c>
      <c r="F112" s="12">
        <v>68.5</v>
      </c>
      <c r="G112" s="12">
        <v>36.6</v>
      </c>
      <c r="H112" s="12">
        <v>7.3</v>
      </c>
      <c r="I112" s="12">
        <v>11.1</v>
      </c>
      <c r="J112" s="12">
        <v>10.3</v>
      </c>
      <c r="K112" s="12">
        <v>21.2</v>
      </c>
      <c r="L112" s="12">
        <v>34.9</v>
      </c>
      <c r="M112" s="12">
        <v>9.6999999999999993</v>
      </c>
      <c r="N112" s="12">
        <v>82.8</v>
      </c>
      <c r="O112" s="12">
        <v>7.8</v>
      </c>
      <c r="P112" s="12">
        <v>20.100000000000001</v>
      </c>
      <c r="Q112" s="12">
        <v>7.6</v>
      </c>
      <c r="R112" s="23"/>
      <c r="S112" s="49">
        <f t="shared" si="25"/>
        <v>0.40024479323518952</v>
      </c>
      <c r="T112" s="49">
        <f t="shared" si="26"/>
        <v>0.47733077802455393</v>
      </c>
      <c r="U112" s="49">
        <f t="shared" si="27"/>
        <v>1.0764154564754358</v>
      </c>
      <c r="V112" s="49">
        <f t="shared" si="28"/>
        <v>0.17865981575688972</v>
      </c>
      <c r="W112" s="49">
        <f t="shared" si="29"/>
        <v>0.70481638030152316</v>
      </c>
      <c r="X112" s="49">
        <f t="shared" si="30"/>
        <v>-2.3401020582424364E-2</v>
      </c>
      <c r="Y112" s="49">
        <f t="shared" si="31"/>
        <v>0.69162099202889527</v>
      </c>
      <c r="Z112" s="49">
        <f t="shared" si="32"/>
        <v>0.47579503050513011</v>
      </c>
      <c r="AA112" s="49">
        <f t="shared" si="33"/>
        <v>0.32951787213604122</v>
      </c>
      <c r="AB112" s="49">
        <f t="shared" si="34"/>
        <v>0.35459150191459421</v>
      </c>
      <c r="AC112" s="49">
        <f t="shared" si="35"/>
        <v>0.72733099247697974</v>
      </c>
      <c r="AD112" s="49">
        <f t="shared" si="36"/>
        <v>0.4604431505797788</v>
      </c>
      <c r="AE112" s="49">
        <f t="shared" si="37"/>
        <v>0.23697582646522966</v>
      </c>
      <c r="AF112" s="49">
        <f t="shared" si="38"/>
        <v>0.69376337102106622</v>
      </c>
      <c r="AG112" s="49">
        <f t="shared" si="39"/>
        <v>0.47235853103907277</v>
      </c>
      <c r="AH112" s="49">
        <f t="shared" si="40"/>
        <v>0.50081245646286621</v>
      </c>
      <c r="AI112" s="49">
        <f t="shared" si="41"/>
        <v>0.38663480151858853</v>
      </c>
      <c r="AJ112" s="87">
        <f t="shared" si="42"/>
        <v>0.52962833513576357</v>
      </c>
      <c r="AK112" s="89">
        <f t="shared" si="43"/>
        <v>0.72885044266843302</v>
      </c>
      <c r="AL112" s="89">
        <f t="shared" si="43"/>
        <v>0.67594737856584253</v>
      </c>
      <c r="AM112" s="89">
        <f t="shared" si="43"/>
        <v>0.71453684775793214</v>
      </c>
      <c r="AN112" s="89">
        <f t="shared" si="43"/>
        <v>0.76945687529691076</v>
      </c>
    </row>
    <row r="113" spans="1:40">
      <c r="A113" s="1" t="s">
        <v>5</v>
      </c>
      <c r="B113" s="1">
        <v>13067030311</v>
      </c>
      <c r="C113" s="1"/>
      <c r="D113" s="12">
        <v>79.400000000000006</v>
      </c>
      <c r="E113" s="12">
        <v>75.7</v>
      </c>
      <c r="F113" s="12">
        <v>75.7</v>
      </c>
      <c r="G113" s="12">
        <v>37</v>
      </c>
      <c r="H113" s="12">
        <v>8.6999999999999993</v>
      </c>
      <c r="I113" s="12">
        <v>1</v>
      </c>
      <c r="J113" s="12">
        <v>6.6</v>
      </c>
      <c r="K113" s="12">
        <v>8.9</v>
      </c>
      <c r="L113" s="12">
        <v>18.3</v>
      </c>
      <c r="M113" s="12">
        <v>4.5</v>
      </c>
      <c r="N113" s="12">
        <v>83.1</v>
      </c>
      <c r="O113" s="12">
        <v>4.3</v>
      </c>
      <c r="P113" s="12">
        <v>13.3</v>
      </c>
      <c r="Q113" s="12">
        <v>7.3</v>
      </c>
      <c r="R113" s="23"/>
      <c r="S113" s="49">
        <f t="shared" si="25"/>
        <v>0.45987206866861696</v>
      </c>
      <c r="T113" s="49">
        <f t="shared" si="26"/>
        <v>0.56336340218836445</v>
      </c>
      <c r="U113" s="49">
        <f t="shared" si="27"/>
        <v>1.4214469250711732</v>
      </c>
      <c r="V113" s="49">
        <f t="shared" si="28"/>
        <v>0.19992199151447643</v>
      </c>
      <c r="W113" s="49">
        <f t="shared" si="29"/>
        <v>0.2048514004185813</v>
      </c>
      <c r="X113" s="49">
        <f t="shared" si="30"/>
        <v>1.18246076172088</v>
      </c>
      <c r="Y113" s="49">
        <f t="shared" si="31"/>
        <v>0.87751244839136999</v>
      </c>
      <c r="Z113" s="49">
        <f t="shared" si="32"/>
        <v>1.0826855465240648</v>
      </c>
      <c r="AA113" s="49">
        <f t="shared" si="33"/>
        <v>1.8573503622108218</v>
      </c>
      <c r="AB113" s="49">
        <f t="shared" si="34"/>
        <v>0.79405373344652797</v>
      </c>
      <c r="AC113" s="49">
        <f t="shared" si="35"/>
        <v>0.75551557245577816</v>
      </c>
      <c r="AD113" s="49">
        <f t="shared" si="36"/>
        <v>0.82042930253321023</v>
      </c>
      <c r="AE113" s="49">
        <f t="shared" si="37"/>
        <v>0.72531377391996044</v>
      </c>
      <c r="AF113" s="49">
        <f t="shared" si="38"/>
        <v>0.73877304086251683</v>
      </c>
      <c r="AG113" s="49">
        <f t="shared" si="39"/>
        <v>0.90201715651572201</v>
      </c>
      <c r="AH113" s="49">
        <f t="shared" si="40"/>
        <v>0.70134699971049463</v>
      </c>
      <c r="AI113" s="49">
        <f t="shared" si="41"/>
        <v>1.2446965473938048</v>
      </c>
      <c r="AJ113" s="87">
        <f t="shared" si="42"/>
        <v>0.76000792244286641</v>
      </c>
      <c r="AK113" s="89">
        <f t="shared" si="43"/>
        <v>0.85710721090676489</v>
      </c>
      <c r="AL113" s="89">
        <f t="shared" si="43"/>
        <v>0.73455480671873286</v>
      </c>
      <c r="AM113" s="89">
        <f t="shared" si="43"/>
        <v>0.91418390388926074</v>
      </c>
      <c r="AN113" s="89">
        <f t="shared" si="43"/>
        <v>0.83384122054528709</v>
      </c>
    </row>
    <row r="114" spans="1:40">
      <c r="A114" s="1" t="s">
        <v>5</v>
      </c>
      <c r="B114" s="1">
        <v>13067030312</v>
      </c>
      <c r="C114" s="1"/>
      <c r="D114" s="12">
        <v>80.900000000000006</v>
      </c>
      <c r="E114" s="12">
        <v>76.599999999999994</v>
      </c>
      <c r="F114" s="12">
        <v>66.5</v>
      </c>
      <c r="G114" s="12">
        <v>29.1</v>
      </c>
      <c r="H114" s="12">
        <v>5.8</v>
      </c>
      <c r="I114" s="12">
        <v>21</v>
      </c>
      <c r="J114" s="12">
        <v>19.899999999999999</v>
      </c>
      <c r="K114" s="12">
        <v>21</v>
      </c>
      <c r="L114" s="12">
        <v>29.8</v>
      </c>
      <c r="M114" s="12">
        <v>4.5999999999999996</v>
      </c>
      <c r="N114" s="12">
        <v>82.1</v>
      </c>
      <c r="O114" s="12">
        <v>5.0999999999999996</v>
      </c>
      <c r="P114" s="12">
        <v>16.5</v>
      </c>
      <c r="Q114" s="12">
        <v>10.3</v>
      </c>
      <c r="R114" s="23"/>
      <c r="S114" s="49">
        <f t="shared" si="25"/>
        <v>0.58764480174024658</v>
      </c>
      <c r="T114" s="49">
        <f t="shared" si="26"/>
        <v>0.64939602635217364</v>
      </c>
      <c r="U114" s="49">
        <f t="shared" si="27"/>
        <v>0.9805733818655088</v>
      </c>
      <c r="V114" s="49">
        <f t="shared" si="28"/>
        <v>-0.22000597969786248</v>
      </c>
      <c r="W114" s="49">
        <f t="shared" si="29"/>
        <v>1.2404931444618181</v>
      </c>
      <c r="X114" s="49">
        <f t="shared" si="30"/>
        <v>-1.2053843517510099</v>
      </c>
      <c r="Y114" s="49">
        <f t="shared" si="31"/>
        <v>0.20930802416950128</v>
      </c>
      <c r="Z114" s="49">
        <f t="shared" si="32"/>
        <v>0.48566316897698264</v>
      </c>
      <c r="AA114" s="49">
        <f t="shared" si="33"/>
        <v>0.79891219137588332</v>
      </c>
      <c r="AB114" s="49">
        <f t="shared" si="34"/>
        <v>0.78560253668629854</v>
      </c>
      <c r="AC114" s="49">
        <f t="shared" si="35"/>
        <v>0.66156697252644925</v>
      </c>
      <c r="AD114" s="49">
        <f t="shared" si="36"/>
        <v>0.73814675351528303</v>
      </c>
      <c r="AE114" s="49">
        <f t="shared" si="37"/>
        <v>0.49550768100008719</v>
      </c>
      <c r="AF114" s="49">
        <f t="shared" si="38"/>
        <v>0.28867634244801077</v>
      </c>
      <c r="AG114" s="49">
        <f t="shared" si="39"/>
        <v>0.51877434294471259</v>
      </c>
      <c r="AH114" s="49">
        <f t="shared" si="40"/>
        <v>0.32028929244862514</v>
      </c>
      <c r="AI114" s="49">
        <f t="shared" si="41"/>
        <v>0.69005929901305485</v>
      </c>
      <c r="AJ114" s="87">
        <f t="shared" si="42"/>
        <v>0.54597443737245754</v>
      </c>
      <c r="AK114" s="89">
        <f t="shared" si="43"/>
        <v>0.74270595883215818</v>
      </c>
      <c r="AL114" s="89">
        <f t="shared" si="43"/>
        <v>0.62318839652935387</v>
      </c>
      <c r="AM114" s="89">
        <f t="shared" si="43"/>
        <v>0.78513527260800986</v>
      </c>
      <c r="AN114" s="89">
        <f t="shared" si="43"/>
        <v>0.77402513198221168</v>
      </c>
    </row>
    <row r="115" spans="1:40">
      <c r="A115" s="1" t="s">
        <v>5</v>
      </c>
      <c r="B115" s="1">
        <v>13067030313</v>
      </c>
      <c r="C115" s="1"/>
      <c r="D115" s="12">
        <v>80.8</v>
      </c>
      <c r="E115" s="12">
        <v>76.599999999999994</v>
      </c>
      <c r="F115" s="12">
        <v>66.3</v>
      </c>
      <c r="G115" s="12">
        <v>26.8</v>
      </c>
      <c r="H115" s="12">
        <v>7.6</v>
      </c>
      <c r="I115" s="12">
        <v>14.3</v>
      </c>
      <c r="J115" s="12">
        <v>-2.2703000000000002</v>
      </c>
      <c r="K115" s="12">
        <v>10.5</v>
      </c>
      <c r="L115" s="12">
        <v>27.6</v>
      </c>
      <c r="M115" s="12">
        <v>4.5</v>
      </c>
      <c r="N115" s="12">
        <v>82.1</v>
      </c>
      <c r="O115" s="12">
        <v>4.5</v>
      </c>
      <c r="P115" s="12">
        <v>12.4</v>
      </c>
      <c r="Q115" s="12">
        <v>9.9</v>
      </c>
      <c r="R115" s="23"/>
      <c r="S115" s="49">
        <f t="shared" si="25"/>
        <v>0.57912661953547051</v>
      </c>
      <c r="T115" s="49">
        <f t="shared" si="26"/>
        <v>0.64939602635217364</v>
      </c>
      <c r="U115" s="49">
        <f t="shared" si="27"/>
        <v>0.97098917440451604</v>
      </c>
      <c r="V115" s="49">
        <f t="shared" si="28"/>
        <v>-0.34226349030398651</v>
      </c>
      <c r="W115" s="49">
        <f t="shared" si="29"/>
        <v>0.59768102746946417</v>
      </c>
      <c r="X115" s="49">
        <f t="shared" si="30"/>
        <v>-0.40545623873792691</v>
      </c>
      <c r="Y115" s="49">
        <f t="shared" si="31"/>
        <v>1.3231646066000349</v>
      </c>
      <c r="Z115" s="49">
        <f t="shared" si="32"/>
        <v>1.0037404387492441</v>
      </c>
      <c r="AA115" s="49">
        <f t="shared" si="33"/>
        <v>1.0013960153616976</v>
      </c>
      <c r="AB115" s="49">
        <f t="shared" si="34"/>
        <v>0.79405373344652797</v>
      </c>
      <c r="AC115" s="49">
        <f t="shared" si="35"/>
        <v>0.66156697252644925</v>
      </c>
      <c r="AD115" s="49">
        <f t="shared" si="36"/>
        <v>0.7998586652787284</v>
      </c>
      <c r="AE115" s="49">
        <f t="shared" si="37"/>
        <v>0.78994673755367484</v>
      </c>
      <c r="AF115" s="49">
        <f t="shared" si="38"/>
        <v>0.34868923556994497</v>
      </c>
      <c r="AG115" s="49">
        <f t="shared" si="39"/>
        <v>0.68829472930536051</v>
      </c>
      <c r="AH115" s="49">
        <f t="shared" si="40"/>
        <v>0.48180538933139222</v>
      </c>
      <c r="AI115" s="49">
        <f t="shared" si="41"/>
        <v>0.93306339585248999</v>
      </c>
      <c r="AJ115" s="87">
        <f t="shared" si="42"/>
        <v>0.65001540273219938</v>
      </c>
      <c r="AK115" s="89">
        <f t="shared" si="43"/>
        <v>0.79330924156856331</v>
      </c>
      <c r="AL115" s="89">
        <f t="shared" si="43"/>
        <v>0.67039244871054338</v>
      </c>
      <c r="AM115" s="89">
        <f t="shared" si="43"/>
        <v>0.84167555399808691</v>
      </c>
      <c r="AN115" s="89">
        <f t="shared" si="43"/>
        <v>0.80310153372420523</v>
      </c>
    </row>
    <row r="116" spans="1:40">
      <c r="A116" s="1" t="s">
        <v>5</v>
      </c>
      <c r="B116" s="1">
        <v>13067030314</v>
      </c>
      <c r="C116" s="1"/>
      <c r="D116" s="12">
        <v>86.7</v>
      </c>
      <c r="E116" s="12">
        <v>85.7</v>
      </c>
      <c r="F116" s="12">
        <v>68.599999999999994</v>
      </c>
      <c r="G116" s="12">
        <v>68.3</v>
      </c>
      <c r="H116" s="12">
        <v>6.3</v>
      </c>
      <c r="I116" s="12">
        <v>8.5</v>
      </c>
      <c r="J116" s="12">
        <v>6.9</v>
      </c>
      <c r="K116" s="12">
        <v>15.6</v>
      </c>
      <c r="L116" s="12">
        <v>29.1</v>
      </c>
      <c r="M116" s="12">
        <v>3.1</v>
      </c>
      <c r="N116" s="12">
        <v>87.9</v>
      </c>
      <c r="O116" s="12">
        <v>5.7</v>
      </c>
      <c r="P116" s="12">
        <v>16.399999999999999</v>
      </c>
      <c r="Q116" s="12">
        <v>7.6</v>
      </c>
      <c r="R116" s="23"/>
      <c r="S116" s="49">
        <f t="shared" si="25"/>
        <v>1.0816993696172141</v>
      </c>
      <c r="T116" s="49">
        <f t="shared" si="26"/>
        <v>1.51928144845292</v>
      </c>
      <c r="U116" s="49">
        <f t="shared" si="27"/>
        <v>1.0812075602059319</v>
      </c>
      <c r="V116" s="49">
        <f t="shared" si="28"/>
        <v>1.8636872445456421</v>
      </c>
      <c r="W116" s="49">
        <f t="shared" si="29"/>
        <v>1.0619342230750533</v>
      </c>
      <c r="X116" s="49">
        <f t="shared" si="30"/>
        <v>0.28701884416892132</v>
      </c>
      <c r="Y116" s="49">
        <f t="shared" si="31"/>
        <v>0.86244016814576407</v>
      </c>
      <c r="Z116" s="49">
        <f t="shared" si="32"/>
        <v>0.75210290771700283</v>
      </c>
      <c r="AA116" s="49">
        <f t="shared" si="33"/>
        <v>0.86333886264409687</v>
      </c>
      <c r="AB116" s="49">
        <f t="shared" si="34"/>
        <v>0.91237048808974097</v>
      </c>
      <c r="AC116" s="49">
        <f t="shared" si="35"/>
        <v>1.2064688521165583</v>
      </c>
      <c r="AD116" s="49">
        <f t="shared" si="36"/>
        <v>0.67643484175183766</v>
      </c>
      <c r="AE116" s="49">
        <f t="shared" si="37"/>
        <v>0.50268912140383337</v>
      </c>
      <c r="AF116" s="49">
        <f t="shared" si="38"/>
        <v>0.69376337102106622</v>
      </c>
      <c r="AG116" s="49">
        <f t="shared" si="39"/>
        <v>0.90687479939412741</v>
      </c>
      <c r="AH116" s="49">
        <f t="shared" si="40"/>
        <v>1.1081812654587782</v>
      </c>
      <c r="AI116" s="49">
        <f t="shared" si="41"/>
        <v>0.84260408615028026</v>
      </c>
      <c r="AJ116" s="87">
        <f t="shared" si="42"/>
        <v>0.7698390465733238</v>
      </c>
      <c r="AK116" s="89">
        <f t="shared" si="43"/>
        <v>0.85855725878174716</v>
      </c>
      <c r="AL116" s="89">
        <f t="shared" si="43"/>
        <v>0.85345457138687519</v>
      </c>
      <c r="AM116" s="89">
        <f t="shared" si="43"/>
        <v>0.82062819351554106</v>
      </c>
      <c r="AN116" s="89">
        <f t="shared" si="43"/>
        <v>0.83658873171845038</v>
      </c>
    </row>
    <row r="117" spans="1:40">
      <c r="A117" s="1" t="s">
        <v>5</v>
      </c>
      <c r="B117" s="1">
        <v>13067030318</v>
      </c>
      <c r="C117" s="1"/>
      <c r="D117" s="12">
        <v>87.2</v>
      </c>
      <c r="E117" s="12">
        <v>85.1</v>
      </c>
      <c r="F117" s="12">
        <v>81.599999999999994</v>
      </c>
      <c r="G117" s="12">
        <v>62.1</v>
      </c>
      <c r="H117" s="12">
        <v>9.6</v>
      </c>
      <c r="I117" s="12">
        <v>5.0999999999999996</v>
      </c>
      <c r="J117" s="12">
        <v>2.9</v>
      </c>
      <c r="K117" s="12">
        <v>10.199999999999999</v>
      </c>
      <c r="L117" s="12">
        <v>32.299999999999997</v>
      </c>
      <c r="M117" s="12">
        <v>-1.8932</v>
      </c>
      <c r="N117" s="12">
        <v>90</v>
      </c>
      <c r="O117" s="12">
        <v>1.8</v>
      </c>
      <c r="P117" s="12">
        <v>5.3</v>
      </c>
      <c r="Q117" s="12">
        <v>7.2</v>
      </c>
      <c r="R117" s="23"/>
      <c r="S117" s="49">
        <f t="shared" si="25"/>
        <v>1.1242902806410906</v>
      </c>
      <c r="T117" s="49">
        <f t="shared" si="26"/>
        <v>1.4619263656770458</v>
      </c>
      <c r="U117" s="49">
        <f t="shared" si="27"/>
        <v>1.7041810451704575</v>
      </c>
      <c r="V117" s="49">
        <f t="shared" si="28"/>
        <v>1.5341235203030472</v>
      </c>
      <c r="W117" s="49">
        <f t="shared" si="29"/>
        <v>-0.11655465807759587</v>
      </c>
      <c r="X117" s="49">
        <f t="shared" si="30"/>
        <v>0.69295251345914266</v>
      </c>
      <c r="Y117" s="49">
        <f t="shared" si="31"/>
        <v>1.0634039047538448</v>
      </c>
      <c r="Z117" s="49">
        <f t="shared" si="32"/>
        <v>1.0185426464570231</v>
      </c>
      <c r="AA117" s="49">
        <f t="shared" si="33"/>
        <v>0.56881693684654921</v>
      </c>
      <c r="AB117" s="49">
        <f t="shared" si="34"/>
        <v>1.3343556447215204</v>
      </c>
      <c r="AC117" s="49">
        <f t="shared" si="35"/>
        <v>1.4037609119681485</v>
      </c>
      <c r="AD117" s="49">
        <f t="shared" si="36"/>
        <v>1.0775622682142325</v>
      </c>
      <c r="AE117" s="49">
        <f t="shared" si="37"/>
        <v>1.2998290062196436</v>
      </c>
      <c r="AF117" s="49">
        <f t="shared" si="38"/>
        <v>0.75377626414300025</v>
      </c>
      <c r="AG117" s="49">
        <f t="shared" si="39"/>
        <v>1.0579896805923512</v>
      </c>
      <c r="AH117" s="49">
        <f t="shared" si="40"/>
        <v>1.0663318531324333</v>
      </c>
      <c r="AI117" s="49">
        <f t="shared" si="41"/>
        <v>0.97390507600836429</v>
      </c>
      <c r="AJ117" s="87">
        <f t="shared" si="42"/>
        <v>1.1337321126362561</v>
      </c>
      <c r="AK117" s="89">
        <f t="shared" si="43"/>
        <v>0.90366634107633037</v>
      </c>
      <c r="AL117" s="89">
        <f t="shared" si="43"/>
        <v>0.84122382856104572</v>
      </c>
      <c r="AM117" s="89">
        <f t="shared" si="43"/>
        <v>0.85117827481016628</v>
      </c>
      <c r="AN117" s="89">
        <f t="shared" si="43"/>
        <v>0.93828618275023179</v>
      </c>
    </row>
    <row r="118" spans="1:40">
      <c r="A118" s="1" t="s">
        <v>5</v>
      </c>
      <c r="B118" s="1">
        <v>13067030319</v>
      </c>
      <c r="C118" s="1"/>
      <c r="D118" s="12">
        <v>92.7</v>
      </c>
      <c r="E118" s="12">
        <v>89.7</v>
      </c>
      <c r="F118" s="12">
        <v>82.7</v>
      </c>
      <c r="G118" s="12">
        <v>74.599999999999994</v>
      </c>
      <c r="H118" s="12">
        <v>11.3</v>
      </c>
      <c r="I118" s="12">
        <v>7.3</v>
      </c>
      <c r="J118" s="12">
        <v>6.1</v>
      </c>
      <c r="K118" s="12">
        <v>10.1</v>
      </c>
      <c r="L118" s="12">
        <v>30.6</v>
      </c>
      <c r="M118" s="12">
        <v>-1.2673000000000001</v>
      </c>
      <c r="N118" s="12">
        <v>94.4</v>
      </c>
      <c r="O118" s="12">
        <v>0.8</v>
      </c>
      <c r="P118" s="12">
        <v>5.9</v>
      </c>
      <c r="Q118" s="12">
        <v>6.5</v>
      </c>
      <c r="R118" s="23"/>
      <c r="S118" s="49">
        <f t="shared" si="25"/>
        <v>1.5927903019037326</v>
      </c>
      <c r="T118" s="49">
        <f t="shared" si="26"/>
        <v>1.9016486669587422</v>
      </c>
      <c r="U118" s="49">
        <f t="shared" si="27"/>
        <v>1.7568941862059178</v>
      </c>
      <c r="V118" s="49">
        <f t="shared" si="28"/>
        <v>2.1985665127276337</v>
      </c>
      <c r="W118" s="49">
        <f t="shared" si="29"/>
        <v>-0.72365499079259732</v>
      </c>
      <c r="X118" s="49">
        <f t="shared" si="30"/>
        <v>0.4302895509772347</v>
      </c>
      <c r="Y118" s="49">
        <f t="shared" si="31"/>
        <v>0.90263291546738011</v>
      </c>
      <c r="Z118" s="49">
        <f t="shared" si="32"/>
        <v>1.0234767156929494</v>
      </c>
      <c r="AA118" s="49">
        <f t="shared" si="33"/>
        <v>0.72528170992649621</v>
      </c>
      <c r="AB118" s="49">
        <f t="shared" si="34"/>
        <v>1.2814596041992439</v>
      </c>
      <c r="AC118" s="49">
        <f t="shared" si="35"/>
        <v>1.8171347516571965</v>
      </c>
      <c r="AD118" s="49">
        <f t="shared" si="36"/>
        <v>1.1804154544866416</v>
      </c>
      <c r="AE118" s="49">
        <f t="shared" si="37"/>
        <v>1.2567403637971672</v>
      </c>
      <c r="AF118" s="49">
        <f t="shared" si="38"/>
        <v>0.858798827106385</v>
      </c>
      <c r="AG118" s="49">
        <f t="shared" si="39"/>
        <v>1.1465515392630756</v>
      </c>
      <c r="AH118" s="49">
        <f t="shared" si="40"/>
        <v>1.1513095919211493</v>
      </c>
      <c r="AI118" s="49">
        <f t="shared" si="41"/>
        <v>1.0100726766062298</v>
      </c>
      <c r="AJ118" s="87">
        <f t="shared" si="42"/>
        <v>1.2782723492618477</v>
      </c>
      <c r="AK118" s="89">
        <f t="shared" si="43"/>
        <v>0.93010281205299483</v>
      </c>
      <c r="AL118" s="89">
        <f t="shared" si="43"/>
        <v>0.86605908457229974</v>
      </c>
      <c r="AM118" s="89">
        <f t="shared" si="43"/>
        <v>0.85959346756454358</v>
      </c>
      <c r="AN118" s="89">
        <f t="shared" si="43"/>
        <v>0.97868094430859309</v>
      </c>
    </row>
    <row r="119" spans="1:40">
      <c r="A119" s="1" t="s">
        <v>5</v>
      </c>
      <c r="B119" s="1">
        <v>13067030320</v>
      </c>
      <c r="C119" s="1"/>
      <c r="D119" s="12">
        <v>75.3</v>
      </c>
      <c r="E119" s="12">
        <v>75.2</v>
      </c>
      <c r="F119" s="12">
        <v>66.2</v>
      </c>
      <c r="G119" s="12">
        <v>35.9</v>
      </c>
      <c r="H119" s="12">
        <v>11.4</v>
      </c>
      <c r="I119" s="12">
        <v>1.9</v>
      </c>
      <c r="J119" s="12">
        <v>16</v>
      </c>
      <c r="K119" s="12">
        <v>9.8000000000000007</v>
      </c>
      <c r="L119" s="12">
        <v>33.1</v>
      </c>
      <c r="M119" s="12">
        <v>2.7111999999999998</v>
      </c>
      <c r="N119" s="12">
        <v>81.2</v>
      </c>
      <c r="O119" s="12">
        <v>0.9</v>
      </c>
      <c r="P119" s="12">
        <v>8.9</v>
      </c>
      <c r="Q119" s="12">
        <v>3.2</v>
      </c>
      <c r="R119" s="23"/>
      <c r="S119" s="49">
        <f t="shared" si="25"/>
        <v>0.11062659827282861</v>
      </c>
      <c r="T119" s="49">
        <f t="shared" si="26"/>
        <v>0.51556749987513673</v>
      </c>
      <c r="U119" s="49">
        <f t="shared" si="27"/>
        <v>0.96619707067401994</v>
      </c>
      <c r="V119" s="49">
        <f t="shared" si="28"/>
        <v>0.1414510081811127</v>
      </c>
      <c r="W119" s="49">
        <f t="shared" si="29"/>
        <v>-0.75936677506995021</v>
      </c>
      <c r="X119" s="49">
        <f t="shared" si="30"/>
        <v>1.0750077316146449</v>
      </c>
      <c r="Y119" s="49">
        <f t="shared" si="31"/>
        <v>0.40524766736238005</v>
      </c>
      <c r="Z119" s="49">
        <f t="shared" si="32"/>
        <v>1.0382789234007281</v>
      </c>
      <c r="AA119" s="49">
        <f t="shared" si="33"/>
        <v>0.49518645539716177</v>
      </c>
      <c r="AB119" s="49">
        <f t="shared" si="34"/>
        <v>0.94522874109351329</v>
      </c>
      <c r="AC119" s="49">
        <f t="shared" si="35"/>
        <v>0.57701323259005388</v>
      </c>
      <c r="AD119" s="49">
        <f t="shared" si="36"/>
        <v>1.1701301358594007</v>
      </c>
      <c r="AE119" s="49">
        <f t="shared" si="37"/>
        <v>1.0412971516847862</v>
      </c>
      <c r="AF119" s="49">
        <f t="shared" si="38"/>
        <v>1.3539051953623416</v>
      </c>
      <c r="AG119" s="49">
        <f t="shared" si="39"/>
        <v>0.73749787695757785</v>
      </c>
      <c r="AH119" s="49">
        <f t="shared" si="40"/>
        <v>0.35067582870145325</v>
      </c>
      <c r="AI119" s="49">
        <f t="shared" si="41"/>
        <v>0.82623137329713447</v>
      </c>
      <c r="AJ119" s="87">
        <f t="shared" si="42"/>
        <v>1.0355864288741456</v>
      </c>
      <c r="AK119" s="89">
        <f t="shared" si="43"/>
        <v>0.80799680125161644</v>
      </c>
      <c r="AL119" s="89">
        <f t="shared" si="43"/>
        <v>0.63206904477783898</v>
      </c>
      <c r="AM119" s="89">
        <f t="shared" si="43"/>
        <v>0.81681871950306184</v>
      </c>
      <c r="AN119" s="89">
        <f t="shared" si="43"/>
        <v>0.91085733950139736</v>
      </c>
    </row>
    <row r="120" spans="1:40">
      <c r="A120" s="1" t="s">
        <v>5</v>
      </c>
      <c r="B120" s="1">
        <v>13067030322</v>
      </c>
      <c r="C120" s="1"/>
      <c r="D120" s="12">
        <v>91.5</v>
      </c>
      <c r="E120" s="12">
        <v>93</v>
      </c>
      <c r="F120" s="12">
        <v>73.3</v>
      </c>
      <c r="G120" s="12">
        <v>67.599999999999994</v>
      </c>
      <c r="H120" s="12">
        <v>6.2</v>
      </c>
      <c r="I120" s="12">
        <v>3.7</v>
      </c>
      <c r="J120" s="12">
        <v>1.3</v>
      </c>
      <c r="K120" s="12">
        <v>10</v>
      </c>
      <c r="L120" s="12">
        <v>22.9</v>
      </c>
      <c r="M120" s="12">
        <v>5.8291000000000004</v>
      </c>
      <c r="N120" s="12">
        <v>92.3</v>
      </c>
      <c r="O120" s="12">
        <v>4.5999999999999996</v>
      </c>
      <c r="P120" s="12">
        <v>11.9</v>
      </c>
      <c r="Q120" s="12">
        <v>6.2</v>
      </c>
      <c r="R120" s="23"/>
      <c r="S120" s="49">
        <f t="shared" si="25"/>
        <v>1.4905721154464286</v>
      </c>
      <c r="T120" s="49">
        <f t="shared" si="26"/>
        <v>2.2171016222260453</v>
      </c>
      <c r="U120" s="49">
        <f t="shared" si="27"/>
        <v>1.3064364355392606</v>
      </c>
      <c r="V120" s="49">
        <f t="shared" si="28"/>
        <v>1.826478436969865</v>
      </c>
      <c r="W120" s="49">
        <f t="shared" si="29"/>
        <v>1.0976460073524061</v>
      </c>
      <c r="X120" s="49">
        <f t="shared" si="30"/>
        <v>0.86010167140217486</v>
      </c>
      <c r="Y120" s="49">
        <f t="shared" si="31"/>
        <v>1.1437893993970771</v>
      </c>
      <c r="Z120" s="49">
        <f t="shared" si="32"/>
        <v>1.0284107849288757</v>
      </c>
      <c r="AA120" s="49">
        <f t="shared" si="33"/>
        <v>1.4339750938768467</v>
      </c>
      <c r="AB120" s="49">
        <f t="shared" si="34"/>
        <v>0.6817288773063177</v>
      </c>
      <c r="AC120" s="49">
        <f t="shared" si="35"/>
        <v>1.6198426918056048</v>
      </c>
      <c r="AD120" s="49">
        <f t="shared" si="36"/>
        <v>0.7895733466514876</v>
      </c>
      <c r="AE120" s="49">
        <f t="shared" si="37"/>
        <v>0.82585393957240505</v>
      </c>
      <c r="AF120" s="49">
        <f t="shared" si="38"/>
        <v>0.9038084969478356</v>
      </c>
      <c r="AG120" s="49">
        <f t="shared" si="39"/>
        <v>1.1677038468478582</v>
      </c>
      <c r="AH120" s="49">
        <f t="shared" si="40"/>
        <v>1.420303669761894</v>
      </c>
      <c r="AI120" s="49">
        <f t="shared" si="41"/>
        <v>1.0480382520373468</v>
      </c>
      <c r="AJ120" s="87">
        <f t="shared" si="42"/>
        <v>1.0347696187443334</v>
      </c>
      <c r="AK120" s="89">
        <f t="shared" si="43"/>
        <v>0.9364169564707816</v>
      </c>
      <c r="AL120" s="89">
        <f t="shared" si="43"/>
        <v>0.944674224065435</v>
      </c>
      <c r="AM120" s="89">
        <f t="shared" si="43"/>
        <v>0.86842699895734932</v>
      </c>
      <c r="AN120" s="89">
        <f t="shared" si="43"/>
        <v>0.9106290650001061</v>
      </c>
    </row>
    <row r="121" spans="1:40">
      <c r="A121" s="1" t="s">
        <v>5</v>
      </c>
      <c r="B121" s="1">
        <v>13067030324</v>
      </c>
      <c r="C121" s="1"/>
      <c r="D121" s="12">
        <v>78.5</v>
      </c>
      <c r="E121" s="12">
        <v>74.599999999999994</v>
      </c>
      <c r="F121" s="12">
        <v>78.900000000000006</v>
      </c>
      <c r="G121" s="12">
        <v>36.1</v>
      </c>
      <c r="H121" s="12">
        <v>7.9</v>
      </c>
      <c r="I121" s="12">
        <v>21.9</v>
      </c>
      <c r="J121" s="12">
        <v>9.1</v>
      </c>
      <c r="K121" s="12">
        <v>8.6999999999999993</v>
      </c>
      <c r="L121" s="12">
        <v>23.2</v>
      </c>
      <c r="M121" s="12">
        <v>3.7</v>
      </c>
      <c r="N121" s="12">
        <v>82.9</v>
      </c>
      <c r="O121" s="12">
        <v>6.1</v>
      </c>
      <c r="P121" s="12">
        <v>16.3</v>
      </c>
      <c r="Q121" s="12">
        <v>7.8</v>
      </c>
      <c r="R121" s="23"/>
      <c r="S121" s="49">
        <f t="shared" si="25"/>
        <v>0.38320842882563871</v>
      </c>
      <c r="T121" s="49">
        <f t="shared" si="26"/>
        <v>0.45821241709926253</v>
      </c>
      <c r="U121" s="49">
        <f t="shared" si="27"/>
        <v>1.5747942444470566</v>
      </c>
      <c r="V121" s="49">
        <f t="shared" si="28"/>
        <v>0.15208209605990625</v>
      </c>
      <c r="W121" s="49">
        <f t="shared" si="29"/>
        <v>0.49054567463740495</v>
      </c>
      <c r="X121" s="49">
        <f t="shared" si="30"/>
        <v>-1.3128373818572447</v>
      </c>
      <c r="Y121" s="49">
        <f t="shared" si="31"/>
        <v>0.75191011301131949</v>
      </c>
      <c r="Z121" s="49">
        <f t="shared" si="32"/>
        <v>1.0925536849959177</v>
      </c>
      <c r="AA121" s="49">
        <f t="shared" si="33"/>
        <v>1.4063636633333265</v>
      </c>
      <c r="AB121" s="49">
        <f t="shared" si="34"/>
        <v>0.86166330752836406</v>
      </c>
      <c r="AC121" s="49">
        <f t="shared" si="35"/>
        <v>0.7367258524699134</v>
      </c>
      <c r="AD121" s="49">
        <f t="shared" si="36"/>
        <v>0.63529356724287411</v>
      </c>
      <c r="AE121" s="49">
        <f t="shared" si="37"/>
        <v>0.50987056180757928</v>
      </c>
      <c r="AF121" s="49">
        <f t="shared" si="38"/>
        <v>0.66375692446009915</v>
      </c>
      <c r="AG121" s="49">
        <f t="shared" si="39"/>
        <v>0.70448345435032922</v>
      </c>
      <c r="AH121" s="49">
        <f t="shared" si="40"/>
        <v>0.35684508460333486</v>
      </c>
      <c r="AI121" s="49">
        <f t="shared" si="41"/>
        <v>1.1201935519525361</v>
      </c>
      <c r="AJ121" s="87">
        <f t="shared" si="42"/>
        <v>0.63641172649511657</v>
      </c>
      <c r="AK121" s="89">
        <f t="shared" si="43"/>
        <v>0.79814171421789792</v>
      </c>
      <c r="AL121" s="89">
        <f t="shared" si="43"/>
        <v>0.63387204697472166</v>
      </c>
      <c r="AM121" s="89">
        <f t="shared" si="43"/>
        <v>0.88521552645154156</v>
      </c>
      <c r="AN121" s="89">
        <f t="shared" si="43"/>
        <v>0.79929970476126022</v>
      </c>
    </row>
    <row r="122" spans="1:40">
      <c r="A122" s="1" t="s">
        <v>5</v>
      </c>
      <c r="B122" s="1">
        <v>13067030326</v>
      </c>
      <c r="C122" s="1"/>
      <c r="D122" s="12">
        <v>91.5</v>
      </c>
      <c r="E122" s="12">
        <v>93</v>
      </c>
      <c r="F122" s="12">
        <v>76.7</v>
      </c>
      <c r="G122" s="12">
        <v>67.099999999999994</v>
      </c>
      <c r="H122" s="12">
        <v>6.22</v>
      </c>
      <c r="I122" s="12">
        <v>2.2999999999999998</v>
      </c>
      <c r="J122" s="12">
        <v>3.8</v>
      </c>
      <c r="K122" s="12">
        <v>4.5</v>
      </c>
      <c r="L122" s="12">
        <v>21.7</v>
      </c>
      <c r="M122" s="12">
        <v>3.2585999999999999</v>
      </c>
      <c r="N122" s="12">
        <v>92.3</v>
      </c>
      <c r="O122" s="12">
        <v>1.9</v>
      </c>
      <c r="P122" s="12">
        <v>12.4</v>
      </c>
      <c r="Q122" s="12">
        <v>4</v>
      </c>
      <c r="R122" s="23"/>
      <c r="S122" s="49">
        <f t="shared" si="25"/>
        <v>1.4905721154464286</v>
      </c>
      <c r="T122" s="49">
        <f t="shared" si="26"/>
        <v>2.2171016222260453</v>
      </c>
      <c r="U122" s="49">
        <f t="shared" si="27"/>
        <v>1.4693679623761366</v>
      </c>
      <c r="V122" s="49">
        <f t="shared" si="28"/>
        <v>1.7999007172728816</v>
      </c>
      <c r="W122" s="49">
        <f t="shared" si="29"/>
        <v>1.0905036504969357</v>
      </c>
      <c r="X122" s="49">
        <f t="shared" si="30"/>
        <v>1.0272508293452074</v>
      </c>
      <c r="Y122" s="49">
        <f t="shared" si="31"/>
        <v>1.0181870640170265</v>
      </c>
      <c r="Z122" s="49">
        <f t="shared" si="32"/>
        <v>1.2997845929048222</v>
      </c>
      <c r="AA122" s="49">
        <f t="shared" si="33"/>
        <v>1.5444208160509272</v>
      </c>
      <c r="AB122" s="49">
        <f t="shared" si="34"/>
        <v>0.898966890028017</v>
      </c>
      <c r="AC122" s="49">
        <f t="shared" si="35"/>
        <v>1.6198426918056048</v>
      </c>
      <c r="AD122" s="49">
        <f t="shared" si="36"/>
        <v>1.0672769495869918</v>
      </c>
      <c r="AE122" s="49">
        <f t="shared" si="37"/>
        <v>0.78994673755367484</v>
      </c>
      <c r="AF122" s="49">
        <f t="shared" si="38"/>
        <v>1.2338794091184733</v>
      </c>
      <c r="AG122" s="49">
        <f t="shared" si="39"/>
        <v>1.2900527518058456</v>
      </c>
      <c r="AH122" s="49">
        <f t="shared" si="40"/>
        <v>1.444697708740095</v>
      </c>
      <c r="AI122" s="49">
        <f t="shared" si="41"/>
        <v>1.2477240996612553</v>
      </c>
      <c r="AJ122" s="87">
        <f t="shared" si="42"/>
        <v>1.1777364470161862</v>
      </c>
      <c r="AK122" s="89">
        <f t="shared" si="43"/>
        <v>0.97293914924650438</v>
      </c>
      <c r="AL122" s="89">
        <f t="shared" si="43"/>
        <v>0.95180352889053088</v>
      </c>
      <c r="AM122" s="89">
        <f t="shared" si="43"/>
        <v>0.91488833093123734</v>
      </c>
      <c r="AN122" s="89">
        <f t="shared" si="43"/>
        <v>0.95058410501955892</v>
      </c>
    </row>
    <row r="123" spans="1:40">
      <c r="A123" s="1" t="s">
        <v>5</v>
      </c>
      <c r="B123" s="1">
        <v>13067030327</v>
      </c>
      <c r="C123" s="1"/>
      <c r="D123" s="12">
        <v>88</v>
      </c>
      <c r="E123" s="12">
        <v>88.8</v>
      </c>
      <c r="F123" s="12">
        <v>70.599999999999994</v>
      </c>
      <c r="G123" s="12">
        <v>70.7</v>
      </c>
      <c r="H123" s="12">
        <v>6</v>
      </c>
      <c r="I123" s="12">
        <v>4.2</v>
      </c>
      <c r="J123" s="12">
        <v>7.2</v>
      </c>
      <c r="K123" s="12">
        <v>5.3</v>
      </c>
      <c r="L123" s="12">
        <v>22.6</v>
      </c>
      <c r="M123" s="12">
        <v>3.9137</v>
      </c>
      <c r="N123" s="12">
        <v>92</v>
      </c>
      <c r="O123" s="12">
        <v>1.6</v>
      </c>
      <c r="P123" s="12">
        <v>14</v>
      </c>
      <c r="Q123" s="12">
        <v>5.6</v>
      </c>
      <c r="R123" s="23"/>
      <c r="S123" s="49">
        <f t="shared" si="25"/>
        <v>1.1924357382792929</v>
      </c>
      <c r="T123" s="49">
        <f t="shared" si="26"/>
        <v>1.8156160427949317</v>
      </c>
      <c r="U123" s="49">
        <f t="shared" si="27"/>
        <v>1.177049634815859</v>
      </c>
      <c r="V123" s="49">
        <f t="shared" si="28"/>
        <v>1.991260299091163</v>
      </c>
      <c r="W123" s="49">
        <f t="shared" si="29"/>
        <v>1.1690695759071121</v>
      </c>
      <c r="X123" s="49">
        <f t="shared" si="30"/>
        <v>0.80040554356537763</v>
      </c>
      <c r="Y123" s="49">
        <f t="shared" si="31"/>
        <v>0.84736788790015793</v>
      </c>
      <c r="Z123" s="49">
        <f t="shared" si="32"/>
        <v>1.2603120390174116</v>
      </c>
      <c r="AA123" s="49">
        <f t="shared" si="33"/>
        <v>1.4615865244203665</v>
      </c>
      <c r="AB123" s="49">
        <f t="shared" si="34"/>
        <v>0.84360310005175354</v>
      </c>
      <c r="AC123" s="49">
        <f t="shared" si="35"/>
        <v>1.5916581118268065</v>
      </c>
      <c r="AD123" s="49">
        <f t="shared" si="36"/>
        <v>1.0981329054687146</v>
      </c>
      <c r="AE123" s="49">
        <f t="shared" si="37"/>
        <v>0.67504369109373819</v>
      </c>
      <c r="AF123" s="49">
        <f t="shared" si="38"/>
        <v>0.99382783663073682</v>
      </c>
      <c r="AG123" s="49">
        <f t="shared" si="39"/>
        <v>1.1876365741721171</v>
      </c>
      <c r="AH123" s="49">
        <f t="shared" si="40"/>
        <v>1.2847435317648419</v>
      </c>
      <c r="AI123" s="49">
        <f t="shared" si="41"/>
        <v>1.1885005544965106</v>
      </c>
      <c r="AJ123" s="87">
        <f t="shared" si="42"/>
        <v>1.089665636254999</v>
      </c>
      <c r="AK123" s="89">
        <f t="shared" si="43"/>
        <v>0.9423670457677189</v>
      </c>
      <c r="AL123" s="89">
        <f t="shared" si="43"/>
        <v>0.90505595721029508</v>
      </c>
      <c r="AM123" s="89">
        <f t="shared" si="43"/>
        <v>0.90110866239031917</v>
      </c>
      <c r="AN123" s="89">
        <f t="shared" si="43"/>
        <v>0.92597089361210072</v>
      </c>
    </row>
    <row r="124" spans="1:40">
      <c r="A124" s="1" t="s">
        <v>5</v>
      </c>
      <c r="B124" s="1">
        <v>13067030328</v>
      </c>
      <c r="C124" s="1"/>
      <c r="D124" s="12">
        <v>88</v>
      </c>
      <c r="E124" s="12">
        <v>88.8</v>
      </c>
      <c r="F124" s="12">
        <v>82.7</v>
      </c>
      <c r="G124" s="12">
        <v>70.7</v>
      </c>
      <c r="H124" s="12">
        <v>7.1</v>
      </c>
      <c r="I124" s="12">
        <v>0.9</v>
      </c>
      <c r="J124" s="12">
        <v>1.1000000000000001</v>
      </c>
      <c r="K124" s="12">
        <v>2.4</v>
      </c>
      <c r="L124" s="12">
        <v>24.7</v>
      </c>
      <c r="M124" s="12">
        <v>0.60899999999999999</v>
      </c>
      <c r="N124" s="12">
        <v>92</v>
      </c>
      <c r="O124" s="12">
        <v>2.8</v>
      </c>
      <c r="P124" s="12">
        <v>5</v>
      </c>
      <c r="Q124" s="12">
        <v>6.4</v>
      </c>
      <c r="R124" s="23"/>
      <c r="S124" s="49">
        <f t="shared" si="25"/>
        <v>1.1924357382792929</v>
      </c>
      <c r="T124" s="49">
        <f t="shared" si="26"/>
        <v>1.8156160427949317</v>
      </c>
      <c r="U124" s="49">
        <f t="shared" si="27"/>
        <v>1.7568941862059178</v>
      </c>
      <c r="V124" s="49">
        <f t="shared" si="28"/>
        <v>1.991260299091163</v>
      </c>
      <c r="W124" s="49">
        <f t="shared" si="29"/>
        <v>0.77623994885622916</v>
      </c>
      <c r="X124" s="49">
        <f t="shared" si="30"/>
        <v>1.1943999872882394</v>
      </c>
      <c r="Y124" s="49">
        <f t="shared" si="31"/>
        <v>1.1538375862274812</v>
      </c>
      <c r="Z124" s="49">
        <f t="shared" si="32"/>
        <v>1.4034000468592744</v>
      </c>
      <c r="AA124" s="49">
        <f t="shared" si="33"/>
        <v>1.2683065106157259</v>
      </c>
      <c r="AB124" s="49">
        <f t="shared" si="34"/>
        <v>1.1228897993870577</v>
      </c>
      <c r="AC124" s="49">
        <f t="shared" si="35"/>
        <v>1.5916581118268065</v>
      </c>
      <c r="AD124" s="49">
        <f t="shared" si="36"/>
        <v>0.97470908194182382</v>
      </c>
      <c r="AE124" s="49">
        <f t="shared" si="37"/>
        <v>1.3213733274308819</v>
      </c>
      <c r="AF124" s="49">
        <f t="shared" si="38"/>
        <v>0.87380205038686842</v>
      </c>
      <c r="AG124" s="49">
        <f t="shared" si="39"/>
        <v>1.2889257835728996</v>
      </c>
      <c r="AH124" s="49">
        <f t="shared" si="40"/>
        <v>1.411526255534751</v>
      </c>
      <c r="AI124" s="49">
        <f t="shared" si="41"/>
        <v>1.2648654522873526</v>
      </c>
      <c r="AJ124" s="87">
        <f t="shared" si="42"/>
        <v>1.1903856428965951</v>
      </c>
      <c r="AK124" s="89">
        <f t="shared" si="43"/>
        <v>0.97260273960663157</v>
      </c>
      <c r="AL124" s="89">
        <f t="shared" si="43"/>
        <v>0.94210897188815701</v>
      </c>
      <c r="AM124" s="89">
        <f t="shared" si="43"/>
        <v>0.91887664599872565</v>
      </c>
      <c r="AN124" s="89">
        <f t="shared" si="43"/>
        <v>0.95411918468611356</v>
      </c>
    </row>
    <row r="125" spans="1:40">
      <c r="A125" s="1" t="s">
        <v>5</v>
      </c>
      <c r="B125" s="1">
        <v>13067030329</v>
      </c>
      <c r="C125" s="1"/>
      <c r="D125" s="12">
        <v>88.4</v>
      </c>
      <c r="E125" s="12">
        <v>86.3</v>
      </c>
      <c r="F125" s="12">
        <v>74.7</v>
      </c>
      <c r="G125" s="12">
        <v>72.7</v>
      </c>
      <c r="H125" s="12">
        <v>6.5</v>
      </c>
      <c r="I125" s="12">
        <v>13.5</v>
      </c>
      <c r="J125" s="12">
        <v>12.5</v>
      </c>
      <c r="K125" s="12">
        <v>7.2</v>
      </c>
      <c r="L125" s="12">
        <v>18.5</v>
      </c>
      <c r="M125" s="12">
        <v>5.7767999999999997</v>
      </c>
      <c r="N125" s="12">
        <v>90.8</v>
      </c>
      <c r="O125" s="12">
        <v>4.7</v>
      </c>
      <c r="P125" s="12">
        <v>10.8</v>
      </c>
      <c r="Q125" s="12">
        <v>6.6</v>
      </c>
      <c r="R125" s="23"/>
      <c r="S125" s="49">
        <f t="shared" si="25"/>
        <v>1.2265084670983946</v>
      </c>
      <c r="T125" s="49">
        <f t="shared" si="26"/>
        <v>1.5766365312287929</v>
      </c>
      <c r="U125" s="49">
        <f t="shared" si="27"/>
        <v>1.3735258877662098</v>
      </c>
      <c r="V125" s="49">
        <f t="shared" si="28"/>
        <v>2.0975711778790971</v>
      </c>
      <c r="W125" s="49">
        <f t="shared" si="29"/>
        <v>0.99051065452034714</v>
      </c>
      <c r="X125" s="49">
        <f t="shared" si="30"/>
        <v>-0.30994243419905121</v>
      </c>
      <c r="Y125" s="49">
        <f t="shared" si="31"/>
        <v>0.58109093689445079</v>
      </c>
      <c r="Z125" s="49">
        <f t="shared" si="32"/>
        <v>1.166564723534812</v>
      </c>
      <c r="AA125" s="49">
        <f t="shared" si="33"/>
        <v>1.8389427418484752</v>
      </c>
      <c r="AB125" s="49">
        <f t="shared" si="34"/>
        <v>0.68614885321191776</v>
      </c>
      <c r="AC125" s="49">
        <f t="shared" si="35"/>
        <v>1.4789197919116115</v>
      </c>
      <c r="AD125" s="49">
        <f t="shared" si="36"/>
        <v>0.77928802802424657</v>
      </c>
      <c r="AE125" s="49">
        <f t="shared" si="37"/>
        <v>0.90484978401361149</v>
      </c>
      <c r="AF125" s="49">
        <f t="shared" si="38"/>
        <v>0.84379560382590157</v>
      </c>
      <c r="AG125" s="49">
        <f t="shared" si="39"/>
        <v>1.10294090848495</v>
      </c>
      <c r="AH125" s="49">
        <f t="shared" si="40"/>
        <v>1.0765573173126057</v>
      </c>
      <c r="AI125" s="49">
        <f t="shared" si="41"/>
        <v>1.2305521061984017</v>
      </c>
      <c r="AJ125" s="87">
        <f t="shared" si="42"/>
        <v>1.0017133019438427</v>
      </c>
      <c r="AK125" s="89">
        <f t="shared" si="43"/>
        <v>0.91708466640717545</v>
      </c>
      <c r="AL125" s="89">
        <f t="shared" si="43"/>
        <v>0.8442122820592014</v>
      </c>
      <c r="AM125" s="89">
        <f t="shared" si="43"/>
        <v>0.91089288659492296</v>
      </c>
      <c r="AN125" s="89">
        <f t="shared" si="43"/>
        <v>0.9013907929014352</v>
      </c>
    </row>
    <row r="126" spans="1:40">
      <c r="A126" s="1" t="s">
        <v>5</v>
      </c>
      <c r="B126" s="1">
        <v>13067030330</v>
      </c>
      <c r="C126" s="1"/>
      <c r="D126" s="12">
        <v>90.3</v>
      </c>
      <c r="E126" s="12">
        <v>89.2</v>
      </c>
      <c r="F126" s="12">
        <v>79.900000000000006</v>
      </c>
      <c r="G126" s="12">
        <v>74.900000000000006</v>
      </c>
      <c r="H126" s="12">
        <v>6</v>
      </c>
      <c r="I126" s="12">
        <v>2.2000000000000002</v>
      </c>
      <c r="J126" s="12">
        <v>5.3</v>
      </c>
      <c r="K126" s="12">
        <v>6</v>
      </c>
      <c r="L126" s="12">
        <v>29.7</v>
      </c>
      <c r="M126" s="12">
        <v>1.3406</v>
      </c>
      <c r="N126" s="12">
        <v>93.1</v>
      </c>
      <c r="O126" s="12">
        <v>2.7</v>
      </c>
      <c r="P126" s="12">
        <v>8.6</v>
      </c>
      <c r="Q126" s="12">
        <v>7.6</v>
      </c>
      <c r="R126" s="23"/>
      <c r="S126" s="49">
        <f t="shared" si="25"/>
        <v>1.3883539289891247</v>
      </c>
      <c r="T126" s="49">
        <f t="shared" si="26"/>
        <v>1.8538527646455145</v>
      </c>
      <c r="U126" s="49">
        <f t="shared" si="27"/>
        <v>1.6227152817520201</v>
      </c>
      <c r="V126" s="49">
        <f t="shared" si="28"/>
        <v>2.2145131445458244</v>
      </c>
      <c r="W126" s="49">
        <f t="shared" si="29"/>
        <v>1.1690695759071121</v>
      </c>
      <c r="X126" s="49">
        <f t="shared" si="30"/>
        <v>1.0391900549125666</v>
      </c>
      <c r="Y126" s="49">
        <f t="shared" si="31"/>
        <v>0.94282566278899627</v>
      </c>
      <c r="Z126" s="49">
        <f t="shared" si="32"/>
        <v>1.2257735543659276</v>
      </c>
      <c r="AA126" s="49">
        <f t="shared" si="33"/>
        <v>0.80811600155705687</v>
      </c>
      <c r="AB126" s="49">
        <f t="shared" si="34"/>
        <v>1.0610608438892186</v>
      </c>
      <c r="AC126" s="49">
        <f t="shared" si="35"/>
        <v>1.6950015717490678</v>
      </c>
      <c r="AD126" s="49">
        <f t="shared" si="36"/>
        <v>0.98499440056906451</v>
      </c>
      <c r="AE126" s="49">
        <f t="shared" si="37"/>
        <v>1.0628414728960245</v>
      </c>
      <c r="AF126" s="49">
        <f t="shared" si="38"/>
        <v>0.69376337102106622</v>
      </c>
      <c r="AG126" s="49">
        <f t="shared" si="39"/>
        <v>1.2007677511832353</v>
      </c>
      <c r="AH126" s="49">
        <f t="shared" si="40"/>
        <v>1.4615029162201656</v>
      </c>
      <c r="AI126" s="49">
        <f t="shared" si="41"/>
        <v>1.0316501332707342</v>
      </c>
      <c r="AJ126" s="87">
        <f t="shared" si="42"/>
        <v>1.1091502040588057</v>
      </c>
      <c r="AK126" s="89">
        <f t="shared" si="43"/>
        <v>0.94628681422283401</v>
      </c>
      <c r="AL126" s="89">
        <f t="shared" si="43"/>
        <v>0.95671495200014678</v>
      </c>
      <c r="AM126" s="89">
        <f t="shared" si="43"/>
        <v>0.86461394041813244</v>
      </c>
      <c r="AN126" s="89">
        <f t="shared" si="43"/>
        <v>0.93141625947614914</v>
      </c>
    </row>
    <row r="127" spans="1:40">
      <c r="A127" s="1" t="s">
        <v>5</v>
      </c>
      <c r="B127" s="1">
        <v>13067030331</v>
      </c>
      <c r="C127" s="1"/>
      <c r="D127" s="12">
        <v>88.6</v>
      </c>
      <c r="E127" s="12">
        <v>88.9</v>
      </c>
      <c r="F127" s="12">
        <v>82.4</v>
      </c>
      <c r="G127" s="12">
        <v>73.099999999999994</v>
      </c>
      <c r="H127" s="12">
        <v>11.2</v>
      </c>
      <c r="I127" s="12">
        <v>4.9000000000000004</v>
      </c>
      <c r="J127" s="12">
        <v>1.6</v>
      </c>
      <c r="K127" s="12">
        <v>6.8</v>
      </c>
      <c r="L127" s="12">
        <v>25.9</v>
      </c>
      <c r="M127" s="12">
        <v>-0.70440000000000003</v>
      </c>
      <c r="N127" s="12">
        <v>92.3</v>
      </c>
      <c r="O127" s="12">
        <v>1.9</v>
      </c>
      <c r="P127" s="12">
        <v>5.7</v>
      </c>
      <c r="Q127" s="12">
        <v>3.6</v>
      </c>
      <c r="R127" s="23"/>
      <c r="S127" s="49">
        <f t="shared" si="25"/>
        <v>1.2435448315079443</v>
      </c>
      <c r="T127" s="49">
        <f t="shared" si="26"/>
        <v>1.8251752232575782</v>
      </c>
      <c r="U127" s="49">
        <f t="shared" si="27"/>
        <v>1.7425178750144288</v>
      </c>
      <c r="V127" s="49">
        <f t="shared" si="28"/>
        <v>2.1188333536366835</v>
      </c>
      <c r="W127" s="49">
        <f t="shared" si="29"/>
        <v>-0.68794320651524377</v>
      </c>
      <c r="X127" s="49">
        <f t="shared" si="30"/>
        <v>0.71683096459386142</v>
      </c>
      <c r="Y127" s="49">
        <f t="shared" si="31"/>
        <v>1.1287171191514711</v>
      </c>
      <c r="Z127" s="49">
        <f t="shared" si="32"/>
        <v>1.1863010004785173</v>
      </c>
      <c r="AA127" s="49">
        <f t="shared" si="33"/>
        <v>1.1578607884416452</v>
      </c>
      <c r="AB127" s="49">
        <f t="shared" si="34"/>
        <v>1.233887817635912</v>
      </c>
      <c r="AC127" s="49">
        <f t="shared" si="35"/>
        <v>1.6198426918056048</v>
      </c>
      <c r="AD127" s="49">
        <f t="shared" si="36"/>
        <v>1.0672769495869918</v>
      </c>
      <c r="AE127" s="49">
        <f t="shared" si="37"/>
        <v>1.2711032446046595</v>
      </c>
      <c r="AF127" s="49">
        <f t="shared" si="38"/>
        <v>1.2938923022404074</v>
      </c>
      <c r="AG127" s="49">
        <f t="shared" si="39"/>
        <v>1.2203647693028639</v>
      </c>
      <c r="AH127" s="49">
        <f t="shared" si="40"/>
        <v>1.1553823086638175</v>
      </c>
      <c r="AI127" s="49">
        <f t="shared" si="41"/>
        <v>1.1926832021853582</v>
      </c>
      <c r="AJ127" s="87">
        <f t="shared" si="42"/>
        <v>1.3130287970594159</v>
      </c>
      <c r="AK127" s="89">
        <f t="shared" si="43"/>
        <v>0.95213669145581925</v>
      </c>
      <c r="AL127" s="89">
        <f t="shared" si="43"/>
        <v>0.86724936057172342</v>
      </c>
      <c r="AM127" s="89">
        <f t="shared" si="43"/>
        <v>0.90208184794710111</v>
      </c>
      <c r="AN127" s="89">
        <f t="shared" si="43"/>
        <v>0.9883943532124071</v>
      </c>
    </row>
    <row r="128" spans="1:40">
      <c r="A128" s="1" t="s">
        <v>5</v>
      </c>
      <c r="B128" s="1">
        <v>13067030332</v>
      </c>
      <c r="C128" s="1"/>
      <c r="D128" s="12">
        <v>92.7</v>
      </c>
      <c r="E128" s="12">
        <v>89.7</v>
      </c>
      <c r="F128" s="12">
        <v>82.7</v>
      </c>
      <c r="G128" s="12">
        <v>74.900000000000006</v>
      </c>
      <c r="H128" s="12">
        <v>8.5</v>
      </c>
      <c r="I128" s="12">
        <v>1.8</v>
      </c>
      <c r="J128" s="12">
        <v>2.9</v>
      </c>
      <c r="K128" s="12">
        <v>5.7</v>
      </c>
      <c r="L128" s="12">
        <v>24</v>
      </c>
      <c r="M128" s="12">
        <v>4.6761999999999997</v>
      </c>
      <c r="N128" s="12">
        <v>94.4</v>
      </c>
      <c r="O128" s="12">
        <v>4</v>
      </c>
      <c r="P128" s="12">
        <v>5.6</v>
      </c>
      <c r="Q128" s="12">
        <v>6.6</v>
      </c>
      <c r="R128" s="23"/>
      <c r="S128" s="49">
        <f t="shared" si="25"/>
        <v>1.5927903019037326</v>
      </c>
      <c r="T128" s="49">
        <f t="shared" si="26"/>
        <v>1.9016486669587422</v>
      </c>
      <c r="U128" s="49">
        <f t="shared" si="27"/>
        <v>1.7568941862059178</v>
      </c>
      <c r="V128" s="49">
        <f t="shared" si="28"/>
        <v>2.2145131445458244</v>
      </c>
      <c r="W128" s="49">
        <f t="shared" si="29"/>
        <v>0.27627496897328702</v>
      </c>
      <c r="X128" s="49">
        <f t="shared" si="30"/>
        <v>1.0869469571820043</v>
      </c>
      <c r="Y128" s="49">
        <f t="shared" si="31"/>
        <v>1.0634039047538448</v>
      </c>
      <c r="Z128" s="49">
        <f t="shared" si="32"/>
        <v>1.2405757620737066</v>
      </c>
      <c r="AA128" s="49">
        <f t="shared" si="33"/>
        <v>1.3327331818839394</v>
      </c>
      <c r="AB128" s="49">
        <f t="shared" si="34"/>
        <v>0.7791627247550037</v>
      </c>
      <c r="AC128" s="49">
        <f t="shared" si="35"/>
        <v>1.8171347516571965</v>
      </c>
      <c r="AD128" s="49">
        <f t="shared" si="36"/>
        <v>0.85128525841493285</v>
      </c>
      <c r="AE128" s="49">
        <f t="shared" si="37"/>
        <v>1.2782846850084058</v>
      </c>
      <c r="AF128" s="49">
        <f t="shared" si="38"/>
        <v>0.84379560382590157</v>
      </c>
      <c r="AG128" s="49">
        <f t="shared" si="39"/>
        <v>1.2427753117748794</v>
      </c>
      <c r="AH128" s="49">
        <f t="shared" si="40"/>
        <v>1.4132103043604791</v>
      </c>
      <c r="AI128" s="49">
        <f t="shared" si="41"/>
        <v>1.1174905562375501</v>
      </c>
      <c r="AJ128" s="87">
        <f t="shared" si="42"/>
        <v>1.1976250747266091</v>
      </c>
      <c r="AK128" s="89">
        <f t="shared" si="43"/>
        <v>0.95882642973057153</v>
      </c>
      <c r="AL128" s="89">
        <f t="shared" si="43"/>
        <v>0.9426011453010833</v>
      </c>
      <c r="AM128" s="89">
        <f t="shared" si="43"/>
        <v>0.88458661467470656</v>
      </c>
      <c r="AN128" s="89">
        <f t="shared" si="43"/>
        <v>0.95614239378981059</v>
      </c>
    </row>
    <row r="129" spans="1:40">
      <c r="A129" s="1" t="s">
        <v>5</v>
      </c>
      <c r="B129" s="1">
        <v>13067030333</v>
      </c>
      <c r="C129" s="1"/>
      <c r="D129" s="12">
        <v>88.3</v>
      </c>
      <c r="E129" s="12">
        <v>86</v>
      </c>
      <c r="F129" s="12">
        <v>77.400000000000006</v>
      </c>
      <c r="G129" s="12">
        <v>64.099999999999994</v>
      </c>
      <c r="H129" s="12">
        <v>3.4</v>
      </c>
      <c r="I129" s="12">
        <v>2.1</v>
      </c>
      <c r="J129" s="12">
        <v>7.6</v>
      </c>
      <c r="K129" s="12">
        <v>9.9</v>
      </c>
      <c r="L129" s="12">
        <v>19.899999999999999</v>
      </c>
      <c r="M129" s="12">
        <v>1.159</v>
      </c>
      <c r="N129" s="12">
        <v>90.9</v>
      </c>
      <c r="O129" s="12">
        <v>1.4</v>
      </c>
      <c r="P129" s="12">
        <v>6.7</v>
      </c>
      <c r="Q129" s="12">
        <v>8.6999999999999993</v>
      </c>
      <c r="R129" s="23"/>
      <c r="S129" s="49">
        <f t="shared" si="25"/>
        <v>1.2179902848936186</v>
      </c>
      <c r="T129" s="49">
        <f t="shared" si="26"/>
        <v>1.5479589898408563</v>
      </c>
      <c r="U129" s="49">
        <f t="shared" si="27"/>
        <v>1.5029126884896113</v>
      </c>
      <c r="V129" s="49">
        <f t="shared" si="28"/>
        <v>1.6404343990909807</v>
      </c>
      <c r="W129" s="49">
        <f t="shared" si="29"/>
        <v>2.0975759671182899</v>
      </c>
      <c r="X129" s="49">
        <f t="shared" si="30"/>
        <v>1.0511292804799262</v>
      </c>
      <c r="Y129" s="49">
        <f t="shared" si="31"/>
        <v>0.82727151423934975</v>
      </c>
      <c r="Z129" s="49">
        <f t="shared" si="32"/>
        <v>1.0333448541648018</v>
      </c>
      <c r="AA129" s="49">
        <f t="shared" si="33"/>
        <v>1.7100893993120481</v>
      </c>
      <c r="AB129" s="49">
        <f t="shared" si="34"/>
        <v>1.0764082172057954</v>
      </c>
      <c r="AC129" s="49">
        <f t="shared" si="35"/>
        <v>1.4883146519045451</v>
      </c>
      <c r="AD129" s="49">
        <f t="shared" si="36"/>
        <v>1.1187035427231962</v>
      </c>
      <c r="AE129" s="49">
        <f t="shared" si="37"/>
        <v>1.1992888405671991</v>
      </c>
      <c r="AF129" s="49">
        <f t="shared" si="38"/>
        <v>0.52872791493574745</v>
      </c>
      <c r="AG129" s="49">
        <f t="shared" si="39"/>
        <v>1.2564071453241672</v>
      </c>
      <c r="AH129" s="49">
        <f t="shared" si="40"/>
        <v>1.4121818748789476</v>
      </c>
      <c r="AI129" s="49">
        <f t="shared" si="41"/>
        <v>1.2732808235608817</v>
      </c>
      <c r="AJ129" s="87">
        <f t="shared" si="42"/>
        <v>1.083758737532672</v>
      </c>
      <c r="AK129" s="89">
        <f t="shared" si="43"/>
        <v>0.96289564843706188</v>
      </c>
      <c r="AL129" s="89">
        <f t="shared" si="43"/>
        <v>0.94230058059052002</v>
      </c>
      <c r="AM129" s="89">
        <f t="shared" si="43"/>
        <v>0.92083466837775441</v>
      </c>
      <c r="AN129" s="89">
        <f t="shared" si="43"/>
        <v>0.92432008847293479</v>
      </c>
    </row>
    <row r="130" spans="1:40">
      <c r="A130" s="1" t="s">
        <v>5</v>
      </c>
      <c r="B130" s="1">
        <v>13067030334</v>
      </c>
      <c r="C130" s="1"/>
      <c r="D130" s="12">
        <v>92.7</v>
      </c>
      <c r="E130" s="12">
        <v>89.7</v>
      </c>
      <c r="F130" s="12">
        <v>81.8</v>
      </c>
      <c r="G130" s="12">
        <v>74.599999999999994</v>
      </c>
      <c r="H130" s="12">
        <v>11.3</v>
      </c>
      <c r="I130" s="12">
        <v>8.1999999999999993</v>
      </c>
      <c r="J130" s="12">
        <v>8.6999999999999993</v>
      </c>
      <c r="K130" s="12">
        <v>3.7</v>
      </c>
      <c r="L130" s="12">
        <v>28</v>
      </c>
      <c r="M130" s="12">
        <v>1.5377000000000001</v>
      </c>
      <c r="N130" s="12">
        <v>94.4</v>
      </c>
      <c r="O130" s="12">
        <v>4.0999999999999996</v>
      </c>
      <c r="P130" s="12">
        <v>5</v>
      </c>
      <c r="Q130" s="12">
        <v>7.6</v>
      </c>
      <c r="R130" s="23"/>
      <c r="S130" s="49">
        <f t="shared" si="25"/>
        <v>1.5927903019037326</v>
      </c>
      <c r="T130" s="49">
        <f t="shared" si="26"/>
        <v>1.9016486669587422</v>
      </c>
      <c r="U130" s="49">
        <f t="shared" si="27"/>
        <v>1.7137652526314504</v>
      </c>
      <c r="V130" s="49">
        <f t="shared" si="28"/>
        <v>2.1985665127276337</v>
      </c>
      <c r="W130" s="49">
        <f t="shared" si="29"/>
        <v>-0.72365499079259732</v>
      </c>
      <c r="X130" s="49">
        <f t="shared" si="30"/>
        <v>0.32283652087099973</v>
      </c>
      <c r="Y130" s="49">
        <f t="shared" si="31"/>
        <v>0.77200648667212768</v>
      </c>
      <c r="Z130" s="49">
        <f t="shared" si="32"/>
        <v>1.3392571467922325</v>
      </c>
      <c r="AA130" s="49">
        <f t="shared" si="33"/>
        <v>0.9645807746370042</v>
      </c>
      <c r="AB130" s="49">
        <f t="shared" si="34"/>
        <v>1.0444035350748064</v>
      </c>
      <c r="AC130" s="49">
        <f t="shared" si="35"/>
        <v>1.8171347516571965</v>
      </c>
      <c r="AD130" s="49">
        <f t="shared" si="36"/>
        <v>0.84099993978769205</v>
      </c>
      <c r="AE130" s="49">
        <f t="shared" si="37"/>
        <v>1.3213733274308819</v>
      </c>
      <c r="AF130" s="49">
        <f t="shared" si="38"/>
        <v>0.69376337102106622</v>
      </c>
      <c r="AG130" s="49">
        <f t="shared" si="39"/>
        <v>1.1318450991333804</v>
      </c>
      <c r="AH130" s="49">
        <f t="shared" si="40"/>
        <v>1.1111369644245843</v>
      </c>
      <c r="AI130" s="49">
        <f t="shared" si="41"/>
        <v>1.1160804855013478</v>
      </c>
      <c r="AJ130" s="87">
        <f t="shared" si="42"/>
        <v>1.1683178474742091</v>
      </c>
      <c r="AK130" s="89">
        <f t="shared" si="43"/>
        <v>0.92571281410699113</v>
      </c>
      <c r="AL130" s="89">
        <f t="shared" si="43"/>
        <v>0.85431839221282713</v>
      </c>
      <c r="AM130" s="89">
        <f t="shared" si="43"/>
        <v>0.88425853050969971</v>
      </c>
      <c r="AN130" s="89">
        <f t="shared" si="43"/>
        <v>0.94795188238319095</v>
      </c>
    </row>
    <row r="131" spans="1:40">
      <c r="A131" s="1" t="s">
        <v>5</v>
      </c>
      <c r="B131" s="1">
        <v>13067030335</v>
      </c>
      <c r="C131" s="1"/>
      <c r="D131" s="12">
        <v>89.4</v>
      </c>
      <c r="E131" s="12">
        <v>89.1</v>
      </c>
      <c r="F131" s="12">
        <v>89.4</v>
      </c>
      <c r="G131" s="12">
        <v>72.400000000000006</v>
      </c>
      <c r="H131" s="12">
        <v>5.7</v>
      </c>
      <c r="I131" s="12">
        <v>1.4</v>
      </c>
      <c r="J131" s="12">
        <v>3.2</v>
      </c>
      <c r="K131" s="12">
        <v>6.8</v>
      </c>
      <c r="L131" s="12">
        <v>22</v>
      </c>
      <c r="M131" s="12">
        <v>1.5685</v>
      </c>
      <c r="N131" s="12">
        <v>92.6</v>
      </c>
      <c r="O131" s="12">
        <v>0.7</v>
      </c>
      <c r="P131" s="12">
        <v>3.2</v>
      </c>
      <c r="Q131" s="12">
        <v>4.7</v>
      </c>
      <c r="R131" s="23"/>
      <c r="S131" s="49">
        <f t="shared" si="25"/>
        <v>1.3116902891461477</v>
      </c>
      <c r="T131" s="49">
        <f t="shared" si="26"/>
        <v>1.844293584182868</v>
      </c>
      <c r="U131" s="49">
        <f t="shared" si="27"/>
        <v>2.0779651361491736</v>
      </c>
      <c r="V131" s="49">
        <f t="shared" si="28"/>
        <v>2.0816245460609069</v>
      </c>
      <c r="W131" s="49">
        <f t="shared" si="29"/>
        <v>1.276204928739171</v>
      </c>
      <c r="X131" s="49">
        <f t="shared" si="30"/>
        <v>1.1347038594514423</v>
      </c>
      <c r="Y131" s="49">
        <f t="shared" si="31"/>
        <v>1.0483316245082388</v>
      </c>
      <c r="Z131" s="49">
        <f t="shared" si="32"/>
        <v>1.1863010004785173</v>
      </c>
      <c r="AA131" s="49">
        <f t="shared" si="33"/>
        <v>1.516809385507407</v>
      </c>
      <c r="AB131" s="49">
        <f t="shared" si="34"/>
        <v>1.0418005664726557</v>
      </c>
      <c r="AC131" s="49">
        <f t="shared" si="35"/>
        <v>1.6480272717844033</v>
      </c>
      <c r="AD131" s="49">
        <f t="shared" si="36"/>
        <v>1.1907007731138826</v>
      </c>
      <c r="AE131" s="49">
        <f t="shared" si="37"/>
        <v>1.4506392546983107</v>
      </c>
      <c r="AF131" s="49">
        <f t="shared" si="38"/>
        <v>1.1288568461550885</v>
      </c>
      <c r="AG131" s="49">
        <f t="shared" si="39"/>
        <v>1.3807062751923851</v>
      </c>
      <c r="AH131" s="49">
        <f t="shared" si="40"/>
        <v>1.5392591383197067</v>
      </c>
      <c r="AI131" s="49">
        <f t="shared" si="41"/>
        <v>1.2483036508195267</v>
      </c>
      <c r="AJ131" s="87">
        <f t="shared" si="42"/>
        <v>1.3545560364379212</v>
      </c>
      <c r="AK131" s="89">
        <f t="shared" si="43"/>
        <v>1</v>
      </c>
      <c r="AL131" s="89">
        <f t="shared" si="43"/>
        <v>0.97943967626130179</v>
      </c>
      <c r="AM131" s="89">
        <f t="shared" si="43"/>
        <v>0.91502317633505892</v>
      </c>
      <c r="AN131" s="89">
        <f t="shared" si="43"/>
        <v>1</v>
      </c>
    </row>
    <row r="132" spans="1:40">
      <c r="A132" s="1" t="s">
        <v>5</v>
      </c>
      <c r="B132" s="1">
        <v>13067030336</v>
      </c>
      <c r="C132" s="1"/>
      <c r="D132" s="12">
        <v>91.8</v>
      </c>
      <c r="E132" s="12">
        <v>89.5</v>
      </c>
      <c r="F132" s="12">
        <v>88.1</v>
      </c>
      <c r="G132" s="12">
        <v>74.7</v>
      </c>
      <c r="H132" s="12">
        <v>6.9</v>
      </c>
      <c r="I132" s="12">
        <v>3.8</v>
      </c>
      <c r="J132" s="12">
        <v>4.8</v>
      </c>
      <c r="K132" s="12">
        <v>8.6999999999999993</v>
      </c>
      <c r="L132" s="12">
        <v>27.6</v>
      </c>
      <c r="M132" s="12">
        <v>2.4</v>
      </c>
      <c r="N132" s="12">
        <v>93.8</v>
      </c>
      <c r="O132" s="12">
        <v>3.1656</v>
      </c>
      <c r="P132" s="12">
        <v>2</v>
      </c>
      <c r="Q132" s="12">
        <v>7.4</v>
      </c>
      <c r="R132" s="23"/>
      <c r="S132" s="49">
        <f t="shared" si="25"/>
        <v>1.5161266620607543</v>
      </c>
      <c r="T132" s="49">
        <f t="shared" si="26"/>
        <v>1.8825303060334508</v>
      </c>
      <c r="U132" s="49">
        <f t="shared" si="27"/>
        <v>2.01566778765272</v>
      </c>
      <c r="V132" s="49">
        <f t="shared" si="28"/>
        <v>2.2038820566670307</v>
      </c>
      <c r="W132" s="49">
        <f t="shared" si="29"/>
        <v>0.84766351741093493</v>
      </c>
      <c r="X132" s="49">
        <f t="shared" si="30"/>
        <v>0.84816244583481548</v>
      </c>
      <c r="Y132" s="49">
        <f t="shared" si="31"/>
        <v>0.96794612986500639</v>
      </c>
      <c r="Z132" s="49">
        <f t="shared" si="32"/>
        <v>1.0925536849959177</v>
      </c>
      <c r="AA132" s="49">
        <f t="shared" si="33"/>
        <v>1.0013960153616976</v>
      </c>
      <c r="AB132" s="49">
        <f t="shared" si="34"/>
        <v>0.97152886541134742</v>
      </c>
      <c r="AC132" s="49">
        <f t="shared" si="35"/>
        <v>1.7607655916995983</v>
      </c>
      <c r="AD132" s="49">
        <f t="shared" si="36"/>
        <v>0.93710595704063104</v>
      </c>
      <c r="AE132" s="49">
        <f t="shared" si="37"/>
        <v>1.5368165395432629</v>
      </c>
      <c r="AF132" s="49">
        <f t="shared" si="38"/>
        <v>0.72376981758203318</v>
      </c>
      <c r="AG132" s="49">
        <f t="shared" si="39"/>
        <v>1.243431598138903</v>
      </c>
      <c r="AH132" s="49">
        <f t="shared" si="40"/>
        <v>1.4688541293606732</v>
      </c>
      <c r="AI132" s="49">
        <f t="shared" si="41"/>
        <v>1.0218261885896542</v>
      </c>
      <c r="AJ132" s="87">
        <f t="shared" si="42"/>
        <v>1.2396144764663815</v>
      </c>
      <c r="AK132" s="89">
        <f t="shared" si="43"/>
        <v>0.9590223368137708</v>
      </c>
      <c r="AL132" s="89">
        <f t="shared" si="43"/>
        <v>0.95886338831935414</v>
      </c>
      <c r="AM132" s="89">
        <f t="shared" si="43"/>
        <v>0.86232818226074703</v>
      </c>
      <c r="AN132" s="89">
        <f t="shared" si="43"/>
        <v>0.96787720141746081</v>
      </c>
    </row>
    <row r="133" spans="1:40">
      <c r="A133" s="1" t="s">
        <v>5</v>
      </c>
      <c r="B133" s="1">
        <v>13067030337</v>
      </c>
      <c r="C133" s="1"/>
      <c r="D133" s="12">
        <v>92.7</v>
      </c>
      <c r="E133" s="12">
        <v>89.7</v>
      </c>
      <c r="F133" s="12">
        <v>82.1</v>
      </c>
      <c r="G133" s="12">
        <v>74.599999999999994</v>
      </c>
      <c r="H133" s="12">
        <v>6.1</v>
      </c>
      <c r="I133" s="12">
        <v>3.2</v>
      </c>
      <c r="J133" s="12">
        <v>3.2</v>
      </c>
      <c r="K133" s="12">
        <v>6.4</v>
      </c>
      <c r="L133" s="12">
        <v>26.2</v>
      </c>
      <c r="M133" s="12">
        <v>-1.4109</v>
      </c>
      <c r="N133" s="12">
        <v>94.4</v>
      </c>
      <c r="O133" s="12">
        <v>1.5</v>
      </c>
      <c r="P133" s="12">
        <v>5.0999999999999996</v>
      </c>
      <c r="Q133" s="12">
        <v>4.5</v>
      </c>
      <c r="R133" s="23"/>
      <c r="S133" s="49">
        <f t="shared" si="25"/>
        <v>1.5927903019037326</v>
      </c>
      <c r="T133" s="49">
        <f t="shared" si="26"/>
        <v>1.9016486669587422</v>
      </c>
      <c r="U133" s="49">
        <f t="shared" si="27"/>
        <v>1.7281415638229392</v>
      </c>
      <c r="V133" s="49">
        <f t="shared" si="28"/>
        <v>2.1985665127276337</v>
      </c>
      <c r="W133" s="49">
        <f t="shared" si="29"/>
        <v>1.1333577916297592</v>
      </c>
      <c r="X133" s="49">
        <f t="shared" si="30"/>
        <v>0.91979779923897209</v>
      </c>
      <c r="Y133" s="49">
        <f t="shared" si="31"/>
        <v>1.0483316245082388</v>
      </c>
      <c r="Z133" s="49">
        <f t="shared" si="32"/>
        <v>1.2060372774222223</v>
      </c>
      <c r="AA133" s="49">
        <f t="shared" si="33"/>
        <v>1.1302493578981252</v>
      </c>
      <c r="AB133" s="49">
        <f t="shared" si="34"/>
        <v>1.2935955227469333</v>
      </c>
      <c r="AC133" s="49">
        <f t="shared" si="35"/>
        <v>1.8171347516571965</v>
      </c>
      <c r="AD133" s="49">
        <f t="shared" si="36"/>
        <v>1.1084182240959553</v>
      </c>
      <c r="AE133" s="49">
        <f t="shared" si="37"/>
        <v>1.3141918870271359</v>
      </c>
      <c r="AF133" s="49">
        <f t="shared" si="38"/>
        <v>1.1588632927160556</v>
      </c>
      <c r="AG133" s="49">
        <f t="shared" si="39"/>
        <v>1.3542820746856641</v>
      </c>
      <c r="AH133" s="49">
        <f t="shared" si="40"/>
        <v>1.5032334658271453</v>
      </c>
      <c r="AI133" s="49">
        <f t="shared" si="41"/>
        <v>1.2099607193557604</v>
      </c>
      <c r="AJ133" s="87">
        <f t="shared" si="42"/>
        <v>1.349652038874086</v>
      </c>
      <c r="AK133" s="89">
        <f t="shared" si="43"/>
        <v>0.99211215053226498</v>
      </c>
      <c r="AL133" s="89">
        <f t="shared" si="43"/>
        <v>0.96891095648029069</v>
      </c>
      <c r="AM133" s="89">
        <f t="shared" si="43"/>
        <v>0.9061018447094682</v>
      </c>
      <c r="AN133" s="89">
        <f t="shared" si="43"/>
        <v>0.99862947635275401</v>
      </c>
    </row>
    <row r="134" spans="1:40">
      <c r="A134" s="1" t="s">
        <v>5</v>
      </c>
      <c r="B134" s="1">
        <v>13067030339</v>
      </c>
      <c r="C134" s="1"/>
      <c r="D134" s="12">
        <v>70.5</v>
      </c>
      <c r="E134" s="12">
        <v>71.2</v>
      </c>
      <c r="F134" s="12">
        <v>30.1</v>
      </c>
      <c r="G134" s="12">
        <v>25.8</v>
      </c>
      <c r="H134" s="12">
        <v>8.3000000000000007</v>
      </c>
      <c r="I134" s="12">
        <v>2.9</v>
      </c>
      <c r="J134" s="12">
        <v>7.88</v>
      </c>
      <c r="K134" s="12">
        <v>13.5</v>
      </c>
      <c r="L134" s="12">
        <v>32.299999999999997</v>
      </c>
      <c r="M134" s="12">
        <v>1.4</v>
      </c>
      <c r="N134" s="12">
        <v>78</v>
      </c>
      <c r="O134" s="12">
        <v>2.4</v>
      </c>
      <c r="P134" s="12">
        <v>16.2</v>
      </c>
      <c r="Q134" s="12">
        <v>3.4</v>
      </c>
      <c r="R134" s="23"/>
      <c r="S134" s="49">
        <f t="shared" si="25"/>
        <v>-0.2982461475563859</v>
      </c>
      <c r="T134" s="49">
        <f t="shared" si="26"/>
        <v>0.13320028136931447</v>
      </c>
      <c r="U134" s="49">
        <f t="shared" si="27"/>
        <v>-0.76375237603516255</v>
      </c>
      <c r="V134" s="49">
        <f t="shared" si="28"/>
        <v>-0.3954189296979535</v>
      </c>
      <c r="W134" s="49">
        <f t="shared" si="29"/>
        <v>0.34769853752799279</v>
      </c>
      <c r="X134" s="49">
        <f t="shared" si="30"/>
        <v>0.95561547594105045</v>
      </c>
      <c r="Y134" s="49">
        <f t="shared" si="31"/>
        <v>0.81320405267678419</v>
      </c>
      <c r="Z134" s="49">
        <f t="shared" si="32"/>
        <v>0.8557183616714551</v>
      </c>
      <c r="AA134" s="49">
        <f t="shared" si="33"/>
        <v>0.56881693684654921</v>
      </c>
      <c r="AB134" s="49">
        <f t="shared" si="34"/>
        <v>1.0560408330136424</v>
      </c>
      <c r="AC134" s="49">
        <f t="shared" si="35"/>
        <v>0.27637771281620099</v>
      </c>
      <c r="AD134" s="49">
        <f t="shared" si="36"/>
        <v>1.0158503564507873</v>
      </c>
      <c r="AE134" s="49">
        <f t="shared" si="37"/>
        <v>0.51705200221132541</v>
      </c>
      <c r="AF134" s="49">
        <f t="shared" si="38"/>
        <v>1.3238987488013743</v>
      </c>
      <c r="AG134" s="49">
        <f t="shared" si="39"/>
        <v>0.574446419204235</v>
      </c>
      <c r="AH134" s="49">
        <f t="shared" si="40"/>
        <v>0.11318584203223429</v>
      </c>
      <c r="AI134" s="49">
        <f t="shared" si="41"/>
        <v>0.82685871051054882</v>
      </c>
      <c r="AJ134" s="87">
        <f t="shared" si="42"/>
        <v>0.78329470506992194</v>
      </c>
      <c r="AK134" s="89">
        <f t="shared" si="43"/>
        <v>0.75932454893783341</v>
      </c>
      <c r="AL134" s="89">
        <f t="shared" si="43"/>
        <v>0.56266116568959734</v>
      </c>
      <c r="AM134" s="89">
        <f t="shared" si="43"/>
        <v>0.81696468339023187</v>
      </c>
      <c r="AN134" s="89">
        <f t="shared" si="43"/>
        <v>0.84034919405938846</v>
      </c>
    </row>
    <row r="135" spans="1:40">
      <c r="A135" s="1" t="s">
        <v>5</v>
      </c>
      <c r="B135" s="1">
        <v>13067030340</v>
      </c>
      <c r="C135" s="1"/>
      <c r="D135" s="12">
        <v>91.5</v>
      </c>
      <c r="E135" s="12">
        <v>93</v>
      </c>
      <c r="F135" s="12">
        <v>73.099999999999994</v>
      </c>
      <c r="G135" s="12">
        <v>67.5</v>
      </c>
      <c r="H135" s="12">
        <v>6.2637</v>
      </c>
      <c r="I135" s="12">
        <v>6.4</v>
      </c>
      <c r="J135" s="12">
        <v>-9.3700000000000006E-2</v>
      </c>
      <c r="K135" s="12">
        <v>3.3</v>
      </c>
      <c r="L135" s="12">
        <v>13.2</v>
      </c>
      <c r="M135" s="12">
        <v>3.9588000000000001</v>
      </c>
      <c r="N135" s="12">
        <v>92.3</v>
      </c>
      <c r="O135" s="12">
        <v>2.2999999999999998</v>
      </c>
      <c r="P135" s="12">
        <v>6.7</v>
      </c>
      <c r="Q135" s="12">
        <v>7</v>
      </c>
      <c r="R135" s="23"/>
      <c r="S135" s="49">
        <f t="shared" ref="S135:S198" si="44">IF((D135-AVERAGE(D$7:D$782))/_xlfn.STDEV.P(D$7:D$782)&lt;3.1, (IF((D135-AVERAGE(D$7:D$782))/_xlfn.STDEV.P(D$7:D$782)&gt;-3.1, (D135-AVERAGE(D$7:D$782))/_xlfn.STDEV.P(D$7:D$782), -3.1)), 3.1)</f>
        <v>1.4905721154464286</v>
      </c>
      <c r="T135" s="49">
        <f t="shared" ref="T135:T198" si="45">IF((E135-AVERAGE(E$7:E$782))/_xlfn.STDEV.P(E$7:E$782)&lt;3.1, (IF((E135-AVERAGE(E$7:E$782))/_xlfn.STDEV.P(E$7:E$782)&gt;-3.1, (E135-AVERAGE(E$7:E$782))/_xlfn.STDEV.P(E$7:E$782), -3.1)), 3.1)</f>
        <v>2.2171016222260453</v>
      </c>
      <c r="U135" s="49">
        <f t="shared" ref="U135:U198" si="46">IF((F135-AVERAGE(F$7:F$782))/_xlfn.STDEV.P(F$7:F$782)&lt;3.1, (IF((F135-AVERAGE(F$7:F$782))/_xlfn.STDEV.P(F$7:F$782)&gt;-3.1, (F135-AVERAGE(F$7:F$782))/_xlfn.STDEV.P(F$7:F$782), -3.1)), 3.1)</f>
        <v>1.2968522280782677</v>
      </c>
      <c r="V135" s="49">
        <f t="shared" ref="V135:V198" si="47">IF((G135-AVERAGE(G$7:G$782))/_xlfn.STDEV.P(G$7:G$782)&lt;3.1, (IF((G135-AVERAGE(G$7:G$782))/_xlfn.STDEV.P(G$7:G$782)&gt;-3.1, (G135-AVERAGE(G$7:G$782))/_xlfn.STDEV.P(G$7:G$782), -3.1)), 3.1)</f>
        <v>1.8211628930304686</v>
      </c>
      <c r="W135" s="49">
        <f t="shared" ref="W135:W198" si="48">IF((H135-AVERAGE(H$7:H$782))/_xlfn.STDEV.P(H$7:H$782)&lt;3.1, (IF((H135-AVERAGE(H$7:H$782))/_xlfn.STDEV.P(H$7:H$782)&gt;-3.1, -(H135-AVERAGE(H$7:H$782))/_xlfn.STDEV.P(H$7:H$782), 3.1)), -3.1)</f>
        <v>1.0748976007677322</v>
      </c>
      <c r="X135" s="49">
        <f t="shared" ref="X135:X198" si="49">IF((I135-AVERAGE(I$7:I$782))/_xlfn.STDEV.P(I$7:I$782)&lt;3.1, (IF((I135-AVERAGE(I$7:I$782))/_xlfn.STDEV.P(I$7:I$782)&gt;-3.1, -(I135-AVERAGE(I$7:I$782))/_xlfn.STDEV.P(I$7:I$782), 3.1)), -3.1)</f>
        <v>0.53774258108346973</v>
      </c>
      <c r="Y135" s="49">
        <f t="shared" ref="Y135:Y198" si="50">IF((J135-AVERAGE(J$7:J$782))/_xlfn.STDEV.P(J$7:J$782)&lt;3.1, (IF((J135-AVERAGE(J$7:J$782))/_xlfn.STDEV.P(J$7:J$782)&gt;-3.1, -(J135-AVERAGE(J$7:J$782))/_xlfn.STDEV.P(J$7:J$782), 3.1)), -3.1)</f>
        <v>1.2138101893247477</v>
      </c>
      <c r="Z135" s="49">
        <f t="shared" ref="Z135:Z198" si="51">IF((K135-AVERAGE(K$7:K$782))/_xlfn.STDEV.P(K$7:K$782)&lt;3.1, (IF((K135-AVERAGE(K$7:K$782))/_xlfn.STDEV.P(K$7:K$782)&gt;-3.1, -(K135-AVERAGE(K$7:K$782))/_xlfn.STDEV.P(K$7:K$782), 3.1)), -3.1)</f>
        <v>1.3589934237359378</v>
      </c>
      <c r="AA135" s="49">
        <f t="shared" ref="AA135:AA198" si="52">IF((L135-AVERAGE(L$7:L$782))/_xlfn.STDEV.P(L$7:L$782)&lt;3.1, (IF((L135-AVERAGE(L$7:L$782))/_xlfn.STDEV.P(L$7:L$782)&gt;-3.1, -(L135-AVERAGE(L$7:L$782))/_xlfn.STDEV.P(L$7:L$782), 3.1)), -3.1)</f>
        <v>2.3267446814506645</v>
      </c>
      <c r="AB135" s="49">
        <f t="shared" ref="AB135:AB198" si="53">IF((M135-AVERAGE(M$7:M$782))/_xlfn.STDEV.P(M$7:M$782)&lt;3.1, (IF((M135-AVERAGE(M$7:M$782))/_xlfn.STDEV.P(M$7:M$782)&gt;-3.1, -(M135-AVERAGE(M$7:M$782))/_xlfn.STDEV.P(M$7:M$782), 3.1)), -3.1)</f>
        <v>0.83979161031289007</v>
      </c>
      <c r="AC135" s="49">
        <f t="shared" ref="AC135:AC198" si="54">IF((N135-AVERAGE(N$7:N$782))/_xlfn.STDEV.P(N$7:N$782)&lt;3.1, (IF((N135-AVERAGE(N$7:N$782))/_xlfn.STDEV.P(N$7:N$782)&gt;-3.1, (N135-AVERAGE(N$7:N$782))/_xlfn.STDEV.P(N$7:N$782), -3.1)), 3.1)</f>
        <v>1.6198426918056048</v>
      </c>
      <c r="AD135" s="49">
        <f t="shared" ref="AD135:AD198" si="55">IF((O135-AVERAGE(O$7:O$782))/_xlfn.STDEV.P(O$7:O$782)&lt;3.1, (IF((O135-AVERAGE(O$7:O$782))/_xlfn.STDEV.P(O$7:O$782)&gt;-3.1, -(O135-AVERAGE(O$7:O$782))/_xlfn.STDEV.P(O$7:O$782), 3.1)), -3.1)</f>
        <v>1.0261356750780284</v>
      </c>
      <c r="AE135" s="49">
        <f t="shared" ref="AE135:AE198" si="56">IF((P135-AVERAGE(P$7:P$782))/_xlfn.STDEV.P(P$7:P$782)&lt;3.1, (IF((P135-AVERAGE(P$7:P$782))/_xlfn.STDEV.P(P$7:P$782)&gt;-3.1, -(P135-AVERAGE(P$7:P$782))/_xlfn.STDEV.P(P$7:P$782), 3.1)), -3.1)</f>
        <v>1.1992888405671991</v>
      </c>
      <c r="AF135" s="49">
        <f t="shared" ref="AF135:AF198" si="57">IF((Q135-AVERAGE(Q$7:Q$782))/_xlfn.STDEV.P(Q$7:Q$782)&lt;3.1, (IF((Q135-AVERAGE(Q$7:Q$782))/_xlfn.STDEV.P(Q$7:Q$782)&gt;-3.1, -(Q135-AVERAGE(Q$7:Q$782))/_xlfn.STDEV.P(Q$7:Q$782), 3.1)), -3.1)</f>
        <v>0.78378271070396732</v>
      </c>
      <c r="AG135" s="49">
        <f t="shared" ref="AG135:AG198" si="58">AVERAGE(AH135:AJ135)</f>
        <v>1.3482164725187402</v>
      </c>
      <c r="AH135" s="49">
        <f t="shared" ref="AH135:AH198" si="59">+AVERAGE(T135,S135,U135,V135,W135,X135,Y135)</f>
        <v>1.3788770328510229</v>
      </c>
      <c r="AI135" s="49">
        <f t="shared" ref="AI135:AI198" si="60">+AVERAGE(Z135,AA135,AB135)</f>
        <v>1.5085099051664974</v>
      </c>
      <c r="AJ135" s="87">
        <f t="shared" ref="AJ135:AJ198" si="61">+AVERAGE(AC135,AD135,AE135,AF135)</f>
        <v>1.1572624795386999</v>
      </c>
      <c r="AK135" s="89">
        <f t="shared" si="43"/>
        <v>0.99030151649579934</v>
      </c>
      <c r="AL135" s="89">
        <f t="shared" si="43"/>
        <v>0.93256703990129985</v>
      </c>
      <c r="AM135" s="89">
        <f t="shared" si="43"/>
        <v>0.97556592039404788</v>
      </c>
      <c r="AN135" s="89">
        <f t="shared" ref="AN135:AN198" si="62">+(AJ135-MIN(AJ$7:AJ$782))/(MAX(AJ$7:AJ$782)-MIN(AJ$7:AJ$782))</f>
        <v>0.94486223093304411</v>
      </c>
    </row>
    <row r="136" spans="1:40">
      <c r="A136" s="1" t="s">
        <v>5</v>
      </c>
      <c r="B136" s="1">
        <v>13067030341</v>
      </c>
      <c r="C136" s="1"/>
      <c r="D136" s="12">
        <v>91.5</v>
      </c>
      <c r="E136" s="12">
        <v>93</v>
      </c>
      <c r="F136" s="12">
        <v>74.2</v>
      </c>
      <c r="G136" s="12">
        <v>67.3</v>
      </c>
      <c r="H136" s="12">
        <v>7</v>
      </c>
      <c r="I136" s="12">
        <v>2.9</v>
      </c>
      <c r="J136" s="12">
        <v>5.4</v>
      </c>
      <c r="K136" s="12">
        <v>6.6</v>
      </c>
      <c r="L136" s="12">
        <v>24.8</v>
      </c>
      <c r="M136" s="12">
        <v>3.4504000000000001</v>
      </c>
      <c r="N136" s="12">
        <v>92.3</v>
      </c>
      <c r="O136" s="12">
        <v>1.2</v>
      </c>
      <c r="P136" s="12">
        <v>9</v>
      </c>
      <c r="Q136" s="12">
        <v>7.2</v>
      </c>
      <c r="R136" s="23"/>
      <c r="S136" s="49">
        <f t="shared" si="44"/>
        <v>1.4905721154464286</v>
      </c>
      <c r="T136" s="49">
        <f t="shared" si="45"/>
        <v>2.2171016222260453</v>
      </c>
      <c r="U136" s="49">
        <f t="shared" si="46"/>
        <v>1.3495653691137279</v>
      </c>
      <c r="V136" s="49">
        <f t="shared" si="47"/>
        <v>1.8105318051516752</v>
      </c>
      <c r="W136" s="49">
        <f t="shared" si="48"/>
        <v>0.81195173313358204</v>
      </c>
      <c r="X136" s="49">
        <f t="shared" si="49"/>
        <v>0.95561547594105045</v>
      </c>
      <c r="Y136" s="49">
        <f t="shared" si="50"/>
        <v>0.93780156937379433</v>
      </c>
      <c r="Z136" s="49">
        <f t="shared" si="51"/>
        <v>1.1961691389503699</v>
      </c>
      <c r="AA136" s="49">
        <f t="shared" si="52"/>
        <v>1.2591027004345523</v>
      </c>
      <c r="AB136" s="49">
        <f t="shared" si="53"/>
        <v>0.88275749464189679</v>
      </c>
      <c r="AC136" s="49">
        <f t="shared" si="54"/>
        <v>1.6198426918056048</v>
      </c>
      <c r="AD136" s="49">
        <f t="shared" si="55"/>
        <v>1.1392741799776782</v>
      </c>
      <c r="AE136" s="49">
        <f t="shared" si="56"/>
        <v>1.0341157112810402</v>
      </c>
      <c r="AF136" s="49">
        <f t="shared" si="57"/>
        <v>0.75377626414300025</v>
      </c>
      <c r="AG136" s="49">
        <f t="shared" si="58"/>
        <v>1.2056733469394461</v>
      </c>
      <c r="AH136" s="49">
        <f t="shared" si="59"/>
        <v>1.3675913843409007</v>
      </c>
      <c r="AI136" s="49">
        <f t="shared" si="60"/>
        <v>1.1126764446756063</v>
      </c>
      <c r="AJ136" s="87">
        <f t="shared" si="61"/>
        <v>1.1367522118018309</v>
      </c>
      <c r="AK136" s="89">
        <f t="shared" ref="AK136:AN199" si="63">+(AG136-MIN(AG$7:AG$782))/(MAX(AG$7:AG$782)-MIN(AG$7:AG$782))</f>
        <v>0.94775117644127493</v>
      </c>
      <c r="AL136" s="89">
        <f t="shared" si="63"/>
        <v>0.92926874114686031</v>
      </c>
      <c r="AM136" s="89">
        <f t="shared" si="63"/>
        <v>0.88346650507204671</v>
      </c>
      <c r="AN136" s="89">
        <f t="shared" si="62"/>
        <v>0.93913021198751623</v>
      </c>
    </row>
    <row r="137" spans="1:40">
      <c r="A137" s="1" t="s">
        <v>5</v>
      </c>
      <c r="B137" s="1">
        <v>13067030342</v>
      </c>
      <c r="C137" s="1"/>
      <c r="D137" s="12">
        <v>91.5</v>
      </c>
      <c r="E137" s="12">
        <v>93</v>
      </c>
      <c r="F137" s="12">
        <v>75.599999999999994</v>
      </c>
      <c r="G137" s="12">
        <v>67.5</v>
      </c>
      <c r="H137" s="12">
        <v>4.2</v>
      </c>
      <c r="I137" s="12">
        <v>2.2000000000000002</v>
      </c>
      <c r="J137" s="12">
        <v>1.3</v>
      </c>
      <c r="K137" s="12">
        <v>5.6</v>
      </c>
      <c r="L137" s="12">
        <v>27.2</v>
      </c>
      <c r="M137" s="12">
        <v>2.1232000000000002</v>
      </c>
      <c r="N137" s="12">
        <v>92.3</v>
      </c>
      <c r="O137" s="12">
        <v>2.1</v>
      </c>
      <c r="P137" s="12">
        <v>9.6999999999999993</v>
      </c>
      <c r="Q137" s="12">
        <v>4</v>
      </c>
      <c r="R137" s="23"/>
      <c r="S137" s="49">
        <f t="shared" si="44"/>
        <v>1.4905721154464286</v>
      </c>
      <c r="T137" s="49">
        <f t="shared" si="45"/>
        <v>2.2171016222260453</v>
      </c>
      <c r="U137" s="49">
        <f t="shared" si="46"/>
        <v>1.4166548213406764</v>
      </c>
      <c r="V137" s="49">
        <f t="shared" si="47"/>
        <v>1.8211628930304686</v>
      </c>
      <c r="W137" s="49">
        <f t="shared" si="48"/>
        <v>1.8118816928994661</v>
      </c>
      <c r="X137" s="49">
        <f t="shared" si="49"/>
        <v>1.0391900549125666</v>
      </c>
      <c r="Y137" s="49">
        <f t="shared" si="50"/>
        <v>1.1437893993970771</v>
      </c>
      <c r="Z137" s="49">
        <f t="shared" si="51"/>
        <v>1.2455098313096329</v>
      </c>
      <c r="AA137" s="49">
        <f t="shared" si="52"/>
        <v>1.0382112560863912</v>
      </c>
      <c r="AB137" s="49">
        <f t="shared" si="53"/>
        <v>0.99492177804366266</v>
      </c>
      <c r="AC137" s="49">
        <f t="shared" si="54"/>
        <v>1.6198426918056048</v>
      </c>
      <c r="AD137" s="49">
        <f t="shared" si="55"/>
        <v>1.04670631233251</v>
      </c>
      <c r="AE137" s="49">
        <f t="shared" si="56"/>
        <v>0.98384562845481793</v>
      </c>
      <c r="AF137" s="49">
        <f t="shared" si="57"/>
        <v>1.2338794091184733</v>
      </c>
      <c r="AG137" s="49">
        <f t="shared" si="58"/>
        <v>1.2922856599177917</v>
      </c>
      <c r="AH137" s="49">
        <f t="shared" si="59"/>
        <v>1.5629075141789612</v>
      </c>
      <c r="AI137" s="49">
        <f t="shared" si="60"/>
        <v>1.0928809551465621</v>
      </c>
      <c r="AJ137" s="87">
        <f t="shared" si="61"/>
        <v>1.2210685104278514</v>
      </c>
      <c r="AK137" s="89">
        <f t="shared" si="63"/>
        <v>0.9736056913830522</v>
      </c>
      <c r="AL137" s="89">
        <f t="shared" si="63"/>
        <v>0.98635105654849931</v>
      </c>
      <c r="AM137" s="89">
        <f t="shared" si="63"/>
        <v>0.87886064631170646</v>
      </c>
      <c r="AN137" s="89">
        <f t="shared" si="62"/>
        <v>0.96269414724870028</v>
      </c>
    </row>
    <row r="138" spans="1:40">
      <c r="A138" s="1" t="s">
        <v>5</v>
      </c>
      <c r="B138" s="1">
        <v>13067030343</v>
      </c>
      <c r="C138" s="1"/>
      <c r="D138" s="12">
        <v>90</v>
      </c>
      <c r="E138" s="12">
        <v>91.2</v>
      </c>
      <c r="F138" s="12">
        <v>82</v>
      </c>
      <c r="G138" s="12">
        <v>69.2</v>
      </c>
      <c r="H138" s="12">
        <v>12.8</v>
      </c>
      <c r="I138" s="12">
        <v>6</v>
      </c>
      <c r="J138" s="12">
        <v>1.5</v>
      </c>
      <c r="K138" s="12">
        <v>4.7</v>
      </c>
      <c r="L138" s="12">
        <v>22.5</v>
      </c>
      <c r="M138" s="12">
        <v>1.8182</v>
      </c>
      <c r="N138" s="12">
        <v>92.1</v>
      </c>
      <c r="O138" s="12">
        <v>2.4</v>
      </c>
      <c r="P138" s="12">
        <v>6.8</v>
      </c>
      <c r="Q138" s="12">
        <v>3.2</v>
      </c>
      <c r="R138" s="23"/>
      <c r="S138" s="49">
        <f t="shared" si="44"/>
        <v>1.362799382374799</v>
      </c>
      <c r="T138" s="49">
        <f t="shared" si="45"/>
        <v>2.0450363738984256</v>
      </c>
      <c r="U138" s="49">
        <f t="shared" si="46"/>
        <v>1.7233494600924431</v>
      </c>
      <c r="V138" s="49">
        <f t="shared" si="47"/>
        <v>1.9115271400002127</v>
      </c>
      <c r="W138" s="49">
        <f t="shared" si="48"/>
        <v>-1.2593317549528924</v>
      </c>
      <c r="X138" s="49">
        <f t="shared" si="49"/>
        <v>0.58549948335290758</v>
      </c>
      <c r="Y138" s="49">
        <f t="shared" si="50"/>
        <v>1.133741212566673</v>
      </c>
      <c r="Z138" s="49">
        <f t="shared" si="51"/>
        <v>1.2899164544329695</v>
      </c>
      <c r="AA138" s="49">
        <f t="shared" si="52"/>
        <v>1.4707903346015401</v>
      </c>
      <c r="AB138" s="49">
        <f t="shared" si="53"/>
        <v>1.0206979281623625</v>
      </c>
      <c r="AC138" s="49">
        <f t="shared" si="54"/>
        <v>1.6010529718197388</v>
      </c>
      <c r="AD138" s="49">
        <f t="shared" si="55"/>
        <v>1.0158503564507873</v>
      </c>
      <c r="AE138" s="49">
        <f t="shared" si="56"/>
        <v>1.1921074001634531</v>
      </c>
      <c r="AF138" s="49">
        <f t="shared" si="57"/>
        <v>1.3539051953623416</v>
      </c>
      <c r="AG138" s="49">
        <f t="shared" si="58"/>
        <v>1.207666754163595</v>
      </c>
      <c r="AH138" s="49">
        <f t="shared" si="59"/>
        <v>1.0718030424760812</v>
      </c>
      <c r="AI138" s="49">
        <f t="shared" si="60"/>
        <v>1.2604682390656239</v>
      </c>
      <c r="AJ138" s="87">
        <f t="shared" si="61"/>
        <v>1.2907289809490803</v>
      </c>
      <c r="AK138" s="89">
        <f t="shared" si="63"/>
        <v>0.94834622551789638</v>
      </c>
      <c r="AL138" s="89">
        <f t="shared" si="63"/>
        <v>0.84282281660158864</v>
      </c>
      <c r="AM138" s="89">
        <f t="shared" si="63"/>
        <v>0.91785353702187156</v>
      </c>
      <c r="AN138" s="89">
        <f t="shared" si="62"/>
        <v>0.98216220792468567</v>
      </c>
    </row>
    <row r="139" spans="1:40">
      <c r="A139" s="1" t="s">
        <v>5</v>
      </c>
      <c r="B139" s="1">
        <v>13067030344</v>
      </c>
      <c r="C139" s="1"/>
      <c r="D139" s="12">
        <v>70.5</v>
      </c>
      <c r="E139" s="12">
        <v>71.2</v>
      </c>
      <c r="F139" s="12">
        <v>30.1</v>
      </c>
      <c r="G139" s="12">
        <v>25.8</v>
      </c>
      <c r="H139" s="12">
        <v>8.4</v>
      </c>
      <c r="I139" s="12">
        <v>16.100000000000001</v>
      </c>
      <c r="J139" s="12">
        <v>29.8</v>
      </c>
      <c r="K139" s="12">
        <v>31.7</v>
      </c>
      <c r="L139" s="12">
        <v>38.6</v>
      </c>
      <c r="M139" s="12">
        <v>4.9000000000000004</v>
      </c>
      <c r="N139" s="12">
        <v>78</v>
      </c>
      <c r="O139" s="12">
        <v>2.8</v>
      </c>
      <c r="P139" s="12">
        <v>26.9</v>
      </c>
      <c r="Q139" s="12">
        <v>14.9</v>
      </c>
      <c r="R139" s="23"/>
      <c r="S139" s="49">
        <f t="shared" si="44"/>
        <v>-0.2982461475563859</v>
      </c>
      <c r="T139" s="49">
        <f t="shared" si="45"/>
        <v>0.13320028136931447</v>
      </c>
      <c r="U139" s="49">
        <f t="shared" si="46"/>
        <v>-0.76375237603516255</v>
      </c>
      <c r="V139" s="49">
        <f t="shared" si="47"/>
        <v>-0.3954189296979535</v>
      </c>
      <c r="W139" s="49">
        <f t="shared" si="48"/>
        <v>0.3119867532506399</v>
      </c>
      <c r="X139" s="49">
        <f t="shared" si="49"/>
        <v>-0.62036229895039707</v>
      </c>
      <c r="Y139" s="49">
        <f t="shared" si="50"/>
        <v>-0.28807722393549895</v>
      </c>
      <c r="Z139" s="49">
        <f t="shared" si="51"/>
        <v>-4.2282239267131413E-2</v>
      </c>
      <c r="AA139" s="49">
        <f t="shared" si="52"/>
        <v>-1.1023104567374055E-2</v>
      </c>
      <c r="AB139" s="49">
        <f t="shared" si="53"/>
        <v>0.76024894640561003</v>
      </c>
      <c r="AC139" s="49">
        <f t="shared" si="54"/>
        <v>0.27637771281620099</v>
      </c>
      <c r="AD139" s="49">
        <f t="shared" si="55"/>
        <v>0.97470908194182382</v>
      </c>
      <c r="AE139" s="49">
        <f t="shared" si="56"/>
        <v>-0.25136212098950084</v>
      </c>
      <c r="AF139" s="49">
        <f t="shared" si="57"/>
        <v>-0.40147192845423152</v>
      </c>
      <c r="AG139" s="49">
        <f t="shared" si="58"/>
        <v>3.6943211210022801E-2</v>
      </c>
      <c r="AH139" s="49">
        <f t="shared" si="59"/>
        <v>-0.27438142022220624</v>
      </c>
      <c r="AI139" s="49">
        <f t="shared" si="60"/>
        <v>0.23564786752370151</v>
      </c>
      <c r="AJ139" s="87">
        <f t="shared" si="61"/>
        <v>0.14956318632857313</v>
      </c>
      <c r="AK139" s="89">
        <f t="shared" si="63"/>
        <v>0.59887525201380332</v>
      </c>
      <c r="AL139" s="89">
        <f t="shared" si="63"/>
        <v>0.4493922988443429</v>
      </c>
      <c r="AM139" s="89">
        <f t="shared" si="63"/>
        <v>0.67940639586297247</v>
      </c>
      <c r="AN139" s="89">
        <f t="shared" si="62"/>
        <v>0.66323980092973533</v>
      </c>
    </row>
    <row r="140" spans="1:40">
      <c r="A140" s="1" t="s">
        <v>5</v>
      </c>
      <c r="B140" s="1">
        <v>13067030345</v>
      </c>
      <c r="C140" s="1"/>
      <c r="D140" s="12">
        <v>70.5</v>
      </c>
      <c r="E140" s="12">
        <v>71.2</v>
      </c>
      <c r="F140" s="12">
        <v>30.1</v>
      </c>
      <c r="G140" s="12">
        <v>25.8</v>
      </c>
      <c r="H140" s="12">
        <v>11.6</v>
      </c>
      <c r="I140" s="12">
        <v>22</v>
      </c>
      <c r="J140" s="12">
        <v>48.4</v>
      </c>
      <c r="K140" s="12">
        <v>44</v>
      </c>
      <c r="L140" s="12">
        <v>36.4</v>
      </c>
      <c r="M140" s="12">
        <v>15.1</v>
      </c>
      <c r="N140" s="12">
        <v>78</v>
      </c>
      <c r="O140" s="12">
        <v>11</v>
      </c>
      <c r="P140" s="12">
        <v>27.1</v>
      </c>
      <c r="Q140" s="12">
        <v>8.8000000000000007</v>
      </c>
      <c r="R140" s="23"/>
      <c r="S140" s="49">
        <f t="shared" si="44"/>
        <v>-0.2982461475563859</v>
      </c>
      <c r="T140" s="49">
        <f t="shared" si="45"/>
        <v>0.13320028136931447</v>
      </c>
      <c r="U140" s="49">
        <f t="shared" si="46"/>
        <v>-0.76375237603516255</v>
      </c>
      <c r="V140" s="49">
        <f t="shared" si="47"/>
        <v>-0.3954189296979535</v>
      </c>
      <c r="W140" s="49">
        <f t="shared" si="48"/>
        <v>-0.83079034362465587</v>
      </c>
      <c r="X140" s="49">
        <f t="shared" si="49"/>
        <v>-1.3247766074246046</v>
      </c>
      <c r="Y140" s="49">
        <f t="shared" si="50"/>
        <v>-1.2225585991630747</v>
      </c>
      <c r="Z140" s="49">
        <f t="shared" si="51"/>
        <v>-0.64917275528606633</v>
      </c>
      <c r="AA140" s="49">
        <f t="shared" si="52"/>
        <v>0.19146071941844053</v>
      </c>
      <c r="AB140" s="49">
        <f t="shared" si="53"/>
        <v>-0.10177312313779871</v>
      </c>
      <c r="AC140" s="49">
        <f t="shared" si="54"/>
        <v>0.27637771281620099</v>
      </c>
      <c r="AD140" s="49">
        <f t="shared" si="55"/>
        <v>0.13131295450807007</v>
      </c>
      <c r="AE140" s="49">
        <f t="shared" si="56"/>
        <v>-0.26572500179699315</v>
      </c>
      <c r="AF140" s="49">
        <f t="shared" si="57"/>
        <v>0.51372469165526369</v>
      </c>
      <c r="AG140" s="49">
        <f t="shared" si="58"/>
        <v>-0.23144523657503482</v>
      </c>
      <c r="AH140" s="49">
        <f t="shared" si="59"/>
        <v>-0.67176324601893178</v>
      </c>
      <c r="AI140" s="49">
        <f t="shared" si="60"/>
        <v>-0.18649505300180816</v>
      </c>
      <c r="AJ140" s="87">
        <f t="shared" si="61"/>
        <v>0.16392258929563541</v>
      </c>
      <c r="AK140" s="89">
        <f t="shared" si="63"/>
        <v>0.51875900878180392</v>
      </c>
      <c r="AL140" s="89">
        <f t="shared" si="63"/>
        <v>0.33325506668735172</v>
      </c>
      <c r="AM140" s="89">
        <f t="shared" si="63"/>
        <v>0.58118550237280198</v>
      </c>
      <c r="AN140" s="89">
        <f t="shared" si="62"/>
        <v>0.66725283337327157</v>
      </c>
    </row>
    <row r="141" spans="1:40">
      <c r="A141" s="1" t="s">
        <v>5</v>
      </c>
      <c r="B141" s="1">
        <v>13067030405</v>
      </c>
      <c r="C141" s="1"/>
      <c r="D141" s="12">
        <v>70.900000000000006</v>
      </c>
      <c r="E141" s="12">
        <v>70.599999999999994</v>
      </c>
      <c r="F141" s="12">
        <v>39.4</v>
      </c>
      <c r="G141" s="12">
        <v>24.7</v>
      </c>
      <c r="H141" s="12">
        <v>10.4</v>
      </c>
      <c r="I141" s="12">
        <v>16.399999999999999</v>
      </c>
      <c r="J141" s="12">
        <v>26.8</v>
      </c>
      <c r="K141" s="12">
        <v>36.6</v>
      </c>
      <c r="L141" s="12">
        <v>43.4</v>
      </c>
      <c r="M141" s="12">
        <v>8.6</v>
      </c>
      <c r="N141" s="12">
        <v>77.2</v>
      </c>
      <c r="O141" s="12">
        <v>9.5</v>
      </c>
      <c r="P141" s="12">
        <v>40.6</v>
      </c>
      <c r="Q141" s="12">
        <v>13.5</v>
      </c>
      <c r="R141" s="23"/>
      <c r="S141" s="49">
        <f t="shared" si="44"/>
        <v>-0.26417341873728417</v>
      </c>
      <c r="T141" s="49">
        <f t="shared" si="45"/>
        <v>7.5845198593440313E-2</v>
      </c>
      <c r="U141" s="49">
        <f t="shared" si="46"/>
        <v>-0.31808672909900215</v>
      </c>
      <c r="V141" s="49">
        <f t="shared" si="47"/>
        <v>-0.4538899130313172</v>
      </c>
      <c r="W141" s="49">
        <f t="shared" si="48"/>
        <v>-0.40224893229642011</v>
      </c>
      <c r="X141" s="49">
        <f t="shared" si="49"/>
        <v>-0.6561799756524751</v>
      </c>
      <c r="Y141" s="49">
        <f t="shared" si="50"/>
        <v>-0.1373544214794383</v>
      </c>
      <c r="Z141" s="49">
        <f t="shared" si="51"/>
        <v>-0.28405163182752019</v>
      </c>
      <c r="AA141" s="49">
        <f t="shared" si="52"/>
        <v>-0.45280599326369597</v>
      </c>
      <c r="AB141" s="49">
        <f t="shared" si="53"/>
        <v>0.44755466627711865</v>
      </c>
      <c r="AC141" s="49">
        <f t="shared" si="54"/>
        <v>0.20121883287273809</v>
      </c>
      <c r="AD141" s="49">
        <f t="shared" si="55"/>
        <v>0.28559273391668355</v>
      </c>
      <c r="AE141" s="49">
        <f t="shared" si="56"/>
        <v>-1.2352194563027086</v>
      </c>
      <c r="AF141" s="49">
        <f t="shared" si="57"/>
        <v>-0.19142680252746205</v>
      </c>
      <c r="AG141" s="49">
        <f t="shared" si="58"/>
        <v>-0.21313519714317627</v>
      </c>
      <c r="AH141" s="49">
        <f t="shared" si="59"/>
        <v>-0.30801259881464238</v>
      </c>
      <c r="AI141" s="49">
        <f t="shared" si="60"/>
        <v>-9.6434319604699184E-2</v>
      </c>
      <c r="AJ141" s="87">
        <f t="shared" si="61"/>
        <v>-0.23495867301018725</v>
      </c>
      <c r="AK141" s="89">
        <f t="shared" si="63"/>
        <v>0.52422471188794162</v>
      </c>
      <c r="AL141" s="89">
        <f t="shared" si="63"/>
        <v>0.43956338432850656</v>
      </c>
      <c r="AM141" s="89">
        <f t="shared" si="63"/>
        <v>0.60214012525652161</v>
      </c>
      <c r="AN141" s="89">
        <f t="shared" si="62"/>
        <v>0.55577720653671592</v>
      </c>
    </row>
    <row r="142" spans="1:40">
      <c r="A142" s="1" t="s">
        <v>5</v>
      </c>
      <c r="B142" s="1">
        <v>13067030407</v>
      </c>
      <c r="C142" s="1"/>
      <c r="D142" s="12">
        <v>70.5</v>
      </c>
      <c r="E142" s="12">
        <v>71.2</v>
      </c>
      <c r="F142" s="12">
        <v>54.1</v>
      </c>
      <c r="G142" s="12">
        <v>25.8</v>
      </c>
      <c r="H142" s="12">
        <v>6.8</v>
      </c>
      <c r="I142" s="12">
        <v>2.6</v>
      </c>
      <c r="J142" s="12">
        <v>4.9000000000000004</v>
      </c>
      <c r="K142" s="12">
        <v>16.5</v>
      </c>
      <c r="L142" s="12">
        <v>24.7</v>
      </c>
      <c r="M142" s="12">
        <v>6.5</v>
      </c>
      <c r="N142" s="12">
        <v>78</v>
      </c>
      <c r="O142" s="12">
        <v>4.7</v>
      </c>
      <c r="P142" s="12">
        <v>10.3</v>
      </c>
      <c r="Q142" s="12">
        <v>6</v>
      </c>
      <c r="R142" s="23"/>
      <c r="S142" s="49">
        <f t="shared" si="44"/>
        <v>-0.2982461475563859</v>
      </c>
      <c r="T142" s="49">
        <f t="shared" si="45"/>
        <v>0.13320028136931447</v>
      </c>
      <c r="U142" s="49">
        <f t="shared" si="46"/>
        <v>0.38635251928396147</v>
      </c>
      <c r="V142" s="49">
        <f t="shared" si="47"/>
        <v>-0.3954189296979535</v>
      </c>
      <c r="W142" s="49">
        <f t="shared" si="48"/>
        <v>0.88337530168828815</v>
      </c>
      <c r="X142" s="49">
        <f t="shared" si="49"/>
        <v>0.99143315264312892</v>
      </c>
      <c r="Y142" s="49">
        <f t="shared" si="50"/>
        <v>0.96292203644980445</v>
      </c>
      <c r="Z142" s="49">
        <f t="shared" si="51"/>
        <v>0.70769628459366618</v>
      </c>
      <c r="AA142" s="49">
        <f t="shared" si="52"/>
        <v>1.2683065106157259</v>
      </c>
      <c r="AB142" s="49">
        <f t="shared" si="53"/>
        <v>0.62502979824193805</v>
      </c>
      <c r="AC142" s="49">
        <f t="shared" si="54"/>
        <v>0.27637771281620099</v>
      </c>
      <c r="AD142" s="49">
        <f t="shared" si="55"/>
        <v>0.77928802802424657</v>
      </c>
      <c r="AE142" s="49">
        <f t="shared" si="56"/>
        <v>0.94075698603234159</v>
      </c>
      <c r="AF142" s="49">
        <f t="shared" si="57"/>
        <v>0.93381494350880268</v>
      </c>
      <c r="AG142" s="49">
        <f t="shared" si="58"/>
        <v>0.66002905660639899</v>
      </c>
      <c r="AH142" s="49">
        <f t="shared" si="59"/>
        <v>0.38051688774002257</v>
      </c>
      <c r="AI142" s="49">
        <f t="shared" si="60"/>
        <v>0.86701086448377662</v>
      </c>
      <c r="AJ142" s="87">
        <f t="shared" si="61"/>
        <v>0.73255941759539789</v>
      </c>
      <c r="AK142" s="89">
        <f t="shared" si="63"/>
        <v>0.78487169692849112</v>
      </c>
      <c r="AL142" s="89">
        <f t="shared" si="63"/>
        <v>0.64079027402485955</v>
      </c>
      <c r="AM142" s="89">
        <f t="shared" si="63"/>
        <v>0.8263069706750592</v>
      </c>
      <c r="AN142" s="89">
        <f t="shared" si="62"/>
        <v>0.82617016759607187</v>
      </c>
    </row>
    <row r="143" spans="1:40">
      <c r="A143" s="1" t="s">
        <v>5</v>
      </c>
      <c r="B143" s="1">
        <v>13067030408</v>
      </c>
      <c r="C143" s="1"/>
      <c r="D143" s="12">
        <v>70.5</v>
      </c>
      <c r="E143" s="12">
        <v>71.2</v>
      </c>
      <c r="F143" s="12">
        <v>44.1</v>
      </c>
      <c r="G143" s="12">
        <v>25.8</v>
      </c>
      <c r="H143" s="12">
        <v>9.1999999999999993</v>
      </c>
      <c r="I143" s="12">
        <v>16.600000000000001</v>
      </c>
      <c r="J143" s="12">
        <v>25.6</v>
      </c>
      <c r="K143" s="12">
        <v>16.399999999999999</v>
      </c>
      <c r="L143" s="12">
        <v>27.2</v>
      </c>
      <c r="M143" s="12">
        <v>5</v>
      </c>
      <c r="N143" s="12">
        <v>78</v>
      </c>
      <c r="O143" s="12">
        <v>5.7</v>
      </c>
      <c r="P143" s="12">
        <v>25.2</v>
      </c>
      <c r="Q143" s="12">
        <v>8.5</v>
      </c>
      <c r="R143" s="23"/>
      <c r="S143" s="49">
        <f t="shared" si="44"/>
        <v>-0.2982461475563859</v>
      </c>
      <c r="T143" s="49">
        <f t="shared" si="45"/>
        <v>0.13320028136931447</v>
      </c>
      <c r="U143" s="49">
        <f t="shared" si="46"/>
        <v>-9.2857853765673543E-2</v>
      </c>
      <c r="V143" s="49">
        <f t="shared" si="47"/>
        <v>-0.3954189296979535</v>
      </c>
      <c r="W143" s="49">
        <f t="shared" si="48"/>
        <v>2.6292479031816276E-2</v>
      </c>
      <c r="X143" s="49">
        <f t="shared" si="49"/>
        <v>-0.6800584267871943</v>
      </c>
      <c r="Y143" s="49">
        <f t="shared" si="50"/>
        <v>-7.7065300497014086E-2</v>
      </c>
      <c r="Z143" s="49">
        <f t="shared" si="51"/>
        <v>0.7126303538295925</v>
      </c>
      <c r="AA143" s="49">
        <f t="shared" si="52"/>
        <v>1.0382112560863912</v>
      </c>
      <c r="AB143" s="49">
        <f t="shared" si="53"/>
        <v>0.75179774964538049</v>
      </c>
      <c r="AC143" s="49">
        <f t="shared" si="54"/>
        <v>0.27637771281620099</v>
      </c>
      <c r="AD143" s="49">
        <f t="shared" si="55"/>
        <v>0.67643484175183766</v>
      </c>
      <c r="AE143" s="49">
        <f t="shared" si="56"/>
        <v>-0.12927763412581822</v>
      </c>
      <c r="AF143" s="49">
        <f t="shared" si="57"/>
        <v>0.5587343614967144</v>
      </c>
      <c r="AG143" s="49">
        <f t="shared" si="58"/>
        <v>0.32734805640316961</v>
      </c>
      <c r="AH143" s="49">
        <f t="shared" si="59"/>
        <v>-0.19773627112901293</v>
      </c>
      <c r="AI143" s="49">
        <f t="shared" si="60"/>
        <v>0.83421311985378799</v>
      </c>
      <c r="AJ143" s="87">
        <f t="shared" si="61"/>
        <v>0.34556732048473371</v>
      </c>
      <c r="AK143" s="89">
        <f t="shared" si="63"/>
        <v>0.68556357785366306</v>
      </c>
      <c r="AL143" s="89">
        <f t="shared" si="63"/>
        <v>0.47179230532701666</v>
      </c>
      <c r="AM143" s="89">
        <f t="shared" si="63"/>
        <v>0.81867584949456018</v>
      </c>
      <c r="AN143" s="89">
        <f t="shared" si="62"/>
        <v>0.718017214116074</v>
      </c>
    </row>
    <row r="144" spans="1:40">
      <c r="A144" s="1" t="s">
        <v>5</v>
      </c>
      <c r="B144" s="1">
        <v>13067030409</v>
      </c>
      <c r="C144" s="1"/>
      <c r="D144" s="12">
        <v>82.8</v>
      </c>
      <c r="E144" s="12">
        <v>81.5</v>
      </c>
      <c r="F144" s="12">
        <v>72.400000000000006</v>
      </c>
      <c r="G144" s="12">
        <v>50.7</v>
      </c>
      <c r="H144" s="12">
        <v>8.9</v>
      </c>
      <c r="I144" s="12">
        <v>2.4841000000000002</v>
      </c>
      <c r="J144" s="12">
        <v>2.9</v>
      </c>
      <c r="K144" s="12">
        <v>14.7</v>
      </c>
      <c r="L144" s="12">
        <v>25.1</v>
      </c>
      <c r="M144" s="12">
        <v>4.7203999999999997</v>
      </c>
      <c r="N144" s="12">
        <v>86.6</v>
      </c>
      <c r="O144" s="12">
        <v>3.6</v>
      </c>
      <c r="P144" s="12">
        <v>5.6</v>
      </c>
      <c r="Q144" s="12">
        <v>5.9</v>
      </c>
      <c r="R144" s="23"/>
      <c r="S144" s="49">
        <f t="shared" si="44"/>
        <v>0.74949026363097671</v>
      </c>
      <c r="T144" s="49">
        <f t="shared" si="45"/>
        <v>1.1177958690218064</v>
      </c>
      <c r="U144" s="49">
        <f t="shared" si="46"/>
        <v>1.2633075019647937</v>
      </c>
      <c r="V144" s="49">
        <f t="shared" si="47"/>
        <v>0.92815151121182393</v>
      </c>
      <c r="W144" s="49">
        <f t="shared" si="48"/>
        <v>0.13342783186387491</v>
      </c>
      <c r="X144" s="49">
        <f t="shared" si="49"/>
        <v>1.0052707150756985</v>
      </c>
      <c r="Y144" s="49">
        <f t="shared" si="50"/>
        <v>1.0634039047538448</v>
      </c>
      <c r="Z144" s="49">
        <f t="shared" si="51"/>
        <v>0.7965095308403396</v>
      </c>
      <c r="AA144" s="49">
        <f t="shared" si="52"/>
        <v>1.2314912698910321</v>
      </c>
      <c r="AB144" s="49">
        <f t="shared" si="53"/>
        <v>0.77542729578698222</v>
      </c>
      <c r="AC144" s="49">
        <f t="shared" si="54"/>
        <v>1.0843356722084294</v>
      </c>
      <c r="AD144" s="49">
        <f t="shared" si="55"/>
        <v>0.89242653292389651</v>
      </c>
      <c r="AE144" s="49">
        <f t="shared" si="56"/>
        <v>1.2782846850084058</v>
      </c>
      <c r="AF144" s="49">
        <f t="shared" si="57"/>
        <v>0.9488181667892861</v>
      </c>
      <c r="AG144" s="49">
        <f t="shared" si="58"/>
        <v>0.95994969868380198</v>
      </c>
      <c r="AH144" s="49">
        <f t="shared" si="59"/>
        <v>0.89440679964611702</v>
      </c>
      <c r="AI144" s="49">
        <f t="shared" si="60"/>
        <v>0.93447603217278452</v>
      </c>
      <c r="AJ144" s="87">
        <f t="shared" si="61"/>
        <v>1.0509662642325046</v>
      </c>
      <c r="AK144" s="89">
        <f t="shared" si="63"/>
        <v>0.87440056938657185</v>
      </c>
      <c r="AL144" s="89">
        <f t="shared" si="63"/>
        <v>0.79097769611573054</v>
      </c>
      <c r="AM144" s="89">
        <f t="shared" si="63"/>
        <v>0.84200423510301514</v>
      </c>
      <c r="AN144" s="89">
        <f t="shared" si="62"/>
        <v>0.91515555290281203</v>
      </c>
    </row>
    <row r="145" spans="1:40">
      <c r="A145" s="1" t="s">
        <v>5</v>
      </c>
      <c r="B145" s="1">
        <v>13067030410</v>
      </c>
      <c r="C145" s="1"/>
      <c r="D145" s="12">
        <v>72</v>
      </c>
      <c r="E145" s="12">
        <v>71.599999999999994</v>
      </c>
      <c r="F145" s="12">
        <v>49.1</v>
      </c>
      <c r="G145" s="12">
        <v>25.4</v>
      </c>
      <c r="H145" s="12">
        <v>7.9</v>
      </c>
      <c r="I145" s="12">
        <v>28.3</v>
      </c>
      <c r="J145" s="12">
        <v>10.6</v>
      </c>
      <c r="K145" s="12">
        <v>30.8</v>
      </c>
      <c r="L145" s="12">
        <v>43</v>
      </c>
      <c r="M145" s="12">
        <v>6.6</v>
      </c>
      <c r="N145" s="12">
        <v>78.099999999999994</v>
      </c>
      <c r="O145" s="12">
        <v>3.7</v>
      </c>
      <c r="P145" s="12">
        <v>22.8</v>
      </c>
      <c r="Q145" s="12">
        <v>13.7</v>
      </c>
      <c r="R145" s="23"/>
      <c r="S145" s="49">
        <f t="shared" si="44"/>
        <v>-0.17047341448475631</v>
      </c>
      <c r="T145" s="49">
        <f t="shared" si="45"/>
        <v>0.17143700321989586</v>
      </c>
      <c r="U145" s="49">
        <f t="shared" si="46"/>
        <v>0.14674733275914398</v>
      </c>
      <c r="V145" s="49">
        <f t="shared" si="47"/>
        <v>-0.41668110545554038</v>
      </c>
      <c r="W145" s="49">
        <f t="shared" si="48"/>
        <v>0.49054567463740495</v>
      </c>
      <c r="X145" s="49">
        <f t="shared" si="49"/>
        <v>-2.0769478181682501</v>
      </c>
      <c r="Y145" s="49">
        <f t="shared" si="50"/>
        <v>0.67654871178328924</v>
      </c>
      <c r="Z145" s="49">
        <f t="shared" si="51"/>
        <v>2.1243838562052179E-3</v>
      </c>
      <c r="AA145" s="49">
        <f t="shared" si="52"/>
        <v>-0.41599075253900258</v>
      </c>
      <c r="AB145" s="49">
        <f t="shared" si="53"/>
        <v>0.61657860148170862</v>
      </c>
      <c r="AC145" s="49">
        <f t="shared" si="54"/>
        <v>0.28577257280913337</v>
      </c>
      <c r="AD145" s="49">
        <f t="shared" si="55"/>
        <v>0.88214121429665548</v>
      </c>
      <c r="AE145" s="49">
        <f t="shared" si="56"/>
        <v>4.3076935564086642E-2</v>
      </c>
      <c r="AF145" s="49">
        <f t="shared" si="57"/>
        <v>-0.22143324908842901</v>
      </c>
      <c r="AG145" s="49">
        <f t="shared" si="58"/>
        <v>4.8852246329659288E-2</v>
      </c>
      <c r="AH145" s="49">
        <f t="shared" si="59"/>
        <v>-0.16840337367268754</v>
      </c>
      <c r="AI145" s="49">
        <f t="shared" si="60"/>
        <v>6.7570744266303759E-2</v>
      </c>
      <c r="AJ145" s="87">
        <f t="shared" si="61"/>
        <v>0.24738936839536163</v>
      </c>
      <c r="AK145" s="89">
        <f t="shared" si="63"/>
        <v>0.60243020067935593</v>
      </c>
      <c r="AL145" s="89">
        <f t="shared" si="63"/>
        <v>0.48036502129079373</v>
      </c>
      <c r="AM145" s="89">
        <f t="shared" si="63"/>
        <v>0.64029953318943034</v>
      </c>
      <c r="AN145" s="89">
        <f t="shared" si="62"/>
        <v>0.69057935281513139</v>
      </c>
    </row>
    <row r="146" spans="1:40">
      <c r="A146" s="1" t="s">
        <v>5</v>
      </c>
      <c r="B146" s="1">
        <v>13067030411</v>
      </c>
      <c r="C146" s="1"/>
      <c r="D146" s="12">
        <v>71.400000000000006</v>
      </c>
      <c r="E146" s="12">
        <v>69.599999999999994</v>
      </c>
      <c r="F146" s="12">
        <v>23.8</v>
      </c>
      <c r="G146" s="12">
        <v>23.5</v>
      </c>
      <c r="H146" s="12">
        <v>8.4</v>
      </c>
      <c r="I146" s="12">
        <v>18.5</v>
      </c>
      <c r="J146" s="12">
        <v>51.4</v>
      </c>
      <c r="K146" s="12">
        <v>63.7</v>
      </c>
      <c r="L146" s="12">
        <v>55</v>
      </c>
      <c r="M146" s="12">
        <v>35.200000000000003</v>
      </c>
      <c r="N146" s="12">
        <v>75.8</v>
      </c>
      <c r="O146" s="12">
        <v>21.7</v>
      </c>
      <c r="P146" s="12">
        <v>40.4</v>
      </c>
      <c r="Q146" s="12">
        <v>16.3</v>
      </c>
      <c r="R146" s="23"/>
      <c r="S146" s="49">
        <f t="shared" si="44"/>
        <v>-0.22158250771340765</v>
      </c>
      <c r="T146" s="49">
        <f t="shared" si="45"/>
        <v>-1.9746606033015247E-2</v>
      </c>
      <c r="U146" s="49">
        <f t="shared" si="46"/>
        <v>-1.0656549110564326</v>
      </c>
      <c r="V146" s="49">
        <f t="shared" si="47"/>
        <v>-0.51767644030407756</v>
      </c>
      <c r="W146" s="49">
        <f t="shared" si="48"/>
        <v>0.3119867532506399</v>
      </c>
      <c r="X146" s="49">
        <f t="shared" si="49"/>
        <v>-0.90690371256702373</v>
      </c>
      <c r="Y146" s="49">
        <f t="shared" si="50"/>
        <v>-1.3732814016191355</v>
      </c>
      <c r="Z146" s="49">
        <f t="shared" si="51"/>
        <v>-1.6211843947635478</v>
      </c>
      <c r="AA146" s="49">
        <f t="shared" si="52"/>
        <v>-1.520447974279808</v>
      </c>
      <c r="AB146" s="49">
        <f t="shared" si="53"/>
        <v>-1.800463671943928</v>
      </c>
      <c r="AC146" s="49">
        <f t="shared" si="54"/>
        <v>6.9690792971677018E-2</v>
      </c>
      <c r="AD146" s="49">
        <f t="shared" si="55"/>
        <v>-0.96921613860670597</v>
      </c>
      <c r="AE146" s="49">
        <f t="shared" si="56"/>
        <v>-1.2208565754952163</v>
      </c>
      <c r="AF146" s="49">
        <f t="shared" si="57"/>
        <v>-0.61151705438100101</v>
      </c>
      <c r="AG146" s="49">
        <f t="shared" si="58"/>
        <v>-0.95739235534083156</v>
      </c>
      <c r="AH146" s="49">
        <f t="shared" si="59"/>
        <v>-0.54183697514892171</v>
      </c>
      <c r="AI146" s="49">
        <f t="shared" si="60"/>
        <v>-1.6473653469957614</v>
      </c>
      <c r="AJ146" s="87">
        <f t="shared" si="61"/>
        <v>-0.68297474387781154</v>
      </c>
      <c r="AK146" s="89">
        <f t="shared" si="63"/>
        <v>0.30205759551088679</v>
      </c>
      <c r="AL146" s="89">
        <f t="shared" si="63"/>
        <v>0.37122680193988727</v>
      </c>
      <c r="AM146" s="89">
        <f t="shared" si="63"/>
        <v>0.24128169593039744</v>
      </c>
      <c r="AN146" s="89">
        <f t="shared" si="62"/>
        <v>0.43056984020390515</v>
      </c>
    </row>
    <row r="147" spans="1:40">
      <c r="A147" s="1" t="s">
        <v>5</v>
      </c>
      <c r="B147" s="1">
        <v>13067030412</v>
      </c>
      <c r="C147" s="1"/>
      <c r="D147" s="12">
        <v>71</v>
      </c>
      <c r="E147" s="12">
        <v>70.3</v>
      </c>
      <c r="F147" s="12">
        <v>33.200000000000003</v>
      </c>
      <c r="G147" s="12">
        <v>24.3</v>
      </c>
      <c r="H147" s="12">
        <v>8.6</v>
      </c>
      <c r="I147" s="12">
        <v>36.6</v>
      </c>
      <c r="J147" s="12">
        <v>39.200000000000003</v>
      </c>
      <c r="K147" s="12">
        <v>60.3</v>
      </c>
      <c r="L147" s="12">
        <v>50.6</v>
      </c>
      <c r="M147" s="12">
        <v>20.3</v>
      </c>
      <c r="N147" s="12">
        <v>76.8</v>
      </c>
      <c r="O147" s="12">
        <v>18.5</v>
      </c>
      <c r="P147" s="12">
        <v>42.7</v>
      </c>
      <c r="Q147" s="12">
        <v>13</v>
      </c>
      <c r="R147" s="23"/>
      <c r="S147" s="49">
        <f t="shared" si="44"/>
        <v>-0.25565523653250938</v>
      </c>
      <c r="T147" s="49">
        <f t="shared" si="45"/>
        <v>4.7167657205503914E-2</v>
      </c>
      <c r="U147" s="49">
        <f t="shared" si="46"/>
        <v>-0.61519716038977568</v>
      </c>
      <c r="V147" s="49">
        <f t="shared" si="47"/>
        <v>-0.47515208878890391</v>
      </c>
      <c r="W147" s="49">
        <f t="shared" si="48"/>
        <v>0.24056318469593416</v>
      </c>
      <c r="X147" s="49">
        <f t="shared" si="49"/>
        <v>-3.067903540259084</v>
      </c>
      <c r="Y147" s="49">
        <f t="shared" si="50"/>
        <v>-0.760342004964489</v>
      </c>
      <c r="Z147" s="49">
        <f t="shared" si="51"/>
        <v>-1.4534260407420532</v>
      </c>
      <c r="AA147" s="49">
        <f t="shared" si="52"/>
        <v>-1.1154803263081794</v>
      </c>
      <c r="AB147" s="49">
        <f t="shared" si="53"/>
        <v>-0.54123535466973272</v>
      </c>
      <c r="AC147" s="49">
        <f t="shared" si="54"/>
        <v>0.16363939290100599</v>
      </c>
      <c r="AD147" s="49">
        <f t="shared" si="55"/>
        <v>-0.64008594253499729</v>
      </c>
      <c r="AE147" s="49">
        <f t="shared" si="56"/>
        <v>-1.3860297047813754</v>
      </c>
      <c r="AF147" s="49">
        <f t="shared" si="57"/>
        <v>-0.1164106861250444</v>
      </c>
      <c r="AG147" s="49">
        <f t="shared" si="58"/>
        <v>-0.74316993741233162</v>
      </c>
      <c r="AH147" s="49">
        <f t="shared" si="59"/>
        <v>-0.6980741698619034</v>
      </c>
      <c r="AI147" s="49">
        <f t="shared" si="60"/>
        <v>-1.0367139072399885</v>
      </c>
      <c r="AJ147" s="87">
        <f t="shared" si="61"/>
        <v>-0.49472173513510281</v>
      </c>
      <c r="AK147" s="89">
        <f t="shared" si="63"/>
        <v>0.36600481634749926</v>
      </c>
      <c r="AL147" s="89">
        <f t="shared" si="63"/>
        <v>0.32556554071446742</v>
      </c>
      <c r="AM147" s="89">
        <f t="shared" si="63"/>
        <v>0.38336326856273206</v>
      </c>
      <c r="AN147" s="89">
        <f t="shared" si="62"/>
        <v>0.48318104092100317</v>
      </c>
    </row>
    <row r="148" spans="1:40">
      <c r="A148" s="1" t="s">
        <v>5</v>
      </c>
      <c r="B148" s="1">
        <v>13067030413</v>
      </c>
      <c r="C148" s="1"/>
      <c r="D148" s="12">
        <v>70.599999999999994</v>
      </c>
      <c r="E148" s="12">
        <v>71</v>
      </c>
      <c r="F148" s="12">
        <v>30.5</v>
      </c>
      <c r="G148" s="12">
        <v>25.3</v>
      </c>
      <c r="H148" s="12">
        <v>8.6999999999999993</v>
      </c>
      <c r="I148" s="12">
        <v>35.6</v>
      </c>
      <c r="J148" s="12">
        <v>63.5</v>
      </c>
      <c r="K148" s="12">
        <v>55.9</v>
      </c>
      <c r="L148" s="12">
        <v>42.1</v>
      </c>
      <c r="M148" s="12">
        <v>10.8</v>
      </c>
      <c r="N148" s="12">
        <v>77.7</v>
      </c>
      <c r="O148" s="12">
        <v>12.3</v>
      </c>
      <c r="P148" s="12">
        <v>50.2</v>
      </c>
      <c r="Q148" s="12">
        <v>14.5</v>
      </c>
      <c r="R148" s="23"/>
      <c r="S148" s="49">
        <f t="shared" si="44"/>
        <v>-0.28972796535161111</v>
      </c>
      <c r="T148" s="49">
        <f t="shared" si="45"/>
        <v>0.11408192044402307</v>
      </c>
      <c r="U148" s="49">
        <f t="shared" si="46"/>
        <v>-0.74458396111317726</v>
      </c>
      <c r="V148" s="49">
        <f t="shared" si="47"/>
        <v>-0.42199664939493697</v>
      </c>
      <c r="W148" s="49">
        <f t="shared" si="48"/>
        <v>0.2048514004185813</v>
      </c>
      <c r="X148" s="49">
        <f t="shared" si="49"/>
        <v>-2.9485112845854897</v>
      </c>
      <c r="Y148" s="49">
        <f t="shared" si="50"/>
        <v>-1.9811967048585801</v>
      </c>
      <c r="Z148" s="49">
        <f t="shared" si="51"/>
        <v>-1.236326994361296</v>
      </c>
      <c r="AA148" s="49">
        <f t="shared" si="52"/>
        <v>-0.33315646090844231</v>
      </c>
      <c r="AB148" s="49">
        <f t="shared" si="53"/>
        <v>0.2616283375520696</v>
      </c>
      <c r="AC148" s="49">
        <f t="shared" si="54"/>
        <v>0.24819313283740257</v>
      </c>
      <c r="AD148" s="49">
        <f t="shared" si="55"/>
        <v>-2.3961876460616817E-3</v>
      </c>
      <c r="AE148" s="49">
        <f t="shared" si="56"/>
        <v>-1.9246377350623285</v>
      </c>
      <c r="AF148" s="49">
        <f t="shared" si="57"/>
        <v>-0.34145903533229732</v>
      </c>
      <c r="AG148" s="49">
        <f t="shared" si="58"/>
        <v>-0.60258427999467457</v>
      </c>
      <c r="AH148" s="49">
        <f t="shared" si="59"/>
        <v>-0.86672617777731298</v>
      </c>
      <c r="AI148" s="49">
        <f t="shared" si="60"/>
        <v>-0.43595170590588955</v>
      </c>
      <c r="AJ148" s="87">
        <f t="shared" si="61"/>
        <v>-0.50507495630082122</v>
      </c>
      <c r="AK148" s="89">
        <f t="shared" si="63"/>
        <v>0.40797083544241886</v>
      </c>
      <c r="AL148" s="89">
        <f t="shared" si="63"/>
        <v>0.27627597555193295</v>
      </c>
      <c r="AM148" s="89">
        <f t="shared" si="63"/>
        <v>0.52314389100382586</v>
      </c>
      <c r="AN148" s="89">
        <f t="shared" si="62"/>
        <v>0.48028761892230049</v>
      </c>
    </row>
    <row r="149" spans="1:40">
      <c r="A149" s="1" t="s">
        <v>5</v>
      </c>
      <c r="B149" s="1">
        <v>13067030414</v>
      </c>
      <c r="C149" s="1"/>
      <c r="D149" s="12">
        <v>70.599999999999994</v>
      </c>
      <c r="E149" s="12">
        <v>71.099999999999994</v>
      </c>
      <c r="F149" s="12">
        <v>36.9</v>
      </c>
      <c r="G149" s="12">
        <v>25.5</v>
      </c>
      <c r="H149" s="12">
        <v>6.4</v>
      </c>
      <c r="I149" s="12">
        <v>19.600000000000001</v>
      </c>
      <c r="J149" s="12">
        <v>53.4</v>
      </c>
      <c r="K149" s="12">
        <v>63.4</v>
      </c>
      <c r="L149" s="12">
        <v>54.8</v>
      </c>
      <c r="M149" s="12">
        <v>20.7</v>
      </c>
      <c r="N149" s="12">
        <v>77.8</v>
      </c>
      <c r="O149" s="12">
        <v>15.8</v>
      </c>
      <c r="P149" s="12">
        <v>65.7</v>
      </c>
      <c r="Q149" s="12">
        <v>18.3</v>
      </c>
      <c r="R149" s="23"/>
      <c r="S149" s="49">
        <f t="shared" si="44"/>
        <v>-0.28972796535161111</v>
      </c>
      <c r="T149" s="49">
        <f t="shared" si="45"/>
        <v>0.12364110090666809</v>
      </c>
      <c r="U149" s="49">
        <f t="shared" si="46"/>
        <v>-0.43788932236141093</v>
      </c>
      <c r="V149" s="49">
        <f t="shared" si="47"/>
        <v>-0.41136556151614362</v>
      </c>
      <c r="W149" s="49">
        <f t="shared" si="48"/>
        <v>1.0262224387976999</v>
      </c>
      <c r="X149" s="49">
        <f t="shared" si="49"/>
        <v>-1.0382351938079779</v>
      </c>
      <c r="Y149" s="49">
        <f t="shared" si="50"/>
        <v>-1.473763269923176</v>
      </c>
      <c r="Z149" s="49">
        <f t="shared" si="51"/>
        <v>-1.6063821870557684</v>
      </c>
      <c r="AA149" s="49">
        <f t="shared" si="52"/>
        <v>-1.5020403539174609</v>
      </c>
      <c r="AB149" s="49">
        <f t="shared" si="53"/>
        <v>-0.57504014171065054</v>
      </c>
      <c r="AC149" s="49">
        <f t="shared" si="54"/>
        <v>0.25758799283033496</v>
      </c>
      <c r="AD149" s="49">
        <f t="shared" si="55"/>
        <v>-0.36238233959949312</v>
      </c>
      <c r="AE149" s="49">
        <f t="shared" si="56"/>
        <v>-3.0377609976429643</v>
      </c>
      <c r="AF149" s="49">
        <f t="shared" si="57"/>
        <v>-0.91158151999067161</v>
      </c>
      <c r="AG149" s="49">
        <f t="shared" si="58"/>
        <v>-0.86621921645507438</v>
      </c>
      <c r="AH149" s="49">
        <f t="shared" si="59"/>
        <v>-0.3573025390365645</v>
      </c>
      <c r="AI149" s="49">
        <f t="shared" si="60"/>
        <v>-1.2278208942279598</v>
      </c>
      <c r="AJ149" s="87">
        <f t="shared" si="61"/>
        <v>-1.0135342161006986</v>
      </c>
      <c r="AK149" s="89">
        <f t="shared" si="63"/>
        <v>0.32927355592750668</v>
      </c>
      <c r="AL149" s="89">
        <f t="shared" si="63"/>
        <v>0.4251581024083268</v>
      </c>
      <c r="AM149" s="89">
        <f t="shared" si="63"/>
        <v>0.33889799838644669</v>
      </c>
      <c r="AN149" s="89">
        <f t="shared" si="62"/>
        <v>0.33818815207999697</v>
      </c>
    </row>
    <row r="150" spans="1:40">
      <c r="A150" s="1" t="s">
        <v>5</v>
      </c>
      <c r="B150" s="1">
        <v>13067030502</v>
      </c>
      <c r="C150" s="1"/>
      <c r="D150" s="12">
        <v>78.599999999999994</v>
      </c>
      <c r="E150" s="12">
        <v>74.900000000000006</v>
      </c>
      <c r="F150" s="12">
        <v>59.6</v>
      </c>
      <c r="G150" s="12">
        <v>49.1</v>
      </c>
      <c r="H150" s="12">
        <v>5.3</v>
      </c>
      <c r="I150" s="12">
        <v>5.7</v>
      </c>
      <c r="J150" s="12">
        <v>5.7</v>
      </c>
      <c r="K150" s="12">
        <v>16</v>
      </c>
      <c r="L150" s="12">
        <v>21.4</v>
      </c>
      <c r="M150" s="12">
        <v>9</v>
      </c>
      <c r="N150" s="12">
        <v>80.599999999999994</v>
      </c>
      <c r="O150" s="12">
        <v>6.3</v>
      </c>
      <c r="P150" s="12">
        <v>15.1</v>
      </c>
      <c r="Q150" s="12">
        <v>10.8</v>
      </c>
      <c r="R150" s="23"/>
      <c r="S150" s="49">
        <f t="shared" si="44"/>
        <v>0.39172661103041351</v>
      </c>
      <c r="T150" s="49">
        <f t="shared" si="45"/>
        <v>0.48688995848720029</v>
      </c>
      <c r="U150" s="49">
        <f t="shared" si="46"/>
        <v>0.6499182244612608</v>
      </c>
      <c r="V150" s="49">
        <f t="shared" si="47"/>
        <v>0.84310280818147665</v>
      </c>
      <c r="W150" s="49">
        <f t="shared" si="48"/>
        <v>1.4190520658485832</v>
      </c>
      <c r="X150" s="49">
        <f t="shared" si="49"/>
        <v>0.62131716005498583</v>
      </c>
      <c r="Y150" s="49">
        <f t="shared" si="50"/>
        <v>0.9227292891281883</v>
      </c>
      <c r="Z150" s="49">
        <f t="shared" si="51"/>
        <v>0.73236663077329767</v>
      </c>
      <c r="AA150" s="49">
        <f t="shared" si="52"/>
        <v>1.5720322465944474</v>
      </c>
      <c r="AB150" s="49">
        <f t="shared" si="53"/>
        <v>0.4137498792362006</v>
      </c>
      <c r="AC150" s="49">
        <f t="shared" si="54"/>
        <v>0.52064407263245571</v>
      </c>
      <c r="AD150" s="49">
        <f t="shared" si="55"/>
        <v>0.61472292998839229</v>
      </c>
      <c r="AE150" s="49">
        <f t="shared" si="56"/>
        <v>0.59604784665253174</v>
      </c>
      <c r="AF150" s="49">
        <f t="shared" si="57"/>
        <v>0.21366022604559312</v>
      </c>
      <c r="AG150" s="49">
        <f t="shared" si="58"/>
        <v>0.71814117132108812</v>
      </c>
      <c r="AH150" s="49">
        <f t="shared" si="59"/>
        <v>0.76210515959887271</v>
      </c>
      <c r="AI150" s="49">
        <f t="shared" si="60"/>
        <v>0.90604958553464854</v>
      </c>
      <c r="AJ150" s="87">
        <f t="shared" si="61"/>
        <v>0.48626876882974318</v>
      </c>
      <c r="AK150" s="89">
        <f t="shared" si="63"/>
        <v>0.80221865934669667</v>
      </c>
      <c r="AL150" s="89">
        <f t="shared" si="63"/>
        <v>0.75231174491347974</v>
      </c>
      <c r="AM150" s="89">
        <f t="shared" si="63"/>
        <v>0.83539019314757357</v>
      </c>
      <c r="AN150" s="89">
        <f t="shared" si="62"/>
        <v>0.75733914681454617</v>
      </c>
    </row>
    <row r="151" spans="1:40">
      <c r="A151" s="1" t="s">
        <v>5</v>
      </c>
      <c r="B151" s="1">
        <v>13067030504</v>
      </c>
      <c r="C151" s="1"/>
      <c r="D151" s="12">
        <v>76.400000000000006</v>
      </c>
      <c r="E151" s="12">
        <v>74.2</v>
      </c>
      <c r="F151" s="12">
        <v>49.6</v>
      </c>
      <c r="G151" s="12">
        <v>36.9</v>
      </c>
      <c r="H151" s="12">
        <v>8.9</v>
      </c>
      <c r="I151" s="12">
        <v>9.8000000000000007</v>
      </c>
      <c r="J151" s="12">
        <v>10.3</v>
      </c>
      <c r="K151" s="12">
        <v>36.299999999999997</v>
      </c>
      <c r="L151" s="12">
        <v>36.299999999999997</v>
      </c>
      <c r="M151" s="12">
        <v>18.8</v>
      </c>
      <c r="N151" s="12">
        <v>80.2</v>
      </c>
      <c r="O151" s="12">
        <v>15.9</v>
      </c>
      <c r="P151" s="12">
        <v>29.7</v>
      </c>
      <c r="Q151" s="12">
        <v>13</v>
      </c>
      <c r="R151" s="23"/>
      <c r="S151" s="49">
        <f t="shared" si="44"/>
        <v>0.20432660252535773</v>
      </c>
      <c r="T151" s="49">
        <f t="shared" si="45"/>
        <v>0.41997569524868111</v>
      </c>
      <c r="U151" s="49">
        <f t="shared" si="46"/>
        <v>0.17070785141162573</v>
      </c>
      <c r="V151" s="49">
        <f t="shared" si="47"/>
        <v>0.19460644757507964</v>
      </c>
      <c r="W151" s="49">
        <f t="shared" si="48"/>
        <v>0.13342783186387491</v>
      </c>
      <c r="X151" s="49">
        <f t="shared" si="49"/>
        <v>0.13180891179324836</v>
      </c>
      <c r="Y151" s="49">
        <f t="shared" si="50"/>
        <v>0.69162099202889527</v>
      </c>
      <c r="Z151" s="49">
        <f t="shared" si="51"/>
        <v>-0.26924942411974112</v>
      </c>
      <c r="AA151" s="49">
        <f t="shared" si="52"/>
        <v>0.20066452959961403</v>
      </c>
      <c r="AB151" s="49">
        <f t="shared" si="53"/>
        <v>-0.41446740326629022</v>
      </c>
      <c r="AC151" s="49">
        <f t="shared" si="54"/>
        <v>0.48306463266072497</v>
      </c>
      <c r="AD151" s="49">
        <f t="shared" si="55"/>
        <v>-0.37266765822673398</v>
      </c>
      <c r="AE151" s="49">
        <f t="shared" si="56"/>
        <v>-0.45244245229439001</v>
      </c>
      <c r="AF151" s="49">
        <f t="shared" si="57"/>
        <v>-0.1164106861250444</v>
      </c>
      <c r="AG151" s="49">
        <f t="shared" si="58"/>
        <v>8.1209606209189933E-4</v>
      </c>
      <c r="AH151" s="49">
        <f t="shared" si="59"/>
        <v>0.27806776177810899</v>
      </c>
      <c r="AI151" s="49">
        <f t="shared" si="60"/>
        <v>-0.16101743259547244</v>
      </c>
      <c r="AJ151" s="87">
        <f t="shared" si="61"/>
        <v>-0.11461404099636086</v>
      </c>
      <c r="AK151" s="89">
        <f t="shared" si="63"/>
        <v>0.58808980564558533</v>
      </c>
      <c r="AL151" s="89">
        <f t="shared" si="63"/>
        <v>0.61084889987604296</v>
      </c>
      <c r="AM151" s="89">
        <f t="shared" si="63"/>
        <v>0.58711343464085586</v>
      </c>
      <c r="AN151" s="89">
        <f t="shared" si="62"/>
        <v>0.58941000546190148</v>
      </c>
    </row>
    <row r="152" spans="1:40">
      <c r="A152" s="1" t="s">
        <v>5</v>
      </c>
      <c r="B152" s="1">
        <v>13067030505</v>
      </c>
      <c r="C152" s="1"/>
      <c r="D152" s="12">
        <v>70.8</v>
      </c>
      <c r="E152" s="12">
        <v>70.599999999999994</v>
      </c>
      <c r="F152" s="12">
        <v>43.2</v>
      </c>
      <c r="G152" s="12">
        <v>24.8</v>
      </c>
      <c r="H152" s="12">
        <v>9.6</v>
      </c>
      <c r="I152" s="12">
        <v>21.8</v>
      </c>
      <c r="J152" s="12">
        <v>22.2</v>
      </c>
      <c r="K152" s="12">
        <v>54.5</v>
      </c>
      <c r="L152" s="12">
        <v>52.1</v>
      </c>
      <c r="M152" s="12">
        <v>18.2</v>
      </c>
      <c r="N152" s="12">
        <v>77.3</v>
      </c>
      <c r="O152" s="12">
        <v>13.1</v>
      </c>
      <c r="P152" s="12">
        <v>43.2</v>
      </c>
      <c r="Q152" s="12">
        <v>5.2</v>
      </c>
      <c r="R152" s="23"/>
      <c r="S152" s="49">
        <f t="shared" si="44"/>
        <v>-0.27269160094206024</v>
      </c>
      <c r="T152" s="49">
        <f t="shared" si="45"/>
        <v>7.5845198593440313E-2</v>
      </c>
      <c r="U152" s="49">
        <f t="shared" si="46"/>
        <v>-0.13598678734014064</v>
      </c>
      <c r="V152" s="49">
        <f t="shared" si="47"/>
        <v>-0.44857436909192044</v>
      </c>
      <c r="W152" s="49">
        <f t="shared" si="48"/>
        <v>-0.11655465807759587</v>
      </c>
      <c r="X152" s="49">
        <f t="shared" si="49"/>
        <v>-1.3008981562898856</v>
      </c>
      <c r="Y152" s="49">
        <f t="shared" si="50"/>
        <v>9.3753875619854751E-2</v>
      </c>
      <c r="Z152" s="49">
        <f t="shared" si="51"/>
        <v>-1.1672500250583278</v>
      </c>
      <c r="AA152" s="49">
        <f t="shared" si="52"/>
        <v>-1.2535374790257801</v>
      </c>
      <c r="AB152" s="49">
        <f t="shared" si="53"/>
        <v>-0.36376022270491309</v>
      </c>
      <c r="AC152" s="49">
        <f t="shared" si="54"/>
        <v>0.21061369286567044</v>
      </c>
      <c r="AD152" s="49">
        <f t="shared" si="55"/>
        <v>-8.4678736663988757E-2</v>
      </c>
      <c r="AE152" s="49">
        <f t="shared" si="56"/>
        <v>-1.4219369068001058</v>
      </c>
      <c r="AF152" s="49">
        <f t="shared" si="57"/>
        <v>1.0538407297526708</v>
      </c>
      <c r="AG152" s="49">
        <f t="shared" si="58"/>
        <v>-0.42981746015155992</v>
      </c>
      <c r="AH152" s="49">
        <f t="shared" si="59"/>
        <v>-0.3007294996469011</v>
      </c>
      <c r="AI152" s="49">
        <f t="shared" si="60"/>
        <v>-0.92818257559634032</v>
      </c>
      <c r="AJ152" s="87">
        <f t="shared" si="61"/>
        <v>-6.0540305211438328E-2</v>
      </c>
      <c r="AK152" s="89">
        <f t="shared" si="63"/>
        <v>0.45954320629220707</v>
      </c>
      <c r="AL152" s="89">
        <f t="shared" si="63"/>
        <v>0.44169191392889912</v>
      </c>
      <c r="AM152" s="89">
        <f t="shared" si="63"/>
        <v>0.40861548492691235</v>
      </c>
      <c r="AN152" s="89">
        <f t="shared" si="62"/>
        <v>0.60452203042184294</v>
      </c>
    </row>
    <row r="153" spans="1:40">
      <c r="A153" s="1" t="s">
        <v>5</v>
      </c>
      <c r="B153" s="1">
        <v>13067030506</v>
      </c>
      <c r="C153" s="1"/>
      <c r="D153" s="12">
        <v>78</v>
      </c>
      <c r="E153" s="12">
        <v>74.5</v>
      </c>
      <c r="F153" s="12">
        <v>54.7</v>
      </c>
      <c r="G153" s="12">
        <v>25.5</v>
      </c>
      <c r="H153" s="12">
        <v>9.4</v>
      </c>
      <c r="I153" s="12">
        <v>12.3</v>
      </c>
      <c r="J153" s="12">
        <v>6.6</v>
      </c>
      <c r="K153" s="12">
        <v>23.5</v>
      </c>
      <c r="L153" s="12">
        <v>29.3</v>
      </c>
      <c r="M153" s="12">
        <v>20.8</v>
      </c>
      <c r="N153" s="12">
        <v>80.2</v>
      </c>
      <c r="O153" s="12">
        <v>10.6</v>
      </c>
      <c r="P153" s="12">
        <v>20.9</v>
      </c>
      <c r="Q153" s="12">
        <v>6.7</v>
      </c>
      <c r="R153" s="23"/>
      <c r="S153" s="49">
        <f t="shared" si="44"/>
        <v>0.34061751780176214</v>
      </c>
      <c r="T153" s="49">
        <f t="shared" si="45"/>
        <v>0.44865323663661755</v>
      </c>
      <c r="U153" s="49">
        <f t="shared" si="46"/>
        <v>0.41510514166693963</v>
      </c>
      <c r="V153" s="49">
        <f t="shared" si="47"/>
        <v>-0.41136556151614362</v>
      </c>
      <c r="W153" s="49">
        <f t="shared" si="48"/>
        <v>-4.5131089522890112E-2</v>
      </c>
      <c r="X153" s="49">
        <f t="shared" si="49"/>
        <v>-0.16667172739073788</v>
      </c>
      <c r="Y153" s="49">
        <f t="shared" si="50"/>
        <v>0.87751244839136999</v>
      </c>
      <c r="Z153" s="49">
        <f t="shared" si="51"/>
        <v>0.36231143807882515</v>
      </c>
      <c r="AA153" s="49">
        <f t="shared" si="52"/>
        <v>0.84493124228175021</v>
      </c>
      <c r="AB153" s="49">
        <f t="shared" si="53"/>
        <v>-0.58349133847088019</v>
      </c>
      <c r="AC153" s="49">
        <f t="shared" si="54"/>
        <v>0.48306463266072497</v>
      </c>
      <c r="AD153" s="49">
        <f t="shared" si="55"/>
        <v>0.17245422901703369</v>
      </c>
      <c r="AE153" s="49">
        <f t="shared" si="56"/>
        <v>0.17952430323526156</v>
      </c>
      <c r="AF153" s="49">
        <f t="shared" si="57"/>
        <v>0.82879238054541793</v>
      </c>
      <c r="AG153" s="49">
        <f t="shared" si="58"/>
        <v>0.2774215223029432</v>
      </c>
      <c r="AH153" s="49">
        <f t="shared" si="59"/>
        <v>0.20838856658098823</v>
      </c>
      <c r="AI153" s="49">
        <f t="shared" si="60"/>
        <v>0.20791711396323173</v>
      </c>
      <c r="AJ153" s="87">
        <f t="shared" si="61"/>
        <v>0.41595888636460954</v>
      </c>
      <c r="AK153" s="89">
        <f t="shared" si="63"/>
        <v>0.67066008113942355</v>
      </c>
      <c r="AL153" s="89">
        <f t="shared" si="63"/>
        <v>0.59048473537784119</v>
      </c>
      <c r="AM153" s="89">
        <f t="shared" si="63"/>
        <v>0.6729542222993975</v>
      </c>
      <c r="AN153" s="89">
        <f t="shared" si="62"/>
        <v>0.73768959452598548</v>
      </c>
    </row>
    <row r="154" spans="1:40">
      <c r="A154" s="1" t="s">
        <v>5</v>
      </c>
      <c r="B154" s="1">
        <v>13067030507</v>
      </c>
      <c r="C154" s="1"/>
      <c r="D154" s="12">
        <v>80.7</v>
      </c>
      <c r="E154" s="12">
        <v>76.400000000000006</v>
      </c>
      <c r="F154" s="12">
        <v>69.2</v>
      </c>
      <c r="G154" s="12">
        <v>26.5</v>
      </c>
      <c r="H154" s="12">
        <v>9.3000000000000007</v>
      </c>
      <c r="I154" s="12">
        <v>1.1000000000000001</v>
      </c>
      <c r="J154" s="12">
        <v>5.2</v>
      </c>
      <c r="K154" s="12">
        <v>19.7</v>
      </c>
      <c r="L154" s="12">
        <v>37.700000000000003</v>
      </c>
      <c r="M154" s="12">
        <v>4</v>
      </c>
      <c r="N154" s="12">
        <v>81.900000000000006</v>
      </c>
      <c r="O154" s="12">
        <v>6.4</v>
      </c>
      <c r="P154" s="12">
        <v>21.5</v>
      </c>
      <c r="Q154" s="12">
        <v>10.4</v>
      </c>
      <c r="R154" s="23"/>
      <c r="S154" s="49">
        <f t="shared" si="44"/>
        <v>0.57060843733069566</v>
      </c>
      <c r="T154" s="49">
        <f t="shared" si="45"/>
        <v>0.63027766542688357</v>
      </c>
      <c r="U154" s="49">
        <f t="shared" si="46"/>
        <v>1.1099601825889105</v>
      </c>
      <c r="V154" s="49">
        <f t="shared" si="47"/>
        <v>-0.35821012212217662</v>
      </c>
      <c r="W154" s="49">
        <f t="shared" si="48"/>
        <v>-9.4193052455372357E-3</v>
      </c>
      <c r="X154" s="49">
        <f t="shared" si="49"/>
        <v>1.1705215361535206</v>
      </c>
      <c r="Y154" s="49">
        <f t="shared" si="50"/>
        <v>0.94784975620419842</v>
      </c>
      <c r="Z154" s="49">
        <f t="shared" si="51"/>
        <v>0.54980606904402463</v>
      </c>
      <c r="AA154" s="49">
        <f t="shared" si="52"/>
        <v>7.1811187063186219E-2</v>
      </c>
      <c r="AB154" s="49">
        <f t="shared" si="53"/>
        <v>0.83630971724767544</v>
      </c>
      <c r="AC154" s="49">
        <f t="shared" si="54"/>
        <v>0.64277725254058449</v>
      </c>
      <c r="AD154" s="49">
        <f t="shared" si="55"/>
        <v>0.60443761136115137</v>
      </c>
      <c r="AE154" s="49">
        <f t="shared" si="56"/>
        <v>0.13643566081278521</v>
      </c>
      <c r="AF154" s="49">
        <f t="shared" si="57"/>
        <v>0.27367311916752729</v>
      </c>
      <c r="AG154" s="49">
        <f t="shared" si="58"/>
        <v>0.49351114912499111</v>
      </c>
      <c r="AH154" s="49">
        <f t="shared" si="59"/>
        <v>0.58022687861949929</v>
      </c>
      <c r="AI154" s="49">
        <f t="shared" si="60"/>
        <v>0.4859756577849621</v>
      </c>
      <c r="AJ154" s="87">
        <f t="shared" si="61"/>
        <v>0.41433091097051211</v>
      </c>
      <c r="AK154" s="89">
        <f t="shared" si="63"/>
        <v>0.73516467977346012</v>
      </c>
      <c r="AL154" s="89">
        <f t="shared" si="63"/>
        <v>0.69915672178159405</v>
      </c>
      <c r="AM154" s="89">
        <f t="shared" si="63"/>
        <v>0.7376506966184444</v>
      </c>
      <c r="AN154" s="89">
        <f t="shared" si="62"/>
        <v>0.73723462309794086</v>
      </c>
    </row>
    <row r="155" spans="1:40">
      <c r="A155" s="1" t="s">
        <v>5</v>
      </c>
      <c r="B155" s="1">
        <v>13067030601</v>
      </c>
      <c r="C155" s="1"/>
      <c r="D155" s="12">
        <v>79.3</v>
      </c>
      <c r="E155" s="12">
        <v>75.599999999999994</v>
      </c>
      <c r="F155" s="12">
        <v>58.7</v>
      </c>
      <c r="G155" s="12">
        <v>26</v>
      </c>
      <c r="H155" s="12">
        <v>8.6</v>
      </c>
      <c r="I155" s="12">
        <v>28.5</v>
      </c>
      <c r="J155" s="12">
        <v>28.7</v>
      </c>
      <c r="K155" s="12">
        <v>33</v>
      </c>
      <c r="L155" s="12">
        <v>40.4</v>
      </c>
      <c r="M155" s="12">
        <v>6.1</v>
      </c>
      <c r="N155" s="12">
        <v>81.2</v>
      </c>
      <c r="O155" s="12">
        <v>3.9</v>
      </c>
      <c r="P155" s="12">
        <v>18</v>
      </c>
      <c r="Q155" s="12">
        <v>9.4</v>
      </c>
      <c r="R155" s="23"/>
      <c r="S155" s="49">
        <f t="shared" si="44"/>
        <v>0.45135388646384089</v>
      </c>
      <c r="T155" s="49">
        <f t="shared" si="45"/>
        <v>0.55380422172571808</v>
      </c>
      <c r="U155" s="49">
        <f t="shared" si="46"/>
        <v>0.60678929088679368</v>
      </c>
      <c r="V155" s="49">
        <f t="shared" si="47"/>
        <v>-0.38478784181916015</v>
      </c>
      <c r="W155" s="49">
        <f t="shared" si="48"/>
        <v>0.24056318469593416</v>
      </c>
      <c r="X155" s="49">
        <f t="shared" si="49"/>
        <v>-2.1008262693029685</v>
      </c>
      <c r="Y155" s="49">
        <f t="shared" si="50"/>
        <v>-0.23281219636827663</v>
      </c>
      <c r="Z155" s="49">
        <f t="shared" si="51"/>
        <v>-0.10642513933417334</v>
      </c>
      <c r="AA155" s="49">
        <f t="shared" si="52"/>
        <v>-0.17669168782849462</v>
      </c>
      <c r="AB155" s="49">
        <f t="shared" si="53"/>
        <v>0.6588345852828561</v>
      </c>
      <c r="AC155" s="49">
        <f t="shared" si="54"/>
        <v>0.57701323259005388</v>
      </c>
      <c r="AD155" s="49">
        <f t="shared" si="55"/>
        <v>0.86157057704217377</v>
      </c>
      <c r="AE155" s="49">
        <f t="shared" si="56"/>
        <v>0.38778607494389661</v>
      </c>
      <c r="AF155" s="49">
        <f t="shared" si="57"/>
        <v>0.42370535197236259</v>
      </c>
      <c r="AG155" s="49">
        <f t="shared" si="58"/>
        <v>0.18801860519946856</v>
      </c>
      <c r="AH155" s="49">
        <f t="shared" si="59"/>
        <v>-0.12370224624544549</v>
      </c>
      <c r="AI155" s="49">
        <f t="shared" si="60"/>
        <v>0.12523925270672939</v>
      </c>
      <c r="AJ155" s="87">
        <f t="shared" si="61"/>
        <v>0.56251880913712171</v>
      </c>
      <c r="AK155" s="89">
        <f t="shared" si="63"/>
        <v>0.64397254703941453</v>
      </c>
      <c r="AL155" s="89">
        <f t="shared" si="63"/>
        <v>0.49342919503172483</v>
      </c>
      <c r="AM155" s="89">
        <f t="shared" si="63"/>
        <v>0.6537173880197632</v>
      </c>
      <c r="AN155" s="89">
        <f t="shared" si="62"/>
        <v>0.77864879919190111</v>
      </c>
    </row>
    <row r="156" spans="1:40">
      <c r="A156" s="1" t="s">
        <v>5</v>
      </c>
      <c r="B156" s="1">
        <v>13067030602</v>
      </c>
      <c r="C156" s="1"/>
      <c r="D156" s="12">
        <v>72.599999999999994</v>
      </c>
      <c r="E156" s="12">
        <v>70.900000000000006</v>
      </c>
      <c r="F156" s="12">
        <v>61.4</v>
      </c>
      <c r="G156" s="12">
        <v>24</v>
      </c>
      <c r="H156" s="12">
        <v>6.4</v>
      </c>
      <c r="I156" s="12">
        <v>3.5</v>
      </c>
      <c r="J156" s="12">
        <v>1</v>
      </c>
      <c r="K156" s="12">
        <v>16.399999999999999</v>
      </c>
      <c r="L156" s="12">
        <v>37.200000000000003</v>
      </c>
      <c r="M156" s="12">
        <v>3.4</v>
      </c>
      <c r="N156" s="12">
        <v>77</v>
      </c>
      <c r="O156" s="12">
        <v>4.2</v>
      </c>
      <c r="P156" s="12">
        <v>10.4</v>
      </c>
      <c r="Q156" s="12">
        <v>10.3</v>
      </c>
      <c r="R156" s="23"/>
      <c r="S156" s="49">
        <f t="shared" si="44"/>
        <v>-0.11936432125610494</v>
      </c>
      <c r="T156" s="49">
        <f t="shared" si="45"/>
        <v>0.10452273998137807</v>
      </c>
      <c r="U156" s="49">
        <f t="shared" si="46"/>
        <v>0.73617609161019493</v>
      </c>
      <c r="V156" s="49">
        <f t="shared" si="47"/>
        <v>-0.49109872060709403</v>
      </c>
      <c r="W156" s="49">
        <f t="shared" si="48"/>
        <v>1.0262224387976999</v>
      </c>
      <c r="X156" s="49">
        <f t="shared" si="49"/>
        <v>0.88398012253689384</v>
      </c>
      <c r="Y156" s="49">
        <f t="shared" si="50"/>
        <v>1.1588616796426832</v>
      </c>
      <c r="Z156" s="49">
        <f t="shared" si="51"/>
        <v>0.7126303538295925</v>
      </c>
      <c r="AA156" s="49">
        <f t="shared" si="52"/>
        <v>0.11783023796905312</v>
      </c>
      <c r="AB156" s="49">
        <f t="shared" si="53"/>
        <v>0.88701689780905246</v>
      </c>
      <c r="AC156" s="49">
        <f t="shared" si="54"/>
        <v>0.18242911288687202</v>
      </c>
      <c r="AD156" s="49">
        <f t="shared" si="55"/>
        <v>0.83071462116045103</v>
      </c>
      <c r="AE156" s="49">
        <f t="shared" si="56"/>
        <v>0.93357554562859568</v>
      </c>
      <c r="AF156" s="49">
        <f t="shared" si="57"/>
        <v>0.28867634244801077</v>
      </c>
      <c r="AG156" s="49">
        <f t="shared" si="58"/>
        <v>0.53422332596065825</v>
      </c>
      <c r="AH156" s="49">
        <f t="shared" si="59"/>
        <v>0.47132857581509302</v>
      </c>
      <c r="AI156" s="49">
        <f t="shared" si="60"/>
        <v>0.5724924965358994</v>
      </c>
      <c r="AJ156" s="87">
        <f t="shared" si="61"/>
        <v>0.55884890553098243</v>
      </c>
      <c r="AK156" s="89">
        <f t="shared" si="63"/>
        <v>0.7473176121697257</v>
      </c>
      <c r="AL156" s="89">
        <f t="shared" si="63"/>
        <v>0.66733053685494081</v>
      </c>
      <c r="AM156" s="89">
        <f t="shared" si="63"/>
        <v>0.75778075397788913</v>
      </c>
      <c r="AN156" s="89">
        <f t="shared" si="62"/>
        <v>0.77762316865072412</v>
      </c>
    </row>
    <row r="157" spans="1:40">
      <c r="A157" s="1" t="s">
        <v>5</v>
      </c>
      <c r="B157" s="1">
        <v>13067030700</v>
      </c>
      <c r="C157" s="1"/>
      <c r="D157" s="12">
        <v>71.400000000000006</v>
      </c>
      <c r="E157" s="12">
        <v>69.599999999999994</v>
      </c>
      <c r="F157" s="12">
        <v>52.8</v>
      </c>
      <c r="G157" s="12">
        <v>23.5</v>
      </c>
      <c r="H157" s="12">
        <v>9.6</v>
      </c>
      <c r="I157" s="12">
        <v>11.2</v>
      </c>
      <c r="J157" s="12">
        <v>21.7</v>
      </c>
      <c r="K157" s="12">
        <v>45.9</v>
      </c>
      <c r="L157" s="12">
        <v>42.4</v>
      </c>
      <c r="M157" s="12">
        <v>27.8</v>
      </c>
      <c r="N157" s="12">
        <v>75.8</v>
      </c>
      <c r="O157" s="12">
        <v>27.5</v>
      </c>
      <c r="P157" s="12">
        <v>35.200000000000003</v>
      </c>
      <c r="Q157" s="12">
        <v>8.9</v>
      </c>
      <c r="R157" s="23"/>
      <c r="S157" s="49">
        <f t="shared" si="44"/>
        <v>-0.22158250771340765</v>
      </c>
      <c r="T157" s="49">
        <f t="shared" si="45"/>
        <v>-1.9746606033015247E-2</v>
      </c>
      <c r="U157" s="49">
        <f t="shared" si="46"/>
        <v>0.32405517078750873</v>
      </c>
      <c r="V157" s="49">
        <f t="shared" si="47"/>
        <v>-0.51767644030407756</v>
      </c>
      <c r="W157" s="49">
        <f t="shared" si="48"/>
        <v>-0.11655465807759587</v>
      </c>
      <c r="X157" s="49">
        <f t="shared" si="49"/>
        <v>-3.5340246149783767E-2</v>
      </c>
      <c r="Y157" s="49">
        <f t="shared" si="50"/>
        <v>0.11887434269586486</v>
      </c>
      <c r="Z157" s="49">
        <f t="shared" si="51"/>
        <v>-0.74292007076866595</v>
      </c>
      <c r="AA157" s="49">
        <f t="shared" si="52"/>
        <v>-0.3607678914519622</v>
      </c>
      <c r="AB157" s="49">
        <f t="shared" si="53"/>
        <v>-1.1750751116869449</v>
      </c>
      <c r="AC157" s="49">
        <f t="shared" si="54"/>
        <v>6.9690792971677018E-2</v>
      </c>
      <c r="AD157" s="49">
        <f t="shared" si="55"/>
        <v>-1.5657646189866781</v>
      </c>
      <c r="AE157" s="49">
        <f t="shared" si="56"/>
        <v>-0.84742167450042249</v>
      </c>
      <c r="AF157" s="49">
        <f t="shared" si="57"/>
        <v>0.49872146837478026</v>
      </c>
      <c r="AG157" s="49">
        <f t="shared" si="58"/>
        <v>-0.42921139715039541</v>
      </c>
      <c r="AH157" s="49">
        <f t="shared" si="59"/>
        <v>-6.6852992113500945E-2</v>
      </c>
      <c r="AI157" s="49">
        <f t="shared" si="60"/>
        <v>-0.75958769130252435</v>
      </c>
      <c r="AJ157" s="87">
        <f t="shared" si="61"/>
        <v>-0.46119350803516085</v>
      </c>
      <c r="AK157" s="89">
        <f t="shared" si="63"/>
        <v>0.45972412127277318</v>
      </c>
      <c r="AL157" s="89">
        <f t="shared" si="63"/>
        <v>0.51004373197446551</v>
      </c>
      <c r="AM157" s="89">
        <f t="shared" si="63"/>
        <v>0.44784281616486415</v>
      </c>
      <c r="AN157" s="89">
        <f t="shared" si="62"/>
        <v>0.49255119812286946</v>
      </c>
    </row>
    <row r="158" spans="1:40">
      <c r="A158" s="1" t="s">
        <v>5</v>
      </c>
      <c r="B158" s="1">
        <v>13067030800</v>
      </c>
      <c r="C158" s="1"/>
      <c r="D158" s="12">
        <v>71.400000000000006</v>
      </c>
      <c r="E158" s="12">
        <v>69.599999999999994</v>
      </c>
      <c r="F158" s="12">
        <v>21.1</v>
      </c>
      <c r="G158" s="12">
        <v>23.5</v>
      </c>
      <c r="H158" s="12">
        <v>6.8</v>
      </c>
      <c r="I158" s="12">
        <v>18.5</v>
      </c>
      <c r="J158" s="12">
        <v>41.1</v>
      </c>
      <c r="K158" s="12">
        <v>58.9</v>
      </c>
      <c r="L158" s="12">
        <v>50.7</v>
      </c>
      <c r="M158" s="12">
        <v>44.1</v>
      </c>
      <c r="N158" s="12">
        <v>75.8</v>
      </c>
      <c r="O158" s="12">
        <v>30.3</v>
      </c>
      <c r="P158" s="12">
        <v>39.700000000000003</v>
      </c>
      <c r="Q158" s="12">
        <v>11.2</v>
      </c>
      <c r="R158" s="23"/>
      <c r="S158" s="49">
        <f t="shared" si="44"/>
        <v>-0.22158250771340765</v>
      </c>
      <c r="T158" s="49">
        <f t="shared" si="45"/>
        <v>-1.9746606033015247E-2</v>
      </c>
      <c r="U158" s="49">
        <f t="shared" si="46"/>
        <v>-1.1950417117798342</v>
      </c>
      <c r="V158" s="49">
        <f t="shared" si="47"/>
        <v>-0.51767644030407756</v>
      </c>
      <c r="W158" s="49">
        <f t="shared" si="48"/>
        <v>0.88337530168828815</v>
      </c>
      <c r="X158" s="49">
        <f t="shared" si="49"/>
        <v>-0.90690371256702373</v>
      </c>
      <c r="Y158" s="49">
        <f t="shared" si="50"/>
        <v>-0.85579977985332745</v>
      </c>
      <c r="Z158" s="49">
        <f t="shared" si="51"/>
        <v>-1.3843490714390849</v>
      </c>
      <c r="AA158" s="49">
        <f t="shared" si="52"/>
        <v>-1.1246841364893529</v>
      </c>
      <c r="AB158" s="49">
        <f t="shared" si="53"/>
        <v>-2.5526201836043532</v>
      </c>
      <c r="AC158" s="49">
        <f t="shared" si="54"/>
        <v>6.9690792971677018E-2</v>
      </c>
      <c r="AD158" s="49">
        <f t="shared" si="55"/>
        <v>-1.853753540549423</v>
      </c>
      <c r="AE158" s="49">
        <f t="shared" si="56"/>
        <v>-1.1705864926689942</v>
      </c>
      <c r="AF158" s="49">
        <f t="shared" si="57"/>
        <v>0.15364733292365923</v>
      </c>
      <c r="AG158" s="49">
        <f t="shared" si="58"/>
        <v>-0.93074539879147478</v>
      </c>
      <c r="AH158" s="49">
        <f t="shared" si="59"/>
        <v>-0.40476792236605685</v>
      </c>
      <c r="AI158" s="49">
        <f t="shared" si="60"/>
        <v>-1.687217797177597</v>
      </c>
      <c r="AJ158" s="87">
        <f t="shared" si="61"/>
        <v>-0.70025047683077024</v>
      </c>
      <c r="AK158" s="89">
        <f t="shared" si="63"/>
        <v>0.31001193955929568</v>
      </c>
      <c r="AL158" s="89">
        <f t="shared" si="63"/>
        <v>0.41128605822989561</v>
      </c>
      <c r="AM158" s="89">
        <f t="shared" si="63"/>
        <v>0.23200914136579742</v>
      </c>
      <c r="AN158" s="89">
        <f t="shared" si="62"/>
        <v>0.42574177896869109</v>
      </c>
    </row>
    <row r="159" spans="1:40">
      <c r="A159" s="1" t="s">
        <v>5</v>
      </c>
      <c r="B159" s="1">
        <v>13067030901</v>
      </c>
      <c r="C159" s="1"/>
      <c r="D159" s="12">
        <v>74.599999999999994</v>
      </c>
      <c r="E159" s="12">
        <v>73.599999999999994</v>
      </c>
      <c r="F159" s="12">
        <v>42</v>
      </c>
      <c r="G159" s="12">
        <v>29.1</v>
      </c>
      <c r="H159" s="12">
        <v>9.1999999999999993</v>
      </c>
      <c r="I159" s="12">
        <v>5.8</v>
      </c>
      <c r="J159" s="12">
        <v>21.8</v>
      </c>
      <c r="K159" s="12">
        <v>25.1</v>
      </c>
      <c r="L159" s="12">
        <v>40.799999999999997</v>
      </c>
      <c r="M159" s="12">
        <v>8.1</v>
      </c>
      <c r="N159" s="12">
        <v>77.900000000000006</v>
      </c>
      <c r="O159" s="12">
        <v>9.1</v>
      </c>
      <c r="P159" s="12">
        <v>22.6</v>
      </c>
      <c r="Q159" s="12">
        <v>13.3</v>
      </c>
      <c r="R159" s="23"/>
      <c r="S159" s="49">
        <f t="shared" si="44"/>
        <v>5.0999322839401215E-2</v>
      </c>
      <c r="T159" s="49">
        <f t="shared" si="45"/>
        <v>0.36262061247280697</v>
      </c>
      <c r="U159" s="49">
        <f t="shared" si="46"/>
        <v>-0.19349203210609697</v>
      </c>
      <c r="V159" s="49">
        <f t="shared" si="47"/>
        <v>-0.22000597969786248</v>
      </c>
      <c r="W159" s="49">
        <f t="shared" si="48"/>
        <v>2.6292479031816276E-2</v>
      </c>
      <c r="X159" s="49">
        <f t="shared" si="49"/>
        <v>0.60937793448762645</v>
      </c>
      <c r="Y159" s="49">
        <f t="shared" si="50"/>
        <v>0.11385024928066277</v>
      </c>
      <c r="Z159" s="49">
        <f t="shared" si="51"/>
        <v>0.28336633030400427</v>
      </c>
      <c r="AA159" s="49">
        <f t="shared" si="52"/>
        <v>-0.21350692855318798</v>
      </c>
      <c r="AB159" s="49">
        <f t="shared" si="53"/>
        <v>0.48981065007826613</v>
      </c>
      <c r="AC159" s="49">
        <f t="shared" si="54"/>
        <v>0.26698285282326861</v>
      </c>
      <c r="AD159" s="49">
        <f t="shared" si="55"/>
        <v>0.32673400842564715</v>
      </c>
      <c r="AE159" s="49">
        <f t="shared" si="56"/>
        <v>5.7439816371578668E-2</v>
      </c>
      <c r="AF159" s="49">
        <f t="shared" si="57"/>
        <v>-0.16142035596649509</v>
      </c>
      <c r="AG159" s="49">
        <f t="shared" si="58"/>
        <v>0.13869418746685933</v>
      </c>
      <c r="AH159" s="49">
        <f t="shared" si="59"/>
        <v>0.1070917980440506</v>
      </c>
      <c r="AI159" s="49">
        <f t="shared" si="60"/>
        <v>0.18655668394302749</v>
      </c>
      <c r="AJ159" s="87">
        <f t="shared" si="61"/>
        <v>0.12243408041349985</v>
      </c>
      <c r="AK159" s="89">
        <f t="shared" si="63"/>
        <v>0.62924878720192989</v>
      </c>
      <c r="AL159" s="89">
        <f t="shared" si="63"/>
        <v>0.56088014462752034</v>
      </c>
      <c r="AM159" s="89">
        <f t="shared" si="63"/>
        <v>0.66798424549792235</v>
      </c>
      <c r="AN159" s="89">
        <f t="shared" si="62"/>
        <v>0.65565801062473128</v>
      </c>
    </row>
    <row r="160" spans="1:40">
      <c r="A160" s="1" t="s">
        <v>5</v>
      </c>
      <c r="B160" s="1">
        <v>13067030902</v>
      </c>
      <c r="C160" s="1"/>
      <c r="D160" s="12">
        <v>66</v>
      </c>
      <c r="E160" s="12">
        <v>64.3</v>
      </c>
      <c r="F160" s="12">
        <v>21.5</v>
      </c>
      <c r="G160" s="12">
        <v>23.3</v>
      </c>
      <c r="H160" s="12">
        <v>10.9</v>
      </c>
      <c r="I160" s="12">
        <v>32</v>
      </c>
      <c r="J160" s="12">
        <v>35.4</v>
      </c>
      <c r="K160" s="12">
        <v>55.1</v>
      </c>
      <c r="L160" s="12">
        <v>35.4</v>
      </c>
      <c r="M160" s="12">
        <v>39.700000000000003</v>
      </c>
      <c r="N160" s="12">
        <v>66.8</v>
      </c>
      <c r="O160" s="12">
        <v>29.4</v>
      </c>
      <c r="P160" s="12">
        <v>49.3</v>
      </c>
      <c r="Q160" s="12">
        <v>13.4</v>
      </c>
      <c r="R160" s="23"/>
      <c r="S160" s="49">
        <f t="shared" si="44"/>
        <v>-0.68156434677127475</v>
      </c>
      <c r="T160" s="49">
        <f t="shared" si="45"/>
        <v>-0.52638317055322947</v>
      </c>
      <c r="U160" s="49">
        <f t="shared" si="46"/>
        <v>-1.1758732968578487</v>
      </c>
      <c r="V160" s="49">
        <f t="shared" si="47"/>
        <v>-0.52830752818287086</v>
      </c>
      <c r="W160" s="49">
        <f t="shared" si="48"/>
        <v>-0.5808078536831851</v>
      </c>
      <c r="X160" s="49">
        <f t="shared" si="49"/>
        <v>-2.5186991641605494</v>
      </c>
      <c r="Y160" s="49">
        <f t="shared" si="50"/>
        <v>-0.56942645518681201</v>
      </c>
      <c r="Z160" s="49">
        <f t="shared" si="51"/>
        <v>-1.1968544404738857</v>
      </c>
      <c r="AA160" s="49">
        <f t="shared" si="52"/>
        <v>0.28349882123017434</v>
      </c>
      <c r="AB160" s="49">
        <f t="shared" si="53"/>
        <v>-2.1807675261542552</v>
      </c>
      <c r="AC160" s="49">
        <f t="shared" si="54"/>
        <v>-0.77584660639228364</v>
      </c>
      <c r="AD160" s="49">
        <f t="shared" si="55"/>
        <v>-1.7611856729042552</v>
      </c>
      <c r="AE160" s="49">
        <f t="shared" si="56"/>
        <v>-1.8600047714286136</v>
      </c>
      <c r="AF160" s="49">
        <f t="shared" si="57"/>
        <v>-0.17642357924697857</v>
      </c>
      <c r="AG160" s="49">
        <f t="shared" si="58"/>
        <v>-1.0382970757353454</v>
      </c>
      <c r="AH160" s="49">
        <f t="shared" si="59"/>
        <v>-0.94015168791368142</v>
      </c>
      <c r="AI160" s="49">
        <f t="shared" si="60"/>
        <v>-1.0313743817993222</v>
      </c>
      <c r="AJ160" s="87">
        <f t="shared" si="61"/>
        <v>-1.1433651574930326</v>
      </c>
      <c r="AK160" s="89">
        <f t="shared" si="63"/>
        <v>0.27790684568824614</v>
      </c>
      <c r="AL160" s="89">
        <f t="shared" si="63"/>
        <v>0.25481692794738797</v>
      </c>
      <c r="AM160" s="89">
        <f t="shared" si="63"/>
        <v>0.38460562733293924</v>
      </c>
      <c r="AN160" s="89">
        <f t="shared" si="62"/>
        <v>0.30190420760282044</v>
      </c>
    </row>
    <row r="161" spans="1:40">
      <c r="A161" s="1" t="s">
        <v>5</v>
      </c>
      <c r="B161" s="1">
        <v>13067030904</v>
      </c>
      <c r="C161" s="1"/>
      <c r="D161" s="12">
        <v>67.900000000000006</v>
      </c>
      <c r="E161" s="12">
        <v>66.2</v>
      </c>
      <c r="F161" s="12">
        <v>28.4</v>
      </c>
      <c r="G161" s="12">
        <v>23.2</v>
      </c>
      <c r="H161" s="12">
        <v>8.3000000000000007</v>
      </c>
      <c r="I161" s="12">
        <v>8.4</v>
      </c>
      <c r="J161" s="12">
        <v>45.1</v>
      </c>
      <c r="K161" s="12">
        <v>62.2</v>
      </c>
      <c r="L161" s="12">
        <v>51.2</v>
      </c>
      <c r="M161" s="12">
        <v>30.8</v>
      </c>
      <c r="N161" s="12">
        <v>69.7</v>
      </c>
      <c r="O161" s="12">
        <v>22.4</v>
      </c>
      <c r="P161" s="12">
        <v>50.2</v>
      </c>
      <c r="Q161" s="12">
        <v>15.7</v>
      </c>
      <c r="R161" s="23"/>
      <c r="S161" s="49">
        <f t="shared" si="44"/>
        <v>-0.51971888488054341</v>
      </c>
      <c r="T161" s="49">
        <f t="shared" si="45"/>
        <v>-0.34475874176296334</v>
      </c>
      <c r="U161" s="49">
        <f t="shared" si="46"/>
        <v>-0.84521813945360069</v>
      </c>
      <c r="V161" s="49">
        <f t="shared" si="47"/>
        <v>-0.53362307212226767</v>
      </c>
      <c r="W161" s="49">
        <f t="shared" si="48"/>
        <v>0.34769853752799279</v>
      </c>
      <c r="X161" s="49">
        <f t="shared" si="49"/>
        <v>0.2989580697362807</v>
      </c>
      <c r="Y161" s="49">
        <f t="shared" si="50"/>
        <v>-1.0567635164614082</v>
      </c>
      <c r="Z161" s="49">
        <f t="shared" si="51"/>
        <v>-1.547173356224653</v>
      </c>
      <c r="AA161" s="49">
        <f t="shared" si="52"/>
        <v>-1.1707031873952198</v>
      </c>
      <c r="AB161" s="49">
        <f t="shared" si="53"/>
        <v>-1.42861101449383</v>
      </c>
      <c r="AC161" s="49">
        <f t="shared" si="54"/>
        <v>-0.50339566659722912</v>
      </c>
      <c r="AD161" s="49">
        <f t="shared" si="55"/>
        <v>-1.0412133689973921</v>
      </c>
      <c r="AE161" s="49">
        <f t="shared" si="56"/>
        <v>-1.9246377350623285</v>
      </c>
      <c r="AF161" s="49">
        <f t="shared" si="57"/>
        <v>-0.52149771469809958</v>
      </c>
      <c r="AG161" s="49">
        <f t="shared" si="58"/>
        <v>-0.91963648725649938</v>
      </c>
      <c r="AH161" s="49">
        <f t="shared" si="59"/>
        <v>-0.37906082105950134</v>
      </c>
      <c r="AI161" s="49">
        <f t="shared" si="60"/>
        <v>-1.3821625193712344</v>
      </c>
      <c r="AJ161" s="87">
        <f t="shared" si="61"/>
        <v>-0.99768612133876233</v>
      </c>
      <c r="AK161" s="89">
        <f t="shared" si="63"/>
        <v>0.31332804450317031</v>
      </c>
      <c r="AL161" s="89">
        <f t="shared" si="63"/>
        <v>0.41879911342948067</v>
      </c>
      <c r="AM161" s="89">
        <f t="shared" si="63"/>
        <v>0.30298700334849649</v>
      </c>
      <c r="AN161" s="89">
        <f t="shared" si="62"/>
        <v>0.34261723026617019</v>
      </c>
    </row>
    <row r="162" spans="1:40">
      <c r="A162" s="1" t="s">
        <v>5</v>
      </c>
      <c r="B162" s="1">
        <v>13067030905</v>
      </c>
      <c r="C162" s="1"/>
      <c r="D162" s="12">
        <v>57.9</v>
      </c>
      <c r="E162" s="12">
        <v>56.3</v>
      </c>
      <c r="F162" s="12">
        <v>39</v>
      </c>
      <c r="G162" s="12">
        <v>21.9</v>
      </c>
      <c r="H162" s="12">
        <v>8.3000000000000007</v>
      </c>
      <c r="I162" s="12">
        <v>16.5</v>
      </c>
      <c r="J162" s="12">
        <v>41.9</v>
      </c>
      <c r="K162" s="12">
        <v>35.1</v>
      </c>
      <c r="L162" s="12">
        <v>33</v>
      </c>
      <c r="M162" s="12">
        <v>22.2</v>
      </c>
      <c r="N162" s="12">
        <v>55.8</v>
      </c>
      <c r="O162" s="12">
        <v>21</v>
      </c>
      <c r="P162" s="12">
        <v>34.6</v>
      </c>
      <c r="Q162" s="12">
        <v>11.6</v>
      </c>
      <c r="R162" s="23"/>
      <c r="S162" s="49">
        <f t="shared" si="44"/>
        <v>-1.3715371053580747</v>
      </c>
      <c r="T162" s="49">
        <f t="shared" si="45"/>
        <v>-1.2911176075648738</v>
      </c>
      <c r="U162" s="49">
        <f t="shared" si="46"/>
        <v>-0.3372551440209875</v>
      </c>
      <c r="V162" s="49">
        <f t="shared" si="47"/>
        <v>-0.60272514333442473</v>
      </c>
      <c r="W162" s="49">
        <f t="shared" si="48"/>
        <v>0.34769853752799279</v>
      </c>
      <c r="X162" s="49">
        <f t="shared" si="49"/>
        <v>-0.6681192012198347</v>
      </c>
      <c r="Y162" s="49">
        <f t="shared" si="50"/>
        <v>-0.89599252717494338</v>
      </c>
      <c r="Z162" s="49">
        <f t="shared" si="51"/>
        <v>-0.2100405932886257</v>
      </c>
      <c r="AA162" s="49">
        <f t="shared" si="52"/>
        <v>0.50439026557833533</v>
      </c>
      <c r="AB162" s="49">
        <f t="shared" si="53"/>
        <v>-0.70180809311409298</v>
      </c>
      <c r="AC162" s="49">
        <f t="shared" si="54"/>
        <v>-1.8092812056149021</v>
      </c>
      <c r="AD162" s="49">
        <f t="shared" si="55"/>
        <v>-0.89721890821601968</v>
      </c>
      <c r="AE162" s="49">
        <f t="shared" si="56"/>
        <v>-0.80433303207794615</v>
      </c>
      <c r="AF162" s="49">
        <f t="shared" si="57"/>
        <v>9.3634439801725061E-2</v>
      </c>
      <c r="AG162" s="49">
        <f t="shared" si="58"/>
        <v>-0.55951820200426383</v>
      </c>
      <c r="AH162" s="49">
        <f t="shared" si="59"/>
        <v>-0.68843545587787802</v>
      </c>
      <c r="AI162" s="49">
        <f t="shared" si="60"/>
        <v>-0.13581947360812777</v>
      </c>
      <c r="AJ162" s="87">
        <f t="shared" si="61"/>
        <v>-0.85429967652678573</v>
      </c>
      <c r="AK162" s="89">
        <f t="shared" si="63"/>
        <v>0.42082642743157639</v>
      </c>
      <c r="AL162" s="89">
        <f t="shared" si="63"/>
        <v>0.3283825129336001</v>
      </c>
      <c r="AM162" s="89">
        <f t="shared" si="63"/>
        <v>0.59297629749020719</v>
      </c>
      <c r="AN162" s="89">
        <f t="shared" si="62"/>
        <v>0.38268954081513068</v>
      </c>
    </row>
    <row r="163" spans="1:40">
      <c r="A163" s="1" t="s">
        <v>5</v>
      </c>
      <c r="B163" s="1">
        <v>13067031001</v>
      </c>
      <c r="C163" s="1"/>
      <c r="D163" s="12">
        <v>62.7</v>
      </c>
      <c r="E163" s="12">
        <v>61.2</v>
      </c>
      <c r="F163" s="12">
        <v>21.7</v>
      </c>
      <c r="G163" s="12">
        <v>23</v>
      </c>
      <c r="H163" s="12">
        <v>7.2</v>
      </c>
      <c r="I163" s="12">
        <v>34.9</v>
      </c>
      <c r="J163" s="12">
        <v>56.8</v>
      </c>
      <c r="K163" s="12">
        <v>69.7</v>
      </c>
      <c r="L163" s="12">
        <v>47.9</v>
      </c>
      <c r="M163" s="12">
        <v>47.5</v>
      </c>
      <c r="N163" s="12">
        <v>64.400000000000006</v>
      </c>
      <c r="O163" s="12">
        <v>43.7</v>
      </c>
      <c r="P163" s="12">
        <v>73.2</v>
      </c>
      <c r="Q163" s="12">
        <v>15.7</v>
      </c>
      <c r="R163" s="23"/>
      <c r="S163" s="49">
        <f t="shared" si="44"/>
        <v>-0.96266435952885965</v>
      </c>
      <c r="T163" s="49">
        <f t="shared" si="45"/>
        <v>-0.82271776489524107</v>
      </c>
      <c r="U163" s="49">
        <f t="shared" si="46"/>
        <v>-1.166289089396856</v>
      </c>
      <c r="V163" s="49">
        <f t="shared" si="47"/>
        <v>-0.54425416000106097</v>
      </c>
      <c r="W163" s="49">
        <f t="shared" si="48"/>
        <v>0.74052816457887605</v>
      </c>
      <c r="X163" s="49">
        <f t="shared" si="49"/>
        <v>-2.8649367056139732</v>
      </c>
      <c r="Y163" s="49">
        <f t="shared" si="50"/>
        <v>-1.6445824460400444</v>
      </c>
      <c r="Z163" s="49">
        <f t="shared" si="51"/>
        <v>-1.9172285489191259</v>
      </c>
      <c r="AA163" s="49">
        <f t="shared" si="52"/>
        <v>-0.86697745141649796</v>
      </c>
      <c r="AB163" s="49">
        <f t="shared" si="53"/>
        <v>-2.839960873452156</v>
      </c>
      <c r="AC163" s="49">
        <f t="shared" si="54"/>
        <v>-1.0013232462226724</v>
      </c>
      <c r="AD163" s="49">
        <f t="shared" si="55"/>
        <v>-3.1</v>
      </c>
      <c r="AE163" s="49">
        <f t="shared" si="56"/>
        <v>-3.1</v>
      </c>
      <c r="AF163" s="49">
        <f t="shared" si="57"/>
        <v>-0.52149771469809958</v>
      </c>
      <c r="AG163" s="49">
        <f t="shared" si="58"/>
        <v>-1.614424241968889</v>
      </c>
      <c r="AH163" s="49">
        <f t="shared" si="59"/>
        <v>-1.03784519441388</v>
      </c>
      <c r="AI163" s="49">
        <f t="shared" si="60"/>
        <v>-1.8747222912625932</v>
      </c>
      <c r="AJ163" s="87">
        <f t="shared" si="61"/>
        <v>-1.9307052402301932</v>
      </c>
      <c r="AK163" s="89">
        <f t="shared" si="63"/>
        <v>0.1059279674486928</v>
      </c>
      <c r="AL163" s="89">
        <f t="shared" si="63"/>
        <v>0.22626541223099514</v>
      </c>
      <c r="AM163" s="89">
        <f t="shared" si="63"/>
        <v>0.18838207089515144</v>
      </c>
      <c r="AN163" s="89">
        <f t="shared" si="62"/>
        <v>8.1865721088561008E-2</v>
      </c>
    </row>
    <row r="164" spans="1:40">
      <c r="A164" s="1" t="s">
        <v>5</v>
      </c>
      <c r="B164" s="1">
        <v>13067031002</v>
      </c>
      <c r="C164" s="1"/>
      <c r="D164" s="12">
        <v>59.7</v>
      </c>
      <c r="E164" s="12">
        <v>58.1</v>
      </c>
      <c r="F164" s="12">
        <v>22.6</v>
      </c>
      <c r="G164" s="12">
        <v>22.6</v>
      </c>
      <c r="H164" s="12">
        <v>8.5</v>
      </c>
      <c r="I164" s="12">
        <v>13.1</v>
      </c>
      <c r="J164" s="12">
        <v>40</v>
      </c>
      <c r="K164" s="12">
        <v>61.7</v>
      </c>
      <c r="L164" s="12">
        <v>51.3</v>
      </c>
      <c r="M164" s="12">
        <v>37.9</v>
      </c>
      <c r="N164" s="12">
        <v>58.1</v>
      </c>
      <c r="O164" s="12">
        <v>28.5</v>
      </c>
      <c r="P164" s="12">
        <v>49.2</v>
      </c>
      <c r="Q164" s="12">
        <v>18.100000000000001</v>
      </c>
      <c r="R164" s="23"/>
      <c r="S164" s="49">
        <f t="shared" si="44"/>
        <v>-1.218209825672119</v>
      </c>
      <c r="T164" s="49">
        <f t="shared" si="45"/>
        <v>-1.1190523592372534</v>
      </c>
      <c r="U164" s="49">
        <f t="shared" si="46"/>
        <v>-1.1231601558223889</v>
      </c>
      <c r="V164" s="49">
        <f t="shared" si="47"/>
        <v>-0.56551633575864768</v>
      </c>
      <c r="W164" s="49">
        <f t="shared" si="48"/>
        <v>0.27627496897328702</v>
      </c>
      <c r="X164" s="49">
        <f t="shared" si="49"/>
        <v>-0.26218553192961336</v>
      </c>
      <c r="Y164" s="49">
        <f t="shared" si="50"/>
        <v>-0.80053475228610504</v>
      </c>
      <c r="Z164" s="49">
        <f t="shared" si="51"/>
        <v>-1.5225030100450216</v>
      </c>
      <c r="AA164" s="49">
        <f t="shared" si="52"/>
        <v>-1.1799069975763927</v>
      </c>
      <c r="AB164" s="49">
        <f t="shared" si="53"/>
        <v>-2.0286459844701241</v>
      </c>
      <c r="AC164" s="49">
        <f t="shared" si="54"/>
        <v>-1.5931994257774451</v>
      </c>
      <c r="AD164" s="49">
        <f t="shared" si="55"/>
        <v>-1.6686178052590872</v>
      </c>
      <c r="AE164" s="49">
        <f t="shared" si="56"/>
        <v>-1.8528233310248681</v>
      </c>
      <c r="AF164" s="49">
        <f t="shared" si="57"/>
        <v>-0.88157507342970465</v>
      </c>
      <c r="AG164" s="49">
        <f t="shared" si="58"/>
        <v>-1.2545186667645651</v>
      </c>
      <c r="AH164" s="49">
        <f t="shared" si="59"/>
        <v>-0.6874834273904058</v>
      </c>
      <c r="AI164" s="49">
        <f t="shared" si="60"/>
        <v>-1.5770186640305128</v>
      </c>
      <c r="AJ164" s="87">
        <f t="shared" si="61"/>
        <v>-1.4990539088727763</v>
      </c>
      <c r="AK164" s="89">
        <f t="shared" si="63"/>
        <v>0.21336285461162532</v>
      </c>
      <c r="AL164" s="89">
        <f t="shared" si="63"/>
        <v>0.32866074899346004</v>
      </c>
      <c r="AM164" s="89">
        <f t="shared" si="63"/>
        <v>0.25764940866217817</v>
      </c>
      <c r="AN164" s="89">
        <f t="shared" si="62"/>
        <v>0.20249962216413783</v>
      </c>
    </row>
    <row r="165" spans="1:40">
      <c r="A165" s="1" t="s">
        <v>5</v>
      </c>
      <c r="B165" s="1">
        <v>13067031004</v>
      </c>
      <c r="C165" s="1"/>
      <c r="D165" s="12">
        <v>57.9</v>
      </c>
      <c r="E165" s="12">
        <v>56.4</v>
      </c>
      <c r="F165" s="12">
        <v>28</v>
      </c>
      <c r="G165" s="12">
        <v>23.8</v>
      </c>
      <c r="H165" s="12">
        <v>7.6</v>
      </c>
      <c r="I165" s="12">
        <v>24</v>
      </c>
      <c r="J165" s="12">
        <v>39.299999999999997</v>
      </c>
      <c r="K165" s="12">
        <v>56.7</v>
      </c>
      <c r="L165" s="12">
        <v>48.7</v>
      </c>
      <c r="M165" s="12">
        <v>29.4</v>
      </c>
      <c r="N165" s="12">
        <v>56.3</v>
      </c>
      <c r="O165" s="12">
        <v>32.5</v>
      </c>
      <c r="P165" s="12">
        <v>50</v>
      </c>
      <c r="Q165" s="12">
        <v>16.3</v>
      </c>
      <c r="R165" s="23"/>
      <c r="S165" s="49">
        <f t="shared" si="44"/>
        <v>-1.3715371053580747</v>
      </c>
      <c r="T165" s="49">
        <f t="shared" si="45"/>
        <v>-1.2815584271022282</v>
      </c>
      <c r="U165" s="49">
        <f t="shared" si="46"/>
        <v>-0.86438655437558598</v>
      </c>
      <c r="V165" s="49">
        <f t="shared" si="47"/>
        <v>-0.50172980848588744</v>
      </c>
      <c r="W165" s="49">
        <f t="shared" si="48"/>
        <v>0.59768102746946417</v>
      </c>
      <c r="X165" s="49">
        <f t="shared" si="49"/>
        <v>-1.5635611187717935</v>
      </c>
      <c r="Y165" s="49">
        <f t="shared" si="50"/>
        <v>-0.76536609837969083</v>
      </c>
      <c r="Z165" s="49">
        <f t="shared" si="51"/>
        <v>-1.2757995482487066</v>
      </c>
      <c r="AA165" s="49">
        <f t="shared" si="52"/>
        <v>-0.9406079328658854</v>
      </c>
      <c r="AB165" s="49">
        <f t="shared" si="53"/>
        <v>-1.3102942598506169</v>
      </c>
      <c r="AC165" s="49">
        <f t="shared" si="54"/>
        <v>-1.7623069056502376</v>
      </c>
      <c r="AD165" s="49">
        <f t="shared" si="55"/>
        <v>-2.0800305503487233</v>
      </c>
      <c r="AE165" s="49">
        <f t="shared" si="56"/>
        <v>-1.9102748542548362</v>
      </c>
      <c r="AF165" s="49">
        <f t="shared" si="57"/>
        <v>-0.61151705438100101</v>
      </c>
      <c r="AG165" s="49">
        <f t="shared" si="58"/>
        <v>-1.1960312000968338</v>
      </c>
      <c r="AH165" s="49">
        <f t="shared" si="59"/>
        <v>-0.82149401214339945</v>
      </c>
      <c r="AI165" s="49">
        <f t="shared" si="60"/>
        <v>-1.1755672469884029</v>
      </c>
      <c r="AJ165" s="87">
        <f t="shared" si="61"/>
        <v>-1.5910323411586995</v>
      </c>
      <c r="AK165" s="89">
        <f t="shared" si="63"/>
        <v>0.23082186279266334</v>
      </c>
      <c r="AL165" s="89">
        <f t="shared" si="63"/>
        <v>0.28949534840739022</v>
      </c>
      <c r="AM165" s="89">
        <f t="shared" si="63"/>
        <v>0.35105596591460125</v>
      </c>
      <c r="AN165" s="89">
        <f t="shared" si="62"/>
        <v>0.17679434502164895</v>
      </c>
    </row>
    <row r="166" spans="1:40">
      <c r="A166" s="1" t="s">
        <v>5</v>
      </c>
      <c r="B166" s="1">
        <v>13067031005</v>
      </c>
      <c r="C166" s="1"/>
      <c r="D166" s="12">
        <v>56.8</v>
      </c>
      <c r="E166" s="12">
        <v>55.2</v>
      </c>
      <c r="F166" s="12">
        <v>34.4</v>
      </c>
      <c r="G166" s="12">
        <v>22.9</v>
      </c>
      <c r="H166" s="12">
        <v>9.5</v>
      </c>
      <c r="I166" s="12">
        <v>22.1</v>
      </c>
      <c r="J166" s="12">
        <v>27.7</v>
      </c>
      <c r="K166" s="12">
        <v>41.7</v>
      </c>
      <c r="L166" s="12">
        <v>38.1</v>
      </c>
      <c r="M166" s="12">
        <v>26.4</v>
      </c>
      <c r="N166" s="12">
        <v>54.5</v>
      </c>
      <c r="O166" s="12">
        <v>26.9</v>
      </c>
      <c r="P166" s="12">
        <v>37.299999999999997</v>
      </c>
      <c r="Q166" s="12">
        <v>13</v>
      </c>
      <c r="R166" s="23"/>
      <c r="S166" s="49">
        <f t="shared" si="44"/>
        <v>-1.4652371096106034</v>
      </c>
      <c r="T166" s="49">
        <f t="shared" si="45"/>
        <v>-1.3962685926539744</v>
      </c>
      <c r="U166" s="49">
        <f t="shared" si="46"/>
        <v>-0.5576919156238197</v>
      </c>
      <c r="V166" s="49">
        <f t="shared" si="47"/>
        <v>-0.54956970394045779</v>
      </c>
      <c r="W166" s="49">
        <f t="shared" si="48"/>
        <v>-8.0842873800242993E-2</v>
      </c>
      <c r="X166" s="49">
        <f t="shared" si="49"/>
        <v>-1.3367158329919642</v>
      </c>
      <c r="Y166" s="49">
        <f t="shared" si="50"/>
        <v>-0.18257126221625641</v>
      </c>
      <c r="Z166" s="49">
        <f t="shared" si="51"/>
        <v>-0.53568916285976154</v>
      </c>
      <c r="AA166" s="49">
        <f t="shared" si="52"/>
        <v>3.4995946338492838E-2</v>
      </c>
      <c r="AB166" s="49">
        <f t="shared" si="53"/>
        <v>-1.0567583570437318</v>
      </c>
      <c r="AC166" s="49">
        <f t="shared" si="54"/>
        <v>-1.9314143855230295</v>
      </c>
      <c r="AD166" s="49">
        <f t="shared" si="55"/>
        <v>-1.5040527072232326</v>
      </c>
      <c r="AE166" s="49">
        <f t="shared" si="56"/>
        <v>-0.99823192297908891</v>
      </c>
      <c r="AF166" s="49">
        <f t="shared" si="57"/>
        <v>-0.1164106861250444</v>
      </c>
      <c r="AG166" s="49">
        <f t="shared" si="58"/>
        <v>-0.81741156860605602</v>
      </c>
      <c r="AH166" s="49">
        <f t="shared" si="59"/>
        <v>-0.79555675583390262</v>
      </c>
      <c r="AI166" s="49">
        <f t="shared" si="60"/>
        <v>-0.51915052452166688</v>
      </c>
      <c r="AJ166" s="87">
        <f t="shared" si="61"/>
        <v>-1.1375274254625989</v>
      </c>
      <c r="AK166" s="89">
        <f t="shared" si="63"/>
        <v>0.343843055542428</v>
      </c>
      <c r="AL166" s="89">
        <f t="shared" si="63"/>
        <v>0.29707566779288797</v>
      </c>
      <c r="AM166" s="89">
        <f t="shared" si="63"/>
        <v>0.50378584446452712</v>
      </c>
      <c r="AN166" s="89">
        <f t="shared" si="62"/>
        <v>0.30353568267797076</v>
      </c>
    </row>
    <row r="167" spans="1:40">
      <c r="A167" s="1" t="s">
        <v>5</v>
      </c>
      <c r="B167" s="1">
        <v>13067031101</v>
      </c>
      <c r="C167" s="1"/>
      <c r="D167" s="12">
        <v>66.099999999999994</v>
      </c>
      <c r="E167" s="12">
        <v>64.599999999999994</v>
      </c>
      <c r="F167" s="12">
        <v>30.6</v>
      </c>
      <c r="G167" s="12">
        <v>23</v>
      </c>
      <c r="H167" s="12">
        <v>5.0999999999999996</v>
      </c>
      <c r="I167" s="12">
        <v>11.4</v>
      </c>
      <c r="J167" s="12">
        <v>35.6</v>
      </c>
      <c r="K167" s="12">
        <v>54.5</v>
      </c>
      <c r="L167" s="12">
        <v>42.6</v>
      </c>
      <c r="M167" s="12">
        <v>34.4</v>
      </c>
      <c r="N167" s="12">
        <v>71</v>
      </c>
      <c r="O167" s="12">
        <v>30.2</v>
      </c>
      <c r="P167" s="12">
        <v>47.5</v>
      </c>
      <c r="Q167" s="12">
        <v>13</v>
      </c>
      <c r="R167" s="23"/>
      <c r="S167" s="49">
        <f t="shared" si="44"/>
        <v>-0.6730461645664999</v>
      </c>
      <c r="T167" s="49">
        <f t="shared" si="45"/>
        <v>-0.49770562916529304</v>
      </c>
      <c r="U167" s="49">
        <f t="shared" si="46"/>
        <v>-0.73979185738268083</v>
      </c>
      <c r="V167" s="49">
        <f t="shared" si="47"/>
        <v>-0.54425416000106097</v>
      </c>
      <c r="W167" s="49">
        <f t="shared" si="48"/>
        <v>1.4904756344032892</v>
      </c>
      <c r="X167" s="49">
        <f t="shared" si="49"/>
        <v>-5.9218697284502797E-2</v>
      </c>
      <c r="Y167" s="49">
        <f t="shared" si="50"/>
        <v>-0.57947464201721621</v>
      </c>
      <c r="Z167" s="49">
        <f t="shared" si="51"/>
        <v>-1.1672500250583278</v>
      </c>
      <c r="AA167" s="49">
        <f t="shared" si="52"/>
        <v>-0.3791755118143092</v>
      </c>
      <c r="AB167" s="49">
        <f t="shared" si="53"/>
        <v>-1.7328540978620917</v>
      </c>
      <c r="AC167" s="49">
        <f t="shared" si="54"/>
        <v>-0.38126248668910173</v>
      </c>
      <c r="AD167" s="49">
        <f t="shared" si="55"/>
        <v>-1.8434682219221821</v>
      </c>
      <c r="AE167" s="49">
        <f t="shared" si="56"/>
        <v>-1.7307388441611853</v>
      </c>
      <c r="AF167" s="49">
        <f t="shared" si="57"/>
        <v>-0.1164106861250444</v>
      </c>
      <c r="AG167" s="49">
        <f t="shared" si="58"/>
        <v>-0.7800218292920148</v>
      </c>
      <c r="AH167" s="49">
        <f t="shared" si="59"/>
        <v>-0.22900221657342343</v>
      </c>
      <c r="AI167" s="49">
        <f t="shared" si="60"/>
        <v>-1.0930932115782428</v>
      </c>
      <c r="AJ167" s="87">
        <f t="shared" si="61"/>
        <v>-1.0179700597243784</v>
      </c>
      <c r="AK167" s="89">
        <f t="shared" si="63"/>
        <v>0.35500421197068005</v>
      </c>
      <c r="AL167" s="89">
        <f t="shared" si="63"/>
        <v>0.46265464444530646</v>
      </c>
      <c r="AM167" s="89">
        <f t="shared" si="63"/>
        <v>0.37024537559993165</v>
      </c>
      <c r="AN167" s="89">
        <f t="shared" si="62"/>
        <v>0.3369484637435729</v>
      </c>
    </row>
    <row r="168" spans="1:40">
      <c r="A168" s="1" t="s">
        <v>5</v>
      </c>
      <c r="B168" s="1">
        <v>13067031106</v>
      </c>
      <c r="C168" s="1"/>
      <c r="D168" s="12">
        <v>61.3</v>
      </c>
      <c r="E168" s="12">
        <v>59.9</v>
      </c>
      <c r="F168" s="12">
        <v>39.799999999999997</v>
      </c>
      <c r="G168" s="12">
        <v>24.7</v>
      </c>
      <c r="H168" s="12">
        <v>8.5</v>
      </c>
      <c r="I168" s="12">
        <v>27.1</v>
      </c>
      <c r="J168" s="12">
        <v>25.9</v>
      </c>
      <c r="K168" s="12">
        <v>24</v>
      </c>
      <c r="L168" s="12">
        <v>31</v>
      </c>
      <c r="M168" s="12">
        <v>11.6</v>
      </c>
      <c r="N168" s="12">
        <v>66.400000000000006</v>
      </c>
      <c r="O168" s="12">
        <v>10.3</v>
      </c>
      <c r="P168" s="12">
        <v>26.4</v>
      </c>
      <c r="Q168" s="12">
        <v>12.2</v>
      </c>
      <c r="R168" s="23"/>
      <c r="S168" s="49">
        <f t="shared" si="44"/>
        <v>-1.0819189103957145</v>
      </c>
      <c r="T168" s="49">
        <f t="shared" si="45"/>
        <v>-0.94698711090963372</v>
      </c>
      <c r="U168" s="49">
        <f t="shared" si="46"/>
        <v>-0.29891831417701681</v>
      </c>
      <c r="V168" s="49">
        <f t="shared" si="47"/>
        <v>-0.4538899130313172</v>
      </c>
      <c r="W168" s="49">
        <f t="shared" si="48"/>
        <v>0.27627496897328702</v>
      </c>
      <c r="X168" s="49">
        <f t="shared" si="49"/>
        <v>-1.9336771113599365</v>
      </c>
      <c r="Y168" s="49">
        <f t="shared" si="50"/>
        <v>-9.2137580742620004E-2</v>
      </c>
      <c r="Z168" s="49">
        <f t="shared" si="51"/>
        <v>0.33764109189919367</v>
      </c>
      <c r="AA168" s="49">
        <f t="shared" si="52"/>
        <v>0.68846646920180288</v>
      </c>
      <c r="AB168" s="49">
        <f t="shared" si="53"/>
        <v>0.1940187634702337</v>
      </c>
      <c r="AC168" s="49">
        <f t="shared" si="54"/>
        <v>-0.81342604636401439</v>
      </c>
      <c r="AD168" s="49">
        <f t="shared" si="55"/>
        <v>0.20331018489875627</v>
      </c>
      <c r="AE168" s="49">
        <f t="shared" si="56"/>
        <v>-0.21545491897077065</v>
      </c>
      <c r="AF168" s="49">
        <f t="shared" si="57"/>
        <v>3.6151001188239381E-3</v>
      </c>
      <c r="AG168" s="49">
        <f t="shared" si="58"/>
        <v>-0.14870071372373922</v>
      </c>
      <c r="AH168" s="49">
        <f t="shared" si="59"/>
        <v>-0.6473219959489932</v>
      </c>
      <c r="AI168" s="49">
        <f t="shared" si="60"/>
        <v>0.40670877485707674</v>
      </c>
      <c r="AJ168" s="87">
        <f t="shared" si="61"/>
        <v>-0.2054889200793012</v>
      </c>
      <c r="AK168" s="89">
        <f t="shared" si="63"/>
        <v>0.54345895534649058</v>
      </c>
      <c r="AL168" s="89">
        <f t="shared" si="63"/>
        <v>0.34039816923837668</v>
      </c>
      <c r="AM168" s="89">
        <f t="shared" si="63"/>
        <v>0.71920750194005068</v>
      </c>
      <c r="AN168" s="89">
        <f t="shared" si="62"/>
        <v>0.56401313910897666</v>
      </c>
    </row>
    <row r="169" spans="1:40">
      <c r="A169" s="1" t="s">
        <v>5</v>
      </c>
      <c r="B169" s="1">
        <v>13067031108</v>
      </c>
      <c r="C169" s="1"/>
      <c r="D169" s="12">
        <v>66.099999999999994</v>
      </c>
      <c r="E169" s="12">
        <v>64.599999999999994</v>
      </c>
      <c r="F169" s="12">
        <v>38.1</v>
      </c>
      <c r="G169" s="12">
        <v>23</v>
      </c>
      <c r="H169" s="12">
        <v>9.5</v>
      </c>
      <c r="I169" s="12">
        <v>5.5</v>
      </c>
      <c r="J169" s="12">
        <v>37.9</v>
      </c>
      <c r="K169" s="12">
        <v>46.7</v>
      </c>
      <c r="L169" s="12">
        <v>50.8</v>
      </c>
      <c r="M169" s="12">
        <v>10.6</v>
      </c>
      <c r="N169" s="12">
        <v>71</v>
      </c>
      <c r="O169" s="12">
        <v>8.5</v>
      </c>
      <c r="P169" s="12">
        <v>26.9</v>
      </c>
      <c r="Q169" s="12">
        <v>11.7</v>
      </c>
      <c r="R169" s="23"/>
      <c r="S169" s="49">
        <f t="shared" si="44"/>
        <v>-0.6730461645664999</v>
      </c>
      <c r="T169" s="49">
        <f t="shared" si="45"/>
        <v>-0.49770562916529304</v>
      </c>
      <c r="U169" s="49">
        <f t="shared" si="46"/>
        <v>-0.38038407759545456</v>
      </c>
      <c r="V169" s="49">
        <f t="shared" si="47"/>
        <v>-0.54425416000106097</v>
      </c>
      <c r="W169" s="49">
        <f t="shared" si="48"/>
        <v>-8.0842873800242993E-2</v>
      </c>
      <c r="X169" s="49">
        <f t="shared" si="49"/>
        <v>0.64519561118970481</v>
      </c>
      <c r="Y169" s="49">
        <f t="shared" si="50"/>
        <v>-0.69502879056686262</v>
      </c>
      <c r="Z169" s="49">
        <f t="shared" si="51"/>
        <v>-0.78239262465607662</v>
      </c>
      <c r="AA169" s="49">
        <f t="shared" si="52"/>
        <v>-1.1338879466705258</v>
      </c>
      <c r="AB169" s="49">
        <f t="shared" si="53"/>
        <v>0.27853073107252868</v>
      </c>
      <c r="AC169" s="49">
        <f t="shared" si="54"/>
        <v>-0.38126248668910173</v>
      </c>
      <c r="AD169" s="49">
        <f t="shared" si="55"/>
        <v>0.38844592018909252</v>
      </c>
      <c r="AE169" s="49">
        <f t="shared" si="56"/>
        <v>-0.25136212098950084</v>
      </c>
      <c r="AF169" s="49">
        <f t="shared" si="57"/>
        <v>7.8631216521241581E-2</v>
      </c>
      <c r="AG169" s="49">
        <f t="shared" si="58"/>
        <v>-0.30177097393458813</v>
      </c>
      <c r="AH169" s="49">
        <f t="shared" si="59"/>
        <v>-0.31800944064367276</v>
      </c>
      <c r="AI169" s="49">
        <f t="shared" si="60"/>
        <v>-0.54591661341802455</v>
      </c>
      <c r="AJ169" s="87">
        <f t="shared" si="61"/>
        <v>-4.1386867742067117E-2</v>
      </c>
      <c r="AK169" s="89">
        <f t="shared" si="63"/>
        <v>0.49776617572112042</v>
      </c>
      <c r="AL169" s="89">
        <f t="shared" si="63"/>
        <v>0.43664174708954351</v>
      </c>
      <c r="AM169" s="89">
        <f t="shared" si="63"/>
        <v>0.49755812148538808</v>
      </c>
      <c r="AN169" s="89">
        <f t="shared" si="62"/>
        <v>0.60987485505850358</v>
      </c>
    </row>
    <row r="170" spans="1:40">
      <c r="A170" s="1" t="s">
        <v>5</v>
      </c>
      <c r="B170" s="1">
        <v>13067031110</v>
      </c>
      <c r="C170" s="1"/>
      <c r="D170" s="12">
        <v>66.099999999999994</v>
      </c>
      <c r="E170" s="12">
        <v>64.599999999999994</v>
      </c>
      <c r="F170" s="12">
        <v>38.1</v>
      </c>
      <c r="G170" s="12">
        <v>23</v>
      </c>
      <c r="H170" s="12">
        <v>8.4</v>
      </c>
      <c r="I170" s="12">
        <v>20.7</v>
      </c>
      <c r="J170" s="12">
        <v>30.1</v>
      </c>
      <c r="K170" s="12">
        <v>31.4</v>
      </c>
      <c r="L170" s="12">
        <v>39.5</v>
      </c>
      <c r="M170" s="12">
        <v>14.3</v>
      </c>
      <c r="N170" s="12">
        <v>71</v>
      </c>
      <c r="O170" s="12">
        <v>25.8</v>
      </c>
      <c r="P170" s="12">
        <v>32.5</v>
      </c>
      <c r="Q170" s="12">
        <v>7.9</v>
      </c>
      <c r="R170" s="23"/>
      <c r="S170" s="49">
        <f t="shared" si="44"/>
        <v>-0.6730461645664999</v>
      </c>
      <c r="T170" s="49">
        <f t="shared" si="45"/>
        <v>-0.49770562916529304</v>
      </c>
      <c r="U170" s="49">
        <f t="shared" si="46"/>
        <v>-0.38038407759545456</v>
      </c>
      <c r="V170" s="49">
        <f t="shared" si="47"/>
        <v>-0.54425416000106097</v>
      </c>
      <c r="W170" s="49">
        <f t="shared" si="48"/>
        <v>0.3119867532506399</v>
      </c>
      <c r="X170" s="49">
        <f t="shared" si="49"/>
        <v>-1.1695666750489315</v>
      </c>
      <c r="Y170" s="49">
        <f t="shared" si="50"/>
        <v>-0.30314950418110503</v>
      </c>
      <c r="Z170" s="49">
        <f t="shared" si="51"/>
        <v>-2.7480031559352476E-2</v>
      </c>
      <c r="AA170" s="49">
        <f t="shared" si="52"/>
        <v>-9.3857396197934331E-2</v>
      </c>
      <c r="AB170" s="49">
        <f t="shared" si="53"/>
        <v>-3.4163549055962819E-2</v>
      </c>
      <c r="AC170" s="49">
        <f t="shared" si="54"/>
        <v>-0.38126248668910173</v>
      </c>
      <c r="AD170" s="49">
        <f t="shared" si="55"/>
        <v>-1.390914202323583</v>
      </c>
      <c r="AE170" s="49">
        <f t="shared" si="56"/>
        <v>-0.65352278359927918</v>
      </c>
      <c r="AF170" s="49">
        <f t="shared" si="57"/>
        <v>0.64875370117961551</v>
      </c>
      <c r="AG170" s="49">
        <f t="shared" si="58"/>
        <v>-0.32041000808945547</v>
      </c>
      <c r="AH170" s="49">
        <f t="shared" si="59"/>
        <v>-0.46515992247252935</v>
      </c>
      <c r="AI170" s="49">
        <f t="shared" si="60"/>
        <v>-5.1833658937749882E-2</v>
      </c>
      <c r="AJ170" s="87">
        <f t="shared" si="61"/>
        <v>-0.44423644285808706</v>
      </c>
      <c r="AK170" s="89">
        <f t="shared" si="63"/>
        <v>0.49220226488112473</v>
      </c>
      <c r="AL170" s="89">
        <f t="shared" si="63"/>
        <v>0.39363613243691731</v>
      </c>
      <c r="AM170" s="89">
        <f t="shared" si="63"/>
        <v>0.61251745607970887</v>
      </c>
      <c r="AN170" s="89">
        <f t="shared" si="62"/>
        <v>0.49729020105069643</v>
      </c>
    </row>
    <row r="171" spans="1:40">
      <c r="A171" s="1" t="s">
        <v>5</v>
      </c>
      <c r="B171" s="1">
        <v>13067031111</v>
      </c>
      <c r="C171" s="1"/>
      <c r="D171" s="12">
        <v>66.099999999999994</v>
      </c>
      <c r="E171" s="12">
        <v>64.599999999999994</v>
      </c>
      <c r="F171" s="12">
        <v>41</v>
      </c>
      <c r="G171" s="12">
        <v>23</v>
      </c>
      <c r="H171" s="12">
        <v>12.3</v>
      </c>
      <c r="I171" s="12">
        <v>3.1</v>
      </c>
      <c r="J171" s="12">
        <v>12.2</v>
      </c>
      <c r="K171" s="12">
        <v>9.4</v>
      </c>
      <c r="L171" s="12">
        <v>27.4</v>
      </c>
      <c r="M171" s="12">
        <v>2.9</v>
      </c>
      <c r="N171" s="12">
        <v>71</v>
      </c>
      <c r="O171" s="12">
        <v>3.3</v>
      </c>
      <c r="P171" s="12">
        <v>12.5</v>
      </c>
      <c r="Q171" s="12">
        <v>4.8</v>
      </c>
      <c r="R171" s="23"/>
      <c r="S171" s="49">
        <f t="shared" si="44"/>
        <v>-0.6730461645664999</v>
      </c>
      <c r="T171" s="49">
        <f t="shared" si="45"/>
        <v>-0.49770562916529304</v>
      </c>
      <c r="U171" s="49">
        <f t="shared" si="46"/>
        <v>-0.24141306941106047</v>
      </c>
      <c r="V171" s="49">
        <f t="shared" si="47"/>
        <v>-0.54425416000106097</v>
      </c>
      <c r="W171" s="49">
        <f t="shared" si="48"/>
        <v>-1.0807728335661273</v>
      </c>
      <c r="X171" s="49">
        <f t="shared" si="49"/>
        <v>0.93173702480633169</v>
      </c>
      <c r="Y171" s="49">
        <f t="shared" si="50"/>
        <v>0.59616321714005693</v>
      </c>
      <c r="Z171" s="49">
        <f t="shared" si="51"/>
        <v>1.0580152003444334</v>
      </c>
      <c r="AA171" s="49">
        <f t="shared" si="52"/>
        <v>1.0198036357240445</v>
      </c>
      <c r="AB171" s="49">
        <f t="shared" si="53"/>
        <v>0.92927288161019994</v>
      </c>
      <c r="AC171" s="49">
        <f t="shared" si="54"/>
        <v>-0.38126248668910173</v>
      </c>
      <c r="AD171" s="49">
        <f t="shared" si="55"/>
        <v>0.92328248880561925</v>
      </c>
      <c r="AE171" s="49">
        <f t="shared" si="56"/>
        <v>0.78276529714992882</v>
      </c>
      <c r="AF171" s="49">
        <f t="shared" si="57"/>
        <v>1.113853622874605</v>
      </c>
      <c r="AG171" s="49">
        <f t="shared" si="58"/>
        <v>0.46547018286825886</v>
      </c>
      <c r="AH171" s="49">
        <f t="shared" si="59"/>
        <v>-0.21561308782337901</v>
      </c>
      <c r="AI171" s="49">
        <f t="shared" si="60"/>
        <v>1.0023639058928928</v>
      </c>
      <c r="AJ171" s="87">
        <f t="shared" si="61"/>
        <v>0.6096597305352629</v>
      </c>
      <c r="AK171" s="89">
        <f t="shared" si="63"/>
        <v>0.72679421192499361</v>
      </c>
      <c r="AL171" s="89">
        <f t="shared" si="63"/>
        <v>0.46656769796985076</v>
      </c>
      <c r="AM171" s="89">
        <f t="shared" si="63"/>
        <v>0.85779985144459958</v>
      </c>
      <c r="AN171" s="89">
        <f t="shared" si="62"/>
        <v>0.79182330564059333</v>
      </c>
    </row>
    <row r="172" spans="1:40">
      <c r="A172" s="1" t="s">
        <v>5</v>
      </c>
      <c r="B172" s="1">
        <v>13067031112</v>
      </c>
      <c r="C172" s="1"/>
      <c r="D172" s="12">
        <v>66.099999999999994</v>
      </c>
      <c r="E172" s="12">
        <v>64.599999999999994</v>
      </c>
      <c r="F172" s="12">
        <v>51.8</v>
      </c>
      <c r="G172" s="12">
        <v>23</v>
      </c>
      <c r="H172" s="12">
        <v>8.1999999999999993</v>
      </c>
      <c r="I172" s="12">
        <v>1.5</v>
      </c>
      <c r="J172" s="12">
        <v>3</v>
      </c>
      <c r="K172" s="12">
        <v>14.2</v>
      </c>
      <c r="L172" s="12">
        <v>33.4</v>
      </c>
      <c r="M172" s="12">
        <v>3.2</v>
      </c>
      <c r="N172" s="12">
        <v>71</v>
      </c>
      <c r="O172" s="12">
        <v>4</v>
      </c>
      <c r="P172" s="12">
        <v>11.3</v>
      </c>
      <c r="Q172" s="12">
        <v>6.2</v>
      </c>
      <c r="R172" s="23"/>
      <c r="S172" s="49">
        <f t="shared" si="44"/>
        <v>-0.6730461645664999</v>
      </c>
      <c r="T172" s="49">
        <f t="shared" si="45"/>
        <v>-0.49770562916529304</v>
      </c>
      <c r="U172" s="49">
        <f t="shared" si="46"/>
        <v>0.27613413348254523</v>
      </c>
      <c r="V172" s="49">
        <f t="shared" si="47"/>
        <v>-0.54425416000106097</v>
      </c>
      <c r="W172" s="49">
        <f t="shared" si="48"/>
        <v>0.38341032180534629</v>
      </c>
      <c r="X172" s="49">
        <f t="shared" si="49"/>
        <v>1.1227646338840829</v>
      </c>
      <c r="Y172" s="49">
        <f t="shared" si="50"/>
        <v>1.0583798113386429</v>
      </c>
      <c r="Z172" s="49">
        <f t="shared" si="51"/>
        <v>0.82117987701997108</v>
      </c>
      <c r="AA172" s="49">
        <f t="shared" si="52"/>
        <v>0.46757502485364189</v>
      </c>
      <c r="AB172" s="49">
        <f t="shared" si="53"/>
        <v>0.90391929132951154</v>
      </c>
      <c r="AC172" s="49">
        <f t="shared" si="54"/>
        <v>-0.38126248668910173</v>
      </c>
      <c r="AD172" s="49">
        <f t="shared" si="55"/>
        <v>0.85128525841493285</v>
      </c>
      <c r="AE172" s="49">
        <f t="shared" si="56"/>
        <v>0.86894258199488128</v>
      </c>
      <c r="AF172" s="49">
        <f t="shared" si="57"/>
        <v>0.9038084969478356</v>
      </c>
      <c r="AG172" s="49">
        <f t="shared" si="58"/>
        <v>0.48413223664706412</v>
      </c>
      <c r="AH172" s="49">
        <f t="shared" si="59"/>
        <v>0.16081184953968047</v>
      </c>
      <c r="AI172" s="49">
        <f t="shared" si="60"/>
        <v>0.73089139773437495</v>
      </c>
      <c r="AJ172" s="87">
        <f t="shared" si="61"/>
        <v>0.56069346266713704</v>
      </c>
      <c r="AK172" s="89">
        <f t="shared" si="63"/>
        <v>0.73236499431928204</v>
      </c>
      <c r="AL172" s="89">
        <f t="shared" si="63"/>
        <v>0.57658015325153045</v>
      </c>
      <c r="AM172" s="89">
        <f t="shared" si="63"/>
        <v>0.79463576408728021</v>
      </c>
      <c r="AN172" s="89">
        <f t="shared" si="62"/>
        <v>0.7781386683305036</v>
      </c>
    </row>
    <row r="173" spans="1:40">
      <c r="A173" s="1" t="s">
        <v>5</v>
      </c>
      <c r="B173" s="1">
        <v>13067031113</v>
      </c>
      <c r="C173" s="1"/>
      <c r="D173" s="12">
        <v>71.400000000000006</v>
      </c>
      <c r="E173" s="12">
        <v>69.599999999999994</v>
      </c>
      <c r="F173" s="12">
        <v>28</v>
      </c>
      <c r="G173" s="12">
        <v>23.5</v>
      </c>
      <c r="H173" s="12">
        <v>11.2491</v>
      </c>
      <c r="I173" s="12">
        <v>30.4</v>
      </c>
      <c r="J173" s="12">
        <v>59.6</v>
      </c>
      <c r="K173" s="12">
        <v>85</v>
      </c>
      <c r="L173" s="12">
        <v>49.3</v>
      </c>
      <c r="M173" s="12">
        <v>18.3</v>
      </c>
      <c r="N173" s="12">
        <v>75.8</v>
      </c>
      <c r="O173" s="12">
        <v>10.9</v>
      </c>
      <c r="P173" s="12">
        <v>48.8</v>
      </c>
      <c r="Q173" s="12">
        <v>9.6</v>
      </c>
      <c r="R173" s="23"/>
      <c r="S173" s="49">
        <f t="shared" si="44"/>
        <v>-0.22158250771340765</v>
      </c>
      <c r="T173" s="49">
        <f t="shared" si="45"/>
        <v>-1.9746606033015247E-2</v>
      </c>
      <c r="U173" s="49">
        <f t="shared" si="46"/>
        <v>-0.86438655437558598</v>
      </c>
      <c r="V173" s="49">
        <f t="shared" si="47"/>
        <v>-0.51767644030407756</v>
      </c>
      <c r="W173" s="49">
        <f t="shared" si="48"/>
        <v>-0.70547769259542448</v>
      </c>
      <c r="X173" s="49">
        <f t="shared" si="49"/>
        <v>-2.327671555082798</v>
      </c>
      <c r="Y173" s="49">
        <f t="shared" si="50"/>
        <v>-1.7852570616657013</v>
      </c>
      <c r="Z173" s="49">
        <f t="shared" si="51"/>
        <v>-2.6721411420158496</v>
      </c>
      <c r="AA173" s="49">
        <f t="shared" si="52"/>
        <v>-0.99583079395292518</v>
      </c>
      <c r="AB173" s="49">
        <f t="shared" si="53"/>
        <v>-0.37221141946514275</v>
      </c>
      <c r="AC173" s="49">
        <f t="shared" si="54"/>
        <v>6.9690792971677018E-2</v>
      </c>
      <c r="AD173" s="49">
        <f t="shared" si="55"/>
        <v>0.14159827313531093</v>
      </c>
      <c r="AE173" s="49">
        <f t="shared" si="56"/>
        <v>-1.8240975694098835</v>
      </c>
      <c r="AF173" s="49">
        <f t="shared" si="57"/>
        <v>0.39369890541139563</v>
      </c>
      <c r="AG173" s="49">
        <f t="shared" si="58"/>
        <v>-0.85725403381393372</v>
      </c>
      <c r="AH173" s="49">
        <f t="shared" si="59"/>
        <v>-0.92025691682428712</v>
      </c>
      <c r="AI173" s="49">
        <f t="shared" si="60"/>
        <v>-1.3467277851446393</v>
      </c>
      <c r="AJ173" s="87">
        <f t="shared" si="61"/>
        <v>-0.30477739947287497</v>
      </c>
      <c r="AK173" s="89">
        <f t="shared" si="63"/>
        <v>0.33194973949287443</v>
      </c>
      <c r="AL173" s="89">
        <f t="shared" si="63"/>
        <v>0.26063129463133666</v>
      </c>
      <c r="AM173" s="89">
        <f t="shared" si="63"/>
        <v>0.31123167852151662</v>
      </c>
      <c r="AN173" s="89">
        <f t="shared" si="62"/>
        <v>0.53626491796149878</v>
      </c>
    </row>
    <row r="174" spans="1:40">
      <c r="A174" s="1" t="s">
        <v>5</v>
      </c>
      <c r="B174" s="1">
        <v>13067031114</v>
      </c>
      <c r="C174" s="1"/>
      <c r="D174" s="12">
        <v>66.099999999999994</v>
      </c>
      <c r="E174" s="12">
        <v>64.599999999999994</v>
      </c>
      <c r="F174" s="12">
        <v>38.200000000000003</v>
      </c>
      <c r="G174" s="12">
        <v>23</v>
      </c>
      <c r="H174" s="12">
        <v>7.3</v>
      </c>
      <c r="I174" s="12">
        <v>19.899999999999999</v>
      </c>
      <c r="J174" s="12">
        <v>48</v>
      </c>
      <c r="K174" s="12">
        <v>48.2</v>
      </c>
      <c r="L174" s="12">
        <v>40.200000000000003</v>
      </c>
      <c r="M174" s="12">
        <v>18.899999999999999</v>
      </c>
      <c r="N174" s="12">
        <v>71</v>
      </c>
      <c r="O174" s="12">
        <v>10.7</v>
      </c>
      <c r="P174" s="12">
        <v>35.700000000000003</v>
      </c>
      <c r="Q174" s="12">
        <v>9.9</v>
      </c>
      <c r="R174" s="23"/>
      <c r="S174" s="49">
        <f t="shared" si="44"/>
        <v>-0.6730461645664999</v>
      </c>
      <c r="T174" s="49">
        <f t="shared" si="45"/>
        <v>-0.49770562916529304</v>
      </c>
      <c r="U174" s="49">
        <f t="shared" si="46"/>
        <v>-0.37559197386495813</v>
      </c>
      <c r="V174" s="49">
        <f t="shared" si="47"/>
        <v>-0.54425416000106097</v>
      </c>
      <c r="W174" s="49">
        <f t="shared" si="48"/>
        <v>0.70481638030152316</v>
      </c>
      <c r="X174" s="49">
        <f t="shared" si="49"/>
        <v>-1.0740528705100558</v>
      </c>
      <c r="Y174" s="49">
        <f t="shared" si="50"/>
        <v>-1.2024622255022668</v>
      </c>
      <c r="Z174" s="49">
        <f t="shared" si="51"/>
        <v>-0.85640366319497108</v>
      </c>
      <c r="AA174" s="49">
        <f t="shared" si="52"/>
        <v>-0.15828406746614823</v>
      </c>
      <c r="AB174" s="49">
        <f t="shared" si="53"/>
        <v>-0.42291860002651954</v>
      </c>
      <c r="AC174" s="49">
        <f t="shared" si="54"/>
        <v>-0.38126248668910173</v>
      </c>
      <c r="AD174" s="49">
        <f t="shared" si="55"/>
        <v>0.16216891038979284</v>
      </c>
      <c r="AE174" s="49">
        <f t="shared" si="56"/>
        <v>-0.88332887651915271</v>
      </c>
      <c r="AF174" s="49">
        <f t="shared" si="57"/>
        <v>0.34868923556994497</v>
      </c>
      <c r="AG174" s="49">
        <f t="shared" si="58"/>
        <v>-0.39694021643323835</v>
      </c>
      <c r="AH174" s="49">
        <f t="shared" si="59"/>
        <v>-0.52318523475837297</v>
      </c>
      <c r="AI174" s="49">
        <f t="shared" si="60"/>
        <v>-0.47920211022921294</v>
      </c>
      <c r="AJ174" s="87">
        <f t="shared" si="61"/>
        <v>-0.18843330431212918</v>
      </c>
      <c r="AK174" s="89">
        <f t="shared" si="63"/>
        <v>0.46935734425631292</v>
      </c>
      <c r="AL174" s="89">
        <f t="shared" si="63"/>
        <v>0.37667788541489544</v>
      </c>
      <c r="AM174" s="89">
        <f t="shared" si="63"/>
        <v>0.51308072720337727</v>
      </c>
      <c r="AN174" s="89">
        <f t="shared" si="62"/>
        <v>0.56877968403951085</v>
      </c>
    </row>
    <row r="175" spans="1:40">
      <c r="A175" s="1" t="s">
        <v>5</v>
      </c>
      <c r="B175" s="1">
        <v>13067031115</v>
      </c>
      <c r="C175" s="1"/>
      <c r="D175" s="12">
        <v>61.4</v>
      </c>
      <c r="E175" s="12">
        <v>59.9</v>
      </c>
      <c r="F175" s="12">
        <v>33.5</v>
      </c>
      <c r="G175" s="12">
        <v>24</v>
      </c>
      <c r="H175" s="12">
        <v>6.4</v>
      </c>
      <c r="I175" s="12">
        <v>9.1999999999999993</v>
      </c>
      <c r="J175" s="12">
        <v>55.8</v>
      </c>
      <c r="K175" s="12">
        <v>29</v>
      </c>
      <c r="L175" s="12">
        <v>33.700000000000003</v>
      </c>
      <c r="M175" s="12">
        <v>18.899999999999999</v>
      </c>
      <c r="N175" s="12">
        <v>62.2</v>
      </c>
      <c r="O175" s="12">
        <v>10.199999999999999</v>
      </c>
      <c r="P175" s="12">
        <v>26.1</v>
      </c>
      <c r="Q175" s="12">
        <v>6.7</v>
      </c>
      <c r="R175" s="23"/>
      <c r="S175" s="49">
        <f t="shared" si="44"/>
        <v>-1.073400728190939</v>
      </c>
      <c r="T175" s="49">
        <f t="shared" si="45"/>
        <v>-0.94698711090963372</v>
      </c>
      <c r="U175" s="49">
        <f t="shared" si="46"/>
        <v>-0.60082084919828671</v>
      </c>
      <c r="V175" s="49">
        <f t="shared" si="47"/>
        <v>-0.49109872060709403</v>
      </c>
      <c r="W175" s="49">
        <f t="shared" si="48"/>
        <v>1.0262224387976999</v>
      </c>
      <c r="X175" s="49">
        <f t="shared" si="49"/>
        <v>0.20344426519740524</v>
      </c>
      <c r="Y175" s="49">
        <f t="shared" si="50"/>
        <v>-1.5943415118880244</v>
      </c>
      <c r="Z175" s="49">
        <f t="shared" si="51"/>
        <v>9.0937630102878655E-2</v>
      </c>
      <c r="AA175" s="49">
        <f t="shared" si="52"/>
        <v>0.43996359431012139</v>
      </c>
      <c r="AB175" s="49">
        <f t="shared" si="53"/>
        <v>-0.42291860002651954</v>
      </c>
      <c r="AC175" s="49">
        <f t="shared" si="54"/>
        <v>-1.2080101660671962</v>
      </c>
      <c r="AD175" s="49">
        <f t="shared" si="55"/>
        <v>0.21359550352599732</v>
      </c>
      <c r="AE175" s="49">
        <f t="shared" si="56"/>
        <v>-0.19391059775953273</v>
      </c>
      <c r="AF175" s="49">
        <f t="shared" si="57"/>
        <v>0.82879238054541793</v>
      </c>
      <c r="AG175" s="49">
        <f t="shared" si="58"/>
        <v>-0.18353358568899444</v>
      </c>
      <c r="AH175" s="49">
        <f t="shared" si="59"/>
        <v>-0.4967117452569817</v>
      </c>
      <c r="AI175" s="49">
        <f t="shared" si="60"/>
        <v>3.5994208128826831E-2</v>
      </c>
      <c r="AJ175" s="87">
        <f t="shared" si="61"/>
        <v>-8.9883219938828446E-2</v>
      </c>
      <c r="AK175" s="89">
        <f t="shared" si="63"/>
        <v>0.53306104565302859</v>
      </c>
      <c r="AL175" s="89">
        <f t="shared" si="63"/>
        <v>0.38441492218064199</v>
      </c>
      <c r="AM175" s="89">
        <f t="shared" si="63"/>
        <v>0.63295255319297139</v>
      </c>
      <c r="AN175" s="89">
        <f t="shared" si="62"/>
        <v>0.5963215454114954</v>
      </c>
    </row>
    <row r="176" spans="1:40">
      <c r="A176" s="1" t="s">
        <v>5</v>
      </c>
      <c r="B176" s="1">
        <v>13067031116</v>
      </c>
      <c r="C176" s="1"/>
      <c r="D176" s="12">
        <v>66.099999999999994</v>
      </c>
      <c r="E176" s="12">
        <v>64.599999999999994</v>
      </c>
      <c r="F176" s="12">
        <v>33.1</v>
      </c>
      <c r="G176" s="12">
        <v>23</v>
      </c>
      <c r="H176" s="12">
        <v>9.6999999999999993</v>
      </c>
      <c r="I176" s="12">
        <v>19.399999999999999</v>
      </c>
      <c r="J176" s="12">
        <v>57.8</v>
      </c>
      <c r="K176" s="12">
        <v>69.2</v>
      </c>
      <c r="L176" s="12">
        <v>46.7</v>
      </c>
      <c r="M176" s="12">
        <v>28.6</v>
      </c>
      <c r="N176" s="12">
        <v>71</v>
      </c>
      <c r="O176" s="12">
        <v>13.5</v>
      </c>
      <c r="P176" s="12">
        <v>41.6</v>
      </c>
      <c r="Q176" s="12">
        <v>23.6</v>
      </c>
      <c r="R176" s="23"/>
      <c r="S176" s="49">
        <f t="shared" si="44"/>
        <v>-0.6730461645664999</v>
      </c>
      <c r="T176" s="49">
        <f t="shared" si="45"/>
        <v>-0.49770562916529304</v>
      </c>
      <c r="U176" s="49">
        <f t="shared" si="46"/>
        <v>-0.61998926412027211</v>
      </c>
      <c r="V176" s="49">
        <f t="shared" si="47"/>
        <v>-0.54425416000106097</v>
      </c>
      <c r="W176" s="49">
        <f t="shared" si="48"/>
        <v>-0.15226644235494874</v>
      </c>
      <c r="X176" s="49">
        <f t="shared" si="49"/>
        <v>-1.0143567426732587</v>
      </c>
      <c r="Y176" s="49">
        <f t="shared" si="50"/>
        <v>-1.6948233801920647</v>
      </c>
      <c r="Z176" s="49">
        <f t="shared" si="51"/>
        <v>-1.8925582027394943</v>
      </c>
      <c r="AA176" s="49">
        <f t="shared" si="52"/>
        <v>-0.75653172924241785</v>
      </c>
      <c r="AB176" s="49">
        <f t="shared" si="53"/>
        <v>-1.242684685768781</v>
      </c>
      <c r="AC176" s="49">
        <f t="shared" si="54"/>
        <v>-0.38126248668910173</v>
      </c>
      <c r="AD176" s="49">
        <f t="shared" si="55"/>
        <v>-0.12582001117295238</v>
      </c>
      <c r="AE176" s="49">
        <f t="shared" si="56"/>
        <v>-1.307033860340169</v>
      </c>
      <c r="AF176" s="49">
        <f t="shared" si="57"/>
        <v>-1.7067523538562988</v>
      </c>
      <c r="AG176" s="49">
        <f t="shared" si="58"/>
        <v>-0.9732747366949569</v>
      </c>
      <c r="AH176" s="49">
        <f t="shared" si="59"/>
        <v>-0.74234882615334263</v>
      </c>
      <c r="AI176" s="49">
        <f t="shared" si="60"/>
        <v>-1.2972582059168978</v>
      </c>
      <c r="AJ176" s="87">
        <f t="shared" si="61"/>
        <v>-0.8802171780146304</v>
      </c>
      <c r="AK176" s="89">
        <f t="shared" si="63"/>
        <v>0.29731656906890841</v>
      </c>
      <c r="AL176" s="89">
        <f t="shared" si="63"/>
        <v>0.31262600573175753</v>
      </c>
      <c r="AM176" s="89">
        <f t="shared" si="63"/>
        <v>0.32274187100865542</v>
      </c>
      <c r="AN176" s="89">
        <f t="shared" si="62"/>
        <v>0.37544635845130303</v>
      </c>
    </row>
    <row r="177" spans="1:40">
      <c r="A177" s="1" t="s">
        <v>5</v>
      </c>
      <c r="B177" s="1">
        <v>13067031117</v>
      </c>
      <c r="C177" s="1"/>
      <c r="D177" s="12">
        <v>65.099999999999994</v>
      </c>
      <c r="E177" s="12">
        <v>63.6</v>
      </c>
      <c r="F177" s="12">
        <v>62.4</v>
      </c>
      <c r="G177" s="12">
        <v>23.3</v>
      </c>
      <c r="H177" s="12">
        <v>5.8</v>
      </c>
      <c r="I177" s="12">
        <v>16.399999999999999</v>
      </c>
      <c r="J177" s="12">
        <v>18.3</v>
      </c>
      <c r="K177" s="12">
        <v>10.6</v>
      </c>
      <c r="L177" s="12">
        <v>16.3</v>
      </c>
      <c r="M177" s="12">
        <v>5.5</v>
      </c>
      <c r="N177" s="12">
        <v>69.400000000000006</v>
      </c>
      <c r="O177" s="12">
        <v>2.6</v>
      </c>
      <c r="P177" s="12">
        <v>7.9</v>
      </c>
      <c r="Q177" s="12">
        <v>4.5999999999999996</v>
      </c>
      <c r="R177" s="23"/>
      <c r="S177" s="49">
        <f t="shared" si="44"/>
        <v>-0.75822798661425306</v>
      </c>
      <c r="T177" s="49">
        <f t="shared" si="45"/>
        <v>-0.59329743379174793</v>
      </c>
      <c r="U177" s="49">
        <f t="shared" si="46"/>
        <v>0.78409712891515837</v>
      </c>
      <c r="V177" s="49">
        <f t="shared" si="47"/>
        <v>-0.52830752818287086</v>
      </c>
      <c r="W177" s="49">
        <f t="shared" si="48"/>
        <v>1.2404931444618181</v>
      </c>
      <c r="X177" s="49">
        <f t="shared" si="49"/>
        <v>-0.6561799756524751</v>
      </c>
      <c r="Y177" s="49">
        <f t="shared" si="50"/>
        <v>0.28969351881273353</v>
      </c>
      <c r="Z177" s="49">
        <f t="shared" si="51"/>
        <v>0.99880636951331792</v>
      </c>
      <c r="AA177" s="49">
        <f t="shared" si="52"/>
        <v>2.0414265658342896</v>
      </c>
      <c r="AB177" s="49">
        <f t="shared" si="53"/>
        <v>0.70954176584423301</v>
      </c>
      <c r="AC177" s="49">
        <f t="shared" si="54"/>
        <v>-0.53158024657602754</v>
      </c>
      <c r="AD177" s="49">
        <f t="shared" si="55"/>
        <v>0.99527971919630553</v>
      </c>
      <c r="AE177" s="49">
        <f t="shared" si="56"/>
        <v>1.1131115557222466</v>
      </c>
      <c r="AF177" s="49">
        <f t="shared" si="57"/>
        <v>1.1438600694355721</v>
      </c>
      <c r="AG177" s="49">
        <f t="shared" si="58"/>
        <v>0.63280569484957105</v>
      </c>
      <c r="AH177" s="49">
        <f t="shared" si="59"/>
        <v>-3.1675590293090986E-2</v>
      </c>
      <c r="AI177" s="49">
        <f t="shared" si="60"/>
        <v>1.2499249003972801</v>
      </c>
      <c r="AJ177" s="87">
        <f t="shared" si="61"/>
        <v>0.68016777444452414</v>
      </c>
      <c r="AK177" s="89">
        <f t="shared" si="63"/>
        <v>0.77674529100415934</v>
      </c>
      <c r="AL177" s="89">
        <f t="shared" si="63"/>
        <v>0.52032453954211344</v>
      </c>
      <c r="AM177" s="89">
        <f t="shared" si="63"/>
        <v>0.91540039593144418</v>
      </c>
      <c r="AN177" s="89">
        <f t="shared" si="62"/>
        <v>0.81152823824727494</v>
      </c>
    </row>
    <row r="178" spans="1:40">
      <c r="A178" s="1" t="s">
        <v>5</v>
      </c>
      <c r="B178" s="1">
        <v>13067031118</v>
      </c>
      <c r="C178" s="1"/>
      <c r="D178" s="12">
        <v>66.099999999999994</v>
      </c>
      <c r="E178" s="12">
        <v>64.599999999999994</v>
      </c>
      <c r="F178" s="12">
        <v>67.8</v>
      </c>
      <c r="G178" s="12">
        <v>23</v>
      </c>
      <c r="H178" s="12">
        <v>8.5</v>
      </c>
      <c r="I178" s="12">
        <v>12.2</v>
      </c>
      <c r="J178" s="12">
        <v>10</v>
      </c>
      <c r="K178" s="12">
        <v>19</v>
      </c>
      <c r="L178" s="12">
        <v>34.200000000000003</v>
      </c>
      <c r="M178" s="12">
        <v>2.8</v>
      </c>
      <c r="N178" s="12">
        <v>71</v>
      </c>
      <c r="O178" s="12">
        <v>6.6</v>
      </c>
      <c r="P178" s="12">
        <v>21.7</v>
      </c>
      <c r="Q178" s="12">
        <v>8.6999999999999993</v>
      </c>
      <c r="R178" s="23"/>
      <c r="S178" s="49">
        <f t="shared" si="44"/>
        <v>-0.6730461645664999</v>
      </c>
      <c r="T178" s="49">
        <f t="shared" si="45"/>
        <v>-0.49770562916529304</v>
      </c>
      <c r="U178" s="49">
        <f t="shared" si="46"/>
        <v>1.0428707303619613</v>
      </c>
      <c r="V178" s="49">
        <f t="shared" si="47"/>
        <v>-0.54425416000106097</v>
      </c>
      <c r="W178" s="49">
        <f t="shared" si="48"/>
        <v>0.27627496897328702</v>
      </c>
      <c r="X178" s="49">
        <f t="shared" si="49"/>
        <v>-0.15473250182337828</v>
      </c>
      <c r="Y178" s="49">
        <f t="shared" si="50"/>
        <v>0.70669327227450129</v>
      </c>
      <c r="Z178" s="49">
        <f t="shared" si="51"/>
        <v>0.58434455369550864</v>
      </c>
      <c r="AA178" s="49">
        <f t="shared" si="52"/>
        <v>0.3939445434042545</v>
      </c>
      <c r="AB178" s="49">
        <f t="shared" si="53"/>
        <v>0.93772407837042937</v>
      </c>
      <c r="AC178" s="49">
        <f t="shared" si="54"/>
        <v>-0.38126248668910173</v>
      </c>
      <c r="AD178" s="49">
        <f t="shared" si="55"/>
        <v>0.58386697410666955</v>
      </c>
      <c r="AE178" s="49">
        <f t="shared" si="56"/>
        <v>0.12207278000529317</v>
      </c>
      <c r="AF178" s="49">
        <f t="shared" si="57"/>
        <v>0.52872791493574745</v>
      </c>
      <c r="AG178" s="49">
        <f t="shared" si="58"/>
        <v>0.29144080926721583</v>
      </c>
      <c r="AH178" s="49">
        <f t="shared" si="59"/>
        <v>2.2300073721931071E-2</v>
      </c>
      <c r="AI178" s="49">
        <f t="shared" si="60"/>
        <v>0.63867105849006423</v>
      </c>
      <c r="AJ178" s="87">
        <f t="shared" si="61"/>
        <v>0.2133512955896521</v>
      </c>
      <c r="AK178" s="89">
        <f t="shared" si="63"/>
        <v>0.67484495799846178</v>
      </c>
      <c r="AL178" s="89">
        <f t="shared" si="63"/>
        <v>0.53609925246455836</v>
      </c>
      <c r="AM178" s="89">
        <f t="shared" si="63"/>
        <v>0.77317866110597966</v>
      </c>
      <c r="AN178" s="89">
        <f t="shared" si="62"/>
        <v>0.68106670867539332</v>
      </c>
    </row>
    <row r="179" spans="1:40">
      <c r="A179" s="1" t="s">
        <v>5</v>
      </c>
      <c r="B179" s="1">
        <v>13067031205</v>
      </c>
      <c r="C179" s="1"/>
      <c r="D179" s="12">
        <v>66.099999999999994</v>
      </c>
      <c r="E179" s="12">
        <v>64.599999999999994</v>
      </c>
      <c r="F179" s="12">
        <v>50.5</v>
      </c>
      <c r="G179" s="12">
        <v>23</v>
      </c>
      <c r="H179" s="12">
        <v>8.1999999999999993</v>
      </c>
      <c r="I179" s="12">
        <v>6.4344000000000001</v>
      </c>
      <c r="J179" s="12">
        <v>4.4000000000000004</v>
      </c>
      <c r="K179" s="12">
        <v>13.8</v>
      </c>
      <c r="L179" s="12">
        <v>32</v>
      </c>
      <c r="M179" s="12">
        <v>2.8</v>
      </c>
      <c r="N179" s="12">
        <v>71</v>
      </c>
      <c r="O179" s="12">
        <v>2.5</v>
      </c>
      <c r="P179" s="12">
        <v>10.199999999999999</v>
      </c>
      <c r="Q179" s="12">
        <v>7.7</v>
      </c>
      <c r="R179" s="23"/>
      <c r="S179" s="49">
        <f t="shared" si="44"/>
        <v>-0.6730461645664999</v>
      </c>
      <c r="T179" s="49">
        <f t="shared" si="45"/>
        <v>-0.49770562916529304</v>
      </c>
      <c r="U179" s="49">
        <f t="shared" si="46"/>
        <v>0.21383678498609279</v>
      </c>
      <c r="V179" s="49">
        <f t="shared" si="47"/>
        <v>-0.54425416000106097</v>
      </c>
      <c r="W179" s="49">
        <f t="shared" si="48"/>
        <v>0.38341032180534629</v>
      </c>
      <c r="X179" s="49">
        <f t="shared" si="49"/>
        <v>0.53363548748829803</v>
      </c>
      <c r="Y179" s="49">
        <f t="shared" si="50"/>
        <v>0.98804250352581457</v>
      </c>
      <c r="Z179" s="49">
        <f t="shared" si="51"/>
        <v>0.84091615396367625</v>
      </c>
      <c r="AA179" s="49">
        <f t="shared" si="52"/>
        <v>0.5964283673900691</v>
      </c>
      <c r="AB179" s="49">
        <f t="shared" si="53"/>
        <v>0.93772407837042937</v>
      </c>
      <c r="AC179" s="49">
        <f t="shared" si="54"/>
        <v>-0.38126248668910173</v>
      </c>
      <c r="AD179" s="49">
        <f t="shared" si="55"/>
        <v>1.0055650378235463</v>
      </c>
      <c r="AE179" s="49">
        <f t="shared" si="56"/>
        <v>0.94793842643608783</v>
      </c>
      <c r="AF179" s="49">
        <f t="shared" si="57"/>
        <v>0.67876014774058258</v>
      </c>
      <c r="AG179" s="49">
        <f t="shared" si="58"/>
        <v>0.47071418314556618</v>
      </c>
      <c r="AH179" s="49">
        <f t="shared" si="59"/>
        <v>5.7702734867528291E-2</v>
      </c>
      <c r="AI179" s="49">
        <f t="shared" si="60"/>
        <v>0.79168953324139169</v>
      </c>
      <c r="AJ179" s="87">
        <f t="shared" si="61"/>
        <v>0.56275028132777871</v>
      </c>
      <c r="AK179" s="89">
        <f t="shared" si="63"/>
        <v>0.7283595907823649</v>
      </c>
      <c r="AL179" s="89">
        <f t="shared" si="63"/>
        <v>0.54644589342680694</v>
      </c>
      <c r="AM179" s="89">
        <f t="shared" si="63"/>
        <v>0.8087817959207686</v>
      </c>
      <c r="AN179" s="89">
        <f t="shared" si="62"/>
        <v>0.77871348888777592</v>
      </c>
    </row>
    <row r="180" spans="1:40">
      <c r="A180" s="1" t="s">
        <v>5</v>
      </c>
      <c r="B180" s="1">
        <v>13067031206</v>
      </c>
      <c r="C180" s="1"/>
      <c r="D180" s="12">
        <v>66.099999999999994</v>
      </c>
      <c r="E180" s="12">
        <v>64.599999999999994</v>
      </c>
      <c r="F180" s="12">
        <v>50.8</v>
      </c>
      <c r="G180" s="12">
        <v>23</v>
      </c>
      <c r="H180" s="12">
        <v>7.1</v>
      </c>
      <c r="I180" s="12">
        <v>4</v>
      </c>
      <c r="J180" s="12">
        <v>6.4</v>
      </c>
      <c r="K180" s="12">
        <v>9</v>
      </c>
      <c r="L180" s="12">
        <v>25.8</v>
      </c>
      <c r="M180" s="12">
        <v>2.2999999999999998</v>
      </c>
      <c r="N180" s="12">
        <v>71</v>
      </c>
      <c r="O180" s="12">
        <v>8.4</v>
      </c>
      <c r="P180" s="12">
        <v>18.399999999999999</v>
      </c>
      <c r="Q180" s="12">
        <v>8.3000000000000007</v>
      </c>
      <c r="R180" s="23"/>
      <c r="S180" s="49">
        <f t="shared" si="44"/>
        <v>-0.6730461645664999</v>
      </c>
      <c r="T180" s="49">
        <f t="shared" si="45"/>
        <v>-0.49770562916529304</v>
      </c>
      <c r="U180" s="49">
        <f t="shared" si="46"/>
        <v>0.22821309617758173</v>
      </c>
      <c r="V180" s="49">
        <f t="shared" si="47"/>
        <v>-0.54425416000106097</v>
      </c>
      <c r="W180" s="49">
        <f t="shared" si="48"/>
        <v>0.77623994885622916</v>
      </c>
      <c r="X180" s="49">
        <f t="shared" si="49"/>
        <v>0.8242839947000965</v>
      </c>
      <c r="Y180" s="49">
        <f t="shared" si="50"/>
        <v>0.8875606352217742</v>
      </c>
      <c r="Z180" s="49">
        <f t="shared" si="51"/>
        <v>1.0777514772881387</v>
      </c>
      <c r="AA180" s="49">
        <f t="shared" si="52"/>
        <v>1.1670645986228185</v>
      </c>
      <c r="AB180" s="49">
        <f t="shared" si="53"/>
        <v>0.97998006217157685</v>
      </c>
      <c r="AC180" s="49">
        <f t="shared" si="54"/>
        <v>-0.38126248668910173</v>
      </c>
      <c r="AD180" s="49">
        <f t="shared" si="55"/>
        <v>0.39873123881633338</v>
      </c>
      <c r="AE180" s="49">
        <f t="shared" si="56"/>
        <v>0.35906031332891253</v>
      </c>
      <c r="AF180" s="49">
        <f t="shared" si="57"/>
        <v>0.58874080805768136</v>
      </c>
      <c r="AG180" s="49">
        <f t="shared" si="58"/>
        <v>0.48643039628879059</v>
      </c>
      <c r="AH180" s="49">
        <f t="shared" si="59"/>
        <v>0.14304167446040397</v>
      </c>
      <c r="AI180" s="49">
        <f t="shared" si="60"/>
        <v>1.0749320460275114</v>
      </c>
      <c r="AJ180" s="87">
        <f t="shared" si="61"/>
        <v>0.24131746837845638</v>
      </c>
      <c r="AK180" s="89">
        <f t="shared" si="63"/>
        <v>0.7330510145946032</v>
      </c>
      <c r="AL180" s="89">
        <f t="shared" si="63"/>
        <v>0.57138671254871376</v>
      </c>
      <c r="AM180" s="89">
        <f t="shared" si="63"/>
        <v>0.8746844353529809</v>
      </c>
      <c r="AN180" s="89">
        <f t="shared" si="62"/>
        <v>0.68888243464815446</v>
      </c>
    </row>
    <row r="181" spans="1:40">
      <c r="A181" s="1" t="s">
        <v>5</v>
      </c>
      <c r="B181" s="1">
        <v>13067031207</v>
      </c>
      <c r="C181" s="1"/>
      <c r="D181" s="12">
        <v>66.099999999999994</v>
      </c>
      <c r="E181" s="12">
        <v>64.599999999999994</v>
      </c>
      <c r="F181" s="12">
        <v>62.2</v>
      </c>
      <c r="G181" s="12">
        <v>23</v>
      </c>
      <c r="H181" s="12">
        <v>6.7</v>
      </c>
      <c r="I181" s="12">
        <v>13.1241</v>
      </c>
      <c r="J181" s="12">
        <v>9.2941000000000003</v>
      </c>
      <c r="K181" s="12">
        <v>12.2</v>
      </c>
      <c r="L181" s="12">
        <v>40.1</v>
      </c>
      <c r="M181" s="12">
        <v>5.1783000000000001</v>
      </c>
      <c r="N181" s="12">
        <v>71</v>
      </c>
      <c r="O181" s="12">
        <v>0.8</v>
      </c>
      <c r="P181" s="12">
        <v>19.600000000000001</v>
      </c>
      <c r="Q181" s="12">
        <v>3.8</v>
      </c>
      <c r="R181" s="23"/>
      <c r="S181" s="49">
        <f t="shared" si="44"/>
        <v>-0.6730461645664999</v>
      </c>
      <c r="T181" s="49">
        <f t="shared" si="45"/>
        <v>-0.49770562916529304</v>
      </c>
      <c r="U181" s="49">
        <f t="shared" si="46"/>
        <v>0.77451292145416595</v>
      </c>
      <c r="V181" s="49">
        <f t="shared" si="47"/>
        <v>-0.54425416000106097</v>
      </c>
      <c r="W181" s="49">
        <f t="shared" si="48"/>
        <v>0.91908708596564104</v>
      </c>
      <c r="X181" s="49">
        <f t="shared" si="49"/>
        <v>-0.26506288529134708</v>
      </c>
      <c r="Y181" s="49">
        <f t="shared" si="50"/>
        <v>0.7421583476924124</v>
      </c>
      <c r="Z181" s="49">
        <f t="shared" si="51"/>
        <v>0.91986126173849714</v>
      </c>
      <c r="AA181" s="49">
        <f t="shared" si="52"/>
        <v>-0.14908025728497473</v>
      </c>
      <c r="AB181" s="49">
        <f t="shared" si="53"/>
        <v>0.73672926582189135</v>
      </c>
      <c r="AC181" s="49">
        <f t="shared" si="54"/>
        <v>-0.38126248668910173</v>
      </c>
      <c r="AD181" s="49">
        <f t="shared" si="55"/>
        <v>1.1804154544866416</v>
      </c>
      <c r="AE181" s="49">
        <f t="shared" si="56"/>
        <v>0.27288302848395984</v>
      </c>
      <c r="AF181" s="49">
        <f t="shared" si="57"/>
        <v>1.2638858556794401</v>
      </c>
      <c r="AG181" s="49">
        <f t="shared" si="58"/>
        <v>0.38386079623788705</v>
      </c>
      <c r="AH181" s="49">
        <f t="shared" si="59"/>
        <v>6.5098502298288355E-2</v>
      </c>
      <c r="AI181" s="49">
        <f t="shared" si="60"/>
        <v>0.50250342342513787</v>
      </c>
      <c r="AJ181" s="87">
        <f t="shared" si="61"/>
        <v>0.58398046299023498</v>
      </c>
      <c r="AK181" s="89">
        <f t="shared" si="63"/>
        <v>0.70243311321433155</v>
      </c>
      <c r="AL181" s="89">
        <f t="shared" si="63"/>
        <v>0.54860735100570657</v>
      </c>
      <c r="AM181" s="89">
        <f t="shared" si="63"/>
        <v>0.74149624709351414</v>
      </c>
      <c r="AN181" s="89">
        <f t="shared" si="62"/>
        <v>0.78464670268427095</v>
      </c>
    </row>
    <row r="182" spans="1:40">
      <c r="A182" s="1" t="s">
        <v>5</v>
      </c>
      <c r="B182" s="1">
        <v>13067031208</v>
      </c>
      <c r="C182" s="1"/>
      <c r="D182" s="12">
        <v>66.099999999999994</v>
      </c>
      <c r="E182" s="12">
        <v>64.599999999999994</v>
      </c>
      <c r="F182" s="12">
        <v>56.4</v>
      </c>
      <c r="G182" s="12">
        <v>23</v>
      </c>
      <c r="H182" s="12">
        <v>7.8</v>
      </c>
      <c r="I182" s="12">
        <v>0.4</v>
      </c>
      <c r="J182" s="12">
        <v>17.8</v>
      </c>
      <c r="K182" s="12">
        <v>10.7</v>
      </c>
      <c r="L182" s="12">
        <v>21.8</v>
      </c>
      <c r="M182" s="12">
        <v>2.5</v>
      </c>
      <c r="N182" s="12">
        <v>71</v>
      </c>
      <c r="O182" s="12">
        <v>1.5</v>
      </c>
      <c r="P182" s="12">
        <v>11.1</v>
      </c>
      <c r="Q182" s="12">
        <v>7.9</v>
      </c>
      <c r="R182" s="23"/>
      <c r="S182" s="49">
        <f t="shared" si="44"/>
        <v>-0.6730461645664999</v>
      </c>
      <c r="T182" s="49">
        <f t="shared" si="45"/>
        <v>-0.49770562916529304</v>
      </c>
      <c r="U182" s="49">
        <f t="shared" si="46"/>
        <v>0.49657090508537738</v>
      </c>
      <c r="V182" s="49">
        <f t="shared" si="47"/>
        <v>-0.54425416000106097</v>
      </c>
      <c r="W182" s="49">
        <f t="shared" si="48"/>
        <v>0.52625745891475817</v>
      </c>
      <c r="X182" s="49">
        <f t="shared" si="49"/>
        <v>1.2540961151250367</v>
      </c>
      <c r="Y182" s="49">
        <f t="shared" si="50"/>
        <v>0.3148139858887436</v>
      </c>
      <c r="Z182" s="49">
        <f t="shared" si="51"/>
        <v>0.9938723002773916</v>
      </c>
      <c r="AA182" s="49">
        <f t="shared" si="52"/>
        <v>1.5352170058697536</v>
      </c>
      <c r="AB182" s="49">
        <f t="shared" si="53"/>
        <v>0.96307766865111799</v>
      </c>
      <c r="AC182" s="49">
        <f t="shared" si="54"/>
        <v>-0.38126248668910173</v>
      </c>
      <c r="AD182" s="49">
        <f t="shared" si="55"/>
        <v>1.1084182240959553</v>
      </c>
      <c r="AE182" s="49">
        <f t="shared" si="56"/>
        <v>0.88330546280237343</v>
      </c>
      <c r="AF182" s="49">
        <f t="shared" si="57"/>
        <v>0.64875370117961551</v>
      </c>
      <c r="AG182" s="49">
        <f t="shared" si="58"/>
        <v>0.61803562840829296</v>
      </c>
      <c r="AH182" s="49">
        <f t="shared" si="59"/>
        <v>0.1252475016115803</v>
      </c>
      <c r="AI182" s="49">
        <f t="shared" si="60"/>
        <v>1.1640556582660879</v>
      </c>
      <c r="AJ182" s="87">
        <f t="shared" si="61"/>
        <v>0.56480372534721057</v>
      </c>
      <c r="AK182" s="89">
        <f t="shared" si="63"/>
        <v>0.77233630006089071</v>
      </c>
      <c r="AL182" s="89">
        <f t="shared" si="63"/>
        <v>0.56618625835320013</v>
      </c>
      <c r="AM182" s="89">
        <f t="shared" si="63"/>
        <v>0.89542101625844117</v>
      </c>
      <c r="AN182" s="89">
        <f t="shared" si="62"/>
        <v>0.77928736633169671</v>
      </c>
    </row>
    <row r="183" spans="1:40">
      <c r="A183" s="1" t="s">
        <v>5</v>
      </c>
      <c r="B183" s="1">
        <v>13067031209</v>
      </c>
      <c r="C183" s="1"/>
      <c r="D183" s="12">
        <v>66.099999999999994</v>
      </c>
      <c r="E183" s="12">
        <v>64.599999999999994</v>
      </c>
      <c r="F183" s="12">
        <v>54</v>
      </c>
      <c r="G183" s="12">
        <v>23</v>
      </c>
      <c r="H183" s="12">
        <v>9.9</v>
      </c>
      <c r="I183" s="12">
        <v>1.5</v>
      </c>
      <c r="J183" s="12">
        <v>0.9</v>
      </c>
      <c r="K183" s="12">
        <v>11.6</v>
      </c>
      <c r="L183" s="12">
        <v>29.4</v>
      </c>
      <c r="M183" s="12">
        <v>1.3</v>
      </c>
      <c r="N183" s="12">
        <v>71</v>
      </c>
      <c r="O183" s="12">
        <v>3.1</v>
      </c>
      <c r="P183" s="12">
        <v>7</v>
      </c>
      <c r="Q183" s="12">
        <v>5.8</v>
      </c>
      <c r="R183" s="23"/>
      <c r="S183" s="49">
        <f t="shared" si="44"/>
        <v>-0.6730461645664999</v>
      </c>
      <c r="T183" s="49">
        <f t="shared" si="45"/>
        <v>-0.49770562916529304</v>
      </c>
      <c r="U183" s="49">
        <f t="shared" si="46"/>
        <v>0.38156041555346504</v>
      </c>
      <c r="V183" s="49">
        <f t="shared" si="47"/>
        <v>-0.54425416000106097</v>
      </c>
      <c r="W183" s="49">
        <f t="shared" si="48"/>
        <v>-0.22369001090965512</v>
      </c>
      <c r="X183" s="49">
        <f t="shared" si="49"/>
        <v>1.1227646338840829</v>
      </c>
      <c r="Y183" s="49">
        <f t="shared" si="50"/>
        <v>1.1638857730578853</v>
      </c>
      <c r="Z183" s="49">
        <f t="shared" si="51"/>
        <v>0.94946567715405494</v>
      </c>
      <c r="AA183" s="49">
        <f t="shared" si="52"/>
        <v>0.83572743210057698</v>
      </c>
      <c r="AB183" s="49">
        <f t="shared" si="53"/>
        <v>1.0644920297738718</v>
      </c>
      <c r="AC183" s="49">
        <f t="shared" si="54"/>
        <v>-0.38126248668910173</v>
      </c>
      <c r="AD183" s="49">
        <f t="shared" si="55"/>
        <v>0.94385312606010097</v>
      </c>
      <c r="AE183" s="49">
        <f t="shared" si="56"/>
        <v>1.177744519355961</v>
      </c>
      <c r="AF183" s="49">
        <f t="shared" si="57"/>
        <v>0.96382139006976975</v>
      </c>
      <c r="AG183" s="49">
        <f t="shared" si="58"/>
        <v>0.57671686393557353</v>
      </c>
      <c r="AH183" s="49">
        <f t="shared" si="59"/>
        <v>0.10421640826470346</v>
      </c>
      <c r="AI183" s="49">
        <f t="shared" si="60"/>
        <v>0.94989504634283461</v>
      </c>
      <c r="AJ183" s="87">
        <f t="shared" si="61"/>
        <v>0.67603913719918252</v>
      </c>
      <c r="AK183" s="89">
        <f t="shared" si="63"/>
        <v>0.76000229607576697</v>
      </c>
      <c r="AL183" s="89">
        <f t="shared" si="63"/>
        <v>0.56003979464504106</v>
      </c>
      <c r="AM183" s="89">
        <f t="shared" si="63"/>
        <v>0.8455918100092451</v>
      </c>
      <c r="AN183" s="89">
        <f t="shared" si="62"/>
        <v>0.81037440509340686</v>
      </c>
    </row>
    <row r="184" spans="1:40">
      <c r="A184" s="1" t="s">
        <v>5</v>
      </c>
      <c r="B184" s="1">
        <v>13067031211</v>
      </c>
      <c r="C184" s="1"/>
      <c r="D184" s="12">
        <v>66.099999999999994</v>
      </c>
      <c r="E184" s="12">
        <v>64.599999999999994</v>
      </c>
      <c r="F184" s="12">
        <v>62.2</v>
      </c>
      <c r="G184" s="12">
        <v>23</v>
      </c>
      <c r="H184" s="12">
        <v>5</v>
      </c>
      <c r="I184" s="12">
        <v>40.299999999999997</v>
      </c>
      <c r="J184" s="12">
        <v>5.0361000000000002</v>
      </c>
      <c r="K184" s="12">
        <v>6.7</v>
      </c>
      <c r="L184" s="12">
        <v>36.4</v>
      </c>
      <c r="M184" s="12">
        <v>3.1</v>
      </c>
      <c r="N184" s="12">
        <v>71</v>
      </c>
      <c r="O184" s="12">
        <v>8.4</v>
      </c>
      <c r="P184" s="12">
        <v>23.4</v>
      </c>
      <c r="Q184" s="12">
        <v>3.3</v>
      </c>
      <c r="R184" s="23"/>
      <c r="S184" s="49">
        <f t="shared" si="44"/>
        <v>-0.6730461645664999</v>
      </c>
      <c r="T184" s="49">
        <f t="shared" si="45"/>
        <v>-0.49770562916529304</v>
      </c>
      <c r="U184" s="49">
        <f t="shared" si="46"/>
        <v>0.77451292145416595</v>
      </c>
      <c r="V184" s="49">
        <f t="shared" si="47"/>
        <v>-0.54425416000106097</v>
      </c>
      <c r="W184" s="49">
        <f t="shared" si="48"/>
        <v>1.5261874186806421</v>
      </c>
      <c r="X184" s="49">
        <f t="shared" si="49"/>
        <v>-3.1</v>
      </c>
      <c r="Y184" s="49">
        <f t="shared" si="50"/>
        <v>0.95608424531171443</v>
      </c>
      <c r="Z184" s="49">
        <f t="shared" si="51"/>
        <v>1.1912350697144436</v>
      </c>
      <c r="AA184" s="49">
        <f t="shared" si="52"/>
        <v>0.19146071941844053</v>
      </c>
      <c r="AB184" s="49">
        <f t="shared" si="53"/>
        <v>0.91237048808974097</v>
      </c>
      <c r="AC184" s="49">
        <f t="shared" si="54"/>
        <v>-0.38126248668910173</v>
      </c>
      <c r="AD184" s="49">
        <f t="shared" si="55"/>
        <v>0.39873123881633338</v>
      </c>
      <c r="AE184" s="49">
        <f t="shared" si="56"/>
        <v>-1.1706858389447982E-5</v>
      </c>
      <c r="AF184" s="49">
        <f t="shared" si="57"/>
        <v>1.3389019720818578</v>
      </c>
      <c r="AG184" s="49">
        <f t="shared" si="58"/>
        <v>0.29383626471096119</v>
      </c>
      <c r="AH184" s="49">
        <f t="shared" si="59"/>
        <v>-0.22260305261233307</v>
      </c>
      <c r="AI184" s="49">
        <f t="shared" si="60"/>
        <v>0.76502209240754171</v>
      </c>
      <c r="AJ184" s="87">
        <f t="shared" si="61"/>
        <v>0.33908975433767502</v>
      </c>
      <c r="AK184" s="89">
        <f t="shared" si="63"/>
        <v>0.67556002190142173</v>
      </c>
      <c r="AL184" s="89">
        <f t="shared" si="63"/>
        <v>0.46452483865730837</v>
      </c>
      <c r="AM184" s="89">
        <f t="shared" si="63"/>
        <v>0.80257702559668898</v>
      </c>
      <c r="AN184" s="89">
        <f t="shared" si="62"/>
        <v>0.7162069241504726</v>
      </c>
    </row>
    <row r="185" spans="1:40">
      <c r="A185" s="1" t="s">
        <v>5</v>
      </c>
      <c r="B185" s="1">
        <v>13067031212</v>
      </c>
      <c r="C185" s="1"/>
      <c r="D185" s="12">
        <v>66.099999999999994</v>
      </c>
      <c r="E185" s="12">
        <v>64.599999999999994</v>
      </c>
      <c r="F185" s="12">
        <v>62.2</v>
      </c>
      <c r="G185" s="12">
        <v>23</v>
      </c>
      <c r="H185" s="12">
        <v>12</v>
      </c>
      <c r="I185" s="12">
        <v>2.1</v>
      </c>
      <c r="J185" s="12">
        <v>3.9615999999999998</v>
      </c>
      <c r="K185" s="12">
        <v>7.4</v>
      </c>
      <c r="L185" s="12">
        <v>21.9</v>
      </c>
      <c r="M185" s="12">
        <v>5.4</v>
      </c>
      <c r="N185" s="12">
        <v>71</v>
      </c>
      <c r="O185" s="12">
        <v>1.2</v>
      </c>
      <c r="P185" s="12">
        <v>11.2</v>
      </c>
      <c r="Q185" s="12">
        <v>2.7</v>
      </c>
      <c r="R185" s="23"/>
      <c r="S185" s="49">
        <f t="shared" si="44"/>
        <v>-0.6730461645664999</v>
      </c>
      <c r="T185" s="49">
        <f t="shared" si="45"/>
        <v>-0.49770562916529304</v>
      </c>
      <c r="U185" s="49">
        <f t="shared" si="46"/>
        <v>0.77451292145416595</v>
      </c>
      <c r="V185" s="49">
        <f t="shared" si="47"/>
        <v>-0.54425416000106097</v>
      </c>
      <c r="W185" s="49">
        <f t="shared" si="48"/>
        <v>-0.97363748073406808</v>
      </c>
      <c r="X185" s="49">
        <f t="shared" si="49"/>
        <v>1.0511292804799262</v>
      </c>
      <c r="Y185" s="49">
        <f t="shared" si="50"/>
        <v>1.0100681290580602</v>
      </c>
      <c r="Z185" s="49">
        <f t="shared" si="51"/>
        <v>1.1566965850629594</v>
      </c>
      <c r="AA185" s="49">
        <f t="shared" si="52"/>
        <v>1.5260131956885805</v>
      </c>
      <c r="AB185" s="49">
        <f t="shared" si="53"/>
        <v>0.71799296260446244</v>
      </c>
      <c r="AC185" s="49">
        <f t="shared" si="54"/>
        <v>-0.38126248668910173</v>
      </c>
      <c r="AD185" s="49">
        <f t="shared" si="55"/>
        <v>1.1392741799776782</v>
      </c>
      <c r="AE185" s="49">
        <f t="shared" si="56"/>
        <v>0.87612402239862741</v>
      </c>
      <c r="AF185" s="49">
        <f t="shared" si="57"/>
        <v>1.4289213117647592</v>
      </c>
      <c r="AG185" s="49">
        <f t="shared" si="58"/>
        <v>0.6401137982093732</v>
      </c>
      <c r="AH185" s="49">
        <f t="shared" si="59"/>
        <v>2.1009556646461487E-2</v>
      </c>
      <c r="AI185" s="49">
        <f t="shared" si="60"/>
        <v>1.1335675811186674</v>
      </c>
      <c r="AJ185" s="87">
        <f t="shared" si="61"/>
        <v>0.76576425686299077</v>
      </c>
      <c r="AK185" s="89">
        <f t="shared" si="63"/>
        <v>0.77892682225548726</v>
      </c>
      <c r="AL185" s="89">
        <f t="shared" si="63"/>
        <v>0.53572209107602253</v>
      </c>
      <c r="AM185" s="89">
        <f t="shared" si="63"/>
        <v>0.88832729033621294</v>
      </c>
      <c r="AN185" s="89">
        <f t="shared" si="62"/>
        <v>0.83544994737305223</v>
      </c>
    </row>
    <row r="186" spans="1:40">
      <c r="A186" s="1" t="s">
        <v>5</v>
      </c>
      <c r="B186" s="1">
        <v>13067031306</v>
      </c>
      <c r="C186" s="1"/>
      <c r="D186" s="12">
        <v>64</v>
      </c>
      <c r="E186" s="12">
        <v>62.7</v>
      </c>
      <c r="F186" s="12">
        <v>30.6</v>
      </c>
      <c r="G186" s="12">
        <v>23</v>
      </c>
      <c r="H186" s="12">
        <v>11.4</v>
      </c>
      <c r="I186" s="12">
        <v>30.1</v>
      </c>
      <c r="J186" s="12">
        <v>19.5</v>
      </c>
      <c r="K186" s="12">
        <v>33.4</v>
      </c>
      <c r="L186" s="12">
        <v>36.5</v>
      </c>
      <c r="M186" s="12">
        <v>22.8</v>
      </c>
      <c r="N186" s="12">
        <v>74</v>
      </c>
      <c r="O186" s="12">
        <v>18.899999999999999</v>
      </c>
      <c r="P186" s="12">
        <v>29.8</v>
      </c>
      <c r="Q186" s="12">
        <v>12</v>
      </c>
      <c r="R186" s="23"/>
      <c r="S186" s="49">
        <f t="shared" si="44"/>
        <v>-0.85192799086678095</v>
      </c>
      <c r="T186" s="49">
        <f t="shared" si="45"/>
        <v>-0.67933005795555779</v>
      </c>
      <c r="U186" s="49">
        <f t="shared" si="46"/>
        <v>-0.73979185738268083</v>
      </c>
      <c r="V186" s="49">
        <f t="shared" si="47"/>
        <v>-0.54425416000106097</v>
      </c>
      <c r="W186" s="49">
        <f t="shared" si="48"/>
        <v>-0.75936677506995021</v>
      </c>
      <c r="X186" s="49">
        <f t="shared" si="49"/>
        <v>-2.2918538783807199</v>
      </c>
      <c r="Y186" s="49">
        <f t="shared" si="50"/>
        <v>0.2294043978303093</v>
      </c>
      <c r="Z186" s="49">
        <f t="shared" si="51"/>
        <v>-0.12616141627787847</v>
      </c>
      <c r="AA186" s="49">
        <f t="shared" si="52"/>
        <v>0.18225690923726703</v>
      </c>
      <c r="AB186" s="49">
        <f t="shared" si="53"/>
        <v>-0.75251527367547011</v>
      </c>
      <c r="AC186" s="49">
        <f t="shared" si="54"/>
        <v>-9.9416686901114854E-2</v>
      </c>
      <c r="AD186" s="49">
        <f t="shared" si="55"/>
        <v>-0.68122721704396072</v>
      </c>
      <c r="AE186" s="49">
        <f t="shared" si="56"/>
        <v>-0.45962389269813614</v>
      </c>
      <c r="AF186" s="49">
        <f t="shared" si="57"/>
        <v>3.3621546679790892E-2</v>
      </c>
      <c r="AG186" s="49">
        <f t="shared" si="58"/>
        <v>-0.4463681308380929</v>
      </c>
      <c r="AH186" s="49">
        <f t="shared" si="59"/>
        <v>-0.80530290311806296</v>
      </c>
      <c r="AI186" s="49">
        <f t="shared" si="60"/>
        <v>-0.23213992690536053</v>
      </c>
      <c r="AJ186" s="87">
        <f t="shared" si="61"/>
        <v>-0.30166156249085518</v>
      </c>
      <c r="AK186" s="89">
        <f t="shared" si="63"/>
        <v>0.45460268977848239</v>
      </c>
      <c r="AL186" s="89">
        <f t="shared" si="63"/>
        <v>0.29422729754468302</v>
      </c>
      <c r="AM186" s="89">
        <f t="shared" si="63"/>
        <v>0.57056521222918899</v>
      </c>
      <c r="AN186" s="89">
        <f t="shared" si="62"/>
        <v>0.53713570311365988</v>
      </c>
    </row>
    <row r="187" spans="1:40">
      <c r="A187" s="1" t="s">
        <v>5</v>
      </c>
      <c r="B187" s="1">
        <v>13067031307</v>
      </c>
      <c r="C187" s="1"/>
      <c r="D187" s="12">
        <v>64.099999999999994</v>
      </c>
      <c r="E187" s="12">
        <v>63.1</v>
      </c>
      <c r="F187" s="12">
        <v>35.299999999999997</v>
      </c>
      <c r="G187" s="12">
        <v>23.2</v>
      </c>
      <c r="H187" s="12">
        <v>8.8000000000000007</v>
      </c>
      <c r="I187" s="12">
        <v>7.5</v>
      </c>
      <c r="J187" s="12">
        <v>16.100000000000001</v>
      </c>
      <c r="K187" s="12">
        <v>14</v>
      </c>
      <c r="L187" s="12">
        <v>25.1</v>
      </c>
      <c r="M187" s="12">
        <v>7.4</v>
      </c>
      <c r="N187" s="12">
        <v>73.400000000000006</v>
      </c>
      <c r="O187" s="12">
        <v>6.8</v>
      </c>
      <c r="P187" s="12">
        <v>19.5</v>
      </c>
      <c r="Q187" s="12">
        <v>7.9</v>
      </c>
      <c r="R187" s="23"/>
      <c r="S187" s="49">
        <f t="shared" si="44"/>
        <v>-0.8434098086620061</v>
      </c>
      <c r="T187" s="49">
        <f t="shared" si="45"/>
        <v>-0.64109333610497565</v>
      </c>
      <c r="U187" s="49">
        <f t="shared" si="46"/>
        <v>-0.51456298204935258</v>
      </c>
      <c r="V187" s="49">
        <f t="shared" si="47"/>
        <v>-0.53362307212226767</v>
      </c>
      <c r="W187" s="49">
        <f t="shared" si="48"/>
        <v>0.16913961614122777</v>
      </c>
      <c r="X187" s="49">
        <f t="shared" si="49"/>
        <v>0.40641109984251578</v>
      </c>
      <c r="Y187" s="49">
        <f t="shared" si="50"/>
        <v>0.40022357394717795</v>
      </c>
      <c r="Z187" s="49">
        <f t="shared" si="51"/>
        <v>0.83104801549182361</v>
      </c>
      <c r="AA187" s="49">
        <f t="shared" si="52"/>
        <v>1.2314912698910321</v>
      </c>
      <c r="AB187" s="49">
        <f t="shared" si="53"/>
        <v>0.54896902739987252</v>
      </c>
      <c r="AC187" s="49">
        <f t="shared" si="54"/>
        <v>-0.15578584685871169</v>
      </c>
      <c r="AD187" s="49">
        <f t="shared" si="55"/>
        <v>0.56329633685218783</v>
      </c>
      <c r="AE187" s="49">
        <f t="shared" si="56"/>
        <v>0.28006446888770603</v>
      </c>
      <c r="AF187" s="49">
        <f t="shared" si="57"/>
        <v>0.64875370117961551</v>
      </c>
      <c r="AG187" s="49">
        <f t="shared" si="58"/>
        <v>0.32738950679008322</v>
      </c>
      <c r="AH187" s="49">
        <f t="shared" si="59"/>
        <v>-0.22241641557252576</v>
      </c>
      <c r="AI187" s="49">
        <f t="shared" si="60"/>
        <v>0.87050277092757611</v>
      </c>
      <c r="AJ187" s="87">
        <f t="shared" si="61"/>
        <v>0.33408216501519938</v>
      </c>
      <c r="AK187" s="89">
        <f t="shared" si="63"/>
        <v>0.68557595114807079</v>
      </c>
      <c r="AL187" s="89">
        <f t="shared" si="63"/>
        <v>0.46457938445637142</v>
      </c>
      <c r="AM187" s="89">
        <f t="shared" si="63"/>
        <v>0.82711943999342918</v>
      </c>
      <c r="AN187" s="89">
        <f t="shared" si="62"/>
        <v>0.71480744964160225</v>
      </c>
    </row>
    <row r="188" spans="1:40">
      <c r="A188" s="1" t="s">
        <v>5</v>
      </c>
      <c r="B188" s="1">
        <v>13067031308</v>
      </c>
      <c r="C188" s="1"/>
      <c r="D188" s="12">
        <v>62.8</v>
      </c>
      <c r="E188" s="12">
        <v>64.400000000000006</v>
      </c>
      <c r="F188" s="12">
        <v>29</v>
      </c>
      <c r="G188" s="12">
        <v>16</v>
      </c>
      <c r="H188" s="12">
        <v>8.4</v>
      </c>
      <c r="I188" s="12">
        <v>14.8</v>
      </c>
      <c r="J188" s="12">
        <v>48.2</v>
      </c>
      <c r="K188" s="12">
        <v>42.8</v>
      </c>
      <c r="L188" s="12">
        <v>43.7</v>
      </c>
      <c r="M188" s="12">
        <v>28.5</v>
      </c>
      <c r="N188" s="12">
        <v>71.3</v>
      </c>
      <c r="O188" s="12">
        <v>16.8</v>
      </c>
      <c r="P188" s="12">
        <v>36.5</v>
      </c>
      <c r="Q188" s="12">
        <v>12.8</v>
      </c>
      <c r="R188" s="23"/>
      <c r="S188" s="49">
        <f t="shared" si="44"/>
        <v>-0.9541461773240848</v>
      </c>
      <c r="T188" s="49">
        <f t="shared" si="45"/>
        <v>-0.51682399009058311</v>
      </c>
      <c r="U188" s="49">
        <f t="shared" si="46"/>
        <v>-0.81646551707062254</v>
      </c>
      <c r="V188" s="49">
        <f t="shared" si="47"/>
        <v>-0.91634223575882967</v>
      </c>
      <c r="W188" s="49">
        <f t="shared" si="48"/>
        <v>0.3119867532506399</v>
      </c>
      <c r="X188" s="49">
        <f t="shared" si="49"/>
        <v>-0.46515236657472414</v>
      </c>
      <c r="Y188" s="49">
        <f t="shared" si="50"/>
        <v>-1.2125104123326709</v>
      </c>
      <c r="Z188" s="49">
        <f t="shared" si="51"/>
        <v>-0.58996392445495061</v>
      </c>
      <c r="AA188" s="49">
        <f t="shared" si="52"/>
        <v>-0.48041742380721647</v>
      </c>
      <c r="AB188" s="49">
        <f t="shared" si="53"/>
        <v>-1.2342334890085513</v>
      </c>
      <c r="AC188" s="49">
        <f t="shared" si="54"/>
        <v>-0.35307790671030331</v>
      </c>
      <c r="AD188" s="49">
        <f t="shared" si="55"/>
        <v>-0.46523552587190209</v>
      </c>
      <c r="AE188" s="49">
        <f t="shared" si="56"/>
        <v>-0.94078039974912075</v>
      </c>
      <c r="AF188" s="49">
        <f t="shared" si="57"/>
        <v>-8.6404239564077445E-2</v>
      </c>
      <c r="AG188" s="49">
        <f t="shared" si="58"/>
        <v>-0.62745286628648445</v>
      </c>
      <c r="AH188" s="49">
        <f t="shared" si="59"/>
        <v>-0.65277913512869645</v>
      </c>
      <c r="AI188" s="49">
        <f t="shared" si="60"/>
        <v>-0.76820494575690612</v>
      </c>
      <c r="AJ188" s="87">
        <f t="shared" si="61"/>
        <v>-0.46137451797385087</v>
      </c>
      <c r="AK188" s="89">
        <f t="shared" si="63"/>
        <v>0.40054735010006082</v>
      </c>
      <c r="AL188" s="89">
        <f t="shared" si="63"/>
        <v>0.33880328744287552</v>
      </c>
      <c r="AM188" s="89">
        <f t="shared" si="63"/>
        <v>0.44583782119565352</v>
      </c>
      <c r="AN188" s="89">
        <f t="shared" si="62"/>
        <v>0.49250061114803267</v>
      </c>
    </row>
    <row r="189" spans="1:40">
      <c r="A189" s="1" t="s">
        <v>5</v>
      </c>
      <c r="B189" s="1">
        <v>13067031309</v>
      </c>
      <c r="C189" s="1"/>
      <c r="D189" s="12">
        <v>63</v>
      </c>
      <c r="E189" s="12">
        <v>64.099999999999994</v>
      </c>
      <c r="F189" s="12">
        <v>30.2</v>
      </c>
      <c r="G189" s="12">
        <v>15.7</v>
      </c>
      <c r="H189" s="12">
        <v>8.8000000000000007</v>
      </c>
      <c r="I189" s="12">
        <v>18.899999999999999</v>
      </c>
      <c r="J189" s="12">
        <v>17.100000000000001</v>
      </c>
      <c r="K189" s="12">
        <v>37.799999999999997</v>
      </c>
      <c r="L189" s="12">
        <v>32.799999999999997</v>
      </c>
      <c r="M189" s="12">
        <v>21.9</v>
      </c>
      <c r="N189" s="12">
        <v>71.7</v>
      </c>
      <c r="O189" s="12">
        <v>21</v>
      </c>
      <c r="P189" s="12">
        <v>34.299999999999997</v>
      </c>
      <c r="Q189" s="12">
        <v>14.4</v>
      </c>
      <c r="R189" s="23"/>
      <c r="S189" s="49">
        <f t="shared" si="44"/>
        <v>-0.93710981291453399</v>
      </c>
      <c r="T189" s="49">
        <f t="shared" si="45"/>
        <v>-0.54550153147852076</v>
      </c>
      <c r="U189" s="49">
        <f t="shared" si="46"/>
        <v>-0.75896027230466634</v>
      </c>
      <c r="V189" s="49">
        <f t="shared" si="47"/>
        <v>-0.93228886757701979</v>
      </c>
      <c r="W189" s="49">
        <f t="shared" si="48"/>
        <v>0.16913961614122777</v>
      </c>
      <c r="X189" s="49">
        <f t="shared" si="49"/>
        <v>-0.95466061483646136</v>
      </c>
      <c r="Y189" s="49">
        <f t="shared" si="50"/>
        <v>0.34998263979515776</v>
      </c>
      <c r="Z189" s="49">
        <f t="shared" si="51"/>
        <v>-0.34326046265863558</v>
      </c>
      <c r="AA189" s="49">
        <f t="shared" si="52"/>
        <v>0.52279788594068233</v>
      </c>
      <c r="AB189" s="49">
        <f t="shared" si="53"/>
        <v>-0.67645450283340447</v>
      </c>
      <c r="AC189" s="49">
        <f t="shared" si="54"/>
        <v>-0.31549846673857118</v>
      </c>
      <c r="AD189" s="49">
        <f t="shared" si="55"/>
        <v>-0.89721890821601968</v>
      </c>
      <c r="AE189" s="49">
        <f t="shared" si="56"/>
        <v>-0.78278871086670776</v>
      </c>
      <c r="AF189" s="49">
        <f t="shared" si="57"/>
        <v>-0.32645581205181384</v>
      </c>
      <c r="AG189" s="49">
        <f t="shared" si="58"/>
        <v>-0.42058596905107609</v>
      </c>
      <c r="AH189" s="49">
        <f t="shared" si="59"/>
        <v>-0.51562840616783101</v>
      </c>
      <c r="AI189" s="49">
        <f t="shared" si="60"/>
        <v>-0.16563902651711923</v>
      </c>
      <c r="AJ189" s="87">
        <f t="shared" si="61"/>
        <v>-0.58049047446827817</v>
      </c>
      <c r="AK189" s="89">
        <f t="shared" si="63"/>
        <v>0.46229888520649742</v>
      </c>
      <c r="AL189" s="89">
        <f t="shared" si="63"/>
        <v>0.37888641408786822</v>
      </c>
      <c r="AM189" s="89">
        <f t="shared" si="63"/>
        <v>0.58603811852808585</v>
      </c>
      <c r="AN189" s="89">
        <f t="shared" si="62"/>
        <v>0.45921119103415547</v>
      </c>
    </row>
    <row r="190" spans="1:40">
      <c r="A190" s="1" t="s">
        <v>5</v>
      </c>
      <c r="B190" s="1">
        <v>13067031310</v>
      </c>
      <c r="C190" s="1"/>
      <c r="D190" s="12">
        <v>62.8</v>
      </c>
      <c r="E190" s="12">
        <v>64.400000000000006</v>
      </c>
      <c r="F190" s="12">
        <v>26.5</v>
      </c>
      <c r="G190" s="12">
        <v>15</v>
      </c>
      <c r="H190" s="12">
        <v>9.6</v>
      </c>
      <c r="I190" s="12">
        <v>15.5</v>
      </c>
      <c r="J190" s="12">
        <v>50.2</v>
      </c>
      <c r="K190" s="12">
        <v>69.8</v>
      </c>
      <c r="L190" s="12">
        <v>59.3</v>
      </c>
      <c r="M190" s="12">
        <v>24.4</v>
      </c>
      <c r="N190" s="12">
        <v>71.2</v>
      </c>
      <c r="O190" s="12">
        <v>23.8</v>
      </c>
      <c r="P190" s="12">
        <v>43.5</v>
      </c>
      <c r="Q190" s="12">
        <v>19.600000000000001</v>
      </c>
      <c r="R190" s="23"/>
      <c r="S190" s="49">
        <f t="shared" si="44"/>
        <v>-0.9541461773240848</v>
      </c>
      <c r="T190" s="49">
        <f t="shared" si="45"/>
        <v>-0.51682399009058311</v>
      </c>
      <c r="U190" s="49">
        <f t="shared" si="46"/>
        <v>-0.93626811033303126</v>
      </c>
      <c r="V190" s="49">
        <f t="shared" si="47"/>
        <v>-0.96949767515279672</v>
      </c>
      <c r="W190" s="49">
        <f t="shared" si="48"/>
        <v>-0.11655465807759587</v>
      </c>
      <c r="X190" s="49">
        <f t="shared" si="49"/>
        <v>-0.54872694554624024</v>
      </c>
      <c r="Y190" s="49">
        <f t="shared" si="50"/>
        <v>-1.3129922806367114</v>
      </c>
      <c r="Z190" s="49">
        <f t="shared" si="51"/>
        <v>-1.9221626181550517</v>
      </c>
      <c r="AA190" s="49">
        <f t="shared" si="52"/>
        <v>-1.9162118120702631</v>
      </c>
      <c r="AB190" s="49">
        <f t="shared" si="53"/>
        <v>-0.88773442183914186</v>
      </c>
      <c r="AC190" s="49">
        <f t="shared" si="54"/>
        <v>-0.36247276670323569</v>
      </c>
      <c r="AD190" s="49">
        <f t="shared" si="55"/>
        <v>-1.1852078297787649</v>
      </c>
      <c r="AE190" s="49">
        <f t="shared" si="56"/>
        <v>-1.4434812280113436</v>
      </c>
      <c r="AF190" s="49">
        <f t="shared" si="57"/>
        <v>-1.1066234226369576</v>
      </c>
      <c r="AG190" s="49">
        <f t="shared" si="58"/>
        <v>-1.121605778148705</v>
      </c>
      <c r="AH190" s="49">
        <f t="shared" si="59"/>
        <v>-0.76500140530872052</v>
      </c>
      <c r="AI190" s="49">
        <f t="shared" si="60"/>
        <v>-1.5753696173548188</v>
      </c>
      <c r="AJ190" s="87">
        <f t="shared" si="61"/>
        <v>-1.0244463117825755</v>
      </c>
      <c r="AK190" s="89">
        <f t="shared" si="63"/>
        <v>0.25303848670717616</v>
      </c>
      <c r="AL190" s="89">
        <f t="shared" si="63"/>
        <v>0.30600565302929528</v>
      </c>
      <c r="AM190" s="89">
        <f t="shared" si="63"/>
        <v>0.25803309586861528</v>
      </c>
      <c r="AN190" s="89">
        <f t="shared" si="62"/>
        <v>0.33513854102730967</v>
      </c>
    </row>
    <row r="191" spans="1:40">
      <c r="A191" s="1" t="s">
        <v>5</v>
      </c>
      <c r="B191" s="1">
        <v>13067031311</v>
      </c>
      <c r="C191" s="1"/>
      <c r="D191" s="12">
        <v>62.8</v>
      </c>
      <c r="E191" s="12">
        <v>64.400000000000006</v>
      </c>
      <c r="F191" s="12">
        <v>26.1</v>
      </c>
      <c r="G191" s="12">
        <v>15</v>
      </c>
      <c r="H191" s="12">
        <v>10.6</v>
      </c>
      <c r="I191" s="12">
        <v>9.5</v>
      </c>
      <c r="J191" s="12">
        <v>42.5</v>
      </c>
      <c r="K191" s="12">
        <v>58.9</v>
      </c>
      <c r="L191" s="12">
        <v>48.1</v>
      </c>
      <c r="M191" s="12">
        <v>25</v>
      </c>
      <c r="N191" s="12">
        <v>71.2</v>
      </c>
      <c r="O191" s="12">
        <v>19.399999999999999</v>
      </c>
      <c r="P191" s="12">
        <v>44.4</v>
      </c>
      <c r="Q191" s="12">
        <v>11.4</v>
      </c>
      <c r="R191" s="23"/>
      <c r="S191" s="49">
        <f t="shared" si="44"/>
        <v>-0.9541461773240848</v>
      </c>
      <c r="T191" s="49">
        <f t="shared" si="45"/>
        <v>-0.51682399009058311</v>
      </c>
      <c r="U191" s="49">
        <f t="shared" si="46"/>
        <v>-0.95543652525501654</v>
      </c>
      <c r="V191" s="49">
        <f t="shared" si="47"/>
        <v>-0.96949767515279672</v>
      </c>
      <c r="W191" s="49">
        <f t="shared" si="48"/>
        <v>-0.47367250085112589</v>
      </c>
      <c r="X191" s="49">
        <f t="shared" si="49"/>
        <v>0.1676265884953268</v>
      </c>
      <c r="Y191" s="49">
        <f t="shared" si="50"/>
        <v>-0.92613708766615566</v>
      </c>
      <c r="Z191" s="49">
        <f t="shared" si="51"/>
        <v>-1.3843490714390849</v>
      </c>
      <c r="AA191" s="49">
        <f t="shared" si="52"/>
        <v>-0.88538507177884507</v>
      </c>
      <c r="AB191" s="49">
        <f t="shared" si="53"/>
        <v>-0.93844160240051899</v>
      </c>
      <c r="AC191" s="49">
        <f t="shared" si="54"/>
        <v>-0.36247276670323569</v>
      </c>
      <c r="AD191" s="49">
        <f t="shared" si="55"/>
        <v>-0.73265381018016518</v>
      </c>
      <c r="AE191" s="49">
        <f t="shared" si="56"/>
        <v>-1.5081141916450578</v>
      </c>
      <c r="AF191" s="49">
        <f t="shared" si="57"/>
        <v>0.12364088636269201</v>
      </c>
      <c r="AG191" s="49">
        <f t="shared" si="58"/>
        <v>-0.78348240800369406</v>
      </c>
      <c r="AH191" s="49">
        <f t="shared" si="59"/>
        <v>-0.66115533826349082</v>
      </c>
      <c r="AI191" s="49">
        <f t="shared" si="60"/>
        <v>-1.0693919152061497</v>
      </c>
      <c r="AJ191" s="87">
        <f t="shared" si="61"/>
        <v>-0.61989997054144164</v>
      </c>
      <c r="AK191" s="89">
        <f t="shared" si="63"/>
        <v>0.35397119967795115</v>
      </c>
      <c r="AL191" s="89">
        <f t="shared" si="63"/>
        <v>0.33635529162396927</v>
      </c>
      <c r="AM191" s="89">
        <f t="shared" si="63"/>
        <v>0.37576000676713051</v>
      </c>
      <c r="AN191" s="89">
        <f t="shared" si="62"/>
        <v>0.44819739145712645</v>
      </c>
    </row>
    <row r="192" spans="1:40">
      <c r="A192" s="1" t="s">
        <v>5</v>
      </c>
      <c r="B192" s="1">
        <v>13067031312</v>
      </c>
      <c r="C192" s="1"/>
      <c r="D192" s="12">
        <v>62.8</v>
      </c>
      <c r="E192" s="12">
        <v>64.400000000000006</v>
      </c>
      <c r="F192" s="12">
        <v>31.7</v>
      </c>
      <c r="G192" s="12">
        <v>15</v>
      </c>
      <c r="H192" s="12">
        <v>8.1</v>
      </c>
      <c r="I192" s="12">
        <v>21</v>
      </c>
      <c r="J192" s="12">
        <v>37.700000000000003</v>
      </c>
      <c r="K192" s="12">
        <v>35.700000000000003</v>
      </c>
      <c r="L192" s="12">
        <v>40.5</v>
      </c>
      <c r="M192" s="12">
        <v>15.6</v>
      </c>
      <c r="N192" s="12">
        <v>71.2</v>
      </c>
      <c r="O192" s="12">
        <v>18.3</v>
      </c>
      <c r="P192" s="12">
        <v>23.1</v>
      </c>
      <c r="Q192" s="12">
        <v>11.7</v>
      </c>
      <c r="R192" s="23"/>
      <c r="S192" s="49">
        <f t="shared" si="44"/>
        <v>-0.9541461773240848</v>
      </c>
      <c r="T192" s="49">
        <f t="shared" si="45"/>
        <v>-0.51682399009058311</v>
      </c>
      <c r="U192" s="49">
        <f t="shared" si="46"/>
        <v>-0.68707871634722106</v>
      </c>
      <c r="V192" s="49">
        <f t="shared" si="47"/>
        <v>-0.96949767515279672</v>
      </c>
      <c r="W192" s="49">
        <f t="shared" si="48"/>
        <v>0.41912210608269918</v>
      </c>
      <c r="X192" s="49">
        <f t="shared" si="49"/>
        <v>-1.2053843517510099</v>
      </c>
      <c r="Y192" s="49">
        <f t="shared" si="50"/>
        <v>-0.68498060373645875</v>
      </c>
      <c r="Z192" s="49">
        <f t="shared" si="51"/>
        <v>-0.23964500870418359</v>
      </c>
      <c r="AA192" s="49">
        <f t="shared" si="52"/>
        <v>-0.18589549800966812</v>
      </c>
      <c r="AB192" s="49">
        <f t="shared" si="53"/>
        <v>-0.14402910693894619</v>
      </c>
      <c r="AC192" s="49">
        <f t="shared" si="54"/>
        <v>-0.36247276670323569</v>
      </c>
      <c r="AD192" s="49">
        <f t="shared" si="55"/>
        <v>-0.61951530528051557</v>
      </c>
      <c r="AE192" s="49">
        <f t="shared" si="56"/>
        <v>2.1532614352848468E-2</v>
      </c>
      <c r="AF192" s="49">
        <f t="shared" si="57"/>
        <v>7.8631216521241581E-2</v>
      </c>
      <c r="AG192" s="49">
        <f t="shared" si="58"/>
        <v>-0.35576083787862967</v>
      </c>
      <c r="AH192" s="49">
        <f t="shared" si="59"/>
        <v>-0.6569699154742078</v>
      </c>
      <c r="AI192" s="49">
        <f t="shared" si="60"/>
        <v>-0.18985653788426596</v>
      </c>
      <c r="AJ192" s="87">
        <f t="shared" si="61"/>
        <v>-0.22045606027741529</v>
      </c>
      <c r="AK192" s="89">
        <f t="shared" si="63"/>
        <v>0.48164974035476854</v>
      </c>
      <c r="AL192" s="89">
        <f t="shared" si="63"/>
        <v>0.33757850664438327</v>
      </c>
      <c r="AM192" s="89">
        <f t="shared" si="63"/>
        <v>0.58040337851721846</v>
      </c>
      <c r="AN192" s="89">
        <f t="shared" si="62"/>
        <v>0.55983026191416818</v>
      </c>
    </row>
    <row r="193" spans="1:53">
      <c r="A193" s="1" t="s">
        <v>5</v>
      </c>
      <c r="B193" s="1">
        <v>13067031313</v>
      </c>
      <c r="C193" s="1"/>
      <c r="D193" s="12">
        <v>64.099999999999994</v>
      </c>
      <c r="E193" s="12">
        <v>64.5</v>
      </c>
      <c r="F193" s="12">
        <v>44.3</v>
      </c>
      <c r="G193" s="12">
        <v>18</v>
      </c>
      <c r="H193" s="12">
        <v>8.9</v>
      </c>
      <c r="I193" s="12">
        <v>4</v>
      </c>
      <c r="J193" s="12">
        <v>3</v>
      </c>
      <c r="K193" s="12">
        <v>15</v>
      </c>
      <c r="L193" s="12">
        <v>24.7</v>
      </c>
      <c r="M193" s="12">
        <v>2.2000000000000002</v>
      </c>
      <c r="N193" s="12">
        <v>71.099999999999994</v>
      </c>
      <c r="O193" s="12">
        <v>4.5</v>
      </c>
      <c r="P193" s="12">
        <v>9.4</v>
      </c>
      <c r="Q193" s="12">
        <v>6.9</v>
      </c>
      <c r="R193" s="23"/>
      <c r="S193" s="49">
        <f t="shared" si="44"/>
        <v>-0.8434098086620061</v>
      </c>
      <c r="T193" s="49">
        <f t="shared" si="45"/>
        <v>-0.50726480962793807</v>
      </c>
      <c r="U193" s="49">
        <f t="shared" si="46"/>
        <v>-8.3273646304681051E-2</v>
      </c>
      <c r="V193" s="49">
        <f t="shared" si="47"/>
        <v>-0.81003135697089579</v>
      </c>
      <c r="W193" s="49">
        <f t="shared" si="48"/>
        <v>0.13342783186387491</v>
      </c>
      <c r="X193" s="49">
        <f t="shared" si="49"/>
        <v>0.8242839947000965</v>
      </c>
      <c r="Y193" s="49">
        <f t="shared" si="50"/>
        <v>1.0583798113386429</v>
      </c>
      <c r="Z193" s="49">
        <f t="shared" si="51"/>
        <v>0.78170732313256064</v>
      </c>
      <c r="AA193" s="49">
        <f t="shared" si="52"/>
        <v>1.2683065106157259</v>
      </c>
      <c r="AB193" s="49">
        <f t="shared" si="53"/>
        <v>0.9884312589318065</v>
      </c>
      <c r="AC193" s="49">
        <f t="shared" si="54"/>
        <v>-0.37186762669616935</v>
      </c>
      <c r="AD193" s="49">
        <f t="shared" si="55"/>
        <v>0.7998586652787284</v>
      </c>
      <c r="AE193" s="49">
        <f t="shared" si="56"/>
        <v>1.0053899496660561</v>
      </c>
      <c r="AF193" s="49">
        <f t="shared" si="57"/>
        <v>0.79878593398445086</v>
      </c>
      <c r="AG193" s="49">
        <f t="shared" si="58"/>
        <v>0.51276711173802425</v>
      </c>
      <c r="AH193" s="49">
        <f t="shared" si="59"/>
        <v>-3.2555426237558152E-2</v>
      </c>
      <c r="AI193" s="49">
        <f t="shared" si="60"/>
        <v>1.0128150308933643</v>
      </c>
      <c r="AJ193" s="87">
        <f t="shared" si="61"/>
        <v>0.55804173055826645</v>
      </c>
      <c r="AK193" s="89">
        <f t="shared" si="63"/>
        <v>0.74091274902570881</v>
      </c>
      <c r="AL193" s="89">
        <f t="shared" si="63"/>
        <v>0.52006740218778735</v>
      </c>
      <c r="AM193" s="89">
        <f t="shared" si="63"/>
        <v>0.86023153698428811</v>
      </c>
      <c r="AN193" s="89">
        <f t="shared" si="62"/>
        <v>0.7773975868935612</v>
      </c>
    </row>
    <row r="194" spans="1:53">
      <c r="A194" s="1" t="s">
        <v>5</v>
      </c>
      <c r="B194" s="1">
        <v>13067031404</v>
      </c>
      <c r="C194" s="1"/>
      <c r="D194" s="12">
        <v>64</v>
      </c>
      <c r="E194" s="12">
        <v>62.7</v>
      </c>
      <c r="F194" s="12">
        <v>30.7</v>
      </c>
      <c r="G194" s="12">
        <v>19.899999999999999</v>
      </c>
      <c r="H194" s="12">
        <v>9.8000000000000007</v>
      </c>
      <c r="I194" s="12">
        <v>8</v>
      </c>
      <c r="J194" s="12">
        <v>8.5</v>
      </c>
      <c r="K194" s="12">
        <v>14.8</v>
      </c>
      <c r="L194" s="12">
        <v>27.5</v>
      </c>
      <c r="M194" s="12">
        <v>13.3</v>
      </c>
      <c r="N194" s="12">
        <v>74</v>
      </c>
      <c r="O194" s="12">
        <v>8.6</v>
      </c>
      <c r="P194" s="12">
        <v>16.5</v>
      </c>
      <c r="Q194" s="12">
        <v>7.1</v>
      </c>
      <c r="R194" s="23"/>
      <c r="S194" s="49">
        <f t="shared" si="44"/>
        <v>-0.85192799086678095</v>
      </c>
      <c r="T194" s="49">
        <f t="shared" si="45"/>
        <v>-0.67933005795555779</v>
      </c>
      <c r="U194" s="49">
        <f t="shared" si="46"/>
        <v>-0.73499975365218462</v>
      </c>
      <c r="V194" s="49">
        <f t="shared" si="47"/>
        <v>-0.70903602212235861</v>
      </c>
      <c r="W194" s="49">
        <f t="shared" si="48"/>
        <v>-0.18797822663230224</v>
      </c>
      <c r="X194" s="49">
        <f t="shared" si="49"/>
        <v>0.34671497200571855</v>
      </c>
      <c r="Y194" s="49">
        <f t="shared" si="50"/>
        <v>0.78205467350253166</v>
      </c>
      <c r="Z194" s="49">
        <f t="shared" si="51"/>
        <v>0.79157546160441317</v>
      </c>
      <c r="AA194" s="49">
        <f t="shared" si="52"/>
        <v>1.0105998255428712</v>
      </c>
      <c r="AB194" s="49">
        <f t="shared" si="53"/>
        <v>5.0348418546332152E-2</v>
      </c>
      <c r="AC194" s="49">
        <f t="shared" si="54"/>
        <v>-9.9416686901114854E-2</v>
      </c>
      <c r="AD194" s="49">
        <f t="shared" si="55"/>
        <v>0.37816060156185166</v>
      </c>
      <c r="AE194" s="49">
        <f t="shared" si="56"/>
        <v>0.49550768100008719</v>
      </c>
      <c r="AF194" s="49">
        <f t="shared" si="57"/>
        <v>0.7687794874234839</v>
      </c>
      <c r="AG194" s="49">
        <f t="shared" si="58"/>
        <v>0.23754082395055756</v>
      </c>
      <c r="AH194" s="49">
        <f t="shared" si="59"/>
        <v>-0.29064320081727635</v>
      </c>
      <c r="AI194" s="49">
        <f t="shared" si="60"/>
        <v>0.61750790189787208</v>
      </c>
      <c r="AJ194" s="87">
        <f t="shared" si="61"/>
        <v>0.38575777077107698</v>
      </c>
      <c r="AK194" s="89">
        <f t="shared" si="63"/>
        <v>0.6587553521697902</v>
      </c>
      <c r="AL194" s="89">
        <f t="shared" si="63"/>
        <v>0.44463969551511617</v>
      </c>
      <c r="AM194" s="89">
        <f t="shared" si="63"/>
        <v>0.76825458433366312</v>
      </c>
      <c r="AN194" s="89">
        <f t="shared" si="62"/>
        <v>0.72924926751616204</v>
      </c>
    </row>
    <row r="195" spans="1:53">
      <c r="A195" s="1" t="s">
        <v>5</v>
      </c>
      <c r="B195" s="1">
        <v>13067031405</v>
      </c>
      <c r="C195" s="1"/>
      <c r="D195" s="12">
        <v>60.4</v>
      </c>
      <c r="E195" s="12">
        <v>58.9</v>
      </c>
      <c r="F195" s="12">
        <v>36.200000000000003</v>
      </c>
      <c r="G195" s="12">
        <v>22.8</v>
      </c>
      <c r="H195" s="12">
        <v>8.4</v>
      </c>
      <c r="I195" s="12">
        <v>7.6</v>
      </c>
      <c r="J195" s="12">
        <v>31.8</v>
      </c>
      <c r="K195" s="12">
        <v>26.6</v>
      </c>
      <c r="L195" s="12">
        <v>37.4</v>
      </c>
      <c r="M195" s="12">
        <v>12.8</v>
      </c>
      <c r="N195" s="12">
        <v>63.8</v>
      </c>
      <c r="O195" s="12">
        <v>16.100000000000001</v>
      </c>
      <c r="P195" s="12">
        <v>32.799999999999997</v>
      </c>
      <c r="Q195" s="12">
        <v>14.3</v>
      </c>
      <c r="R195" s="23"/>
      <c r="S195" s="49">
        <f t="shared" si="44"/>
        <v>-1.1585825502386922</v>
      </c>
      <c r="T195" s="49">
        <f t="shared" si="45"/>
        <v>-1.0425789155360894</v>
      </c>
      <c r="U195" s="49">
        <f t="shared" si="46"/>
        <v>-0.47143404847488513</v>
      </c>
      <c r="V195" s="49">
        <f t="shared" si="47"/>
        <v>-0.55488524787985438</v>
      </c>
      <c r="W195" s="49">
        <f t="shared" si="48"/>
        <v>0.3119867532506399</v>
      </c>
      <c r="X195" s="49">
        <f t="shared" si="49"/>
        <v>0.3944718742751564</v>
      </c>
      <c r="Y195" s="49">
        <f t="shared" si="50"/>
        <v>-0.38855909223953938</v>
      </c>
      <c r="Z195" s="49">
        <f t="shared" si="51"/>
        <v>0.20935529176510978</v>
      </c>
      <c r="AA195" s="49">
        <f t="shared" si="52"/>
        <v>9.9422617606706745E-2</v>
      </c>
      <c r="AB195" s="49">
        <f t="shared" si="53"/>
        <v>9.2604402347479645E-2</v>
      </c>
      <c r="AC195" s="49">
        <f t="shared" si="54"/>
        <v>-1.0576924061802706</v>
      </c>
      <c r="AD195" s="49">
        <f t="shared" si="55"/>
        <v>-0.39323829548121586</v>
      </c>
      <c r="AE195" s="49">
        <f t="shared" si="56"/>
        <v>-0.67506710481051713</v>
      </c>
      <c r="AF195" s="49">
        <f t="shared" si="57"/>
        <v>-0.31145258877133036</v>
      </c>
      <c r="AG195" s="49">
        <f t="shared" si="58"/>
        <v>-0.29707431862733685</v>
      </c>
      <c r="AH195" s="49">
        <f t="shared" si="59"/>
        <v>-0.41565446097760911</v>
      </c>
      <c r="AI195" s="49">
        <f t="shared" si="60"/>
        <v>0.13379410390643207</v>
      </c>
      <c r="AJ195" s="87">
        <f t="shared" si="61"/>
        <v>-0.60936259881083354</v>
      </c>
      <c r="AK195" s="89">
        <f t="shared" si="63"/>
        <v>0.49916816743156078</v>
      </c>
      <c r="AL195" s="89">
        <f t="shared" si="63"/>
        <v>0.40810440174728974</v>
      </c>
      <c r="AM195" s="89">
        <f t="shared" si="63"/>
        <v>0.65570786349063981</v>
      </c>
      <c r="AN195" s="89">
        <f t="shared" si="62"/>
        <v>0.45114227814367813</v>
      </c>
    </row>
    <row r="196" spans="1:53" ht="15" thickBot="1">
      <c r="A196" s="1" t="s">
        <v>5</v>
      </c>
      <c r="B196" s="1">
        <v>13067031406</v>
      </c>
      <c r="C196" s="1"/>
      <c r="D196" s="12">
        <v>64</v>
      </c>
      <c r="E196" s="12">
        <v>62.7</v>
      </c>
      <c r="F196" s="12">
        <v>26.8</v>
      </c>
      <c r="G196" s="12">
        <v>18.2</v>
      </c>
      <c r="H196" s="12">
        <v>10.5</v>
      </c>
      <c r="I196" s="12">
        <v>4.7</v>
      </c>
      <c r="J196" s="12">
        <v>33.9</v>
      </c>
      <c r="K196" s="12">
        <v>32.4</v>
      </c>
      <c r="L196" s="12">
        <v>42.1</v>
      </c>
      <c r="M196" s="12">
        <v>11.4</v>
      </c>
      <c r="N196" s="12">
        <v>74</v>
      </c>
      <c r="O196" s="12">
        <v>8.9</v>
      </c>
      <c r="P196" s="12">
        <v>25</v>
      </c>
      <c r="Q196" s="12">
        <v>12.7</v>
      </c>
      <c r="R196" s="23"/>
      <c r="S196" s="49">
        <f t="shared" si="44"/>
        <v>-0.85192799086678095</v>
      </c>
      <c r="T196" s="49">
        <f t="shared" si="45"/>
        <v>-0.67933005795555779</v>
      </c>
      <c r="U196" s="49">
        <f t="shared" si="46"/>
        <v>-0.92189179914154218</v>
      </c>
      <c r="V196" s="49">
        <f t="shared" si="47"/>
        <v>-0.79940026909210249</v>
      </c>
      <c r="W196" s="49">
        <f t="shared" si="48"/>
        <v>-0.437960716573773</v>
      </c>
      <c r="X196" s="49">
        <f t="shared" si="49"/>
        <v>0.7407094157285804</v>
      </c>
      <c r="Y196" s="49">
        <f t="shared" si="50"/>
        <v>-0.4940650539587817</v>
      </c>
      <c r="Z196" s="49">
        <f t="shared" si="51"/>
        <v>-7.6820723918615483E-2</v>
      </c>
      <c r="AA196" s="49">
        <f t="shared" si="52"/>
        <v>-0.33315646090844231</v>
      </c>
      <c r="AB196" s="49">
        <f t="shared" si="53"/>
        <v>0.21092115699069264</v>
      </c>
      <c r="AC196" s="49">
        <f t="shared" si="54"/>
        <v>-9.9416686901114854E-2</v>
      </c>
      <c r="AD196" s="49">
        <f t="shared" si="55"/>
        <v>0.34730464568012887</v>
      </c>
      <c r="AE196" s="49">
        <f t="shared" si="56"/>
        <v>-0.11491475331832619</v>
      </c>
      <c r="AF196" s="49">
        <f t="shared" si="57"/>
        <v>-7.1401016283593702E-2</v>
      </c>
      <c r="AG196" s="49">
        <f t="shared" si="58"/>
        <v>-0.18097996217864587</v>
      </c>
      <c r="AH196" s="49">
        <f t="shared" si="59"/>
        <v>-0.49198092455142267</v>
      </c>
      <c r="AI196" s="49">
        <f t="shared" si="60"/>
        <v>-6.6352009278788385E-2</v>
      </c>
      <c r="AJ196" s="87">
        <f t="shared" si="61"/>
        <v>1.5393047294273526E-2</v>
      </c>
      <c r="AK196" s="89">
        <f t="shared" si="63"/>
        <v>0.53382332407434829</v>
      </c>
      <c r="AL196" s="89">
        <f t="shared" si="63"/>
        <v>0.3857975330272076</v>
      </c>
      <c r="AM196" s="89">
        <f t="shared" si="63"/>
        <v>0.60913944054713764</v>
      </c>
      <c r="AN196" s="89">
        <f t="shared" si="62"/>
        <v>0.62574317783659772</v>
      </c>
      <c r="AU196" s="56"/>
      <c r="AV196" s="56"/>
      <c r="AW196" s="56"/>
      <c r="AX196" s="56"/>
      <c r="AY196" s="56"/>
      <c r="AZ196" s="56"/>
      <c r="BA196" s="56"/>
    </row>
    <row r="197" spans="1:53">
      <c r="A197" s="1" t="s">
        <v>5</v>
      </c>
      <c r="B197" s="1">
        <v>13067031408</v>
      </c>
      <c r="C197" s="1"/>
      <c r="D197" s="12">
        <v>68.400000000000006</v>
      </c>
      <c r="E197" s="12">
        <v>64.900000000000006</v>
      </c>
      <c r="F197" s="12">
        <v>38.799999999999997</v>
      </c>
      <c r="G197" s="12">
        <v>19.899999999999999</v>
      </c>
      <c r="H197" s="12">
        <v>10.4</v>
      </c>
      <c r="I197" s="12">
        <v>27.6</v>
      </c>
      <c r="J197" s="12">
        <v>23.3</v>
      </c>
      <c r="K197" s="12">
        <v>42</v>
      </c>
      <c r="L197" s="12">
        <v>38.200000000000003</v>
      </c>
      <c r="M197" s="12">
        <v>15</v>
      </c>
      <c r="N197" s="12">
        <v>73.5</v>
      </c>
      <c r="O197" s="12">
        <v>18.100000000000001</v>
      </c>
      <c r="P197" s="12">
        <v>23.1</v>
      </c>
      <c r="Q197" s="12">
        <v>14.9</v>
      </c>
      <c r="R197" s="23"/>
      <c r="S197" s="49">
        <f t="shared" si="44"/>
        <v>-0.47712797385666689</v>
      </c>
      <c r="T197" s="49">
        <f t="shared" si="45"/>
        <v>-0.46902808777735527</v>
      </c>
      <c r="U197" s="49">
        <f t="shared" si="46"/>
        <v>-0.34683935148198031</v>
      </c>
      <c r="V197" s="49">
        <f t="shared" si="47"/>
        <v>-0.70903602212235861</v>
      </c>
      <c r="W197" s="49">
        <f t="shared" si="48"/>
        <v>-0.40224893229642011</v>
      </c>
      <c r="X197" s="49">
        <f t="shared" si="49"/>
        <v>-1.9933732391967336</v>
      </c>
      <c r="Y197" s="49">
        <f t="shared" si="50"/>
        <v>3.8488848052632446E-2</v>
      </c>
      <c r="Z197" s="49">
        <f t="shared" si="51"/>
        <v>-0.55049137056754038</v>
      </c>
      <c r="AA197" s="49">
        <f t="shared" si="52"/>
        <v>2.5792136157319328E-2</v>
      </c>
      <c r="AB197" s="49">
        <f t="shared" si="53"/>
        <v>-9.3321926377569239E-2</v>
      </c>
      <c r="AC197" s="49">
        <f t="shared" si="54"/>
        <v>-0.14639098686577934</v>
      </c>
      <c r="AD197" s="49">
        <f t="shared" si="55"/>
        <v>-0.59894466802603386</v>
      </c>
      <c r="AE197" s="49">
        <f t="shared" si="56"/>
        <v>2.1532614352848468E-2</v>
      </c>
      <c r="AF197" s="49">
        <f t="shared" si="57"/>
        <v>-0.40147192845423152</v>
      </c>
      <c r="AG197" s="49">
        <f t="shared" si="58"/>
        <v>-0.3700212061708803</v>
      </c>
      <c r="AH197" s="49">
        <f t="shared" si="59"/>
        <v>-0.62273782266841171</v>
      </c>
      <c r="AI197" s="49">
        <f t="shared" si="60"/>
        <v>-0.20600705359593008</v>
      </c>
      <c r="AJ197" s="87">
        <f t="shared" si="61"/>
        <v>-0.28131874224829906</v>
      </c>
      <c r="AK197" s="89">
        <f t="shared" si="63"/>
        <v>0.47739289866091583</v>
      </c>
      <c r="AL197" s="89">
        <f t="shared" si="63"/>
        <v>0.3475830419585878</v>
      </c>
      <c r="AM197" s="89">
        <f t="shared" si="63"/>
        <v>0.57664560358745787</v>
      </c>
      <c r="AN197" s="89">
        <f t="shared" si="62"/>
        <v>0.54282092539021709</v>
      </c>
    </row>
    <row r="198" spans="1:53">
      <c r="A198" s="1" t="s">
        <v>5</v>
      </c>
      <c r="B198" s="1">
        <v>13067031409</v>
      </c>
      <c r="C198" s="1"/>
      <c r="D198" s="12">
        <v>64.400000000000006</v>
      </c>
      <c r="E198" s="12">
        <v>62.9</v>
      </c>
      <c r="F198" s="12">
        <v>38.799999999999997</v>
      </c>
      <c r="G198" s="12">
        <v>21.6</v>
      </c>
      <c r="H198" s="12">
        <v>11.8</v>
      </c>
      <c r="I198" s="12">
        <v>5.0999999999999996</v>
      </c>
      <c r="J198" s="12">
        <v>29.5</v>
      </c>
      <c r="K198" s="12">
        <v>35</v>
      </c>
      <c r="L198" s="12">
        <v>50.2</v>
      </c>
      <c r="M198" s="12">
        <v>11.5</v>
      </c>
      <c r="N198" s="12">
        <v>73.900000000000006</v>
      </c>
      <c r="O198" s="12">
        <v>6.5</v>
      </c>
      <c r="P198" s="12">
        <v>27.3</v>
      </c>
      <c r="Q198" s="12">
        <v>12.2</v>
      </c>
      <c r="R198" s="23"/>
      <c r="S198" s="49">
        <f t="shared" si="44"/>
        <v>-0.81785526204767922</v>
      </c>
      <c r="T198" s="49">
        <f t="shared" si="45"/>
        <v>-0.66021169703026705</v>
      </c>
      <c r="U198" s="49">
        <f t="shared" si="46"/>
        <v>-0.34683935148198031</v>
      </c>
      <c r="V198" s="49">
        <f t="shared" si="47"/>
        <v>-0.61867177515261462</v>
      </c>
      <c r="W198" s="49">
        <f t="shared" si="48"/>
        <v>-0.90221391217936231</v>
      </c>
      <c r="X198" s="49">
        <f t="shared" si="49"/>
        <v>0.69295251345914266</v>
      </c>
      <c r="Y198" s="49">
        <f t="shared" si="50"/>
        <v>-0.27300494368989286</v>
      </c>
      <c r="Z198" s="49">
        <f t="shared" si="51"/>
        <v>-0.20510652405269936</v>
      </c>
      <c r="AA198" s="49">
        <f t="shared" si="52"/>
        <v>-1.0786650855834861</v>
      </c>
      <c r="AB198" s="49">
        <f t="shared" si="53"/>
        <v>0.20246996023046318</v>
      </c>
      <c r="AC198" s="49">
        <f t="shared" si="54"/>
        <v>-0.10881154689404721</v>
      </c>
      <c r="AD198" s="49">
        <f t="shared" si="55"/>
        <v>0.59415229273391046</v>
      </c>
      <c r="AE198" s="49">
        <f t="shared" si="56"/>
        <v>-0.28008788260448514</v>
      </c>
      <c r="AF198" s="49">
        <f t="shared" si="57"/>
        <v>3.6151001188239381E-3</v>
      </c>
      <c r="AG198" s="49">
        <f t="shared" si="58"/>
        <v>-0.24206488924759453</v>
      </c>
      <c r="AH198" s="49">
        <f t="shared" si="59"/>
        <v>-0.41797777544609332</v>
      </c>
      <c r="AI198" s="49">
        <f t="shared" si="60"/>
        <v>-0.36043388313524072</v>
      </c>
      <c r="AJ198" s="87">
        <f t="shared" si="61"/>
        <v>5.2216990838550512E-2</v>
      </c>
      <c r="AK198" s="89">
        <f t="shared" si="63"/>
        <v>0.5155889517857758</v>
      </c>
      <c r="AL198" s="89">
        <f t="shared" si="63"/>
        <v>0.40742539909975029</v>
      </c>
      <c r="AM198" s="89">
        <f t="shared" si="63"/>
        <v>0.54071478386099314</v>
      </c>
      <c r="AN198" s="89">
        <f t="shared" si="62"/>
        <v>0.63603439123043459</v>
      </c>
    </row>
    <row r="199" spans="1:53">
      <c r="A199" s="1" t="s">
        <v>5</v>
      </c>
      <c r="B199" s="1">
        <v>13067031503</v>
      </c>
      <c r="C199" s="1"/>
      <c r="D199" s="12">
        <v>71.400000000000006</v>
      </c>
      <c r="E199" s="12">
        <v>65.2</v>
      </c>
      <c r="F199" s="12">
        <v>33.5</v>
      </c>
      <c r="G199" s="12">
        <v>25.3</v>
      </c>
      <c r="H199" s="12">
        <v>9.8000000000000007</v>
      </c>
      <c r="I199" s="12">
        <v>0.7</v>
      </c>
      <c r="J199" s="12">
        <v>23.6</v>
      </c>
      <c r="K199" s="12">
        <v>25.1</v>
      </c>
      <c r="L199" s="12">
        <v>38.4</v>
      </c>
      <c r="M199" s="12">
        <v>16.399999999999999</v>
      </c>
      <c r="N199" s="12">
        <v>64.599999999999994</v>
      </c>
      <c r="O199" s="12">
        <v>15.3</v>
      </c>
      <c r="P199" s="12">
        <v>19.100000000000001</v>
      </c>
      <c r="Q199" s="12">
        <v>11.6</v>
      </c>
      <c r="R199" s="23"/>
      <c r="S199" s="49">
        <f t="shared" ref="S199:S262" si="64">IF((D199-AVERAGE(D$7:D$782))/_xlfn.STDEV.P(D$7:D$782)&lt;3.1, (IF((D199-AVERAGE(D$7:D$782))/_xlfn.STDEV.P(D$7:D$782)&gt;-3.1, (D199-AVERAGE(D$7:D$782))/_xlfn.STDEV.P(D$7:D$782), -3.1)), 3.1)</f>
        <v>-0.22158250771340765</v>
      </c>
      <c r="T199" s="49">
        <f t="shared" ref="T199:T262" si="65">IF((E199-AVERAGE(E$7:E$782))/_xlfn.STDEV.P(E$7:E$782)&lt;3.1, (IF((E199-AVERAGE(E$7:E$782))/_xlfn.STDEV.P(E$7:E$782)&gt;-3.1, (E199-AVERAGE(E$7:E$782))/_xlfn.STDEV.P(E$7:E$782), -3.1)), 3.1)</f>
        <v>-0.4403505463894189</v>
      </c>
      <c r="U199" s="49">
        <f t="shared" ref="U199:U262" si="66">IF((F199-AVERAGE(F$7:F$782))/_xlfn.STDEV.P(F$7:F$782)&lt;3.1, (IF((F199-AVERAGE(F$7:F$782))/_xlfn.STDEV.P(F$7:F$782)&gt;-3.1, (F199-AVERAGE(F$7:F$782))/_xlfn.STDEV.P(F$7:F$782), -3.1)), 3.1)</f>
        <v>-0.60082084919828671</v>
      </c>
      <c r="V199" s="49">
        <f t="shared" ref="V199:V262" si="67">IF((G199-AVERAGE(G$7:G$782))/_xlfn.STDEV.P(G$7:G$782)&lt;3.1, (IF((G199-AVERAGE(G$7:G$782))/_xlfn.STDEV.P(G$7:G$782)&gt;-3.1, (G199-AVERAGE(G$7:G$782))/_xlfn.STDEV.P(G$7:G$782), -3.1)), 3.1)</f>
        <v>-0.42199664939493697</v>
      </c>
      <c r="W199" s="49">
        <f t="shared" ref="W199:W262" si="68">IF((H199-AVERAGE(H$7:H$782))/_xlfn.STDEV.P(H$7:H$782)&lt;3.1, (IF((H199-AVERAGE(H$7:H$782))/_xlfn.STDEV.P(H$7:H$782)&gt;-3.1, -(H199-AVERAGE(H$7:H$782))/_xlfn.STDEV.P(H$7:H$782), 3.1)), -3.1)</f>
        <v>-0.18797822663230224</v>
      </c>
      <c r="X199" s="49">
        <f t="shared" ref="X199:X262" si="69">IF((I199-AVERAGE(I$7:I$782))/_xlfn.STDEV.P(I$7:I$782)&lt;3.1, (IF((I199-AVERAGE(I$7:I$782))/_xlfn.STDEV.P(I$7:I$782)&gt;-3.1, -(I199-AVERAGE(I$7:I$782))/_xlfn.STDEV.P(I$7:I$782), 3.1)), -3.1)</f>
        <v>1.2182784384229586</v>
      </c>
      <c r="Y199" s="49">
        <f t="shared" ref="Y199:Y262" si="70">IF((J199-AVERAGE(J$7:J$782))/_xlfn.STDEV.P(J$7:J$782)&lt;3.1, (IF((J199-AVERAGE(J$7:J$782))/_xlfn.STDEV.P(J$7:J$782)&gt;-3.1, -(J199-AVERAGE(J$7:J$782))/_xlfn.STDEV.P(J$7:J$782), 3.1)), -3.1)</f>
        <v>2.3416567807026348E-2</v>
      </c>
      <c r="Z199" s="49">
        <f t="shared" ref="Z199:Z262" si="71">IF((K199-AVERAGE(K$7:K$782))/_xlfn.STDEV.P(K$7:K$782)&lt;3.1, (IF((K199-AVERAGE(K$7:K$782))/_xlfn.STDEV.P(K$7:K$782)&gt;-3.1, -(K199-AVERAGE(K$7:K$782))/_xlfn.STDEV.P(K$7:K$782), 3.1)), -3.1)</f>
        <v>0.28336633030400427</v>
      </c>
      <c r="AA199" s="49">
        <f t="shared" ref="AA199:AA262" si="72">IF((L199-AVERAGE(L$7:L$782))/_xlfn.STDEV.P(L$7:L$782)&lt;3.1, (IF((L199-AVERAGE(L$7:L$782))/_xlfn.STDEV.P(L$7:L$782)&gt;-3.1, -(L199-AVERAGE(L$7:L$782))/_xlfn.STDEV.P(L$7:L$782), 3.1)), -3.1)</f>
        <v>7.3845157949729637E-3</v>
      </c>
      <c r="AB199" s="49">
        <f t="shared" ref="AB199:AB262" si="73">IF((M199-AVERAGE(M$7:M$782))/_xlfn.STDEV.P(M$7:M$782)&lt;3.1, (IF((M199-AVERAGE(M$7:M$782))/_xlfn.STDEV.P(M$7:M$782)&gt;-3.1, -(M199-AVERAGE(M$7:M$782))/_xlfn.STDEV.P(M$7:M$782), 3.1)), -3.1)</f>
        <v>-0.21163868102078209</v>
      </c>
      <c r="AC199" s="49">
        <f t="shared" ref="AC199:AC262" si="74">IF((N199-AVERAGE(N$7:N$782))/_xlfn.STDEV.P(N$7:N$782)&lt;3.1, (IF((N199-AVERAGE(N$7:N$782))/_xlfn.STDEV.P(N$7:N$782)&gt;-3.1, (N199-AVERAGE(N$7:N$782))/_xlfn.STDEV.P(N$7:N$782), -3.1)), 3.1)</f>
        <v>-0.98253352623680756</v>
      </c>
      <c r="AD199" s="49">
        <f t="shared" ref="AD199:AD262" si="75">IF((O199-AVERAGE(O$7:O$782))/_xlfn.STDEV.P(O$7:O$782)&lt;3.1, (IF((O199-AVERAGE(O$7:O$782))/_xlfn.STDEV.P(O$7:O$782)&gt;-3.1, -(O199-AVERAGE(O$7:O$782))/_xlfn.STDEV.P(O$7:O$782), 3.1)), -3.1)</f>
        <v>-0.31095574646328861</v>
      </c>
      <c r="AE199" s="49">
        <f t="shared" ref="AE199:AE262" si="76">IF((P199-AVERAGE(P$7:P$782))/_xlfn.STDEV.P(P$7:P$782)&lt;3.1, (IF((P199-AVERAGE(P$7:P$782))/_xlfn.STDEV.P(P$7:P$782)&gt;-3.1, -(P199-AVERAGE(P$7:P$782))/_xlfn.STDEV.P(P$7:P$782), 3.1)), -3.1)</f>
        <v>0.30879023050269006</v>
      </c>
      <c r="AF199" s="49">
        <f t="shared" ref="AF199:AF262" si="77">IF((Q199-AVERAGE(Q$7:Q$782))/_xlfn.STDEV.P(Q$7:Q$782)&lt;3.1, (IF((Q199-AVERAGE(Q$7:Q$782))/_xlfn.STDEV.P(Q$7:Q$782)&gt;-3.1, -(Q199-AVERAGE(Q$7:Q$782))/_xlfn.STDEV.P(Q$7:Q$782), 3.1)), -3.1)</f>
        <v>9.3634439801725061E-2</v>
      </c>
      <c r="AG199" s="49">
        <f t="shared" ref="AG199:AG262" si="78">AVERAGE(AH199:AJ199)</f>
        <v>-9.551437025912797E-2</v>
      </c>
      <c r="AH199" s="49">
        <f t="shared" ref="AH199:AH262" si="79">+AVERAGE(T199,S199,U199,V199,W199,X199,Y199)</f>
        <v>-9.0147681871195359E-2</v>
      </c>
      <c r="AI199" s="49">
        <f t="shared" ref="AI199:AI262" si="80">+AVERAGE(Z199,AA199,AB199)</f>
        <v>2.6370721692731709E-2</v>
      </c>
      <c r="AJ199" s="87">
        <f t="shared" ref="AJ199:AJ262" si="81">+AVERAGE(AC199,AD199,AE199,AF199)</f>
        <v>-0.22276615059892027</v>
      </c>
      <c r="AK199" s="89">
        <f t="shared" si="63"/>
        <v>0.55933553298907235</v>
      </c>
      <c r="AL199" s="89">
        <f t="shared" si="63"/>
        <v>0.5032357185808225</v>
      </c>
      <c r="AM199" s="89">
        <f t="shared" si="63"/>
        <v>0.63071343608290098</v>
      </c>
      <c r="AN199" s="89">
        <f t="shared" si="63"/>
        <v>0.55918465934775485</v>
      </c>
    </row>
    <row r="200" spans="1:53">
      <c r="A200" s="1" t="s">
        <v>5</v>
      </c>
      <c r="B200" s="1">
        <v>13067031505</v>
      </c>
      <c r="C200" s="1"/>
      <c r="D200" s="12">
        <v>81.099999999999994</v>
      </c>
      <c r="E200" s="12">
        <v>71.3</v>
      </c>
      <c r="F200" s="12">
        <v>42.2</v>
      </c>
      <c r="G200" s="12">
        <v>26.4</v>
      </c>
      <c r="H200" s="12">
        <v>4.9000000000000004</v>
      </c>
      <c r="I200" s="12">
        <v>7.3</v>
      </c>
      <c r="J200" s="12">
        <v>19.2</v>
      </c>
      <c r="K200" s="12">
        <v>30</v>
      </c>
      <c r="L200" s="12">
        <v>31.2</v>
      </c>
      <c r="M200" s="12">
        <v>7.8</v>
      </c>
      <c r="N200" s="12">
        <v>72.099999999999994</v>
      </c>
      <c r="O200" s="12">
        <v>9.9</v>
      </c>
      <c r="P200" s="12">
        <v>23.2</v>
      </c>
      <c r="Q200" s="12">
        <v>17.399999999999999</v>
      </c>
      <c r="R200" s="23"/>
      <c r="S200" s="49">
        <f t="shared" si="64"/>
        <v>0.60468116614979617</v>
      </c>
      <c r="T200" s="49">
        <f t="shared" si="65"/>
        <v>0.14275946183195948</v>
      </c>
      <c r="U200" s="49">
        <f t="shared" si="66"/>
        <v>-0.18390782464510413</v>
      </c>
      <c r="V200" s="49">
        <f t="shared" si="67"/>
        <v>-0.36352566606157344</v>
      </c>
      <c r="W200" s="49">
        <f t="shared" si="68"/>
        <v>1.561899202957995</v>
      </c>
      <c r="X200" s="49">
        <f t="shared" si="69"/>
        <v>0.4302895509772347</v>
      </c>
      <c r="Y200" s="49">
        <f t="shared" si="70"/>
        <v>0.24447667807591539</v>
      </c>
      <c r="Z200" s="49">
        <f t="shared" si="71"/>
        <v>4.1596937743615656E-2</v>
      </c>
      <c r="AA200" s="49">
        <f t="shared" si="72"/>
        <v>0.67005884883945621</v>
      </c>
      <c r="AB200" s="49">
        <f t="shared" si="73"/>
        <v>0.51516424035895458</v>
      </c>
      <c r="AC200" s="49">
        <f t="shared" si="74"/>
        <v>-0.27791902676684038</v>
      </c>
      <c r="AD200" s="49">
        <f t="shared" si="75"/>
        <v>0.2444514594077199</v>
      </c>
      <c r="AE200" s="49">
        <f t="shared" si="76"/>
        <v>1.4351173949102581E-2</v>
      </c>
      <c r="AF200" s="49">
        <f t="shared" si="77"/>
        <v>-0.77655251046631946</v>
      </c>
      <c r="AG200" s="49">
        <f t="shared" si="78"/>
        <v>0.18603962144606481</v>
      </c>
      <c r="AH200" s="49">
        <f t="shared" si="79"/>
        <v>0.3480960813266033</v>
      </c>
      <c r="AI200" s="49">
        <f t="shared" si="80"/>
        <v>0.40894000898067545</v>
      </c>
      <c r="AJ200" s="87">
        <f t="shared" si="81"/>
        <v>-0.19891722596908434</v>
      </c>
      <c r="AK200" s="89">
        <f t="shared" ref="AK200:AN263" si="82">+(AG200-MIN(AG$7:AG$782))/(MAX(AG$7:AG$782)-MIN(AG$7:AG$782))</f>
        <v>0.64338180349196183</v>
      </c>
      <c r="AL200" s="89">
        <f t="shared" si="82"/>
        <v>0.63131509806883024</v>
      </c>
      <c r="AM200" s="89">
        <f t="shared" si="82"/>
        <v>0.71972664794144003</v>
      </c>
      <c r="AN200" s="89">
        <f t="shared" si="82"/>
        <v>0.56584973508262459</v>
      </c>
    </row>
    <row r="201" spans="1:53">
      <c r="A201" s="1" t="s">
        <v>5</v>
      </c>
      <c r="B201" s="1">
        <v>13067031506</v>
      </c>
      <c r="C201" s="1"/>
      <c r="D201" s="12">
        <v>81.400000000000006</v>
      </c>
      <c r="E201" s="12">
        <v>71.400000000000006</v>
      </c>
      <c r="F201" s="12">
        <v>37.700000000000003</v>
      </c>
      <c r="G201" s="12">
        <v>28.7</v>
      </c>
      <c r="H201" s="12">
        <v>7.5</v>
      </c>
      <c r="I201" s="12">
        <v>4.2</v>
      </c>
      <c r="J201" s="12">
        <v>14.2</v>
      </c>
      <c r="K201" s="12">
        <v>32.9</v>
      </c>
      <c r="L201" s="12">
        <v>30.7</v>
      </c>
      <c r="M201" s="12">
        <v>11.8</v>
      </c>
      <c r="N201" s="12">
        <v>72</v>
      </c>
      <c r="O201" s="12">
        <v>18.399999999999999</v>
      </c>
      <c r="P201" s="12">
        <v>28.1</v>
      </c>
      <c r="Q201" s="12">
        <v>8.4</v>
      </c>
      <c r="R201" s="23"/>
      <c r="S201" s="49">
        <f t="shared" si="64"/>
        <v>0.63023571276412305</v>
      </c>
      <c r="T201" s="49">
        <f t="shared" si="65"/>
        <v>0.15231864229460584</v>
      </c>
      <c r="U201" s="49">
        <f t="shared" si="66"/>
        <v>-0.39955249251743991</v>
      </c>
      <c r="V201" s="49">
        <f t="shared" si="67"/>
        <v>-0.24126815545544938</v>
      </c>
      <c r="W201" s="49">
        <f t="shared" si="68"/>
        <v>0.63339281174681705</v>
      </c>
      <c r="X201" s="49">
        <f t="shared" si="69"/>
        <v>0.80040554356537763</v>
      </c>
      <c r="Y201" s="49">
        <f t="shared" si="70"/>
        <v>0.49568134883601644</v>
      </c>
      <c r="Z201" s="49">
        <f t="shared" si="71"/>
        <v>-0.10149107009824698</v>
      </c>
      <c r="AA201" s="49">
        <f t="shared" si="72"/>
        <v>0.7160778997453231</v>
      </c>
      <c r="AB201" s="49">
        <f t="shared" si="73"/>
        <v>0.17711636994977462</v>
      </c>
      <c r="AC201" s="49">
        <f t="shared" si="74"/>
        <v>-0.28731388675977276</v>
      </c>
      <c r="AD201" s="49">
        <f t="shared" si="75"/>
        <v>-0.62980062390775626</v>
      </c>
      <c r="AE201" s="49">
        <f t="shared" si="76"/>
        <v>-0.33753940583445352</v>
      </c>
      <c r="AF201" s="49">
        <f t="shared" si="77"/>
        <v>0.57373758477719794</v>
      </c>
      <c r="AG201" s="49">
        <f t="shared" si="78"/>
        <v>0.12985320459246014</v>
      </c>
      <c r="AH201" s="49">
        <f t="shared" si="79"/>
        <v>0.29588763017629294</v>
      </c>
      <c r="AI201" s="49">
        <f t="shared" si="80"/>
        <v>0.26390106653228357</v>
      </c>
      <c r="AJ201" s="87">
        <f t="shared" si="81"/>
        <v>-0.17022908293119615</v>
      </c>
      <c r="AK201" s="89">
        <f t="shared" si="82"/>
        <v>0.62660967832738335</v>
      </c>
      <c r="AL201" s="89">
        <f t="shared" si="82"/>
        <v>0.6160568637506304</v>
      </c>
      <c r="AM201" s="89">
        <f t="shared" si="82"/>
        <v>0.68598012792301499</v>
      </c>
      <c r="AN201" s="89">
        <f t="shared" si="82"/>
        <v>0.5738672305885264</v>
      </c>
    </row>
    <row r="202" spans="1:53">
      <c r="A202" s="1" t="s">
        <v>5</v>
      </c>
      <c r="B202" s="1">
        <v>13067031507</v>
      </c>
      <c r="C202" s="1"/>
      <c r="D202" s="12">
        <v>81.3</v>
      </c>
      <c r="E202" s="12">
        <v>71.400000000000006</v>
      </c>
      <c r="F202" s="12">
        <v>29.2</v>
      </c>
      <c r="G202" s="12">
        <v>29.3</v>
      </c>
      <c r="H202" s="12">
        <v>12.8</v>
      </c>
      <c r="I202" s="12">
        <v>8.6</v>
      </c>
      <c r="J202" s="12">
        <v>37.9</v>
      </c>
      <c r="K202" s="12">
        <v>43.2</v>
      </c>
      <c r="L202" s="12">
        <v>42.1</v>
      </c>
      <c r="M202" s="12">
        <v>12.4</v>
      </c>
      <c r="N202" s="12">
        <v>72</v>
      </c>
      <c r="O202" s="12">
        <v>13.3</v>
      </c>
      <c r="P202" s="12">
        <v>29</v>
      </c>
      <c r="Q202" s="12">
        <v>18.100000000000001</v>
      </c>
      <c r="R202" s="23"/>
      <c r="S202" s="49">
        <f t="shared" si="64"/>
        <v>0.62171753055934709</v>
      </c>
      <c r="T202" s="49">
        <f t="shared" si="65"/>
        <v>0.15231864229460584</v>
      </c>
      <c r="U202" s="49">
        <f t="shared" si="66"/>
        <v>-0.80688130960962989</v>
      </c>
      <c r="V202" s="49">
        <f t="shared" si="67"/>
        <v>-0.20937489181906913</v>
      </c>
      <c r="W202" s="49">
        <f t="shared" si="68"/>
        <v>-1.2593317549528924</v>
      </c>
      <c r="X202" s="49">
        <f t="shared" si="69"/>
        <v>0.27507961860156188</v>
      </c>
      <c r="Y202" s="49">
        <f t="shared" si="70"/>
        <v>-0.69502879056686262</v>
      </c>
      <c r="Z202" s="49">
        <f t="shared" si="71"/>
        <v>-0.60970020139865611</v>
      </c>
      <c r="AA202" s="49">
        <f t="shared" si="72"/>
        <v>-0.33315646090844231</v>
      </c>
      <c r="AB202" s="49">
        <f t="shared" si="73"/>
        <v>0.12640918938839765</v>
      </c>
      <c r="AC202" s="49">
        <f t="shared" si="74"/>
        <v>-0.28731388675977276</v>
      </c>
      <c r="AD202" s="49">
        <f t="shared" si="75"/>
        <v>-0.10524937391847065</v>
      </c>
      <c r="AE202" s="49">
        <f t="shared" si="76"/>
        <v>-0.40217236946816781</v>
      </c>
      <c r="AF202" s="49">
        <f t="shared" si="77"/>
        <v>-0.88157507342970465</v>
      </c>
      <c r="AG202" s="49">
        <f t="shared" si="78"/>
        <v>-0.32190899001086243</v>
      </c>
      <c r="AH202" s="49">
        <f t="shared" si="79"/>
        <v>-0.27450013649899135</v>
      </c>
      <c r="AI202" s="49">
        <f t="shared" si="80"/>
        <v>-0.27214915763956693</v>
      </c>
      <c r="AJ202" s="87">
        <f t="shared" si="81"/>
        <v>-0.419077675894029</v>
      </c>
      <c r="AK202" s="89">
        <f t="shared" si="82"/>
        <v>0.49175480597889959</v>
      </c>
      <c r="AL202" s="89">
        <f t="shared" si="82"/>
        <v>0.44935760329738328</v>
      </c>
      <c r="AM202" s="89">
        <f t="shared" si="82"/>
        <v>0.56125617919915216</v>
      </c>
      <c r="AN202" s="89">
        <f t="shared" si="82"/>
        <v>0.50432133934368284</v>
      </c>
    </row>
    <row r="203" spans="1:53">
      <c r="A203" s="1" t="s">
        <v>5</v>
      </c>
      <c r="B203" s="1">
        <v>13067031508</v>
      </c>
      <c r="C203" s="1"/>
      <c r="D203" s="12">
        <v>81.400000000000006</v>
      </c>
      <c r="E203" s="12">
        <v>71.400000000000006</v>
      </c>
      <c r="F203" s="12">
        <v>54</v>
      </c>
      <c r="G203" s="12">
        <v>29.3</v>
      </c>
      <c r="H203" s="12">
        <v>9.9</v>
      </c>
      <c r="I203" s="12">
        <v>4.8</v>
      </c>
      <c r="J203" s="12">
        <v>8.8000000000000007</v>
      </c>
      <c r="K203" s="12">
        <v>8.9</v>
      </c>
      <c r="L203" s="12">
        <v>35.6</v>
      </c>
      <c r="M203" s="12">
        <v>8.6999999999999993</v>
      </c>
      <c r="N203" s="12">
        <v>72</v>
      </c>
      <c r="O203" s="12">
        <v>3.1</v>
      </c>
      <c r="P203" s="12">
        <v>9.5</v>
      </c>
      <c r="Q203" s="12">
        <v>16.5</v>
      </c>
      <c r="R203" s="23"/>
      <c r="S203" s="49">
        <f t="shared" si="64"/>
        <v>0.63023571276412305</v>
      </c>
      <c r="T203" s="49">
        <f t="shared" si="65"/>
        <v>0.15231864229460584</v>
      </c>
      <c r="U203" s="49">
        <f t="shared" si="66"/>
        <v>0.38156041555346504</v>
      </c>
      <c r="V203" s="49">
        <f t="shared" si="67"/>
        <v>-0.20937489181906913</v>
      </c>
      <c r="W203" s="49">
        <f t="shared" si="68"/>
        <v>-0.22369001090965512</v>
      </c>
      <c r="X203" s="49">
        <f t="shared" si="69"/>
        <v>0.72877019016122102</v>
      </c>
      <c r="Y203" s="49">
        <f t="shared" si="70"/>
        <v>0.76698239325692552</v>
      </c>
      <c r="Z203" s="49">
        <f t="shared" si="71"/>
        <v>1.0826855465240648</v>
      </c>
      <c r="AA203" s="49">
        <f t="shared" si="72"/>
        <v>0.26509120086782728</v>
      </c>
      <c r="AB203" s="49">
        <f t="shared" si="73"/>
        <v>0.43910346951688917</v>
      </c>
      <c r="AC203" s="49">
        <f t="shared" si="74"/>
        <v>-0.28731388675977276</v>
      </c>
      <c r="AD203" s="49">
        <f t="shared" si="75"/>
        <v>0.94385312606010097</v>
      </c>
      <c r="AE203" s="49">
        <f t="shared" si="76"/>
        <v>0.99820850926230997</v>
      </c>
      <c r="AF203" s="49">
        <f t="shared" si="77"/>
        <v>-0.64152350094196797</v>
      </c>
      <c r="AG203" s="49">
        <f t="shared" si="78"/>
        <v>0.38901581225833071</v>
      </c>
      <c r="AH203" s="49">
        <f t="shared" si="79"/>
        <v>0.31811463590023087</v>
      </c>
      <c r="AI203" s="49">
        <f t="shared" si="80"/>
        <v>0.59562673896959373</v>
      </c>
      <c r="AJ203" s="87">
        <f t="shared" si="81"/>
        <v>0.25330606190516752</v>
      </c>
      <c r="AK203" s="89">
        <f t="shared" si="82"/>
        <v>0.70397192951125898</v>
      </c>
      <c r="AL203" s="89">
        <f t="shared" si="82"/>
        <v>0.62255284005437861</v>
      </c>
      <c r="AM203" s="89">
        <f t="shared" si="82"/>
        <v>0.76316344749606313</v>
      </c>
      <c r="AN203" s="89">
        <f t="shared" si="82"/>
        <v>0.69223289531044085</v>
      </c>
    </row>
    <row r="204" spans="1:53" ht="15" thickBot="1">
      <c r="A204" s="1" t="s">
        <v>5</v>
      </c>
      <c r="B204" s="1">
        <v>13067031509</v>
      </c>
      <c r="C204" s="1"/>
      <c r="D204" s="12">
        <v>80.900000000000006</v>
      </c>
      <c r="E204" s="12">
        <v>71.2</v>
      </c>
      <c r="F204" s="12">
        <v>36.6</v>
      </c>
      <c r="G204" s="12">
        <v>24.1</v>
      </c>
      <c r="H204" s="12">
        <v>11.4</v>
      </c>
      <c r="I204" s="12">
        <v>10.8</v>
      </c>
      <c r="J204" s="12">
        <v>17.5</v>
      </c>
      <c r="K204" s="12">
        <v>23.6</v>
      </c>
      <c r="L204" s="12">
        <v>30.4</v>
      </c>
      <c r="M204" s="12">
        <v>7.6</v>
      </c>
      <c r="N204" s="12">
        <v>72.099999999999994</v>
      </c>
      <c r="O204" s="12">
        <v>10</v>
      </c>
      <c r="P204" s="12">
        <v>17.600000000000001</v>
      </c>
      <c r="Q204" s="12">
        <v>12.1</v>
      </c>
      <c r="R204" s="57"/>
      <c r="S204" s="55">
        <f t="shared" si="64"/>
        <v>0.58764480174024658</v>
      </c>
      <c r="T204" s="55">
        <f t="shared" si="65"/>
        <v>0.13320028136931447</v>
      </c>
      <c r="U204" s="55">
        <f t="shared" si="66"/>
        <v>-0.45226563355289984</v>
      </c>
      <c r="V204" s="55">
        <f t="shared" si="67"/>
        <v>-0.48578317666769727</v>
      </c>
      <c r="W204" s="55">
        <f t="shared" si="68"/>
        <v>-0.75936677506995021</v>
      </c>
      <c r="X204" s="55">
        <f t="shared" si="69"/>
        <v>1.241665611965386E-2</v>
      </c>
      <c r="Y204" s="55">
        <f t="shared" si="70"/>
        <v>0.32988626613434974</v>
      </c>
      <c r="Z204" s="55">
        <f t="shared" si="71"/>
        <v>0.35737736884289878</v>
      </c>
      <c r="AA204" s="55">
        <f t="shared" si="72"/>
        <v>0.74368933028884321</v>
      </c>
      <c r="AB204" s="55">
        <f t="shared" si="73"/>
        <v>0.53206663387941355</v>
      </c>
      <c r="AC204" s="55">
        <f t="shared" si="74"/>
        <v>-0.27791902676684038</v>
      </c>
      <c r="AD204" s="55">
        <f t="shared" si="75"/>
        <v>0.23416614078047904</v>
      </c>
      <c r="AE204" s="55">
        <f t="shared" si="76"/>
        <v>0.41651183655888069</v>
      </c>
      <c r="AF204" s="55">
        <f t="shared" si="77"/>
        <v>1.8618323399307413E-2</v>
      </c>
      <c r="AG204" s="55">
        <f t="shared" si="78"/>
        <v>0.18387081396268623</v>
      </c>
      <c r="AH204" s="55">
        <f t="shared" si="79"/>
        <v>-9.0609654275283252E-2</v>
      </c>
      <c r="AI204" s="55">
        <f t="shared" si="80"/>
        <v>0.5443777776703852</v>
      </c>
      <c r="AJ204" s="86">
        <f t="shared" si="81"/>
        <v>9.7844318492956689E-2</v>
      </c>
      <c r="AK204" s="85">
        <f t="shared" si="82"/>
        <v>0.64273439594034876</v>
      </c>
      <c r="AL204" s="85">
        <f t="shared" si="82"/>
        <v>0.50310070436310861</v>
      </c>
      <c r="AM204" s="85">
        <f t="shared" si="82"/>
        <v>0.75123924238802731</v>
      </c>
      <c r="AN204" s="85">
        <f t="shared" si="82"/>
        <v>0.64878589257133279</v>
      </c>
      <c r="AO204" s="56"/>
      <c r="AP204" s="56"/>
      <c r="AQ204" s="56"/>
      <c r="AR204" s="56"/>
      <c r="AS204" s="56"/>
      <c r="AT204" s="56"/>
    </row>
    <row r="205" spans="1:53">
      <c r="A205" s="1" t="s">
        <v>6</v>
      </c>
      <c r="B205" s="1">
        <v>13077170100</v>
      </c>
      <c r="C205" s="1"/>
      <c r="D205" s="12">
        <v>83.8</v>
      </c>
      <c r="E205" s="12">
        <v>70.8</v>
      </c>
      <c r="F205" s="12">
        <v>38</v>
      </c>
      <c r="G205" s="12">
        <v>30.4</v>
      </c>
      <c r="H205" s="12">
        <v>6.3</v>
      </c>
      <c r="I205" s="12">
        <v>11.3</v>
      </c>
      <c r="J205" s="12">
        <v>31.5</v>
      </c>
      <c r="K205" s="12">
        <v>26.2</v>
      </c>
      <c r="L205" s="12">
        <v>39.799999999999997</v>
      </c>
      <c r="M205" s="12">
        <v>10.5</v>
      </c>
      <c r="N205" s="12">
        <v>65.599999999999994</v>
      </c>
      <c r="O205" s="12">
        <v>14.1</v>
      </c>
      <c r="P205" s="12">
        <v>15.3</v>
      </c>
      <c r="Q205" s="12">
        <v>8</v>
      </c>
      <c r="R205" s="23"/>
      <c r="S205" s="49">
        <f t="shared" si="64"/>
        <v>0.83467208567872975</v>
      </c>
      <c r="T205" s="49">
        <f t="shared" si="65"/>
        <v>9.4963559518731686E-2</v>
      </c>
      <c r="U205" s="49">
        <f t="shared" si="66"/>
        <v>-0.38517618132595099</v>
      </c>
      <c r="V205" s="49">
        <f t="shared" si="67"/>
        <v>-0.15090390848570559</v>
      </c>
      <c r="W205" s="49">
        <f t="shared" si="68"/>
        <v>1.0619342230750533</v>
      </c>
      <c r="X205" s="49">
        <f t="shared" si="69"/>
        <v>-4.727947171714339E-2</v>
      </c>
      <c r="Y205" s="49">
        <f t="shared" si="70"/>
        <v>-0.37348681199393324</v>
      </c>
      <c r="Z205" s="49">
        <f t="shared" si="71"/>
        <v>0.22909156870881509</v>
      </c>
      <c r="AA205" s="49">
        <f t="shared" si="72"/>
        <v>-0.12146882674145421</v>
      </c>
      <c r="AB205" s="49">
        <f t="shared" si="73"/>
        <v>0.28698192783275817</v>
      </c>
      <c r="AC205" s="49">
        <f t="shared" si="74"/>
        <v>-0.88858492630747865</v>
      </c>
      <c r="AD205" s="49">
        <f t="shared" si="75"/>
        <v>-0.18753192293639773</v>
      </c>
      <c r="AE205" s="49">
        <f t="shared" si="76"/>
        <v>0.58168496584503959</v>
      </c>
      <c r="AF205" s="49">
        <f t="shared" si="77"/>
        <v>0.63375047789913208</v>
      </c>
      <c r="AG205" s="49">
        <f t="shared" si="78"/>
        <v>0.10472739355518614</v>
      </c>
      <c r="AH205" s="49">
        <f t="shared" si="79"/>
        <v>0.14781764210711162</v>
      </c>
      <c r="AI205" s="49">
        <f t="shared" si="80"/>
        <v>0.13153488993337301</v>
      </c>
      <c r="AJ205" s="87">
        <f t="shared" si="81"/>
        <v>3.4829648625073817E-2</v>
      </c>
      <c r="AK205" s="90">
        <f t="shared" si="82"/>
        <v>0.61910940920225466</v>
      </c>
      <c r="AL205" s="90">
        <f t="shared" si="82"/>
        <v>0.57278251786076573</v>
      </c>
      <c r="AM205" s="90">
        <f t="shared" si="82"/>
        <v>0.6551822073580128</v>
      </c>
      <c r="AN205" s="90">
        <f t="shared" si="82"/>
        <v>0.63117513847670925</v>
      </c>
    </row>
    <row r="206" spans="1:53">
      <c r="A206" s="1" t="s">
        <v>6</v>
      </c>
      <c r="B206" s="1">
        <v>13077170200</v>
      </c>
      <c r="C206" s="1"/>
      <c r="D206" s="12">
        <v>83.8</v>
      </c>
      <c r="E206" s="12">
        <v>70.8</v>
      </c>
      <c r="F206" s="12">
        <v>51.9</v>
      </c>
      <c r="G206" s="12">
        <v>25.7</v>
      </c>
      <c r="H206" s="12">
        <v>5.7</v>
      </c>
      <c r="I206" s="12">
        <v>6.5372000000000003</v>
      </c>
      <c r="J206" s="12">
        <v>18.100000000000001</v>
      </c>
      <c r="K206" s="12">
        <v>39.1</v>
      </c>
      <c r="L206" s="12">
        <v>39.700000000000003</v>
      </c>
      <c r="M206" s="12">
        <v>18</v>
      </c>
      <c r="N206" s="12">
        <v>65.599999999999994</v>
      </c>
      <c r="O206" s="12">
        <v>17.8</v>
      </c>
      <c r="P206" s="12">
        <v>19.5</v>
      </c>
      <c r="Q206" s="12">
        <v>9.1999999999999993</v>
      </c>
      <c r="R206" s="23"/>
      <c r="S206" s="49">
        <f t="shared" si="64"/>
        <v>0.83467208567872975</v>
      </c>
      <c r="T206" s="49">
        <f t="shared" si="65"/>
        <v>9.4963559518731686E-2</v>
      </c>
      <c r="U206" s="49">
        <f t="shared" si="66"/>
        <v>0.28092623721304166</v>
      </c>
      <c r="V206" s="49">
        <f t="shared" si="67"/>
        <v>-0.40073447363735026</v>
      </c>
      <c r="W206" s="49">
        <f t="shared" si="68"/>
        <v>1.276204928739171</v>
      </c>
      <c r="X206" s="49">
        <f t="shared" si="69"/>
        <v>0.52136196360505249</v>
      </c>
      <c r="Y206" s="49">
        <f t="shared" si="70"/>
        <v>0.29974170564313751</v>
      </c>
      <c r="Z206" s="49">
        <f t="shared" si="71"/>
        <v>-0.40740336272567773</v>
      </c>
      <c r="AA206" s="49">
        <f t="shared" si="72"/>
        <v>-0.11226501656028134</v>
      </c>
      <c r="AB206" s="49">
        <f t="shared" si="73"/>
        <v>-0.34685782918445418</v>
      </c>
      <c r="AC206" s="49">
        <f t="shared" si="74"/>
        <v>-0.88858492630747865</v>
      </c>
      <c r="AD206" s="49">
        <f t="shared" si="75"/>
        <v>-0.568088712144311</v>
      </c>
      <c r="AE206" s="49">
        <f t="shared" si="76"/>
        <v>0.28006446888770603</v>
      </c>
      <c r="AF206" s="49">
        <f t="shared" si="77"/>
        <v>0.45371179853332982</v>
      </c>
      <c r="AG206" s="49">
        <f t="shared" si="78"/>
        <v>-1.8087089474965217E-2</v>
      </c>
      <c r="AH206" s="49">
        <f t="shared" si="79"/>
        <v>0.41530514382293049</v>
      </c>
      <c r="AI206" s="49">
        <f t="shared" si="80"/>
        <v>-0.28884206949013774</v>
      </c>
      <c r="AJ206" s="87">
        <f t="shared" si="81"/>
        <v>-0.18072434275768839</v>
      </c>
      <c r="AK206" s="89">
        <f t="shared" si="82"/>
        <v>0.58244823739676799</v>
      </c>
      <c r="AL206" s="89">
        <f t="shared" si="82"/>
        <v>0.65095735140676336</v>
      </c>
      <c r="AM206" s="89">
        <f t="shared" si="82"/>
        <v>0.55737220380315444</v>
      </c>
      <c r="AN206" s="89">
        <f t="shared" si="82"/>
        <v>0.57093411294542751</v>
      </c>
    </row>
    <row r="207" spans="1:53">
      <c r="A207" s="1" t="s">
        <v>6</v>
      </c>
      <c r="B207" s="1">
        <v>13077170303</v>
      </c>
      <c r="C207" s="1"/>
      <c r="D207" s="12">
        <v>84.3</v>
      </c>
      <c r="E207" s="12">
        <v>72.400000000000006</v>
      </c>
      <c r="F207" s="12">
        <v>53</v>
      </c>
      <c r="G207" s="12">
        <v>44.3</v>
      </c>
      <c r="H207" s="12">
        <v>4.4000000000000004</v>
      </c>
      <c r="I207" s="12">
        <v>2.2999999999999998</v>
      </c>
      <c r="J207" s="12">
        <v>12.5</v>
      </c>
      <c r="K207" s="12">
        <v>11.6</v>
      </c>
      <c r="L207" s="12">
        <v>20.100000000000001</v>
      </c>
      <c r="M207" s="12">
        <v>4.4000000000000004</v>
      </c>
      <c r="N207" s="12">
        <v>68</v>
      </c>
      <c r="O207" s="12">
        <v>7.5</v>
      </c>
      <c r="P207" s="12">
        <v>9.6</v>
      </c>
      <c r="Q207" s="12">
        <v>6.7</v>
      </c>
      <c r="R207" s="23"/>
      <c r="S207" s="49">
        <f t="shared" si="64"/>
        <v>0.87726299670260632</v>
      </c>
      <c r="T207" s="49">
        <f t="shared" si="65"/>
        <v>0.2479104469210614</v>
      </c>
      <c r="U207" s="49">
        <f t="shared" si="66"/>
        <v>0.33363937824850154</v>
      </c>
      <c r="V207" s="49">
        <f t="shared" si="67"/>
        <v>0.58795669909043502</v>
      </c>
      <c r="W207" s="49">
        <f t="shared" si="68"/>
        <v>1.7404581243447601</v>
      </c>
      <c r="X207" s="49">
        <f t="shared" si="69"/>
        <v>1.0272508293452074</v>
      </c>
      <c r="Y207" s="49">
        <f t="shared" si="70"/>
        <v>0.58109093689445079</v>
      </c>
      <c r="Z207" s="49">
        <f t="shared" si="71"/>
        <v>0.94946567715405494</v>
      </c>
      <c r="AA207" s="49">
        <f t="shared" si="72"/>
        <v>1.691681778949701</v>
      </c>
      <c r="AB207" s="49">
        <f t="shared" si="73"/>
        <v>0.80250493020675751</v>
      </c>
      <c r="AC207" s="49">
        <f t="shared" si="74"/>
        <v>-0.66310828647708864</v>
      </c>
      <c r="AD207" s="49">
        <f t="shared" si="75"/>
        <v>0.49129910646150149</v>
      </c>
      <c r="AE207" s="49">
        <f t="shared" si="76"/>
        <v>0.99102706885856395</v>
      </c>
      <c r="AF207" s="49">
        <f t="shared" si="77"/>
        <v>0.82879238054541793</v>
      </c>
      <c r="AG207" s="49">
        <f t="shared" si="78"/>
        <v>0.77689410877942444</v>
      </c>
      <c r="AH207" s="49">
        <f t="shared" si="79"/>
        <v>0.77079563022100317</v>
      </c>
      <c r="AI207" s="49">
        <f t="shared" si="80"/>
        <v>1.1478841287701711</v>
      </c>
      <c r="AJ207" s="87">
        <f t="shared" si="81"/>
        <v>0.41200256734709872</v>
      </c>
      <c r="AK207" s="89">
        <f t="shared" si="82"/>
        <v>0.81975691282538676</v>
      </c>
      <c r="AL207" s="89">
        <f t="shared" si="82"/>
        <v>0.75485158729850166</v>
      </c>
      <c r="AM207" s="89">
        <f t="shared" si="82"/>
        <v>0.89165835200668897</v>
      </c>
      <c r="AN207" s="89">
        <f t="shared" si="82"/>
        <v>0.73658391926840905</v>
      </c>
    </row>
    <row r="208" spans="1:53">
      <c r="A208" s="1" t="s">
        <v>6</v>
      </c>
      <c r="B208" s="1">
        <v>13077170304</v>
      </c>
      <c r="C208" s="1"/>
      <c r="D208" s="12">
        <v>84.4</v>
      </c>
      <c r="E208" s="12">
        <v>73</v>
      </c>
      <c r="F208" s="12">
        <v>54</v>
      </c>
      <c r="G208" s="12">
        <v>33.200000000000003</v>
      </c>
      <c r="H208" s="12">
        <v>6.6</v>
      </c>
      <c r="I208" s="12">
        <v>11.7</v>
      </c>
      <c r="J208" s="12">
        <v>4</v>
      </c>
      <c r="K208" s="12">
        <v>16.100000000000001</v>
      </c>
      <c r="L208" s="12">
        <v>29.1</v>
      </c>
      <c r="M208" s="12">
        <v>6.6</v>
      </c>
      <c r="N208" s="12">
        <v>68.900000000000006</v>
      </c>
      <c r="O208" s="12">
        <v>5.8</v>
      </c>
      <c r="P208" s="12">
        <v>15.5</v>
      </c>
      <c r="Q208" s="12">
        <v>4.3</v>
      </c>
      <c r="R208" s="23"/>
      <c r="S208" s="49">
        <f t="shared" si="64"/>
        <v>0.88578117890738228</v>
      </c>
      <c r="T208" s="49">
        <f t="shared" si="65"/>
        <v>0.30526552969693421</v>
      </c>
      <c r="U208" s="49">
        <f t="shared" si="66"/>
        <v>0.38156041555346504</v>
      </c>
      <c r="V208" s="49">
        <f t="shared" si="67"/>
        <v>-2.0686781825978691E-3</v>
      </c>
      <c r="W208" s="49">
        <f t="shared" si="68"/>
        <v>0.95479887024299426</v>
      </c>
      <c r="X208" s="49">
        <f t="shared" si="69"/>
        <v>-9.5036373986581019E-2</v>
      </c>
      <c r="Y208" s="49">
        <f t="shared" si="70"/>
        <v>1.0081388771866227</v>
      </c>
      <c r="Z208" s="49">
        <f t="shared" si="71"/>
        <v>0.72743256153737124</v>
      </c>
      <c r="AA208" s="49">
        <f t="shared" si="72"/>
        <v>0.86333886264409687</v>
      </c>
      <c r="AB208" s="49">
        <f t="shared" si="73"/>
        <v>0.61657860148170862</v>
      </c>
      <c r="AC208" s="49">
        <f t="shared" si="74"/>
        <v>-0.57855454654069205</v>
      </c>
      <c r="AD208" s="49">
        <f t="shared" si="75"/>
        <v>0.66614952312459674</v>
      </c>
      <c r="AE208" s="49">
        <f t="shared" si="76"/>
        <v>0.56732208503754766</v>
      </c>
      <c r="AF208" s="49">
        <f t="shared" si="77"/>
        <v>1.1888697392770227</v>
      </c>
      <c r="AG208" s="49">
        <f t="shared" si="78"/>
        <v>0.56264524353355383</v>
      </c>
      <c r="AH208" s="49">
        <f t="shared" si="79"/>
        <v>0.49120568848831708</v>
      </c>
      <c r="AI208" s="49">
        <f t="shared" si="80"/>
        <v>0.73578334188772565</v>
      </c>
      <c r="AJ208" s="87">
        <f t="shared" si="81"/>
        <v>0.46094670022461876</v>
      </c>
      <c r="AK208" s="89">
        <f t="shared" si="82"/>
        <v>0.75580179723872531</v>
      </c>
      <c r="AL208" s="89">
        <f t="shared" si="82"/>
        <v>0.67313974276040112</v>
      </c>
      <c r="AM208" s="89">
        <f t="shared" si="82"/>
        <v>0.79577398316495174</v>
      </c>
      <c r="AN208" s="89">
        <f t="shared" si="82"/>
        <v>0.75026237049711086</v>
      </c>
    </row>
    <row r="209" spans="1:53">
      <c r="A209" s="3" t="s">
        <v>6</v>
      </c>
      <c r="B209" s="3">
        <v>13077170305</v>
      </c>
      <c r="C209" s="3"/>
      <c r="D209" s="12">
        <v>82.3</v>
      </c>
      <c r="E209" s="12">
        <v>73.3</v>
      </c>
      <c r="F209" s="12">
        <v>42.8</v>
      </c>
      <c r="G209" s="12">
        <v>34.299999999999997</v>
      </c>
      <c r="H209" s="12">
        <v>9.5</v>
      </c>
      <c r="I209" s="12">
        <v>8.1</v>
      </c>
      <c r="J209" s="12">
        <v>29.5</v>
      </c>
      <c r="K209" s="12">
        <v>44</v>
      </c>
      <c r="L209" s="12">
        <v>45.2</v>
      </c>
      <c r="M209" s="12">
        <v>19.8</v>
      </c>
      <c r="N209" s="12">
        <v>71.900000000000006</v>
      </c>
      <c r="O209" s="12">
        <v>20.7</v>
      </c>
      <c r="P209" s="12">
        <v>30.5</v>
      </c>
      <c r="Q209" s="12">
        <v>9.6</v>
      </c>
      <c r="R209" s="23"/>
      <c r="S209" s="49">
        <f t="shared" si="64"/>
        <v>0.70689935260710013</v>
      </c>
      <c r="T209" s="49">
        <f t="shared" si="65"/>
        <v>0.33394307108487059</v>
      </c>
      <c r="U209" s="49">
        <f t="shared" si="66"/>
        <v>-0.15515520226212631</v>
      </c>
      <c r="V209" s="49">
        <f t="shared" si="67"/>
        <v>5.6402305150765483E-2</v>
      </c>
      <c r="W209" s="49">
        <f t="shared" si="68"/>
        <v>-8.0842873800242993E-2</v>
      </c>
      <c r="X209" s="49">
        <f t="shared" si="69"/>
        <v>0.33477574643835917</v>
      </c>
      <c r="Y209" s="49">
        <f t="shared" si="70"/>
        <v>-0.27300494368989286</v>
      </c>
      <c r="Z209" s="49">
        <f t="shared" si="71"/>
        <v>-0.64917275528606633</v>
      </c>
      <c r="AA209" s="49">
        <f t="shared" si="72"/>
        <v>-0.61847457652481719</v>
      </c>
      <c r="AB209" s="49">
        <f t="shared" si="73"/>
        <v>-0.49897937086858518</v>
      </c>
      <c r="AC209" s="49">
        <f t="shared" si="74"/>
        <v>-0.29670874675270514</v>
      </c>
      <c r="AD209" s="49">
        <f t="shared" si="75"/>
        <v>-0.86636295233429694</v>
      </c>
      <c r="AE209" s="49">
        <f t="shared" si="76"/>
        <v>-0.50989397552435844</v>
      </c>
      <c r="AF209" s="49">
        <f t="shared" si="77"/>
        <v>0.39369890541139563</v>
      </c>
      <c r="AG209" s="49">
        <f t="shared" si="78"/>
        <v>-0.25894420778523169</v>
      </c>
      <c r="AH209" s="49">
        <f t="shared" si="79"/>
        <v>0.131859636504119</v>
      </c>
      <c r="AI209" s="49">
        <f t="shared" si="80"/>
        <v>-0.58887556755982284</v>
      </c>
      <c r="AJ209" s="87">
        <f t="shared" si="81"/>
        <v>-0.31981669229999121</v>
      </c>
      <c r="AK209" s="89">
        <f t="shared" si="82"/>
        <v>0.51055033108241843</v>
      </c>
      <c r="AL209" s="89">
        <f t="shared" si="82"/>
        <v>0.56811869460271525</v>
      </c>
      <c r="AM209" s="89">
        <f t="shared" si="82"/>
        <v>0.48756277002015908</v>
      </c>
      <c r="AN209" s="89">
        <f t="shared" si="82"/>
        <v>0.53206187622073153</v>
      </c>
    </row>
    <row r="210" spans="1:53">
      <c r="A210" s="1" t="s">
        <v>6</v>
      </c>
      <c r="B210" s="1">
        <v>13077170306</v>
      </c>
      <c r="C210" s="1"/>
      <c r="D210" s="12">
        <v>79.3</v>
      </c>
      <c r="E210" s="12">
        <v>70.8</v>
      </c>
      <c r="F210" s="12">
        <v>50.5</v>
      </c>
      <c r="G210" s="12">
        <v>29.3</v>
      </c>
      <c r="H210" s="12">
        <v>7.4</v>
      </c>
      <c r="I210" s="12">
        <v>3</v>
      </c>
      <c r="J210" s="12">
        <v>37.799999999999997</v>
      </c>
      <c r="K210" s="12">
        <v>31.8</v>
      </c>
      <c r="L210" s="12">
        <v>29.4</v>
      </c>
      <c r="M210" s="12">
        <v>7.4</v>
      </c>
      <c r="N210" s="12">
        <v>70.8</v>
      </c>
      <c r="O210" s="12">
        <v>5</v>
      </c>
      <c r="P210" s="12">
        <v>12.8</v>
      </c>
      <c r="Q210" s="12">
        <v>7.8</v>
      </c>
      <c r="R210" s="23"/>
      <c r="S210" s="49">
        <f t="shared" si="64"/>
        <v>0.45135388646384089</v>
      </c>
      <c r="T210" s="49">
        <f t="shared" si="65"/>
        <v>9.4963559518731686E-2</v>
      </c>
      <c r="U210" s="49">
        <f t="shared" si="66"/>
        <v>0.21383678498609279</v>
      </c>
      <c r="V210" s="49">
        <f t="shared" si="67"/>
        <v>-0.20937489181906913</v>
      </c>
      <c r="W210" s="49">
        <f t="shared" si="68"/>
        <v>0.66910459602416994</v>
      </c>
      <c r="X210" s="49">
        <f t="shared" si="69"/>
        <v>0.94367625037369107</v>
      </c>
      <c r="Y210" s="49">
        <f t="shared" si="70"/>
        <v>-0.69000469715166046</v>
      </c>
      <c r="Z210" s="49">
        <f t="shared" si="71"/>
        <v>-4.7216308503057781E-2</v>
      </c>
      <c r="AA210" s="49">
        <f t="shared" si="72"/>
        <v>0.83572743210057698</v>
      </c>
      <c r="AB210" s="49">
        <f t="shared" si="73"/>
        <v>0.54896902739987252</v>
      </c>
      <c r="AC210" s="49">
        <f t="shared" si="74"/>
        <v>-0.40005220667496777</v>
      </c>
      <c r="AD210" s="49">
        <f t="shared" si="75"/>
        <v>0.74843207214252394</v>
      </c>
      <c r="AE210" s="49">
        <f t="shared" si="76"/>
        <v>0.76122097593869065</v>
      </c>
      <c r="AF210" s="49">
        <f t="shared" si="77"/>
        <v>0.66375692446009915</v>
      </c>
      <c r="AG210" s="49">
        <f t="shared" si="78"/>
        <v>0.36655802845980073</v>
      </c>
      <c r="AH210" s="49">
        <f t="shared" si="79"/>
        <v>0.21050792691368528</v>
      </c>
      <c r="AI210" s="49">
        <f t="shared" si="80"/>
        <v>0.44582671699913057</v>
      </c>
      <c r="AJ210" s="87">
        <f t="shared" si="81"/>
        <v>0.44333944146658649</v>
      </c>
      <c r="AK210" s="89">
        <f t="shared" si="82"/>
        <v>0.69726808929718387</v>
      </c>
      <c r="AL210" s="89">
        <f t="shared" si="82"/>
        <v>0.59110413120071059</v>
      </c>
      <c r="AM210" s="89">
        <f t="shared" si="82"/>
        <v>0.7283091569527802</v>
      </c>
      <c r="AN210" s="89">
        <f t="shared" si="82"/>
        <v>0.74534165751205161</v>
      </c>
    </row>
    <row r="211" spans="1:53">
      <c r="A211" s="1" t="s">
        <v>6</v>
      </c>
      <c r="B211" s="1">
        <v>13077170402</v>
      </c>
      <c r="C211" s="1"/>
      <c r="D211" s="12">
        <v>86.2</v>
      </c>
      <c r="E211" s="12">
        <v>78.8</v>
      </c>
      <c r="F211" s="12">
        <v>64.3</v>
      </c>
      <c r="G211" s="12">
        <v>43.7</v>
      </c>
      <c r="H211" s="12">
        <v>7.3</v>
      </c>
      <c r="I211" s="12">
        <v>2.4</v>
      </c>
      <c r="J211" s="12">
        <v>7</v>
      </c>
      <c r="K211" s="12">
        <v>12.8</v>
      </c>
      <c r="L211" s="12">
        <v>23.5</v>
      </c>
      <c r="M211" s="12">
        <v>15.1</v>
      </c>
      <c r="N211" s="12">
        <v>77.400000000000006</v>
      </c>
      <c r="O211" s="12">
        <v>9.6</v>
      </c>
      <c r="P211" s="12">
        <v>11.4</v>
      </c>
      <c r="Q211" s="12">
        <v>4.5</v>
      </c>
      <c r="R211" s="23"/>
      <c r="S211" s="49">
        <f t="shared" si="64"/>
        <v>1.0391084585933377</v>
      </c>
      <c r="T211" s="49">
        <f t="shared" si="65"/>
        <v>0.85969799653037615</v>
      </c>
      <c r="U211" s="49">
        <f t="shared" si="66"/>
        <v>0.87514709979458905</v>
      </c>
      <c r="V211" s="49">
        <f t="shared" si="67"/>
        <v>0.55606343545405523</v>
      </c>
      <c r="W211" s="49">
        <f t="shared" si="68"/>
        <v>0.70481638030152316</v>
      </c>
      <c r="X211" s="49">
        <f t="shared" si="69"/>
        <v>1.0153116037778478</v>
      </c>
      <c r="Y211" s="49">
        <f t="shared" si="70"/>
        <v>0.85741607473056192</v>
      </c>
      <c r="Z211" s="49">
        <f t="shared" si="71"/>
        <v>0.89025684632293922</v>
      </c>
      <c r="AA211" s="49">
        <f t="shared" si="72"/>
        <v>1.3787522327898063</v>
      </c>
      <c r="AB211" s="49">
        <f t="shared" si="73"/>
        <v>-0.10177312313779871</v>
      </c>
      <c r="AC211" s="49">
        <f t="shared" si="74"/>
        <v>0.22000855285860416</v>
      </c>
      <c r="AD211" s="49">
        <f t="shared" si="75"/>
        <v>0.27530741528944269</v>
      </c>
      <c r="AE211" s="49">
        <f t="shared" si="76"/>
        <v>0.86176114159113526</v>
      </c>
      <c r="AF211" s="49">
        <f t="shared" si="77"/>
        <v>1.1588632927160556</v>
      </c>
      <c r="AG211" s="49">
        <f t="shared" si="78"/>
        <v>0.73177812622637306</v>
      </c>
      <c r="AH211" s="49">
        <f t="shared" si="79"/>
        <v>0.84393729274032725</v>
      </c>
      <c r="AI211" s="49">
        <f t="shared" si="80"/>
        <v>0.72241198532498219</v>
      </c>
      <c r="AJ211" s="87">
        <f t="shared" si="81"/>
        <v>0.62898510061380941</v>
      </c>
      <c r="AK211" s="89">
        <f t="shared" si="82"/>
        <v>0.8062894068216796</v>
      </c>
      <c r="AL211" s="89">
        <f t="shared" si="82"/>
        <v>0.77622767872725318</v>
      </c>
      <c r="AM211" s="89">
        <f t="shared" si="82"/>
        <v>0.79266284112060958</v>
      </c>
      <c r="AN211" s="89">
        <f t="shared" si="82"/>
        <v>0.79722418040442899</v>
      </c>
    </row>
    <row r="212" spans="1:53">
      <c r="A212" s="1" t="s">
        <v>6</v>
      </c>
      <c r="B212" s="1">
        <v>13077170403</v>
      </c>
      <c r="C212" s="1"/>
      <c r="D212" s="12">
        <v>86.2</v>
      </c>
      <c r="E212" s="12">
        <v>78.8</v>
      </c>
      <c r="F212" s="12">
        <v>59.5</v>
      </c>
      <c r="G212" s="12">
        <v>44.5</v>
      </c>
      <c r="H212" s="12">
        <v>6</v>
      </c>
      <c r="I212" s="12">
        <v>3</v>
      </c>
      <c r="J212" s="12">
        <v>6.1</v>
      </c>
      <c r="K212" s="12">
        <v>16.3</v>
      </c>
      <c r="L212" s="12">
        <v>37.4</v>
      </c>
      <c r="M212" s="12">
        <v>8</v>
      </c>
      <c r="N212" s="12">
        <v>77.400000000000006</v>
      </c>
      <c r="O212" s="12">
        <v>7.1</v>
      </c>
      <c r="P212" s="12">
        <v>12.1</v>
      </c>
      <c r="Q212" s="12">
        <v>7.9</v>
      </c>
      <c r="R212" s="23"/>
      <c r="S212" s="49">
        <f t="shared" si="64"/>
        <v>1.0391084585933377</v>
      </c>
      <c r="T212" s="49">
        <f t="shared" si="65"/>
        <v>0.85969799653037615</v>
      </c>
      <c r="U212" s="49">
        <f t="shared" si="66"/>
        <v>0.64512612073076436</v>
      </c>
      <c r="V212" s="49">
        <f t="shared" si="67"/>
        <v>0.59858778696922865</v>
      </c>
      <c r="W212" s="49">
        <f t="shared" si="68"/>
        <v>1.1690695759071121</v>
      </c>
      <c r="X212" s="49">
        <f t="shared" si="69"/>
        <v>0.94367625037369107</v>
      </c>
      <c r="Y212" s="49">
        <f t="shared" si="70"/>
        <v>0.90263291546738011</v>
      </c>
      <c r="Z212" s="49">
        <f t="shared" si="71"/>
        <v>0.71756442306551871</v>
      </c>
      <c r="AA212" s="49">
        <f t="shared" si="72"/>
        <v>9.9422617606706745E-2</v>
      </c>
      <c r="AB212" s="49">
        <f t="shared" si="73"/>
        <v>0.49826184683849556</v>
      </c>
      <c r="AC212" s="49">
        <f t="shared" si="74"/>
        <v>0.22000855285860416</v>
      </c>
      <c r="AD212" s="49">
        <f t="shared" si="75"/>
        <v>0.53244038097046509</v>
      </c>
      <c r="AE212" s="49">
        <f t="shared" si="76"/>
        <v>0.81149105876491301</v>
      </c>
      <c r="AF212" s="49">
        <f t="shared" si="77"/>
        <v>0.64875370117961551</v>
      </c>
      <c r="AG212" s="49">
        <f t="shared" si="78"/>
        <v>0.62376319712066841</v>
      </c>
      <c r="AH212" s="49">
        <f t="shared" si="79"/>
        <v>0.87969987208169864</v>
      </c>
      <c r="AI212" s="49">
        <f t="shared" si="80"/>
        <v>0.43841629583690706</v>
      </c>
      <c r="AJ212" s="87">
        <f t="shared" si="81"/>
        <v>0.55317342344339937</v>
      </c>
      <c r="AK212" s="89">
        <f t="shared" si="82"/>
        <v>0.77404602822495894</v>
      </c>
      <c r="AL212" s="89">
        <f t="shared" si="82"/>
        <v>0.78667950795012831</v>
      </c>
      <c r="AM212" s="89">
        <f t="shared" si="82"/>
        <v>0.7265849584590901</v>
      </c>
      <c r="AN212" s="89">
        <f t="shared" si="82"/>
        <v>0.77603703768118282</v>
      </c>
    </row>
    <row r="213" spans="1:53">
      <c r="A213" s="1" t="s">
        <v>6</v>
      </c>
      <c r="B213" s="1">
        <v>13077170404</v>
      </c>
      <c r="C213" s="1"/>
      <c r="D213" s="12">
        <v>86.2</v>
      </c>
      <c r="E213" s="12">
        <v>78.8</v>
      </c>
      <c r="F213" s="12">
        <v>61.4</v>
      </c>
      <c r="G213" s="12">
        <v>34.700000000000003</v>
      </c>
      <c r="H213" s="12">
        <v>6</v>
      </c>
      <c r="I213" s="12">
        <v>9.5</v>
      </c>
      <c r="J213" s="12">
        <v>2.2000000000000002</v>
      </c>
      <c r="K213" s="12">
        <v>7.8</v>
      </c>
      <c r="L213" s="12">
        <v>26.7</v>
      </c>
      <c r="M213" s="12">
        <v>6.3</v>
      </c>
      <c r="N213" s="12">
        <v>77.400000000000006</v>
      </c>
      <c r="O213" s="12">
        <v>4.2</v>
      </c>
      <c r="P213" s="12">
        <v>11.6</v>
      </c>
      <c r="Q213" s="12">
        <v>9.1</v>
      </c>
      <c r="R213" s="23"/>
      <c r="S213" s="49">
        <f t="shared" si="64"/>
        <v>1.0391084585933377</v>
      </c>
      <c r="T213" s="49">
        <f t="shared" si="65"/>
        <v>0.85969799653037615</v>
      </c>
      <c r="U213" s="49">
        <f t="shared" si="66"/>
        <v>0.73617609161019493</v>
      </c>
      <c r="V213" s="49">
        <f t="shared" si="67"/>
        <v>7.7664480908352568E-2</v>
      </c>
      <c r="W213" s="49">
        <f t="shared" si="68"/>
        <v>1.1690695759071121</v>
      </c>
      <c r="X213" s="49">
        <f t="shared" si="69"/>
        <v>0.1676265884953268</v>
      </c>
      <c r="Y213" s="49">
        <f t="shared" si="70"/>
        <v>1.098572558660259</v>
      </c>
      <c r="Z213" s="49">
        <f t="shared" si="71"/>
        <v>1.1369603081192543</v>
      </c>
      <c r="AA213" s="49">
        <f t="shared" si="72"/>
        <v>1.0842303069922581</v>
      </c>
      <c r="AB213" s="49">
        <f t="shared" si="73"/>
        <v>0.64193219176239702</v>
      </c>
      <c r="AC213" s="49">
        <f t="shared" si="74"/>
        <v>0.22000855285860416</v>
      </c>
      <c r="AD213" s="49">
        <f t="shared" si="75"/>
        <v>0.83071462116045103</v>
      </c>
      <c r="AE213" s="49">
        <f t="shared" si="76"/>
        <v>0.84739826078364322</v>
      </c>
      <c r="AF213" s="49">
        <f t="shared" si="77"/>
        <v>0.4687150218138133</v>
      </c>
      <c r="AG213" s="49">
        <f t="shared" si="78"/>
        <v>0.76049997297569727</v>
      </c>
      <c r="AH213" s="49">
        <f t="shared" si="79"/>
        <v>0.73541653581499422</v>
      </c>
      <c r="AI213" s="49">
        <f t="shared" si="80"/>
        <v>0.95437426895796984</v>
      </c>
      <c r="AJ213" s="87">
        <f t="shared" si="81"/>
        <v>0.59170911415412797</v>
      </c>
      <c r="AK213" s="89">
        <f t="shared" si="82"/>
        <v>0.81486312331071387</v>
      </c>
      <c r="AL213" s="89">
        <f t="shared" si="82"/>
        <v>0.74451183385784836</v>
      </c>
      <c r="AM213" s="89">
        <f t="shared" si="82"/>
        <v>0.84663400028653857</v>
      </c>
      <c r="AN213" s="89">
        <f t="shared" si="82"/>
        <v>0.7868066342591854</v>
      </c>
    </row>
    <row r="214" spans="1:53">
      <c r="A214" s="1" t="s">
        <v>6</v>
      </c>
      <c r="B214" s="1">
        <v>13077170405</v>
      </c>
      <c r="C214" s="1"/>
      <c r="D214" s="12">
        <v>78.2</v>
      </c>
      <c r="E214" s="12">
        <v>69.599999999999994</v>
      </c>
      <c r="F214" s="12">
        <v>55.1</v>
      </c>
      <c r="G214" s="12">
        <v>34.700000000000003</v>
      </c>
      <c r="H214" s="12">
        <v>7.4</v>
      </c>
      <c r="I214" s="12">
        <v>11.5</v>
      </c>
      <c r="J214" s="12">
        <v>16.600000000000001</v>
      </c>
      <c r="K214" s="12">
        <v>18.600000000000001</v>
      </c>
      <c r="L214" s="12">
        <v>30.4</v>
      </c>
      <c r="M214" s="12">
        <v>6.6</v>
      </c>
      <c r="N214" s="12">
        <v>69.7</v>
      </c>
      <c r="O214" s="12">
        <v>11.1</v>
      </c>
      <c r="P214" s="12">
        <v>19</v>
      </c>
      <c r="Q214" s="12">
        <v>11.3</v>
      </c>
      <c r="R214" s="23"/>
      <c r="S214" s="49">
        <f t="shared" si="64"/>
        <v>0.357653882211313</v>
      </c>
      <c r="T214" s="49">
        <f t="shared" si="65"/>
        <v>-1.9746606033015247E-2</v>
      </c>
      <c r="U214" s="49">
        <f t="shared" si="66"/>
        <v>0.43427355658892497</v>
      </c>
      <c r="V214" s="49">
        <f t="shared" si="67"/>
        <v>7.7664480908352568E-2</v>
      </c>
      <c r="W214" s="49">
        <f t="shared" si="68"/>
        <v>0.66910459602416994</v>
      </c>
      <c r="X214" s="49">
        <f t="shared" si="69"/>
        <v>-7.1157922851862204E-2</v>
      </c>
      <c r="Y214" s="49">
        <f t="shared" si="70"/>
        <v>0.37510310687116782</v>
      </c>
      <c r="Z214" s="49">
        <f t="shared" si="71"/>
        <v>0.60408083063921381</v>
      </c>
      <c r="AA214" s="49">
        <f t="shared" si="72"/>
        <v>0.74368933028884321</v>
      </c>
      <c r="AB214" s="49">
        <f t="shared" si="73"/>
        <v>0.61657860148170862</v>
      </c>
      <c r="AC214" s="49">
        <f t="shared" si="74"/>
        <v>-0.50339566659722912</v>
      </c>
      <c r="AD214" s="49">
        <f t="shared" si="75"/>
        <v>0.1210276358808292</v>
      </c>
      <c r="AE214" s="49">
        <f t="shared" si="76"/>
        <v>0.31597167090643619</v>
      </c>
      <c r="AF214" s="49">
        <f t="shared" si="77"/>
        <v>0.1386441096431755</v>
      </c>
      <c r="AG214" s="49">
        <f t="shared" si="78"/>
        <v>0.3110861476928552</v>
      </c>
      <c r="AH214" s="49">
        <f t="shared" si="79"/>
        <v>0.26041358481700727</v>
      </c>
      <c r="AI214" s="49">
        <f t="shared" si="80"/>
        <v>0.65478292080325529</v>
      </c>
      <c r="AJ214" s="87">
        <f t="shared" si="81"/>
        <v>1.8061937458302944E-2</v>
      </c>
      <c r="AK214" s="89">
        <f t="shared" si="82"/>
        <v>0.6807092592553623</v>
      </c>
      <c r="AL214" s="89">
        <f t="shared" si="82"/>
        <v>0.60568936032195964</v>
      </c>
      <c r="AM214" s="89">
        <f t="shared" si="82"/>
        <v>0.77692744246709355</v>
      </c>
      <c r="AN214" s="89">
        <f t="shared" si="82"/>
        <v>0.62648905444727943</v>
      </c>
    </row>
    <row r="215" spans="1:53">
      <c r="A215" s="1" t="s">
        <v>6</v>
      </c>
      <c r="B215" s="1">
        <v>13077170406</v>
      </c>
      <c r="C215" s="1"/>
      <c r="D215" s="12">
        <v>86.2</v>
      </c>
      <c r="E215" s="12">
        <v>78.8</v>
      </c>
      <c r="F215" s="12">
        <v>64.8</v>
      </c>
      <c r="G215" s="12">
        <v>34.799999999999997</v>
      </c>
      <c r="H215" s="12">
        <v>6.4</v>
      </c>
      <c r="I215" s="12">
        <v>2.5</v>
      </c>
      <c r="J215" s="12">
        <v>2.2999999999999998</v>
      </c>
      <c r="K215" s="12">
        <v>15.3</v>
      </c>
      <c r="L215" s="12">
        <v>23.6</v>
      </c>
      <c r="M215" s="12">
        <v>8.3000000000000007</v>
      </c>
      <c r="N215" s="12">
        <v>77.400000000000006</v>
      </c>
      <c r="O215" s="12">
        <v>8.3000000000000007</v>
      </c>
      <c r="P215" s="12">
        <v>7.4</v>
      </c>
      <c r="Q215" s="12">
        <v>10.5</v>
      </c>
      <c r="R215" s="23"/>
      <c r="S215" s="49">
        <f t="shared" si="64"/>
        <v>1.0391084585933377</v>
      </c>
      <c r="T215" s="49">
        <f t="shared" si="65"/>
        <v>0.85969799653037615</v>
      </c>
      <c r="U215" s="49">
        <f t="shared" si="66"/>
        <v>0.89910761844707077</v>
      </c>
      <c r="V215" s="49">
        <f t="shared" si="67"/>
        <v>8.2980024847748968E-2</v>
      </c>
      <c r="W215" s="49">
        <f t="shared" si="68"/>
        <v>1.0262224387976999</v>
      </c>
      <c r="X215" s="49">
        <f t="shared" si="69"/>
        <v>1.0033723782104884</v>
      </c>
      <c r="Y215" s="49">
        <f t="shared" si="70"/>
        <v>1.0935484652450569</v>
      </c>
      <c r="Z215" s="49">
        <f t="shared" si="71"/>
        <v>0.76690511542478168</v>
      </c>
      <c r="AA215" s="49">
        <f t="shared" si="72"/>
        <v>1.3695484226086327</v>
      </c>
      <c r="AB215" s="49">
        <f t="shared" si="73"/>
        <v>0.47290825655780705</v>
      </c>
      <c r="AC215" s="49">
        <f t="shared" si="74"/>
        <v>0.22000855285860416</v>
      </c>
      <c r="AD215" s="49">
        <f t="shared" si="75"/>
        <v>0.40901655744357424</v>
      </c>
      <c r="AE215" s="49">
        <f t="shared" si="76"/>
        <v>1.1490187577409767</v>
      </c>
      <c r="AF215" s="49">
        <f t="shared" si="77"/>
        <v>0.25866989588704381</v>
      </c>
      <c r="AG215" s="49">
        <f t="shared" si="78"/>
        <v>0.7455617772188482</v>
      </c>
      <c r="AH215" s="49">
        <f t="shared" si="79"/>
        <v>0.85771962581025407</v>
      </c>
      <c r="AI215" s="49">
        <f t="shared" si="80"/>
        <v>0.86978726486374047</v>
      </c>
      <c r="AJ215" s="87">
        <f t="shared" si="81"/>
        <v>0.50917844098254972</v>
      </c>
      <c r="AK215" s="89">
        <f t="shared" si="82"/>
        <v>0.81040394433121699</v>
      </c>
      <c r="AL215" s="89">
        <f t="shared" si="82"/>
        <v>0.78025564858268848</v>
      </c>
      <c r="AM215" s="89">
        <f t="shared" si="82"/>
        <v>0.82695296167182164</v>
      </c>
      <c r="AN215" s="89">
        <f t="shared" si="82"/>
        <v>0.76374172899925663</v>
      </c>
    </row>
    <row r="216" spans="1:53" ht="15" thickBot="1">
      <c r="A216" s="1" t="s">
        <v>6</v>
      </c>
      <c r="B216" s="1">
        <v>13077170501</v>
      </c>
      <c r="C216" s="1"/>
      <c r="D216" s="12">
        <v>78.2</v>
      </c>
      <c r="E216" s="12">
        <v>69.599999999999994</v>
      </c>
      <c r="F216" s="12">
        <v>53.7</v>
      </c>
      <c r="G216" s="12">
        <v>39.5</v>
      </c>
      <c r="H216" s="12">
        <v>5.2</v>
      </c>
      <c r="I216" s="12">
        <v>12.8</v>
      </c>
      <c r="J216" s="12">
        <v>13.1</v>
      </c>
      <c r="K216" s="12">
        <v>22.7</v>
      </c>
      <c r="L216" s="12">
        <v>30.2</v>
      </c>
      <c r="M216" s="12">
        <v>7.5</v>
      </c>
      <c r="N216" s="12">
        <v>69.7</v>
      </c>
      <c r="O216" s="12">
        <v>11.5</v>
      </c>
      <c r="P216" s="12">
        <v>16.7</v>
      </c>
      <c r="Q216" s="12">
        <v>11.6</v>
      </c>
      <c r="R216" s="23"/>
      <c r="S216" s="49">
        <f t="shared" si="64"/>
        <v>0.357653882211313</v>
      </c>
      <c r="T216" s="49">
        <f t="shared" si="65"/>
        <v>-1.9746606033015247E-2</v>
      </c>
      <c r="U216" s="49">
        <f t="shared" si="66"/>
        <v>0.36718410436197613</v>
      </c>
      <c r="V216" s="49">
        <f t="shared" si="67"/>
        <v>0.33281058999939384</v>
      </c>
      <c r="W216" s="49">
        <f t="shared" si="68"/>
        <v>1.4547638501259361</v>
      </c>
      <c r="X216" s="49">
        <f t="shared" si="69"/>
        <v>-0.22636785522753514</v>
      </c>
      <c r="Y216" s="49">
        <f t="shared" si="70"/>
        <v>0.55094637640323874</v>
      </c>
      <c r="Z216" s="49">
        <f t="shared" si="71"/>
        <v>0.4017839919662356</v>
      </c>
      <c r="AA216" s="49">
        <f t="shared" si="72"/>
        <v>0.76209695065118999</v>
      </c>
      <c r="AB216" s="49">
        <f t="shared" si="73"/>
        <v>0.54051783063964309</v>
      </c>
      <c r="AC216" s="49">
        <f t="shared" si="74"/>
        <v>-0.50339566659722912</v>
      </c>
      <c r="AD216" s="49">
        <f t="shared" si="75"/>
        <v>7.9886361371865569E-2</v>
      </c>
      <c r="AE216" s="49">
        <f t="shared" si="76"/>
        <v>0.4811448001925952</v>
      </c>
      <c r="AF216" s="49">
        <f t="shared" si="77"/>
        <v>9.3634439801725061E-2</v>
      </c>
      <c r="AG216" s="49">
        <f t="shared" si="78"/>
        <v>0.33613796183905437</v>
      </c>
      <c r="AH216" s="49">
        <f t="shared" si="79"/>
        <v>0.40246347740590099</v>
      </c>
      <c r="AI216" s="49">
        <f t="shared" si="80"/>
        <v>0.56813292441902297</v>
      </c>
      <c r="AJ216" s="87">
        <f t="shared" si="81"/>
        <v>3.7817483692239175E-2</v>
      </c>
      <c r="AK216" s="89">
        <f t="shared" si="82"/>
        <v>0.68818743967670115</v>
      </c>
      <c r="AL216" s="89">
        <f t="shared" si="82"/>
        <v>0.6472042970465971</v>
      </c>
      <c r="AM216" s="89">
        <f t="shared" si="82"/>
        <v>0.75676640303716658</v>
      </c>
      <c r="AN216" s="89">
        <f t="shared" si="82"/>
        <v>0.63201015084372569</v>
      </c>
      <c r="AU216" s="56"/>
      <c r="AV216" s="56"/>
      <c r="AW216" s="56"/>
      <c r="AX216" s="56"/>
      <c r="AY216" s="56"/>
      <c r="AZ216" s="56"/>
      <c r="BA216" s="56"/>
    </row>
    <row r="217" spans="1:53">
      <c r="A217" s="1" t="s">
        <v>6</v>
      </c>
      <c r="B217" s="1">
        <v>13077170502</v>
      </c>
      <c r="C217" s="1"/>
      <c r="D217" s="12">
        <v>78.2</v>
      </c>
      <c r="E217" s="12">
        <v>69.599999999999994</v>
      </c>
      <c r="F217" s="12">
        <v>46.2</v>
      </c>
      <c r="G217" s="12">
        <v>38.700000000000003</v>
      </c>
      <c r="H217" s="12">
        <v>5.4</v>
      </c>
      <c r="I217" s="12">
        <v>11.5</v>
      </c>
      <c r="J217" s="12">
        <v>16.399999999999999</v>
      </c>
      <c r="K217" s="12">
        <v>19.600000000000001</v>
      </c>
      <c r="L217" s="12">
        <v>29.2</v>
      </c>
      <c r="M217" s="12">
        <v>3.8</v>
      </c>
      <c r="N217" s="12">
        <v>69.7</v>
      </c>
      <c r="O217" s="12">
        <v>11.8</v>
      </c>
      <c r="P217" s="12">
        <v>9.9</v>
      </c>
      <c r="Q217" s="12">
        <v>7.1</v>
      </c>
      <c r="R217" s="23"/>
      <c r="S217" s="49">
        <f t="shared" si="64"/>
        <v>0.357653882211313</v>
      </c>
      <c r="T217" s="49">
        <f t="shared" si="65"/>
        <v>-1.9746606033015247E-2</v>
      </c>
      <c r="U217" s="49">
        <f t="shared" si="66"/>
        <v>7.7763245747498782E-3</v>
      </c>
      <c r="V217" s="49">
        <f t="shared" si="67"/>
        <v>0.29028623848422042</v>
      </c>
      <c r="W217" s="49">
        <f t="shared" si="68"/>
        <v>1.3833402815712299</v>
      </c>
      <c r="X217" s="49">
        <f t="shared" si="69"/>
        <v>-7.1157922851862204E-2</v>
      </c>
      <c r="Y217" s="49">
        <f t="shared" si="70"/>
        <v>0.38515129370157203</v>
      </c>
      <c r="Z217" s="49">
        <f t="shared" si="71"/>
        <v>0.55474013827995083</v>
      </c>
      <c r="AA217" s="49">
        <f t="shared" si="72"/>
        <v>0.85413505246292376</v>
      </c>
      <c r="AB217" s="49">
        <f t="shared" si="73"/>
        <v>0.85321211076813441</v>
      </c>
      <c r="AC217" s="49">
        <f t="shared" si="74"/>
        <v>-0.50339566659722912</v>
      </c>
      <c r="AD217" s="49">
        <f t="shared" si="75"/>
        <v>4.9030405490142807E-2</v>
      </c>
      <c r="AE217" s="49">
        <f t="shared" si="76"/>
        <v>0.96948274764732578</v>
      </c>
      <c r="AF217" s="49">
        <f t="shared" si="77"/>
        <v>0.7687794874234839</v>
      </c>
      <c r="AG217" s="49">
        <f t="shared" si="78"/>
        <v>0.4694441380771624</v>
      </c>
      <c r="AH217" s="49">
        <f t="shared" si="79"/>
        <v>0.33332907023688685</v>
      </c>
      <c r="AI217" s="49">
        <f t="shared" si="80"/>
        <v>0.75402910050366956</v>
      </c>
      <c r="AJ217" s="87">
        <f t="shared" si="81"/>
        <v>0.32097424349093084</v>
      </c>
      <c r="AK217" s="89">
        <f t="shared" si="82"/>
        <v>0.72798047148548162</v>
      </c>
      <c r="AL217" s="89">
        <f t="shared" si="82"/>
        <v>0.62699935013105579</v>
      </c>
      <c r="AM217" s="89">
        <f t="shared" si="82"/>
        <v>0.80001926272911694</v>
      </c>
      <c r="AN217" s="89">
        <f t="shared" si="82"/>
        <v>0.71114416959682059</v>
      </c>
    </row>
    <row r="218" spans="1:53">
      <c r="A218" s="1" t="s">
        <v>6</v>
      </c>
      <c r="B218" s="1">
        <v>13077170503</v>
      </c>
      <c r="C218" s="1"/>
      <c r="D218" s="12">
        <v>78.2</v>
      </c>
      <c r="E218" s="12">
        <v>69.599999999999994</v>
      </c>
      <c r="F218" s="12">
        <v>49.8</v>
      </c>
      <c r="G218" s="12">
        <v>38.700000000000003</v>
      </c>
      <c r="H218" s="12">
        <v>6.7</v>
      </c>
      <c r="I218" s="12">
        <v>7.4</v>
      </c>
      <c r="J218" s="12">
        <v>10</v>
      </c>
      <c r="K218" s="12">
        <v>14.1</v>
      </c>
      <c r="L218" s="12">
        <v>29.1</v>
      </c>
      <c r="M218" s="12">
        <v>6.5</v>
      </c>
      <c r="N218" s="12">
        <v>69.7</v>
      </c>
      <c r="O218" s="12">
        <v>10.1</v>
      </c>
      <c r="P218" s="12">
        <v>14.8</v>
      </c>
      <c r="Q218" s="12">
        <v>7.8</v>
      </c>
      <c r="R218" s="23"/>
      <c r="S218" s="49">
        <f t="shared" si="64"/>
        <v>0.357653882211313</v>
      </c>
      <c r="T218" s="49">
        <f t="shared" si="65"/>
        <v>-1.9746606033015247E-2</v>
      </c>
      <c r="U218" s="49">
        <f t="shared" si="66"/>
        <v>0.1802920588726182</v>
      </c>
      <c r="V218" s="49">
        <f t="shared" si="67"/>
        <v>0.29028623848422042</v>
      </c>
      <c r="W218" s="49">
        <f t="shared" si="68"/>
        <v>0.91908708596564104</v>
      </c>
      <c r="X218" s="49">
        <f t="shared" si="69"/>
        <v>0.41835032540987521</v>
      </c>
      <c r="Y218" s="49">
        <f t="shared" si="70"/>
        <v>0.70669327227450129</v>
      </c>
      <c r="Z218" s="49">
        <f t="shared" si="71"/>
        <v>0.8261139462558974</v>
      </c>
      <c r="AA218" s="49">
        <f t="shared" si="72"/>
        <v>0.86333886264409687</v>
      </c>
      <c r="AB218" s="49">
        <f t="shared" si="73"/>
        <v>0.62502979824193805</v>
      </c>
      <c r="AC218" s="49">
        <f t="shared" si="74"/>
        <v>-0.50339566659722912</v>
      </c>
      <c r="AD218" s="49">
        <f t="shared" si="75"/>
        <v>0.22388082215323818</v>
      </c>
      <c r="AE218" s="49">
        <f t="shared" si="76"/>
        <v>0.6175921678637698</v>
      </c>
      <c r="AF218" s="49">
        <f t="shared" si="77"/>
        <v>0.66375692446009915</v>
      </c>
      <c r="AG218" s="49">
        <f t="shared" si="78"/>
        <v>0.47648979083997373</v>
      </c>
      <c r="AH218" s="49">
        <f t="shared" si="79"/>
        <v>0.40751660816930768</v>
      </c>
      <c r="AI218" s="49">
        <f t="shared" si="80"/>
        <v>0.77149420238064403</v>
      </c>
      <c r="AJ218" s="87">
        <f t="shared" si="81"/>
        <v>0.25045856196996952</v>
      </c>
      <c r="AK218" s="89">
        <f t="shared" si="82"/>
        <v>0.73008365899273864</v>
      </c>
      <c r="AL218" s="89">
        <f t="shared" si="82"/>
        <v>0.64868110494895348</v>
      </c>
      <c r="AM218" s="89">
        <f t="shared" si="82"/>
        <v>0.80408290522516501</v>
      </c>
      <c r="AN218" s="89">
        <f t="shared" si="82"/>
        <v>0.69143710250142731</v>
      </c>
    </row>
    <row r="219" spans="1:53">
      <c r="A219" s="3" t="s">
        <v>6</v>
      </c>
      <c r="B219" s="3">
        <v>13077170601</v>
      </c>
      <c r="C219" s="3"/>
      <c r="D219" s="12">
        <v>80.5</v>
      </c>
      <c r="E219" s="12">
        <v>70.099999999999994</v>
      </c>
      <c r="F219" s="12">
        <v>44.7</v>
      </c>
      <c r="G219" s="12">
        <v>40</v>
      </c>
      <c r="H219" s="12">
        <v>9.9</v>
      </c>
      <c r="I219" s="12">
        <v>6.3</v>
      </c>
      <c r="J219" s="12">
        <v>55.7</v>
      </c>
      <c r="K219" s="12">
        <v>48.9</v>
      </c>
      <c r="L219" s="12">
        <v>27.8</v>
      </c>
      <c r="M219" s="12">
        <v>27.3</v>
      </c>
      <c r="N219" s="12">
        <v>68</v>
      </c>
      <c r="O219" s="12">
        <v>29.5</v>
      </c>
      <c r="P219" s="12">
        <v>20.7</v>
      </c>
      <c r="Q219" s="12">
        <v>9.3000000000000007</v>
      </c>
      <c r="R219" s="23"/>
      <c r="S219" s="49">
        <f t="shared" si="64"/>
        <v>0.55357207292114485</v>
      </c>
      <c r="T219" s="49">
        <f t="shared" si="65"/>
        <v>2.8049296280212532E-2</v>
      </c>
      <c r="U219" s="49">
        <f t="shared" si="66"/>
        <v>-6.4105231382695374E-2</v>
      </c>
      <c r="V219" s="49">
        <f t="shared" si="67"/>
        <v>0.35938830969637731</v>
      </c>
      <c r="W219" s="49">
        <f t="shared" si="68"/>
        <v>-0.22369001090965512</v>
      </c>
      <c r="X219" s="49">
        <f t="shared" si="69"/>
        <v>0.54968180665082922</v>
      </c>
      <c r="Y219" s="49">
        <f t="shared" si="70"/>
        <v>-1.5893174184728225</v>
      </c>
      <c r="Z219" s="49">
        <f t="shared" si="71"/>
        <v>-0.89094214784645498</v>
      </c>
      <c r="AA219" s="49">
        <f t="shared" si="72"/>
        <v>0.98298839499935087</v>
      </c>
      <c r="AB219" s="49">
        <f t="shared" si="73"/>
        <v>-1.1328191278857975</v>
      </c>
      <c r="AC219" s="49">
        <f t="shared" si="74"/>
        <v>-0.66310828647708864</v>
      </c>
      <c r="AD219" s="49">
        <f t="shared" si="75"/>
        <v>-1.7714709915314961</v>
      </c>
      <c r="AE219" s="49">
        <f t="shared" si="76"/>
        <v>0.19388718404275357</v>
      </c>
      <c r="AF219" s="49">
        <f t="shared" si="77"/>
        <v>0.43870857525284607</v>
      </c>
      <c r="AG219" s="49">
        <f t="shared" si="78"/>
        <v>-0.28420773276227479</v>
      </c>
      <c r="AH219" s="49">
        <f t="shared" si="79"/>
        <v>-5.520302503094416E-2</v>
      </c>
      <c r="AI219" s="49">
        <f t="shared" si="80"/>
        <v>-0.34692429357763394</v>
      </c>
      <c r="AJ219" s="87">
        <f t="shared" si="81"/>
        <v>-0.45049587967824628</v>
      </c>
      <c r="AK219" s="89">
        <f t="shared" si="82"/>
        <v>0.50300895317043237</v>
      </c>
      <c r="AL219" s="89">
        <f t="shared" si="82"/>
        <v>0.51344850502611561</v>
      </c>
      <c r="AM219" s="89">
        <f t="shared" si="82"/>
        <v>0.54385808887101639</v>
      </c>
      <c r="AN219" s="89">
        <f t="shared" si="82"/>
        <v>0.49554087184145401</v>
      </c>
    </row>
    <row r="220" spans="1:53">
      <c r="A220" s="1" t="s">
        <v>6</v>
      </c>
      <c r="B220" s="1">
        <v>13077170602</v>
      </c>
      <c r="C220" s="1"/>
      <c r="D220" s="12">
        <v>78.2</v>
      </c>
      <c r="E220" s="12">
        <v>69.599999999999994</v>
      </c>
      <c r="F220" s="12">
        <v>48.7</v>
      </c>
      <c r="G220" s="12">
        <v>39.799999999999997</v>
      </c>
      <c r="H220" s="12">
        <v>8.8000000000000007</v>
      </c>
      <c r="I220" s="12">
        <v>4.6574</v>
      </c>
      <c r="J220" s="12">
        <v>1.6</v>
      </c>
      <c r="K220" s="12">
        <v>3.8</v>
      </c>
      <c r="L220" s="12">
        <v>25.1</v>
      </c>
      <c r="M220" s="12">
        <v>3.1</v>
      </c>
      <c r="N220" s="12">
        <v>69.7</v>
      </c>
      <c r="O220" s="12">
        <v>3.1</v>
      </c>
      <c r="P220" s="12">
        <v>1.2</v>
      </c>
      <c r="Q220" s="12">
        <v>3.5</v>
      </c>
      <c r="R220" s="23"/>
      <c r="S220" s="49">
        <f t="shared" si="64"/>
        <v>0.357653882211313</v>
      </c>
      <c r="T220" s="49">
        <f t="shared" si="65"/>
        <v>-1.9746606033015247E-2</v>
      </c>
      <c r="U220" s="49">
        <f t="shared" si="66"/>
        <v>0.12757891783715863</v>
      </c>
      <c r="V220" s="49">
        <f t="shared" si="67"/>
        <v>0.34875722181758373</v>
      </c>
      <c r="W220" s="49">
        <f t="shared" si="68"/>
        <v>0.16913961614122777</v>
      </c>
      <c r="X220" s="49">
        <f t="shared" si="69"/>
        <v>0.74579552582027553</v>
      </c>
      <c r="Y220" s="49">
        <f t="shared" si="70"/>
        <v>1.1287171191514711</v>
      </c>
      <c r="Z220" s="49">
        <f t="shared" si="71"/>
        <v>1.3343230775563062</v>
      </c>
      <c r="AA220" s="49">
        <f t="shared" si="72"/>
        <v>1.2314912698910321</v>
      </c>
      <c r="AB220" s="49">
        <f t="shared" si="73"/>
        <v>0.91237048808974097</v>
      </c>
      <c r="AC220" s="49">
        <f t="shared" si="74"/>
        <v>-0.50339566659722912</v>
      </c>
      <c r="AD220" s="49">
        <f t="shared" si="75"/>
        <v>0.94385312606010097</v>
      </c>
      <c r="AE220" s="49">
        <f t="shared" si="76"/>
        <v>1.5942680627732313</v>
      </c>
      <c r="AF220" s="49">
        <f t="shared" si="77"/>
        <v>1.3088955255208909</v>
      </c>
      <c r="AG220" s="49">
        <f t="shared" si="78"/>
        <v>0.80119033937018758</v>
      </c>
      <c r="AH220" s="49">
        <f t="shared" si="79"/>
        <v>0.40827081099228779</v>
      </c>
      <c r="AI220" s="49">
        <f t="shared" si="80"/>
        <v>1.1593949451790264</v>
      </c>
      <c r="AJ220" s="87">
        <f t="shared" si="81"/>
        <v>0.83590526193924852</v>
      </c>
      <c r="AK220" s="89">
        <f t="shared" si="82"/>
        <v>0.82700954510406521</v>
      </c>
      <c r="AL220" s="89">
        <f t="shared" si="82"/>
        <v>0.64890152526679334</v>
      </c>
      <c r="AM220" s="89">
        <f t="shared" si="82"/>
        <v>0.89433659820603695</v>
      </c>
      <c r="AN220" s="89">
        <f t="shared" si="82"/>
        <v>0.85505230337900329</v>
      </c>
    </row>
    <row r="221" spans="1:53">
      <c r="A221" s="1" t="s">
        <v>6</v>
      </c>
      <c r="B221" s="1">
        <v>13077170603</v>
      </c>
      <c r="C221" s="1"/>
      <c r="D221" s="12">
        <v>78.2</v>
      </c>
      <c r="E221" s="12">
        <v>69.599999999999994</v>
      </c>
      <c r="F221" s="12">
        <v>48.4</v>
      </c>
      <c r="G221" s="12">
        <v>39.700000000000003</v>
      </c>
      <c r="H221" s="12">
        <v>7.9</v>
      </c>
      <c r="I221" s="12">
        <v>4.8</v>
      </c>
      <c r="J221" s="12">
        <v>14.6</v>
      </c>
      <c r="K221" s="12">
        <v>20.2</v>
      </c>
      <c r="L221" s="12">
        <v>23.7</v>
      </c>
      <c r="M221" s="12">
        <v>6.1</v>
      </c>
      <c r="N221" s="12">
        <v>69.7</v>
      </c>
      <c r="O221" s="12">
        <v>11.5</v>
      </c>
      <c r="P221" s="12">
        <v>12</v>
      </c>
      <c r="Q221" s="12">
        <v>5.3</v>
      </c>
      <c r="R221" s="23"/>
      <c r="S221" s="49">
        <f t="shared" si="64"/>
        <v>0.357653882211313</v>
      </c>
      <c r="T221" s="49">
        <f t="shared" si="65"/>
        <v>-1.9746606033015247E-2</v>
      </c>
      <c r="U221" s="49">
        <f t="shared" si="66"/>
        <v>0.11320260664566938</v>
      </c>
      <c r="V221" s="49">
        <f t="shared" si="67"/>
        <v>0.34344167787818736</v>
      </c>
      <c r="W221" s="49">
        <f t="shared" si="68"/>
        <v>0.49054567463740495</v>
      </c>
      <c r="X221" s="49">
        <f t="shared" si="69"/>
        <v>0.72877019016122102</v>
      </c>
      <c r="Y221" s="49">
        <f t="shared" si="70"/>
        <v>0.47558497517520837</v>
      </c>
      <c r="Z221" s="49">
        <f t="shared" si="71"/>
        <v>0.52513572286439314</v>
      </c>
      <c r="AA221" s="49">
        <f t="shared" si="72"/>
        <v>1.3603446124274596</v>
      </c>
      <c r="AB221" s="49">
        <f t="shared" si="73"/>
        <v>0.6588345852828561</v>
      </c>
      <c r="AC221" s="49">
        <f t="shared" si="74"/>
        <v>-0.50339566659722912</v>
      </c>
      <c r="AD221" s="49">
        <f t="shared" si="75"/>
        <v>7.9886361371865569E-2</v>
      </c>
      <c r="AE221" s="49">
        <f t="shared" si="76"/>
        <v>0.81867249916865903</v>
      </c>
      <c r="AF221" s="49">
        <f t="shared" si="77"/>
        <v>1.0388375064721873</v>
      </c>
      <c r="AG221" s="49">
        <f t="shared" si="78"/>
        <v>0.52074706862273346</v>
      </c>
      <c r="AH221" s="49">
        <f t="shared" si="79"/>
        <v>0.35563605723942693</v>
      </c>
      <c r="AI221" s="49">
        <f t="shared" si="80"/>
        <v>0.84810497352490299</v>
      </c>
      <c r="AJ221" s="87">
        <f t="shared" si="81"/>
        <v>0.35850017510387067</v>
      </c>
      <c r="AK221" s="89">
        <f t="shared" si="82"/>
        <v>0.743294834290676</v>
      </c>
      <c r="AL221" s="89">
        <f t="shared" si="82"/>
        <v>0.63351870144523037</v>
      </c>
      <c r="AM221" s="89">
        <f t="shared" si="82"/>
        <v>0.82190809671100773</v>
      </c>
      <c r="AN221" s="89">
        <f t="shared" si="82"/>
        <v>0.72163156808978601</v>
      </c>
    </row>
    <row r="222" spans="1:53">
      <c r="A222" s="3" t="s">
        <v>6</v>
      </c>
      <c r="B222" s="3">
        <v>13077170700</v>
      </c>
      <c r="C222" s="3"/>
      <c r="D222" s="12">
        <v>83.8</v>
      </c>
      <c r="E222" s="12">
        <v>70.8</v>
      </c>
      <c r="F222" s="12">
        <v>37.5</v>
      </c>
      <c r="G222" s="12">
        <v>35.799999999999997</v>
      </c>
      <c r="H222" s="12">
        <v>10.1</v>
      </c>
      <c r="I222" s="12">
        <v>9.4</v>
      </c>
      <c r="J222" s="12">
        <v>33.5</v>
      </c>
      <c r="K222" s="12">
        <v>47.2</v>
      </c>
      <c r="L222" s="12">
        <v>38.9</v>
      </c>
      <c r="M222" s="12">
        <v>22.2</v>
      </c>
      <c r="N222" s="12">
        <v>65.599999999999994</v>
      </c>
      <c r="O222" s="12">
        <v>19.8</v>
      </c>
      <c r="P222" s="12">
        <v>28.5</v>
      </c>
      <c r="Q222" s="12">
        <v>16.8</v>
      </c>
      <c r="R222" s="23"/>
      <c r="S222" s="49">
        <f t="shared" si="64"/>
        <v>0.83467208567872975</v>
      </c>
      <c r="T222" s="49">
        <f t="shared" si="65"/>
        <v>9.4963559518731686E-2</v>
      </c>
      <c r="U222" s="49">
        <f t="shared" si="66"/>
        <v>-0.40913669997843272</v>
      </c>
      <c r="V222" s="49">
        <f t="shared" si="67"/>
        <v>0.13613546424171591</v>
      </c>
      <c r="W222" s="49">
        <f t="shared" si="68"/>
        <v>-0.2951135794643609</v>
      </c>
      <c r="X222" s="49">
        <f t="shared" si="69"/>
        <v>0.17956581406268621</v>
      </c>
      <c r="Y222" s="49">
        <f t="shared" si="70"/>
        <v>-0.47396868029797368</v>
      </c>
      <c r="Z222" s="49">
        <f t="shared" si="71"/>
        <v>-0.8070629708357081</v>
      </c>
      <c r="AA222" s="49">
        <f t="shared" si="72"/>
        <v>-3.8634535110893931E-2</v>
      </c>
      <c r="AB222" s="49">
        <f t="shared" si="73"/>
        <v>-0.70180809311409298</v>
      </c>
      <c r="AC222" s="49">
        <f t="shared" si="74"/>
        <v>-0.88858492630747865</v>
      </c>
      <c r="AD222" s="49">
        <f t="shared" si="75"/>
        <v>-0.77379508468912905</v>
      </c>
      <c r="AE222" s="49">
        <f t="shared" si="76"/>
        <v>-0.3662651674494376</v>
      </c>
      <c r="AF222" s="49">
        <f t="shared" si="77"/>
        <v>-0.68653317078341858</v>
      </c>
      <c r="AG222" s="49">
        <f t="shared" si="78"/>
        <v>-0.39501383548565494</v>
      </c>
      <c r="AH222" s="49">
        <f t="shared" si="79"/>
        <v>9.588280537299463E-3</v>
      </c>
      <c r="AI222" s="49">
        <f t="shared" si="80"/>
        <v>-0.51583519968689828</v>
      </c>
      <c r="AJ222" s="87">
        <f t="shared" si="81"/>
        <v>-0.67879458730736597</v>
      </c>
      <c r="AK222" s="89">
        <f t="shared" si="82"/>
        <v>0.4699323854170922</v>
      </c>
      <c r="AL222" s="89">
        <f t="shared" si="82"/>
        <v>0.53238415433883179</v>
      </c>
      <c r="AM222" s="89">
        <f t="shared" si="82"/>
        <v>0.50455722816338378</v>
      </c>
      <c r="AN222" s="89">
        <f t="shared" si="82"/>
        <v>0.4317380714997841</v>
      </c>
    </row>
    <row r="223" spans="1:53">
      <c r="A223" s="1" t="s">
        <v>6</v>
      </c>
      <c r="B223" s="1">
        <v>13077170801</v>
      </c>
      <c r="C223" s="1"/>
      <c r="D223" s="12">
        <v>83.8</v>
      </c>
      <c r="E223" s="12">
        <v>70.8</v>
      </c>
      <c r="F223" s="12">
        <v>43.4</v>
      </c>
      <c r="G223" s="12">
        <v>40.9</v>
      </c>
      <c r="H223" s="12">
        <v>9</v>
      </c>
      <c r="I223" s="12">
        <v>0.9</v>
      </c>
      <c r="J223" s="12">
        <v>21.5</v>
      </c>
      <c r="K223" s="12">
        <v>29.4</v>
      </c>
      <c r="L223" s="12">
        <v>29.4</v>
      </c>
      <c r="M223" s="12">
        <v>14.1</v>
      </c>
      <c r="N223" s="12">
        <v>65.599999999999994</v>
      </c>
      <c r="O223" s="12">
        <v>15.4</v>
      </c>
      <c r="P223" s="12">
        <v>20.8</v>
      </c>
      <c r="Q223" s="12">
        <v>11.9</v>
      </c>
      <c r="R223" s="23"/>
      <c r="S223" s="49">
        <f t="shared" si="64"/>
        <v>0.83467208567872975</v>
      </c>
      <c r="T223" s="49">
        <f t="shared" si="65"/>
        <v>9.4963559518731686E-2</v>
      </c>
      <c r="U223" s="49">
        <f t="shared" si="66"/>
        <v>-0.12640257987914813</v>
      </c>
      <c r="V223" s="49">
        <f t="shared" si="67"/>
        <v>0.40722820515094749</v>
      </c>
      <c r="W223" s="49">
        <f t="shared" si="68"/>
        <v>9.7716047586522026E-2</v>
      </c>
      <c r="X223" s="49">
        <f t="shared" si="69"/>
        <v>1.1943999872882394</v>
      </c>
      <c r="Y223" s="49">
        <f t="shared" si="70"/>
        <v>0.12892252952626887</v>
      </c>
      <c r="Z223" s="49">
        <f t="shared" si="71"/>
        <v>7.1201353159173517E-2</v>
      </c>
      <c r="AA223" s="49">
        <f t="shared" si="72"/>
        <v>0.83572743210057698</v>
      </c>
      <c r="AB223" s="49">
        <f t="shared" si="73"/>
        <v>-1.7261155535503735E-2</v>
      </c>
      <c r="AC223" s="49">
        <f t="shared" si="74"/>
        <v>-0.88858492630747865</v>
      </c>
      <c r="AD223" s="49">
        <f t="shared" si="75"/>
        <v>-0.32124106509052947</v>
      </c>
      <c r="AE223" s="49">
        <f t="shared" si="76"/>
        <v>0.18670574363900744</v>
      </c>
      <c r="AF223" s="49">
        <f t="shared" si="77"/>
        <v>4.8624769960274365E-2</v>
      </c>
      <c r="AG223" s="49">
        <f t="shared" si="78"/>
        <v>0.14295351832122674</v>
      </c>
      <c r="AH223" s="49">
        <f t="shared" si="79"/>
        <v>0.37592854783861301</v>
      </c>
      <c r="AI223" s="49">
        <f t="shared" si="80"/>
        <v>0.29655587657474891</v>
      </c>
      <c r="AJ223" s="87">
        <f t="shared" si="81"/>
        <v>-0.24362386944968159</v>
      </c>
      <c r="AK223" s="89">
        <f t="shared" si="82"/>
        <v>0.63052023382919808</v>
      </c>
      <c r="AL223" s="89">
        <f t="shared" si="82"/>
        <v>0.63944930405151756</v>
      </c>
      <c r="AM223" s="89">
        <f t="shared" si="82"/>
        <v>0.69357799220824334</v>
      </c>
      <c r="AN223" s="89">
        <f t="shared" si="82"/>
        <v>0.55335553799512904</v>
      </c>
    </row>
    <row r="224" spans="1:53" ht="15" thickBot="1">
      <c r="A224" s="1" t="s">
        <v>6</v>
      </c>
      <c r="B224" s="1">
        <v>13077170802</v>
      </c>
      <c r="C224" s="1"/>
      <c r="D224" s="12">
        <v>82.6</v>
      </c>
      <c r="E224" s="12">
        <v>70.5</v>
      </c>
      <c r="F224" s="12">
        <v>51.7</v>
      </c>
      <c r="G224" s="12">
        <v>40.4</v>
      </c>
      <c r="H224" s="12">
        <v>7.3</v>
      </c>
      <c r="I224" s="12">
        <v>13.7</v>
      </c>
      <c r="J224" s="12">
        <v>21</v>
      </c>
      <c r="K224" s="12">
        <v>34.299999999999997</v>
      </c>
      <c r="L224" s="12">
        <v>33.799999999999997</v>
      </c>
      <c r="M224" s="12">
        <v>10.199999999999999</v>
      </c>
      <c r="N224" s="12">
        <v>66.5</v>
      </c>
      <c r="O224" s="12">
        <v>16.600000000000001</v>
      </c>
      <c r="P224" s="12">
        <v>21</v>
      </c>
      <c r="Q224" s="12">
        <v>9.9</v>
      </c>
      <c r="R224" s="57"/>
      <c r="S224" s="55">
        <f t="shared" si="64"/>
        <v>0.73245389922142579</v>
      </c>
      <c r="T224" s="55">
        <f t="shared" si="65"/>
        <v>6.6286018130795293E-2</v>
      </c>
      <c r="U224" s="55">
        <f t="shared" si="66"/>
        <v>0.27134202975204913</v>
      </c>
      <c r="V224" s="55">
        <f t="shared" si="67"/>
        <v>0.38065048545396402</v>
      </c>
      <c r="W224" s="55">
        <f t="shared" si="68"/>
        <v>0.70481638030152316</v>
      </c>
      <c r="X224" s="55">
        <f t="shared" si="69"/>
        <v>-0.33382088533377002</v>
      </c>
      <c r="Y224" s="55">
        <f t="shared" si="70"/>
        <v>0.15404299660227896</v>
      </c>
      <c r="Z224" s="55">
        <f t="shared" si="71"/>
        <v>-0.17056803940121509</v>
      </c>
      <c r="AA224" s="55">
        <f t="shared" si="72"/>
        <v>0.4307597841289485</v>
      </c>
      <c r="AB224" s="55">
        <f t="shared" si="73"/>
        <v>0.31233551811344668</v>
      </c>
      <c r="AC224" s="55">
        <f t="shared" si="74"/>
        <v>-0.80403118637108206</v>
      </c>
      <c r="AD224" s="55">
        <f t="shared" si="75"/>
        <v>-0.44466488861742037</v>
      </c>
      <c r="AE224" s="55">
        <f t="shared" si="76"/>
        <v>0.1723428628315154</v>
      </c>
      <c r="AF224" s="55">
        <f t="shared" si="77"/>
        <v>0.34868923556994497</v>
      </c>
      <c r="AG224" s="55">
        <f t="shared" si="78"/>
        <v>9.7059805320493464E-2</v>
      </c>
      <c r="AH224" s="55">
        <f t="shared" si="79"/>
        <v>0.28225298916118086</v>
      </c>
      <c r="AI224" s="55">
        <f t="shared" si="80"/>
        <v>0.19084242094706005</v>
      </c>
      <c r="AJ224" s="86">
        <f t="shared" si="81"/>
        <v>-0.18191599414676052</v>
      </c>
      <c r="AK224" s="85">
        <f t="shared" si="82"/>
        <v>0.61682056864639945</v>
      </c>
      <c r="AL224" s="85">
        <f t="shared" si="82"/>
        <v>0.61207205778781482</v>
      </c>
      <c r="AM224" s="85">
        <f t="shared" si="82"/>
        <v>0.66898141706549463</v>
      </c>
      <c r="AN224" s="85">
        <f t="shared" si="82"/>
        <v>0.57060108129385401</v>
      </c>
      <c r="AO224" s="56"/>
      <c r="AP224" s="56"/>
      <c r="AQ224" s="56"/>
      <c r="AR224" s="56"/>
      <c r="AS224" s="56"/>
      <c r="AT224" s="56"/>
    </row>
    <row r="225" spans="1:40">
      <c r="A225" s="1" t="s">
        <v>7</v>
      </c>
      <c r="B225" s="1">
        <v>13089020100</v>
      </c>
      <c r="C225" s="1"/>
      <c r="D225" s="12">
        <v>82</v>
      </c>
      <c r="E225" s="12">
        <v>70.7</v>
      </c>
      <c r="F225" s="12">
        <v>88.3</v>
      </c>
      <c r="G225" s="12">
        <v>56.7</v>
      </c>
      <c r="H225" s="12">
        <v>10.3</v>
      </c>
      <c r="I225" s="12">
        <v>0.95489999999999997</v>
      </c>
      <c r="J225" s="12">
        <v>1.5</v>
      </c>
      <c r="K225" s="12">
        <v>3.4</v>
      </c>
      <c r="L225" s="12">
        <v>22.5</v>
      </c>
      <c r="M225" s="12">
        <v>8.6999999999999993</v>
      </c>
      <c r="N225" s="12">
        <v>80.2</v>
      </c>
      <c r="O225" s="12">
        <v>0.9</v>
      </c>
      <c r="P225" s="12">
        <v>1</v>
      </c>
      <c r="Q225" s="12">
        <v>3.6</v>
      </c>
      <c r="R225" s="23"/>
      <c r="S225" s="49">
        <f t="shared" si="64"/>
        <v>0.68134480599277447</v>
      </c>
      <c r="T225" s="49">
        <f t="shared" si="65"/>
        <v>8.5404379056086679E-2</v>
      </c>
      <c r="U225" s="49">
        <f t="shared" si="66"/>
        <v>2.0252519951137131</v>
      </c>
      <c r="V225" s="49">
        <f t="shared" si="67"/>
        <v>1.2470841475756256</v>
      </c>
      <c r="W225" s="49">
        <f t="shared" si="68"/>
        <v>-0.36653714801906728</v>
      </c>
      <c r="X225" s="49">
        <f t="shared" si="69"/>
        <v>1.1878453524517592</v>
      </c>
      <c r="Y225" s="49">
        <f t="shared" si="70"/>
        <v>1.133741212566673</v>
      </c>
      <c r="Z225" s="49">
        <f t="shared" si="71"/>
        <v>1.3540593545000115</v>
      </c>
      <c r="AA225" s="49">
        <f t="shared" si="72"/>
        <v>1.4707903346015401</v>
      </c>
      <c r="AB225" s="49">
        <f t="shared" si="73"/>
        <v>0.43910346951688917</v>
      </c>
      <c r="AC225" s="49">
        <f t="shared" si="74"/>
        <v>0.48306463266072497</v>
      </c>
      <c r="AD225" s="49">
        <f t="shared" si="75"/>
        <v>1.1701301358594007</v>
      </c>
      <c r="AE225" s="49">
        <f t="shared" si="76"/>
        <v>1.6086309435807233</v>
      </c>
      <c r="AF225" s="49">
        <f t="shared" si="77"/>
        <v>1.2938923022404074</v>
      </c>
      <c r="AG225" s="49">
        <f t="shared" si="78"/>
        <v>1.027739617775133</v>
      </c>
      <c r="AH225" s="49">
        <f t="shared" si="79"/>
        <v>0.8563049635339377</v>
      </c>
      <c r="AI225" s="49">
        <f t="shared" si="80"/>
        <v>1.0879843862061469</v>
      </c>
      <c r="AJ225" s="87">
        <f t="shared" si="81"/>
        <v>1.1389295035853142</v>
      </c>
      <c r="AK225" s="90">
        <f t="shared" si="82"/>
        <v>0.89463643904273593</v>
      </c>
      <c r="AL225" s="90">
        <f t="shared" si="82"/>
        <v>0.77984220501143597</v>
      </c>
      <c r="AM225" s="90">
        <f t="shared" si="82"/>
        <v>0.87772135117496675</v>
      </c>
      <c r="AN225" s="90">
        <f t="shared" si="82"/>
        <v>0.93973870125313574</v>
      </c>
    </row>
    <row r="226" spans="1:40">
      <c r="A226" s="1" t="s">
        <v>7</v>
      </c>
      <c r="B226" s="1">
        <v>13089020200</v>
      </c>
      <c r="C226" s="1"/>
      <c r="D226" s="12">
        <v>82.4</v>
      </c>
      <c r="E226" s="12">
        <v>71.099999999999994</v>
      </c>
      <c r="F226" s="12">
        <v>83.4</v>
      </c>
      <c r="G226" s="12">
        <v>58.3</v>
      </c>
      <c r="H226" s="12">
        <v>7</v>
      </c>
      <c r="I226" s="12">
        <v>7.3</v>
      </c>
      <c r="J226" s="12">
        <v>2.9</v>
      </c>
      <c r="K226" s="12">
        <v>2.6</v>
      </c>
      <c r="L226" s="12">
        <v>33.299999999999997</v>
      </c>
      <c r="M226" s="12">
        <v>-0.63129999999999997</v>
      </c>
      <c r="N226" s="12">
        <v>80.400000000000006</v>
      </c>
      <c r="O226" s="12">
        <v>0.8</v>
      </c>
      <c r="P226" s="12">
        <v>8.8000000000000007</v>
      </c>
      <c r="Q226" s="12">
        <v>8</v>
      </c>
      <c r="R226" s="23"/>
      <c r="S226" s="49">
        <f t="shared" si="64"/>
        <v>0.7154175348118762</v>
      </c>
      <c r="T226" s="49">
        <f t="shared" si="65"/>
        <v>0.12364110090666809</v>
      </c>
      <c r="U226" s="49">
        <f t="shared" si="66"/>
        <v>1.7904389123193922</v>
      </c>
      <c r="V226" s="49">
        <f t="shared" si="67"/>
        <v>1.3321328506059724</v>
      </c>
      <c r="W226" s="49">
        <f t="shared" si="68"/>
        <v>0.81195173313358204</v>
      </c>
      <c r="X226" s="49">
        <f t="shared" si="69"/>
        <v>0.4302895509772347</v>
      </c>
      <c r="Y226" s="49">
        <f t="shared" si="70"/>
        <v>1.0634039047538448</v>
      </c>
      <c r="Z226" s="49">
        <f t="shared" si="71"/>
        <v>1.3935319083874218</v>
      </c>
      <c r="AA226" s="49">
        <f t="shared" si="72"/>
        <v>0.47677883503481538</v>
      </c>
      <c r="AB226" s="49">
        <f t="shared" si="73"/>
        <v>1.2277099928041841</v>
      </c>
      <c r="AC226" s="49">
        <f t="shared" si="74"/>
        <v>0.50185435264659106</v>
      </c>
      <c r="AD226" s="49">
        <f t="shared" si="75"/>
        <v>1.1804154544866416</v>
      </c>
      <c r="AE226" s="49">
        <f t="shared" si="76"/>
        <v>1.0484785920885322</v>
      </c>
      <c r="AF226" s="49">
        <f t="shared" si="77"/>
        <v>0.63375047789913208</v>
      </c>
      <c r="AG226" s="49">
        <f t="shared" si="78"/>
        <v>0.92304112731738686</v>
      </c>
      <c r="AH226" s="49">
        <f t="shared" si="79"/>
        <v>0.89532508392979593</v>
      </c>
      <c r="AI226" s="49">
        <f t="shared" si="80"/>
        <v>1.0326735787421404</v>
      </c>
      <c r="AJ226" s="87">
        <f t="shared" si="81"/>
        <v>0.84112471928022425</v>
      </c>
      <c r="AK226" s="89">
        <f t="shared" si="82"/>
        <v>0.86338304569901936</v>
      </c>
      <c r="AL226" s="89">
        <f t="shared" si="82"/>
        <v>0.79124607022877891</v>
      </c>
      <c r="AM226" s="89">
        <f t="shared" si="82"/>
        <v>0.86485206765834499</v>
      </c>
      <c r="AN226" s="89">
        <f t="shared" si="82"/>
        <v>0.85651098879197163</v>
      </c>
    </row>
    <row r="227" spans="1:40">
      <c r="A227" s="1" t="s">
        <v>7</v>
      </c>
      <c r="B227" s="1">
        <v>13089020300</v>
      </c>
      <c r="C227" s="1"/>
      <c r="D227" s="12">
        <v>82.4</v>
      </c>
      <c r="E227" s="12">
        <v>71.099999999999994</v>
      </c>
      <c r="F227" s="12">
        <v>78.599999999999994</v>
      </c>
      <c r="G227" s="12">
        <v>58.3</v>
      </c>
      <c r="H227" s="12">
        <v>5.4</v>
      </c>
      <c r="I227" s="12">
        <v>7.6367000000000003</v>
      </c>
      <c r="J227" s="12">
        <v>5.7</v>
      </c>
      <c r="K227" s="12">
        <v>3.3</v>
      </c>
      <c r="L227" s="12">
        <v>25.3</v>
      </c>
      <c r="M227" s="12">
        <v>-0.75680000000000003</v>
      </c>
      <c r="N227" s="12">
        <v>80.400000000000006</v>
      </c>
      <c r="O227" s="12">
        <v>2.1</v>
      </c>
      <c r="P227" s="12">
        <v>6.5</v>
      </c>
      <c r="Q227" s="12">
        <v>2.4</v>
      </c>
      <c r="R227" s="23"/>
      <c r="S227" s="49">
        <f t="shared" si="64"/>
        <v>0.7154175348118762</v>
      </c>
      <c r="T227" s="49">
        <f t="shared" si="65"/>
        <v>0.12364110090666809</v>
      </c>
      <c r="U227" s="49">
        <f t="shared" si="66"/>
        <v>1.560417933255567</v>
      </c>
      <c r="V227" s="49">
        <f t="shared" si="67"/>
        <v>1.3321328506059724</v>
      </c>
      <c r="W227" s="49">
        <f t="shared" si="68"/>
        <v>1.3833402815712299</v>
      </c>
      <c r="X227" s="49">
        <f t="shared" si="69"/>
        <v>0.39009017849193539</v>
      </c>
      <c r="Y227" s="49">
        <f t="shared" si="70"/>
        <v>0.9227292891281883</v>
      </c>
      <c r="Z227" s="49">
        <f t="shared" si="71"/>
        <v>1.3589934237359378</v>
      </c>
      <c r="AA227" s="49">
        <f t="shared" si="72"/>
        <v>1.2130836495286854</v>
      </c>
      <c r="AB227" s="49">
        <f t="shared" si="73"/>
        <v>1.2383162447382723</v>
      </c>
      <c r="AC227" s="49">
        <f t="shared" si="74"/>
        <v>0.50185435264659106</v>
      </c>
      <c r="AD227" s="49">
        <f t="shared" si="75"/>
        <v>1.04670631233251</v>
      </c>
      <c r="AE227" s="49">
        <f t="shared" si="76"/>
        <v>1.2136517213746911</v>
      </c>
      <c r="AF227" s="49">
        <f t="shared" si="77"/>
        <v>1.4739309816062096</v>
      </c>
      <c r="AG227" s="49">
        <f t="shared" si="78"/>
        <v>1.0824732287956285</v>
      </c>
      <c r="AH227" s="49">
        <f t="shared" si="79"/>
        <v>0.9182527383959197</v>
      </c>
      <c r="AI227" s="49">
        <f t="shared" si="80"/>
        <v>1.2701311060009652</v>
      </c>
      <c r="AJ227" s="87">
        <f t="shared" si="81"/>
        <v>1.0590358419900006</v>
      </c>
      <c r="AK227" s="89">
        <f t="shared" si="82"/>
        <v>0.91097488926170922</v>
      </c>
      <c r="AL227" s="89">
        <f t="shared" si="82"/>
        <v>0.79794681534768019</v>
      </c>
      <c r="AM227" s="89">
        <f t="shared" si="82"/>
        <v>0.92010181687667625</v>
      </c>
      <c r="AN227" s="89">
        <f t="shared" si="82"/>
        <v>0.91741076347255168</v>
      </c>
    </row>
    <row r="228" spans="1:40">
      <c r="A228" s="1" t="s">
        <v>7</v>
      </c>
      <c r="B228" s="1">
        <v>13089020400</v>
      </c>
      <c r="C228" s="1"/>
      <c r="D228" s="12">
        <v>82.4</v>
      </c>
      <c r="E228" s="12">
        <v>71.099999999999994</v>
      </c>
      <c r="F228" s="12">
        <v>78.599999999999994</v>
      </c>
      <c r="G228" s="12">
        <v>58.3</v>
      </c>
      <c r="H228" s="12">
        <v>7.6</v>
      </c>
      <c r="I228" s="12">
        <v>10.061999999999999</v>
      </c>
      <c r="J228" s="12">
        <v>2.4293999999999998</v>
      </c>
      <c r="K228" s="12">
        <v>5.8</v>
      </c>
      <c r="L228" s="12">
        <v>23.8</v>
      </c>
      <c r="M228" s="12">
        <v>4.1955</v>
      </c>
      <c r="N228" s="12">
        <v>80.400000000000006</v>
      </c>
      <c r="O228" s="12">
        <v>0.9</v>
      </c>
      <c r="P228" s="12">
        <v>13.5</v>
      </c>
      <c r="Q228" s="12">
        <v>7.6</v>
      </c>
      <c r="R228" s="23"/>
      <c r="S228" s="49">
        <f t="shared" si="64"/>
        <v>0.7154175348118762</v>
      </c>
      <c r="T228" s="49">
        <f t="shared" si="65"/>
        <v>0.12364110090666809</v>
      </c>
      <c r="U228" s="49">
        <f t="shared" si="66"/>
        <v>1.560417933255567</v>
      </c>
      <c r="V228" s="49">
        <f t="shared" si="67"/>
        <v>1.3321328506059724</v>
      </c>
      <c r="W228" s="49">
        <f t="shared" si="68"/>
        <v>0.59768102746946417</v>
      </c>
      <c r="X228" s="49">
        <f t="shared" si="69"/>
        <v>0.10052814080676677</v>
      </c>
      <c r="Y228" s="49">
        <f t="shared" si="70"/>
        <v>1.0870472883657856</v>
      </c>
      <c r="Z228" s="49">
        <f t="shared" si="71"/>
        <v>1.2356416928377802</v>
      </c>
      <c r="AA228" s="49">
        <f t="shared" si="72"/>
        <v>1.3511408022462861</v>
      </c>
      <c r="AB228" s="49">
        <f t="shared" si="73"/>
        <v>0.81978762758142687</v>
      </c>
      <c r="AC228" s="49">
        <f t="shared" si="74"/>
        <v>0.50185435264659106</v>
      </c>
      <c r="AD228" s="49">
        <f t="shared" si="75"/>
        <v>1.1701301358594007</v>
      </c>
      <c r="AE228" s="49">
        <f t="shared" si="76"/>
        <v>0.7109508931124684</v>
      </c>
      <c r="AF228" s="49">
        <f t="shared" si="77"/>
        <v>0.69376337102106622</v>
      </c>
      <c r="AG228" s="49">
        <f t="shared" si="78"/>
        <v>0.89760725299495669</v>
      </c>
      <c r="AH228" s="49">
        <f t="shared" si="79"/>
        <v>0.78812369660315718</v>
      </c>
      <c r="AI228" s="49">
        <f t="shared" si="80"/>
        <v>1.1355233742218311</v>
      </c>
      <c r="AJ228" s="87">
        <f t="shared" si="81"/>
        <v>0.76917468815988155</v>
      </c>
      <c r="AK228" s="89">
        <f t="shared" si="82"/>
        <v>0.85579081705294957</v>
      </c>
      <c r="AL228" s="89">
        <f t="shared" si="82"/>
        <v>0.75991581907161099</v>
      </c>
      <c r="AM228" s="89">
        <f t="shared" si="82"/>
        <v>0.88878234888803131</v>
      </c>
      <c r="AN228" s="89">
        <f t="shared" si="82"/>
        <v>0.83640306300552447</v>
      </c>
    </row>
    <row r="229" spans="1:40">
      <c r="A229" s="1" t="s">
        <v>7</v>
      </c>
      <c r="B229" s="1">
        <v>13089020500</v>
      </c>
      <c r="C229" s="1"/>
      <c r="D229" s="12">
        <v>68.5</v>
      </c>
      <c r="E229" s="12">
        <v>57</v>
      </c>
      <c r="F229" s="12">
        <v>30.3</v>
      </c>
      <c r="G229" s="12">
        <v>22.1</v>
      </c>
      <c r="H229" s="12">
        <v>12</v>
      </c>
      <c r="I229" s="12">
        <v>10.181699999999999</v>
      </c>
      <c r="J229" s="12">
        <v>18.5</v>
      </c>
      <c r="K229" s="12">
        <v>36.700000000000003</v>
      </c>
      <c r="L229" s="12">
        <v>37</v>
      </c>
      <c r="M229" s="12">
        <v>8.5</v>
      </c>
      <c r="N229" s="12">
        <v>50.8</v>
      </c>
      <c r="O229" s="12">
        <v>15.8</v>
      </c>
      <c r="P229" s="12">
        <v>21.6</v>
      </c>
      <c r="Q229" s="12">
        <v>8.1</v>
      </c>
      <c r="R229" s="23"/>
      <c r="S229" s="49">
        <f t="shared" si="64"/>
        <v>-0.46860979165189204</v>
      </c>
      <c r="T229" s="49">
        <f t="shared" si="65"/>
        <v>-1.2242033443263547</v>
      </c>
      <c r="U229" s="49">
        <f t="shared" si="66"/>
        <v>-0.75416816857416991</v>
      </c>
      <c r="V229" s="49">
        <f t="shared" si="67"/>
        <v>-0.59209405545563121</v>
      </c>
      <c r="W229" s="49">
        <f t="shared" si="68"/>
        <v>-0.97363748073406808</v>
      </c>
      <c r="X229" s="49">
        <f t="shared" si="69"/>
        <v>8.623688780263751E-2</v>
      </c>
      <c r="Y229" s="49">
        <f t="shared" si="70"/>
        <v>0.27964533198232949</v>
      </c>
      <c r="Z229" s="49">
        <f t="shared" si="71"/>
        <v>-0.28898570106344657</v>
      </c>
      <c r="AA229" s="49">
        <f t="shared" si="72"/>
        <v>0.13623785833140015</v>
      </c>
      <c r="AB229" s="49">
        <f t="shared" si="73"/>
        <v>0.45600586303734808</v>
      </c>
      <c r="AC229" s="49">
        <f t="shared" si="74"/>
        <v>-2.279024205261547</v>
      </c>
      <c r="AD229" s="49">
        <f t="shared" si="75"/>
        <v>-0.36238233959949312</v>
      </c>
      <c r="AE229" s="49">
        <f t="shared" si="76"/>
        <v>0.12925422040903906</v>
      </c>
      <c r="AF229" s="49">
        <f t="shared" si="77"/>
        <v>0.61874725461864855</v>
      </c>
      <c r="AG229" s="49">
        <f t="shared" si="78"/>
        <v>-0.29774702122792757</v>
      </c>
      <c r="AH229" s="49">
        <f t="shared" si="79"/>
        <v>-0.52097580299387836</v>
      </c>
      <c r="AI229" s="49">
        <f t="shared" si="80"/>
        <v>0.10108600676843389</v>
      </c>
      <c r="AJ229" s="87">
        <f t="shared" si="81"/>
        <v>-0.47335126745833817</v>
      </c>
      <c r="AK229" s="89">
        <f t="shared" si="82"/>
        <v>0.4989673599615802</v>
      </c>
      <c r="AL229" s="89">
        <f t="shared" si="82"/>
        <v>0.37732360515623914</v>
      </c>
      <c r="AM229" s="89">
        <f t="shared" si="82"/>
        <v>0.64809760078326528</v>
      </c>
      <c r="AN229" s="89">
        <f t="shared" si="82"/>
        <v>0.4891534605485543</v>
      </c>
    </row>
    <row r="230" spans="1:40">
      <c r="A230" s="1" t="s">
        <v>7</v>
      </c>
      <c r="B230" s="1">
        <v>13089020600</v>
      </c>
      <c r="C230" s="1"/>
      <c r="D230" s="12">
        <v>68.5</v>
      </c>
      <c r="E230" s="12">
        <v>57</v>
      </c>
      <c r="F230" s="12">
        <v>31.3</v>
      </c>
      <c r="G230" s="12">
        <v>22.1</v>
      </c>
      <c r="H230" s="12">
        <v>10.8</v>
      </c>
      <c r="I230" s="12">
        <v>12.8</v>
      </c>
      <c r="J230" s="12">
        <v>66.099999999999994</v>
      </c>
      <c r="K230" s="12">
        <v>41.1</v>
      </c>
      <c r="L230" s="12">
        <v>50.3</v>
      </c>
      <c r="M230" s="12">
        <v>17.2</v>
      </c>
      <c r="N230" s="12">
        <v>50.8</v>
      </c>
      <c r="O230" s="12">
        <v>11.3</v>
      </c>
      <c r="P230" s="12">
        <v>16.600000000000001</v>
      </c>
      <c r="Q230" s="12">
        <v>9.1999999999999993</v>
      </c>
      <c r="R230" s="23"/>
      <c r="S230" s="49">
        <f t="shared" si="64"/>
        <v>-0.46860979165189204</v>
      </c>
      <c r="T230" s="49">
        <f t="shared" si="65"/>
        <v>-1.2242033443263547</v>
      </c>
      <c r="U230" s="49">
        <f t="shared" si="66"/>
        <v>-0.70624713126920646</v>
      </c>
      <c r="V230" s="49">
        <f t="shared" si="67"/>
        <v>-0.59209405545563121</v>
      </c>
      <c r="W230" s="49">
        <f t="shared" si="68"/>
        <v>-0.54509606940583233</v>
      </c>
      <c r="X230" s="49">
        <f t="shared" si="69"/>
        <v>-0.22636785522753514</v>
      </c>
      <c r="Y230" s="49">
        <f t="shared" si="70"/>
        <v>-2.1118231336538322</v>
      </c>
      <c r="Z230" s="49">
        <f t="shared" si="71"/>
        <v>-0.50608474744420373</v>
      </c>
      <c r="AA230" s="49">
        <f t="shared" si="72"/>
        <v>-1.0878688957646589</v>
      </c>
      <c r="AB230" s="49">
        <f t="shared" si="73"/>
        <v>-0.27924825510261814</v>
      </c>
      <c r="AC230" s="49">
        <f t="shared" si="74"/>
        <v>-2.279024205261547</v>
      </c>
      <c r="AD230" s="49">
        <f t="shared" si="75"/>
        <v>0.1004569986263473</v>
      </c>
      <c r="AE230" s="49">
        <f t="shared" si="76"/>
        <v>0.48832624059634105</v>
      </c>
      <c r="AF230" s="49">
        <f t="shared" si="77"/>
        <v>0.45371179853332982</v>
      </c>
      <c r="AG230" s="49">
        <f t="shared" si="78"/>
        <v>-0.59091294540563866</v>
      </c>
      <c r="AH230" s="49">
        <f t="shared" si="79"/>
        <v>-0.83920591157004054</v>
      </c>
      <c r="AI230" s="49">
        <f t="shared" si="80"/>
        <v>-0.62440063277049351</v>
      </c>
      <c r="AJ230" s="87">
        <f t="shared" si="81"/>
        <v>-0.30913229187638219</v>
      </c>
      <c r="AK230" s="89">
        <f t="shared" si="82"/>
        <v>0.41145482847004022</v>
      </c>
      <c r="AL230" s="89">
        <f t="shared" si="82"/>
        <v>0.28431893911507067</v>
      </c>
      <c r="AM230" s="89">
        <f t="shared" si="82"/>
        <v>0.47929707734445359</v>
      </c>
      <c r="AN230" s="89">
        <f t="shared" si="82"/>
        <v>0.53504785311949443</v>
      </c>
    </row>
    <row r="231" spans="1:40">
      <c r="A231" s="1" t="s">
        <v>7</v>
      </c>
      <c r="B231" s="1">
        <v>13089020700</v>
      </c>
      <c r="C231" s="1"/>
      <c r="D231" s="12">
        <v>68.5</v>
      </c>
      <c r="E231" s="12">
        <v>57</v>
      </c>
      <c r="F231" s="12">
        <v>21.2</v>
      </c>
      <c r="G231" s="12">
        <v>22.1</v>
      </c>
      <c r="H231" s="12">
        <v>9.6</v>
      </c>
      <c r="I231" s="12">
        <v>9</v>
      </c>
      <c r="J231" s="12">
        <v>6.7</v>
      </c>
      <c r="K231" s="12">
        <v>20.7</v>
      </c>
      <c r="L231" s="12">
        <v>43.2</v>
      </c>
      <c r="M231" s="12">
        <v>10.4</v>
      </c>
      <c r="N231" s="12">
        <v>50.8</v>
      </c>
      <c r="O231" s="12">
        <v>13.2</v>
      </c>
      <c r="P231" s="12">
        <v>11.4</v>
      </c>
      <c r="Q231" s="12">
        <v>8.1</v>
      </c>
      <c r="R231" s="23"/>
      <c r="S231" s="49">
        <f t="shared" si="64"/>
        <v>-0.46860979165189204</v>
      </c>
      <c r="T231" s="49">
        <f t="shared" si="65"/>
        <v>-1.2242033443263547</v>
      </c>
      <c r="U231" s="49">
        <f t="shared" si="66"/>
        <v>-1.1902496080493379</v>
      </c>
      <c r="V231" s="49">
        <f t="shared" si="67"/>
        <v>-0.59209405545563121</v>
      </c>
      <c r="W231" s="49">
        <f t="shared" si="68"/>
        <v>-0.11655465807759587</v>
      </c>
      <c r="X231" s="49">
        <f t="shared" si="69"/>
        <v>0.22732271633212406</v>
      </c>
      <c r="Y231" s="49">
        <f t="shared" si="70"/>
        <v>0.87248835497616806</v>
      </c>
      <c r="Z231" s="49">
        <f t="shared" si="71"/>
        <v>0.50046537668476154</v>
      </c>
      <c r="AA231" s="49">
        <f t="shared" si="72"/>
        <v>-0.43439837290134958</v>
      </c>
      <c r="AB231" s="49">
        <f t="shared" si="73"/>
        <v>0.29543312459298759</v>
      </c>
      <c r="AC231" s="49">
        <f t="shared" si="74"/>
        <v>-2.279024205261547</v>
      </c>
      <c r="AD231" s="49">
        <f t="shared" si="75"/>
        <v>-9.4964055291229615E-2</v>
      </c>
      <c r="AE231" s="49">
        <f t="shared" si="76"/>
        <v>0.86176114159113526</v>
      </c>
      <c r="AF231" s="49">
        <f t="shared" si="77"/>
        <v>0.61874725461864855</v>
      </c>
      <c r="AG231" s="49">
        <f t="shared" si="78"/>
        <v>-0.15295189758608688</v>
      </c>
      <c r="AH231" s="49">
        <f t="shared" si="79"/>
        <v>-0.35598576946464566</v>
      </c>
      <c r="AI231" s="49">
        <f t="shared" si="80"/>
        <v>0.12050004279213318</v>
      </c>
      <c r="AJ231" s="87">
        <f t="shared" si="81"/>
        <v>-0.22336996608574816</v>
      </c>
      <c r="AK231" s="89">
        <f t="shared" si="82"/>
        <v>0.54218994066590143</v>
      </c>
      <c r="AL231" s="89">
        <f t="shared" si="82"/>
        <v>0.42554293624707773</v>
      </c>
      <c r="AM231" s="89">
        <f t="shared" si="82"/>
        <v>0.652614705943111</v>
      </c>
      <c r="AN231" s="89">
        <f t="shared" si="82"/>
        <v>0.55901591060909861</v>
      </c>
    </row>
    <row r="232" spans="1:40">
      <c r="A232" s="1" t="s">
        <v>7</v>
      </c>
      <c r="B232" s="1">
        <v>13089020801</v>
      </c>
      <c r="C232" s="1"/>
      <c r="D232" s="12">
        <v>68.5</v>
      </c>
      <c r="E232" s="12">
        <v>57</v>
      </c>
      <c r="F232" s="12">
        <v>21.2</v>
      </c>
      <c r="G232" s="12">
        <v>22.1</v>
      </c>
      <c r="H232" s="12">
        <v>8.6</v>
      </c>
      <c r="I232" s="12">
        <v>12.6</v>
      </c>
      <c r="J232" s="12">
        <v>22.8</v>
      </c>
      <c r="K232" s="12">
        <v>18.2</v>
      </c>
      <c r="L232" s="12">
        <v>38.700000000000003</v>
      </c>
      <c r="M232" s="12">
        <v>6</v>
      </c>
      <c r="N232" s="12">
        <v>50.8</v>
      </c>
      <c r="O232" s="12">
        <v>11.1</v>
      </c>
      <c r="P232" s="12">
        <v>17.399999999999999</v>
      </c>
      <c r="Q232" s="12">
        <v>12.2</v>
      </c>
      <c r="R232" s="23"/>
      <c r="S232" s="49">
        <f t="shared" si="64"/>
        <v>-0.46860979165189204</v>
      </c>
      <c r="T232" s="49">
        <f t="shared" si="65"/>
        <v>-1.2242033443263547</v>
      </c>
      <c r="U232" s="49">
        <f t="shared" si="66"/>
        <v>-1.1902496080493379</v>
      </c>
      <c r="V232" s="49">
        <f t="shared" si="67"/>
        <v>-0.59209405545563121</v>
      </c>
      <c r="W232" s="49">
        <f t="shared" si="68"/>
        <v>0.24056318469593416</v>
      </c>
      <c r="X232" s="49">
        <f t="shared" si="69"/>
        <v>-0.20248940409281613</v>
      </c>
      <c r="Y232" s="49">
        <f t="shared" si="70"/>
        <v>6.3609315128642555E-2</v>
      </c>
      <c r="Z232" s="49">
        <f t="shared" si="71"/>
        <v>0.62381710758291908</v>
      </c>
      <c r="AA232" s="49">
        <f t="shared" si="72"/>
        <v>-2.0226914748547563E-2</v>
      </c>
      <c r="AB232" s="49">
        <f t="shared" si="73"/>
        <v>0.66728578204308553</v>
      </c>
      <c r="AC232" s="49">
        <f t="shared" si="74"/>
        <v>-2.279024205261547</v>
      </c>
      <c r="AD232" s="49">
        <f t="shared" si="75"/>
        <v>0.1210276358808292</v>
      </c>
      <c r="AE232" s="49">
        <f t="shared" si="76"/>
        <v>0.43087471736637295</v>
      </c>
      <c r="AF232" s="49">
        <f t="shared" si="77"/>
        <v>3.6151001188239381E-3</v>
      </c>
      <c r="AG232" s="49">
        <f t="shared" si="78"/>
        <v>-0.16305872594545476</v>
      </c>
      <c r="AH232" s="49">
        <f t="shared" si="79"/>
        <v>-0.48192481482163646</v>
      </c>
      <c r="AI232" s="49">
        <f t="shared" si="80"/>
        <v>0.42362532495915239</v>
      </c>
      <c r="AJ232" s="87">
        <f t="shared" si="81"/>
        <v>-0.43087668797388023</v>
      </c>
      <c r="AK232" s="89">
        <f t="shared" si="82"/>
        <v>0.5391729661059842</v>
      </c>
      <c r="AL232" s="89">
        <f t="shared" si="82"/>
        <v>0.38873649166715751</v>
      </c>
      <c r="AM232" s="89">
        <f t="shared" si="82"/>
        <v>0.72314351172490898</v>
      </c>
      <c r="AN232" s="89">
        <f t="shared" si="82"/>
        <v>0.50102386114164821</v>
      </c>
    </row>
    <row r="233" spans="1:40">
      <c r="A233" s="1" t="s">
        <v>7</v>
      </c>
      <c r="B233" s="1">
        <v>13089020802</v>
      </c>
      <c r="C233" s="1"/>
      <c r="D233" s="12">
        <v>68.5</v>
      </c>
      <c r="E233" s="12">
        <v>57</v>
      </c>
      <c r="F233" s="12">
        <v>21.2</v>
      </c>
      <c r="G233" s="12">
        <v>22.1</v>
      </c>
      <c r="H233" s="12">
        <v>11.7</v>
      </c>
      <c r="I233" s="12">
        <v>1.5</v>
      </c>
      <c r="J233" s="12">
        <v>26.3</v>
      </c>
      <c r="K233" s="12">
        <v>29.8</v>
      </c>
      <c r="L233" s="12">
        <v>34.200000000000003</v>
      </c>
      <c r="M233" s="12">
        <v>7.9</v>
      </c>
      <c r="N233" s="12">
        <v>50.8</v>
      </c>
      <c r="O233" s="12">
        <v>11.3</v>
      </c>
      <c r="P233" s="12">
        <v>17.399999999999999</v>
      </c>
      <c r="Q233" s="12">
        <v>10.3</v>
      </c>
      <c r="R233" s="23"/>
      <c r="S233" s="49">
        <f t="shared" si="64"/>
        <v>-0.46860979165189204</v>
      </c>
      <c r="T233" s="49">
        <f t="shared" si="65"/>
        <v>-1.2242033443263547</v>
      </c>
      <c r="U233" s="49">
        <f t="shared" si="66"/>
        <v>-1.1902496080493379</v>
      </c>
      <c r="V233" s="49">
        <f t="shared" si="67"/>
        <v>-0.59209405545563121</v>
      </c>
      <c r="W233" s="49">
        <f t="shared" si="68"/>
        <v>-0.86650212790200876</v>
      </c>
      <c r="X233" s="49">
        <f t="shared" si="69"/>
        <v>1.1227646338840829</v>
      </c>
      <c r="Y233" s="49">
        <f t="shared" si="70"/>
        <v>-0.11223395440342819</v>
      </c>
      <c r="Z233" s="49">
        <f t="shared" si="71"/>
        <v>5.1465076215468218E-2</v>
      </c>
      <c r="AA233" s="49">
        <f t="shared" si="72"/>
        <v>0.3939445434042545</v>
      </c>
      <c r="AB233" s="49">
        <f t="shared" si="73"/>
        <v>0.50671304359872504</v>
      </c>
      <c r="AC233" s="49">
        <f t="shared" si="74"/>
        <v>-2.279024205261547</v>
      </c>
      <c r="AD233" s="49">
        <f t="shared" si="75"/>
        <v>0.1004569986263473</v>
      </c>
      <c r="AE233" s="49">
        <f t="shared" si="76"/>
        <v>0.43087471736637295</v>
      </c>
      <c r="AF233" s="49">
        <f t="shared" si="77"/>
        <v>0.28867634244801077</v>
      </c>
      <c r="AG233" s="49">
        <f t="shared" si="78"/>
        <v>-0.17441842653958503</v>
      </c>
      <c r="AH233" s="49">
        <f t="shared" si="79"/>
        <v>-0.47587546398636704</v>
      </c>
      <c r="AI233" s="49">
        <f t="shared" si="80"/>
        <v>0.31737422107281593</v>
      </c>
      <c r="AJ233" s="87">
        <f t="shared" si="81"/>
        <v>-0.36475403670520401</v>
      </c>
      <c r="AK233" s="89">
        <f t="shared" si="82"/>
        <v>0.53578199848665176</v>
      </c>
      <c r="AL233" s="89">
        <f t="shared" si="82"/>
        <v>0.39050445088609304</v>
      </c>
      <c r="AM233" s="89">
        <f t="shared" si="82"/>
        <v>0.69842184081534742</v>
      </c>
      <c r="AN233" s="89">
        <f t="shared" si="82"/>
        <v>0.51950320498362401</v>
      </c>
    </row>
    <row r="234" spans="1:40">
      <c r="A234" s="1" t="s">
        <v>7</v>
      </c>
      <c r="B234" s="1">
        <v>13089020900</v>
      </c>
      <c r="C234" s="1"/>
      <c r="D234" s="12">
        <v>68.5</v>
      </c>
      <c r="E234" s="12">
        <v>57</v>
      </c>
      <c r="F234" s="12">
        <v>39.4</v>
      </c>
      <c r="G234" s="12">
        <v>21.8</v>
      </c>
      <c r="H234" s="12">
        <v>9.1</v>
      </c>
      <c r="I234" s="12">
        <v>7.4065000000000003</v>
      </c>
      <c r="J234" s="12">
        <v>4</v>
      </c>
      <c r="K234" s="12">
        <v>37.799999999999997</v>
      </c>
      <c r="L234" s="12">
        <v>41.2</v>
      </c>
      <c r="M234" s="12">
        <v>8.4</v>
      </c>
      <c r="N234" s="12">
        <v>50.8</v>
      </c>
      <c r="O234" s="12">
        <v>15.7</v>
      </c>
      <c r="P234" s="12">
        <v>21.2</v>
      </c>
      <c r="Q234" s="12">
        <v>9.6999999999999993</v>
      </c>
      <c r="R234" s="23"/>
      <c r="S234" s="49">
        <f t="shared" si="64"/>
        <v>-0.46860979165189204</v>
      </c>
      <c r="T234" s="49">
        <f t="shared" si="65"/>
        <v>-1.2242033443263547</v>
      </c>
      <c r="U234" s="49">
        <f t="shared" si="66"/>
        <v>-0.31808672909900215</v>
      </c>
      <c r="V234" s="49">
        <f t="shared" si="67"/>
        <v>-0.60804068727382132</v>
      </c>
      <c r="W234" s="49">
        <f t="shared" si="68"/>
        <v>6.2004263309169153E-2</v>
      </c>
      <c r="X234" s="49">
        <f t="shared" si="69"/>
        <v>0.41757427574799683</v>
      </c>
      <c r="Y234" s="49">
        <f t="shared" si="70"/>
        <v>1.0081388771866227</v>
      </c>
      <c r="Z234" s="49">
        <f t="shared" si="71"/>
        <v>-0.34326046265863558</v>
      </c>
      <c r="AA234" s="49">
        <f t="shared" si="72"/>
        <v>-0.25032216927788203</v>
      </c>
      <c r="AB234" s="49">
        <f t="shared" si="73"/>
        <v>0.46445705979757756</v>
      </c>
      <c r="AC234" s="49">
        <f t="shared" si="74"/>
        <v>-2.279024205261547</v>
      </c>
      <c r="AD234" s="49">
        <f t="shared" si="75"/>
        <v>-0.35209702097225204</v>
      </c>
      <c r="AE234" s="49">
        <f t="shared" si="76"/>
        <v>0.15797998202402339</v>
      </c>
      <c r="AF234" s="49">
        <f t="shared" si="77"/>
        <v>0.37869568213091215</v>
      </c>
      <c r="AG234" s="49">
        <f t="shared" si="78"/>
        <v>-0.24275218435251522</v>
      </c>
      <c r="AH234" s="49">
        <f t="shared" si="79"/>
        <v>-0.16160330515818311</v>
      </c>
      <c r="AI234" s="49">
        <f t="shared" si="80"/>
        <v>-4.3041857379646685E-2</v>
      </c>
      <c r="AJ234" s="87">
        <f t="shared" si="81"/>
        <v>-0.52361139051971584</v>
      </c>
      <c r="AK234" s="89">
        <f t="shared" si="82"/>
        <v>0.51538378832865828</v>
      </c>
      <c r="AL234" s="89">
        <f t="shared" si="82"/>
        <v>0.48235238227331745</v>
      </c>
      <c r="AM234" s="89">
        <f t="shared" si="82"/>
        <v>0.61456306329574417</v>
      </c>
      <c r="AN234" s="89">
        <f t="shared" si="82"/>
        <v>0.47510722861787552</v>
      </c>
    </row>
    <row r="235" spans="1:40">
      <c r="A235" s="1" t="s">
        <v>7</v>
      </c>
      <c r="B235" s="1">
        <v>13089021101</v>
      </c>
      <c r="C235" s="1"/>
      <c r="D235" s="12">
        <v>83.5</v>
      </c>
      <c r="E235" s="12">
        <v>79.8</v>
      </c>
      <c r="F235" s="12">
        <v>76.7</v>
      </c>
      <c r="G235" s="12">
        <v>46.3</v>
      </c>
      <c r="H235" s="12">
        <v>12.3</v>
      </c>
      <c r="I235" s="12">
        <v>6.8127000000000004</v>
      </c>
      <c r="J235" s="12">
        <v>3.6</v>
      </c>
      <c r="K235" s="12">
        <v>8.4</v>
      </c>
      <c r="L235" s="12">
        <v>31.1</v>
      </c>
      <c r="M235" s="12">
        <v>1.3551</v>
      </c>
      <c r="N235" s="12">
        <v>87.1</v>
      </c>
      <c r="O235" s="12">
        <v>3.4</v>
      </c>
      <c r="P235" s="12">
        <v>5.7</v>
      </c>
      <c r="Q235" s="12">
        <v>3.7</v>
      </c>
      <c r="R235" s="23"/>
      <c r="S235" s="49">
        <f t="shared" si="64"/>
        <v>0.80911753906440409</v>
      </c>
      <c r="T235" s="49">
        <f t="shared" si="65"/>
        <v>0.95528980115683171</v>
      </c>
      <c r="U235" s="49">
        <f t="shared" si="66"/>
        <v>1.4693679623761366</v>
      </c>
      <c r="V235" s="49">
        <f t="shared" si="67"/>
        <v>0.69426757787836901</v>
      </c>
      <c r="W235" s="49">
        <f t="shared" si="68"/>
        <v>-1.0807728335661273</v>
      </c>
      <c r="X235" s="49">
        <f t="shared" si="69"/>
        <v>0.48846939716697724</v>
      </c>
      <c r="Y235" s="49">
        <f t="shared" si="70"/>
        <v>1.0282352508474306</v>
      </c>
      <c r="Z235" s="49">
        <f t="shared" si="71"/>
        <v>1.1073558927036964</v>
      </c>
      <c r="AA235" s="49">
        <f t="shared" si="72"/>
        <v>0.67926265902062932</v>
      </c>
      <c r="AB235" s="49">
        <f t="shared" si="73"/>
        <v>1.0598354203589855</v>
      </c>
      <c r="AC235" s="49">
        <f t="shared" si="74"/>
        <v>1.1313099721730939</v>
      </c>
      <c r="AD235" s="49">
        <f t="shared" si="75"/>
        <v>0.91299717017837823</v>
      </c>
      <c r="AE235" s="49">
        <f t="shared" si="76"/>
        <v>1.2711032446046595</v>
      </c>
      <c r="AF235" s="49">
        <f t="shared" si="77"/>
        <v>1.2788890789599239</v>
      </c>
      <c r="AG235" s="49">
        <f t="shared" si="78"/>
        <v>0.9069392711970562</v>
      </c>
      <c r="AH235" s="49">
        <f t="shared" si="79"/>
        <v>0.62342495641771745</v>
      </c>
      <c r="AI235" s="49">
        <f t="shared" si="80"/>
        <v>0.94881799069443706</v>
      </c>
      <c r="AJ235" s="87">
        <f t="shared" si="81"/>
        <v>1.1485748664790139</v>
      </c>
      <c r="AK235" s="89">
        <f t="shared" si="82"/>
        <v>0.85857650416539788</v>
      </c>
      <c r="AL235" s="89">
        <f t="shared" si="82"/>
        <v>0.71178162021505631</v>
      </c>
      <c r="AM235" s="89">
        <f t="shared" si="82"/>
        <v>0.84534120917483446</v>
      </c>
      <c r="AN235" s="89">
        <f t="shared" si="82"/>
        <v>0.94243429760285058</v>
      </c>
    </row>
    <row r="236" spans="1:40">
      <c r="A236" s="1" t="s">
        <v>7</v>
      </c>
      <c r="B236" s="1">
        <v>13089021102</v>
      </c>
      <c r="C236" s="1"/>
      <c r="D236" s="12">
        <v>83.5</v>
      </c>
      <c r="E236" s="12">
        <v>79.8</v>
      </c>
      <c r="F236" s="12">
        <v>62.9</v>
      </c>
      <c r="G236" s="12">
        <v>46.3</v>
      </c>
      <c r="H236" s="12">
        <v>8.1</v>
      </c>
      <c r="I236" s="12">
        <v>5.9</v>
      </c>
      <c r="J236" s="12">
        <v>13.3</v>
      </c>
      <c r="K236" s="12">
        <v>9.8000000000000007</v>
      </c>
      <c r="L236" s="12">
        <v>27.6</v>
      </c>
      <c r="M236" s="12">
        <v>3.6953999999999998</v>
      </c>
      <c r="N236" s="12">
        <v>87.1</v>
      </c>
      <c r="O236" s="12">
        <v>3.1</v>
      </c>
      <c r="P236" s="12">
        <v>6.3</v>
      </c>
      <c r="Q236" s="12">
        <v>2.7</v>
      </c>
      <c r="R236" s="23"/>
      <c r="S236" s="49">
        <f t="shared" si="64"/>
        <v>0.80911753906440409</v>
      </c>
      <c r="T236" s="49">
        <f t="shared" si="65"/>
        <v>0.95528980115683171</v>
      </c>
      <c r="U236" s="49">
        <f t="shared" si="66"/>
        <v>0.8080576475676402</v>
      </c>
      <c r="V236" s="49">
        <f t="shared" si="67"/>
        <v>0.69426757787836901</v>
      </c>
      <c r="W236" s="49">
        <f t="shared" si="68"/>
        <v>0.41912210608269918</v>
      </c>
      <c r="X236" s="49">
        <f t="shared" si="69"/>
        <v>0.59743870892026696</v>
      </c>
      <c r="Y236" s="49">
        <f t="shared" si="70"/>
        <v>0.54089818957283453</v>
      </c>
      <c r="Z236" s="49">
        <f t="shared" si="71"/>
        <v>1.0382789234007281</v>
      </c>
      <c r="AA236" s="49">
        <f t="shared" si="72"/>
        <v>1.0013960153616976</v>
      </c>
      <c r="AB236" s="49">
        <f t="shared" si="73"/>
        <v>0.86205206257933464</v>
      </c>
      <c r="AC236" s="49">
        <f t="shared" si="74"/>
        <v>1.1313099721730939</v>
      </c>
      <c r="AD236" s="49">
        <f t="shared" si="75"/>
        <v>0.94385312606010097</v>
      </c>
      <c r="AE236" s="49">
        <f t="shared" si="76"/>
        <v>1.2280146021821832</v>
      </c>
      <c r="AF236" s="49">
        <f t="shared" si="77"/>
        <v>1.4289213117647592</v>
      </c>
      <c r="AG236" s="49">
        <f t="shared" si="78"/>
        <v>0.94647910371535204</v>
      </c>
      <c r="AH236" s="49">
        <f t="shared" si="79"/>
        <v>0.68917022432043507</v>
      </c>
      <c r="AI236" s="49">
        <f t="shared" si="80"/>
        <v>0.96724233378058688</v>
      </c>
      <c r="AJ236" s="87">
        <f t="shared" si="81"/>
        <v>1.1830247530450344</v>
      </c>
      <c r="AK236" s="89">
        <f t="shared" si="82"/>
        <v>0.87037948177315716</v>
      </c>
      <c r="AL236" s="89">
        <f t="shared" si="82"/>
        <v>0.73099607076606687</v>
      </c>
      <c r="AM236" s="89">
        <f t="shared" si="82"/>
        <v>0.84962804036849349</v>
      </c>
      <c r="AN236" s="89">
        <f t="shared" si="82"/>
        <v>0.95206203162373571</v>
      </c>
    </row>
    <row r="237" spans="1:40">
      <c r="A237" s="1" t="s">
        <v>7</v>
      </c>
      <c r="B237" s="1">
        <v>13089021202</v>
      </c>
      <c r="C237" s="1"/>
      <c r="D237" s="12">
        <v>83.5</v>
      </c>
      <c r="E237" s="12">
        <v>79.8</v>
      </c>
      <c r="F237" s="12">
        <v>76.900000000000006</v>
      </c>
      <c r="G237" s="12">
        <v>46.3</v>
      </c>
      <c r="H237" s="12">
        <v>10.6</v>
      </c>
      <c r="I237" s="12">
        <v>1.7</v>
      </c>
      <c r="J237" s="12">
        <v>10</v>
      </c>
      <c r="K237" s="12">
        <v>5.8</v>
      </c>
      <c r="L237" s="12">
        <v>27.8</v>
      </c>
      <c r="M237" s="12">
        <v>1.9</v>
      </c>
      <c r="N237" s="12">
        <v>87.1</v>
      </c>
      <c r="O237" s="12">
        <v>1.4</v>
      </c>
      <c r="P237" s="12">
        <v>7.1</v>
      </c>
      <c r="Q237" s="12">
        <v>12.5</v>
      </c>
      <c r="R237" s="23"/>
      <c r="S237" s="49">
        <f t="shared" si="64"/>
        <v>0.80911753906440409</v>
      </c>
      <c r="T237" s="49">
        <f t="shared" si="65"/>
        <v>0.95528980115683171</v>
      </c>
      <c r="U237" s="49">
        <f t="shared" si="66"/>
        <v>1.4789521698371295</v>
      </c>
      <c r="V237" s="49">
        <f t="shared" si="67"/>
        <v>0.69426757787836901</v>
      </c>
      <c r="W237" s="49">
        <f t="shared" si="68"/>
        <v>-0.47367250085112589</v>
      </c>
      <c r="X237" s="49">
        <f t="shared" si="69"/>
        <v>1.0988861827493639</v>
      </c>
      <c r="Y237" s="49">
        <f t="shared" si="70"/>
        <v>0.70669327227450129</v>
      </c>
      <c r="Z237" s="49">
        <f t="shared" si="71"/>
        <v>1.2356416928377802</v>
      </c>
      <c r="AA237" s="49">
        <f t="shared" si="72"/>
        <v>0.98298839499935087</v>
      </c>
      <c r="AB237" s="49">
        <f t="shared" si="73"/>
        <v>1.013784849212495</v>
      </c>
      <c r="AC237" s="49">
        <f t="shared" si="74"/>
        <v>1.1313099721730939</v>
      </c>
      <c r="AD237" s="49">
        <f t="shared" si="75"/>
        <v>1.1187035427231962</v>
      </c>
      <c r="AE237" s="49">
        <f t="shared" si="76"/>
        <v>1.1705630789522152</v>
      </c>
      <c r="AF237" s="49">
        <f t="shared" si="77"/>
        <v>-4.1394569722626756E-2</v>
      </c>
      <c r="AG237" s="49">
        <f t="shared" si="78"/>
        <v>0.89168590971962958</v>
      </c>
      <c r="AH237" s="49">
        <f t="shared" si="79"/>
        <v>0.75279057744421052</v>
      </c>
      <c r="AI237" s="49">
        <f t="shared" si="80"/>
        <v>1.0774716456832085</v>
      </c>
      <c r="AJ237" s="87">
        <f t="shared" si="81"/>
        <v>0.84479550603146958</v>
      </c>
      <c r="AK237" s="89">
        <f t="shared" si="82"/>
        <v>0.85402324552734432</v>
      </c>
      <c r="AL237" s="89">
        <f t="shared" si="82"/>
        <v>0.74958950217383646</v>
      </c>
      <c r="AM237" s="89">
        <f t="shared" si="82"/>
        <v>0.87527532942027775</v>
      </c>
      <c r="AN237" s="89">
        <f t="shared" si="82"/>
        <v>0.85753686614633251</v>
      </c>
    </row>
    <row r="238" spans="1:40">
      <c r="A238" s="4" t="s">
        <v>7</v>
      </c>
      <c r="B238" s="4">
        <v>13089021204</v>
      </c>
      <c r="C238" s="4"/>
      <c r="D238" s="13">
        <v>49.4</v>
      </c>
      <c r="E238" s="13">
        <v>68.2</v>
      </c>
      <c r="F238" s="13">
        <v>19</v>
      </c>
      <c r="G238" s="13">
        <v>12.2</v>
      </c>
      <c r="H238" s="13">
        <v>6.2</v>
      </c>
      <c r="I238" s="13">
        <v>23.4</v>
      </c>
      <c r="J238" s="13">
        <v>47.2</v>
      </c>
      <c r="K238" s="13">
        <v>74.099999999999994</v>
      </c>
      <c r="L238" s="13">
        <v>43.5</v>
      </c>
      <c r="M238" s="13">
        <v>78.7</v>
      </c>
      <c r="N238" s="13">
        <v>45.3</v>
      </c>
      <c r="O238" s="13">
        <v>76.2</v>
      </c>
      <c r="P238" s="13">
        <v>90.1</v>
      </c>
      <c r="Q238" s="13">
        <v>6.5</v>
      </c>
      <c r="R238" s="23"/>
      <c r="S238" s="49">
        <f t="shared" si="64"/>
        <v>-2.095582592763976</v>
      </c>
      <c r="T238" s="49">
        <f t="shared" si="65"/>
        <v>-0.15357513251005223</v>
      </c>
      <c r="U238" s="49">
        <f t="shared" si="66"/>
        <v>-1.2956758901202576</v>
      </c>
      <c r="V238" s="49">
        <f t="shared" si="67"/>
        <v>-1.1183329054559041</v>
      </c>
      <c r="W238" s="49">
        <f t="shared" si="68"/>
        <v>1.0976460073524061</v>
      </c>
      <c r="X238" s="49">
        <f t="shared" si="69"/>
        <v>-1.4919257653676365</v>
      </c>
      <c r="Y238" s="49">
        <f t="shared" si="70"/>
        <v>-1.1622694781806509</v>
      </c>
      <c r="Z238" s="49">
        <f t="shared" si="71"/>
        <v>-2.1343275952998826</v>
      </c>
      <c r="AA238" s="49">
        <f t="shared" si="72"/>
        <v>-0.46200980344486947</v>
      </c>
      <c r="AB238" s="49">
        <f t="shared" si="73"/>
        <v>-3.1</v>
      </c>
      <c r="AC238" s="49">
        <f t="shared" si="74"/>
        <v>-2.7957415048728564</v>
      </c>
      <c r="AD238" s="49">
        <f t="shared" si="75"/>
        <v>-3.1</v>
      </c>
      <c r="AE238" s="49">
        <f t="shared" si="76"/>
        <v>-3.1</v>
      </c>
      <c r="AF238" s="49">
        <f t="shared" si="77"/>
        <v>0.858798827106385</v>
      </c>
      <c r="AG238" s="49">
        <f t="shared" si="78"/>
        <v>-1.6071818749305631</v>
      </c>
      <c r="AH238" s="49">
        <f t="shared" si="79"/>
        <v>-0.88853082243515302</v>
      </c>
      <c r="AI238" s="49">
        <f t="shared" si="80"/>
        <v>-1.8987791329149175</v>
      </c>
      <c r="AJ238" s="87">
        <f t="shared" si="81"/>
        <v>-2.0342356694416179</v>
      </c>
      <c r="AK238" s="89">
        <f t="shared" si="82"/>
        <v>0.10808987584678682</v>
      </c>
      <c r="AL238" s="89">
        <f t="shared" si="82"/>
        <v>0.26990343681377826</v>
      </c>
      <c r="AM238" s="89">
        <f t="shared" si="82"/>
        <v>0.18278471424944154</v>
      </c>
      <c r="AN238" s="89">
        <f t="shared" si="82"/>
        <v>5.293199924290401E-2</v>
      </c>
    </row>
    <row r="239" spans="1:40">
      <c r="A239" s="1" t="s">
        <v>7</v>
      </c>
      <c r="B239" s="1">
        <v>13089021208</v>
      </c>
      <c r="C239" s="1"/>
      <c r="D239" s="12">
        <v>83.5</v>
      </c>
      <c r="E239" s="12">
        <v>79.8</v>
      </c>
      <c r="F239" s="12">
        <v>58.3</v>
      </c>
      <c r="G239" s="12">
        <v>46.3</v>
      </c>
      <c r="H239" s="12">
        <v>5.9</v>
      </c>
      <c r="I239" s="12">
        <v>13.1</v>
      </c>
      <c r="J239" s="12">
        <v>30.7</v>
      </c>
      <c r="K239" s="12">
        <v>16</v>
      </c>
      <c r="L239" s="12">
        <v>40.4</v>
      </c>
      <c r="M239" s="12">
        <v>15.1</v>
      </c>
      <c r="N239" s="12">
        <v>87.1</v>
      </c>
      <c r="O239" s="12">
        <v>11</v>
      </c>
      <c r="P239" s="12">
        <v>29.9</v>
      </c>
      <c r="Q239" s="12">
        <v>17</v>
      </c>
      <c r="R239" s="23"/>
      <c r="S239" s="49">
        <f t="shared" si="64"/>
        <v>0.80911753906440409</v>
      </c>
      <c r="T239" s="49">
        <f t="shared" si="65"/>
        <v>0.95528980115683171</v>
      </c>
      <c r="U239" s="49">
        <f t="shared" si="66"/>
        <v>0.58762087596480794</v>
      </c>
      <c r="V239" s="49">
        <f t="shared" si="67"/>
        <v>0.69426757787836901</v>
      </c>
      <c r="W239" s="49">
        <f t="shared" si="68"/>
        <v>1.204781360184465</v>
      </c>
      <c r="X239" s="49">
        <f t="shared" si="69"/>
        <v>-0.26218553192961336</v>
      </c>
      <c r="Y239" s="49">
        <f t="shared" si="70"/>
        <v>-0.33329406467231704</v>
      </c>
      <c r="Z239" s="49">
        <f t="shared" si="71"/>
        <v>0.73236663077329767</v>
      </c>
      <c r="AA239" s="49">
        <f t="shared" si="72"/>
        <v>-0.17669168782849462</v>
      </c>
      <c r="AB239" s="49">
        <f t="shared" si="73"/>
        <v>-0.10177312313779871</v>
      </c>
      <c r="AC239" s="49">
        <f t="shared" si="74"/>
        <v>1.1313099721730939</v>
      </c>
      <c r="AD239" s="49">
        <f t="shared" si="75"/>
        <v>0.13131295450807007</v>
      </c>
      <c r="AE239" s="49">
        <f t="shared" si="76"/>
        <v>-0.46680533310188205</v>
      </c>
      <c r="AF239" s="49">
        <f t="shared" si="77"/>
        <v>-0.71653961734438554</v>
      </c>
      <c r="AG239" s="49">
        <f t="shared" si="78"/>
        <v>0.23111610772735047</v>
      </c>
      <c r="AH239" s="49">
        <f t="shared" si="79"/>
        <v>0.52222822252099255</v>
      </c>
      <c r="AI239" s="49">
        <f t="shared" si="80"/>
        <v>0.15130060660233477</v>
      </c>
      <c r="AJ239" s="87">
        <f t="shared" si="81"/>
        <v>1.9819494058724102E-2</v>
      </c>
      <c r="AK239" s="89">
        <f t="shared" si="82"/>
        <v>0.65683751952131775</v>
      </c>
      <c r="AL239" s="89">
        <f t="shared" si="82"/>
        <v>0.68220626519088079</v>
      </c>
      <c r="AM239" s="89">
        <f t="shared" si="82"/>
        <v>0.65978113880351041</v>
      </c>
      <c r="AN239" s="89">
        <f t="shared" si="82"/>
        <v>0.62698024002616604</v>
      </c>
    </row>
    <row r="240" spans="1:40">
      <c r="A240" s="1" t="s">
        <v>7</v>
      </c>
      <c r="B240" s="1">
        <v>13089021209</v>
      </c>
      <c r="C240" s="1"/>
      <c r="D240" s="12">
        <v>83.5</v>
      </c>
      <c r="E240" s="12">
        <v>79.8</v>
      </c>
      <c r="F240" s="12">
        <v>75</v>
      </c>
      <c r="G240" s="12">
        <v>46.3</v>
      </c>
      <c r="H240" s="12">
        <v>5.7</v>
      </c>
      <c r="I240" s="12">
        <v>8.7590000000000003</v>
      </c>
      <c r="J240" s="12">
        <v>1.8</v>
      </c>
      <c r="K240" s="12">
        <v>15.6</v>
      </c>
      <c r="L240" s="12">
        <v>24.7</v>
      </c>
      <c r="M240" s="12">
        <v>2.8</v>
      </c>
      <c r="N240" s="12">
        <v>87.1</v>
      </c>
      <c r="O240" s="12">
        <v>6.5</v>
      </c>
      <c r="P240" s="12">
        <v>6.9</v>
      </c>
      <c r="Q240" s="12">
        <v>2.9</v>
      </c>
      <c r="R240" s="23"/>
      <c r="S240" s="49">
        <f t="shared" si="64"/>
        <v>0.80911753906440409</v>
      </c>
      <c r="T240" s="49">
        <f t="shared" si="65"/>
        <v>0.95528980115683171</v>
      </c>
      <c r="U240" s="49">
        <f t="shared" si="66"/>
        <v>1.3879021989576987</v>
      </c>
      <c r="V240" s="49">
        <f t="shared" si="67"/>
        <v>0.69426757787836901</v>
      </c>
      <c r="W240" s="49">
        <f t="shared" si="68"/>
        <v>1.276204928739171</v>
      </c>
      <c r="X240" s="49">
        <f t="shared" si="69"/>
        <v>0.25609624994946029</v>
      </c>
      <c r="Y240" s="49">
        <f t="shared" si="70"/>
        <v>1.118668932321067</v>
      </c>
      <c r="Z240" s="49">
        <f t="shared" si="71"/>
        <v>0.75210290771700283</v>
      </c>
      <c r="AA240" s="49">
        <f t="shared" si="72"/>
        <v>1.2683065106157259</v>
      </c>
      <c r="AB240" s="49">
        <f t="shared" si="73"/>
        <v>0.93772407837042937</v>
      </c>
      <c r="AC240" s="49">
        <f t="shared" si="74"/>
        <v>1.1313099721730939</v>
      </c>
      <c r="AD240" s="49">
        <f t="shared" si="75"/>
        <v>0.59415229273391046</v>
      </c>
      <c r="AE240" s="49">
        <f t="shared" si="76"/>
        <v>1.1849259597597068</v>
      </c>
      <c r="AF240" s="49">
        <f t="shared" si="77"/>
        <v>1.3989148652037919</v>
      </c>
      <c r="AG240" s="49">
        <f t="shared" si="78"/>
        <v>0.99719710131655959</v>
      </c>
      <c r="AH240" s="49">
        <f t="shared" si="79"/>
        <v>0.92822103258100042</v>
      </c>
      <c r="AI240" s="49">
        <f t="shared" si="80"/>
        <v>0.98604449890105272</v>
      </c>
      <c r="AJ240" s="87">
        <f t="shared" si="81"/>
        <v>1.0773257724676257</v>
      </c>
      <c r="AK240" s="89">
        <f t="shared" si="82"/>
        <v>0.88551923710015423</v>
      </c>
      <c r="AL240" s="89">
        <f t="shared" si="82"/>
        <v>0.80086010936574659</v>
      </c>
      <c r="AM240" s="89">
        <f t="shared" si="82"/>
        <v>0.8540027802205391</v>
      </c>
      <c r="AN240" s="89">
        <f t="shared" si="82"/>
        <v>0.92252226320308306</v>
      </c>
    </row>
    <row r="241" spans="1:40">
      <c r="A241" s="1" t="s">
        <v>7</v>
      </c>
      <c r="B241" s="1">
        <v>13089021210</v>
      </c>
      <c r="C241" s="1"/>
      <c r="D241" s="12">
        <v>78.599999999999994</v>
      </c>
      <c r="E241" s="12">
        <v>73.599999999999994</v>
      </c>
      <c r="F241" s="12">
        <v>76</v>
      </c>
      <c r="G241" s="12">
        <v>32.4</v>
      </c>
      <c r="H241" s="12">
        <v>8.4</v>
      </c>
      <c r="I241" s="12">
        <v>0.4</v>
      </c>
      <c r="J241" s="12">
        <v>3.1</v>
      </c>
      <c r="K241" s="12">
        <v>8.6</v>
      </c>
      <c r="L241" s="12">
        <v>21.8</v>
      </c>
      <c r="M241" s="12">
        <v>2.6438999999999999</v>
      </c>
      <c r="N241" s="12">
        <v>81.2</v>
      </c>
      <c r="O241" s="12">
        <v>1</v>
      </c>
      <c r="P241" s="12">
        <v>4.8</v>
      </c>
      <c r="Q241" s="12">
        <v>8.9</v>
      </c>
      <c r="R241" s="23"/>
      <c r="S241" s="49">
        <f t="shared" si="64"/>
        <v>0.39172661103041351</v>
      </c>
      <c r="T241" s="49">
        <f t="shared" si="65"/>
        <v>0.36262061247280697</v>
      </c>
      <c r="U241" s="49">
        <f t="shared" si="66"/>
        <v>1.4358232362626622</v>
      </c>
      <c r="V241" s="49">
        <f t="shared" si="67"/>
        <v>-4.4593029697771659E-2</v>
      </c>
      <c r="W241" s="49">
        <f t="shared" si="68"/>
        <v>0.3119867532506399</v>
      </c>
      <c r="X241" s="49">
        <f t="shared" si="69"/>
        <v>1.2540961151250367</v>
      </c>
      <c r="Y241" s="49">
        <f t="shared" si="70"/>
        <v>1.0533557179234407</v>
      </c>
      <c r="Z241" s="49">
        <f t="shared" si="71"/>
        <v>1.097487754231844</v>
      </c>
      <c r="AA241" s="49">
        <f t="shared" si="72"/>
        <v>1.5352170058697536</v>
      </c>
      <c r="AB241" s="49">
        <f t="shared" si="73"/>
        <v>0.95091639651314763</v>
      </c>
      <c r="AC241" s="49">
        <f t="shared" si="74"/>
        <v>0.57701323259005388</v>
      </c>
      <c r="AD241" s="49">
        <f t="shared" si="75"/>
        <v>1.1598448172321598</v>
      </c>
      <c r="AE241" s="49">
        <f t="shared" si="76"/>
        <v>1.3357362082383739</v>
      </c>
      <c r="AF241" s="49">
        <f t="shared" si="77"/>
        <v>0.49872146837478026</v>
      </c>
      <c r="AG241" s="49">
        <f t="shared" si="78"/>
        <v>0.92269529697127906</v>
      </c>
      <c r="AH241" s="49">
        <f t="shared" si="79"/>
        <v>0.68071657376674677</v>
      </c>
      <c r="AI241" s="49">
        <f t="shared" si="80"/>
        <v>1.1945403855382484</v>
      </c>
      <c r="AJ241" s="87">
        <f t="shared" si="81"/>
        <v>0.89282893160884202</v>
      </c>
      <c r="AK241" s="89">
        <f t="shared" si="82"/>
        <v>0.86327981238791962</v>
      </c>
      <c r="AL241" s="89">
        <f t="shared" si="82"/>
        <v>0.72852544047249623</v>
      </c>
      <c r="AM241" s="89">
        <f t="shared" si="82"/>
        <v>0.90251396275804929</v>
      </c>
      <c r="AN241" s="89">
        <f t="shared" si="82"/>
        <v>0.87096080136552878</v>
      </c>
    </row>
    <row r="242" spans="1:40">
      <c r="A242" s="1" t="s">
        <v>7</v>
      </c>
      <c r="B242" s="1">
        <v>13089021211</v>
      </c>
      <c r="C242" s="1"/>
      <c r="D242" s="12">
        <v>78.599999999999994</v>
      </c>
      <c r="E242" s="12">
        <v>73.599999999999994</v>
      </c>
      <c r="F242" s="12">
        <v>52.5</v>
      </c>
      <c r="G242" s="12">
        <v>32.4</v>
      </c>
      <c r="H242" s="12">
        <v>10.199999999999999</v>
      </c>
      <c r="I242" s="12">
        <v>1.2</v>
      </c>
      <c r="J242" s="12">
        <v>4.3861999999999997</v>
      </c>
      <c r="K242" s="12">
        <v>5</v>
      </c>
      <c r="L242" s="12">
        <v>23.4</v>
      </c>
      <c r="M242" s="12">
        <v>3.3176000000000001</v>
      </c>
      <c r="N242" s="12">
        <v>81.2</v>
      </c>
      <c r="O242" s="12">
        <v>1.3</v>
      </c>
      <c r="P242" s="12">
        <v>8.1999999999999993</v>
      </c>
      <c r="Q242" s="12">
        <v>6.7</v>
      </c>
      <c r="R242" s="23"/>
      <c r="S242" s="49">
        <f t="shared" si="64"/>
        <v>0.39172661103041351</v>
      </c>
      <c r="T242" s="49">
        <f t="shared" si="65"/>
        <v>0.36262061247280697</v>
      </c>
      <c r="U242" s="49">
        <f t="shared" si="66"/>
        <v>0.30967885959601982</v>
      </c>
      <c r="V242" s="49">
        <f t="shared" si="67"/>
        <v>-4.4593029697771659E-2</v>
      </c>
      <c r="W242" s="49">
        <f t="shared" si="68"/>
        <v>-0.33082536374171373</v>
      </c>
      <c r="X242" s="49">
        <f t="shared" si="69"/>
        <v>1.1585823105861612</v>
      </c>
      <c r="Y242" s="49">
        <f t="shared" si="70"/>
        <v>0.98873582841711249</v>
      </c>
      <c r="Z242" s="49">
        <f t="shared" si="71"/>
        <v>1.2751142467251906</v>
      </c>
      <c r="AA242" s="49">
        <f t="shared" si="72"/>
        <v>1.3879560429709799</v>
      </c>
      <c r="AB242" s="49">
        <f t="shared" si="73"/>
        <v>0.89398068393948149</v>
      </c>
      <c r="AC242" s="49">
        <f t="shared" si="74"/>
        <v>0.57701323259005388</v>
      </c>
      <c r="AD242" s="49">
        <f t="shared" si="75"/>
        <v>1.1289888613504371</v>
      </c>
      <c r="AE242" s="49">
        <f t="shared" si="76"/>
        <v>1.0915672345110086</v>
      </c>
      <c r="AF242" s="49">
        <f t="shared" si="77"/>
        <v>0.82879238054541793</v>
      </c>
      <c r="AG242" s="49">
        <f t="shared" si="78"/>
        <v>0.8324687821217851</v>
      </c>
      <c r="AH242" s="49">
        <f t="shared" si="79"/>
        <v>0.40513226123757551</v>
      </c>
      <c r="AI242" s="49">
        <f t="shared" si="80"/>
        <v>1.1856836578785506</v>
      </c>
      <c r="AJ242" s="87">
        <f t="shared" si="81"/>
        <v>0.90659042724922934</v>
      </c>
      <c r="AK242" s="89">
        <f t="shared" si="82"/>
        <v>0.83634642732863862</v>
      </c>
      <c r="AL242" s="89">
        <f t="shared" si="82"/>
        <v>0.64798426519641017</v>
      </c>
      <c r="AM242" s="89">
        <f t="shared" si="82"/>
        <v>0.90045324904750856</v>
      </c>
      <c r="AN242" s="89">
        <f t="shared" si="82"/>
        <v>0.87480673622808081</v>
      </c>
    </row>
    <row r="243" spans="1:40">
      <c r="A243" s="1" t="s">
        <v>7</v>
      </c>
      <c r="B243" s="1">
        <v>13089021213</v>
      </c>
      <c r="C243" s="1"/>
      <c r="D243" s="12">
        <v>78.599999999999994</v>
      </c>
      <c r="E243" s="12">
        <v>73.599999999999994</v>
      </c>
      <c r="F243" s="12">
        <v>83.8</v>
      </c>
      <c r="G243" s="12">
        <v>32.4</v>
      </c>
      <c r="H243" s="12">
        <v>10</v>
      </c>
      <c r="I243" s="12">
        <v>1.2</v>
      </c>
      <c r="J243" s="12">
        <v>2.8</v>
      </c>
      <c r="K243" s="12">
        <v>5.7</v>
      </c>
      <c r="L243" s="12">
        <v>25.5</v>
      </c>
      <c r="M243" s="12">
        <v>1.5859000000000001</v>
      </c>
      <c r="N243" s="12">
        <v>81.2</v>
      </c>
      <c r="O243" s="12">
        <v>1.1000000000000001</v>
      </c>
      <c r="P243" s="12">
        <v>1.2</v>
      </c>
      <c r="Q243" s="12">
        <v>4.9000000000000004</v>
      </c>
      <c r="R243" s="23"/>
      <c r="S243" s="49">
        <f t="shared" si="64"/>
        <v>0.39172661103041351</v>
      </c>
      <c r="T243" s="49">
        <f t="shared" si="65"/>
        <v>0.36262061247280697</v>
      </c>
      <c r="U243" s="49">
        <f t="shared" si="66"/>
        <v>1.8096073272413773</v>
      </c>
      <c r="V243" s="49">
        <f t="shared" si="67"/>
        <v>-4.4593029697771659E-2</v>
      </c>
      <c r="W243" s="49">
        <f t="shared" si="68"/>
        <v>-0.25940179518700801</v>
      </c>
      <c r="X243" s="49">
        <f t="shared" si="69"/>
        <v>1.1585823105861612</v>
      </c>
      <c r="Y243" s="49">
        <f t="shared" si="70"/>
        <v>1.0684279981690468</v>
      </c>
      <c r="Z243" s="49">
        <f t="shared" si="71"/>
        <v>1.2405757620737066</v>
      </c>
      <c r="AA243" s="49">
        <f t="shared" si="72"/>
        <v>1.1946760291663387</v>
      </c>
      <c r="AB243" s="49">
        <f t="shared" si="73"/>
        <v>1.0403300582363757</v>
      </c>
      <c r="AC243" s="49">
        <f t="shared" si="74"/>
        <v>0.57701323259005388</v>
      </c>
      <c r="AD243" s="49">
        <f t="shared" si="75"/>
        <v>1.1495594986049189</v>
      </c>
      <c r="AE243" s="49">
        <f t="shared" si="76"/>
        <v>1.5942680627732313</v>
      </c>
      <c r="AF243" s="49">
        <f t="shared" si="77"/>
        <v>1.0988503995941215</v>
      </c>
      <c r="AG243" s="49">
        <f t="shared" si="78"/>
        <v>0.96814860026003535</v>
      </c>
      <c r="AH243" s="49">
        <f t="shared" si="79"/>
        <v>0.64099571923071796</v>
      </c>
      <c r="AI243" s="49">
        <f t="shared" si="80"/>
        <v>1.1585272831588069</v>
      </c>
      <c r="AJ243" s="87">
        <f t="shared" si="81"/>
        <v>1.1049227983905814</v>
      </c>
      <c r="AK243" s="89">
        <f t="shared" si="82"/>
        <v>0.87684801151136393</v>
      </c>
      <c r="AL243" s="89">
        <f t="shared" si="82"/>
        <v>0.71691678148192484</v>
      </c>
      <c r="AM243" s="89">
        <f t="shared" si="82"/>
        <v>0.8941347174336024</v>
      </c>
      <c r="AN243" s="89">
        <f t="shared" si="82"/>
        <v>0.93023482344169239</v>
      </c>
    </row>
    <row r="244" spans="1:40">
      <c r="A244" s="1" t="s">
        <v>7</v>
      </c>
      <c r="B244" s="1">
        <v>13089021214</v>
      </c>
      <c r="C244" s="1"/>
      <c r="D244" s="12">
        <v>78.599999999999994</v>
      </c>
      <c r="E244" s="12">
        <v>73.599999999999994</v>
      </c>
      <c r="F244" s="12">
        <v>83.6</v>
      </c>
      <c r="G244" s="12">
        <v>32.4</v>
      </c>
      <c r="H244" s="12">
        <v>8.1999999999999993</v>
      </c>
      <c r="I244" s="12">
        <v>5.0999999999999996</v>
      </c>
      <c r="J244" s="12">
        <v>4</v>
      </c>
      <c r="K244" s="12">
        <v>10.8</v>
      </c>
      <c r="L244" s="12">
        <v>26.4</v>
      </c>
      <c r="M244" s="12">
        <v>7.1032000000000002</v>
      </c>
      <c r="N244" s="12">
        <v>81.2</v>
      </c>
      <c r="O244" s="12">
        <v>6.3</v>
      </c>
      <c r="P244" s="12">
        <v>10.7</v>
      </c>
      <c r="Q244" s="12">
        <v>3.4</v>
      </c>
      <c r="R244" s="23"/>
      <c r="S244" s="49">
        <f t="shared" si="64"/>
        <v>0.39172661103041351</v>
      </c>
      <c r="T244" s="49">
        <f t="shared" si="65"/>
        <v>0.36262061247280697</v>
      </c>
      <c r="U244" s="49">
        <f t="shared" si="66"/>
        <v>1.8000231197803844</v>
      </c>
      <c r="V244" s="49">
        <f t="shared" si="67"/>
        <v>-4.4593029697771659E-2</v>
      </c>
      <c r="W244" s="49">
        <f t="shared" si="68"/>
        <v>0.38341032180534629</v>
      </c>
      <c r="X244" s="49">
        <f t="shared" si="69"/>
        <v>0.69295251345914266</v>
      </c>
      <c r="Y244" s="49">
        <f t="shared" si="70"/>
        <v>1.0081388771866227</v>
      </c>
      <c r="Z244" s="49">
        <f t="shared" si="71"/>
        <v>0.98893823104146517</v>
      </c>
      <c r="AA244" s="49">
        <f t="shared" si="72"/>
        <v>1.1118417375357783</v>
      </c>
      <c r="AB244" s="49">
        <f t="shared" si="73"/>
        <v>0.5740521793842337</v>
      </c>
      <c r="AC244" s="49">
        <f t="shared" si="74"/>
        <v>0.57701323259005388</v>
      </c>
      <c r="AD244" s="49">
        <f t="shared" si="75"/>
        <v>0.61472292998839229</v>
      </c>
      <c r="AE244" s="49">
        <f t="shared" si="76"/>
        <v>0.91203122441735762</v>
      </c>
      <c r="AF244" s="49">
        <f t="shared" si="77"/>
        <v>1.3238987488013743</v>
      </c>
      <c r="AG244" s="49">
        <f t="shared" si="78"/>
        <v>0.80161760836152951</v>
      </c>
      <c r="AH244" s="49">
        <f t="shared" si="79"/>
        <v>0.65632557514813505</v>
      </c>
      <c r="AI244" s="49">
        <f t="shared" si="80"/>
        <v>0.89161071598715902</v>
      </c>
      <c r="AJ244" s="87">
        <f t="shared" si="81"/>
        <v>0.85691653394929457</v>
      </c>
      <c r="AK244" s="89">
        <f t="shared" si="82"/>
        <v>0.82713708854611101</v>
      </c>
      <c r="AL244" s="89">
        <f t="shared" si="82"/>
        <v>0.72139702421080343</v>
      </c>
      <c r="AM244" s="89">
        <f t="shared" si="82"/>
        <v>0.83203067058072111</v>
      </c>
      <c r="AN244" s="89">
        <f t="shared" si="82"/>
        <v>0.86092433834102022</v>
      </c>
    </row>
    <row r="245" spans="1:40">
      <c r="A245" s="1" t="s">
        <v>7</v>
      </c>
      <c r="B245" s="1">
        <v>13089021215</v>
      </c>
      <c r="C245" s="1"/>
      <c r="D245" s="12">
        <v>78.599999999999994</v>
      </c>
      <c r="E245" s="12">
        <v>73.599999999999994</v>
      </c>
      <c r="F245" s="12">
        <v>76.599999999999994</v>
      </c>
      <c r="G245" s="12">
        <v>32.4</v>
      </c>
      <c r="H245" s="12">
        <v>8.9</v>
      </c>
      <c r="I245" s="12">
        <v>22.6</v>
      </c>
      <c r="J245" s="12">
        <v>6.2</v>
      </c>
      <c r="K245" s="12">
        <v>12.5</v>
      </c>
      <c r="L245" s="12">
        <v>30.9</v>
      </c>
      <c r="M245" s="12">
        <v>1.2</v>
      </c>
      <c r="N245" s="12">
        <v>81.2</v>
      </c>
      <c r="O245" s="12">
        <v>1.9</v>
      </c>
      <c r="P245" s="12">
        <v>8</v>
      </c>
      <c r="Q245" s="12">
        <v>6.1</v>
      </c>
      <c r="R245" s="23"/>
      <c r="S245" s="49">
        <f t="shared" si="64"/>
        <v>0.39172661103041351</v>
      </c>
      <c r="T245" s="49">
        <f t="shared" si="65"/>
        <v>0.36262061247280697</v>
      </c>
      <c r="U245" s="49">
        <f t="shared" si="66"/>
        <v>1.4645758586456399</v>
      </c>
      <c r="V245" s="49">
        <f t="shared" si="67"/>
        <v>-4.4593029697771659E-2</v>
      </c>
      <c r="W245" s="49">
        <f t="shared" si="68"/>
        <v>0.13342783186387491</v>
      </c>
      <c r="X245" s="49">
        <f t="shared" si="69"/>
        <v>-1.3964119608287613</v>
      </c>
      <c r="Y245" s="49">
        <f t="shared" si="70"/>
        <v>0.89760882205217818</v>
      </c>
      <c r="Z245" s="49">
        <f t="shared" si="71"/>
        <v>0.90505905403071818</v>
      </c>
      <c r="AA245" s="49">
        <f t="shared" si="72"/>
        <v>0.69767027938297632</v>
      </c>
      <c r="AB245" s="49">
        <f t="shared" si="73"/>
        <v>1.0729432265341015</v>
      </c>
      <c r="AC245" s="49">
        <f t="shared" si="74"/>
        <v>0.57701323259005388</v>
      </c>
      <c r="AD245" s="49">
        <f t="shared" si="75"/>
        <v>1.0672769495869918</v>
      </c>
      <c r="AE245" s="49">
        <f t="shared" si="76"/>
        <v>1.1059301153185006</v>
      </c>
      <c r="AF245" s="49">
        <f t="shared" si="77"/>
        <v>0.91881172022831914</v>
      </c>
      <c r="AG245" s="49">
        <f t="shared" si="78"/>
        <v>0.68919032141746051</v>
      </c>
      <c r="AH245" s="49">
        <f t="shared" si="79"/>
        <v>0.25842210650548292</v>
      </c>
      <c r="AI245" s="49">
        <f t="shared" si="80"/>
        <v>0.8918908533159321</v>
      </c>
      <c r="AJ245" s="87">
        <f t="shared" si="81"/>
        <v>0.91725800443096628</v>
      </c>
      <c r="AK245" s="89">
        <f t="shared" si="82"/>
        <v>0.79357658346081617</v>
      </c>
      <c r="AL245" s="89">
        <f t="shared" si="82"/>
        <v>0.60510733879005529</v>
      </c>
      <c r="AM245" s="89">
        <f t="shared" si="82"/>
        <v>0.83209585073036763</v>
      </c>
      <c r="AN245" s="89">
        <f t="shared" si="82"/>
        <v>0.87778801152360908</v>
      </c>
    </row>
    <row r="246" spans="1:40">
      <c r="A246" s="1" t="s">
        <v>7</v>
      </c>
      <c r="B246" s="1">
        <v>13089021216</v>
      </c>
      <c r="C246" s="1"/>
      <c r="D246" s="12">
        <v>78.599999999999994</v>
      </c>
      <c r="E246" s="12">
        <v>73.599999999999994</v>
      </c>
      <c r="F246" s="12">
        <v>73</v>
      </c>
      <c r="G246" s="12">
        <v>32.4</v>
      </c>
      <c r="H246" s="12">
        <v>10.9</v>
      </c>
      <c r="I246" s="12">
        <v>14.3</v>
      </c>
      <c r="J246" s="12">
        <v>19.600000000000001</v>
      </c>
      <c r="K246" s="12">
        <v>12.6</v>
      </c>
      <c r="L246" s="12">
        <v>39.4</v>
      </c>
      <c r="M246" s="12">
        <v>1</v>
      </c>
      <c r="N246" s="12">
        <v>81.2</v>
      </c>
      <c r="O246" s="12">
        <v>2.9</v>
      </c>
      <c r="P246" s="12">
        <v>12.1</v>
      </c>
      <c r="Q246" s="12">
        <v>9.6</v>
      </c>
      <c r="R246" s="23"/>
      <c r="S246" s="49">
        <f t="shared" si="64"/>
        <v>0.39172661103041351</v>
      </c>
      <c r="T246" s="49">
        <f t="shared" si="65"/>
        <v>0.36262061247280697</v>
      </c>
      <c r="U246" s="49">
        <f t="shared" si="66"/>
        <v>1.2920601243477716</v>
      </c>
      <c r="V246" s="49">
        <f t="shared" si="67"/>
        <v>-4.4593029697771659E-2</v>
      </c>
      <c r="W246" s="49">
        <f t="shared" si="68"/>
        <v>-0.5808078536831851</v>
      </c>
      <c r="X246" s="49">
        <f t="shared" si="69"/>
        <v>-0.40545623873792691</v>
      </c>
      <c r="Y246" s="49">
        <f t="shared" si="70"/>
        <v>0.2243803044151072</v>
      </c>
      <c r="Z246" s="49">
        <f t="shared" si="71"/>
        <v>0.90012498479479197</v>
      </c>
      <c r="AA246" s="49">
        <f t="shared" si="72"/>
        <v>-8.4653586016760818E-2</v>
      </c>
      <c r="AB246" s="49">
        <f t="shared" si="73"/>
        <v>1.0898456200545603</v>
      </c>
      <c r="AC246" s="49">
        <f t="shared" si="74"/>
        <v>0.57701323259005388</v>
      </c>
      <c r="AD246" s="49">
        <f t="shared" si="75"/>
        <v>0.96442376331458279</v>
      </c>
      <c r="AE246" s="49">
        <f t="shared" si="76"/>
        <v>0.81149105876491301</v>
      </c>
      <c r="AF246" s="49">
        <f t="shared" si="77"/>
        <v>0.39369890541139563</v>
      </c>
      <c r="AG246" s="49">
        <f t="shared" si="78"/>
        <v>0.49963178194753571</v>
      </c>
      <c r="AH246" s="49">
        <f t="shared" si="79"/>
        <v>0.17713293287817364</v>
      </c>
      <c r="AI246" s="49">
        <f t="shared" si="80"/>
        <v>0.63510567294419717</v>
      </c>
      <c r="AJ246" s="87">
        <f t="shared" si="81"/>
        <v>0.68665674002023636</v>
      </c>
      <c r="AK246" s="89">
        <f t="shared" si="82"/>
        <v>0.73699174093049402</v>
      </c>
      <c r="AL246" s="89">
        <f t="shared" si="82"/>
        <v>0.58135008816472344</v>
      </c>
      <c r="AM246" s="89">
        <f t="shared" si="82"/>
        <v>0.7723490952482458</v>
      </c>
      <c r="AN246" s="89">
        <f t="shared" si="82"/>
        <v>0.81334171401921718</v>
      </c>
    </row>
    <row r="247" spans="1:40">
      <c r="A247" s="1" t="s">
        <v>7</v>
      </c>
      <c r="B247" s="1">
        <v>13089021217</v>
      </c>
      <c r="C247" s="1"/>
      <c r="D247" s="12">
        <v>78.599999999999994</v>
      </c>
      <c r="E247" s="12">
        <v>73.599999999999994</v>
      </c>
      <c r="F247" s="12">
        <v>60</v>
      </c>
      <c r="G247" s="12">
        <v>32.4</v>
      </c>
      <c r="H247" s="12">
        <v>9.8000000000000007</v>
      </c>
      <c r="I247" s="12">
        <v>10.1</v>
      </c>
      <c r="J247" s="12">
        <v>11.7</v>
      </c>
      <c r="K247" s="12">
        <v>19.8</v>
      </c>
      <c r="L247" s="12">
        <v>30.9</v>
      </c>
      <c r="M247" s="12">
        <v>6.4335000000000004</v>
      </c>
      <c r="N247" s="12">
        <v>81.2</v>
      </c>
      <c r="O247" s="12">
        <v>5</v>
      </c>
      <c r="P247" s="12">
        <v>14.4</v>
      </c>
      <c r="Q247" s="12">
        <v>14.5</v>
      </c>
      <c r="R247" s="23"/>
      <c r="S247" s="49">
        <f t="shared" si="64"/>
        <v>0.39172661103041351</v>
      </c>
      <c r="T247" s="49">
        <f t="shared" si="65"/>
        <v>0.36262061247280697</v>
      </c>
      <c r="U247" s="49">
        <f t="shared" si="66"/>
        <v>0.66908663938324608</v>
      </c>
      <c r="V247" s="49">
        <f t="shared" si="67"/>
        <v>-4.4593029697771659E-2</v>
      </c>
      <c r="W247" s="49">
        <f t="shared" si="68"/>
        <v>-0.18797822663230224</v>
      </c>
      <c r="X247" s="49">
        <f t="shared" si="69"/>
        <v>9.5991235091170135E-2</v>
      </c>
      <c r="Y247" s="49">
        <f t="shared" si="70"/>
        <v>0.62128368421606694</v>
      </c>
      <c r="Z247" s="49">
        <f t="shared" si="71"/>
        <v>0.5448719998080982</v>
      </c>
      <c r="AA247" s="49">
        <f t="shared" si="72"/>
        <v>0.69767027938297632</v>
      </c>
      <c r="AB247" s="49">
        <f t="shared" si="73"/>
        <v>0.63064984408749059</v>
      </c>
      <c r="AC247" s="49">
        <f t="shared" si="74"/>
        <v>0.57701323259005388</v>
      </c>
      <c r="AD247" s="49">
        <f t="shared" si="75"/>
        <v>0.74843207214252394</v>
      </c>
      <c r="AE247" s="49">
        <f t="shared" si="76"/>
        <v>0.64631792947875399</v>
      </c>
      <c r="AF247" s="49">
        <f t="shared" si="77"/>
        <v>-0.34145903533229732</v>
      </c>
      <c r="AG247" s="49">
        <f t="shared" si="78"/>
        <v>0.43485483308977418</v>
      </c>
      <c r="AH247" s="49">
        <f t="shared" si="79"/>
        <v>0.27259107512337566</v>
      </c>
      <c r="AI247" s="49">
        <f t="shared" si="80"/>
        <v>0.62439737442618837</v>
      </c>
      <c r="AJ247" s="87">
        <f t="shared" si="81"/>
        <v>0.40757604971975864</v>
      </c>
      <c r="AK247" s="89">
        <f t="shared" si="82"/>
        <v>0.71765526861454909</v>
      </c>
      <c r="AL247" s="89">
        <f t="shared" si="82"/>
        <v>0.60924830521322304</v>
      </c>
      <c r="AM247" s="89">
        <f t="shared" si="82"/>
        <v>0.76985757259783871</v>
      </c>
      <c r="AN247" s="89">
        <f t="shared" si="82"/>
        <v>0.73534683727473926</v>
      </c>
    </row>
    <row r="248" spans="1:40">
      <c r="A248" s="1" t="s">
        <v>7</v>
      </c>
      <c r="B248" s="1">
        <v>13089021218</v>
      </c>
      <c r="C248" s="1"/>
      <c r="D248" s="12">
        <v>78.599999999999994</v>
      </c>
      <c r="E248" s="12">
        <v>73.599999999999994</v>
      </c>
      <c r="F248" s="12">
        <v>64</v>
      </c>
      <c r="G248" s="12">
        <v>32.4</v>
      </c>
      <c r="H248" s="12">
        <v>10.7</v>
      </c>
      <c r="I248" s="12">
        <v>3.1</v>
      </c>
      <c r="J248" s="12">
        <v>41.3</v>
      </c>
      <c r="K248" s="12">
        <v>23.1</v>
      </c>
      <c r="L248" s="12">
        <v>35.299999999999997</v>
      </c>
      <c r="M248" s="12">
        <v>5.3</v>
      </c>
      <c r="N248" s="12">
        <v>81.2</v>
      </c>
      <c r="O248" s="12">
        <v>6.3</v>
      </c>
      <c r="P248" s="12">
        <v>19.100000000000001</v>
      </c>
      <c r="Q248" s="12">
        <v>7.7</v>
      </c>
      <c r="R248" s="23"/>
      <c r="S248" s="49">
        <f t="shared" si="64"/>
        <v>0.39172661103041351</v>
      </c>
      <c r="T248" s="49">
        <f t="shared" si="65"/>
        <v>0.36262061247280697</v>
      </c>
      <c r="U248" s="49">
        <f t="shared" si="66"/>
        <v>0.86077078860310008</v>
      </c>
      <c r="V248" s="49">
        <f t="shared" si="67"/>
        <v>-4.4593029697771659E-2</v>
      </c>
      <c r="W248" s="49">
        <f t="shared" si="68"/>
        <v>-0.50938428512847878</v>
      </c>
      <c r="X248" s="49">
        <f t="shared" si="69"/>
        <v>0.93173702480633169</v>
      </c>
      <c r="Y248" s="49">
        <f t="shared" si="70"/>
        <v>-0.86584796668373121</v>
      </c>
      <c r="Z248" s="49">
        <f t="shared" si="71"/>
        <v>0.38204771502253027</v>
      </c>
      <c r="AA248" s="49">
        <f t="shared" si="72"/>
        <v>0.29270263141134784</v>
      </c>
      <c r="AB248" s="49">
        <f t="shared" si="73"/>
        <v>0.72644415936469198</v>
      </c>
      <c r="AC248" s="49">
        <f t="shared" si="74"/>
        <v>0.57701323259005388</v>
      </c>
      <c r="AD248" s="49">
        <f t="shared" si="75"/>
        <v>0.61472292998839229</v>
      </c>
      <c r="AE248" s="49">
        <f t="shared" si="76"/>
        <v>0.30879023050269006</v>
      </c>
      <c r="AF248" s="49">
        <f t="shared" si="77"/>
        <v>0.67876014774058258</v>
      </c>
      <c r="AG248" s="49">
        <f t="shared" si="78"/>
        <v>0.39096357374780988</v>
      </c>
      <c r="AH248" s="49">
        <f t="shared" si="79"/>
        <v>0.16100425077181008</v>
      </c>
      <c r="AI248" s="49">
        <f t="shared" si="80"/>
        <v>0.46706483526618997</v>
      </c>
      <c r="AJ248" s="87">
        <f t="shared" si="81"/>
        <v>0.5448216352054297</v>
      </c>
      <c r="AK248" s="89">
        <f t="shared" si="82"/>
        <v>0.70455335294634669</v>
      </c>
      <c r="AL248" s="89">
        <f t="shared" si="82"/>
        <v>0.57663638367051939</v>
      </c>
      <c r="AM248" s="89">
        <f t="shared" si="82"/>
        <v>0.73325067521783538</v>
      </c>
      <c r="AN248" s="89">
        <f t="shared" si="82"/>
        <v>0.77370295755003837</v>
      </c>
    </row>
    <row r="249" spans="1:40">
      <c r="A249" s="4" t="s">
        <v>7</v>
      </c>
      <c r="B249" s="4">
        <v>13089021301</v>
      </c>
      <c r="C249" s="4"/>
      <c r="D249" s="13">
        <v>80.400000000000006</v>
      </c>
      <c r="E249" s="13">
        <v>78.7</v>
      </c>
      <c r="F249" s="13">
        <v>51.5</v>
      </c>
      <c r="G249" s="13">
        <v>40.700000000000003</v>
      </c>
      <c r="H249" s="13">
        <v>7.8</v>
      </c>
      <c r="I249" s="13">
        <v>13.8</v>
      </c>
      <c r="J249" s="13">
        <v>29.6</v>
      </c>
      <c r="K249" s="13">
        <v>32.9</v>
      </c>
      <c r="L249" s="13">
        <v>48.6</v>
      </c>
      <c r="M249" s="13">
        <v>28.3</v>
      </c>
      <c r="N249" s="13">
        <v>84</v>
      </c>
      <c r="O249" s="13">
        <v>24.5</v>
      </c>
      <c r="P249" s="13">
        <v>45.2</v>
      </c>
      <c r="Q249" s="13">
        <v>5.4</v>
      </c>
      <c r="R249" s="23"/>
      <c r="S249" s="49">
        <f t="shared" si="64"/>
        <v>0.54505389071637</v>
      </c>
      <c r="T249" s="49">
        <f t="shared" si="65"/>
        <v>0.85013881606773112</v>
      </c>
      <c r="U249" s="49">
        <f t="shared" si="66"/>
        <v>0.26175782229105632</v>
      </c>
      <c r="V249" s="49">
        <f t="shared" si="67"/>
        <v>0.3965971172721543</v>
      </c>
      <c r="W249" s="49">
        <f t="shared" si="68"/>
        <v>0.52625745891475817</v>
      </c>
      <c r="X249" s="49">
        <f t="shared" si="69"/>
        <v>-0.34576011090112962</v>
      </c>
      <c r="Y249" s="49">
        <f t="shared" si="70"/>
        <v>-0.27802903710509491</v>
      </c>
      <c r="Z249" s="49">
        <f t="shared" si="71"/>
        <v>-0.10149107009824698</v>
      </c>
      <c r="AA249" s="49">
        <f t="shared" si="72"/>
        <v>-0.93140412268471195</v>
      </c>
      <c r="AB249" s="49">
        <f t="shared" si="73"/>
        <v>-1.2173310954880925</v>
      </c>
      <c r="AC249" s="49">
        <f t="shared" si="74"/>
        <v>0.84006931239217475</v>
      </c>
      <c r="AD249" s="49">
        <f t="shared" si="75"/>
        <v>-1.2572050601694511</v>
      </c>
      <c r="AE249" s="49">
        <f t="shared" si="76"/>
        <v>-1.5655657148750264</v>
      </c>
      <c r="AF249" s="49">
        <f t="shared" si="77"/>
        <v>1.0238342831917038</v>
      </c>
      <c r="AG249" s="49">
        <f t="shared" si="78"/>
        <v>-0.236787124417428</v>
      </c>
      <c r="AH249" s="49">
        <f t="shared" si="79"/>
        <v>0.27943085103654935</v>
      </c>
      <c r="AI249" s="49">
        <f t="shared" si="80"/>
        <v>-0.75007542942368366</v>
      </c>
      <c r="AJ249" s="87">
        <f t="shared" si="81"/>
        <v>-0.23971679486514974</v>
      </c>
      <c r="AK249" s="89">
        <f t="shared" si="82"/>
        <v>0.51716440965046584</v>
      </c>
      <c r="AL249" s="89">
        <f t="shared" si="82"/>
        <v>0.61124727092217934</v>
      </c>
      <c r="AM249" s="89">
        <f t="shared" si="82"/>
        <v>0.45005605442002461</v>
      </c>
      <c r="AN249" s="89">
        <f t="shared" si="82"/>
        <v>0.55444745087639624</v>
      </c>
    </row>
    <row r="250" spans="1:40">
      <c r="A250" s="4" t="s">
        <v>7</v>
      </c>
      <c r="B250" s="4">
        <v>13089021303</v>
      </c>
      <c r="C250" s="4"/>
      <c r="D250" s="13">
        <v>47.2</v>
      </c>
      <c r="E250" s="13">
        <v>67.400000000000006</v>
      </c>
      <c r="F250" s="13">
        <v>21.1</v>
      </c>
      <c r="G250" s="13">
        <v>11.1</v>
      </c>
      <c r="H250" s="13">
        <v>8.1999999999999993</v>
      </c>
      <c r="I250" s="13">
        <v>24.6</v>
      </c>
      <c r="J250" s="13">
        <v>47.9</v>
      </c>
      <c r="K250" s="13">
        <v>61.5</v>
      </c>
      <c r="L250" s="13">
        <v>54</v>
      </c>
      <c r="M250" s="13">
        <v>41.2</v>
      </c>
      <c r="N250" s="13">
        <v>41.8</v>
      </c>
      <c r="O250" s="13">
        <v>35.6</v>
      </c>
      <c r="P250" s="13">
        <v>54.2</v>
      </c>
      <c r="Q250" s="13">
        <v>11.5</v>
      </c>
      <c r="R250" s="23"/>
      <c r="S250" s="49">
        <f t="shared" si="64"/>
        <v>-2.2829826012690324</v>
      </c>
      <c r="T250" s="49">
        <f t="shared" si="65"/>
        <v>-0.23004857621121638</v>
      </c>
      <c r="U250" s="49">
        <f t="shared" si="66"/>
        <v>-1.1950417117798342</v>
      </c>
      <c r="V250" s="49">
        <f t="shared" si="67"/>
        <v>-1.1768038887892678</v>
      </c>
      <c r="W250" s="49">
        <f t="shared" si="68"/>
        <v>0.38341032180534629</v>
      </c>
      <c r="X250" s="49">
        <f t="shared" si="69"/>
        <v>-1.6351964721759504</v>
      </c>
      <c r="Y250" s="49">
        <f t="shared" si="70"/>
        <v>-1.1974381320870646</v>
      </c>
      <c r="Z250" s="49">
        <f t="shared" si="71"/>
        <v>-1.5126348715731688</v>
      </c>
      <c r="AA250" s="49">
        <f t="shared" si="72"/>
        <v>-1.4284098724680743</v>
      </c>
      <c r="AB250" s="49">
        <f t="shared" si="73"/>
        <v>-2.3075354775576979</v>
      </c>
      <c r="AC250" s="49">
        <f t="shared" si="74"/>
        <v>-3.1</v>
      </c>
      <c r="AD250" s="49">
        <f t="shared" si="75"/>
        <v>-2.398875427793191</v>
      </c>
      <c r="AE250" s="49">
        <f t="shared" si="76"/>
        <v>-2.2118953512121702</v>
      </c>
      <c r="AF250" s="49">
        <f t="shared" si="77"/>
        <v>0.10863766308220854</v>
      </c>
      <c r="AG250" s="49">
        <f t="shared" si="78"/>
        <v>-1.5659295808144476</v>
      </c>
      <c r="AH250" s="49">
        <f t="shared" si="79"/>
        <v>-1.0477287229295742</v>
      </c>
      <c r="AI250" s="49">
        <f t="shared" si="80"/>
        <v>-1.7495267405329802</v>
      </c>
      <c r="AJ250" s="87">
        <f t="shared" si="81"/>
        <v>-1.9005332789807883</v>
      </c>
      <c r="AK250" s="89">
        <f t="shared" si="82"/>
        <v>0.1204040378629237</v>
      </c>
      <c r="AL250" s="89">
        <f t="shared" si="82"/>
        <v>0.22337689149037984</v>
      </c>
      <c r="AM250" s="89">
        <f t="shared" si="82"/>
        <v>0.21751158664860459</v>
      </c>
      <c r="AN250" s="89">
        <f t="shared" si="82"/>
        <v>9.0297900313332236E-2</v>
      </c>
    </row>
    <row r="251" spans="1:40">
      <c r="A251" s="4" t="s">
        <v>7</v>
      </c>
      <c r="B251" s="4">
        <v>13089021305</v>
      </c>
      <c r="C251" s="4"/>
      <c r="D251" s="13">
        <v>78.599999999999994</v>
      </c>
      <c r="E251" s="13">
        <v>73.599999999999994</v>
      </c>
      <c r="F251" s="13">
        <v>54.5</v>
      </c>
      <c r="G251" s="13">
        <v>32.4</v>
      </c>
      <c r="H251" s="13">
        <v>6.6</v>
      </c>
      <c r="I251" s="13">
        <v>14.1</v>
      </c>
      <c r="J251" s="13">
        <v>49.6</v>
      </c>
      <c r="K251" s="13">
        <v>43.4</v>
      </c>
      <c r="L251" s="13">
        <v>50.4</v>
      </c>
      <c r="M251" s="13">
        <v>36.1</v>
      </c>
      <c r="N251" s="13">
        <v>81.2</v>
      </c>
      <c r="O251" s="13">
        <v>38.6</v>
      </c>
      <c r="P251" s="13">
        <v>61.1</v>
      </c>
      <c r="Q251" s="13">
        <v>11.1</v>
      </c>
      <c r="R251" s="23"/>
      <c r="S251" s="49">
        <f t="shared" si="64"/>
        <v>0.39172661103041351</v>
      </c>
      <c r="T251" s="49">
        <f t="shared" si="65"/>
        <v>0.36262061247280697</v>
      </c>
      <c r="U251" s="49">
        <f t="shared" si="66"/>
        <v>0.40552093420594681</v>
      </c>
      <c r="V251" s="49">
        <f t="shared" si="67"/>
        <v>-4.4593029697771659E-2</v>
      </c>
      <c r="W251" s="49">
        <f t="shared" si="68"/>
        <v>0.95479887024299426</v>
      </c>
      <c r="X251" s="49">
        <f t="shared" si="69"/>
        <v>-0.38157778760320787</v>
      </c>
      <c r="Y251" s="49">
        <f t="shared" si="70"/>
        <v>-1.2828477201454993</v>
      </c>
      <c r="Z251" s="49">
        <f t="shared" si="71"/>
        <v>-0.61956833987050852</v>
      </c>
      <c r="AA251" s="49">
        <f t="shared" si="72"/>
        <v>-1.0970727059458325</v>
      </c>
      <c r="AB251" s="49">
        <f t="shared" si="73"/>
        <v>-1.8765244427859933</v>
      </c>
      <c r="AC251" s="49">
        <f t="shared" si="74"/>
        <v>0.57701323259005388</v>
      </c>
      <c r="AD251" s="49">
        <f t="shared" si="75"/>
        <v>-2.7074349866104179</v>
      </c>
      <c r="AE251" s="49">
        <f t="shared" si="76"/>
        <v>-2.7074147390706469</v>
      </c>
      <c r="AF251" s="49">
        <f t="shared" si="77"/>
        <v>0.16865055620414271</v>
      </c>
      <c r="AG251" s="49">
        <f t="shared" si="78"/>
        <v>-0.7690228431326247</v>
      </c>
      <c r="AH251" s="49">
        <f t="shared" si="79"/>
        <v>5.7949784357954712E-2</v>
      </c>
      <c r="AI251" s="49">
        <f t="shared" si="80"/>
        <v>-1.1977218295341114</v>
      </c>
      <c r="AJ251" s="87">
        <f t="shared" si="81"/>
        <v>-1.1672964842217171</v>
      </c>
      <c r="AK251" s="89">
        <f t="shared" si="82"/>
        <v>0.35828750325137182</v>
      </c>
      <c r="AL251" s="89">
        <f t="shared" si="82"/>
        <v>0.5465180951284484</v>
      </c>
      <c r="AM251" s="89">
        <f t="shared" si="82"/>
        <v>0.34590121195157764</v>
      </c>
      <c r="AN251" s="89">
        <f t="shared" si="82"/>
        <v>0.29521610289544731</v>
      </c>
    </row>
    <row r="252" spans="1:40">
      <c r="A252" s="4" t="s">
        <v>7</v>
      </c>
      <c r="B252" s="4">
        <v>13089021306</v>
      </c>
      <c r="C252" s="4"/>
      <c r="D252" s="13">
        <v>78.099999999999994</v>
      </c>
      <c r="E252" s="13">
        <v>73.5</v>
      </c>
      <c r="F252" s="13">
        <v>28.2</v>
      </c>
      <c r="G252" s="13">
        <v>31.9</v>
      </c>
      <c r="H252" s="13">
        <v>7.2</v>
      </c>
      <c r="I252" s="13">
        <v>21.1</v>
      </c>
      <c r="J252" s="13">
        <v>33.700000000000003</v>
      </c>
      <c r="K252" s="13">
        <v>58.5</v>
      </c>
      <c r="L252" s="13">
        <v>44.4</v>
      </c>
      <c r="M252" s="13">
        <v>38.4</v>
      </c>
      <c r="N252" s="13">
        <v>80.8</v>
      </c>
      <c r="O252" s="13">
        <v>30.2</v>
      </c>
      <c r="P252" s="13">
        <v>54.8</v>
      </c>
      <c r="Q252" s="13">
        <v>11.4</v>
      </c>
      <c r="R252" s="23"/>
      <c r="S252" s="49">
        <f t="shared" si="64"/>
        <v>0.34913570000653699</v>
      </c>
      <c r="T252" s="49">
        <f t="shared" si="65"/>
        <v>0.35306143201016199</v>
      </c>
      <c r="U252" s="49">
        <f t="shared" si="66"/>
        <v>-0.85480234691459334</v>
      </c>
      <c r="V252" s="49">
        <f t="shared" si="67"/>
        <v>-7.1170749394755137E-2</v>
      </c>
      <c r="W252" s="49">
        <f t="shared" si="68"/>
        <v>0.74052816457887605</v>
      </c>
      <c r="X252" s="49">
        <f t="shared" si="69"/>
        <v>-1.2173235773183695</v>
      </c>
      <c r="Y252" s="49">
        <f t="shared" si="70"/>
        <v>-0.48401686712837788</v>
      </c>
      <c r="Z252" s="49">
        <f t="shared" si="71"/>
        <v>-1.3646127944953799</v>
      </c>
      <c r="AA252" s="49">
        <f t="shared" si="72"/>
        <v>-0.54484409507542975</v>
      </c>
      <c r="AB252" s="49">
        <f t="shared" si="73"/>
        <v>-2.0709019682712717</v>
      </c>
      <c r="AC252" s="49">
        <f t="shared" si="74"/>
        <v>0.53943379261832181</v>
      </c>
      <c r="AD252" s="49">
        <f t="shared" si="75"/>
        <v>-1.8434682219221821</v>
      </c>
      <c r="AE252" s="49">
        <f t="shared" si="76"/>
        <v>-2.2549839936346459</v>
      </c>
      <c r="AF252" s="49">
        <f t="shared" si="77"/>
        <v>0.12364088636269201</v>
      </c>
      <c r="AG252" s="49">
        <f t="shared" si="78"/>
        <v>-0.78495252070474864</v>
      </c>
      <c r="AH252" s="49">
        <f t="shared" si="79"/>
        <v>-0.16922689202293156</v>
      </c>
      <c r="AI252" s="49">
        <f t="shared" si="80"/>
        <v>-1.3267862859473605</v>
      </c>
      <c r="AJ252" s="87">
        <f t="shared" si="81"/>
        <v>-0.85884438414395348</v>
      </c>
      <c r="AK252" s="89">
        <f t="shared" si="82"/>
        <v>0.35353235848449388</v>
      </c>
      <c r="AL252" s="89">
        <f t="shared" si="82"/>
        <v>0.48012434309259966</v>
      </c>
      <c r="AM252" s="89">
        <f t="shared" si="82"/>
        <v>0.31587150966271399</v>
      </c>
      <c r="AN252" s="89">
        <f t="shared" si="82"/>
        <v>0.3814194281819025</v>
      </c>
    </row>
    <row r="253" spans="1:40">
      <c r="A253" s="5" t="s">
        <v>7</v>
      </c>
      <c r="B253" s="5">
        <v>13089021307</v>
      </c>
      <c r="C253" s="5"/>
      <c r="D253" s="14">
        <v>47.2</v>
      </c>
      <c r="E253" s="14">
        <v>67.400000000000006</v>
      </c>
      <c r="F253" s="14">
        <v>21.1</v>
      </c>
      <c r="G253" s="14">
        <v>11.1</v>
      </c>
      <c r="H253" s="14">
        <v>5.5</v>
      </c>
      <c r="I253" s="14">
        <v>19.2</v>
      </c>
      <c r="J253" s="14">
        <v>49.3</v>
      </c>
      <c r="K253" s="14">
        <v>47.9</v>
      </c>
      <c r="L253" s="14">
        <v>53.4</v>
      </c>
      <c r="M253" s="14">
        <v>40.299999999999997</v>
      </c>
      <c r="N253" s="14">
        <v>41.8</v>
      </c>
      <c r="O253" s="14">
        <v>40.5</v>
      </c>
      <c r="P253" s="14">
        <v>54.1</v>
      </c>
      <c r="Q253" s="14">
        <v>8.3000000000000007</v>
      </c>
      <c r="R253" s="23"/>
      <c r="S253" s="49">
        <f t="shared" si="64"/>
        <v>-2.2829826012690324</v>
      </c>
      <c r="T253" s="49">
        <f t="shared" si="65"/>
        <v>-0.23004857621121638</v>
      </c>
      <c r="U253" s="49">
        <f t="shared" si="66"/>
        <v>-1.1950417117798342</v>
      </c>
      <c r="V253" s="49">
        <f t="shared" si="67"/>
        <v>-1.1768038887892678</v>
      </c>
      <c r="W253" s="49">
        <f t="shared" si="68"/>
        <v>1.3476284972938772</v>
      </c>
      <c r="X253" s="49">
        <f t="shared" si="69"/>
        <v>-0.99047829153853983</v>
      </c>
      <c r="Y253" s="49">
        <f t="shared" si="70"/>
        <v>-1.2677754398998928</v>
      </c>
      <c r="Z253" s="49">
        <f t="shared" si="71"/>
        <v>-0.84160145548719201</v>
      </c>
      <c r="AA253" s="49">
        <f t="shared" si="72"/>
        <v>-1.3731870113810338</v>
      </c>
      <c r="AB253" s="49">
        <f t="shared" si="73"/>
        <v>-2.2314747067156318</v>
      </c>
      <c r="AC253" s="49">
        <f t="shared" si="74"/>
        <v>-3.1</v>
      </c>
      <c r="AD253" s="49">
        <f t="shared" si="75"/>
        <v>-2.9028560405279951</v>
      </c>
      <c r="AE253" s="49">
        <f t="shared" si="76"/>
        <v>-2.2047139108084237</v>
      </c>
      <c r="AF253" s="49">
        <f t="shared" si="77"/>
        <v>0.58874080805768136</v>
      </c>
      <c r="AG253" s="49">
        <f t="shared" si="78"/>
        <v>-1.4049079564108267</v>
      </c>
      <c r="AH253" s="49">
        <f t="shared" si="79"/>
        <v>-0.82792885888484358</v>
      </c>
      <c r="AI253" s="49">
        <f t="shared" si="80"/>
        <v>-1.4820877245279525</v>
      </c>
      <c r="AJ253" s="87">
        <f t="shared" si="81"/>
        <v>-1.9047072858196843</v>
      </c>
      <c r="AK253" s="89">
        <f t="shared" si="82"/>
        <v>0.16847036759058631</v>
      </c>
      <c r="AL253" s="89">
        <f t="shared" si="82"/>
        <v>0.2876147256879002</v>
      </c>
      <c r="AM253" s="89">
        <f t="shared" si="82"/>
        <v>0.27973719278561071</v>
      </c>
      <c r="AN253" s="89">
        <f t="shared" si="82"/>
        <v>8.9131387687253413E-2</v>
      </c>
    </row>
    <row r="254" spans="1:40">
      <c r="A254" s="5" t="s">
        <v>7</v>
      </c>
      <c r="B254" s="5">
        <v>13089021308</v>
      </c>
      <c r="C254" s="5"/>
      <c r="D254" s="14">
        <v>47.2</v>
      </c>
      <c r="E254" s="14">
        <v>67.400000000000006</v>
      </c>
      <c r="F254" s="14">
        <v>15.1</v>
      </c>
      <c r="G254" s="14">
        <v>11.1</v>
      </c>
      <c r="H254" s="14">
        <v>9.1999999999999993</v>
      </c>
      <c r="I254" s="14">
        <v>6.8</v>
      </c>
      <c r="J254" s="14">
        <v>54</v>
      </c>
      <c r="K254" s="14">
        <v>41.1</v>
      </c>
      <c r="L254" s="14">
        <v>42.5</v>
      </c>
      <c r="M254" s="14">
        <v>45</v>
      </c>
      <c r="N254" s="14">
        <v>41.8</v>
      </c>
      <c r="O254" s="14">
        <v>34.799999999999997</v>
      </c>
      <c r="P254" s="14">
        <v>46.9</v>
      </c>
      <c r="Q254" s="14">
        <v>2.8</v>
      </c>
      <c r="R254" s="23"/>
      <c r="S254" s="49">
        <f t="shared" si="64"/>
        <v>-2.2829826012690324</v>
      </c>
      <c r="T254" s="49">
        <f t="shared" si="65"/>
        <v>-0.23004857621121638</v>
      </c>
      <c r="U254" s="49">
        <f t="shared" si="66"/>
        <v>-1.4825679356096151</v>
      </c>
      <c r="V254" s="49">
        <f t="shared" si="67"/>
        <v>-1.1768038887892678</v>
      </c>
      <c r="W254" s="49">
        <f t="shared" si="68"/>
        <v>2.6292479031816276E-2</v>
      </c>
      <c r="X254" s="49">
        <f t="shared" si="69"/>
        <v>0.48998567881403199</v>
      </c>
      <c r="Y254" s="49">
        <f t="shared" si="70"/>
        <v>-1.503907830414388</v>
      </c>
      <c r="Z254" s="49">
        <f t="shared" si="71"/>
        <v>-0.50608474744420373</v>
      </c>
      <c r="AA254" s="49">
        <f t="shared" si="72"/>
        <v>-0.3699717016331357</v>
      </c>
      <c r="AB254" s="49">
        <f t="shared" si="73"/>
        <v>-2.6286809544464185</v>
      </c>
      <c r="AC254" s="49">
        <f t="shared" si="74"/>
        <v>-3.1</v>
      </c>
      <c r="AD254" s="49">
        <f t="shared" si="75"/>
        <v>-2.3165928787752637</v>
      </c>
      <c r="AE254" s="49">
        <f t="shared" si="76"/>
        <v>-1.6876502017387089</v>
      </c>
      <c r="AF254" s="49">
        <f t="shared" si="77"/>
        <v>1.4139180884842755</v>
      </c>
      <c r="AG254" s="49">
        <f t="shared" si="78"/>
        <v>-1.1569439056534163</v>
      </c>
      <c r="AH254" s="49">
        <f t="shared" si="79"/>
        <v>-0.8800046677782386</v>
      </c>
      <c r="AI254" s="49">
        <f t="shared" si="80"/>
        <v>-1.168245801174586</v>
      </c>
      <c r="AJ254" s="87">
        <f t="shared" si="81"/>
        <v>-1.4225812480074242</v>
      </c>
      <c r="AK254" s="89">
        <f t="shared" si="82"/>
        <v>0.24248975392118741</v>
      </c>
      <c r="AL254" s="89">
        <f t="shared" si="82"/>
        <v>0.2723952568682339</v>
      </c>
      <c r="AM254" s="89">
        <f t="shared" si="82"/>
        <v>0.35275946232424793</v>
      </c>
      <c r="AN254" s="89">
        <f t="shared" si="82"/>
        <v>0.2238714904653579</v>
      </c>
    </row>
    <row r="255" spans="1:40">
      <c r="A255" s="1" t="s">
        <v>7</v>
      </c>
      <c r="B255" s="1">
        <v>13089021405</v>
      </c>
      <c r="C255" s="1"/>
      <c r="D255" s="12">
        <v>79.400000000000006</v>
      </c>
      <c r="E255" s="12">
        <v>78.400000000000006</v>
      </c>
      <c r="F255" s="12">
        <v>44.1</v>
      </c>
      <c r="G255" s="12">
        <v>39</v>
      </c>
      <c r="H255" s="12">
        <v>8</v>
      </c>
      <c r="I255" s="12">
        <v>6.4071999999999996</v>
      </c>
      <c r="J255" s="12">
        <v>13.2</v>
      </c>
      <c r="K255" s="12">
        <v>10</v>
      </c>
      <c r="L255" s="12">
        <v>26.1</v>
      </c>
      <c r="M255" s="12">
        <v>7</v>
      </c>
      <c r="N255" s="12">
        <v>82.9</v>
      </c>
      <c r="O255" s="12">
        <v>5.6</v>
      </c>
      <c r="P255" s="12">
        <v>10.1</v>
      </c>
      <c r="Q255" s="12">
        <v>5.2</v>
      </c>
      <c r="R255" s="23"/>
      <c r="S255" s="49">
        <f t="shared" si="64"/>
        <v>0.45987206866861696</v>
      </c>
      <c r="T255" s="49">
        <f t="shared" si="65"/>
        <v>0.82146127467979468</v>
      </c>
      <c r="U255" s="49">
        <f t="shared" si="66"/>
        <v>-9.2857853765673543E-2</v>
      </c>
      <c r="V255" s="49">
        <f t="shared" si="67"/>
        <v>0.30623287030241036</v>
      </c>
      <c r="W255" s="49">
        <f t="shared" si="68"/>
        <v>0.45483389036005206</v>
      </c>
      <c r="X255" s="49">
        <f t="shared" si="69"/>
        <v>0.53688295684261989</v>
      </c>
      <c r="Y255" s="49">
        <f t="shared" si="70"/>
        <v>0.54592228298803669</v>
      </c>
      <c r="Z255" s="49">
        <f t="shared" si="71"/>
        <v>1.0284107849288757</v>
      </c>
      <c r="AA255" s="49">
        <f t="shared" si="72"/>
        <v>1.1394531680792983</v>
      </c>
      <c r="AB255" s="49">
        <f t="shared" si="73"/>
        <v>0.58277381444079057</v>
      </c>
      <c r="AC255" s="49">
        <f t="shared" si="74"/>
        <v>0.7367258524699134</v>
      </c>
      <c r="AD255" s="49">
        <f t="shared" si="75"/>
        <v>0.68672016037907857</v>
      </c>
      <c r="AE255" s="49">
        <f t="shared" si="76"/>
        <v>0.95511986683983385</v>
      </c>
      <c r="AF255" s="49">
        <f t="shared" si="77"/>
        <v>1.0538407297526708</v>
      </c>
      <c r="AG255" s="49">
        <f t="shared" si="78"/>
        <v>0.736057802252987</v>
      </c>
      <c r="AH255" s="49">
        <f t="shared" si="79"/>
        <v>0.43319249858226527</v>
      </c>
      <c r="AI255" s="49">
        <f t="shared" si="80"/>
        <v>0.91687925581632168</v>
      </c>
      <c r="AJ255" s="87">
        <f t="shared" si="81"/>
        <v>0.85810165236037417</v>
      </c>
      <c r="AK255" s="89">
        <f t="shared" si="82"/>
        <v>0.80756692665657559</v>
      </c>
      <c r="AL255" s="89">
        <f t="shared" si="82"/>
        <v>0.6561850385768907</v>
      </c>
      <c r="AM255" s="89">
        <f t="shared" si="82"/>
        <v>0.83790995562504378</v>
      </c>
      <c r="AN255" s="89">
        <f t="shared" si="82"/>
        <v>0.86125554421664086</v>
      </c>
    </row>
    <row r="256" spans="1:40">
      <c r="A256" s="1" t="s">
        <v>7</v>
      </c>
      <c r="B256" s="1">
        <v>13089021409</v>
      </c>
      <c r="C256" s="1"/>
      <c r="D256" s="12">
        <v>47.2</v>
      </c>
      <c r="E256" s="12">
        <v>67.400000000000006</v>
      </c>
      <c r="F256" s="12">
        <v>15.1</v>
      </c>
      <c r="G256" s="12">
        <v>11.1</v>
      </c>
      <c r="H256" s="12">
        <v>8.8000000000000007</v>
      </c>
      <c r="I256" s="12">
        <v>16.7</v>
      </c>
      <c r="J256" s="12">
        <v>68.3</v>
      </c>
      <c r="K256" s="12">
        <v>47.5</v>
      </c>
      <c r="L256" s="12">
        <v>34.5</v>
      </c>
      <c r="M256" s="12">
        <v>46.7</v>
      </c>
      <c r="N256" s="12">
        <v>41.8</v>
      </c>
      <c r="O256" s="12">
        <v>28.9</v>
      </c>
      <c r="P256" s="12">
        <v>61.2</v>
      </c>
      <c r="Q256" s="12">
        <v>9.6999999999999993</v>
      </c>
      <c r="R256" s="23"/>
      <c r="S256" s="49">
        <f t="shared" si="64"/>
        <v>-2.2829826012690324</v>
      </c>
      <c r="T256" s="49">
        <f t="shared" si="65"/>
        <v>-0.23004857621121638</v>
      </c>
      <c r="U256" s="49">
        <f t="shared" si="66"/>
        <v>-1.4825679356096151</v>
      </c>
      <c r="V256" s="49">
        <f t="shared" si="67"/>
        <v>-1.1768038887892678</v>
      </c>
      <c r="W256" s="49">
        <f t="shared" si="68"/>
        <v>0.16913961614122777</v>
      </c>
      <c r="X256" s="49">
        <f t="shared" si="69"/>
        <v>-0.69199765235455357</v>
      </c>
      <c r="Y256" s="49">
        <f t="shared" si="70"/>
        <v>-2.222353188788277</v>
      </c>
      <c r="Z256" s="49">
        <f t="shared" si="71"/>
        <v>-0.82186517854348684</v>
      </c>
      <c r="AA256" s="49">
        <f t="shared" si="72"/>
        <v>0.36633311286073461</v>
      </c>
      <c r="AB256" s="49">
        <f t="shared" si="73"/>
        <v>-2.7723512993703201</v>
      </c>
      <c r="AC256" s="49">
        <f t="shared" si="74"/>
        <v>-3.1</v>
      </c>
      <c r="AD256" s="49">
        <f t="shared" si="75"/>
        <v>-1.7097590797680506</v>
      </c>
      <c r="AE256" s="49">
        <f t="shared" si="76"/>
        <v>-2.7145961794743925</v>
      </c>
      <c r="AF256" s="49">
        <f t="shared" si="77"/>
        <v>0.37869568213091215</v>
      </c>
      <c r="AG256" s="49">
        <f t="shared" si="78"/>
        <v>-1.3311545875531625</v>
      </c>
      <c r="AH256" s="49">
        <f t="shared" si="79"/>
        <v>-1.1310877466972475</v>
      </c>
      <c r="AI256" s="49">
        <f t="shared" si="80"/>
        <v>-1.0759611216843574</v>
      </c>
      <c r="AJ256" s="87">
        <f t="shared" si="81"/>
        <v>-1.7864148942778826</v>
      </c>
      <c r="AK256" s="89">
        <f t="shared" si="82"/>
        <v>0.19048637791943687</v>
      </c>
      <c r="AL256" s="89">
        <f t="shared" si="82"/>
        <v>0.19901471469410473</v>
      </c>
      <c r="AM256" s="89">
        <f t="shared" si="82"/>
        <v>0.37423153548776439</v>
      </c>
      <c r="AN256" s="89">
        <f t="shared" si="82"/>
        <v>0.12219064552475831</v>
      </c>
    </row>
    <row r="257" spans="1:40">
      <c r="A257" s="5" t="s">
        <v>7</v>
      </c>
      <c r="B257" s="5">
        <v>13089021410</v>
      </c>
      <c r="C257" s="5"/>
      <c r="D257" s="14">
        <v>47.2</v>
      </c>
      <c r="E257" s="14">
        <v>67.400000000000006</v>
      </c>
      <c r="F257" s="14">
        <v>16.100000000000001</v>
      </c>
      <c r="G257" s="14">
        <v>11.1</v>
      </c>
      <c r="H257" s="14">
        <v>5.3</v>
      </c>
      <c r="I257" s="14">
        <v>22.3</v>
      </c>
      <c r="J257" s="14">
        <v>74.5</v>
      </c>
      <c r="K257" s="14">
        <v>54.1</v>
      </c>
      <c r="L257" s="14">
        <v>42.8</v>
      </c>
      <c r="M257" s="14">
        <v>48</v>
      </c>
      <c r="N257" s="14">
        <v>41.8</v>
      </c>
      <c r="O257" s="14">
        <v>34.4</v>
      </c>
      <c r="P257" s="14">
        <v>47.2</v>
      </c>
      <c r="Q257" s="14">
        <v>5.2</v>
      </c>
      <c r="R257" s="23"/>
      <c r="S257" s="49">
        <f t="shared" si="64"/>
        <v>-2.2829826012690324</v>
      </c>
      <c r="T257" s="49">
        <f t="shared" si="65"/>
        <v>-0.23004857621121638</v>
      </c>
      <c r="U257" s="49">
        <f t="shared" si="66"/>
        <v>-1.4346468983046516</v>
      </c>
      <c r="V257" s="49">
        <f t="shared" si="67"/>
        <v>-1.1768038887892678</v>
      </c>
      <c r="W257" s="49">
        <f t="shared" si="68"/>
        <v>1.4190520658485832</v>
      </c>
      <c r="X257" s="49">
        <f t="shared" si="69"/>
        <v>-1.3605942841266829</v>
      </c>
      <c r="Y257" s="49">
        <f t="shared" si="70"/>
        <v>-2.5338469805308024</v>
      </c>
      <c r="Z257" s="49">
        <f t="shared" si="71"/>
        <v>-1.1475137481146227</v>
      </c>
      <c r="AA257" s="49">
        <f t="shared" si="72"/>
        <v>-0.39758313217665558</v>
      </c>
      <c r="AB257" s="49">
        <f t="shared" si="73"/>
        <v>-2.8822168572533036</v>
      </c>
      <c r="AC257" s="49">
        <f t="shared" si="74"/>
        <v>-3.1</v>
      </c>
      <c r="AD257" s="49">
        <f t="shared" si="75"/>
        <v>-2.2754516042663</v>
      </c>
      <c r="AE257" s="49">
        <f t="shared" si="76"/>
        <v>-1.7091945229499472</v>
      </c>
      <c r="AF257" s="49">
        <f t="shared" si="77"/>
        <v>1.0538407297526708</v>
      </c>
      <c r="AG257" s="49">
        <f t="shared" si="78"/>
        <v>-1.3563894918991279</v>
      </c>
      <c r="AH257" s="49">
        <f t="shared" si="79"/>
        <v>-1.0856958804832959</v>
      </c>
      <c r="AI257" s="49">
        <f t="shared" si="80"/>
        <v>-1.475771245848194</v>
      </c>
      <c r="AJ257" s="87">
        <f t="shared" si="81"/>
        <v>-1.5077013493658942</v>
      </c>
      <c r="AK257" s="89">
        <f t="shared" si="82"/>
        <v>0.18295354351019757</v>
      </c>
      <c r="AL257" s="89">
        <f t="shared" si="82"/>
        <v>0.21228076100600987</v>
      </c>
      <c r="AM257" s="89">
        <f t="shared" si="82"/>
        <v>0.28120686134919853</v>
      </c>
      <c r="AN257" s="89">
        <f t="shared" si="82"/>
        <v>0.20008291588936919</v>
      </c>
    </row>
    <row r="258" spans="1:40">
      <c r="A258" s="1" t="s">
        <v>7</v>
      </c>
      <c r="B258" s="1">
        <v>13089021411</v>
      </c>
      <c r="C258" s="1"/>
      <c r="D258" s="12">
        <v>83.5</v>
      </c>
      <c r="E258" s="12">
        <v>79.8</v>
      </c>
      <c r="F258" s="12">
        <v>62.9</v>
      </c>
      <c r="G258" s="12">
        <v>46.3</v>
      </c>
      <c r="H258" s="12">
        <v>8.1999999999999993</v>
      </c>
      <c r="I258" s="12">
        <v>6.1136999999999997</v>
      </c>
      <c r="J258" s="12">
        <v>9</v>
      </c>
      <c r="K258" s="12">
        <v>12</v>
      </c>
      <c r="L258" s="12">
        <v>21.9</v>
      </c>
      <c r="M258" s="12">
        <v>1.5985</v>
      </c>
      <c r="N258" s="12">
        <v>87.1</v>
      </c>
      <c r="O258" s="12">
        <v>1.5</v>
      </c>
      <c r="P258" s="12">
        <v>7.4</v>
      </c>
      <c r="Q258" s="12">
        <v>4.7</v>
      </c>
      <c r="R258" s="23"/>
      <c r="S258" s="49">
        <f t="shared" si="64"/>
        <v>0.80911753906440409</v>
      </c>
      <c r="T258" s="49">
        <f t="shared" si="65"/>
        <v>0.95528980115683171</v>
      </c>
      <c r="U258" s="49">
        <f t="shared" si="66"/>
        <v>0.8080576475676402</v>
      </c>
      <c r="V258" s="49">
        <f t="shared" si="67"/>
        <v>0.69426757787836901</v>
      </c>
      <c r="W258" s="49">
        <f t="shared" si="68"/>
        <v>0.38341032180534629</v>
      </c>
      <c r="X258" s="49">
        <f t="shared" si="69"/>
        <v>0.57192458388281986</v>
      </c>
      <c r="Y258" s="49">
        <f t="shared" si="70"/>
        <v>0.75693420642652154</v>
      </c>
      <c r="Z258" s="49">
        <f t="shared" si="71"/>
        <v>0.92972940021034967</v>
      </c>
      <c r="AA258" s="49">
        <f t="shared" si="72"/>
        <v>1.5260131956885805</v>
      </c>
      <c r="AB258" s="49">
        <f t="shared" si="73"/>
        <v>1.0392652074445869</v>
      </c>
      <c r="AC258" s="49">
        <f t="shared" si="74"/>
        <v>1.1313099721730939</v>
      </c>
      <c r="AD258" s="49">
        <f t="shared" si="75"/>
        <v>1.1084182240959553</v>
      </c>
      <c r="AE258" s="49">
        <f t="shared" si="76"/>
        <v>1.1490187577409767</v>
      </c>
      <c r="AF258" s="49">
        <f t="shared" si="77"/>
        <v>1.1288568461550885</v>
      </c>
      <c r="AG258" s="49">
        <f t="shared" si="78"/>
        <v>1.0018965017082107</v>
      </c>
      <c r="AH258" s="49">
        <f t="shared" si="79"/>
        <v>0.71128595396884753</v>
      </c>
      <c r="AI258" s="49">
        <f t="shared" si="80"/>
        <v>1.1650026011145058</v>
      </c>
      <c r="AJ258" s="87">
        <f t="shared" si="81"/>
        <v>1.1294009500412785</v>
      </c>
      <c r="AK258" s="89">
        <f t="shared" si="82"/>
        <v>0.88692204824172616</v>
      </c>
      <c r="AL258" s="89">
        <f t="shared" si="82"/>
        <v>0.73745952596648856</v>
      </c>
      <c r="AM258" s="89">
        <f t="shared" si="82"/>
        <v>0.89564134347022994</v>
      </c>
      <c r="AN258" s="89">
        <f t="shared" si="82"/>
        <v>0.93707574969450202</v>
      </c>
    </row>
    <row r="259" spans="1:40">
      <c r="A259" s="1" t="s">
        <v>7</v>
      </c>
      <c r="B259" s="1">
        <v>13089021412</v>
      </c>
      <c r="C259" s="1"/>
      <c r="D259" s="12">
        <v>83.5</v>
      </c>
      <c r="E259" s="12">
        <v>79.8</v>
      </c>
      <c r="F259" s="12">
        <v>62.9</v>
      </c>
      <c r="G259" s="12">
        <v>46.3</v>
      </c>
      <c r="H259" s="12">
        <v>7.4</v>
      </c>
      <c r="I259" s="12">
        <v>10.199999999999999</v>
      </c>
      <c r="J259" s="12">
        <v>1.8</v>
      </c>
      <c r="K259" s="12">
        <v>5.4</v>
      </c>
      <c r="L259" s="12">
        <v>23.4</v>
      </c>
      <c r="M259" s="12">
        <v>9.5</v>
      </c>
      <c r="N259" s="12">
        <v>87.1</v>
      </c>
      <c r="O259" s="12">
        <v>7.3</v>
      </c>
      <c r="P259" s="12">
        <v>11.3</v>
      </c>
      <c r="Q259" s="12">
        <v>3.6</v>
      </c>
      <c r="R259" s="23"/>
      <c r="S259" s="49">
        <f t="shared" si="64"/>
        <v>0.80911753906440409</v>
      </c>
      <c r="T259" s="49">
        <f t="shared" si="65"/>
        <v>0.95528980115683171</v>
      </c>
      <c r="U259" s="49">
        <f t="shared" si="66"/>
        <v>0.8080576475676402</v>
      </c>
      <c r="V259" s="49">
        <f t="shared" si="67"/>
        <v>0.69426757787836901</v>
      </c>
      <c r="W259" s="49">
        <f t="shared" si="68"/>
        <v>0.66910459602416994</v>
      </c>
      <c r="X259" s="49">
        <f t="shared" si="69"/>
        <v>8.4052009523810728E-2</v>
      </c>
      <c r="Y259" s="49">
        <f t="shared" si="70"/>
        <v>1.118668932321067</v>
      </c>
      <c r="Z259" s="49">
        <f t="shared" si="71"/>
        <v>1.2553779697814853</v>
      </c>
      <c r="AA259" s="49">
        <f t="shared" si="72"/>
        <v>1.3879560429709799</v>
      </c>
      <c r="AB259" s="49">
        <f t="shared" si="73"/>
        <v>0.37149389543505312</v>
      </c>
      <c r="AC259" s="49">
        <f t="shared" si="74"/>
        <v>1.1313099721730939</v>
      </c>
      <c r="AD259" s="49">
        <f t="shared" si="75"/>
        <v>0.51186974371598326</v>
      </c>
      <c r="AE259" s="49">
        <f t="shared" si="76"/>
        <v>0.86894258199488128</v>
      </c>
      <c r="AF259" s="49">
        <f t="shared" si="77"/>
        <v>1.2938923022404074</v>
      </c>
      <c r="AG259" s="49">
        <f t="shared" si="78"/>
        <v>0.89684200505673706</v>
      </c>
      <c r="AH259" s="49">
        <f t="shared" si="79"/>
        <v>0.73407972907661334</v>
      </c>
      <c r="AI259" s="49">
        <f t="shared" si="80"/>
        <v>1.0049426360625062</v>
      </c>
      <c r="AJ259" s="87">
        <f t="shared" si="81"/>
        <v>0.9515036500310915</v>
      </c>
      <c r="AK259" s="89">
        <f t="shared" si="82"/>
        <v>0.85556238400951135</v>
      </c>
      <c r="AL259" s="89">
        <f t="shared" si="82"/>
        <v>0.7441211440365082</v>
      </c>
      <c r="AM259" s="89">
        <f t="shared" si="82"/>
        <v>0.8583998500920107</v>
      </c>
      <c r="AN259" s="89">
        <f t="shared" si="82"/>
        <v>0.88735866617815029</v>
      </c>
    </row>
    <row r="260" spans="1:40">
      <c r="A260" s="1" t="s">
        <v>7</v>
      </c>
      <c r="B260" s="1">
        <v>13089021413</v>
      </c>
      <c r="C260" s="1"/>
      <c r="D260" s="12">
        <v>51.8</v>
      </c>
      <c r="E260" s="12">
        <v>69</v>
      </c>
      <c r="F260" s="12">
        <v>22.3</v>
      </c>
      <c r="G260" s="12">
        <v>13.4</v>
      </c>
      <c r="H260" s="12">
        <v>5.6</v>
      </c>
      <c r="I260" s="12">
        <v>37.299999999999997</v>
      </c>
      <c r="J260" s="12">
        <v>62.9</v>
      </c>
      <c r="K260" s="12">
        <v>61.9</v>
      </c>
      <c r="L260" s="12">
        <v>52.4</v>
      </c>
      <c r="M260" s="12">
        <v>52.2</v>
      </c>
      <c r="N260" s="12">
        <v>48.8</v>
      </c>
      <c r="O260" s="12">
        <v>34.1</v>
      </c>
      <c r="P260" s="12">
        <v>66.5</v>
      </c>
      <c r="Q260" s="12">
        <v>9.8000000000000007</v>
      </c>
      <c r="R260" s="23"/>
      <c r="S260" s="49">
        <f t="shared" si="64"/>
        <v>-1.8911462198493687</v>
      </c>
      <c r="T260" s="49">
        <f t="shared" si="65"/>
        <v>-7.7101688808888041E-2</v>
      </c>
      <c r="U260" s="49">
        <f t="shared" si="66"/>
        <v>-1.1375364670138779</v>
      </c>
      <c r="V260" s="49">
        <f t="shared" si="67"/>
        <v>-1.0545463781831439</v>
      </c>
      <c r="W260" s="49">
        <f t="shared" si="68"/>
        <v>1.3119167130165243</v>
      </c>
      <c r="X260" s="49">
        <f t="shared" si="69"/>
        <v>-3.1</v>
      </c>
      <c r="Y260" s="49">
        <f t="shared" si="70"/>
        <v>-1.9510521443673678</v>
      </c>
      <c r="Z260" s="49">
        <f t="shared" si="71"/>
        <v>-1.5323711485168741</v>
      </c>
      <c r="AA260" s="49">
        <f t="shared" si="72"/>
        <v>-1.2811489095693001</v>
      </c>
      <c r="AB260" s="49">
        <f t="shared" si="73"/>
        <v>-3.1</v>
      </c>
      <c r="AC260" s="49">
        <f t="shared" si="74"/>
        <v>-2.4669214051202051</v>
      </c>
      <c r="AD260" s="49">
        <f t="shared" si="75"/>
        <v>-2.2445956483845775</v>
      </c>
      <c r="AE260" s="49">
        <f t="shared" si="76"/>
        <v>-3.0952125208729324</v>
      </c>
      <c r="AF260" s="49">
        <f t="shared" si="77"/>
        <v>0.36369245885042845</v>
      </c>
      <c r="AG260" s="49">
        <f t="shared" si="78"/>
        <v>-1.6534759336307909</v>
      </c>
      <c r="AH260" s="49">
        <f t="shared" si="79"/>
        <v>-1.1284951693151604</v>
      </c>
      <c r="AI260" s="49">
        <f t="shared" si="80"/>
        <v>-1.9711733526953914</v>
      </c>
      <c r="AJ260" s="87">
        <f t="shared" si="81"/>
        <v>-1.8607592788818217</v>
      </c>
      <c r="AK260" s="89">
        <f t="shared" si="82"/>
        <v>9.427070405443666E-2</v>
      </c>
      <c r="AL260" s="89">
        <f t="shared" si="82"/>
        <v>0.19977241105000815</v>
      </c>
      <c r="AM260" s="89">
        <f t="shared" si="82"/>
        <v>0.16594059676072426</v>
      </c>
      <c r="AN260" s="89">
        <f t="shared" si="82"/>
        <v>0.10141356808674121</v>
      </c>
    </row>
    <row r="261" spans="1:40">
      <c r="A261" s="1" t="s">
        <v>7</v>
      </c>
      <c r="B261" s="1">
        <v>13089021414</v>
      </c>
      <c r="C261" s="1"/>
      <c r="D261" s="12">
        <v>47.2</v>
      </c>
      <c r="E261" s="12">
        <v>67.400000000000006</v>
      </c>
      <c r="F261" s="12">
        <v>21.4</v>
      </c>
      <c r="G261" s="12">
        <v>11.1</v>
      </c>
      <c r="H261" s="12">
        <v>8.3000000000000007</v>
      </c>
      <c r="I261" s="12">
        <v>15.8</v>
      </c>
      <c r="J261" s="12">
        <v>51.7</v>
      </c>
      <c r="K261" s="12">
        <v>49.7</v>
      </c>
      <c r="L261" s="12">
        <v>44.9</v>
      </c>
      <c r="M261" s="12">
        <v>41.6</v>
      </c>
      <c r="N261" s="12">
        <v>41.8</v>
      </c>
      <c r="O261" s="12">
        <v>30.1</v>
      </c>
      <c r="P261" s="12">
        <v>51</v>
      </c>
      <c r="Q261" s="12">
        <v>4.4000000000000004</v>
      </c>
      <c r="R261" s="23"/>
      <c r="S261" s="49">
        <f t="shared" si="64"/>
        <v>-2.2829826012690324</v>
      </c>
      <c r="T261" s="49">
        <f t="shared" si="65"/>
        <v>-0.23004857621121638</v>
      </c>
      <c r="U261" s="49">
        <f t="shared" si="66"/>
        <v>-1.1806654005883452</v>
      </c>
      <c r="V261" s="49">
        <f t="shared" si="67"/>
        <v>-1.1768038887892678</v>
      </c>
      <c r="W261" s="49">
        <f t="shared" si="68"/>
        <v>0.34769853752799279</v>
      </c>
      <c r="X261" s="49">
        <f t="shared" si="69"/>
        <v>-0.5845446222483186</v>
      </c>
      <c r="Y261" s="49">
        <f t="shared" si="70"/>
        <v>-1.3883536818647417</v>
      </c>
      <c r="Z261" s="49">
        <f t="shared" si="71"/>
        <v>-0.93041470173386553</v>
      </c>
      <c r="AA261" s="49">
        <f t="shared" si="72"/>
        <v>-0.59086314598129663</v>
      </c>
      <c r="AB261" s="49">
        <f t="shared" si="73"/>
        <v>-2.3413402645986157</v>
      </c>
      <c r="AC261" s="49">
        <f t="shared" si="74"/>
        <v>-3.1</v>
      </c>
      <c r="AD261" s="49">
        <f t="shared" si="75"/>
        <v>-1.8331829032949418</v>
      </c>
      <c r="AE261" s="49">
        <f t="shared" si="76"/>
        <v>-1.9820892582922967</v>
      </c>
      <c r="AF261" s="49">
        <f t="shared" si="77"/>
        <v>1.1738665159965391</v>
      </c>
      <c r="AG261" s="49">
        <f t="shared" si="78"/>
        <v>-1.2169493194583556</v>
      </c>
      <c r="AH261" s="49">
        <f t="shared" si="79"/>
        <v>-0.92795717620613272</v>
      </c>
      <c r="AI261" s="49">
        <f t="shared" si="80"/>
        <v>-1.2875393707712592</v>
      </c>
      <c r="AJ261" s="87">
        <f t="shared" si="81"/>
        <v>-1.4353514113976746</v>
      </c>
      <c r="AK261" s="89">
        <f t="shared" si="82"/>
        <v>0.22457762555907784</v>
      </c>
      <c r="AL261" s="89">
        <f t="shared" si="82"/>
        <v>0.25838084744567219</v>
      </c>
      <c r="AM261" s="89">
        <f t="shared" si="82"/>
        <v>0.32500317310629562</v>
      </c>
      <c r="AN261" s="89">
        <f t="shared" si="82"/>
        <v>0.22030260392377363</v>
      </c>
    </row>
    <row r="262" spans="1:40">
      <c r="A262" s="1" t="s">
        <v>7</v>
      </c>
      <c r="B262" s="1">
        <v>13089021415</v>
      </c>
      <c r="C262" s="1"/>
      <c r="D262" s="12">
        <v>47.2</v>
      </c>
      <c r="E262" s="12">
        <v>67.400000000000006</v>
      </c>
      <c r="F262" s="12">
        <v>16.600000000000001</v>
      </c>
      <c r="G262" s="12">
        <v>11.1</v>
      </c>
      <c r="H262" s="12">
        <v>9.3000000000000007</v>
      </c>
      <c r="I262" s="12">
        <v>22.7</v>
      </c>
      <c r="J262" s="12">
        <v>38.299999999999997</v>
      </c>
      <c r="K262" s="12">
        <v>27.3</v>
      </c>
      <c r="L262" s="12">
        <v>35.700000000000003</v>
      </c>
      <c r="M262" s="12">
        <v>17.8</v>
      </c>
      <c r="N262" s="12">
        <v>41.8</v>
      </c>
      <c r="O262" s="12">
        <v>10.3</v>
      </c>
      <c r="P262" s="12">
        <v>16.399999999999999</v>
      </c>
      <c r="Q262" s="12">
        <v>6</v>
      </c>
      <c r="R262" s="23"/>
      <c r="S262" s="49">
        <f t="shared" si="64"/>
        <v>-2.2829826012690324</v>
      </c>
      <c r="T262" s="49">
        <f t="shared" si="65"/>
        <v>-0.23004857621121638</v>
      </c>
      <c r="U262" s="49">
        <f t="shared" si="66"/>
        <v>-1.4106863796521698</v>
      </c>
      <c r="V262" s="49">
        <f t="shared" si="67"/>
        <v>-1.1768038887892678</v>
      </c>
      <c r="W262" s="49">
        <f t="shared" si="68"/>
        <v>-9.4193052455372357E-3</v>
      </c>
      <c r="X262" s="49">
        <f t="shared" si="69"/>
        <v>-1.4083511863961204</v>
      </c>
      <c r="Y262" s="49">
        <f t="shared" si="70"/>
        <v>-0.71512516422767058</v>
      </c>
      <c r="Z262" s="49">
        <f t="shared" si="71"/>
        <v>0.17481680711362571</v>
      </c>
      <c r="AA262" s="49">
        <f t="shared" si="72"/>
        <v>0.25588739068665378</v>
      </c>
      <c r="AB262" s="49">
        <f t="shared" si="73"/>
        <v>-0.32995543566399521</v>
      </c>
      <c r="AC262" s="49">
        <f t="shared" si="74"/>
        <v>-3.1</v>
      </c>
      <c r="AD262" s="49">
        <f t="shared" si="75"/>
        <v>0.20331018489875627</v>
      </c>
      <c r="AE262" s="49">
        <f t="shared" si="76"/>
        <v>0.50268912140383337</v>
      </c>
      <c r="AF262" s="49">
        <f t="shared" si="77"/>
        <v>0.93381494350880268</v>
      </c>
      <c r="AG262" s="49">
        <f t="shared" si="78"/>
        <v>-0.45493627236363893</v>
      </c>
      <c r="AH262" s="49">
        <f t="shared" si="79"/>
        <v>-1.0333453002558595</v>
      </c>
      <c r="AI262" s="49">
        <f t="shared" si="80"/>
        <v>3.3582920712094753E-2</v>
      </c>
      <c r="AJ262" s="87">
        <f t="shared" si="81"/>
        <v>-0.36504643754715194</v>
      </c>
      <c r="AK262" s="89">
        <f t="shared" si="82"/>
        <v>0.45204502637615668</v>
      </c>
      <c r="AL262" s="89">
        <f t="shared" si="82"/>
        <v>0.22758053340309237</v>
      </c>
      <c r="AM262" s="89">
        <f t="shared" si="82"/>
        <v>0.63239151380792569</v>
      </c>
      <c r="AN262" s="89">
        <f t="shared" si="82"/>
        <v>0.51942148751473305</v>
      </c>
    </row>
    <row r="263" spans="1:40">
      <c r="A263" s="1" t="s">
        <v>7</v>
      </c>
      <c r="B263" s="1">
        <v>13089021416</v>
      </c>
      <c r="C263" s="1"/>
      <c r="D263" s="12">
        <v>47.2</v>
      </c>
      <c r="E263" s="12">
        <v>67.400000000000006</v>
      </c>
      <c r="F263" s="12">
        <v>16.600000000000001</v>
      </c>
      <c r="G263" s="12">
        <v>11.1</v>
      </c>
      <c r="H263" s="12">
        <v>7.6</v>
      </c>
      <c r="I263" s="12">
        <v>5.2</v>
      </c>
      <c r="J263" s="12">
        <v>49.1</v>
      </c>
      <c r="K263" s="12">
        <v>57.8</v>
      </c>
      <c r="L263" s="12">
        <v>35.6</v>
      </c>
      <c r="M263" s="12">
        <v>42.4</v>
      </c>
      <c r="N263" s="12">
        <v>41.8</v>
      </c>
      <c r="O263" s="12">
        <v>28.3</v>
      </c>
      <c r="P263" s="12">
        <v>56.7</v>
      </c>
      <c r="Q263" s="12">
        <v>8.1</v>
      </c>
      <c r="R263" s="23"/>
      <c r="S263" s="49">
        <f t="shared" ref="S263:S326" si="83">IF((D263-AVERAGE(D$7:D$782))/_xlfn.STDEV.P(D$7:D$782)&lt;3.1, (IF((D263-AVERAGE(D$7:D$782))/_xlfn.STDEV.P(D$7:D$782)&gt;-3.1, (D263-AVERAGE(D$7:D$782))/_xlfn.STDEV.P(D$7:D$782), -3.1)), 3.1)</f>
        <v>-2.2829826012690324</v>
      </c>
      <c r="T263" s="49">
        <f t="shared" ref="T263:T326" si="84">IF((E263-AVERAGE(E$7:E$782))/_xlfn.STDEV.P(E$7:E$782)&lt;3.1, (IF((E263-AVERAGE(E$7:E$782))/_xlfn.STDEV.P(E$7:E$782)&gt;-3.1, (E263-AVERAGE(E$7:E$782))/_xlfn.STDEV.P(E$7:E$782), -3.1)), 3.1)</f>
        <v>-0.23004857621121638</v>
      </c>
      <c r="U263" s="49">
        <f t="shared" ref="U263:U326" si="85">IF((F263-AVERAGE(F$7:F$782))/_xlfn.STDEV.P(F$7:F$782)&lt;3.1, (IF((F263-AVERAGE(F$7:F$782))/_xlfn.STDEV.P(F$7:F$782)&gt;-3.1, (F263-AVERAGE(F$7:F$782))/_xlfn.STDEV.P(F$7:F$782), -3.1)), 3.1)</f>
        <v>-1.4106863796521698</v>
      </c>
      <c r="V263" s="49">
        <f t="shared" ref="V263:V326" si="86">IF((G263-AVERAGE(G$7:G$782))/_xlfn.STDEV.P(G$7:G$782)&lt;3.1, (IF((G263-AVERAGE(G$7:G$782))/_xlfn.STDEV.P(G$7:G$782)&gt;-3.1, (G263-AVERAGE(G$7:G$782))/_xlfn.STDEV.P(G$7:G$782), -3.1)), 3.1)</f>
        <v>-1.1768038887892678</v>
      </c>
      <c r="W263" s="49">
        <f t="shared" ref="W263:W326" si="87">IF((H263-AVERAGE(H$7:H$782))/_xlfn.STDEV.P(H$7:H$782)&lt;3.1, (IF((H263-AVERAGE(H$7:H$782))/_xlfn.STDEV.P(H$7:H$782)&gt;-3.1, -(H263-AVERAGE(H$7:H$782))/_xlfn.STDEV.P(H$7:H$782), 3.1)), -3.1)</f>
        <v>0.59768102746946417</v>
      </c>
      <c r="X263" s="49">
        <f t="shared" ref="X263:X326" si="88">IF((I263-AVERAGE(I$7:I$782))/_xlfn.STDEV.P(I$7:I$782)&lt;3.1, (IF((I263-AVERAGE(I$7:I$782))/_xlfn.STDEV.P(I$7:I$782)&gt;-3.1, -(I263-AVERAGE(I$7:I$782))/_xlfn.STDEV.P(I$7:I$782), 3.1)), -3.1)</f>
        <v>0.68101328789178317</v>
      </c>
      <c r="Y263" s="49">
        <f t="shared" ref="Y263:Y326" si="89">IF((J263-AVERAGE(J$7:J$782))/_xlfn.STDEV.P(J$7:J$782)&lt;3.1, (IF((J263-AVERAGE(J$7:J$782))/_xlfn.STDEV.P(J$7:J$782)&gt;-3.1, -(J263-AVERAGE(J$7:J$782))/_xlfn.STDEV.P(J$7:J$782), 3.1)), -3.1)</f>
        <v>-1.2577272530694892</v>
      </c>
      <c r="Z263" s="49">
        <f t="shared" ref="Z263:Z326" si="90">IF((K263-AVERAGE(K$7:K$782))/_xlfn.STDEV.P(K$7:K$782)&lt;3.1, (IF((K263-AVERAGE(K$7:K$782))/_xlfn.STDEV.P(K$7:K$782)&gt;-3.1, -(K263-AVERAGE(K$7:K$782))/_xlfn.STDEV.P(K$7:K$782), 3.1)), -3.1)</f>
        <v>-1.3300743098438956</v>
      </c>
      <c r="AA263" s="49">
        <f t="shared" ref="AA263:AA326" si="91">IF((L263-AVERAGE(L$7:L$782))/_xlfn.STDEV.P(L$7:L$782)&lt;3.1, (IF((L263-AVERAGE(L$7:L$782))/_xlfn.STDEV.P(L$7:L$782)&gt;-3.1, -(L263-AVERAGE(L$7:L$782))/_xlfn.STDEV.P(L$7:L$782), 3.1)), -3.1)</f>
        <v>0.26509120086782728</v>
      </c>
      <c r="AB263" s="49">
        <f t="shared" ref="AB263:AB326" si="92">IF((M263-AVERAGE(M$7:M$782))/_xlfn.STDEV.P(M$7:M$782)&lt;3.1, (IF((M263-AVERAGE(M$7:M$782))/_xlfn.STDEV.P(M$7:M$782)&gt;-3.1, -(M263-AVERAGE(M$7:M$782))/_xlfn.STDEV.P(M$7:M$782), 3.1)), -3.1)</f>
        <v>-2.4089498386804515</v>
      </c>
      <c r="AC263" s="49">
        <f t="shared" ref="AC263:AC326" si="93">IF((N263-AVERAGE(N$7:N$782))/_xlfn.STDEV.P(N$7:N$782)&lt;3.1, (IF((N263-AVERAGE(N$7:N$782))/_xlfn.STDEV.P(N$7:N$782)&gt;-3.1, (N263-AVERAGE(N$7:N$782))/_xlfn.STDEV.P(N$7:N$782), -3.1)), 3.1)</f>
        <v>-3.1</v>
      </c>
      <c r="AD263" s="49">
        <f t="shared" ref="AD263:AD326" si="94">IF((O263-AVERAGE(O$7:O$782))/_xlfn.STDEV.P(O$7:O$782)&lt;3.1, (IF((O263-AVERAGE(O$7:O$782))/_xlfn.STDEV.P(O$7:O$782)&gt;-3.1, -(O263-AVERAGE(O$7:O$782))/_xlfn.STDEV.P(O$7:O$782), 3.1)), -3.1)</f>
        <v>-1.6480471680046052</v>
      </c>
      <c r="AE263" s="49">
        <f t="shared" ref="AE263:AE326" si="95">IF((P263-AVERAGE(P$7:P$782))/_xlfn.STDEV.P(P$7:P$782)&lt;3.1, (IF((P263-AVERAGE(P$7:P$782))/_xlfn.STDEV.P(P$7:P$782)&gt;-3.1, -(P263-AVERAGE(P$7:P$782))/_xlfn.STDEV.P(P$7:P$782), 3.1)), -3.1)</f>
        <v>-2.3914313613058207</v>
      </c>
      <c r="AF263" s="49">
        <f t="shared" ref="AF263:AF326" si="96">IF((Q263-AVERAGE(Q$7:Q$782))/_xlfn.STDEV.P(Q$7:Q$782)&lt;3.1, (IF((Q263-AVERAGE(Q$7:Q$782))/_xlfn.STDEV.P(Q$7:Q$782)&gt;-3.1, -(Q263-AVERAGE(Q$7:Q$782))/_xlfn.STDEV.P(Q$7:Q$782), 3.1)), -3.1)</f>
        <v>0.61874725461864855</v>
      </c>
      <c r="AG263" s="49">
        <f t="shared" ref="AG263:AG326" si="97">AVERAGE(AH263:AJ263)</f>
        <v>-1.1712703647082103</v>
      </c>
      <c r="AH263" s="49">
        <f t="shared" ref="AH263:AH326" si="98">+AVERAGE(T263,S263,U263,V263,W263,X263,Y263)</f>
        <v>-0.72565062623284693</v>
      </c>
      <c r="AI263" s="49">
        <f t="shared" ref="AI263:AI326" si="99">+AVERAGE(Z263,AA263,AB263)</f>
        <v>-1.1579776492188401</v>
      </c>
      <c r="AJ263" s="87">
        <f t="shared" ref="AJ263:AJ326" si="100">+AVERAGE(AC263,AD263,AE263,AF263)</f>
        <v>-1.6301828186729443</v>
      </c>
      <c r="AK263" s="89">
        <f t="shared" si="82"/>
        <v>0.23821318357041593</v>
      </c>
      <c r="AL263" s="89">
        <f t="shared" si="82"/>
        <v>0.31750615523754405</v>
      </c>
      <c r="AM263" s="89">
        <f t="shared" si="82"/>
        <v>0.35514857513545106</v>
      </c>
      <c r="AN263" s="89">
        <f t="shared" ref="AN263:AN326" si="101">+(AJ263-MIN(AJ$7:AJ$782))/(MAX(AJ$7:AJ$782)-MIN(AJ$7:AJ$782))</f>
        <v>0.16585293354340111</v>
      </c>
    </row>
    <row r="264" spans="1:40">
      <c r="A264" s="1" t="s">
        <v>7</v>
      </c>
      <c r="B264" s="1">
        <v>13089021417</v>
      </c>
      <c r="C264" s="1"/>
      <c r="D264" s="12">
        <v>47.2</v>
      </c>
      <c r="E264" s="12">
        <v>67.400000000000006</v>
      </c>
      <c r="F264" s="12">
        <v>16.600000000000001</v>
      </c>
      <c r="G264" s="12">
        <v>11.1</v>
      </c>
      <c r="H264" s="12">
        <v>6</v>
      </c>
      <c r="I264" s="12">
        <v>35.799999999999997</v>
      </c>
      <c r="J264" s="12">
        <v>65.5</v>
      </c>
      <c r="K264" s="12">
        <v>67.400000000000006</v>
      </c>
      <c r="L264" s="12">
        <v>53.2</v>
      </c>
      <c r="M264" s="12">
        <v>50.6</v>
      </c>
      <c r="N264" s="12">
        <v>41.8</v>
      </c>
      <c r="O264" s="12">
        <v>25.8</v>
      </c>
      <c r="P264" s="12">
        <v>50</v>
      </c>
      <c r="Q264" s="12">
        <v>8.4</v>
      </c>
      <c r="R264" s="23"/>
      <c r="S264" s="49">
        <f t="shared" si="83"/>
        <v>-2.2829826012690324</v>
      </c>
      <c r="T264" s="49">
        <f t="shared" si="84"/>
        <v>-0.23004857621121638</v>
      </c>
      <c r="U264" s="49">
        <f t="shared" si="85"/>
        <v>-1.4106863796521698</v>
      </c>
      <c r="V264" s="49">
        <f t="shared" si="86"/>
        <v>-1.1768038887892678</v>
      </c>
      <c r="W264" s="49">
        <f t="shared" si="87"/>
        <v>1.1690695759071121</v>
      </c>
      <c r="X264" s="49">
        <f t="shared" si="88"/>
        <v>-2.972389735720208</v>
      </c>
      <c r="Y264" s="49">
        <f t="shared" si="89"/>
        <v>-2.0816785731626206</v>
      </c>
      <c r="Z264" s="49">
        <f t="shared" si="90"/>
        <v>-1.803744956492821</v>
      </c>
      <c r="AA264" s="49">
        <f t="shared" si="91"/>
        <v>-1.3547793910186874</v>
      </c>
      <c r="AB264" s="49">
        <f t="shared" si="92"/>
        <v>-3.1</v>
      </c>
      <c r="AC264" s="49">
        <f t="shared" si="93"/>
        <v>-3.1</v>
      </c>
      <c r="AD264" s="49">
        <f t="shared" si="94"/>
        <v>-1.390914202323583</v>
      </c>
      <c r="AE264" s="49">
        <f t="shared" si="95"/>
        <v>-1.9102748542548362</v>
      </c>
      <c r="AF264" s="49">
        <f t="shared" si="96"/>
        <v>0.57373758477719794</v>
      </c>
      <c r="AG264" s="49">
        <f t="shared" si="97"/>
        <v>-1.6088944634322093</v>
      </c>
      <c r="AH264" s="49">
        <f t="shared" si="98"/>
        <v>-1.2836457398424861</v>
      </c>
      <c r="AI264" s="49">
        <f t="shared" si="99"/>
        <v>-2.0861747825038361</v>
      </c>
      <c r="AJ264" s="87">
        <f t="shared" si="100"/>
        <v>-1.4568628679503053</v>
      </c>
      <c r="AK264" s="89">
        <f t="shared" ref="AK264:AN327" si="102">+(AG264-MIN(AG$7:AG$782))/(MAX(AG$7:AG$782)-MIN(AG$7:AG$782))</f>
        <v>0.1075786535565335</v>
      </c>
      <c r="AL264" s="89">
        <f t="shared" si="102"/>
        <v>0.15442872228795876</v>
      </c>
      <c r="AM264" s="89">
        <f t="shared" si="102"/>
        <v>0.13918296885979634</v>
      </c>
      <c r="AN264" s="89">
        <f t="shared" si="101"/>
        <v>0.21429078203595259</v>
      </c>
    </row>
    <row r="265" spans="1:40">
      <c r="A265" s="1" t="s">
        <v>7</v>
      </c>
      <c r="B265" s="1">
        <v>13089021502</v>
      </c>
      <c r="C265" s="1"/>
      <c r="D265" s="12">
        <v>75.900000000000006</v>
      </c>
      <c r="E265" s="12">
        <v>64.5</v>
      </c>
      <c r="F265" s="12">
        <v>36.4</v>
      </c>
      <c r="G265" s="12">
        <v>29.9</v>
      </c>
      <c r="H265" s="12">
        <v>7</v>
      </c>
      <c r="I265" s="12">
        <v>3.1</v>
      </c>
      <c r="J265" s="12">
        <v>33.700000000000003</v>
      </c>
      <c r="K265" s="12">
        <v>16.3</v>
      </c>
      <c r="L265" s="12">
        <v>36.799999999999997</v>
      </c>
      <c r="M265" s="12">
        <v>3.5</v>
      </c>
      <c r="N265" s="12">
        <v>76.8</v>
      </c>
      <c r="O265" s="12">
        <v>3.2</v>
      </c>
      <c r="P265" s="12">
        <v>5.5</v>
      </c>
      <c r="Q265" s="12">
        <v>9.3000000000000007</v>
      </c>
      <c r="R265" s="23"/>
      <c r="S265" s="49">
        <f t="shared" si="83"/>
        <v>0.16173569150148118</v>
      </c>
      <c r="T265" s="49">
        <f t="shared" si="84"/>
        <v>-0.50726480962793807</v>
      </c>
      <c r="U265" s="49">
        <f t="shared" si="85"/>
        <v>-0.46184984101389265</v>
      </c>
      <c r="V265" s="49">
        <f t="shared" si="86"/>
        <v>-0.17748162818268906</v>
      </c>
      <c r="W265" s="49">
        <f t="shared" si="87"/>
        <v>0.81195173313358204</v>
      </c>
      <c r="X265" s="49">
        <f t="shared" si="88"/>
        <v>0.93173702480633169</v>
      </c>
      <c r="Y265" s="49">
        <f t="shared" si="89"/>
        <v>-0.48401686712837788</v>
      </c>
      <c r="Z265" s="49">
        <f t="shared" si="90"/>
        <v>0.71756442306551871</v>
      </c>
      <c r="AA265" s="49">
        <f t="shared" si="91"/>
        <v>0.15464547869374715</v>
      </c>
      <c r="AB265" s="49">
        <f t="shared" si="92"/>
        <v>0.87856570104882292</v>
      </c>
      <c r="AC265" s="49">
        <f t="shared" si="93"/>
        <v>0.16363939290100599</v>
      </c>
      <c r="AD265" s="49">
        <f t="shared" si="94"/>
        <v>0.93356780743285994</v>
      </c>
      <c r="AE265" s="49">
        <f t="shared" si="95"/>
        <v>1.2854661254121516</v>
      </c>
      <c r="AF265" s="49">
        <f t="shared" si="96"/>
        <v>0.43870857525284607</v>
      </c>
      <c r="AG265" s="49">
        <f t="shared" si="97"/>
        <v>0.44273203349787532</v>
      </c>
      <c r="AH265" s="49">
        <f t="shared" si="98"/>
        <v>3.9258757641213893E-2</v>
      </c>
      <c r="AI265" s="49">
        <f t="shared" si="99"/>
        <v>0.58359186760269621</v>
      </c>
      <c r="AJ265" s="87">
        <f t="shared" si="100"/>
        <v>0.7053454752497158</v>
      </c>
      <c r="AK265" s="89">
        <f t="shared" si="102"/>
        <v>0.72000668019388825</v>
      </c>
      <c r="AL265" s="89">
        <f t="shared" si="102"/>
        <v>0.54105552998797546</v>
      </c>
      <c r="AM265" s="89">
        <f t="shared" si="102"/>
        <v>0.76036326831214018</v>
      </c>
      <c r="AN265" s="89">
        <f t="shared" si="101"/>
        <v>0.81856466799415561</v>
      </c>
    </row>
    <row r="266" spans="1:40">
      <c r="A266" s="1" t="s">
        <v>7</v>
      </c>
      <c r="B266" s="1">
        <v>13089021503</v>
      </c>
      <c r="C266" s="1"/>
      <c r="D266" s="12">
        <v>75.900000000000006</v>
      </c>
      <c r="E266" s="12">
        <v>64.5</v>
      </c>
      <c r="F266" s="12">
        <v>36.4</v>
      </c>
      <c r="G266" s="12">
        <v>29.9</v>
      </c>
      <c r="H266" s="12">
        <v>6.2</v>
      </c>
      <c r="I266" s="12">
        <v>9.1999999999999993</v>
      </c>
      <c r="J266" s="12">
        <v>10</v>
      </c>
      <c r="K266" s="12">
        <v>34.799999999999997</v>
      </c>
      <c r="L266" s="12">
        <v>34.9</v>
      </c>
      <c r="M266" s="12">
        <v>12.2</v>
      </c>
      <c r="N266" s="12">
        <v>76.8</v>
      </c>
      <c r="O266" s="12">
        <v>11.9</v>
      </c>
      <c r="P266" s="12">
        <v>27.3</v>
      </c>
      <c r="Q266" s="12">
        <v>11</v>
      </c>
      <c r="R266" s="23"/>
      <c r="S266" s="49">
        <f t="shared" si="83"/>
        <v>0.16173569150148118</v>
      </c>
      <c r="T266" s="49">
        <f t="shared" si="84"/>
        <v>-0.50726480962793807</v>
      </c>
      <c r="U266" s="49">
        <f t="shared" si="85"/>
        <v>-0.46184984101389265</v>
      </c>
      <c r="V266" s="49">
        <f t="shared" si="86"/>
        <v>-0.17748162818268906</v>
      </c>
      <c r="W266" s="49">
        <f t="shared" si="87"/>
        <v>1.0976460073524061</v>
      </c>
      <c r="X266" s="49">
        <f t="shared" si="88"/>
        <v>0.20344426519740524</v>
      </c>
      <c r="Y266" s="49">
        <f t="shared" si="89"/>
        <v>0.70669327227450129</v>
      </c>
      <c r="Z266" s="49">
        <f t="shared" si="90"/>
        <v>-0.19523838558084661</v>
      </c>
      <c r="AA266" s="49">
        <f t="shared" si="91"/>
        <v>0.32951787213604122</v>
      </c>
      <c r="AB266" s="49">
        <f t="shared" si="92"/>
        <v>0.14331158290885676</v>
      </c>
      <c r="AC266" s="49">
        <f t="shared" si="93"/>
        <v>0.16363939290100599</v>
      </c>
      <c r="AD266" s="49">
        <f t="shared" si="94"/>
        <v>3.8745086862901942E-2</v>
      </c>
      <c r="AE266" s="49">
        <f t="shared" si="95"/>
        <v>-0.28008788260448514</v>
      </c>
      <c r="AF266" s="49">
        <f t="shared" si="96"/>
        <v>0.18365377948462619</v>
      </c>
      <c r="AG266" s="49">
        <f t="shared" si="97"/>
        <v>8.8383267240213323E-2</v>
      </c>
      <c r="AH266" s="49">
        <f t="shared" si="98"/>
        <v>0.14613185107161059</v>
      </c>
      <c r="AI266" s="49">
        <f t="shared" si="99"/>
        <v>9.2530356488017121E-2</v>
      </c>
      <c r="AJ266" s="87">
        <f t="shared" si="100"/>
        <v>2.6487594161012248E-2</v>
      </c>
      <c r="AK266" s="89">
        <f t="shared" si="102"/>
        <v>0.61423054794696852</v>
      </c>
      <c r="AL266" s="89">
        <f t="shared" si="102"/>
        <v>0.57228983527653932</v>
      </c>
      <c r="AM266" s="89">
        <f t="shared" si="102"/>
        <v>0.646106939388575</v>
      </c>
      <c r="AN266" s="89">
        <f t="shared" si="101"/>
        <v>0.62884377865020291</v>
      </c>
    </row>
    <row r="267" spans="1:40">
      <c r="A267" s="1" t="s">
        <v>7</v>
      </c>
      <c r="B267" s="1">
        <v>13089021504</v>
      </c>
      <c r="C267" s="1"/>
      <c r="D267" s="12">
        <v>75.900000000000006</v>
      </c>
      <c r="E267" s="12">
        <v>64.5</v>
      </c>
      <c r="F267" s="12">
        <v>36.4</v>
      </c>
      <c r="G267" s="12">
        <v>29.9</v>
      </c>
      <c r="H267" s="12">
        <v>6.1</v>
      </c>
      <c r="I267" s="12">
        <v>2.1</v>
      </c>
      <c r="J267" s="12">
        <v>42.1</v>
      </c>
      <c r="K267" s="12">
        <v>15.2</v>
      </c>
      <c r="L267" s="12">
        <v>45.9</v>
      </c>
      <c r="M267" s="12">
        <v>4.2</v>
      </c>
      <c r="N267" s="12">
        <v>76.8</v>
      </c>
      <c r="O267" s="12">
        <v>3.4</v>
      </c>
      <c r="P267" s="12">
        <v>5</v>
      </c>
      <c r="Q267" s="12">
        <v>5</v>
      </c>
      <c r="R267" s="23"/>
      <c r="S267" s="49">
        <f t="shared" si="83"/>
        <v>0.16173569150148118</v>
      </c>
      <c r="T267" s="49">
        <f t="shared" si="84"/>
        <v>-0.50726480962793807</v>
      </c>
      <c r="U267" s="49">
        <f t="shared" si="85"/>
        <v>-0.46184984101389265</v>
      </c>
      <c r="V267" s="49">
        <f t="shared" si="86"/>
        <v>-0.17748162818268906</v>
      </c>
      <c r="W267" s="49">
        <f t="shared" si="87"/>
        <v>1.1333577916297592</v>
      </c>
      <c r="X267" s="49">
        <f t="shared" si="88"/>
        <v>1.0511292804799262</v>
      </c>
      <c r="Y267" s="49">
        <f t="shared" si="89"/>
        <v>-0.90604071400534758</v>
      </c>
      <c r="Z267" s="49">
        <f t="shared" si="90"/>
        <v>0.77183918466070811</v>
      </c>
      <c r="AA267" s="49">
        <f t="shared" si="91"/>
        <v>-0.68290124779303041</v>
      </c>
      <c r="AB267" s="49">
        <f t="shared" si="92"/>
        <v>0.81940732372721659</v>
      </c>
      <c r="AC267" s="49">
        <f t="shared" si="93"/>
        <v>0.16363939290100599</v>
      </c>
      <c r="AD267" s="49">
        <f t="shared" si="94"/>
        <v>0.91299717017837823</v>
      </c>
      <c r="AE267" s="49">
        <f t="shared" si="95"/>
        <v>1.3213733274308819</v>
      </c>
      <c r="AF267" s="49">
        <f t="shared" si="96"/>
        <v>1.0838471763136379</v>
      </c>
      <c r="AG267" s="49">
        <f t="shared" si="97"/>
        <v>0.40506228154497864</v>
      </c>
      <c r="AH267" s="49">
        <f t="shared" si="98"/>
        <v>4.1940824397328443E-2</v>
      </c>
      <c r="AI267" s="49">
        <f t="shared" si="99"/>
        <v>0.30278175353163145</v>
      </c>
      <c r="AJ267" s="87">
        <f t="shared" si="100"/>
        <v>0.87046426670597599</v>
      </c>
      <c r="AK267" s="89">
        <f t="shared" si="102"/>
        <v>0.70876193760211936</v>
      </c>
      <c r="AL267" s="89">
        <f t="shared" si="102"/>
        <v>0.5418393801524638</v>
      </c>
      <c r="AM267" s="89">
        <f t="shared" si="102"/>
        <v>0.69502658027577169</v>
      </c>
      <c r="AN267" s="89">
        <f t="shared" si="101"/>
        <v>0.86471053274016285</v>
      </c>
    </row>
    <row r="268" spans="1:40">
      <c r="A268" s="1" t="s">
        <v>7</v>
      </c>
      <c r="B268" s="1">
        <v>13089021602</v>
      </c>
      <c r="C268" s="1"/>
      <c r="D268" s="12">
        <v>77.2</v>
      </c>
      <c r="E268" s="12">
        <v>71.099999999999994</v>
      </c>
      <c r="F268" s="12">
        <v>64.2</v>
      </c>
      <c r="G268" s="12">
        <v>32.6</v>
      </c>
      <c r="H268" s="12">
        <v>6.4</v>
      </c>
      <c r="I268" s="12">
        <v>4.3888999999999996</v>
      </c>
      <c r="J268" s="12">
        <v>13.1</v>
      </c>
      <c r="K268" s="12">
        <v>11.1</v>
      </c>
      <c r="L268" s="12">
        <v>33.6</v>
      </c>
      <c r="M268" s="12">
        <v>2.1703999999999999</v>
      </c>
      <c r="N268" s="12">
        <v>84.1</v>
      </c>
      <c r="O268" s="12">
        <v>3.2</v>
      </c>
      <c r="P268" s="12">
        <v>7.1</v>
      </c>
      <c r="Q268" s="12">
        <v>10.4</v>
      </c>
      <c r="R268" s="23"/>
      <c r="S268" s="49">
        <f t="shared" si="83"/>
        <v>0.27247206016355996</v>
      </c>
      <c r="T268" s="49">
        <f t="shared" si="84"/>
        <v>0.12364110090666809</v>
      </c>
      <c r="U268" s="49">
        <f t="shared" si="85"/>
        <v>0.87035499606409295</v>
      </c>
      <c r="V268" s="49">
        <f t="shared" si="86"/>
        <v>-3.3961941818978117E-2</v>
      </c>
      <c r="W268" s="49">
        <f t="shared" si="87"/>
        <v>1.0262224387976999</v>
      </c>
      <c r="X268" s="49">
        <f t="shared" si="88"/>
        <v>0.77785234646863566</v>
      </c>
      <c r="Y268" s="49">
        <f t="shared" si="89"/>
        <v>0.55094637640323874</v>
      </c>
      <c r="Z268" s="49">
        <f t="shared" si="90"/>
        <v>0.97413602333368643</v>
      </c>
      <c r="AA268" s="49">
        <f t="shared" si="91"/>
        <v>0.44916740449129489</v>
      </c>
      <c r="AB268" s="49">
        <f t="shared" si="92"/>
        <v>0.99093281317283433</v>
      </c>
      <c r="AC268" s="49">
        <f t="shared" si="93"/>
        <v>0.84946417238510707</v>
      </c>
      <c r="AD268" s="49">
        <f t="shared" si="94"/>
        <v>0.93356780743285994</v>
      </c>
      <c r="AE268" s="49">
        <f t="shared" si="95"/>
        <v>1.1705630789522152</v>
      </c>
      <c r="AF268" s="49">
        <f t="shared" si="96"/>
        <v>0.27367311916752729</v>
      </c>
      <c r="AG268" s="49">
        <f t="shared" si="97"/>
        <v>0.70802212304940382</v>
      </c>
      <c r="AH268" s="49">
        <f t="shared" si="98"/>
        <v>0.51250391099784542</v>
      </c>
      <c r="AI268" s="49">
        <f t="shared" si="99"/>
        <v>0.80474541366593855</v>
      </c>
      <c r="AJ268" s="87">
        <f t="shared" si="100"/>
        <v>0.80681704448442748</v>
      </c>
      <c r="AK268" s="89">
        <f t="shared" si="102"/>
        <v>0.79919803703861625</v>
      </c>
      <c r="AL268" s="89">
        <f t="shared" si="102"/>
        <v>0.67936427657535625</v>
      </c>
      <c r="AM268" s="89">
        <f t="shared" si="102"/>
        <v>0.81181953545931984</v>
      </c>
      <c r="AN268" s="89">
        <f t="shared" si="101"/>
        <v>0.84692299879450239</v>
      </c>
    </row>
    <row r="269" spans="1:40">
      <c r="A269" s="1" t="s">
        <v>7</v>
      </c>
      <c r="B269" s="1">
        <v>13089021603</v>
      </c>
      <c r="C269" s="1"/>
      <c r="D269" s="12">
        <v>77.2</v>
      </c>
      <c r="E269" s="12">
        <v>71.5</v>
      </c>
      <c r="F269" s="12">
        <v>58.8</v>
      </c>
      <c r="G269" s="12">
        <v>32.700000000000003</v>
      </c>
      <c r="H269" s="12">
        <v>8.5</v>
      </c>
      <c r="I269" s="12">
        <v>10.9108</v>
      </c>
      <c r="J269" s="12">
        <v>2.2999999999999998</v>
      </c>
      <c r="K269" s="12">
        <v>10.7</v>
      </c>
      <c r="L269" s="12">
        <v>40.799999999999997</v>
      </c>
      <c r="M269" s="12">
        <v>4.7</v>
      </c>
      <c r="N269" s="12">
        <v>84.4</v>
      </c>
      <c r="O269" s="12">
        <v>1.9</v>
      </c>
      <c r="P269" s="12">
        <v>10</v>
      </c>
      <c r="Q269" s="12">
        <v>4.2</v>
      </c>
      <c r="R269" s="23"/>
      <c r="S269" s="49">
        <f t="shared" si="83"/>
        <v>0.27247206016355996</v>
      </c>
      <c r="T269" s="49">
        <f t="shared" si="84"/>
        <v>0.16187782275725085</v>
      </c>
      <c r="U269" s="49">
        <f t="shared" si="85"/>
        <v>0.61158139461728978</v>
      </c>
      <c r="V269" s="49">
        <f t="shared" si="86"/>
        <v>-2.8646397879581349E-2</v>
      </c>
      <c r="W269" s="49">
        <f t="shared" si="87"/>
        <v>0.27627496897328702</v>
      </c>
      <c r="X269" s="49">
        <f t="shared" si="88"/>
        <v>-8.1200580898033235E-4</v>
      </c>
      <c r="Y269" s="49">
        <f t="shared" si="89"/>
        <v>1.0935484652450569</v>
      </c>
      <c r="Z269" s="49">
        <f t="shared" si="90"/>
        <v>0.9938723002773916</v>
      </c>
      <c r="AA269" s="49">
        <f t="shared" si="91"/>
        <v>-0.21350692855318798</v>
      </c>
      <c r="AB269" s="49">
        <f t="shared" si="92"/>
        <v>0.77715133992606911</v>
      </c>
      <c r="AC269" s="49">
        <f t="shared" si="93"/>
        <v>0.87764875236390683</v>
      </c>
      <c r="AD269" s="49">
        <f t="shared" si="94"/>
        <v>1.0672769495869918</v>
      </c>
      <c r="AE269" s="49">
        <f t="shared" si="95"/>
        <v>0.96230130724357976</v>
      </c>
      <c r="AF269" s="49">
        <f t="shared" si="96"/>
        <v>1.2038729625575062</v>
      </c>
      <c r="AG269" s="49">
        <f t="shared" si="97"/>
        <v>0.62928223424529328</v>
      </c>
      <c r="AH269" s="49">
        <f t="shared" si="98"/>
        <v>0.34089947258112607</v>
      </c>
      <c r="AI269" s="49">
        <f t="shared" si="99"/>
        <v>0.51917223721675754</v>
      </c>
      <c r="AJ269" s="87">
        <f t="shared" si="100"/>
        <v>1.0277749929379962</v>
      </c>
      <c r="AK269" s="89">
        <f t="shared" si="102"/>
        <v>0.77569350792958836</v>
      </c>
      <c r="AL269" s="89">
        <f t="shared" si="102"/>
        <v>0.62921184581530598</v>
      </c>
      <c r="AM269" s="89">
        <f t="shared" si="102"/>
        <v>0.74537461554274931</v>
      </c>
      <c r="AN269" s="89">
        <f t="shared" si="101"/>
        <v>0.90867427200797313</v>
      </c>
    </row>
    <row r="270" spans="1:40">
      <c r="A270" s="1" t="s">
        <v>7</v>
      </c>
      <c r="B270" s="1">
        <v>13089021604</v>
      </c>
      <c r="C270" s="1"/>
      <c r="D270" s="12">
        <v>77.400000000000006</v>
      </c>
      <c r="E270" s="12">
        <v>72.400000000000006</v>
      </c>
      <c r="F270" s="12">
        <v>66</v>
      </c>
      <c r="G270" s="12">
        <v>33</v>
      </c>
      <c r="H270" s="12">
        <v>6.9</v>
      </c>
      <c r="I270" s="12">
        <v>3.8818999999999999</v>
      </c>
      <c r="J270" s="12">
        <v>-4.0144000000000002</v>
      </c>
      <c r="K270" s="12">
        <v>3.5</v>
      </c>
      <c r="L270" s="12">
        <v>13.5</v>
      </c>
      <c r="M270" s="12">
        <v>-0.21249999999999999</v>
      </c>
      <c r="N270" s="12">
        <v>85.5</v>
      </c>
      <c r="O270" s="12">
        <v>0.5</v>
      </c>
      <c r="P270" s="12">
        <v>2</v>
      </c>
      <c r="Q270" s="12">
        <v>4.5</v>
      </c>
      <c r="R270" s="23"/>
      <c r="S270" s="49">
        <f t="shared" si="83"/>
        <v>0.28950842457311077</v>
      </c>
      <c r="T270" s="49">
        <f t="shared" si="84"/>
        <v>0.2479104469210614</v>
      </c>
      <c r="U270" s="49">
        <f t="shared" si="85"/>
        <v>0.95661286321302708</v>
      </c>
      <c r="V270" s="49">
        <f t="shared" si="86"/>
        <v>-1.2699766061391412E-2</v>
      </c>
      <c r="W270" s="49">
        <f t="shared" si="87"/>
        <v>0.84766351741093493</v>
      </c>
      <c r="X270" s="49">
        <f t="shared" si="88"/>
        <v>0.83838422009514812</v>
      </c>
      <c r="Y270" s="49">
        <f t="shared" si="89"/>
        <v>1.4107898198545734</v>
      </c>
      <c r="Z270" s="49">
        <f t="shared" si="90"/>
        <v>1.3491252852640852</v>
      </c>
      <c r="AA270" s="49">
        <f t="shared" si="91"/>
        <v>2.2991332509071443</v>
      </c>
      <c r="AB270" s="49">
        <f t="shared" si="92"/>
        <v>1.1923163807723431</v>
      </c>
      <c r="AC270" s="49">
        <f t="shared" si="93"/>
        <v>0.98099221228616817</v>
      </c>
      <c r="AD270" s="49">
        <f t="shared" si="94"/>
        <v>1.2112714103683644</v>
      </c>
      <c r="AE270" s="49">
        <f t="shared" si="95"/>
        <v>1.5368165395432629</v>
      </c>
      <c r="AF270" s="49">
        <f t="shared" si="96"/>
        <v>1.1588632927160556</v>
      </c>
      <c r="AG270" s="49">
        <f t="shared" si="97"/>
        <v>1.1631783513479701</v>
      </c>
      <c r="AH270" s="49">
        <f t="shared" si="98"/>
        <v>0.65402421800092347</v>
      </c>
      <c r="AI270" s="49">
        <f t="shared" si="99"/>
        <v>1.6135249723145242</v>
      </c>
      <c r="AJ270" s="87">
        <f t="shared" si="100"/>
        <v>1.2219858637284626</v>
      </c>
      <c r="AK270" s="89">
        <f t="shared" si="102"/>
        <v>0.93506605742424476</v>
      </c>
      <c r="AL270" s="89">
        <f t="shared" si="102"/>
        <v>0.72072443872266245</v>
      </c>
      <c r="AM270" s="89">
        <f t="shared" si="102"/>
        <v>1</v>
      </c>
      <c r="AN270" s="89">
        <f t="shared" si="101"/>
        <v>0.96295052062062825</v>
      </c>
    </row>
    <row r="271" spans="1:40">
      <c r="A271" s="1" t="s">
        <v>7</v>
      </c>
      <c r="B271" s="1">
        <v>13089021605</v>
      </c>
      <c r="C271" s="1"/>
      <c r="D271" s="12">
        <v>77.400000000000006</v>
      </c>
      <c r="E271" s="12">
        <v>72.400000000000006</v>
      </c>
      <c r="F271" s="12">
        <v>63.4</v>
      </c>
      <c r="G271" s="12">
        <v>33</v>
      </c>
      <c r="H271" s="12">
        <v>8</v>
      </c>
      <c r="I271" s="12">
        <v>5.3</v>
      </c>
      <c r="J271" s="12">
        <v>32.1</v>
      </c>
      <c r="K271" s="12">
        <v>27.9</v>
      </c>
      <c r="L271" s="12">
        <v>48.4</v>
      </c>
      <c r="M271" s="12">
        <v>11.9</v>
      </c>
      <c r="N271" s="12">
        <v>85.5</v>
      </c>
      <c r="O271" s="12">
        <v>4.7</v>
      </c>
      <c r="P271" s="12">
        <v>22.6</v>
      </c>
      <c r="Q271" s="12">
        <v>10.6</v>
      </c>
      <c r="R271" s="23"/>
      <c r="S271" s="49">
        <f t="shared" si="83"/>
        <v>0.28950842457311077</v>
      </c>
      <c r="T271" s="49">
        <f t="shared" si="84"/>
        <v>0.2479104469210614</v>
      </c>
      <c r="U271" s="49">
        <f t="shared" si="85"/>
        <v>0.83201816622012192</v>
      </c>
      <c r="V271" s="49">
        <f t="shared" si="86"/>
        <v>-1.2699766061391412E-2</v>
      </c>
      <c r="W271" s="49">
        <f t="shared" si="87"/>
        <v>0.45483389036005206</v>
      </c>
      <c r="X271" s="49">
        <f t="shared" si="88"/>
        <v>0.66907406232442368</v>
      </c>
      <c r="Y271" s="49">
        <f t="shared" si="89"/>
        <v>-0.40363137248514547</v>
      </c>
      <c r="Z271" s="49">
        <f t="shared" si="90"/>
        <v>0.14521239169806802</v>
      </c>
      <c r="AA271" s="49">
        <f t="shared" si="91"/>
        <v>-0.91299650232236484</v>
      </c>
      <c r="AB271" s="49">
        <f t="shared" si="92"/>
        <v>0.16866517318954516</v>
      </c>
      <c r="AC271" s="49">
        <f t="shared" si="93"/>
        <v>0.98099221228616817</v>
      </c>
      <c r="AD271" s="49">
        <f t="shared" si="94"/>
        <v>0.77928802802424657</v>
      </c>
      <c r="AE271" s="49">
        <f t="shared" si="95"/>
        <v>5.7439816371578668E-2</v>
      </c>
      <c r="AF271" s="49">
        <f t="shared" si="96"/>
        <v>0.24366667260656036</v>
      </c>
      <c r="AG271" s="49">
        <f t="shared" si="97"/>
        <v>0.20411887813140228</v>
      </c>
      <c r="AH271" s="49">
        <f t="shared" si="98"/>
        <v>0.29671626455031891</v>
      </c>
      <c r="AI271" s="49">
        <f t="shared" si="99"/>
        <v>-0.19970631247825055</v>
      </c>
      <c r="AJ271" s="87">
        <f t="shared" si="100"/>
        <v>0.51534668232213843</v>
      </c>
      <c r="AK271" s="89">
        <f t="shared" si="102"/>
        <v>0.64877861597778186</v>
      </c>
      <c r="AL271" s="89">
        <f t="shared" si="102"/>
        <v>0.61629903713759027</v>
      </c>
      <c r="AM271" s="89">
        <f t="shared" si="102"/>
        <v>0.57811161045891823</v>
      </c>
      <c r="AN271" s="89">
        <f t="shared" si="101"/>
        <v>0.76546557174342289</v>
      </c>
    </row>
    <row r="272" spans="1:40">
      <c r="A272" s="1" t="s">
        <v>7</v>
      </c>
      <c r="B272" s="1">
        <v>13089021703</v>
      </c>
      <c r="C272" s="1"/>
      <c r="D272" s="12">
        <v>77.400000000000006</v>
      </c>
      <c r="E272" s="12">
        <v>72.400000000000006</v>
      </c>
      <c r="F272" s="12">
        <v>66.5</v>
      </c>
      <c r="G272" s="12">
        <v>33</v>
      </c>
      <c r="H272" s="12">
        <v>4.3</v>
      </c>
      <c r="I272" s="12">
        <v>3.1208</v>
      </c>
      <c r="J272" s="12">
        <v>3.2</v>
      </c>
      <c r="K272" s="12">
        <v>7.7</v>
      </c>
      <c r="L272" s="12">
        <v>17.3</v>
      </c>
      <c r="M272" s="12">
        <v>2.9786000000000001</v>
      </c>
      <c r="N272" s="12">
        <v>85.5</v>
      </c>
      <c r="O272" s="12">
        <v>3</v>
      </c>
      <c r="P272" s="12">
        <v>6.4</v>
      </c>
      <c r="Q272" s="12">
        <v>12.1</v>
      </c>
      <c r="R272" s="23"/>
      <c r="S272" s="49">
        <f t="shared" si="83"/>
        <v>0.28950842457311077</v>
      </c>
      <c r="T272" s="49">
        <f t="shared" si="84"/>
        <v>0.2479104469210614</v>
      </c>
      <c r="U272" s="49">
        <f t="shared" si="85"/>
        <v>0.9805733818655088</v>
      </c>
      <c r="V272" s="49">
        <f t="shared" si="86"/>
        <v>-1.2699766061391412E-2</v>
      </c>
      <c r="W272" s="49">
        <f t="shared" si="87"/>
        <v>1.7761699086221132</v>
      </c>
      <c r="X272" s="49">
        <f t="shared" si="88"/>
        <v>0.92925366588832081</v>
      </c>
      <c r="Y272" s="49">
        <f t="shared" si="89"/>
        <v>1.0483316245082388</v>
      </c>
      <c r="Z272" s="49">
        <f t="shared" si="90"/>
        <v>1.1418943773551806</v>
      </c>
      <c r="AA272" s="49">
        <f t="shared" si="91"/>
        <v>1.9493884640225556</v>
      </c>
      <c r="AB272" s="49">
        <f t="shared" si="92"/>
        <v>0.92263024095665958</v>
      </c>
      <c r="AC272" s="49">
        <f t="shared" si="93"/>
        <v>0.98099221228616817</v>
      </c>
      <c r="AD272" s="49">
        <f t="shared" si="94"/>
        <v>0.95413844468734188</v>
      </c>
      <c r="AE272" s="49">
        <f t="shared" si="95"/>
        <v>1.2208331617784371</v>
      </c>
      <c r="AF272" s="49">
        <f t="shared" si="96"/>
        <v>1.8618323399307413E-2</v>
      </c>
      <c r="AG272" s="49">
        <f t="shared" si="97"/>
        <v>0.96096969653310715</v>
      </c>
      <c r="AH272" s="49">
        <f t="shared" si="98"/>
        <v>0.75129252661670887</v>
      </c>
      <c r="AI272" s="49">
        <f t="shared" si="99"/>
        <v>1.3379710274447987</v>
      </c>
      <c r="AJ272" s="87">
        <f t="shared" si="100"/>
        <v>0.79364553553781358</v>
      </c>
      <c r="AK272" s="89">
        <f t="shared" si="102"/>
        <v>0.8747050474535879</v>
      </c>
      <c r="AL272" s="89">
        <f t="shared" si="102"/>
        <v>0.74915168779622188</v>
      </c>
      <c r="AM272" s="89">
        <f t="shared" si="102"/>
        <v>0.93588627605988706</v>
      </c>
      <c r="AN272" s="89">
        <f t="shared" si="101"/>
        <v>0.8432419479280886</v>
      </c>
    </row>
    <row r="273" spans="1:40">
      <c r="A273" s="1" t="s">
        <v>7</v>
      </c>
      <c r="B273" s="1">
        <v>13089021704</v>
      </c>
      <c r="C273" s="1"/>
      <c r="D273" s="12">
        <v>76.400000000000006</v>
      </c>
      <c r="E273" s="12">
        <v>71.2</v>
      </c>
      <c r="F273" s="12">
        <v>65.900000000000006</v>
      </c>
      <c r="G273" s="12">
        <v>32.200000000000003</v>
      </c>
      <c r="H273" s="12">
        <v>6.6</v>
      </c>
      <c r="I273" s="12">
        <v>7.7</v>
      </c>
      <c r="J273" s="12">
        <v>9.6</v>
      </c>
      <c r="K273" s="12">
        <v>13.1</v>
      </c>
      <c r="L273" s="12">
        <v>27.5</v>
      </c>
      <c r="M273" s="12">
        <v>4.5</v>
      </c>
      <c r="N273" s="12">
        <v>85.2</v>
      </c>
      <c r="O273" s="12">
        <v>2.7</v>
      </c>
      <c r="P273" s="12">
        <v>15</v>
      </c>
      <c r="Q273" s="12">
        <v>6.1</v>
      </c>
      <c r="R273" s="23"/>
      <c r="S273" s="49">
        <f t="shared" si="83"/>
        <v>0.20432660252535773</v>
      </c>
      <c r="T273" s="49">
        <f t="shared" si="84"/>
        <v>0.13320028136931447</v>
      </c>
      <c r="U273" s="49">
        <f t="shared" si="85"/>
        <v>0.95182075948253098</v>
      </c>
      <c r="V273" s="49">
        <f t="shared" si="86"/>
        <v>-5.5224117576564827E-2</v>
      </c>
      <c r="W273" s="49">
        <f t="shared" si="87"/>
        <v>0.95479887024299426</v>
      </c>
      <c r="X273" s="49">
        <f t="shared" si="88"/>
        <v>0.38253264870779685</v>
      </c>
      <c r="Y273" s="49">
        <f t="shared" si="89"/>
        <v>0.72678964593530948</v>
      </c>
      <c r="Z273" s="49">
        <f t="shared" si="90"/>
        <v>0.87545463861516049</v>
      </c>
      <c r="AA273" s="49">
        <f t="shared" si="91"/>
        <v>1.0105998255428712</v>
      </c>
      <c r="AB273" s="49">
        <f t="shared" si="92"/>
        <v>0.79405373344652797</v>
      </c>
      <c r="AC273" s="49">
        <f t="shared" si="93"/>
        <v>0.95280763230736976</v>
      </c>
      <c r="AD273" s="49">
        <f t="shared" si="94"/>
        <v>0.98499440056906451</v>
      </c>
      <c r="AE273" s="49">
        <f t="shared" si="95"/>
        <v>0.60322928705627776</v>
      </c>
      <c r="AF273" s="49">
        <f t="shared" si="96"/>
        <v>0.91881172022831914</v>
      </c>
      <c r="AG273" s="49">
        <f t="shared" si="97"/>
        <v>0.74316932406567526</v>
      </c>
      <c r="AH273" s="49">
        <f t="shared" si="98"/>
        <v>0.47117781295524841</v>
      </c>
      <c r="AI273" s="49">
        <f t="shared" si="99"/>
        <v>0.89336939920151981</v>
      </c>
      <c r="AJ273" s="87">
        <f t="shared" si="100"/>
        <v>0.86496076004025779</v>
      </c>
      <c r="AK273" s="89">
        <f t="shared" si="102"/>
        <v>0.8096897766376272</v>
      </c>
      <c r="AL273" s="89">
        <f t="shared" si="102"/>
        <v>0.66728647550105447</v>
      </c>
      <c r="AM273" s="89">
        <f t="shared" si="102"/>
        <v>0.83243986715439733</v>
      </c>
      <c r="AN273" s="89">
        <f t="shared" si="101"/>
        <v>0.86317246386268887</v>
      </c>
    </row>
    <row r="274" spans="1:40">
      <c r="A274" s="1" t="s">
        <v>7</v>
      </c>
      <c r="B274" s="1">
        <v>13089021705</v>
      </c>
      <c r="C274" s="1"/>
      <c r="D274" s="12">
        <v>77.400000000000006</v>
      </c>
      <c r="E274" s="12">
        <v>72.400000000000006</v>
      </c>
      <c r="F274" s="12">
        <v>51.1</v>
      </c>
      <c r="G274" s="12">
        <v>33</v>
      </c>
      <c r="H274" s="12">
        <v>9.1</v>
      </c>
      <c r="I274" s="12">
        <v>15</v>
      </c>
      <c r="J274" s="12">
        <v>24.2</v>
      </c>
      <c r="K274" s="12">
        <v>24.5</v>
      </c>
      <c r="L274" s="12">
        <v>39.4</v>
      </c>
      <c r="M274" s="12">
        <v>27.6</v>
      </c>
      <c r="N274" s="12">
        <v>85.5</v>
      </c>
      <c r="O274" s="12">
        <v>9.5</v>
      </c>
      <c r="P274" s="12">
        <v>29.8</v>
      </c>
      <c r="Q274" s="12">
        <v>10.199999999999999</v>
      </c>
      <c r="R274" s="23"/>
      <c r="S274" s="49">
        <f t="shared" si="83"/>
        <v>0.28950842457311077</v>
      </c>
      <c r="T274" s="49">
        <f t="shared" si="84"/>
        <v>0.2479104469210614</v>
      </c>
      <c r="U274" s="49">
        <f t="shared" si="85"/>
        <v>0.24258940736907098</v>
      </c>
      <c r="V274" s="49">
        <f t="shared" si="86"/>
        <v>-1.2699766061391412E-2</v>
      </c>
      <c r="W274" s="49">
        <f t="shared" si="87"/>
        <v>6.2004263309169153E-2</v>
      </c>
      <c r="X274" s="49">
        <f t="shared" si="88"/>
        <v>-0.48903081770944296</v>
      </c>
      <c r="Y274" s="49">
        <f t="shared" si="89"/>
        <v>-6.7279926841856737E-3</v>
      </c>
      <c r="Z274" s="49">
        <f t="shared" si="90"/>
        <v>0.31297074571956213</v>
      </c>
      <c r="AA274" s="49">
        <f t="shared" si="91"/>
        <v>-8.4653586016760818E-2</v>
      </c>
      <c r="AB274" s="49">
        <f t="shared" si="92"/>
        <v>-1.158172718166486</v>
      </c>
      <c r="AC274" s="49">
        <f t="shared" si="93"/>
        <v>0.98099221228616817</v>
      </c>
      <c r="AD274" s="49">
        <f t="shared" si="94"/>
        <v>0.28559273391668355</v>
      </c>
      <c r="AE274" s="49">
        <f t="shared" si="95"/>
        <v>-0.45962389269813614</v>
      </c>
      <c r="AF274" s="49">
        <f t="shared" si="96"/>
        <v>0.30367956572849453</v>
      </c>
      <c r="AG274" s="49">
        <f t="shared" si="97"/>
        <v>5.1196228393767806E-3</v>
      </c>
      <c r="AH274" s="49">
        <f t="shared" si="98"/>
        <v>4.7650566531056031E-2</v>
      </c>
      <c r="AI274" s="49">
        <f t="shared" si="99"/>
        <v>-0.30995185282122822</v>
      </c>
      <c r="AJ274" s="87">
        <f t="shared" si="100"/>
        <v>0.27766015480830253</v>
      </c>
      <c r="AK274" s="89">
        <f t="shared" si="102"/>
        <v>0.58937563916735336</v>
      </c>
      <c r="AL274" s="89">
        <f t="shared" si="102"/>
        <v>0.54350808668279338</v>
      </c>
      <c r="AM274" s="89">
        <f t="shared" si="102"/>
        <v>0.55246054550131085</v>
      </c>
      <c r="AN274" s="89">
        <f t="shared" si="101"/>
        <v>0.69903915077784151</v>
      </c>
    </row>
    <row r="275" spans="1:40">
      <c r="A275" s="1" t="s">
        <v>7</v>
      </c>
      <c r="B275" s="1">
        <v>13089021706</v>
      </c>
      <c r="C275" s="1"/>
      <c r="D275" s="12">
        <v>77.400000000000006</v>
      </c>
      <c r="E275" s="12">
        <v>72.400000000000006</v>
      </c>
      <c r="F275" s="12">
        <v>57.5</v>
      </c>
      <c r="G275" s="12">
        <v>33</v>
      </c>
      <c r="H275" s="12">
        <v>5.8</v>
      </c>
      <c r="I275" s="12">
        <v>11.9133</v>
      </c>
      <c r="J275" s="12">
        <v>15.6</v>
      </c>
      <c r="K275" s="12">
        <v>11.7</v>
      </c>
      <c r="L275" s="12">
        <v>33</v>
      </c>
      <c r="M275" s="12">
        <v>7.4</v>
      </c>
      <c r="N275" s="12">
        <v>85.5</v>
      </c>
      <c r="O275" s="12">
        <v>4.0999999999999996</v>
      </c>
      <c r="P275" s="12">
        <v>13.9</v>
      </c>
      <c r="Q275" s="12">
        <v>4</v>
      </c>
      <c r="R275" s="23"/>
      <c r="S275" s="49">
        <f t="shared" si="83"/>
        <v>0.28950842457311077</v>
      </c>
      <c r="T275" s="49">
        <f t="shared" si="84"/>
        <v>0.2479104469210614</v>
      </c>
      <c r="U275" s="49">
        <f t="shared" si="85"/>
        <v>0.54928404612083737</v>
      </c>
      <c r="V275" s="49">
        <f t="shared" si="86"/>
        <v>-1.2699766061391412E-2</v>
      </c>
      <c r="W275" s="49">
        <f t="shared" si="87"/>
        <v>1.2404931444618181</v>
      </c>
      <c r="X275" s="49">
        <f t="shared" si="88"/>
        <v>-0.12050274212175877</v>
      </c>
      <c r="Y275" s="49">
        <f t="shared" si="89"/>
        <v>0.42534404102318812</v>
      </c>
      <c r="Z275" s="49">
        <f t="shared" si="90"/>
        <v>0.94453160791812862</v>
      </c>
      <c r="AA275" s="49">
        <f t="shared" si="91"/>
        <v>0.50439026557833533</v>
      </c>
      <c r="AB275" s="49">
        <f t="shared" si="92"/>
        <v>0.54896902739987252</v>
      </c>
      <c r="AC275" s="49">
        <f t="shared" si="93"/>
        <v>0.98099221228616817</v>
      </c>
      <c r="AD275" s="49">
        <f t="shared" si="94"/>
        <v>0.84099993978769205</v>
      </c>
      <c r="AE275" s="49">
        <f t="shared" si="95"/>
        <v>0.68222513149748421</v>
      </c>
      <c r="AF275" s="49">
        <f t="shared" si="96"/>
        <v>1.2338794091184733</v>
      </c>
      <c r="AG275" s="49">
        <f t="shared" si="97"/>
        <v>0.6582262972642301</v>
      </c>
      <c r="AH275" s="49">
        <f t="shared" si="98"/>
        <v>0.3741910849881237</v>
      </c>
      <c r="AI275" s="49">
        <f t="shared" si="99"/>
        <v>0.6659636336321122</v>
      </c>
      <c r="AJ275" s="87">
        <f t="shared" si="100"/>
        <v>0.9345241731724544</v>
      </c>
      <c r="AK275" s="89">
        <f t="shared" si="102"/>
        <v>0.78433355787244052</v>
      </c>
      <c r="AL275" s="89">
        <f t="shared" si="102"/>
        <v>0.63894152006812355</v>
      </c>
      <c r="AM275" s="89">
        <f t="shared" si="102"/>
        <v>0.77952888276257515</v>
      </c>
      <c r="AN275" s="89">
        <f t="shared" si="101"/>
        <v>0.88261339984191867</v>
      </c>
    </row>
    <row r="276" spans="1:40">
      <c r="A276" s="1" t="s">
        <v>7</v>
      </c>
      <c r="B276" s="1">
        <v>13089021805</v>
      </c>
      <c r="C276" s="1"/>
      <c r="D276" s="12">
        <v>68.400000000000006</v>
      </c>
      <c r="E276" s="12">
        <v>61.9</v>
      </c>
      <c r="F276" s="12">
        <v>34.9</v>
      </c>
      <c r="G276" s="12">
        <v>25.3</v>
      </c>
      <c r="H276" s="12">
        <v>11.3</v>
      </c>
      <c r="I276" s="12">
        <v>6.4</v>
      </c>
      <c r="J276" s="12">
        <v>21</v>
      </c>
      <c r="K276" s="12">
        <v>32</v>
      </c>
      <c r="L276" s="12">
        <v>40.4</v>
      </c>
      <c r="M276" s="12">
        <v>10.8</v>
      </c>
      <c r="N276" s="12">
        <v>82.5</v>
      </c>
      <c r="O276" s="12">
        <v>8.3000000000000007</v>
      </c>
      <c r="P276" s="12">
        <v>27.2</v>
      </c>
      <c r="Q276" s="12">
        <v>7.3</v>
      </c>
      <c r="R276" s="23"/>
      <c r="S276" s="49">
        <f t="shared" si="83"/>
        <v>-0.47712797385666689</v>
      </c>
      <c r="T276" s="49">
        <f t="shared" si="84"/>
        <v>-0.75580350165672261</v>
      </c>
      <c r="U276" s="49">
        <f t="shared" si="85"/>
        <v>-0.53373139697133787</v>
      </c>
      <c r="V276" s="49">
        <f t="shared" si="86"/>
        <v>-0.42199664939493697</v>
      </c>
      <c r="W276" s="49">
        <f t="shared" si="87"/>
        <v>-0.72365499079259732</v>
      </c>
      <c r="X276" s="49">
        <f t="shared" si="88"/>
        <v>0.53774258108346973</v>
      </c>
      <c r="Y276" s="49">
        <f t="shared" si="89"/>
        <v>0.15404299660227896</v>
      </c>
      <c r="Z276" s="49">
        <f t="shared" si="90"/>
        <v>-5.7084446974910344E-2</v>
      </c>
      <c r="AA276" s="49">
        <f t="shared" si="91"/>
        <v>-0.17669168782849462</v>
      </c>
      <c r="AB276" s="49">
        <f t="shared" si="92"/>
        <v>0.2616283375520696</v>
      </c>
      <c r="AC276" s="49">
        <f t="shared" si="93"/>
        <v>0.69914641249818132</v>
      </c>
      <c r="AD276" s="49">
        <f t="shared" si="94"/>
        <v>0.40901655744357424</v>
      </c>
      <c r="AE276" s="49">
        <f t="shared" si="95"/>
        <v>-0.27290644220073901</v>
      </c>
      <c r="AF276" s="49">
        <f t="shared" si="96"/>
        <v>0.73877304086251683</v>
      </c>
      <c r="AG276" s="49">
        <f t="shared" si="97"/>
        <v>2.8524346816661328E-2</v>
      </c>
      <c r="AH276" s="49">
        <f t="shared" si="98"/>
        <v>-0.31721841928378752</v>
      </c>
      <c r="AI276" s="49">
        <f t="shared" si="99"/>
        <v>9.2840675828882082E-3</v>
      </c>
      <c r="AJ276" s="87">
        <f t="shared" si="100"/>
        <v>0.39350739215088332</v>
      </c>
      <c r="AK276" s="89">
        <f t="shared" si="102"/>
        <v>0.59636214911000052</v>
      </c>
      <c r="AL276" s="89">
        <f t="shared" si="102"/>
        <v>0.43687292784656467</v>
      </c>
      <c r="AM276" s="89">
        <f t="shared" si="102"/>
        <v>0.62673784783582787</v>
      </c>
      <c r="AN276" s="89">
        <f t="shared" si="101"/>
        <v>0.73141505965206222</v>
      </c>
    </row>
    <row r="277" spans="1:40">
      <c r="A277" s="1" t="s">
        <v>7</v>
      </c>
      <c r="B277" s="1">
        <v>13089021806</v>
      </c>
      <c r="C277" s="1"/>
      <c r="D277" s="12">
        <v>68.599999999999994</v>
      </c>
      <c r="E277" s="12">
        <v>62.1</v>
      </c>
      <c r="F277" s="12">
        <v>40</v>
      </c>
      <c r="G277" s="12">
        <v>25.3</v>
      </c>
      <c r="H277" s="12">
        <v>7.5</v>
      </c>
      <c r="I277" s="12">
        <v>15.4</v>
      </c>
      <c r="J277" s="12">
        <v>52.1</v>
      </c>
      <c r="K277" s="12">
        <v>51</v>
      </c>
      <c r="L277" s="12">
        <v>46.7</v>
      </c>
      <c r="M277" s="12">
        <v>30.8</v>
      </c>
      <c r="N277" s="12">
        <v>82.8</v>
      </c>
      <c r="O277" s="12">
        <v>15.6</v>
      </c>
      <c r="P277" s="12">
        <v>36.700000000000003</v>
      </c>
      <c r="Q277" s="12">
        <v>16.5</v>
      </c>
      <c r="R277" s="23"/>
      <c r="S277" s="49">
        <f t="shared" si="83"/>
        <v>-0.46009160944711724</v>
      </c>
      <c r="T277" s="49">
        <f t="shared" si="84"/>
        <v>-0.73668514073143121</v>
      </c>
      <c r="U277" s="49">
        <f t="shared" si="85"/>
        <v>-0.289334106716024</v>
      </c>
      <c r="V277" s="49">
        <f t="shared" si="86"/>
        <v>-0.42199664939493697</v>
      </c>
      <c r="W277" s="49">
        <f t="shared" si="87"/>
        <v>0.63339281174681705</v>
      </c>
      <c r="X277" s="49">
        <f t="shared" si="88"/>
        <v>-0.53678771997888075</v>
      </c>
      <c r="Y277" s="49">
        <f t="shared" si="89"/>
        <v>-1.4084500555255497</v>
      </c>
      <c r="Z277" s="49">
        <f t="shared" si="90"/>
        <v>-0.99455760180090735</v>
      </c>
      <c r="AA277" s="49">
        <f t="shared" si="91"/>
        <v>-0.75653172924241785</v>
      </c>
      <c r="AB277" s="49">
        <f t="shared" si="92"/>
        <v>-1.42861101449383</v>
      </c>
      <c r="AC277" s="49">
        <f t="shared" si="93"/>
        <v>0.72733099247697974</v>
      </c>
      <c r="AD277" s="49">
        <f t="shared" si="94"/>
        <v>-0.34181170234501118</v>
      </c>
      <c r="AE277" s="49">
        <f t="shared" si="95"/>
        <v>-0.95514328055661313</v>
      </c>
      <c r="AF277" s="49">
        <f t="shared" si="96"/>
        <v>-0.64152350094196797</v>
      </c>
      <c r="AG277" s="49">
        <f t="shared" si="97"/>
        <v>-0.60756006600914558</v>
      </c>
      <c r="AH277" s="49">
        <f t="shared" si="98"/>
        <v>-0.45999321000673182</v>
      </c>
      <c r="AI277" s="49">
        <f t="shared" si="99"/>
        <v>-1.0599001151790517</v>
      </c>
      <c r="AJ277" s="87">
        <f t="shared" si="100"/>
        <v>-0.30278687284165312</v>
      </c>
      <c r="AK277" s="89">
        <f t="shared" si="102"/>
        <v>0.40648552083258516</v>
      </c>
      <c r="AL277" s="89">
        <f t="shared" si="102"/>
        <v>0.39514613527593917</v>
      </c>
      <c r="AM277" s="89">
        <f t="shared" si="102"/>
        <v>0.37796848411961342</v>
      </c>
      <c r="AN277" s="89">
        <f t="shared" si="101"/>
        <v>0.53682121183869824</v>
      </c>
    </row>
    <row r="278" spans="1:40">
      <c r="A278" s="1" t="s">
        <v>7</v>
      </c>
      <c r="B278" s="1">
        <v>13089021808</v>
      </c>
      <c r="C278" s="1"/>
      <c r="D278" s="12">
        <v>77.400000000000006</v>
      </c>
      <c r="E278" s="12">
        <v>72.400000000000006</v>
      </c>
      <c r="F278" s="12">
        <v>45.1</v>
      </c>
      <c r="G278" s="12">
        <v>33</v>
      </c>
      <c r="H278" s="12">
        <v>8.6</v>
      </c>
      <c r="I278" s="12">
        <v>4.9000000000000004</v>
      </c>
      <c r="J278" s="12">
        <v>17.5</v>
      </c>
      <c r="K278" s="12">
        <v>21.8</v>
      </c>
      <c r="L278" s="12">
        <v>31.1</v>
      </c>
      <c r="M278" s="12">
        <v>11.4</v>
      </c>
      <c r="N278" s="12">
        <v>85.5</v>
      </c>
      <c r="O278" s="12">
        <v>6.7</v>
      </c>
      <c r="P278" s="12">
        <v>16.100000000000001</v>
      </c>
      <c r="Q278" s="12">
        <v>4.5999999999999996</v>
      </c>
      <c r="R278" s="23"/>
      <c r="S278" s="49">
        <f t="shared" si="83"/>
        <v>0.28950842457311077</v>
      </c>
      <c r="T278" s="49">
        <f t="shared" si="84"/>
        <v>0.2479104469210614</v>
      </c>
      <c r="U278" s="49">
        <f t="shared" si="85"/>
        <v>-4.4936816460710044E-2</v>
      </c>
      <c r="V278" s="49">
        <f t="shared" si="86"/>
        <v>-1.2699766061391412E-2</v>
      </c>
      <c r="W278" s="49">
        <f t="shared" si="87"/>
        <v>0.24056318469593416</v>
      </c>
      <c r="X278" s="49">
        <f t="shared" si="88"/>
        <v>0.71683096459386142</v>
      </c>
      <c r="Y278" s="49">
        <f t="shared" si="89"/>
        <v>0.32988626613434974</v>
      </c>
      <c r="Z278" s="49">
        <f t="shared" si="90"/>
        <v>0.4461906150895722</v>
      </c>
      <c r="AA278" s="49">
        <f t="shared" si="91"/>
        <v>0.67926265902062932</v>
      </c>
      <c r="AB278" s="49">
        <f t="shared" si="92"/>
        <v>0.21092115699069264</v>
      </c>
      <c r="AC278" s="49">
        <f t="shared" si="93"/>
        <v>0.98099221228616817</v>
      </c>
      <c r="AD278" s="49">
        <f t="shared" si="94"/>
        <v>0.57358165547942863</v>
      </c>
      <c r="AE278" s="49">
        <f t="shared" si="95"/>
        <v>0.52423344261507132</v>
      </c>
      <c r="AF278" s="49">
        <f t="shared" si="96"/>
        <v>1.1438600694355721</v>
      </c>
      <c r="AG278" s="49">
        <f t="shared" si="97"/>
        <v>0.50118750595127248</v>
      </c>
      <c r="AH278" s="49">
        <f t="shared" si="98"/>
        <v>0.25243752919945944</v>
      </c>
      <c r="AI278" s="49">
        <f t="shared" si="99"/>
        <v>0.44545814370029801</v>
      </c>
      <c r="AJ278" s="87">
        <f t="shared" si="100"/>
        <v>0.80566684495406005</v>
      </c>
      <c r="AK278" s="89">
        <f t="shared" si="102"/>
        <v>0.73745613782877295</v>
      </c>
      <c r="AL278" s="89">
        <f t="shared" si="102"/>
        <v>0.60335831002519524</v>
      </c>
      <c r="AM278" s="89">
        <f t="shared" si="102"/>
        <v>0.72822340021740051</v>
      </c>
      <c r="AN278" s="89">
        <f t="shared" si="101"/>
        <v>0.84660155172302654</v>
      </c>
    </row>
    <row r="279" spans="1:40">
      <c r="A279" s="1" t="s">
        <v>7</v>
      </c>
      <c r="B279" s="1">
        <v>13089021809</v>
      </c>
      <c r="C279" s="1"/>
      <c r="D279" s="12">
        <v>69.599999999999994</v>
      </c>
      <c r="E279" s="12">
        <v>63.3</v>
      </c>
      <c r="F279" s="12">
        <v>61.9</v>
      </c>
      <c r="G279" s="12">
        <v>26.2</v>
      </c>
      <c r="H279" s="12">
        <v>6</v>
      </c>
      <c r="I279" s="12">
        <v>5.3</v>
      </c>
      <c r="J279" s="12">
        <v>8.8000000000000007</v>
      </c>
      <c r="K279" s="12">
        <v>8.4</v>
      </c>
      <c r="L279" s="12">
        <v>21.9</v>
      </c>
      <c r="M279" s="12">
        <v>3.4</v>
      </c>
      <c r="N279" s="12">
        <v>83.1</v>
      </c>
      <c r="O279" s="12">
        <v>4.2</v>
      </c>
      <c r="P279" s="12">
        <v>9.5</v>
      </c>
      <c r="Q279" s="12">
        <v>9.5</v>
      </c>
      <c r="R279" s="23"/>
      <c r="S279" s="49">
        <f t="shared" si="83"/>
        <v>-0.37490978739936415</v>
      </c>
      <c r="T279" s="49">
        <f t="shared" si="84"/>
        <v>-0.62197497517968503</v>
      </c>
      <c r="U279" s="49">
        <f t="shared" si="85"/>
        <v>0.76013661026267665</v>
      </c>
      <c r="V279" s="49">
        <f t="shared" si="86"/>
        <v>-0.37415675394036679</v>
      </c>
      <c r="W279" s="49">
        <f t="shared" si="87"/>
        <v>1.1690695759071121</v>
      </c>
      <c r="X279" s="49">
        <f t="shared" si="88"/>
        <v>0.66907406232442368</v>
      </c>
      <c r="Y279" s="49">
        <f t="shared" si="89"/>
        <v>0.76698239325692552</v>
      </c>
      <c r="Z279" s="49">
        <f t="shared" si="90"/>
        <v>1.1073558927036964</v>
      </c>
      <c r="AA279" s="49">
        <f t="shared" si="91"/>
        <v>1.5260131956885805</v>
      </c>
      <c r="AB279" s="49">
        <f t="shared" si="92"/>
        <v>0.88701689780905246</v>
      </c>
      <c r="AC279" s="49">
        <f t="shared" si="93"/>
        <v>0.75551557245577816</v>
      </c>
      <c r="AD279" s="49">
        <f t="shared" si="94"/>
        <v>0.83071462116045103</v>
      </c>
      <c r="AE279" s="49">
        <f t="shared" si="95"/>
        <v>0.99820850926230997</v>
      </c>
      <c r="AF279" s="49">
        <f t="shared" si="96"/>
        <v>0.40870212869187911</v>
      </c>
      <c r="AG279" s="49">
        <f t="shared" si="97"/>
        <v>0.73554531182300265</v>
      </c>
      <c r="AH279" s="49">
        <f t="shared" si="98"/>
        <v>0.28488873217596028</v>
      </c>
      <c r="AI279" s="49">
        <f t="shared" si="99"/>
        <v>1.173461995400443</v>
      </c>
      <c r="AJ279" s="87">
        <f t="shared" si="100"/>
        <v>0.74828520789260466</v>
      </c>
      <c r="AK279" s="89">
        <f t="shared" si="102"/>
        <v>0.80741394388745291</v>
      </c>
      <c r="AL279" s="89">
        <f t="shared" si="102"/>
        <v>0.61284236955987403</v>
      </c>
      <c r="AM279" s="89">
        <f t="shared" si="102"/>
        <v>0.89760960877742979</v>
      </c>
      <c r="AN279" s="89">
        <f t="shared" si="101"/>
        <v>0.83056506526749285</v>
      </c>
    </row>
    <row r="280" spans="1:40">
      <c r="A280" s="1" t="s">
        <v>7</v>
      </c>
      <c r="B280" s="1">
        <v>13089021810</v>
      </c>
      <c r="C280" s="1"/>
      <c r="D280" s="12">
        <v>71</v>
      </c>
      <c r="E280" s="12">
        <v>64.900000000000006</v>
      </c>
      <c r="F280" s="12">
        <v>55.4</v>
      </c>
      <c r="G280" s="12">
        <v>27.5</v>
      </c>
      <c r="H280" s="12">
        <v>9.9</v>
      </c>
      <c r="I280" s="12">
        <v>2.4</v>
      </c>
      <c r="J280" s="12">
        <v>10.5</v>
      </c>
      <c r="K280" s="12">
        <v>10.1</v>
      </c>
      <c r="L280" s="12">
        <v>29.9</v>
      </c>
      <c r="M280" s="12">
        <v>3.5</v>
      </c>
      <c r="N280" s="12">
        <v>83.6</v>
      </c>
      <c r="O280" s="12">
        <v>3.1</v>
      </c>
      <c r="P280" s="12">
        <v>14.7</v>
      </c>
      <c r="Q280" s="12">
        <v>11.2</v>
      </c>
      <c r="R280" s="23"/>
      <c r="S280" s="49">
        <f t="shared" si="83"/>
        <v>-0.25565523653250938</v>
      </c>
      <c r="T280" s="49">
        <f t="shared" si="84"/>
        <v>-0.46902808777735527</v>
      </c>
      <c r="U280" s="49">
        <f t="shared" si="85"/>
        <v>0.44864986778041388</v>
      </c>
      <c r="V280" s="49">
        <f t="shared" si="86"/>
        <v>-0.30505468272820968</v>
      </c>
      <c r="W280" s="49">
        <f t="shared" si="87"/>
        <v>-0.22369001090965512</v>
      </c>
      <c r="X280" s="49">
        <f t="shared" si="88"/>
        <v>1.0153116037778478</v>
      </c>
      <c r="Y280" s="49">
        <f t="shared" si="89"/>
        <v>0.68157280519849117</v>
      </c>
      <c r="Z280" s="49">
        <f t="shared" si="90"/>
        <v>1.0234767156929494</v>
      </c>
      <c r="AA280" s="49">
        <f t="shared" si="91"/>
        <v>0.7897083811947101</v>
      </c>
      <c r="AB280" s="49">
        <f t="shared" si="92"/>
        <v>0.87856570104882292</v>
      </c>
      <c r="AC280" s="49">
        <f t="shared" si="93"/>
        <v>0.80248987242044267</v>
      </c>
      <c r="AD280" s="49">
        <f t="shared" si="94"/>
        <v>0.94385312606010097</v>
      </c>
      <c r="AE280" s="49">
        <f t="shared" si="95"/>
        <v>0.62477360826751593</v>
      </c>
      <c r="AF280" s="49">
        <f t="shared" si="96"/>
        <v>0.15364733292365923</v>
      </c>
      <c r="AG280" s="49">
        <f t="shared" si="97"/>
        <v>0.55196166738506303</v>
      </c>
      <c r="AH280" s="49">
        <f t="shared" si="98"/>
        <v>0.12744375125843191</v>
      </c>
      <c r="AI280" s="49">
        <f t="shared" si="99"/>
        <v>0.89725026597882751</v>
      </c>
      <c r="AJ280" s="87">
        <f t="shared" si="100"/>
        <v>0.63119098491792969</v>
      </c>
      <c r="AK280" s="89">
        <f t="shared" si="102"/>
        <v>0.75261265853933701</v>
      </c>
      <c r="AL280" s="89">
        <f t="shared" si="102"/>
        <v>0.56682812554126216</v>
      </c>
      <c r="AM280" s="89">
        <f t="shared" si="102"/>
        <v>0.83334283670297804</v>
      </c>
      <c r="AN280" s="89">
        <f t="shared" si="101"/>
        <v>0.79784066044189483</v>
      </c>
    </row>
    <row r="281" spans="1:40">
      <c r="A281" s="1" t="s">
        <v>7</v>
      </c>
      <c r="B281" s="1">
        <v>13089021812</v>
      </c>
      <c r="C281" s="1"/>
      <c r="D281" s="12">
        <v>74.2</v>
      </c>
      <c r="E281" s="12">
        <v>68.7</v>
      </c>
      <c r="F281" s="12">
        <v>46.3</v>
      </c>
      <c r="G281" s="12">
        <v>30.3</v>
      </c>
      <c r="H281" s="12">
        <v>8.8000000000000007</v>
      </c>
      <c r="I281" s="12">
        <v>9.5</v>
      </c>
      <c r="J281" s="12">
        <v>17.3</v>
      </c>
      <c r="K281" s="12">
        <v>24.5</v>
      </c>
      <c r="L281" s="12">
        <v>35.1</v>
      </c>
      <c r="M281" s="12">
        <v>22.9</v>
      </c>
      <c r="N281" s="12">
        <v>84.7</v>
      </c>
      <c r="O281" s="12">
        <v>10</v>
      </c>
      <c r="P281" s="12">
        <v>25.3</v>
      </c>
      <c r="Q281" s="12">
        <v>7.7</v>
      </c>
      <c r="R281" s="23"/>
      <c r="S281" s="49">
        <f t="shared" si="83"/>
        <v>1.6926594020300709E-2</v>
      </c>
      <c r="T281" s="49">
        <f t="shared" si="84"/>
        <v>-0.10577923019682443</v>
      </c>
      <c r="U281" s="49">
        <f t="shared" si="85"/>
        <v>1.2568428305245957E-2</v>
      </c>
      <c r="V281" s="49">
        <f t="shared" si="86"/>
        <v>-0.15621945242510216</v>
      </c>
      <c r="W281" s="49">
        <f t="shared" si="87"/>
        <v>0.16913961614122777</v>
      </c>
      <c r="X281" s="49">
        <f t="shared" si="88"/>
        <v>0.1676265884953268</v>
      </c>
      <c r="Y281" s="49">
        <f t="shared" si="89"/>
        <v>0.33993445296475372</v>
      </c>
      <c r="Z281" s="49">
        <f t="shared" si="90"/>
        <v>0.31297074571956213</v>
      </c>
      <c r="AA281" s="49">
        <f t="shared" si="91"/>
        <v>0.31111025177369417</v>
      </c>
      <c r="AB281" s="49">
        <f t="shared" si="92"/>
        <v>-0.76096647043569943</v>
      </c>
      <c r="AC281" s="49">
        <f t="shared" si="93"/>
        <v>0.90583333234270524</v>
      </c>
      <c r="AD281" s="49">
        <f t="shared" si="94"/>
        <v>0.23416614078047904</v>
      </c>
      <c r="AE281" s="49">
        <f t="shared" si="95"/>
        <v>-0.13645907452956435</v>
      </c>
      <c r="AF281" s="49">
        <f t="shared" si="96"/>
        <v>0.67876014774058258</v>
      </c>
      <c r="AG281" s="49">
        <f t="shared" si="97"/>
        <v>0.14613445316781343</v>
      </c>
      <c r="AH281" s="49">
        <f t="shared" si="98"/>
        <v>6.3456713900704051E-2</v>
      </c>
      <c r="AI281" s="49">
        <f t="shared" si="99"/>
        <v>-4.5628490980814375E-2</v>
      </c>
      <c r="AJ281" s="87">
        <f t="shared" si="100"/>
        <v>0.42057513658355061</v>
      </c>
      <c r="AK281" s="89">
        <f t="shared" si="102"/>
        <v>0.63146977004052707</v>
      </c>
      <c r="AL281" s="89">
        <f t="shared" si="102"/>
        <v>0.54812752845745427</v>
      </c>
      <c r="AM281" s="89">
        <f t="shared" si="102"/>
        <v>0.61396122574006007</v>
      </c>
      <c r="AN281" s="89">
        <f t="shared" si="101"/>
        <v>0.7389797012204341</v>
      </c>
    </row>
    <row r="282" spans="1:40">
      <c r="A282" s="4" t="s">
        <v>7</v>
      </c>
      <c r="B282" s="4">
        <v>13089021813</v>
      </c>
      <c r="C282" s="4"/>
      <c r="D282" s="13">
        <v>77.400000000000006</v>
      </c>
      <c r="E282" s="13">
        <v>72.400000000000006</v>
      </c>
      <c r="F282" s="13">
        <v>24.5</v>
      </c>
      <c r="G282" s="13">
        <v>33</v>
      </c>
      <c r="H282" s="13">
        <v>11.2</v>
      </c>
      <c r="I282" s="13">
        <v>21.2</v>
      </c>
      <c r="J282" s="13">
        <v>35.4</v>
      </c>
      <c r="K282" s="13">
        <v>63.1</v>
      </c>
      <c r="L282" s="13">
        <v>66.3</v>
      </c>
      <c r="M282" s="13">
        <v>29.1</v>
      </c>
      <c r="N282" s="13">
        <v>85.5</v>
      </c>
      <c r="O282" s="13">
        <v>29</v>
      </c>
      <c r="P282" s="13">
        <v>57.9</v>
      </c>
      <c r="Q282" s="13">
        <v>15.1</v>
      </c>
      <c r="R282" s="23"/>
      <c r="S282" s="49">
        <f t="shared" si="83"/>
        <v>0.28950842457311077</v>
      </c>
      <c r="T282" s="49">
        <f t="shared" si="84"/>
        <v>0.2479104469210614</v>
      </c>
      <c r="U282" s="49">
        <f t="shared" si="85"/>
        <v>-1.0321101849429584</v>
      </c>
      <c r="V282" s="49">
        <f t="shared" si="86"/>
        <v>-1.2699766061391412E-2</v>
      </c>
      <c r="W282" s="49">
        <f t="shared" si="87"/>
        <v>-0.68794320651524377</v>
      </c>
      <c r="X282" s="49">
        <f t="shared" si="88"/>
        <v>-1.2292628028857289</v>
      </c>
      <c r="Y282" s="49">
        <f t="shared" si="89"/>
        <v>-0.56942645518681201</v>
      </c>
      <c r="Z282" s="49">
        <f t="shared" si="90"/>
        <v>-1.5915799793479894</v>
      </c>
      <c r="AA282" s="49">
        <f t="shared" si="91"/>
        <v>-2.5604785247523996</v>
      </c>
      <c r="AB282" s="49">
        <f t="shared" si="92"/>
        <v>-1.2849406695699286</v>
      </c>
      <c r="AC282" s="49">
        <f t="shared" si="93"/>
        <v>0.98099221228616817</v>
      </c>
      <c r="AD282" s="49">
        <f t="shared" si="94"/>
        <v>-1.7200443983952918</v>
      </c>
      <c r="AE282" s="49">
        <f t="shared" si="95"/>
        <v>-2.4776086461507734</v>
      </c>
      <c r="AF282" s="49">
        <f t="shared" si="96"/>
        <v>-0.43147837501519848</v>
      </c>
      <c r="AG282" s="49">
        <f t="shared" si="97"/>
        <v>-1.0506951696219105</v>
      </c>
      <c r="AH282" s="49">
        <f t="shared" si="98"/>
        <v>-0.42771764915685179</v>
      </c>
      <c r="AI282" s="49">
        <f t="shared" si="99"/>
        <v>-1.8123330578901058</v>
      </c>
      <c r="AJ282" s="87">
        <f t="shared" si="100"/>
        <v>-0.91203480181877383</v>
      </c>
      <c r="AK282" s="89">
        <f t="shared" si="102"/>
        <v>0.27420590880505846</v>
      </c>
      <c r="AL282" s="89">
        <f t="shared" si="102"/>
        <v>0.40457886234115992</v>
      </c>
      <c r="AM282" s="89">
        <f t="shared" si="102"/>
        <v>0.20289830686183316</v>
      </c>
      <c r="AN282" s="89">
        <f t="shared" si="101"/>
        <v>0.36655426475526676</v>
      </c>
    </row>
    <row r="283" spans="1:40">
      <c r="A283" s="4" t="s">
        <v>7</v>
      </c>
      <c r="B283" s="4">
        <v>13089021814</v>
      </c>
      <c r="C283" s="4"/>
      <c r="D283" s="13">
        <v>76</v>
      </c>
      <c r="E283" s="13">
        <v>70.8</v>
      </c>
      <c r="F283" s="13">
        <v>28.8</v>
      </c>
      <c r="G283" s="13">
        <v>31.9</v>
      </c>
      <c r="H283" s="13">
        <v>7.8</v>
      </c>
      <c r="I283" s="13">
        <v>35.6</v>
      </c>
      <c r="J283" s="13">
        <v>45.2</v>
      </c>
      <c r="K283" s="13">
        <v>64</v>
      </c>
      <c r="L283" s="13">
        <v>48.8</v>
      </c>
      <c r="M283" s="13">
        <v>35.6</v>
      </c>
      <c r="N283" s="13">
        <v>85.2</v>
      </c>
      <c r="O283" s="13">
        <v>21.1</v>
      </c>
      <c r="P283" s="13">
        <v>50.3</v>
      </c>
      <c r="Q283" s="13">
        <v>11.5</v>
      </c>
      <c r="R283" s="23"/>
      <c r="S283" s="49">
        <f t="shared" si="83"/>
        <v>0.170253873706256</v>
      </c>
      <c r="T283" s="49">
        <f t="shared" si="84"/>
        <v>9.4963559518731686E-2</v>
      </c>
      <c r="U283" s="49">
        <f t="shared" si="85"/>
        <v>-0.82604972453161518</v>
      </c>
      <c r="V283" s="49">
        <f t="shared" si="86"/>
        <v>-7.1170749394755137E-2</v>
      </c>
      <c r="W283" s="49">
        <f t="shared" si="87"/>
        <v>0.52625745891475817</v>
      </c>
      <c r="X283" s="49">
        <f t="shared" si="88"/>
        <v>-2.9485112845854897</v>
      </c>
      <c r="Y283" s="49">
        <f t="shared" si="89"/>
        <v>-1.0617876098766104</v>
      </c>
      <c r="Z283" s="49">
        <f t="shared" si="90"/>
        <v>-1.6359866024713265</v>
      </c>
      <c r="AA283" s="49">
        <f t="shared" si="91"/>
        <v>-0.94981174304705829</v>
      </c>
      <c r="AB283" s="49">
        <f t="shared" si="92"/>
        <v>-1.8342684589848459</v>
      </c>
      <c r="AC283" s="49">
        <f t="shared" si="93"/>
        <v>0.95280763230736976</v>
      </c>
      <c r="AD283" s="49">
        <f t="shared" si="94"/>
        <v>-0.90750422684326071</v>
      </c>
      <c r="AE283" s="49">
        <f t="shared" si="95"/>
        <v>-1.9318191754660741</v>
      </c>
      <c r="AF283" s="49">
        <f t="shared" si="96"/>
        <v>0.10863766308220854</v>
      </c>
      <c r="AG283" s="49">
        <f t="shared" si="97"/>
        <v>-0.83527716066027791</v>
      </c>
      <c r="AH283" s="49">
        <f t="shared" si="98"/>
        <v>-0.5880063537498178</v>
      </c>
      <c r="AI283" s="49">
        <f t="shared" si="99"/>
        <v>-1.4733556015010769</v>
      </c>
      <c r="AJ283" s="87">
        <f t="shared" si="100"/>
        <v>-0.44446952672993911</v>
      </c>
      <c r="AK283" s="89">
        <f t="shared" si="102"/>
        <v>0.3385100237733184</v>
      </c>
      <c r="AL283" s="89">
        <f t="shared" si="102"/>
        <v>0.3577335229496722</v>
      </c>
      <c r="AM283" s="89">
        <f t="shared" si="102"/>
        <v>0.28176891447052754</v>
      </c>
      <c r="AN283" s="89">
        <f t="shared" si="101"/>
        <v>0.49722506093714491</v>
      </c>
    </row>
    <row r="284" spans="1:40">
      <c r="A284" s="1" t="s">
        <v>7</v>
      </c>
      <c r="B284" s="1">
        <v>13089021906</v>
      </c>
      <c r="C284" s="1"/>
      <c r="D284" s="12">
        <v>59.4</v>
      </c>
      <c r="E284" s="12">
        <v>51.2</v>
      </c>
      <c r="F284" s="12">
        <v>22.9</v>
      </c>
      <c r="G284" s="12">
        <v>21.3</v>
      </c>
      <c r="H284" s="12">
        <v>14.1</v>
      </c>
      <c r="I284" s="12">
        <v>12.8</v>
      </c>
      <c r="J284" s="12">
        <v>17.100000000000001</v>
      </c>
      <c r="K284" s="12">
        <v>42.2</v>
      </c>
      <c r="L284" s="12">
        <v>50</v>
      </c>
      <c r="M284" s="12">
        <v>16.7</v>
      </c>
      <c r="N284" s="12">
        <v>72.400000000000006</v>
      </c>
      <c r="O284" s="12">
        <v>13.2</v>
      </c>
      <c r="P284" s="12">
        <v>31.2</v>
      </c>
      <c r="Q284" s="12">
        <v>22.7</v>
      </c>
      <c r="R284" s="23"/>
      <c r="S284" s="49">
        <f t="shared" si="83"/>
        <v>-1.2437643722864451</v>
      </c>
      <c r="T284" s="49">
        <f t="shared" si="84"/>
        <v>-1.7786358111597966</v>
      </c>
      <c r="U284" s="49">
        <f t="shared" si="85"/>
        <v>-1.1087838446309</v>
      </c>
      <c r="V284" s="49">
        <f t="shared" si="86"/>
        <v>-0.63461840697080474</v>
      </c>
      <c r="W284" s="49">
        <f t="shared" si="87"/>
        <v>-1.723584950558481</v>
      </c>
      <c r="X284" s="49">
        <f t="shared" si="88"/>
        <v>-0.22636785522753514</v>
      </c>
      <c r="Y284" s="49">
        <f t="shared" si="89"/>
        <v>0.34998263979515776</v>
      </c>
      <c r="Z284" s="49">
        <f t="shared" si="90"/>
        <v>-0.56035950903939313</v>
      </c>
      <c r="AA284" s="49">
        <f t="shared" si="91"/>
        <v>-1.0602574652211392</v>
      </c>
      <c r="AB284" s="49">
        <f t="shared" si="92"/>
        <v>-0.23699227130147063</v>
      </c>
      <c r="AC284" s="49">
        <f t="shared" si="93"/>
        <v>-0.24973444678804066</v>
      </c>
      <c r="AD284" s="49">
        <f t="shared" si="94"/>
        <v>-9.4964055291229615E-2</v>
      </c>
      <c r="AE284" s="49">
        <f t="shared" si="95"/>
        <v>-0.56016405835058058</v>
      </c>
      <c r="AF284" s="49">
        <f t="shared" si="96"/>
        <v>-1.5717233443319467</v>
      </c>
      <c r="AG284" s="49">
        <f t="shared" si="97"/>
        <v>-0.71591521463571217</v>
      </c>
      <c r="AH284" s="49">
        <f t="shared" si="98"/>
        <v>-0.90939608586268628</v>
      </c>
      <c r="AI284" s="49">
        <f t="shared" si="99"/>
        <v>-0.61920308185400097</v>
      </c>
      <c r="AJ284" s="87">
        <f t="shared" si="100"/>
        <v>-0.61914647619044938</v>
      </c>
      <c r="AK284" s="89">
        <f t="shared" si="102"/>
        <v>0.37414058380400728</v>
      </c>
      <c r="AL284" s="89">
        <f t="shared" si="102"/>
        <v>0.26380543789839817</v>
      </c>
      <c r="AM284" s="89">
        <f t="shared" si="102"/>
        <v>0.48050640259937677</v>
      </c>
      <c r="AN284" s="89">
        <f t="shared" si="101"/>
        <v>0.44840797105319247</v>
      </c>
    </row>
    <row r="285" spans="1:40">
      <c r="A285" s="1" t="s">
        <v>7</v>
      </c>
      <c r="B285" s="1">
        <v>13089021907</v>
      </c>
      <c r="C285" s="1"/>
      <c r="D285" s="12">
        <v>69.2</v>
      </c>
      <c r="E285" s="12">
        <v>61.6</v>
      </c>
      <c r="F285" s="12">
        <v>23</v>
      </c>
      <c r="G285" s="12">
        <v>24.8</v>
      </c>
      <c r="H285" s="12">
        <v>10.5</v>
      </c>
      <c r="I285" s="12">
        <v>7.7</v>
      </c>
      <c r="J285" s="12">
        <v>25.7</v>
      </c>
      <c r="K285" s="12">
        <v>25.4</v>
      </c>
      <c r="L285" s="12">
        <v>31.7</v>
      </c>
      <c r="M285" s="12">
        <v>11.6</v>
      </c>
      <c r="N285" s="12">
        <v>78.2</v>
      </c>
      <c r="O285" s="12">
        <v>6.5</v>
      </c>
      <c r="P285" s="12">
        <v>22.2</v>
      </c>
      <c r="Q285" s="12">
        <v>15.8</v>
      </c>
      <c r="R285" s="23"/>
      <c r="S285" s="49">
        <f t="shared" si="83"/>
        <v>-0.40898251621846465</v>
      </c>
      <c r="T285" s="49">
        <f t="shared" si="84"/>
        <v>-0.78448104304465904</v>
      </c>
      <c r="U285" s="49">
        <f t="shared" si="85"/>
        <v>-1.1039917409004034</v>
      </c>
      <c r="V285" s="49">
        <f t="shared" si="86"/>
        <v>-0.44857436909192044</v>
      </c>
      <c r="W285" s="49">
        <f t="shared" si="87"/>
        <v>-0.437960716573773</v>
      </c>
      <c r="X285" s="49">
        <f t="shared" si="88"/>
        <v>0.38253264870779685</v>
      </c>
      <c r="Y285" s="49">
        <f t="shared" si="89"/>
        <v>-8.2089393912215994E-2</v>
      </c>
      <c r="Z285" s="49">
        <f t="shared" si="90"/>
        <v>0.26856412259622553</v>
      </c>
      <c r="AA285" s="49">
        <f t="shared" si="91"/>
        <v>0.62403979793358921</v>
      </c>
      <c r="AB285" s="49">
        <f t="shared" si="92"/>
        <v>0.1940187634702337</v>
      </c>
      <c r="AC285" s="49">
        <f t="shared" si="93"/>
        <v>0.29516743280206703</v>
      </c>
      <c r="AD285" s="49">
        <f t="shared" si="94"/>
        <v>0.59415229273391046</v>
      </c>
      <c r="AE285" s="49">
        <f t="shared" si="95"/>
        <v>8.6165577986562977E-2</v>
      </c>
      <c r="AF285" s="49">
        <f t="shared" si="96"/>
        <v>-0.53650093797858334</v>
      </c>
      <c r="AG285" s="49">
        <f t="shared" si="97"/>
        <v>2.000611609532053E-2</v>
      </c>
      <c r="AH285" s="49">
        <f t="shared" si="98"/>
        <v>-0.41193530443337717</v>
      </c>
      <c r="AI285" s="49">
        <f t="shared" si="99"/>
        <v>0.36220756133334947</v>
      </c>
      <c r="AJ285" s="87">
        <f t="shared" si="100"/>
        <v>0.10974609138598929</v>
      </c>
      <c r="AK285" s="89">
        <f t="shared" si="102"/>
        <v>0.59381938450888105</v>
      </c>
      <c r="AL285" s="89">
        <f t="shared" si="102"/>
        <v>0.40919134764910514</v>
      </c>
      <c r="AM285" s="89">
        <f t="shared" si="102"/>
        <v>0.70885330969573646</v>
      </c>
      <c r="AN285" s="89">
        <f t="shared" si="101"/>
        <v>0.65211208941008003</v>
      </c>
    </row>
    <row r="286" spans="1:40">
      <c r="A286" s="1" t="s">
        <v>7</v>
      </c>
      <c r="B286" s="1">
        <v>13089021908</v>
      </c>
      <c r="C286" s="1"/>
      <c r="D286" s="12">
        <v>59.4</v>
      </c>
      <c r="E286" s="12">
        <v>51.2</v>
      </c>
      <c r="F286" s="12">
        <v>31</v>
      </c>
      <c r="G286" s="12">
        <v>21.3</v>
      </c>
      <c r="H286" s="12">
        <v>13.3</v>
      </c>
      <c r="I286" s="12">
        <v>6.8</v>
      </c>
      <c r="J286" s="12">
        <v>56.9</v>
      </c>
      <c r="K286" s="12">
        <v>51.6</v>
      </c>
      <c r="L286" s="12">
        <v>43.6</v>
      </c>
      <c r="M286" s="12">
        <v>21.8</v>
      </c>
      <c r="N286" s="12">
        <v>72.400000000000006</v>
      </c>
      <c r="O286" s="12">
        <v>12.5</v>
      </c>
      <c r="P286" s="12">
        <v>27.3</v>
      </c>
      <c r="Q286" s="12">
        <v>21.8</v>
      </c>
      <c r="R286" s="23"/>
      <c r="S286" s="49">
        <f t="shared" si="83"/>
        <v>-1.2437643722864451</v>
      </c>
      <c r="T286" s="49">
        <f t="shared" si="84"/>
        <v>-1.7786358111597966</v>
      </c>
      <c r="U286" s="49">
        <f t="shared" si="85"/>
        <v>-0.72062344246069554</v>
      </c>
      <c r="V286" s="49">
        <f t="shared" si="86"/>
        <v>-0.63461840697080474</v>
      </c>
      <c r="W286" s="49">
        <f t="shared" si="87"/>
        <v>-1.4378906763396573</v>
      </c>
      <c r="X286" s="49">
        <f t="shared" si="88"/>
        <v>0.48998567881403199</v>
      </c>
      <c r="Y286" s="49">
        <f t="shared" si="89"/>
        <v>-1.6496065394552466</v>
      </c>
      <c r="Z286" s="49">
        <f t="shared" si="90"/>
        <v>-1.0241620172164652</v>
      </c>
      <c r="AA286" s="49">
        <f t="shared" si="91"/>
        <v>-0.47121361362604297</v>
      </c>
      <c r="AB286" s="49">
        <f t="shared" si="92"/>
        <v>-0.66800330607317515</v>
      </c>
      <c r="AC286" s="49">
        <f t="shared" si="93"/>
        <v>-0.24973444678804066</v>
      </c>
      <c r="AD286" s="49">
        <f t="shared" si="94"/>
        <v>-2.2966824900543404E-2</v>
      </c>
      <c r="AE286" s="49">
        <f t="shared" si="95"/>
        <v>-0.28008788260448514</v>
      </c>
      <c r="AF286" s="49">
        <f t="shared" si="96"/>
        <v>-1.4366943348075951</v>
      </c>
      <c r="AG286" s="49">
        <f t="shared" si="97"/>
        <v>-0.73831589818673204</v>
      </c>
      <c r="AH286" s="49">
        <f t="shared" si="98"/>
        <v>-0.996450509979802</v>
      </c>
      <c r="AI286" s="49">
        <f t="shared" si="99"/>
        <v>-0.72112631230522783</v>
      </c>
      <c r="AJ286" s="87">
        <f t="shared" si="100"/>
        <v>-0.49737087227516608</v>
      </c>
      <c r="AK286" s="89">
        <f t="shared" si="102"/>
        <v>0.36745378850135013</v>
      </c>
      <c r="AL286" s="89">
        <f t="shared" si="102"/>
        <v>0.23836325809132669</v>
      </c>
      <c r="AM286" s="89">
        <f t="shared" si="102"/>
        <v>0.45679170723065726</v>
      </c>
      <c r="AN286" s="89">
        <f t="shared" si="101"/>
        <v>0.482440684701818</v>
      </c>
    </row>
    <row r="287" spans="1:40">
      <c r="A287" s="1" t="s">
        <v>7</v>
      </c>
      <c r="B287" s="1">
        <v>13089021909</v>
      </c>
      <c r="C287" s="1"/>
      <c r="D287" s="12">
        <v>55</v>
      </c>
      <c r="E287" s="12">
        <v>53.2</v>
      </c>
      <c r="F287" s="12">
        <v>30.7</v>
      </c>
      <c r="G287" s="12">
        <v>13.6</v>
      </c>
      <c r="H287" s="12">
        <v>9.9</v>
      </c>
      <c r="I287" s="12">
        <v>8.4</v>
      </c>
      <c r="J287" s="12">
        <v>68.3</v>
      </c>
      <c r="K287" s="12">
        <v>48.3</v>
      </c>
      <c r="L287" s="12">
        <v>47.9</v>
      </c>
      <c r="M287" s="12">
        <v>14.9</v>
      </c>
      <c r="N287" s="12">
        <v>69.3</v>
      </c>
      <c r="O287" s="12">
        <v>9.4</v>
      </c>
      <c r="P287" s="12">
        <v>29.4</v>
      </c>
      <c r="Q287" s="12">
        <v>25.6</v>
      </c>
      <c r="R287" s="23"/>
      <c r="S287" s="49">
        <f t="shared" si="83"/>
        <v>-1.6185643892965587</v>
      </c>
      <c r="T287" s="49">
        <f t="shared" si="84"/>
        <v>-1.5874522019068855</v>
      </c>
      <c r="U287" s="49">
        <f t="shared" si="85"/>
        <v>-0.73499975365218462</v>
      </c>
      <c r="V287" s="49">
        <f t="shared" si="86"/>
        <v>-1.0439152903043503</v>
      </c>
      <c r="W287" s="49">
        <f t="shared" si="87"/>
        <v>-0.22369001090965512</v>
      </c>
      <c r="X287" s="49">
        <f t="shared" si="88"/>
        <v>0.2989580697362807</v>
      </c>
      <c r="Y287" s="49">
        <f t="shared" si="89"/>
        <v>-2.222353188788277</v>
      </c>
      <c r="Z287" s="49">
        <f t="shared" si="90"/>
        <v>-0.86133773243089706</v>
      </c>
      <c r="AA287" s="49">
        <f t="shared" si="91"/>
        <v>-0.86697745141649796</v>
      </c>
      <c r="AB287" s="49">
        <f t="shared" si="92"/>
        <v>-8.4870729617339769E-2</v>
      </c>
      <c r="AC287" s="49">
        <f t="shared" si="93"/>
        <v>-0.54097510656896119</v>
      </c>
      <c r="AD287" s="49">
        <f t="shared" si="94"/>
        <v>0.29587805254392441</v>
      </c>
      <c r="AE287" s="49">
        <f t="shared" si="95"/>
        <v>-0.43089813108315184</v>
      </c>
      <c r="AF287" s="49">
        <f t="shared" si="96"/>
        <v>-2.0068168194659695</v>
      </c>
      <c r="AG287" s="49">
        <f t="shared" si="97"/>
        <v>-0.76465261450210109</v>
      </c>
      <c r="AH287" s="49">
        <f t="shared" si="98"/>
        <v>-1.0188595378745187</v>
      </c>
      <c r="AI287" s="49">
        <f t="shared" si="99"/>
        <v>-0.60439530448824497</v>
      </c>
      <c r="AJ287" s="87">
        <f t="shared" si="100"/>
        <v>-0.67070300114353953</v>
      </c>
      <c r="AK287" s="89">
        <f t="shared" si="102"/>
        <v>0.35959205381169579</v>
      </c>
      <c r="AL287" s="89">
        <f t="shared" si="102"/>
        <v>0.23181408471178597</v>
      </c>
      <c r="AM287" s="89">
        <f t="shared" si="102"/>
        <v>0.48395175973495902</v>
      </c>
      <c r="AN287" s="89">
        <f t="shared" si="101"/>
        <v>0.43399943277431546</v>
      </c>
    </row>
    <row r="288" spans="1:40">
      <c r="A288" s="1" t="s">
        <v>7</v>
      </c>
      <c r="B288" s="1">
        <v>13089021910</v>
      </c>
      <c r="C288" s="1"/>
      <c r="D288" s="12">
        <v>63.6</v>
      </c>
      <c r="E288" s="12">
        <v>56.2</v>
      </c>
      <c r="F288" s="12">
        <v>25.9</v>
      </c>
      <c r="G288" s="12">
        <v>22.9</v>
      </c>
      <c r="H288" s="12">
        <v>10.199999999999999</v>
      </c>
      <c r="I288" s="12">
        <v>17.5</v>
      </c>
      <c r="J288" s="12">
        <v>24.5</v>
      </c>
      <c r="K288" s="12">
        <v>33.200000000000003</v>
      </c>
      <c r="L288" s="12">
        <v>46.2</v>
      </c>
      <c r="M288" s="12">
        <v>10</v>
      </c>
      <c r="N288" s="12">
        <v>76.7</v>
      </c>
      <c r="O288" s="12">
        <v>9.1999999999999993</v>
      </c>
      <c r="P288" s="12">
        <v>29.3</v>
      </c>
      <c r="Q288" s="12">
        <v>14.6</v>
      </c>
      <c r="R288" s="23"/>
      <c r="S288" s="49">
        <f t="shared" si="83"/>
        <v>-0.88600071968588201</v>
      </c>
      <c r="T288" s="49">
        <f t="shared" si="84"/>
        <v>-1.300676788027519</v>
      </c>
      <c r="U288" s="49">
        <f t="shared" si="85"/>
        <v>-0.96502073271600941</v>
      </c>
      <c r="V288" s="49">
        <f t="shared" si="86"/>
        <v>-0.54956970394045779</v>
      </c>
      <c r="W288" s="49">
        <f t="shared" si="87"/>
        <v>-0.33082536374171373</v>
      </c>
      <c r="X288" s="49">
        <f t="shared" si="88"/>
        <v>-0.78751145689342916</v>
      </c>
      <c r="Y288" s="49">
        <f t="shared" si="89"/>
        <v>-2.1800272929791774E-2</v>
      </c>
      <c r="Z288" s="49">
        <f t="shared" si="90"/>
        <v>-0.11629327780602609</v>
      </c>
      <c r="AA288" s="49">
        <f t="shared" si="91"/>
        <v>-0.71051267833655096</v>
      </c>
      <c r="AB288" s="49">
        <f t="shared" si="92"/>
        <v>0.32923791163390564</v>
      </c>
      <c r="AC288" s="49">
        <f t="shared" si="93"/>
        <v>0.15424453290807361</v>
      </c>
      <c r="AD288" s="49">
        <f t="shared" si="94"/>
        <v>0.31644868979840629</v>
      </c>
      <c r="AE288" s="49">
        <f t="shared" si="95"/>
        <v>-0.42371669067940598</v>
      </c>
      <c r="AF288" s="49">
        <f t="shared" si="96"/>
        <v>-0.3564622586127808</v>
      </c>
      <c r="AG288" s="49">
        <f t="shared" si="97"/>
        <v>-0.31161891253873125</v>
      </c>
      <c r="AH288" s="49">
        <f t="shared" si="98"/>
        <v>-0.69162929113354321</v>
      </c>
      <c r="AI288" s="49">
        <f t="shared" si="99"/>
        <v>-0.16585601483622378</v>
      </c>
      <c r="AJ288" s="87">
        <f t="shared" si="100"/>
        <v>-7.7371431646426722E-2</v>
      </c>
      <c r="AK288" s="89">
        <f t="shared" si="102"/>
        <v>0.49482648196360374</v>
      </c>
      <c r="AL288" s="89">
        <f t="shared" si="102"/>
        <v>0.32744909534255984</v>
      </c>
      <c r="AM288" s="89">
        <f t="shared" si="102"/>
        <v>0.585987631393177</v>
      </c>
      <c r="AN288" s="89">
        <f t="shared" si="101"/>
        <v>0.59981822368281601</v>
      </c>
    </row>
    <row r="289" spans="1:40">
      <c r="A289" s="1" t="s">
        <v>7</v>
      </c>
      <c r="B289" s="1">
        <v>13089021911</v>
      </c>
      <c r="C289" s="1"/>
      <c r="D289" s="12">
        <v>59.4</v>
      </c>
      <c r="E289" s="12">
        <v>51.2</v>
      </c>
      <c r="F289" s="12">
        <v>30.4</v>
      </c>
      <c r="G289" s="12">
        <v>21.3</v>
      </c>
      <c r="H289" s="12">
        <v>10.6</v>
      </c>
      <c r="I289" s="12">
        <v>36.200000000000003</v>
      </c>
      <c r="J289" s="12">
        <v>51.4</v>
      </c>
      <c r="K289" s="12">
        <v>78.3</v>
      </c>
      <c r="L289" s="12">
        <v>68.900000000000006</v>
      </c>
      <c r="M289" s="12">
        <v>16.899999999999999</v>
      </c>
      <c r="N289" s="12">
        <v>72.400000000000006</v>
      </c>
      <c r="O289" s="12">
        <v>8.1999999999999993</v>
      </c>
      <c r="P289" s="12">
        <v>58.2</v>
      </c>
      <c r="Q289" s="12">
        <v>33.5</v>
      </c>
      <c r="R289" s="23"/>
      <c r="S289" s="49">
        <f t="shared" si="83"/>
        <v>-1.2437643722864451</v>
      </c>
      <c r="T289" s="49">
        <f t="shared" si="84"/>
        <v>-1.7786358111597966</v>
      </c>
      <c r="U289" s="49">
        <f t="shared" si="85"/>
        <v>-0.74937606484367369</v>
      </c>
      <c r="V289" s="49">
        <f t="shared" si="86"/>
        <v>-0.63461840697080474</v>
      </c>
      <c r="W289" s="49">
        <f t="shared" si="87"/>
        <v>-0.47367250085112589</v>
      </c>
      <c r="X289" s="49">
        <f t="shared" si="88"/>
        <v>-3.0201466379896464</v>
      </c>
      <c r="Y289" s="49">
        <f t="shared" si="89"/>
        <v>-1.3732814016191355</v>
      </c>
      <c r="Z289" s="49">
        <f t="shared" si="90"/>
        <v>-2.3415585032087871</v>
      </c>
      <c r="AA289" s="49">
        <f t="shared" si="91"/>
        <v>-2.799777589462908</v>
      </c>
      <c r="AB289" s="49">
        <f t="shared" si="92"/>
        <v>-0.25389466482192957</v>
      </c>
      <c r="AC289" s="49">
        <f t="shared" si="93"/>
        <v>-0.24973444678804066</v>
      </c>
      <c r="AD289" s="49">
        <f t="shared" si="94"/>
        <v>0.41930187607081526</v>
      </c>
      <c r="AE289" s="49">
        <f t="shared" si="95"/>
        <v>-2.4991529673620114</v>
      </c>
      <c r="AF289" s="49">
        <f t="shared" si="96"/>
        <v>-3.1</v>
      </c>
      <c r="AG289" s="49">
        <f t="shared" si="97"/>
        <v>-1.4935305549925912</v>
      </c>
      <c r="AH289" s="49">
        <f t="shared" si="98"/>
        <v>-1.3247850279600897</v>
      </c>
      <c r="AI289" s="49">
        <f t="shared" si="99"/>
        <v>-1.7984102524978749</v>
      </c>
      <c r="AJ289" s="87">
        <f t="shared" si="100"/>
        <v>-1.3573963845198094</v>
      </c>
      <c r="AK289" s="89">
        <f t="shared" si="102"/>
        <v>0.14201576523186368</v>
      </c>
      <c r="AL289" s="89">
        <f t="shared" si="102"/>
        <v>0.14240551753945702</v>
      </c>
      <c r="AM289" s="89">
        <f t="shared" si="102"/>
        <v>0.20613775568123377</v>
      </c>
      <c r="AN289" s="89">
        <f t="shared" si="101"/>
        <v>0.24208875009678657</v>
      </c>
    </row>
    <row r="290" spans="1:40">
      <c r="A290" s="1" t="s">
        <v>7</v>
      </c>
      <c r="B290" s="1">
        <v>13089021912</v>
      </c>
      <c r="C290" s="1"/>
      <c r="D290" s="12">
        <v>68.599999999999994</v>
      </c>
      <c r="E290" s="12">
        <v>62.1</v>
      </c>
      <c r="F290" s="12">
        <v>41.3</v>
      </c>
      <c r="G290" s="12">
        <v>25.3</v>
      </c>
      <c r="H290" s="12">
        <v>6.1</v>
      </c>
      <c r="I290" s="12">
        <v>12.2</v>
      </c>
      <c r="J290" s="12">
        <v>6.0021000000000004</v>
      </c>
      <c r="K290" s="12">
        <v>9.9</v>
      </c>
      <c r="L290" s="12">
        <v>39.799999999999997</v>
      </c>
      <c r="M290" s="12">
        <v>3.2524000000000002</v>
      </c>
      <c r="N290" s="12">
        <v>82.8</v>
      </c>
      <c r="O290" s="12">
        <v>2.4</v>
      </c>
      <c r="P290" s="12">
        <v>9.8000000000000007</v>
      </c>
      <c r="Q290" s="12">
        <v>11.3</v>
      </c>
      <c r="R290" s="23"/>
      <c r="S290" s="49">
        <f t="shared" si="83"/>
        <v>-0.46009160944711724</v>
      </c>
      <c r="T290" s="49">
        <f t="shared" si="84"/>
        <v>-0.73668514073143121</v>
      </c>
      <c r="U290" s="49">
        <f t="shared" si="85"/>
        <v>-0.22703675821957156</v>
      </c>
      <c r="V290" s="49">
        <f t="shared" si="86"/>
        <v>-0.42199664939493697</v>
      </c>
      <c r="W290" s="49">
        <f t="shared" si="87"/>
        <v>1.1333577916297592</v>
      </c>
      <c r="X290" s="49">
        <f t="shared" si="88"/>
        <v>-0.15473250182337828</v>
      </c>
      <c r="Y290" s="49">
        <f t="shared" si="89"/>
        <v>0.90755150292086295</v>
      </c>
      <c r="Z290" s="49">
        <f t="shared" si="90"/>
        <v>1.0333448541648018</v>
      </c>
      <c r="AA290" s="49">
        <f t="shared" si="91"/>
        <v>-0.12146882674145421</v>
      </c>
      <c r="AB290" s="49">
        <f t="shared" si="92"/>
        <v>0.89949086422715119</v>
      </c>
      <c r="AC290" s="49">
        <f t="shared" si="93"/>
        <v>0.72733099247697974</v>
      </c>
      <c r="AD290" s="49">
        <f t="shared" si="94"/>
        <v>1.0158503564507873</v>
      </c>
      <c r="AE290" s="49">
        <f t="shared" si="95"/>
        <v>0.9766641880510718</v>
      </c>
      <c r="AF290" s="49">
        <f t="shared" si="96"/>
        <v>0.1386441096431755</v>
      </c>
      <c r="AG290" s="49">
        <f t="shared" si="97"/>
        <v>0.44139267922415276</v>
      </c>
      <c r="AH290" s="49">
        <f t="shared" si="98"/>
        <v>5.7666621334552725E-3</v>
      </c>
      <c r="AI290" s="49">
        <f t="shared" si="99"/>
        <v>0.60378896388349956</v>
      </c>
      <c r="AJ290" s="87">
        <f t="shared" si="100"/>
        <v>0.71462241165550355</v>
      </c>
      <c r="AK290" s="89">
        <f t="shared" si="102"/>
        <v>0.71960687150743796</v>
      </c>
      <c r="AL290" s="89">
        <f t="shared" si="102"/>
        <v>0.53126726334138163</v>
      </c>
      <c r="AM290" s="89">
        <f t="shared" si="102"/>
        <v>0.76506256977179266</v>
      </c>
      <c r="AN290" s="89">
        <f t="shared" si="101"/>
        <v>0.82115729993424691</v>
      </c>
    </row>
    <row r="291" spans="1:40">
      <c r="A291" s="1" t="s">
        <v>7</v>
      </c>
      <c r="B291" s="1">
        <v>13089021913</v>
      </c>
      <c r="C291" s="1"/>
      <c r="D291" s="12">
        <v>59.4</v>
      </c>
      <c r="E291" s="12">
        <v>51.2</v>
      </c>
      <c r="F291" s="12">
        <v>21.4</v>
      </c>
      <c r="G291" s="12">
        <v>21.3</v>
      </c>
      <c r="H291" s="12">
        <v>12.5</v>
      </c>
      <c r="I291" s="12">
        <v>3.7</v>
      </c>
      <c r="J291" s="12">
        <v>36.4</v>
      </c>
      <c r="K291" s="12">
        <v>69.3</v>
      </c>
      <c r="L291" s="12">
        <v>43.4</v>
      </c>
      <c r="M291" s="12">
        <v>13</v>
      </c>
      <c r="N291" s="12">
        <v>72.400000000000006</v>
      </c>
      <c r="O291" s="12">
        <v>8.6</v>
      </c>
      <c r="P291" s="12">
        <v>53.4</v>
      </c>
      <c r="Q291" s="12">
        <v>14.1</v>
      </c>
      <c r="R291" s="23"/>
      <c r="S291" s="49">
        <f t="shared" si="83"/>
        <v>-1.2437643722864451</v>
      </c>
      <c r="T291" s="49">
        <f t="shared" si="84"/>
        <v>-1.7786358111597966</v>
      </c>
      <c r="U291" s="49">
        <f t="shared" si="85"/>
        <v>-1.1806654005883452</v>
      </c>
      <c r="V291" s="49">
        <f t="shared" si="86"/>
        <v>-0.63461840697080474</v>
      </c>
      <c r="W291" s="49">
        <f t="shared" si="87"/>
        <v>-1.1521964021208331</v>
      </c>
      <c r="X291" s="49">
        <f t="shared" si="88"/>
        <v>0.86010167140217486</v>
      </c>
      <c r="Y291" s="49">
        <f t="shared" si="89"/>
        <v>-0.61966738933883225</v>
      </c>
      <c r="Z291" s="49">
        <f t="shared" si="90"/>
        <v>-1.8974922719754204</v>
      </c>
      <c r="AA291" s="49">
        <f t="shared" si="91"/>
        <v>-0.45280599326369597</v>
      </c>
      <c r="AB291" s="49">
        <f t="shared" si="92"/>
        <v>7.5702008827020703E-2</v>
      </c>
      <c r="AC291" s="49">
        <f t="shared" si="93"/>
        <v>-0.24973444678804066</v>
      </c>
      <c r="AD291" s="49">
        <f t="shared" si="94"/>
        <v>0.37816060156185166</v>
      </c>
      <c r="AE291" s="49">
        <f t="shared" si="95"/>
        <v>-2.1544438279822016</v>
      </c>
      <c r="AF291" s="49">
        <f t="shared" si="96"/>
        <v>-0.28144614221036318</v>
      </c>
      <c r="AG291" s="49">
        <f t="shared" si="97"/>
        <v>-0.71880471680986935</v>
      </c>
      <c r="AH291" s="49">
        <f t="shared" si="98"/>
        <v>-0.82134944443755453</v>
      </c>
      <c r="AI291" s="49">
        <f t="shared" si="99"/>
        <v>-0.75819875213736532</v>
      </c>
      <c r="AJ291" s="87">
        <f t="shared" si="100"/>
        <v>-0.57686595385468853</v>
      </c>
      <c r="AK291" s="89">
        <f t="shared" si="102"/>
        <v>0.37327804273372411</v>
      </c>
      <c r="AL291" s="89">
        <f t="shared" si="102"/>
        <v>0.28953759919020461</v>
      </c>
      <c r="AM291" s="89">
        <f t="shared" si="102"/>
        <v>0.44816598360217558</v>
      </c>
      <c r="AN291" s="89">
        <f t="shared" si="101"/>
        <v>0.46022413835849518</v>
      </c>
    </row>
    <row r="292" spans="1:40">
      <c r="A292" s="1" t="s">
        <v>7</v>
      </c>
      <c r="B292" s="1">
        <v>13089022001</v>
      </c>
      <c r="C292" s="1"/>
      <c r="D292" s="12">
        <v>72.400000000000006</v>
      </c>
      <c r="E292" s="12">
        <v>63.3</v>
      </c>
      <c r="F292" s="12">
        <v>38.299999999999997</v>
      </c>
      <c r="G292" s="12">
        <v>27.5</v>
      </c>
      <c r="H292" s="12">
        <v>9.5</v>
      </c>
      <c r="I292" s="12">
        <v>13.8</v>
      </c>
      <c r="J292" s="12">
        <v>52.3</v>
      </c>
      <c r="K292" s="12">
        <v>27.2</v>
      </c>
      <c r="L292" s="12">
        <v>35.4</v>
      </c>
      <c r="M292" s="12">
        <v>5.4</v>
      </c>
      <c r="N292" s="12">
        <v>79.3</v>
      </c>
      <c r="O292" s="12">
        <v>11.5</v>
      </c>
      <c r="P292" s="12">
        <v>22.5</v>
      </c>
      <c r="Q292" s="12">
        <v>12.6</v>
      </c>
      <c r="R292" s="23"/>
      <c r="S292" s="49">
        <f t="shared" si="83"/>
        <v>-0.13640068566565458</v>
      </c>
      <c r="T292" s="49">
        <f t="shared" si="84"/>
        <v>-0.62197497517968503</v>
      </c>
      <c r="U292" s="49">
        <f t="shared" si="85"/>
        <v>-0.37079987013446208</v>
      </c>
      <c r="V292" s="49">
        <f t="shared" si="86"/>
        <v>-0.30505468272820968</v>
      </c>
      <c r="W292" s="49">
        <f t="shared" si="87"/>
        <v>-8.0842873800242993E-2</v>
      </c>
      <c r="X292" s="49">
        <f t="shared" si="88"/>
        <v>-0.34576011090112962</v>
      </c>
      <c r="Y292" s="49">
        <f t="shared" si="89"/>
        <v>-1.4184982423559536</v>
      </c>
      <c r="Z292" s="49">
        <f t="shared" si="90"/>
        <v>0.17975087634955209</v>
      </c>
      <c r="AA292" s="49">
        <f t="shared" si="91"/>
        <v>0.28349882123017434</v>
      </c>
      <c r="AB292" s="49">
        <f t="shared" si="92"/>
        <v>0.71799296260446244</v>
      </c>
      <c r="AC292" s="49">
        <f t="shared" si="93"/>
        <v>0.39851089272432838</v>
      </c>
      <c r="AD292" s="49">
        <f t="shared" si="94"/>
        <v>7.9886361371865569E-2</v>
      </c>
      <c r="AE292" s="49">
        <f t="shared" si="95"/>
        <v>6.4621256775324806E-2</v>
      </c>
      <c r="AF292" s="49">
        <f t="shared" si="96"/>
        <v>-5.6397793003110229E-2</v>
      </c>
      <c r="AG292" s="49">
        <f t="shared" si="97"/>
        <v>1.5642270917499274E-2</v>
      </c>
      <c r="AH292" s="49">
        <f t="shared" si="98"/>
        <v>-0.46847592010933392</v>
      </c>
      <c r="AI292" s="49">
        <f t="shared" si="99"/>
        <v>0.39374755339472961</v>
      </c>
      <c r="AJ292" s="87">
        <f t="shared" si="100"/>
        <v>0.12165517946710214</v>
      </c>
      <c r="AK292" s="89">
        <f t="shared" si="102"/>
        <v>0.59251673946369232</v>
      </c>
      <c r="AL292" s="89">
        <f t="shared" si="102"/>
        <v>0.39266701215416278</v>
      </c>
      <c r="AM292" s="89">
        <f t="shared" si="102"/>
        <v>0.7161917869040838</v>
      </c>
      <c r="AN292" s="89">
        <f t="shared" si="101"/>
        <v>0.6554403306295834</v>
      </c>
    </row>
    <row r="293" spans="1:40">
      <c r="A293" s="6" t="s">
        <v>7</v>
      </c>
      <c r="B293" s="6">
        <v>13089022004</v>
      </c>
      <c r="C293" s="6"/>
      <c r="D293" s="15">
        <v>54.2</v>
      </c>
      <c r="E293" s="15">
        <v>53.6</v>
      </c>
      <c r="F293" s="15">
        <v>24.1</v>
      </c>
      <c r="G293" s="15">
        <v>12.2</v>
      </c>
      <c r="H293" s="15">
        <v>9.5</v>
      </c>
      <c r="I293" s="15">
        <v>12.6</v>
      </c>
      <c r="J293" s="15">
        <v>39.1</v>
      </c>
      <c r="K293" s="15">
        <v>45.5</v>
      </c>
      <c r="L293" s="15">
        <v>41</v>
      </c>
      <c r="M293" s="15">
        <v>20.5</v>
      </c>
      <c r="N293" s="15">
        <v>68.599999999999994</v>
      </c>
      <c r="O293" s="15">
        <v>16.7</v>
      </c>
      <c r="P293" s="15">
        <v>36.5</v>
      </c>
      <c r="Q293" s="15">
        <v>19.7</v>
      </c>
      <c r="R293" s="23"/>
      <c r="S293" s="49">
        <f t="shared" si="83"/>
        <v>-1.6867098469347608</v>
      </c>
      <c r="T293" s="49">
        <f t="shared" si="84"/>
        <v>-1.5492154800563034</v>
      </c>
      <c r="U293" s="49">
        <f t="shared" si="85"/>
        <v>-1.0512785998649437</v>
      </c>
      <c r="V293" s="49">
        <f t="shared" si="86"/>
        <v>-1.1183329054559041</v>
      </c>
      <c r="W293" s="49">
        <f t="shared" si="87"/>
        <v>-8.0842873800242993E-2</v>
      </c>
      <c r="X293" s="49">
        <f t="shared" si="88"/>
        <v>-0.20248940409281613</v>
      </c>
      <c r="Y293" s="49">
        <f t="shared" si="89"/>
        <v>-0.75531791154928696</v>
      </c>
      <c r="Z293" s="49">
        <f t="shared" si="90"/>
        <v>-0.7231837938249609</v>
      </c>
      <c r="AA293" s="49">
        <f t="shared" si="91"/>
        <v>-0.23191454891553501</v>
      </c>
      <c r="AB293" s="49">
        <f t="shared" si="92"/>
        <v>-0.55813774819019157</v>
      </c>
      <c r="AC293" s="49">
        <f t="shared" si="93"/>
        <v>-0.6067391265194918</v>
      </c>
      <c r="AD293" s="49">
        <f t="shared" si="94"/>
        <v>-0.45495020724466106</v>
      </c>
      <c r="AE293" s="49">
        <f t="shared" si="95"/>
        <v>-0.94078039974912075</v>
      </c>
      <c r="AF293" s="49">
        <f t="shared" si="96"/>
        <v>-1.1216266459174407</v>
      </c>
      <c r="AG293" s="49">
        <f t="shared" si="97"/>
        <v>-0.73534475704426727</v>
      </c>
      <c r="AH293" s="49">
        <f t="shared" si="98"/>
        <v>-0.92059814596489409</v>
      </c>
      <c r="AI293" s="49">
        <f t="shared" si="99"/>
        <v>-0.50441203031022919</v>
      </c>
      <c r="AJ293" s="87">
        <f t="shared" si="100"/>
        <v>-0.78102409485767854</v>
      </c>
      <c r="AK293" s="89">
        <f t="shared" si="102"/>
        <v>0.36834069950072723</v>
      </c>
      <c r="AL293" s="89">
        <f t="shared" si="102"/>
        <v>0.26053156835965335</v>
      </c>
      <c r="AM293" s="89">
        <f t="shared" si="102"/>
        <v>0.50721508134085569</v>
      </c>
      <c r="AN293" s="89">
        <f t="shared" si="101"/>
        <v>0.40316791914545747</v>
      </c>
    </row>
    <row r="294" spans="1:40">
      <c r="A294" s="6" t="s">
        <v>7</v>
      </c>
      <c r="B294" s="6">
        <v>13089022005</v>
      </c>
      <c r="C294" s="6"/>
      <c r="D294" s="15">
        <v>57.3</v>
      </c>
      <c r="E294" s="15">
        <v>56.8</v>
      </c>
      <c r="F294" s="15">
        <v>25.4</v>
      </c>
      <c r="G294" s="15">
        <v>11.7</v>
      </c>
      <c r="H294" s="15">
        <v>7</v>
      </c>
      <c r="I294" s="15">
        <v>21.2</v>
      </c>
      <c r="J294" s="15">
        <v>42.6</v>
      </c>
      <c r="K294" s="15">
        <v>52.8</v>
      </c>
      <c r="L294" s="15">
        <v>46.9</v>
      </c>
      <c r="M294" s="15">
        <v>31.6</v>
      </c>
      <c r="N294" s="15">
        <v>69.7</v>
      </c>
      <c r="O294" s="15">
        <v>25.9</v>
      </c>
      <c r="P294" s="15">
        <v>33.5</v>
      </c>
      <c r="Q294" s="15">
        <v>16.2</v>
      </c>
      <c r="R294" s="23"/>
      <c r="S294" s="49">
        <f t="shared" si="83"/>
        <v>-1.4226461985867267</v>
      </c>
      <c r="T294" s="49">
        <f t="shared" si="84"/>
        <v>-1.2433217052516461</v>
      </c>
      <c r="U294" s="49">
        <f t="shared" si="85"/>
        <v>-0.98898125136849113</v>
      </c>
      <c r="V294" s="49">
        <f t="shared" si="86"/>
        <v>-1.1449106251528878</v>
      </c>
      <c r="W294" s="49">
        <f t="shared" si="87"/>
        <v>0.81195173313358204</v>
      </c>
      <c r="X294" s="49">
        <f t="shared" si="88"/>
        <v>-1.2292628028857289</v>
      </c>
      <c r="Y294" s="49">
        <f t="shared" si="89"/>
        <v>-0.9311611810813577</v>
      </c>
      <c r="Z294" s="49">
        <f t="shared" si="90"/>
        <v>-1.0833708480475805</v>
      </c>
      <c r="AA294" s="49">
        <f t="shared" si="91"/>
        <v>-0.77493934960476418</v>
      </c>
      <c r="AB294" s="49">
        <f t="shared" si="92"/>
        <v>-1.4962205885756659</v>
      </c>
      <c r="AC294" s="49">
        <f t="shared" si="93"/>
        <v>-0.50339566659722912</v>
      </c>
      <c r="AD294" s="49">
        <f t="shared" si="94"/>
        <v>-1.4011995209508235</v>
      </c>
      <c r="AE294" s="49">
        <f t="shared" si="95"/>
        <v>-0.7253371876367396</v>
      </c>
      <c r="AF294" s="49">
        <f t="shared" si="96"/>
        <v>-0.59651383110051726</v>
      </c>
      <c r="AG294" s="49">
        <f t="shared" si="97"/>
        <v>-0.93437387587577325</v>
      </c>
      <c r="AH294" s="49">
        <f t="shared" si="98"/>
        <v>-0.87833314731332224</v>
      </c>
      <c r="AI294" s="49">
        <f t="shared" si="99"/>
        <v>-1.1181769287426702</v>
      </c>
      <c r="AJ294" s="87">
        <f t="shared" si="100"/>
        <v>-0.80661155157132736</v>
      </c>
      <c r="AK294" s="89">
        <f t="shared" si="102"/>
        <v>0.30892880816878149</v>
      </c>
      <c r="AL294" s="89">
        <f t="shared" si="102"/>
        <v>0.2728837687922504</v>
      </c>
      <c r="AM294" s="89">
        <f t="shared" si="102"/>
        <v>0.36440909363912616</v>
      </c>
      <c r="AN294" s="89">
        <f t="shared" si="101"/>
        <v>0.39601697462673419</v>
      </c>
    </row>
    <row r="295" spans="1:40">
      <c r="A295" s="6" t="s">
        <v>7</v>
      </c>
      <c r="B295" s="6">
        <v>13089022007</v>
      </c>
      <c r="C295" s="6"/>
      <c r="D295" s="15">
        <v>51.9</v>
      </c>
      <c r="E295" s="15">
        <v>54.6</v>
      </c>
      <c r="F295" s="15">
        <v>20</v>
      </c>
      <c r="G295" s="15">
        <v>8.1</v>
      </c>
      <c r="H295" s="15">
        <v>8.1999999999999993</v>
      </c>
      <c r="I295" s="15">
        <v>18.3</v>
      </c>
      <c r="J295" s="15">
        <v>47.7</v>
      </c>
      <c r="K295" s="15">
        <v>65.400000000000006</v>
      </c>
      <c r="L295" s="15">
        <v>47.9</v>
      </c>
      <c r="M295" s="15">
        <v>32.9</v>
      </c>
      <c r="N295" s="15">
        <v>65.599999999999994</v>
      </c>
      <c r="O295" s="15">
        <v>33.9</v>
      </c>
      <c r="P295" s="15">
        <v>47.4</v>
      </c>
      <c r="Q295" s="15">
        <v>28.6</v>
      </c>
      <c r="R295" s="23"/>
      <c r="S295" s="49">
        <f t="shared" si="83"/>
        <v>-1.8826280376445932</v>
      </c>
      <c r="T295" s="49">
        <f t="shared" si="84"/>
        <v>-1.4536236754298479</v>
      </c>
      <c r="U295" s="49">
        <f t="shared" si="85"/>
        <v>-1.247754852815294</v>
      </c>
      <c r="V295" s="49">
        <f t="shared" si="86"/>
        <v>-1.3362702069711687</v>
      </c>
      <c r="W295" s="49">
        <f t="shared" si="87"/>
        <v>0.38341032180534629</v>
      </c>
      <c r="X295" s="49">
        <f t="shared" si="88"/>
        <v>-0.88302526143230486</v>
      </c>
      <c r="Y295" s="49">
        <f t="shared" si="89"/>
        <v>-1.187389945256661</v>
      </c>
      <c r="Z295" s="49">
        <f t="shared" si="90"/>
        <v>-1.705063571774295</v>
      </c>
      <c r="AA295" s="49">
        <f t="shared" si="91"/>
        <v>-0.86697745141649796</v>
      </c>
      <c r="AB295" s="49">
        <f t="shared" si="92"/>
        <v>-1.6060861464586491</v>
      </c>
      <c r="AC295" s="49">
        <f t="shared" si="93"/>
        <v>-0.88858492630747865</v>
      </c>
      <c r="AD295" s="49">
        <f t="shared" si="94"/>
        <v>-2.2240250111300957</v>
      </c>
      <c r="AE295" s="49">
        <f t="shared" si="95"/>
        <v>-1.723557403757439</v>
      </c>
      <c r="AF295" s="49">
        <f t="shared" si="96"/>
        <v>-2.4569135178804751</v>
      </c>
      <c r="AG295" s="49">
        <f t="shared" si="97"/>
        <v>-1.4342445979512057</v>
      </c>
      <c r="AH295" s="49">
        <f t="shared" si="98"/>
        <v>-1.086754522534932</v>
      </c>
      <c r="AI295" s="49">
        <f t="shared" si="99"/>
        <v>-1.3927090565498139</v>
      </c>
      <c r="AJ295" s="87">
        <f t="shared" si="100"/>
        <v>-1.823270214768872</v>
      </c>
      <c r="AK295" s="89">
        <f t="shared" si="102"/>
        <v>0.1597131296071494</v>
      </c>
      <c r="AL295" s="89">
        <f t="shared" si="102"/>
        <v>0.21197136648985276</v>
      </c>
      <c r="AM295" s="89">
        <f t="shared" si="102"/>
        <v>0.30053311805387201</v>
      </c>
      <c r="AN295" s="89">
        <f t="shared" si="101"/>
        <v>0.11189066319356215</v>
      </c>
    </row>
    <row r="296" spans="1:40">
      <c r="A296" s="6" t="s">
        <v>7</v>
      </c>
      <c r="B296" s="6">
        <v>13089022008</v>
      </c>
      <c r="C296" s="6"/>
      <c r="D296" s="15">
        <v>51.9</v>
      </c>
      <c r="E296" s="15">
        <v>54.6</v>
      </c>
      <c r="F296" s="15">
        <v>18.3</v>
      </c>
      <c r="G296" s="15">
        <v>8.1</v>
      </c>
      <c r="H296" s="15">
        <v>8.8000000000000007</v>
      </c>
      <c r="I296" s="15">
        <v>11.4</v>
      </c>
      <c r="J296" s="15">
        <v>54.2</v>
      </c>
      <c r="K296" s="15">
        <v>63.5</v>
      </c>
      <c r="L296" s="15">
        <v>50.4</v>
      </c>
      <c r="M296" s="15">
        <v>55.8</v>
      </c>
      <c r="N296" s="15">
        <v>65.599999999999994</v>
      </c>
      <c r="O296" s="15">
        <v>38.1</v>
      </c>
      <c r="P296" s="15">
        <v>39.299999999999997</v>
      </c>
      <c r="Q296" s="15">
        <v>20.7</v>
      </c>
      <c r="R296" s="23"/>
      <c r="S296" s="49">
        <f t="shared" si="83"/>
        <v>-1.8826280376445932</v>
      </c>
      <c r="T296" s="49">
        <f t="shared" si="84"/>
        <v>-1.4536236754298479</v>
      </c>
      <c r="U296" s="49">
        <f t="shared" si="85"/>
        <v>-1.3292206162337319</v>
      </c>
      <c r="V296" s="49">
        <f t="shared" si="86"/>
        <v>-1.3362702069711687</v>
      </c>
      <c r="W296" s="49">
        <f t="shared" si="87"/>
        <v>0.16913961614122777</v>
      </c>
      <c r="X296" s="49">
        <f t="shared" si="88"/>
        <v>-5.9218697284502797E-2</v>
      </c>
      <c r="Y296" s="49">
        <f t="shared" si="89"/>
        <v>-1.5139560172447923</v>
      </c>
      <c r="Z296" s="49">
        <f t="shared" si="90"/>
        <v>-1.6113162562916949</v>
      </c>
      <c r="AA296" s="49">
        <f t="shared" si="91"/>
        <v>-1.0970727059458325</v>
      </c>
      <c r="AB296" s="49">
        <f t="shared" si="92"/>
        <v>-3.1</v>
      </c>
      <c r="AC296" s="49">
        <f t="shared" si="93"/>
        <v>-0.88858492630747865</v>
      </c>
      <c r="AD296" s="49">
        <f t="shared" si="94"/>
        <v>-2.6560083934742136</v>
      </c>
      <c r="AE296" s="49">
        <f t="shared" si="95"/>
        <v>-1.1418607310540096</v>
      </c>
      <c r="AF296" s="49">
        <f t="shared" si="96"/>
        <v>-1.271658878722276</v>
      </c>
      <c r="AG296" s="49">
        <f t="shared" si="97"/>
        <v>-1.4945420399975287</v>
      </c>
      <c r="AH296" s="49">
        <f t="shared" si="98"/>
        <v>-1.0579682335239156</v>
      </c>
      <c r="AI296" s="49">
        <f t="shared" si="99"/>
        <v>-1.9361296540791759</v>
      </c>
      <c r="AJ296" s="87">
        <f t="shared" si="100"/>
        <v>-1.4895282323894943</v>
      </c>
      <c r="AK296" s="89">
        <f t="shared" si="102"/>
        <v>0.14171382832157614</v>
      </c>
      <c r="AL296" s="89">
        <f t="shared" si="102"/>
        <v>0.22038433284307699</v>
      </c>
      <c r="AM296" s="89">
        <f t="shared" si="102"/>
        <v>0.17409428884443867</v>
      </c>
      <c r="AN296" s="89">
        <f t="shared" si="101"/>
        <v>0.2051617696685798</v>
      </c>
    </row>
    <row r="297" spans="1:40">
      <c r="A297" s="6" t="s">
        <v>7</v>
      </c>
      <c r="B297" s="6">
        <v>13089022009</v>
      </c>
      <c r="C297" s="6"/>
      <c r="D297" s="15">
        <v>68.599999999999994</v>
      </c>
      <c r="E297" s="15">
        <v>62.1</v>
      </c>
      <c r="F297" s="15">
        <v>17.7</v>
      </c>
      <c r="G297" s="15">
        <v>25.3</v>
      </c>
      <c r="H297" s="15">
        <v>9.6999999999999993</v>
      </c>
      <c r="I297" s="15">
        <v>26.5</v>
      </c>
      <c r="J297" s="15">
        <v>46.3</v>
      </c>
      <c r="K297" s="15">
        <v>66.5</v>
      </c>
      <c r="L297" s="15">
        <v>53.3</v>
      </c>
      <c r="M297" s="15">
        <v>23.3</v>
      </c>
      <c r="N297" s="15">
        <v>82.8</v>
      </c>
      <c r="O297" s="15">
        <v>17.2</v>
      </c>
      <c r="P297" s="15">
        <v>48.6</v>
      </c>
      <c r="Q297" s="15">
        <v>23.5</v>
      </c>
      <c r="R297" s="23"/>
      <c r="S297" s="49">
        <f t="shared" si="83"/>
        <v>-0.46009160944711724</v>
      </c>
      <c r="T297" s="49">
        <f t="shared" si="84"/>
        <v>-0.73668514073143121</v>
      </c>
      <c r="U297" s="49">
        <f t="shared" si="85"/>
        <v>-1.35797323861671</v>
      </c>
      <c r="V297" s="49">
        <f t="shared" si="86"/>
        <v>-0.42199664939493697</v>
      </c>
      <c r="W297" s="49">
        <f t="shared" si="87"/>
        <v>-0.15226644235494874</v>
      </c>
      <c r="X297" s="49">
        <f t="shared" si="88"/>
        <v>-1.8620417579557798</v>
      </c>
      <c r="Y297" s="49">
        <f t="shared" si="89"/>
        <v>-1.1170526374438323</v>
      </c>
      <c r="Z297" s="49">
        <f t="shared" si="90"/>
        <v>-1.7593383333694841</v>
      </c>
      <c r="AA297" s="49">
        <f t="shared" si="91"/>
        <v>-1.3639832011998603</v>
      </c>
      <c r="AB297" s="49">
        <f t="shared" si="92"/>
        <v>-0.79477125747661759</v>
      </c>
      <c r="AC297" s="49">
        <f t="shared" si="93"/>
        <v>0.72733099247697974</v>
      </c>
      <c r="AD297" s="49">
        <f t="shared" si="94"/>
        <v>-0.50637680038086552</v>
      </c>
      <c r="AE297" s="49">
        <f t="shared" si="95"/>
        <v>-1.8097346886023917</v>
      </c>
      <c r="AF297" s="49">
        <f t="shared" si="96"/>
        <v>-1.691749130575815</v>
      </c>
      <c r="AG297" s="49">
        <f t="shared" si="97"/>
        <v>-0.99958337324344415</v>
      </c>
      <c r="AH297" s="49">
        <f t="shared" si="98"/>
        <v>-0.87258678227782227</v>
      </c>
      <c r="AI297" s="49">
        <f t="shared" si="99"/>
        <v>-1.3060309306819873</v>
      </c>
      <c r="AJ297" s="87">
        <f t="shared" si="100"/>
        <v>-0.82013240677052313</v>
      </c>
      <c r="AK297" s="89">
        <f t="shared" si="102"/>
        <v>0.28946321642942041</v>
      </c>
      <c r="AL297" s="89">
        <f t="shared" si="102"/>
        <v>0.27456317858621532</v>
      </c>
      <c r="AM297" s="89">
        <f t="shared" si="102"/>
        <v>0.32070070243072979</v>
      </c>
      <c r="AN297" s="89">
        <f t="shared" si="101"/>
        <v>0.39223829171748026</v>
      </c>
    </row>
    <row r="298" spans="1:40">
      <c r="A298" s="6" t="s">
        <v>7</v>
      </c>
      <c r="B298" s="6">
        <v>13089022010</v>
      </c>
      <c r="C298" s="6"/>
      <c r="D298" s="15">
        <v>51.9</v>
      </c>
      <c r="E298" s="15">
        <v>54.6</v>
      </c>
      <c r="F298" s="15">
        <v>20</v>
      </c>
      <c r="G298" s="15">
        <v>8.1</v>
      </c>
      <c r="H298" s="15">
        <v>8.8000000000000007</v>
      </c>
      <c r="I298" s="15">
        <v>11</v>
      </c>
      <c r="J298" s="15">
        <v>62.3</v>
      </c>
      <c r="K298" s="15">
        <v>52.6</v>
      </c>
      <c r="L298" s="15">
        <v>49.6</v>
      </c>
      <c r="M298" s="15">
        <v>36.9</v>
      </c>
      <c r="N298" s="15">
        <v>65.599999999999994</v>
      </c>
      <c r="O298" s="15">
        <v>25.9</v>
      </c>
      <c r="P298" s="15">
        <v>47.6</v>
      </c>
      <c r="Q298" s="15">
        <v>13.1</v>
      </c>
      <c r="R298" s="23"/>
      <c r="S298" s="49">
        <f t="shared" si="83"/>
        <v>-1.8826280376445932</v>
      </c>
      <c r="T298" s="49">
        <f t="shared" si="84"/>
        <v>-1.4536236754298479</v>
      </c>
      <c r="U298" s="49">
        <f t="shared" si="85"/>
        <v>-1.247754852815294</v>
      </c>
      <c r="V298" s="49">
        <f t="shared" si="86"/>
        <v>-1.3362702069711687</v>
      </c>
      <c r="W298" s="49">
        <f t="shared" si="87"/>
        <v>0.16913961614122777</v>
      </c>
      <c r="X298" s="49">
        <f t="shared" si="88"/>
        <v>-1.1461795015064955E-2</v>
      </c>
      <c r="Y298" s="49">
        <f t="shared" si="89"/>
        <v>-1.9209075838761558</v>
      </c>
      <c r="Z298" s="49">
        <f t="shared" si="90"/>
        <v>-1.0735027095757281</v>
      </c>
      <c r="AA298" s="49">
        <f t="shared" si="91"/>
        <v>-1.0234422244964456</v>
      </c>
      <c r="AB298" s="49">
        <f t="shared" si="92"/>
        <v>-1.9441340168678292</v>
      </c>
      <c r="AC298" s="49">
        <f t="shared" si="93"/>
        <v>-0.88858492630747865</v>
      </c>
      <c r="AD298" s="49">
        <f t="shared" si="94"/>
        <v>-1.4011995209508235</v>
      </c>
      <c r="AE298" s="49">
        <f t="shared" si="95"/>
        <v>-1.7379202845649313</v>
      </c>
      <c r="AF298" s="49">
        <f t="shared" si="96"/>
        <v>-0.13141390940552788</v>
      </c>
      <c r="AG298" s="49">
        <f t="shared" si="97"/>
        <v>-1.1614832560295827</v>
      </c>
      <c r="AH298" s="49">
        <f t="shared" si="98"/>
        <v>-1.0976437908015568</v>
      </c>
      <c r="AI298" s="49">
        <f t="shared" si="99"/>
        <v>-1.347026316980001</v>
      </c>
      <c r="AJ298" s="87">
        <f t="shared" si="100"/>
        <v>-1.0397796603071903</v>
      </c>
      <c r="AK298" s="89">
        <f t="shared" si="102"/>
        <v>0.24113471907578501</v>
      </c>
      <c r="AL298" s="89">
        <f t="shared" si="102"/>
        <v>0.20878891224911031</v>
      </c>
      <c r="AM298" s="89">
        <f t="shared" si="102"/>
        <v>0.31116221848279807</v>
      </c>
      <c r="AN298" s="89">
        <f t="shared" si="101"/>
        <v>0.33085331933400713</v>
      </c>
    </row>
    <row r="299" spans="1:40">
      <c r="A299" s="1" t="s">
        <v>7</v>
      </c>
      <c r="B299" s="1">
        <v>13089022100</v>
      </c>
      <c r="C299" s="1"/>
      <c r="D299" s="12">
        <v>74.5</v>
      </c>
      <c r="E299" s="12">
        <v>63.9</v>
      </c>
      <c r="F299" s="12">
        <v>21.2</v>
      </c>
      <c r="G299" s="12">
        <v>28.1</v>
      </c>
      <c r="H299" s="12">
        <v>14.2</v>
      </c>
      <c r="I299" s="12">
        <v>8.6</v>
      </c>
      <c r="J299" s="12">
        <v>65.7</v>
      </c>
      <c r="K299" s="12">
        <v>58.6</v>
      </c>
      <c r="L299" s="12">
        <v>37.799999999999997</v>
      </c>
      <c r="M299" s="12">
        <v>17.7</v>
      </c>
      <c r="N299" s="12">
        <v>76.5</v>
      </c>
      <c r="O299" s="12">
        <v>10.199999999999999</v>
      </c>
      <c r="P299" s="12">
        <v>33.6</v>
      </c>
      <c r="Q299" s="12">
        <v>23.2</v>
      </c>
      <c r="R299" s="23"/>
      <c r="S299" s="49">
        <f t="shared" si="83"/>
        <v>4.2481140634626387E-2</v>
      </c>
      <c r="T299" s="49">
        <f t="shared" si="84"/>
        <v>-0.5646198924038115</v>
      </c>
      <c r="U299" s="49">
        <f t="shared" si="85"/>
        <v>-1.1902496080493379</v>
      </c>
      <c r="V299" s="49">
        <f t="shared" si="86"/>
        <v>-0.27316141909182945</v>
      </c>
      <c r="W299" s="49">
        <f t="shared" si="87"/>
        <v>-1.7592967348358339</v>
      </c>
      <c r="X299" s="49">
        <f t="shared" si="88"/>
        <v>0.27507961860156188</v>
      </c>
      <c r="Y299" s="49">
        <f t="shared" si="89"/>
        <v>-2.0917267599930249</v>
      </c>
      <c r="Z299" s="49">
        <f t="shared" si="90"/>
        <v>-1.3695468637313062</v>
      </c>
      <c r="AA299" s="49">
        <f t="shared" si="91"/>
        <v>6.2607376882013371E-2</v>
      </c>
      <c r="AB299" s="49">
        <f t="shared" si="92"/>
        <v>-0.32150423890376562</v>
      </c>
      <c r="AC299" s="49">
        <f t="shared" si="93"/>
        <v>0.13545481292220754</v>
      </c>
      <c r="AD299" s="49">
        <f t="shared" si="94"/>
        <v>0.21359550352599732</v>
      </c>
      <c r="AE299" s="49">
        <f t="shared" si="95"/>
        <v>-0.73251862804048573</v>
      </c>
      <c r="AF299" s="49">
        <f t="shared" si="96"/>
        <v>-1.6467394607343642</v>
      </c>
      <c r="AG299" s="49">
        <f t="shared" si="97"/>
        <v>-0.61495520397459125</v>
      </c>
      <c r="AH299" s="49">
        <f t="shared" si="98"/>
        <v>-0.79449909359109283</v>
      </c>
      <c r="AI299" s="49">
        <f t="shared" si="99"/>
        <v>-0.5428145752510195</v>
      </c>
      <c r="AJ299" s="87">
        <f t="shared" si="100"/>
        <v>-0.50755194308166129</v>
      </c>
      <c r="AK299" s="89">
        <f t="shared" si="102"/>
        <v>0.40427800900834926</v>
      </c>
      <c r="AL299" s="89">
        <f t="shared" si="102"/>
        <v>0.29738477595401386</v>
      </c>
      <c r="AM299" s="89">
        <f t="shared" si="102"/>
        <v>0.49827987932044676</v>
      </c>
      <c r="AN299" s="89">
        <f t="shared" si="101"/>
        <v>0.47959537368504912</v>
      </c>
    </row>
    <row r="300" spans="1:40">
      <c r="A300" s="1" t="s">
        <v>7</v>
      </c>
      <c r="B300" s="1">
        <v>13089022203</v>
      </c>
      <c r="C300" s="1"/>
      <c r="D300" s="12">
        <v>75.900000000000006</v>
      </c>
      <c r="E300" s="12">
        <v>64.5</v>
      </c>
      <c r="F300" s="12">
        <v>32.799999999999997</v>
      </c>
      <c r="G300" s="12">
        <v>29.9</v>
      </c>
      <c r="H300" s="12">
        <v>9.6</v>
      </c>
      <c r="I300" s="12">
        <v>9.6999999999999993</v>
      </c>
      <c r="J300" s="12">
        <v>50.7</v>
      </c>
      <c r="K300" s="12">
        <v>38.4</v>
      </c>
      <c r="L300" s="12">
        <v>45.1</v>
      </c>
      <c r="M300" s="12">
        <v>11.213900000000001</v>
      </c>
      <c r="N300" s="12">
        <v>76.8</v>
      </c>
      <c r="O300" s="12">
        <v>4.5999999999999996</v>
      </c>
      <c r="P300" s="12">
        <v>18.2</v>
      </c>
      <c r="Q300" s="12">
        <v>14.4</v>
      </c>
      <c r="R300" s="23"/>
      <c r="S300" s="49">
        <f t="shared" si="83"/>
        <v>0.16173569150148118</v>
      </c>
      <c r="T300" s="49">
        <f t="shared" si="84"/>
        <v>-0.50726480962793807</v>
      </c>
      <c r="U300" s="49">
        <f t="shared" si="85"/>
        <v>-0.6343655753117613</v>
      </c>
      <c r="V300" s="49">
        <f t="shared" si="86"/>
        <v>-0.17748162818268906</v>
      </c>
      <c r="W300" s="49">
        <f t="shared" si="87"/>
        <v>-0.11655465807759587</v>
      </c>
      <c r="X300" s="49">
        <f t="shared" si="88"/>
        <v>0.14374813736060799</v>
      </c>
      <c r="Y300" s="49">
        <f t="shared" si="89"/>
        <v>-1.3381127477127215</v>
      </c>
      <c r="Z300" s="49">
        <f t="shared" si="90"/>
        <v>-0.3728648780741935</v>
      </c>
      <c r="AA300" s="49">
        <f t="shared" si="91"/>
        <v>-0.60927076634364363</v>
      </c>
      <c r="AB300" s="49">
        <f t="shared" si="92"/>
        <v>0.22664883416147971</v>
      </c>
      <c r="AC300" s="49">
        <f t="shared" si="93"/>
        <v>0.16363939290100599</v>
      </c>
      <c r="AD300" s="49">
        <f t="shared" si="94"/>
        <v>0.7895733466514876</v>
      </c>
      <c r="AE300" s="49">
        <f t="shared" si="95"/>
        <v>0.37342319413640457</v>
      </c>
      <c r="AF300" s="49">
        <f t="shared" si="96"/>
        <v>-0.32645581205181384</v>
      </c>
      <c r="AG300" s="49">
        <f t="shared" si="97"/>
        <v>-0.11813252068812156</v>
      </c>
      <c r="AH300" s="49">
        <f t="shared" si="98"/>
        <v>-0.35261365572151665</v>
      </c>
      <c r="AI300" s="49">
        <f t="shared" si="99"/>
        <v>-0.25182893675211909</v>
      </c>
      <c r="AJ300" s="87">
        <f t="shared" si="100"/>
        <v>0.25004503040927106</v>
      </c>
      <c r="AK300" s="89">
        <f t="shared" si="102"/>
        <v>0.55258382196655309</v>
      </c>
      <c r="AL300" s="89">
        <f t="shared" si="102"/>
        <v>0.42652845679991214</v>
      </c>
      <c r="AM300" s="89">
        <f t="shared" si="102"/>
        <v>0.5659841283235818</v>
      </c>
      <c r="AN300" s="89">
        <f t="shared" si="101"/>
        <v>0.69132153254539808</v>
      </c>
    </row>
    <row r="301" spans="1:40">
      <c r="A301" s="1" t="s">
        <v>7</v>
      </c>
      <c r="B301" s="1">
        <v>13089022204</v>
      </c>
      <c r="C301" s="1"/>
      <c r="D301" s="12">
        <v>75.900000000000006</v>
      </c>
      <c r="E301" s="12">
        <v>64.5</v>
      </c>
      <c r="F301" s="12">
        <v>30.2</v>
      </c>
      <c r="G301" s="12">
        <v>29.9</v>
      </c>
      <c r="H301" s="12">
        <v>8.1999999999999993</v>
      </c>
      <c r="I301" s="12">
        <v>4.7</v>
      </c>
      <c r="J301" s="12">
        <v>33.6</v>
      </c>
      <c r="K301" s="12">
        <v>42.7</v>
      </c>
      <c r="L301" s="12">
        <v>43.9</v>
      </c>
      <c r="M301" s="12">
        <v>21.3</v>
      </c>
      <c r="N301" s="12">
        <v>76.8</v>
      </c>
      <c r="O301" s="12">
        <v>19.7</v>
      </c>
      <c r="P301" s="12">
        <v>32</v>
      </c>
      <c r="Q301" s="12">
        <v>8.8000000000000007</v>
      </c>
      <c r="R301" s="23"/>
      <c r="S301" s="49">
        <f t="shared" si="83"/>
        <v>0.16173569150148118</v>
      </c>
      <c r="T301" s="49">
        <f t="shared" si="84"/>
        <v>-0.50726480962793807</v>
      </c>
      <c r="U301" s="49">
        <f t="shared" si="85"/>
        <v>-0.75896027230466634</v>
      </c>
      <c r="V301" s="49">
        <f t="shared" si="86"/>
        <v>-0.17748162818268906</v>
      </c>
      <c r="W301" s="49">
        <f t="shared" si="87"/>
        <v>0.38341032180534629</v>
      </c>
      <c r="X301" s="49">
        <f t="shared" si="88"/>
        <v>0.7407094157285804</v>
      </c>
      <c r="Y301" s="49">
        <f t="shared" si="89"/>
        <v>-0.47899277371317578</v>
      </c>
      <c r="Z301" s="49">
        <f t="shared" si="90"/>
        <v>-0.58502985521902462</v>
      </c>
      <c r="AA301" s="49">
        <f t="shared" si="91"/>
        <v>-0.49882504416956286</v>
      </c>
      <c r="AB301" s="49">
        <f t="shared" si="92"/>
        <v>-0.62574732227202767</v>
      </c>
      <c r="AC301" s="49">
        <f t="shared" si="93"/>
        <v>0.16363939290100599</v>
      </c>
      <c r="AD301" s="49">
        <f t="shared" si="94"/>
        <v>-0.76350976606188792</v>
      </c>
      <c r="AE301" s="49">
        <f t="shared" si="95"/>
        <v>-0.61761558158054897</v>
      </c>
      <c r="AF301" s="49">
        <f t="shared" si="96"/>
        <v>0.51372469165526369</v>
      </c>
      <c r="AG301" s="49">
        <f t="shared" si="97"/>
        <v>-0.27892848170168044</v>
      </c>
      <c r="AH301" s="49">
        <f t="shared" si="98"/>
        <v>-9.0977722113294482E-2</v>
      </c>
      <c r="AI301" s="49">
        <f t="shared" si="99"/>
        <v>-0.56986740722020501</v>
      </c>
      <c r="AJ301" s="87">
        <f t="shared" si="100"/>
        <v>-0.17594031577154176</v>
      </c>
      <c r="AK301" s="89">
        <f t="shared" si="102"/>
        <v>0.50458485468759484</v>
      </c>
      <c r="AL301" s="89">
        <f t="shared" si="102"/>
        <v>0.50299313432045012</v>
      </c>
      <c r="AM301" s="89">
        <f t="shared" si="102"/>
        <v>0.49198543921910609</v>
      </c>
      <c r="AN301" s="89">
        <f t="shared" si="101"/>
        <v>0.57227110833097372</v>
      </c>
    </row>
    <row r="302" spans="1:40">
      <c r="A302" s="1" t="s">
        <v>7</v>
      </c>
      <c r="B302" s="1">
        <v>13089022301</v>
      </c>
      <c r="C302" s="1"/>
      <c r="D302" s="12">
        <v>75.900000000000006</v>
      </c>
      <c r="E302" s="12">
        <v>64.5</v>
      </c>
      <c r="F302" s="12">
        <v>74.5</v>
      </c>
      <c r="G302" s="12">
        <v>29.9</v>
      </c>
      <c r="H302" s="12">
        <v>4.7</v>
      </c>
      <c r="I302" s="12">
        <v>3.4</v>
      </c>
      <c r="J302" s="12">
        <v>7.2</v>
      </c>
      <c r="K302" s="12">
        <v>16</v>
      </c>
      <c r="L302" s="12">
        <v>38.799999999999997</v>
      </c>
      <c r="M302" s="12">
        <v>2.2682000000000002</v>
      </c>
      <c r="N302" s="12">
        <v>76.8</v>
      </c>
      <c r="O302" s="12">
        <v>4.5999999999999996</v>
      </c>
      <c r="P302" s="12">
        <v>8.8000000000000007</v>
      </c>
      <c r="Q302" s="12">
        <v>9.8000000000000007</v>
      </c>
      <c r="R302" s="23"/>
      <c r="S302" s="49">
        <f t="shared" si="83"/>
        <v>0.16173569150148118</v>
      </c>
      <c r="T302" s="49">
        <f t="shared" si="84"/>
        <v>-0.50726480962793807</v>
      </c>
      <c r="U302" s="49">
        <f t="shared" si="85"/>
        <v>1.3639416803052169</v>
      </c>
      <c r="V302" s="49">
        <f t="shared" si="86"/>
        <v>-0.17748162818268906</v>
      </c>
      <c r="W302" s="49">
        <f t="shared" si="87"/>
        <v>1.633322771512701</v>
      </c>
      <c r="X302" s="49">
        <f t="shared" si="88"/>
        <v>0.89591934810425322</v>
      </c>
      <c r="Y302" s="49">
        <f t="shared" si="89"/>
        <v>0.84736788790015793</v>
      </c>
      <c r="Z302" s="49">
        <f t="shared" si="90"/>
        <v>0.73236663077329767</v>
      </c>
      <c r="AA302" s="49">
        <f t="shared" si="91"/>
        <v>-2.9430724929720421E-2</v>
      </c>
      <c r="AB302" s="49">
        <f t="shared" si="92"/>
        <v>0.98266754274132995</v>
      </c>
      <c r="AC302" s="49">
        <f t="shared" si="93"/>
        <v>0.16363939290100599</v>
      </c>
      <c r="AD302" s="49">
        <f t="shared" si="94"/>
        <v>0.7895733466514876</v>
      </c>
      <c r="AE302" s="49">
        <f t="shared" si="95"/>
        <v>1.0484785920885322</v>
      </c>
      <c r="AF302" s="49">
        <f t="shared" si="96"/>
        <v>0.36369245885042845</v>
      </c>
      <c r="AG302" s="49">
        <f t="shared" si="97"/>
        <v>0.58523987086847673</v>
      </c>
      <c r="AH302" s="49">
        <f t="shared" si="98"/>
        <v>0.6025058487875975</v>
      </c>
      <c r="AI302" s="49">
        <f t="shared" si="99"/>
        <v>0.56186781619496906</v>
      </c>
      <c r="AJ302" s="87">
        <f t="shared" si="100"/>
        <v>0.59134594762286352</v>
      </c>
      <c r="AK302" s="89">
        <f t="shared" si="102"/>
        <v>0.76254648641681821</v>
      </c>
      <c r="AL302" s="89">
        <f t="shared" si="102"/>
        <v>0.70566788500714794</v>
      </c>
      <c r="AM302" s="89">
        <f t="shared" si="102"/>
        <v>0.75530868694704911</v>
      </c>
      <c r="AN302" s="89">
        <f t="shared" si="101"/>
        <v>0.78670513985334456</v>
      </c>
    </row>
    <row r="303" spans="1:40">
      <c r="A303" s="1" t="s">
        <v>7</v>
      </c>
      <c r="B303" s="1">
        <v>13089022302</v>
      </c>
      <c r="C303" s="1"/>
      <c r="D303" s="12">
        <v>75.900000000000006</v>
      </c>
      <c r="E303" s="12">
        <v>64.5</v>
      </c>
      <c r="F303" s="12">
        <v>65.5</v>
      </c>
      <c r="G303" s="12">
        <v>29.9</v>
      </c>
      <c r="H303" s="12">
        <v>6.9</v>
      </c>
      <c r="I303" s="12">
        <v>4.2</v>
      </c>
      <c r="J303" s="12">
        <v>17.600000000000001</v>
      </c>
      <c r="K303" s="12">
        <v>28.7</v>
      </c>
      <c r="L303" s="12">
        <v>36.1</v>
      </c>
      <c r="M303" s="12">
        <v>7.2</v>
      </c>
      <c r="N303" s="12">
        <v>76.8</v>
      </c>
      <c r="O303" s="12">
        <v>5.2</v>
      </c>
      <c r="P303" s="12">
        <v>20</v>
      </c>
      <c r="Q303" s="12">
        <v>11.2</v>
      </c>
      <c r="R303" s="23"/>
      <c r="S303" s="49">
        <f t="shared" si="83"/>
        <v>0.16173569150148118</v>
      </c>
      <c r="T303" s="49">
        <f t="shared" si="84"/>
        <v>-0.50726480962793807</v>
      </c>
      <c r="U303" s="49">
        <f t="shared" si="85"/>
        <v>0.93265234456054535</v>
      </c>
      <c r="V303" s="49">
        <f t="shared" si="86"/>
        <v>-0.17748162818268906</v>
      </c>
      <c r="W303" s="49">
        <f t="shared" si="87"/>
        <v>0.84766351741093493</v>
      </c>
      <c r="X303" s="49">
        <f t="shared" si="88"/>
        <v>0.80040554356537763</v>
      </c>
      <c r="Y303" s="49">
        <f t="shared" si="89"/>
        <v>0.32486217271914763</v>
      </c>
      <c r="Z303" s="49">
        <f t="shared" si="90"/>
        <v>0.10573983781065759</v>
      </c>
      <c r="AA303" s="49">
        <f t="shared" si="91"/>
        <v>0.21907214996196042</v>
      </c>
      <c r="AB303" s="49">
        <f t="shared" si="92"/>
        <v>0.5658714209203316</v>
      </c>
      <c r="AC303" s="49">
        <f t="shared" si="93"/>
        <v>0.16363939290100599</v>
      </c>
      <c r="AD303" s="49">
        <f t="shared" si="94"/>
        <v>0.72786143488804211</v>
      </c>
      <c r="AE303" s="49">
        <f t="shared" si="95"/>
        <v>0.24415726686897582</v>
      </c>
      <c r="AF303" s="49">
        <f t="shared" si="96"/>
        <v>0.15364733292365923</v>
      </c>
      <c r="AG303" s="49">
        <f t="shared" si="97"/>
        <v>0.31986279129357242</v>
      </c>
      <c r="AH303" s="49">
        <f t="shared" si="98"/>
        <v>0.34036754742097991</v>
      </c>
      <c r="AI303" s="49">
        <f t="shared" si="99"/>
        <v>0.29689446956431653</v>
      </c>
      <c r="AJ303" s="87">
        <f t="shared" si="100"/>
        <v>0.32232635689542077</v>
      </c>
      <c r="AK303" s="89">
        <f t="shared" si="102"/>
        <v>0.68332916230736984</v>
      </c>
      <c r="AL303" s="89">
        <f t="shared" si="102"/>
        <v>0.62905638748328452</v>
      </c>
      <c r="AM303" s="89">
        <f t="shared" si="102"/>
        <v>0.69365677336113685</v>
      </c>
      <c r="AN303" s="89">
        <f t="shared" si="101"/>
        <v>0.71152204568066657</v>
      </c>
    </row>
    <row r="304" spans="1:40">
      <c r="A304" s="1" t="s">
        <v>7</v>
      </c>
      <c r="B304" s="1">
        <v>13089022401</v>
      </c>
      <c r="C304" s="1"/>
      <c r="D304" s="12">
        <v>75.900000000000006</v>
      </c>
      <c r="E304" s="12">
        <v>64.5</v>
      </c>
      <c r="F304" s="12">
        <v>77.5</v>
      </c>
      <c r="G304" s="12">
        <v>29.9</v>
      </c>
      <c r="H304" s="12">
        <v>9.5</v>
      </c>
      <c r="I304" s="12">
        <v>9.8793000000000006</v>
      </c>
      <c r="J304" s="12">
        <v>5.9</v>
      </c>
      <c r="K304" s="12">
        <v>12.8</v>
      </c>
      <c r="L304" s="12">
        <v>35.5</v>
      </c>
      <c r="M304" s="12">
        <v>1.3458000000000001</v>
      </c>
      <c r="N304" s="12">
        <v>76.8</v>
      </c>
      <c r="O304" s="12">
        <v>3.1</v>
      </c>
      <c r="P304" s="12">
        <v>8.4</v>
      </c>
      <c r="Q304" s="12">
        <v>3.7</v>
      </c>
      <c r="R304" s="23"/>
      <c r="S304" s="49">
        <f t="shared" si="83"/>
        <v>0.16173569150148118</v>
      </c>
      <c r="T304" s="49">
        <f t="shared" si="84"/>
        <v>-0.50726480962793807</v>
      </c>
      <c r="U304" s="49">
        <f t="shared" si="85"/>
        <v>1.5077047922201074</v>
      </c>
      <c r="V304" s="49">
        <f t="shared" si="86"/>
        <v>-0.17748162818268906</v>
      </c>
      <c r="W304" s="49">
        <f t="shared" si="87"/>
        <v>-8.0842873800242993E-2</v>
      </c>
      <c r="X304" s="49">
        <f t="shared" si="88"/>
        <v>0.12234110591833233</v>
      </c>
      <c r="Y304" s="49">
        <f t="shared" si="89"/>
        <v>0.91268110229778432</v>
      </c>
      <c r="Z304" s="49">
        <f t="shared" si="90"/>
        <v>0.89025684632293922</v>
      </c>
      <c r="AA304" s="49">
        <f t="shared" si="91"/>
        <v>0.27429501104900084</v>
      </c>
      <c r="AB304" s="49">
        <f t="shared" si="92"/>
        <v>1.0606213816576868</v>
      </c>
      <c r="AC304" s="49">
        <f t="shared" si="93"/>
        <v>0.16363939290100599</v>
      </c>
      <c r="AD304" s="49">
        <f t="shared" si="94"/>
        <v>0.94385312606010097</v>
      </c>
      <c r="AE304" s="49">
        <f t="shared" si="95"/>
        <v>1.0772043537035165</v>
      </c>
      <c r="AF304" s="49">
        <f t="shared" si="96"/>
        <v>1.2788890789599239</v>
      </c>
      <c r="AG304" s="49">
        <f t="shared" si="97"/>
        <v>0.62820093746375816</v>
      </c>
      <c r="AH304" s="49">
        <f t="shared" si="98"/>
        <v>0.27698191147526219</v>
      </c>
      <c r="AI304" s="49">
        <f t="shared" si="99"/>
        <v>0.74172441300987568</v>
      </c>
      <c r="AJ304" s="87">
        <f t="shared" si="100"/>
        <v>0.86589648790613682</v>
      </c>
      <c r="AK304" s="89">
        <f t="shared" si="102"/>
        <v>0.77537073160791592</v>
      </c>
      <c r="AL304" s="89">
        <f t="shared" si="102"/>
        <v>0.61053155358458489</v>
      </c>
      <c r="AM304" s="89">
        <f t="shared" si="102"/>
        <v>0.79715630485159705</v>
      </c>
      <c r="AN304" s="89">
        <f t="shared" si="101"/>
        <v>0.86343397238729158</v>
      </c>
    </row>
    <row r="305" spans="1:40">
      <c r="A305" s="1" t="s">
        <v>7</v>
      </c>
      <c r="B305" s="1">
        <v>13089022402</v>
      </c>
      <c r="C305" s="1"/>
      <c r="D305" s="12">
        <v>75.900000000000006</v>
      </c>
      <c r="E305" s="12">
        <v>64.5</v>
      </c>
      <c r="F305" s="12">
        <v>80.8</v>
      </c>
      <c r="G305" s="12">
        <v>29.9</v>
      </c>
      <c r="H305" s="12">
        <v>10.8</v>
      </c>
      <c r="I305" s="12">
        <v>41.3</v>
      </c>
      <c r="J305" s="12">
        <v>10.5229</v>
      </c>
      <c r="K305" s="12">
        <v>4.9000000000000004</v>
      </c>
      <c r="L305" s="12">
        <v>75.8</v>
      </c>
      <c r="M305" s="12">
        <v>6.6</v>
      </c>
      <c r="N305" s="12">
        <v>76.8</v>
      </c>
      <c r="O305" s="12">
        <v>3.3959000000000001</v>
      </c>
      <c r="P305" s="12">
        <v>10.8</v>
      </c>
      <c r="Q305" s="12">
        <v>8.3000000000000007</v>
      </c>
      <c r="R305" s="23"/>
      <c r="S305" s="49">
        <f t="shared" si="83"/>
        <v>0.16173569150148118</v>
      </c>
      <c r="T305" s="49">
        <f t="shared" si="84"/>
        <v>-0.50726480962793807</v>
      </c>
      <c r="U305" s="49">
        <f t="shared" si="85"/>
        <v>1.6658442153264867</v>
      </c>
      <c r="V305" s="49">
        <f t="shared" si="86"/>
        <v>-0.17748162818268906</v>
      </c>
      <c r="W305" s="49">
        <f t="shared" si="87"/>
        <v>-0.54509606940583233</v>
      </c>
      <c r="X305" s="49">
        <f t="shared" si="88"/>
        <v>-3.1</v>
      </c>
      <c r="Y305" s="49">
        <f t="shared" si="89"/>
        <v>0.68042228780641001</v>
      </c>
      <c r="Z305" s="49">
        <f t="shared" si="90"/>
        <v>1.2800483159611169</v>
      </c>
      <c r="AA305" s="49">
        <f t="shared" si="91"/>
        <v>-3.1</v>
      </c>
      <c r="AB305" s="49">
        <f t="shared" si="92"/>
        <v>0.61657860148170862</v>
      </c>
      <c r="AC305" s="49">
        <f t="shared" si="93"/>
        <v>0.16363939290100599</v>
      </c>
      <c r="AD305" s="49">
        <f t="shared" si="94"/>
        <v>0.91341886824209528</v>
      </c>
      <c r="AE305" s="49">
        <f t="shared" si="95"/>
        <v>0.90484978401361149</v>
      </c>
      <c r="AF305" s="49">
        <f t="shared" si="96"/>
        <v>0.58874080805768136</v>
      </c>
      <c r="AG305" s="49">
        <f t="shared" si="97"/>
        <v>-6.2416831154111048E-3</v>
      </c>
      <c r="AH305" s="49">
        <f t="shared" si="98"/>
        <v>-0.26026290179744027</v>
      </c>
      <c r="AI305" s="49">
        <f t="shared" si="99"/>
        <v>-0.4011243608523915</v>
      </c>
      <c r="AJ305" s="87">
        <f t="shared" si="100"/>
        <v>0.64266221330359852</v>
      </c>
      <c r="AK305" s="89">
        <f t="shared" si="102"/>
        <v>0.58598419233415766</v>
      </c>
      <c r="AL305" s="89">
        <f t="shared" si="102"/>
        <v>0.45351852089469036</v>
      </c>
      <c r="AM305" s="89">
        <f t="shared" si="102"/>
        <v>0.53124724364275355</v>
      </c>
      <c r="AN305" s="89">
        <f t="shared" si="101"/>
        <v>0.80104653270444626</v>
      </c>
    </row>
    <row r="306" spans="1:40">
      <c r="A306" s="1" t="s">
        <v>7</v>
      </c>
      <c r="B306" s="1">
        <v>13089022403</v>
      </c>
      <c r="C306" s="1"/>
      <c r="D306" s="12">
        <v>75.900000000000006</v>
      </c>
      <c r="E306" s="12">
        <v>64.5</v>
      </c>
      <c r="F306" s="12">
        <v>83.3</v>
      </c>
      <c r="G306" s="12">
        <v>29.9</v>
      </c>
      <c r="H306" s="12">
        <v>5</v>
      </c>
      <c r="I306" s="12">
        <v>4</v>
      </c>
      <c r="J306" s="12">
        <v>9.1</v>
      </c>
      <c r="K306" s="12">
        <v>7.4</v>
      </c>
      <c r="L306" s="12">
        <v>26.9</v>
      </c>
      <c r="M306" s="12">
        <v>0.48370000000000002</v>
      </c>
      <c r="N306" s="12">
        <v>76.8</v>
      </c>
      <c r="O306" s="12">
        <v>1.4</v>
      </c>
      <c r="P306" s="12">
        <v>5.3</v>
      </c>
      <c r="Q306" s="12">
        <v>4.2</v>
      </c>
      <c r="R306" s="23"/>
      <c r="S306" s="49">
        <f t="shared" si="83"/>
        <v>0.16173569150148118</v>
      </c>
      <c r="T306" s="49">
        <f t="shared" si="84"/>
        <v>-0.50726480962793807</v>
      </c>
      <c r="U306" s="49">
        <f t="shared" si="85"/>
        <v>1.7856468085888955</v>
      </c>
      <c r="V306" s="49">
        <f t="shared" si="86"/>
        <v>-0.17748162818268906</v>
      </c>
      <c r="W306" s="49">
        <f t="shared" si="87"/>
        <v>1.5261874186806421</v>
      </c>
      <c r="X306" s="49">
        <f t="shared" si="88"/>
        <v>0.8242839947000965</v>
      </c>
      <c r="Y306" s="49">
        <f t="shared" si="89"/>
        <v>0.75191011301131949</v>
      </c>
      <c r="Z306" s="49">
        <f t="shared" si="90"/>
        <v>1.1566965850629594</v>
      </c>
      <c r="AA306" s="49">
        <f t="shared" si="91"/>
        <v>1.0658226866299114</v>
      </c>
      <c r="AB306" s="49">
        <f t="shared" si="92"/>
        <v>1.1334791489276252</v>
      </c>
      <c r="AC306" s="49">
        <f t="shared" si="93"/>
        <v>0.16363939290100599</v>
      </c>
      <c r="AD306" s="49">
        <f t="shared" si="94"/>
        <v>1.1187035427231962</v>
      </c>
      <c r="AE306" s="49">
        <f t="shared" si="95"/>
        <v>1.2998290062196436</v>
      </c>
      <c r="AF306" s="49">
        <f t="shared" si="96"/>
        <v>1.2038729625575062</v>
      </c>
      <c r="AG306" s="49">
        <f t="shared" si="97"/>
        <v>0.89625043584866659</v>
      </c>
      <c r="AH306" s="49">
        <f t="shared" si="98"/>
        <v>0.6235739412388297</v>
      </c>
      <c r="AI306" s="49">
        <f t="shared" si="99"/>
        <v>1.1186661402068321</v>
      </c>
      <c r="AJ306" s="87">
        <f t="shared" si="100"/>
        <v>0.946511226100338</v>
      </c>
      <c r="AK306" s="89">
        <f t="shared" si="102"/>
        <v>0.85538579554993543</v>
      </c>
      <c r="AL306" s="89">
        <f t="shared" si="102"/>
        <v>0.71182516192641332</v>
      </c>
      <c r="AM306" s="89">
        <f t="shared" si="102"/>
        <v>0.8848601403036378</v>
      </c>
      <c r="AN306" s="89">
        <f t="shared" si="101"/>
        <v>0.88596342995196764</v>
      </c>
    </row>
    <row r="307" spans="1:40">
      <c r="A307" s="1" t="s">
        <v>7</v>
      </c>
      <c r="B307" s="1">
        <v>13089022500</v>
      </c>
      <c r="C307" s="1"/>
      <c r="D307" s="12">
        <v>89.2</v>
      </c>
      <c r="E307" s="12">
        <v>87.1</v>
      </c>
      <c r="F307" s="12">
        <v>85.4</v>
      </c>
      <c r="G307" s="12">
        <v>52</v>
      </c>
      <c r="H307" s="12">
        <v>8.9</v>
      </c>
      <c r="I307" s="12">
        <v>14.7</v>
      </c>
      <c r="J307" s="12">
        <v>29.1</v>
      </c>
      <c r="K307" s="12">
        <v>14.2</v>
      </c>
      <c r="L307" s="12">
        <v>37.700000000000003</v>
      </c>
      <c r="M307" s="12">
        <v>7.9</v>
      </c>
      <c r="N307" s="12">
        <v>84.9</v>
      </c>
      <c r="O307" s="12">
        <v>4.8</v>
      </c>
      <c r="P307" s="12">
        <v>6.2</v>
      </c>
      <c r="Q307" s="12">
        <v>8.6</v>
      </c>
      <c r="R307" s="23"/>
      <c r="S307" s="49">
        <f t="shared" si="83"/>
        <v>1.2946539247365969</v>
      </c>
      <c r="T307" s="49">
        <f t="shared" si="84"/>
        <v>1.6531099749299569</v>
      </c>
      <c r="U307" s="49">
        <f t="shared" si="85"/>
        <v>1.8862809869293193</v>
      </c>
      <c r="V307" s="49">
        <f t="shared" si="86"/>
        <v>0.99725358242398077</v>
      </c>
      <c r="W307" s="49">
        <f t="shared" si="87"/>
        <v>0.13342783186387491</v>
      </c>
      <c r="X307" s="49">
        <f t="shared" si="88"/>
        <v>-0.45321314100736454</v>
      </c>
      <c r="Y307" s="49">
        <f t="shared" si="89"/>
        <v>-0.25290857002908484</v>
      </c>
      <c r="Z307" s="49">
        <f t="shared" si="90"/>
        <v>0.82117987701997108</v>
      </c>
      <c r="AA307" s="49">
        <f t="shared" si="91"/>
        <v>7.1811187063186219E-2</v>
      </c>
      <c r="AB307" s="49">
        <f t="shared" si="92"/>
        <v>0.50671304359872504</v>
      </c>
      <c r="AC307" s="49">
        <f t="shared" si="93"/>
        <v>0.92462305232857134</v>
      </c>
      <c r="AD307" s="49">
        <f t="shared" si="94"/>
        <v>0.76900270939700577</v>
      </c>
      <c r="AE307" s="49">
        <f t="shared" si="95"/>
        <v>1.2351960425859294</v>
      </c>
      <c r="AF307" s="49">
        <f t="shared" si="96"/>
        <v>0.54373113821623098</v>
      </c>
      <c r="AG307" s="49">
        <f t="shared" si="97"/>
        <v>0.69531183288231169</v>
      </c>
      <c r="AH307" s="49">
        <f t="shared" si="98"/>
        <v>0.75122922712103979</v>
      </c>
      <c r="AI307" s="49">
        <f t="shared" si="99"/>
        <v>0.46656803589396079</v>
      </c>
      <c r="AJ307" s="87">
        <f t="shared" si="100"/>
        <v>0.86813823563193437</v>
      </c>
      <c r="AK307" s="89">
        <f t="shared" si="102"/>
        <v>0.79540390690008089</v>
      </c>
      <c r="AL307" s="89">
        <f t="shared" si="102"/>
        <v>0.74913318813733787</v>
      </c>
      <c r="AM307" s="89">
        <f t="shared" si="102"/>
        <v>0.73313508384853088</v>
      </c>
      <c r="AN307" s="89">
        <f t="shared" si="101"/>
        <v>0.86406047520042983</v>
      </c>
    </row>
    <row r="308" spans="1:40">
      <c r="A308" s="1" t="s">
        <v>7</v>
      </c>
      <c r="B308" s="1">
        <v>13089022600</v>
      </c>
      <c r="C308" s="1"/>
      <c r="D308" s="12">
        <v>89.2</v>
      </c>
      <c r="E308" s="12">
        <v>87.1</v>
      </c>
      <c r="F308" s="12">
        <v>81.400000000000006</v>
      </c>
      <c r="G308" s="12">
        <v>52</v>
      </c>
      <c r="H308" s="12">
        <v>8.4</v>
      </c>
      <c r="I308" s="12">
        <v>4.5</v>
      </c>
      <c r="J308" s="12">
        <v>3.4</v>
      </c>
      <c r="K308" s="12">
        <v>10.3</v>
      </c>
      <c r="L308" s="12">
        <v>38.5</v>
      </c>
      <c r="M308" s="12">
        <v>-0.51439999999999997</v>
      </c>
      <c r="N308" s="12">
        <v>84.9</v>
      </c>
      <c r="O308" s="12">
        <v>1.1000000000000001</v>
      </c>
      <c r="P308" s="12">
        <v>8.9</v>
      </c>
      <c r="Q308" s="12">
        <v>4.5999999999999996</v>
      </c>
      <c r="R308" s="23"/>
      <c r="S308" s="49">
        <f t="shared" si="83"/>
        <v>1.2946539247365969</v>
      </c>
      <c r="T308" s="49">
        <f t="shared" si="84"/>
        <v>1.6531099749299569</v>
      </c>
      <c r="U308" s="49">
        <f t="shared" si="85"/>
        <v>1.6945968377094653</v>
      </c>
      <c r="V308" s="49">
        <f t="shared" si="86"/>
        <v>0.99725358242398077</v>
      </c>
      <c r="W308" s="49">
        <f t="shared" si="87"/>
        <v>0.3119867532506399</v>
      </c>
      <c r="X308" s="49">
        <f t="shared" si="88"/>
        <v>0.76458786686329927</v>
      </c>
      <c r="Y308" s="49">
        <f t="shared" si="89"/>
        <v>1.0382834376778347</v>
      </c>
      <c r="Z308" s="49">
        <f t="shared" si="90"/>
        <v>1.0136085772210968</v>
      </c>
      <c r="AA308" s="49">
        <f t="shared" si="91"/>
        <v>-1.8192943862005452E-3</v>
      </c>
      <c r="AB308" s="49">
        <f t="shared" si="92"/>
        <v>1.217830543791476</v>
      </c>
      <c r="AC308" s="49">
        <f t="shared" si="93"/>
        <v>0.92462305232857134</v>
      </c>
      <c r="AD308" s="49">
        <f t="shared" si="94"/>
        <v>1.1495594986049189</v>
      </c>
      <c r="AE308" s="49">
        <f t="shared" si="95"/>
        <v>1.0412971516847862</v>
      </c>
      <c r="AF308" s="49">
        <f t="shared" si="96"/>
        <v>1.1438600694355721</v>
      </c>
      <c r="AG308" s="49">
        <f t="shared" si="97"/>
        <v>0.97194110670543854</v>
      </c>
      <c r="AH308" s="49">
        <f t="shared" si="98"/>
        <v>1.107781768227396</v>
      </c>
      <c r="AI308" s="49">
        <f t="shared" si="99"/>
        <v>0.74320660887545742</v>
      </c>
      <c r="AJ308" s="87">
        <f t="shared" si="100"/>
        <v>1.0648349430134623</v>
      </c>
      <c r="AK308" s="89">
        <f t="shared" si="102"/>
        <v>0.87798010706669194</v>
      </c>
      <c r="AL308" s="89">
        <f t="shared" si="102"/>
        <v>0.85333781591469415</v>
      </c>
      <c r="AM308" s="89">
        <f t="shared" si="102"/>
        <v>0.79750117052425518</v>
      </c>
      <c r="AN308" s="89">
        <f t="shared" si="101"/>
        <v>0.91903144231302136</v>
      </c>
    </row>
    <row r="309" spans="1:40">
      <c r="A309" s="1" t="s">
        <v>7</v>
      </c>
      <c r="B309" s="1">
        <v>13089022700</v>
      </c>
      <c r="C309" s="1"/>
      <c r="D309" s="12">
        <v>89.2</v>
      </c>
      <c r="E309" s="12">
        <v>87.1</v>
      </c>
      <c r="F309" s="12">
        <v>84.4</v>
      </c>
      <c r="G309" s="12">
        <v>52</v>
      </c>
      <c r="H309" s="12">
        <v>8</v>
      </c>
      <c r="I309" s="12">
        <v>1.3</v>
      </c>
      <c r="J309" s="12">
        <v>8.6</v>
      </c>
      <c r="K309" s="12">
        <v>13.8</v>
      </c>
      <c r="L309" s="12">
        <v>38.700000000000003</v>
      </c>
      <c r="M309" s="12">
        <v>3.9</v>
      </c>
      <c r="N309" s="12">
        <v>84.9</v>
      </c>
      <c r="O309" s="12">
        <v>8.9</v>
      </c>
      <c r="P309" s="12">
        <v>5.9</v>
      </c>
      <c r="Q309" s="12">
        <v>9.1999999999999993</v>
      </c>
      <c r="R309" s="23"/>
      <c r="S309" s="49">
        <f t="shared" si="83"/>
        <v>1.2946539247365969</v>
      </c>
      <c r="T309" s="49">
        <f t="shared" si="84"/>
        <v>1.6531099749299569</v>
      </c>
      <c r="U309" s="49">
        <f t="shared" si="85"/>
        <v>1.8383599496243559</v>
      </c>
      <c r="V309" s="49">
        <f t="shared" si="86"/>
        <v>0.99725358242398077</v>
      </c>
      <c r="W309" s="49">
        <f t="shared" si="87"/>
        <v>0.45483389036005206</v>
      </c>
      <c r="X309" s="49">
        <f t="shared" si="88"/>
        <v>1.1466430850188016</v>
      </c>
      <c r="Y309" s="49">
        <f t="shared" si="89"/>
        <v>0.77703058008732961</v>
      </c>
      <c r="Z309" s="49">
        <f t="shared" si="90"/>
        <v>0.84091615396367625</v>
      </c>
      <c r="AA309" s="49">
        <f t="shared" si="91"/>
        <v>-2.0226914748547563E-2</v>
      </c>
      <c r="AB309" s="49">
        <f t="shared" si="92"/>
        <v>0.84476091400790498</v>
      </c>
      <c r="AC309" s="49">
        <f t="shared" si="93"/>
        <v>0.92462305232857134</v>
      </c>
      <c r="AD309" s="49">
        <f t="shared" si="94"/>
        <v>0.34730464568012887</v>
      </c>
      <c r="AE309" s="49">
        <f t="shared" si="95"/>
        <v>1.2567403637971672</v>
      </c>
      <c r="AF309" s="49">
        <f t="shared" si="96"/>
        <v>0.45371179853332982</v>
      </c>
      <c r="AG309" s="49">
        <f t="shared" si="97"/>
        <v>0.82224286191881335</v>
      </c>
      <c r="AH309" s="49">
        <f t="shared" si="98"/>
        <v>1.1659835695972962</v>
      </c>
      <c r="AI309" s="49">
        <f t="shared" si="99"/>
        <v>0.55515005107434456</v>
      </c>
      <c r="AJ309" s="87">
        <f t="shared" si="100"/>
        <v>0.74559496508479939</v>
      </c>
      <c r="AK309" s="89">
        <f t="shared" si="102"/>
        <v>0.83329390283656957</v>
      </c>
      <c r="AL309" s="89">
        <f t="shared" si="102"/>
        <v>0.87034764293458633</v>
      </c>
      <c r="AM309" s="89">
        <f t="shared" si="102"/>
        <v>0.75374565021156759</v>
      </c>
      <c r="AN309" s="89">
        <f t="shared" si="101"/>
        <v>0.82981322121844181</v>
      </c>
    </row>
    <row r="310" spans="1:40">
      <c r="A310" s="1" t="s">
        <v>7</v>
      </c>
      <c r="B310" s="1">
        <v>13089022800</v>
      </c>
      <c r="C310" s="1"/>
      <c r="D310" s="12">
        <v>89.2</v>
      </c>
      <c r="E310" s="12">
        <v>87.1</v>
      </c>
      <c r="F310" s="12">
        <v>80.900000000000006</v>
      </c>
      <c r="G310" s="12">
        <v>52</v>
      </c>
      <c r="H310" s="12">
        <v>5.2</v>
      </c>
      <c r="I310" s="12">
        <v>4.3</v>
      </c>
      <c r="J310" s="12">
        <v>17.3</v>
      </c>
      <c r="K310" s="12">
        <v>19.8</v>
      </c>
      <c r="L310" s="12">
        <v>28.2</v>
      </c>
      <c r="M310" s="12">
        <v>7.5928000000000004</v>
      </c>
      <c r="N310" s="12">
        <v>84.9</v>
      </c>
      <c r="O310" s="12">
        <v>3.3</v>
      </c>
      <c r="P310" s="12">
        <v>13</v>
      </c>
      <c r="Q310" s="12">
        <v>13.3</v>
      </c>
      <c r="R310" s="23"/>
      <c r="S310" s="49">
        <f t="shared" si="83"/>
        <v>1.2946539247365969</v>
      </c>
      <c r="T310" s="49">
        <f t="shared" si="84"/>
        <v>1.6531099749299569</v>
      </c>
      <c r="U310" s="49">
        <f t="shared" si="85"/>
        <v>1.6706363190569835</v>
      </c>
      <c r="V310" s="49">
        <f t="shared" si="86"/>
        <v>0.99725358242398077</v>
      </c>
      <c r="W310" s="49">
        <f t="shared" si="87"/>
        <v>1.4547638501259361</v>
      </c>
      <c r="X310" s="49">
        <f t="shared" si="88"/>
        <v>0.78846631799801825</v>
      </c>
      <c r="Y310" s="49">
        <f t="shared" si="89"/>
        <v>0.33993445296475372</v>
      </c>
      <c r="Z310" s="49">
        <f t="shared" si="90"/>
        <v>0.5448719998080982</v>
      </c>
      <c r="AA310" s="49">
        <f t="shared" si="91"/>
        <v>0.94617315427465754</v>
      </c>
      <c r="AB310" s="49">
        <f t="shared" si="92"/>
        <v>0.53267512004615003</v>
      </c>
      <c r="AC310" s="49">
        <f t="shared" si="93"/>
        <v>0.92462305232857134</v>
      </c>
      <c r="AD310" s="49">
        <f t="shared" si="94"/>
        <v>0.92328248880561925</v>
      </c>
      <c r="AE310" s="49">
        <f t="shared" si="95"/>
        <v>0.74685809513119861</v>
      </c>
      <c r="AF310" s="49">
        <f t="shared" si="96"/>
        <v>-0.16142035596649509</v>
      </c>
      <c r="AG310" s="49">
        <f t="shared" si="97"/>
        <v>0.81805633979651127</v>
      </c>
      <c r="AH310" s="49">
        <f t="shared" si="98"/>
        <v>1.1712597746051752</v>
      </c>
      <c r="AI310" s="49">
        <f t="shared" si="99"/>
        <v>0.67457342470963522</v>
      </c>
      <c r="AJ310" s="87">
        <f t="shared" si="100"/>
        <v>0.60833582007472353</v>
      </c>
      <c r="AK310" s="89">
        <f t="shared" si="102"/>
        <v>0.83204419023748211</v>
      </c>
      <c r="AL310" s="89">
        <f t="shared" si="102"/>
        <v>0.87188964562854265</v>
      </c>
      <c r="AM310" s="89">
        <f t="shared" si="102"/>
        <v>0.78153214121197723</v>
      </c>
      <c r="AN310" s="89">
        <f t="shared" si="101"/>
        <v>0.79145331145332343</v>
      </c>
    </row>
    <row r="311" spans="1:40">
      <c r="A311" s="1" t="s">
        <v>7</v>
      </c>
      <c r="B311" s="1">
        <v>13089022900</v>
      </c>
      <c r="C311" s="1"/>
      <c r="D311" s="12">
        <v>76.7</v>
      </c>
      <c r="E311" s="12">
        <v>66.2</v>
      </c>
      <c r="F311" s="12">
        <v>30.8</v>
      </c>
      <c r="G311" s="12">
        <v>31.4</v>
      </c>
      <c r="H311" s="12">
        <v>7.7</v>
      </c>
      <c r="I311" s="12">
        <v>11.3</v>
      </c>
      <c r="J311" s="12">
        <v>25.3</v>
      </c>
      <c r="K311" s="12">
        <v>31.3</v>
      </c>
      <c r="L311" s="12">
        <v>37.6</v>
      </c>
      <c r="M311" s="12">
        <v>5.8</v>
      </c>
      <c r="N311" s="12">
        <v>77</v>
      </c>
      <c r="O311" s="12">
        <v>6.9</v>
      </c>
      <c r="P311" s="12">
        <v>17.600000000000001</v>
      </c>
      <c r="Q311" s="12">
        <v>13.6</v>
      </c>
      <c r="R311" s="23"/>
      <c r="S311" s="49">
        <f t="shared" si="83"/>
        <v>0.22988114913968341</v>
      </c>
      <c r="T311" s="49">
        <f t="shared" si="84"/>
        <v>-0.34475874176296334</v>
      </c>
      <c r="U311" s="49">
        <f t="shared" si="85"/>
        <v>-0.73020764992168818</v>
      </c>
      <c r="V311" s="49">
        <f t="shared" si="86"/>
        <v>-9.7748469091738621E-2</v>
      </c>
      <c r="W311" s="49">
        <f t="shared" si="87"/>
        <v>0.56196924319211095</v>
      </c>
      <c r="X311" s="49">
        <f t="shared" si="88"/>
        <v>-4.727947171714339E-2</v>
      </c>
      <c r="Y311" s="49">
        <f t="shared" si="89"/>
        <v>-6.1993020251407981E-2</v>
      </c>
      <c r="Z311" s="49">
        <f t="shared" si="90"/>
        <v>-2.2545962323426282E-2</v>
      </c>
      <c r="AA311" s="49">
        <f t="shared" si="91"/>
        <v>8.1014997244359732E-2</v>
      </c>
      <c r="AB311" s="49">
        <f t="shared" si="92"/>
        <v>0.6841881755635445</v>
      </c>
      <c r="AC311" s="49">
        <f t="shared" si="93"/>
        <v>0.18242911288687202</v>
      </c>
      <c r="AD311" s="49">
        <f t="shared" si="94"/>
        <v>0.5530110182249468</v>
      </c>
      <c r="AE311" s="49">
        <f t="shared" si="95"/>
        <v>0.41651183655888069</v>
      </c>
      <c r="AF311" s="49">
        <f t="shared" si="96"/>
        <v>-0.20643002580794553</v>
      </c>
      <c r="AG311" s="49">
        <f t="shared" si="97"/>
        <v>0.13797110772906926</v>
      </c>
      <c r="AH311" s="49">
        <f t="shared" si="98"/>
        <v>-7.001956577330673E-2</v>
      </c>
      <c r="AI311" s="49">
        <f t="shared" si="99"/>
        <v>0.24755240349482599</v>
      </c>
      <c r="AJ311" s="87">
        <f t="shared" si="100"/>
        <v>0.23638048546568849</v>
      </c>
      <c r="AK311" s="89">
        <f t="shared" si="102"/>
        <v>0.62903294172636259</v>
      </c>
      <c r="AL311" s="89">
        <f t="shared" si="102"/>
        <v>0.50911828174902118</v>
      </c>
      <c r="AM311" s="89">
        <f t="shared" si="102"/>
        <v>0.68217624963243551</v>
      </c>
      <c r="AN311" s="89">
        <f t="shared" si="101"/>
        <v>0.68750269256224972</v>
      </c>
    </row>
    <row r="312" spans="1:40">
      <c r="A312" s="1" t="s">
        <v>7</v>
      </c>
      <c r="B312" s="1">
        <v>13089023000</v>
      </c>
      <c r="C312" s="1"/>
      <c r="D312" s="12">
        <v>75.900000000000006</v>
      </c>
      <c r="E312" s="12">
        <v>64.5</v>
      </c>
      <c r="F312" s="12">
        <v>25.6</v>
      </c>
      <c r="G312" s="12">
        <v>29.9</v>
      </c>
      <c r="H312" s="12">
        <v>8</v>
      </c>
      <c r="I312" s="12">
        <v>1.9</v>
      </c>
      <c r="J312" s="12">
        <v>8.5343</v>
      </c>
      <c r="K312" s="12">
        <v>4.5999999999999996</v>
      </c>
      <c r="L312" s="12">
        <v>39.5</v>
      </c>
      <c r="M312" s="12">
        <v>1.1207</v>
      </c>
      <c r="N312" s="12">
        <v>76.8</v>
      </c>
      <c r="O312" s="12">
        <v>1.7</v>
      </c>
      <c r="P312" s="12">
        <v>12.9</v>
      </c>
      <c r="Q312" s="12">
        <v>18.8</v>
      </c>
      <c r="R312" s="23"/>
      <c r="S312" s="49">
        <f t="shared" si="83"/>
        <v>0.16173569150148118</v>
      </c>
      <c r="T312" s="49">
        <f t="shared" si="84"/>
        <v>-0.50726480962793807</v>
      </c>
      <c r="U312" s="49">
        <f t="shared" si="85"/>
        <v>-0.97939704390749838</v>
      </c>
      <c r="V312" s="49">
        <f t="shared" si="86"/>
        <v>-0.17748162818268906</v>
      </c>
      <c r="W312" s="49">
        <f t="shared" si="87"/>
        <v>0.45483389036005206</v>
      </c>
      <c r="X312" s="49">
        <f t="shared" si="88"/>
        <v>1.0750077316146449</v>
      </c>
      <c r="Y312" s="49">
        <f t="shared" si="89"/>
        <v>0.78033140946111734</v>
      </c>
      <c r="Z312" s="49">
        <f t="shared" si="90"/>
        <v>1.2948505236688959</v>
      </c>
      <c r="AA312" s="49">
        <f t="shared" si="91"/>
        <v>-9.3857396197934331E-2</v>
      </c>
      <c r="AB312" s="49">
        <f t="shared" si="92"/>
        <v>1.0796450255649634</v>
      </c>
      <c r="AC312" s="49">
        <f t="shared" si="93"/>
        <v>0.16363939290100599</v>
      </c>
      <c r="AD312" s="49">
        <f t="shared" si="94"/>
        <v>1.0878475868414736</v>
      </c>
      <c r="AE312" s="49">
        <f t="shared" si="95"/>
        <v>0.75403953553494463</v>
      </c>
      <c r="AF312" s="49">
        <f t="shared" si="96"/>
        <v>-0.98659763639308917</v>
      </c>
      <c r="AG312" s="49">
        <f t="shared" si="97"/>
        <v>0.37677999061986894</v>
      </c>
      <c r="AH312" s="49">
        <f t="shared" si="98"/>
        <v>0.11539503445988143</v>
      </c>
      <c r="AI312" s="49">
        <f t="shared" si="99"/>
        <v>0.76021271767864163</v>
      </c>
      <c r="AJ312" s="87">
        <f t="shared" si="100"/>
        <v>0.25473221972108384</v>
      </c>
      <c r="AK312" s="89">
        <f t="shared" si="102"/>
        <v>0.70031943227965143</v>
      </c>
      <c r="AL312" s="89">
        <f t="shared" si="102"/>
        <v>0.56330681548330586</v>
      </c>
      <c r="AM312" s="89">
        <f t="shared" si="102"/>
        <v>0.80145801812307416</v>
      </c>
      <c r="AN312" s="89">
        <f t="shared" si="101"/>
        <v>0.69263146463800984</v>
      </c>
    </row>
    <row r="313" spans="1:40">
      <c r="A313" s="1" t="s">
        <v>7</v>
      </c>
      <c r="B313" s="1">
        <v>13089023101</v>
      </c>
      <c r="C313" s="1"/>
      <c r="D313" s="10">
        <v>53.7</v>
      </c>
      <c r="E313" s="10">
        <v>57</v>
      </c>
      <c r="F313" s="10">
        <v>10.3</v>
      </c>
      <c r="G313" s="10">
        <v>4.8</v>
      </c>
      <c r="H313" s="10">
        <v>11.3</v>
      </c>
      <c r="I313" s="10">
        <v>4.7</v>
      </c>
      <c r="J313" s="10">
        <v>19.2</v>
      </c>
      <c r="K313" s="10">
        <v>37.200000000000003</v>
      </c>
      <c r="L313" s="10">
        <v>50.3</v>
      </c>
      <c r="M313" s="10">
        <v>13.9</v>
      </c>
      <c r="N313" s="10">
        <v>56.8</v>
      </c>
      <c r="O313" s="10">
        <v>20.399999999999999</v>
      </c>
      <c r="P313" s="10">
        <v>24.3</v>
      </c>
      <c r="Q313" s="10">
        <v>22.7</v>
      </c>
      <c r="R313" s="23"/>
      <c r="S313" s="49">
        <f t="shared" si="83"/>
        <v>-1.7293007579586372</v>
      </c>
      <c r="T313" s="49">
        <f t="shared" si="84"/>
        <v>-1.2242033443263547</v>
      </c>
      <c r="U313" s="49">
        <f t="shared" si="85"/>
        <v>-1.7125889146734399</v>
      </c>
      <c r="V313" s="49">
        <f t="shared" si="86"/>
        <v>-1.5116831569712597</v>
      </c>
      <c r="W313" s="49">
        <f t="shared" si="87"/>
        <v>-0.72365499079259732</v>
      </c>
      <c r="X313" s="49">
        <f t="shared" si="88"/>
        <v>0.7407094157285804</v>
      </c>
      <c r="Y313" s="49">
        <f t="shared" si="89"/>
        <v>0.24447667807591539</v>
      </c>
      <c r="Z313" s="49">
        <f t="shared" si="90"/>
        <v>-0.31365604724307811</v>
      </c>
      <c r="AA313" s="49">
        <f t="shared" si="91"/>
        <v>-1.0878688957646589</v>
      </c>
      <c r="AB313" s="49">
        <f t="shared" si="92"/>
        <v>-3.5876201504479976E-4</v>
      </c>
      <c r="AC313" s="49">
        <f t="shared" si="93"/>
        <v>-1.7153326056855733</v>
      </c>
      <c r="AD313" s="49">
        <f t="shared" si="94"/>
        <v>-0.8355069964525742</v>
      </c>
      <c r="AE313" s="49">
        <f t="shared" si="95"/>
        <v>-6.4644670492103956E-2</v>
      </c>
      <c r="AF313" s="49">
        <f t="shared" si="96"/>
        <v>-1.5717233443319467</v>
      </c>
      <c r="AG313" s="49">
        <f t="shared" si="97"/>
        <v>-0.7864247799518157</v>
      </c>
      <c r="AH313" s="49">
        <f t="shared" si="98"/>
        <v>-0.84517786727397037</v>
      </c>
      <c r="AI313" s="49">
        <f t="shared" si="99"/>
        <v>-0.46729456834092725</v>
      </c>
      <c r="AJ313" s="87">
        <f t="shared" si="100"/>
        <v>-1.0468019042405496</v>
      </c>
      <c r="AK313" s="89">
        <f t="shared" si="102"/>
        <v>0.35309287652872412</v>
      </c>
      <c r="AL313" s="89">
        <f t="shared" si="102"/>
        <v>0.28257359908944663</v>
      </c>
      <c r="AM313" s="89">
        <f t="shared" si="102"/>
        <v>0.51585128036599592</v>
      </c>
      <c r="AN313" s="89">
        <f t="shared" si="101"/>
        <v>0.32889080788449648</v>
      </c>
    </row>
    <row r="314" spans="1:40">
      <c r="A314" s="1" t="s">
        <v>7</v>
      </c>
      <c r="B314" s="1">
        <v>13089023102</v>
      </c>
      <c r="C314" s="1"/>
      <c r="D314" s="12">
        <v>64.400000000000006</v>
      </c>
      <c r="E314" s="12">
        <v>60.6</v>
      </c>
      <c r="F314" s="12">
        <v>17</v>
      </c>
      <c r="G314" s="12">
        <v>13.7</v>
      </c>
      <c r="H314" s="12">
        <v>13.8</v>
      </c>
      <c r="I314" s="12">
        <v>4.9000000000000004</v>
      </c>
      <c r="J314" s="12">
        <v>31.1</v>
      </c>
      <c r="K314" s="12">
        <v>38.799999999999997</v>
      </c>
      <c r="L314" s="12">
        <v>45.1</v>
      </c>
      <c r="M314" s="12">
        <v>15.1</v>
      </c>
      <c r="N314" s="12">
        <v>68.099999999999994</v>
      </c>
      <c r="O314" s="12">
        <v>15.9</v>
      </c>
      <c r="P314" s="12">
        <v>25.2</v>
      </c>
      <c r="Q314" s="12">
        <v>15.4</v>
      </c>
      <c r="R314" s="23"/>
      <c r="S314" s="49">
        <f t="shared" si="83"/>
        <v>-0.81785526204767922</v>
      </c>
      <c r="T314" s="49">
        <f t="shared" si="84"/>
        <v>-0.8800728476711146</v>
      </c>
      <c r="U314" s="49">
        <f t="shared" si="85"/>
        <v>-1.3915179647301845</v>
      </c>
      <c r="V314" s="49">
        <f t="shared" si="86"/>
        <v>-1.0385997463649537</v>
      </c>
      <c r="W314" s="49">
        <f t="shared" si="87"/>
        <v>-1.6164495977264224</v>
      </c>
      <c r="X314" s="49">
        <f t="shared" si="88"/>
        <v>0.71683096459386142</v>
      </c>
      <c r="Y314" s="49">
        <f t="shared" si="89"/>
        <v>-0.35339043833312528</v>
      </c>
      <c r="Z314" s="49">
        <f t="shared" si="90"/>
        <v>-0.39260115501789861</v>
      </c>
      <c r="AA314" s="49">
        <f t="shared" si="91"/>
        <v>-0.60927076634364363</v>
      </c>
      <c r="AB314" s="49">
        <f t="shared" si="92"/>
        <v>-0.10177312313779871</v>
      </c>
      <c r="AC314" s="49">
        <f t="shared" si="93"/>
        <v>-0.6537134264841562</v>
      </c>
      <c r="AD314" s="49">
        <f t="shared" si="94"/>
        <v>-0.37266765822673398</v>
      </c>
      <c r="AE314" s="49">
        <f t="shared" si="95"/>
        <v>-0.12927763412581822</v>
      </c>
      <c r="AF314" s="49">
        <f t="shared" si="96"/>
        <v>-0.47648804485664914</v>
      </c>
      <c r="AG314" s="49">
        <f t="shared" si="97"/>
        <v>-0.51488016663054548</v>
      </c>
      <c r="AH314" s="49">
        <f t="shared" si="98"/>
        <v>-0.76872212746851687</v>
      </c>
      <c r="AI314" s="49">
        <f t="shared" si="99"/>
        <v>-0.36788168149978029</v>
      </c>
      <c r="AJ314" s="87">
        <f t="shared" si="100"/>
        <v>-0.40803669092333933</v>
      </c>
      <c r="AK314" s="89">
        <f t="shared" si="102"/>
        <v>0.43415126212141919</v>
      </c>
      <c r="AL314" s="89">
        <f t="shared" si="102"/>
        <v>0.304918249566901</v>
      </c>
      <c r="AM314" s="89">
        <f t="shared" si="102"/>
        <v>0.5389818887339376</v>
      </c>
      <c r="AN314" s="89">
        <f t="shared" si="101"/>
        <v>0.50740697117653877</v>
      </c>
    </row>
    <row r="315" spans="1:40">
      <c r="A315" s="1" t="s">
        <v>7</v>
      </c>
      <c r="B315" s="1">
        <v>13089023107</v>
      </c>
      <c r="C315" s="1"/>
      <c r="D315" s="10">
        <v>55.8</v>
      </c>
      <c r="E315" s="10">
        <v>57</v>
      </c>
      <c r="F315" s="10">
        <v>12.7</v>
      </c>
      <c r="G315" s="10">
        <v>5.6</v>
      </c>
      <c r="H315" s="10">
        <v>13.4</v>
      </c>
      <c r="I315" s="10">
        <v>8.1</v>
      </c>
      <c r="J315" s="10">
        <v>37.6</v>
      </c>
      <c r="K315" s="10">
        <v>49.7</v>
      </c>
      <c r="L315" s="10">
        <v>60.5</v>
      </c>
      <c r="M315" s="10">
        <v>20.7</v>
      </c>
      <c r="N315" s="10">
        <v>63.5</v>
      </c>
      <c r="O315" s="10">
        <v>18.8</v>
      </c>
      <c r="P315" s="10">
        <v>26.4</v>
      </c>
      <c r="Q315" s="10">
        <v>16.899999999999999</v>
      </c>
      <c r="R315" s="23"/>
      <c r="S315" s="49">
        <f t="shared" si="83"/>
        <v>-1.5504189316583563</v>
      </c>
      <c r="T315" s="49">
        <f t="shared" si="84"/>
        <v>-1.2242033443263547</v>
      </c>
      <c r="U315" s="49">
        <f t="shared" si="85"/>
        <v>-1.5975784251415277</v>
      </c>
      <c r="V315" s="49">
        <f t="shared" si="86"/>
        <v>-1.469158805456086</v>
      </c>
      <c r="W315" s="49">
        <f t="shared" si="87"/>
        <v>-1.4736024606170102</v>
      </c>
      <c r="X315" s="49">
        <f t="shared" si="88"/>
        <v>0.33477574643835917</v>
      </c>
      <c r="Y315" s="49">
        <f t="shared" si="89"/>
        <v>-0.67995651032125659</v>
      </c>
      <c r="Z315" s="49">
        <f t="shared" si="90"/>
        <v>-0.93041470173386553</v>
      </c>
      <c r="AA315" s="49">
        <f t="shared" si="91"/>
        <v>-2.026657534244344</v>
      </c>
      <c r="AB315" s="49">
        <f t="shared" si="92"/>
        <v>-0.57504014171065054</v>
      </c>
      <c r="AC315" s="49">
        <f t="shared" si="93"/>
        <v>-1.0858769861590689</v>
      </c>
      <c r="AD315" s="49">
        <f t="shared" si="94"/>
        <v>-0.67094189841672003</v>
      </c>
      <c r="AE315" s="49">
        <f t="shared" si="95"/>
        <v>-0.21545491897077065</v>
      </c>
      <c r="AF315" s="49">
        <f t="shared" si="96"/>
        <v>-0.70153639406390178</v>
      </c>
      <c r="AG315" s="49">
        <f t="shared" si="97"/>
        <v>-0.98004314880196253</v>
      </c>
      <c r="AH315" s="49">
        <f t="shared" si="98"/>
        <v>-1.0943061044403188</v>
      </c>
      <c r="AI315" s="49">
        <f t="shared" si="99"/>
        <v>-1.1773707925629535</v>
      </c>
      <c r="AJ315" s="87">
        <f t="shared" si="100"/>
        <v>-0.66845254940261534</v>
      </c>
      <c r="AK315" s="89">
        <f t="shared" si="102"/>
        <v>0.29529614026456008</v>
      </c>
      <c r="AL315" s="89">
        <f t="shared" si="102"/>
        <v>0.20976437119221911</v>
      </c>
      <c r="AM315" s="89">
        <f t="shared" si="102"/>
        <v>0.35063633111991588</v>
      </c>
      <c r="AN315" s="89">
        <f t="shared" si="101"/>
        <v>0.43462836810468103</v>
      </c>
    </row>
    <row r="316" spans="1:40">
      <c r="A316" s="1" t="s">
        <v>7</v>
      </c>
      <c r="B316" s="1">
        <v>13089023108</v>
      </c>
      <c r="C316" s="1"/>
      <c r="D316" s="12">
        <v>58.6</v>
      </c>
      <c r="E316" s="12">
        <v>57</v>
      </c>
      <c r="F316" s="12">
        <v>16.899999999999999</v>
      </c>
      <c r="G316" s="12">
        <v>6.6</v>
      </c>
      <c r="H316" s="12">
        <v>12</v>
      </c>
      <c r="I316" s="12">
        <v>7.6</v>
      </c>
      <c r="J316" s="12">
        <v>57.8</v>
      </c>
      <c r="K316" s="12">
        <v>52.4</v>
      </c>
      <c r="L316" s="12">
        <v>53.5</v>
      </c>
      <c r="M316" s="12">
        <v>22.3</v>
      </c>
      <c r="N316" s="12">
        <v>71.5</v>
      </c>
      <c r="O316" s="12">
        <v>18.7</v>
      </c>
      <c r="P316" s="12">
        <v>35.1</v>
      </c>
      <c r="Q316" s="12">
        <v>26.6</v>
      </c>
      <c r="R316" s="23"/>
      <c r="S316" s="49">
        <f t="shared" si="83"/>
        <v>-1.3119098299246474</v>
      </c>
      <c r="T316" s="49">
        <f t="shared" si="84"/>
        <v>-1.2242033443263547</v>
      </c>
      <c r="U316" s="49">
        <f t="shared" si="85"/>
        <v>-1.3963100684606811</v>
      </c>
      <c r="V316" s="49">
        <f t="shared" si="86"/>
        <v>-1.416003366062119</v>
      </c>
      <c r="W316" s="49">
        <f t="shared" si="87"/>
        <v>-0.97363748073406808</v>
      </c>
      <c r="X316" s="49">
        <f t="shared" si="88"/>
        <v>0.3944718742751564</v>
      </c>
      <c r="Y316" s="49">
        <f t="shared" si="89"/>
        <v>-1.6948233801920647</v>
      </c>
      <c r="Z316" s="49">
        <f t="shared" si="90"/>
        <v>-1.0636345711038755</v>
      </c>
      <c r="AA316" s="49">
        <f t="shared" si="91"/>
        <v>-1.3823908215622074</v>
      </c>
      <c r="AB316" s="49">
        <f t="shared" si="92"/>
        <v>-0.71025928987432263</v>
      </c>
      <c r="AC316" s="49">
        <f t="shared" si="93"/>
        <v>-0.33428818672443728</v>
      </c>
      <c r="AD316" s="49">
        <f t="shared" si="94"/>
        <v>-0.660656579789479</v>
      </c>
      <c r="AE316" s="49">
        <f t="shared" si="95"/>
        <v>-0.84024023409667636</v>
      </c>
      <c r="AF316" s="49">
        <f t="shared" si="96"/>
        <v>-2.1568490522708048</v>
      </c>
      <c r="AG316" s="49">
        <f t="shared" si="97"/>
        <v>-1.0463399736775318</v>
      </c>
      <c r="AH316" s="49">
        <f t="shared" si="98"/>
        <v>-1.0889165136321113</v>
      </c>
      <c r="AI316" s="49">
        <f t="shared" si="99"/>
        <v>-1.0520948941801351</v>
      </c>
      <c r="AJ316" s="87">
        <f t="shared" si="100"/>
        <v>-0.99800851322034934</v>
      </c>
      <c r="AK316" s="89">
        <f t="shared" si="102"/>
        <v>0.27550597198021526</v>
      </c>
      <c r="AL316" s="89">
        <f t="shared" si="102"/>
        <v>0.21133951156928349</v>
      </c>
      <c r="AM316" s="89">
        <f t="shared" si="102"/>
        <v>0.37978454153317248</v>
      </c>
      <c r="AN316" s="89">
        <f t="shared" si="101"/>
        <v>0.34252713118034411</v>
      </c>
    </row>
    <row r="317" spans="1:40">
      <c r="A317" s="1" t="s">
        <v>7</v>
      </c>
      <c r="B317" s="1">
        <v>13089023111</v>
      </c>
      <c r="C317" s="1"/>
      <c r="D317" s="12">
        <v>53.7</v>
      </c>
      <c r="E317" s="12">
        <v>57</v>
      </c>
      <c r="F317" s="12">
        <v>26.3</v>
      </c>
      <c r="G317" s="12">
        <v>4.8</v>
      </c>
      <c r="H317" s="12">
        <v>16.2</v>
      </c>
      <c r="I317" s="12">
        <v>24</v>
      </c>
      <c r="J317" s="12">
        <v>27.2</v>
      </c>
      <c r="K317" s="12">
        <v>29.3</v>
      </c>
      <c r="L317" s="12">
        <v>39.4</v>
      </c>
      <c r="M317" s="12">
        <v>18.8</v>
      </c>
      <c r="N317" s="12">
        <v>56.9</v>
      </c>
      <c r="O317" s="12">
        <v>16.100000000000001</v>
      </c>
      <c r="P317" s="12">
        <v>32.1</v>
      </c>
      <c r="Q317" s="12">
        <v>21.1</v>
      </c>
      <c r="R317" s="23"/>
      <c r="S317" s="49">
        <f t="shared" si="83"/>
        <v>-1.7293007579586372</v>
      </c>
      <c r="T317" s="49">
        <f t="shared" si="84"/>
        <v>-1.2242033443263547</v>
      </c>
      <c r="U317" s="49">
        <f t="shared" si="85"/>
        <v>-0.9458523177940239</v>
      </c>
      <c r="V317" s="49">
        <f t="shared" si="86"/>
        <v>-1.5116831569712597</v>
      </c>
      <c r="W317" s="49">
        <f t="shared" si="87"/>
        <v>-2.4735324203828939</v>
      </c>
      <c r="X317" s="49">
        <f t="shared" si="88"/>
        <v>-1.5635611187717935</v>
      </c>
      <c r="Y317" s="49">
        <f t="shared" si="89"/>
        <v>-0.15745079514024632</v>
      </c>
      <c r="Z317" s="49">
        <f t="shared" si="90"/>
        <v>7.6135422395099711E-2</v>
      </c>
      <c r="AA317" s="49">
        <f t="shared" si="91"/>
        <v>-8.4653586016760818E-2</v>
      </c>
      <c r="AB317" s="49">
        <f t="shared" si="92"/>
        <v>-0.41446740326629022</v>
      </c>
      <c r="AC317" s="49">
        <f t="shared" si="93"/>
        <v>-1.7059377456926401</v>
      </c>
      <c r="AD317" s="49">
        <f t="shared" si="94"/>
        <v>-0.39323829548121586</v>
      </c>
      <c r="AE317" s="49">
        <f t="shared" si="95"/>
        <v>-0.6247970219842951</v>
      </c>
      <c r="AF317" s="49">
        <f t="shared" si="96"/>
        <v>-1.3316717718442106</v>
      </c>
      <c r="AG317" s="49">
        <f t="shared" si="97"/>
        <v>-0.84237755692085214</v>
      </c>
      <c r="AH317" s="49">
        <f t="shared" si="98"/>
        <v>-1.3722262730493155</v>
      </c>
      <c r="AI317" s="49">
        <f t="shared" si="99"/>
        <v>-0.14099518896265043</v>
      </c>
      <c r="AJ317" s="87">
        <f t="shared" si="100"/>
        <v>-1.0139112087505904</v>
      </c>
      <c r="AK317" s="89">
        <f t="shared" si="102"/>
        <v>0.33639049486456557</v>
      </c>
      <c r="AL317" s="89">
        <f t="shared" si="102"/>
        <v>0.12854052790713666</v>
      </c>
      <c r="AM317" s="89">
        <f t="shared" si="102"/>
        <v>0.59177205276204925</v>
      </c>
      <c r="AN317" s="89">
        <f t="shared" si="101"/>
        <v>0.33808279367906202</v>
      </c>
    </row>
    <row r="318" spans="1:40">
      <c r="A318" s="1" t="s">
        <v>7</v>
      </c>
      <c r="B318" s="1">
        <v>13089023112</v>
      </c>
      <c r="C318" s="1"/>
      <c r="D318" s="12">
        <v>53.7</v>
      </c>
      <c r="E318" s="12">
        <v>57</v>
      </c>
      <c r="F318" s="12">
        <v>19.7</v>
      </c>
      <c r="G318" s="12">
        <v>4.8</v>
      </c>
      <c r="H318" s="12">
        <v>12.6</v>
      </c>
      <c r="I318" s="12">
        <v>3.4</v>
      </c>
      <c r="J318" s="12">
        <v>69.3</v>
      </c>
      <c r="K318" s="12">
        <v>66.099999999999994</v>
      </c>
      <c r="L318" s="12">
        <v>56.8</v>
      </c>
      <c r="M318" s="12">
        <v>19.100000000000001</v>
      </c>
      <c r="N318" s="12">
        <v>56.8</v>
      </c>
      <c r="O318" s="12">
        <v>15.5</v>
      </c>
      <c r="P318" s="12">
        <v>34.799999999999997</v>
      </c>
      <c r="Q318" s="12">
        <v>22.6</v>
      </c>
      <c r="R318" s="23"/>
      <c r="S318" s="49">
        <f t="shared" si="83"/>
        <v>-1.7293007579586372</v>
      </c>
      <c r="T318" s="49">
        <f t="shared" si="84"/>
        <v>-1.2242033443263547</v>
      </c>
      <c r="U318" s="49">
        <f t="shared" si="85"/>
        <v>-1.2621311640067832</v>
      </c>
      <c r="V318" s="49">
        <f t="shared" si="86"/>
        <v>-1.5116831569712597</v>
      </c>
      <c r="W318" s="49">
        <f t="shared" si="87"/>
        <v>-1.187908186398186</v>
      </c>
      <c r="X318" s="49">
        <f t="shared" si="88"/>
        <v>0.89591934810425322</v>
      </c>
      <c r="Y318" s="49">
        <f t="shared" si="89"/>
        <v>-2.2725941229402973</v>
      </c>
      <c r="Z318" s="49">
        <f t="shared" si="90"/>
        <v>-1.7396020564257786</v>
      </c>
      <c r="AA318" s="49">
        <f t="shared" si="91"/>
        <v>-1.6861165575409285</v>
      </c>
      <c r="AB318" s="49">
        <f t="shared" si="92"/>
        <v>-0.43982099354697879</v>
      </c>
      <c r="AC318" s="49">
        <f t="shared" si="93"/>
        <v>-1.7153326056855733</v>
      </c>
      <c r="AD318" s="49">
        <f t="shared" si="94"/>
        <v>-0.33152638371777032</v>
      </c>
      <c r="AE318" s="49">
        <f t="shared" si="95"/>
        <v>-0.81869591288543786</v>
      </c>
      <c r="AF318" s="49">
        <f t="shared" si="96"/>
        <v>-1.5567201210514634</v>
      </c>
      <c r="AG318" s="49">
        <f t="shared" si="97"/>
        <v>-1.1928797663273631</v>
      </c>
      <c r="AH318" s="49">
        <f t="shared" si="98"/>
        <v>-1.1845573406424665</v>
      </c>
      <c r="AI318" s="49">
        <f t="shared" si="99"/>
        <v>-1.2885132025045618</v>
      </c>
      <c r="AJ318" s="87">
        <f t="shared" si="100"/>
        <v>-1.1055687558350611</v>
      </c>
      <c r="AK318" s="89">
        <f t="shared" si="102"/>
        <v>0.23176259268058555</v>
      </c>
      <c r="AL318" s="89">
        <f t="shared" si="102"/>
        <v>0.18338790379779446</v>
      </c>
      <c r="AM318" s="89">
        <f t="shared" si="102"/>
        <v>0.3247765896003233</v>
      </c>
      <c r="AN318" s="89">
        <f t="shared" si="101"/>
        <v>0.31246719454944272</v>
      </c>
    </row>
    <row r="319" spans="1:40">
      <c r="A319" s="1" t="s">
        <v>7</v>
      </c>
      <c r="B319" s="1">
        <v>13089023113</v>
      </c>
      <c r="C319" s="1"/>
      <c r="D319" s="12">
        <v>70.2</v>
      </c>
      <c r="E319" s="12">
        <v>62.6</v>
      </c>
      <c r="F319" s="12">
        <v>21.2</v>
      </c>
      <c r="G319" s="12">
        <v>20.7</v>
      </c>
      <c r="H319" s="12">
        <v>14.3</v>
      </c>
      <c r="I319" s="12">
        <v>9.1999999999999993</v>
      </c>
      <c r="J319" s="12">
        <v>40.1</v>
      </c>
      <c r="K319" s="12">
        <v>55.1</v>
      </c>
      <c r="L319" s="12">
        <v>58.8</v>
      </c>
      <c r="M319" s="12">
        <v>22</v>
      </c>
      <c r="N319" s="12">
        <v>72.900000000000006</v>
      </c>
      <c r="O319" s="12">
        <v>19.899999999999999</v>
      </c>
      <c r="P319" s="12">
        <v>36.9</v>
      </c>
      <c r="Q319" s="12">
        <v>23.4</v>
      </c>
      <c r="R319" s="23"/>
      <c r="S319" s="49">
        <f t="shared" si="83"/>
        <v>-0.32380069417071161</v>
      </c>
      <c r="T319" s="49">
        <f t="shared" si="84"/>
        <v>-0.68888923841820349</v>
      </c>
      <c r="U319" s="49">
        <f t="shared" si="85"/>
        <v>-1.1902496080493379</v>
      </c>
      <c r="V319" s="49">
        <f t="shared" si="86"/>
        <v>-0.66651167060718508</v>
      </c>
      <c r="W319" s="49">
        <f t="shared" si="87"/>
        <v>-1.7950085191131875</v>
      </c>
      <c r="X319" s="49">
        <f t="shared" si="88"/>
        <v>0.20344426519740524</v>
      </c>
      <c r="Y319" s="49">
        <f t="shared" si="89"/>
        <v>-0.8055588457013072</v>
      </c>
      <c r="Z319" s="49">
        <f t="shared" si="90"/>
        <v>-1.1968544404738857</v>
      </c>
      <c r="AA319" s="49">
        <f t="shared" si="91"/>
        <v>-1.870192761164396</v>
      </c>
      <c r="AB319" s="49">
        <f t="shared" si="92"/>
        <v>-0.68490569959363412</v>
      </c>
      <c r="AC319" s="49">
        <f t="shared" si="93"/>
        <v>-0.20276014682337618</v>
      </c>
      <c r="AD319" s="49">
        <f t="shared" si="94"/>
        <v>-0.78408040331636975</v>
      </c>
      <c r="AE319" s="49">
        <f t="shared" si="95"/>
        <v>-0.96950616136410483</v>
      </c>
      <c r="AF319" s="49">
        <f t="shared" si="96"/>
        <v>-1.6767459072953312</v>
      </c>
      <c r="AG319" s="49">
        <f t="shared" si="97"/>
        <v>-0.9704306268239159</v>
      </c>
      <c r="AH319" s="49">
        <f t="shared" si="98"/>
        <v>-0.75236775869464678</v>
      </c>
      <c r="AI319" s="49">
        <f t="shared" si="99"/>
        <v>-1.2506509670773054</v>
      </c>
      <c r="AJ319" s="87">
        <f t="shared" si="100"/>
        <v>-0.90827315469979553</v>
      </c>
      <c r="AK319" s="89">
        <f t="shared" si="102"/>
        <v>0.29816556014914053</v>
      </c>
      <c r="AL319" s="89">
        <f t="shared" si="102"/>
        <v>0.30969791234907246</v>
      </c>
      <c r="AM319" s="89">
        <f t="shared" si="102"/>
        <v>0.33358607665407003</v>
      </c>
      <c r="AN319" s="89">
        <f t="shared" si="101"/>
        <v>0.36760553492048331</v>
      </c>
    </row>
    <row r="320" spans="1:40">
      <c r="A320" s="1" t="s">
        <v>7</v>
      </c>
      <c r="B320" s="1">
        <v>13089023114</v>
      </c>
      <c r="C320" s="1"/>
      <c r="D320" s="12">
        <v>51.9</v>
      </c>
      <c r="E320" s="12">
        <v>54.6</v>
      </c>
      <c r="F320" s="12">
        <v>31.5</v>
      </c>
      <c r="G320" s="12">
        <v>8.1</v>
      </c>
      <c r="H320" s="12">
        <v>14.7</v>
      </c>
      <c r="I320" s="12">
        <v>2.8</v>
      </c>
      <c r="J320" s="12">
        <v>26.8</v>
      </c>
      <c r="K320" s="12">
        <v>33.700000000000003</v>
      </c>
      <c r="L320" s="12">
        <v>44</v>
      </c>
      <c r="M320" s="12">
        <v>17.899999999999999</v>
      </c>
      <c r="N320" s="12">
        <v>65.599999999999994</v>
      </c>
      <c r="O320" s="12">
        <v>13.1</v>
      </c>
      <c r="P320" s="12">
        <v>32.4</v>
      </c>
      <c r="Q320" s="12">
        <v>26.1</v>
      </c>
      <c r="R320" s="23"/>
      <c r="S320" s="49">
        <f t="shared" si="83"/>
        <v>-1.8826280376445932</v>
      </c>
      <c r="T320" s="49">
        <f t="shared" si="84"/>
        <v>-1.4536236754298479</v>
      </c>
      <c r="U320" s="49">
        <f t="shared" si="85"/>
        <v>-0.69666292380821371</v>
      </c>
      <c r="V320" s="49">
        <f t="shared" si="86"/>
        <v>-1.3362702069711687</v>
      </c>
      <c r="W320" s="49">
        <f t="shared" si="87"/>
        <v>-1.9378556562225988</v>
      </c>
      <c r="X320" s="49">
        <f t="shared" si="88"/>
        <v>0.96755470150841005</v>
      </c>
      <c r="Y320" s="49">
        <f t="shared" si="89"/>
        <v>-0.1373544214794383</v>
      </c>
      <c r="Z320" s="49">
        <f t="shared" si="90"/>
        <v>-0.14096362398565759</v>
      </c>
      <c r="AA320" s="49">
        <f t="shared" si="91"/>
        <v>-0.50802885435073641</v>
      </c>
      <c r="AB320" s="49">
        <f t="shared" si="92"/>
        <v>-0.33840663242422453</v>
      </c>
      <c r="AC320" s="49">
        <f t="shared" si="93"/>
        <v>-0.88858492630747865</v>
      </c>
      <c r="AD320" s="49">
        <f t="shared" si="94"/>
        <v>-8.4678736663988757E-2</v>
      </c>
      <c r="AE320" s="49">
        <f t="shared" si="95"/>
        <v>-0.64634134319553305</v>
      </c>
      <c r="AF320" s="49">
        <f t="shared" si="96"/>
        <v>-2.0818329358683871</v>
      </c>
      <c r="AG320" s="49">
        <f t="shared" si="97"/>
        <v>-0.72658513700242011</v>
      </c>
      <c r="AH320" s="49">
        <f t="shared" si="98"/>
        <v>-0.92526288857820727</v>
      </c>
      <c r="AI320" s="49">
        <f t="shared" si="99"/>
        <v>-0.32913303692020618</v>
      </c>
      <c r="AJ320" s="87">
        <f t="shared" si="100"/>
        <v>-0.92535948550884695</v>
      </c>
      <c r="AK320" s="89">
        <f t="shared" si="102"/>
        <v>0.37095552087506062</v>
      </c>
      <c r="AL320" s="89">
        <f t="shared" si="102"/>
        <v>0.25916826923355774</v>
      </c>
      <c r="AM320" s="89">
        <f t="shared" si="102"/>
        <v>0.54799761849532025</v>
      </c>
      <c r="AN320" s="89">
        <f t="shared" si="101"/>
        <v>0.36283040603559874</v>
      </c>
    </row>
    <row r="321" spans="1:40">
      <c r="A321" s="1" t="s">
        <v>7</v>
      </c>
      <c r="B321" s="1">
        <v>13089023115</v>
      </c>
      <c r="C321" s="1"/>
      <c r="D321" s="10">
        <v>53.7</v>
      </c>
      <c r="E321" s="10">
        <v>57</v>
      </c>
      <c r="F321" s="10">
        <v>11.1</v>
      </c>
      <c r="G321" s="10">
        <v>4.8</v>
      </c>
      <c r="H321" s="10">
        <v>10.5427</v>
      </c>
      <c r="I321" s="10">
        <v>20.0913</v>
      </c>
      <c r="J321" s="10">
        <v>53.574800000000003</v>
      </c>
      <c r="K321" s="10">
        <v>59.073999999999998</v>
      </c>
      <c r="L321" s="10">
        <v>50.9054</v>
      </c>
      <c r="M321" s="10">
        <v>37.119</v>
      </c>
      <c r="N321" s="10">
        <v>56.8</v>
      </c>
      <c r="O321" s="10">
        <v>30.8</v>
      </c>
      <c r="P321" s="10">
        <v>48.765000000000001</v>
      </c>
      <c r="Q321" s="10">
        <v>14.8819</v>
      </c>
      <c r="R321" s="23"/>
      <c r="S321" s="49">
        <f t="shared" si="83"/>
        <v>-1.7293007579586372</v>
      </c>
      <c r="T321" s="49">
        <f t="shared" si="84"/>
        <v>-1.2242033443263547</v>
      </c>
      <c r="U321" s="49">
        <f t="shared" si="85"/>
        <v>-1.6742520848294691</v>
      </c>
      <c r="V321" s="49">
        <f t="shared" si="86"/>
        <v>-1.5116831569712597</v>
      </c>
      <c r="W321" s="49">
        <f t="shared" si="87"/>
        <v>-0.45320964846020273</v>
      </c>
      <c r="X321" s="49">
        <f t="shared" si="88"/>
        <v>-1.0968926090204147</v>
      </c>
      <c r="Y321" s="49">
        <f t="shared" si="89"/>
        <v>-1.4825453852129493</v>
      </c>
      <c r="Z321" s="49">
        <f t="shared" si="90"/>
        <v>-1.3929343519095967</v>
      </c>
      <c r="AA321" s="49">
        <f t="shared" si="91"/>
        <v>-1.1435887626014829</v>
      </c>
      <c r="AB321" s="49">
        <f t="shared" si="92"/>
        <v>-1.9626421377727319</v>
      </c>
      <c r="AC321" s="49">
        <f t="shared" si="93"/>
        <v>-1.7153326056855733</v>
      </c>
      <c r="AD321" s="49">
        <f t="shared" si="94"/>
        <v>-1.9051801336856276</v>
      </c>
      <c r="AE321" s="49">
        <f t="shared" si="95"/>
        <v>-1.8215840652685726</v>
      </c>
      <c r="AF321" s="49">
        <f t="shared" si="96"/>
        <v>-0.39875634504046392</v>
      </c>
      <c r="AG321" s="49">
        <f t="shared" si="97"/>
        <v>-1.4234110597166001</v>
      </c>
      <c r="AH321" s="49">
        <f t="shared" si="98"/>
        <v>-1.3102981409684697</v>
      </c>
      <c r="AI321" s="49">
        <f t="shared" si="99"/>
        <v>-1.4997217507612703</v>
      </c>
      <c r="AJ321" s="87">
        <f t="shared" si="100"/>
        <v>-1.4602132874200595</v>
      </c>
      <c r="AK321" s="89">
        <f t="shared" si="102"/>
        <v>0.16294703326965701</v>
      </c>
      <c r="AL321" s="89">
        <f t="shared" si="102"/>
        <v>0.14663939752227864</v>
      </c>
      <c r="AM321" s="89">
        <f t="shared" si="102"/>
        <v>0.2756342462993604</v>
      </c>
      <c r="AN321" s="89">
        <f t="shared" si="101"/>
        <v>0.21335443795100559</v>
      </c>
    </row>
    <row r="322" spans="1:40">
      <c r="A322" s="1" t="s">
        <v>7</v>
      </c>
      <c r="B322" s="1">
        <v>13089023204</v>
      </c>
      <c r="C322" s="1"/>
      <c r="D322" s="12">
        <v>52.4</v>
      </c>
      <c r="E322" s="12">
        <v>54.4</v>
      </c>
      <c r="F322" s="12">
        <v>27.6</v>
      </c>
      <c r="G322" s="12">
        <v>9</v>
      </c>
      <c r="H322" s="12">
        <v>11.4</v>
      </c>
      <c r="I322" s="12">
        <v>7.7</v>
      </c>
      <c r="J322" s="12">
        <v>27.5</v>
      </c>
      <c r="K322" s="12">
        <v>36.9</v>
      </c>
      <c r="L322" s="12">
        <v>38.700000000000003</v>
      </c>
      <c r="M322" s="12">
        <v>13.7</v>
      </c>
      <c r="N322" s="12">
        <v>66.3</v>
      </c>
      <c r="O322" s="12">
        <v>13.3</v>
      </c>
      <c r="P322" s="12">
        <v>18.8</v>
      </c>
      <c r="Q322" s="12">
        <v>21.7</v>
      </c>
      <c r="R322" s="23"/>
      <c r="S322" s="49">
        <f t="shared" si="83"/>
        <v>-1.8400371266207167</v>
      </c>
      <c r="T322" s="49">
        <f t="shared" si="84"/>
        <v>-1.4727420363551393</v>
      </c>
      <c r="U322" s="49">
        <f t="shared" si="85"/>
        <v>-0.88355496929757138</v>
      </c>
      <c r="V322" s="49">
        <f t="shared" si="86"/>
        <v>-1.2884303115165985</v>
      </c>
      <c r="W322" s="49">
        <f t="shared" si="87"/>
        <v>-0.75936677506995021</v>
      </c>
      <c r="X322" s="49">
        <f t="shared" si="88"/>
        <v>0.38253264870779685</v>
      </c>
      <c r="Y322" s="49">
        <f t="shared" si="89"/>
        <v>-0.1725230753858524</v>
      </c>
      <c r="Z322" s="49">
        <f t="shared" si="90"/>
        <v>-0.29885383953529898</v>
      </c>
      <c r="AA322" s="49">
        <f t="shared" si="91"/>
        <v>-2.0226914748547563E-2</v>
      </c>
      <c r="AB322" s="49">
        <f t="shared" si="92"/>
        <v>1.6543631505414286E-2</v>
      </c>
      <c r="AC322" s="49">
        <f t="shared" si="93"/>
        <v>-0.82282090635694816</v>
      </c>
      <c r="AD322" s="49">
        <f t="shared" si="94"/>
        <v>-0.10524937391847065</v>
      </c>
      <c r="AE322" s="49">
        <f t="shared" si="95"/>
        <v>0.33033455171392823</v>
      </c>
      <c r="AF322" s="49">
        <f t="shared" si="96"/>
        <v>-1.4216911115271114</v>
      </c>
      <c r="AG322" s="49">
        <f t="shared" si="97"/>
        <v>-0.4892399318496552</v>
      </c>
      <c r="AH322" s="49">
        <f t="shared" si="98"/>
        <v>-0.86201737793400446</v>
      </c>
      <c r="AI322" s="49">
        <f t="shared" si="99"/>
        <v>-0.10084570759281075</v>
      </c>
      <c r="AJ322" s="87">
        <f t="shared" si="100"/>
        <v>-0.50485671002215049</v>
      </c>
      <c r="AK322" s="89">
        <f t="shared" si="102"/>
        <v>0.44180509112629696</v>
      </c>
      <c r="AL322" s="89">
        <f t="shared" si="102"/>
        <v>0.27765215066886662</v>
      </c>
      <c r="AM322" s="89">
        <f t="shared" si="102"/>
        <v>0.60111371820654735</v>
      </c>
      <c r="AN322" s="89">
        <f t="shared" si="101"/>
        <v>0.4803486123632531</v>
      </c>
    </row>
    <row r="323" spans="1:40">
      <c r="A323" s="1" t="s">
        <v>7</v>
      </c>
      <c r="B323" s="1">
        <v>13089023206</v>
      </c>
      <c r="C323" s="1"/>
      <c r="D323" s="12">
        <v>55</v>
      </c>
      <c r="E323" s="12">
        <v>57.4</v>
      </c>
      <c r="F323" s="12">
        <v>26.2</v>
      </c>
      <c r="G323" s="12">
        <v>6.7</v>
      </c>
      <c r="H323" s="12">
        <v>9.8000000000000007</v>
      </c>
      <c r="I323" s="12">
        <v>12.5</v>
      </c>
      <c r="J323" s="12">
        <v>24.2</v>
      </c>
      <c r="K323" s="12">
        <v>32.9</v>
      </c>
      <c r="L323" s="12">
        <v>51.2</v>
      </c>
      <c r="M323" s="12">
        <v>12.8</v>
      </c>
      <c r="N323" s="12">
        <v>66.3</v>
      </c>
      <c r="O323" s="12">
        <v>8.8000000000000007</v>
      </c>
      <c r="P323" s="12">
        <v>27.3</v>
      </c>
      <c r="Q323" s="12">
        <v>23.6</v>
      </c>
      <c r="R323" s="23"/>
      <c r="S323" s="49">
        <f t="shared" si="83"/>
        <v>-1.6185643892965587</v>
      </c>
      <c r="T323" s="49">
        <f t="shared" si="84"/>
        <v>-1.1859666224757726</v>
      </c>
      <c r="U323" s="49">
        <f t="shared" si="85"/>
        <v>-0.95064442152452033</v>
      </c>
      <c r="V323" s="49">
        <f t="shared" si="86"/>
        <v>-1.4106878221227224</v>
      </c>
      <c r="W323" s="49">
        <f t="shared" si="87"/>
        <v>-0.18797822663230224</v>
      </c>
      <c r="X323" s="49">
        <f t="shared" si="88"/>
        <v>-0.19055017852545672</v>
      </c>
      <c r="Y323" s="49">
        <f t="shared" si="89"/>
        <v>-6.7279926841856737E-3</v>
      </c>
      <c r="Z323" s="49">
        <f t="shared" si="90"/>
        <v>-0.10149107009824698</v>
      </c>
      <c r="AA323" s="49">
        <f t="shared" si="91"/>
        <v>-1.1707031873952198</v>
      </c>
      <c r="AB323" s="49">
        <f t="shared" si="92"/>
        <v>9.2604402347479645E-2</v>
      </c>
      <c r="AC323" s="49">
        <f t="shared" si="93"/>
        <v>-0.82282090635694816</v>
      </c>
      <c r="AD323" s="49">
        <f t="shared" si="94"/>
        <v>0.35758996430736972</v>
      </c>
      <c r="AE323" s="49">
        <f t="shared" si="95"/>
        <v>-0.28008788260448514</v>
      </c>
      <c r="AF323" s="49">
        <f t="shared" si="96"/>
        <v>-1.7067523538562988</v>
      </c>
      <c r="AG323" s="49">
        <f t="shared" si="97"/>
        <v>-0.59974383544422016</v>
      </c>
      <c r="AH323" s="49">
        <f t="shared" si="98"/>
        <v>-0.79301709332307424</v>
      </c>
      <c r="AI323" s="49">
        <f t="shared" si="99"/>
        <v>-0.39319661838199571</v>
      </c>
      <c r="AJ323" s="87">
        <f t="shared" si="100"/>
        <v>-0.61301779462759054</v>
      </c>
      <c r="AK323" s="89">
        <f t="shared" si="102"/>
        <v>0.40881873239316047</v>
      </c>
      <c r="AL323" s="89">
        <f t="shared" si="102"/>
        <v>0.29781789945894149</v>
      </c>
      <c r="AM323" s="89">
        <f t="shared" si="102"/>
        <v>0.53309180838834469</v>
      </c>
      <c r="AN323" s="89">
        <f t="shared" si="101"/>
        <v>0.45012075799874102</v>
      </c>
    </row>
    <row r="324" spans="1:40">
      <c r="A324" s="1" t="s">
        <v>7</v>
      </c>
      <c r="B324" s="1">
        <v>13089023208</v>
      </c>
      <c r="C324" s="1"/>
      <c r="D324" s="12">
        <v>75.5</v>
      </c>
      <c r="E324" s="12">
        <v>58.5</v>
      </c>
      <c r="F324" s="12">
        <v>19.3</v>
      </c>
      <c r="G324" s="12">
        <v>13.2</v>
      </c>
      <c r="H324" s="12">
        <v>14.2</v>
      </c>
      <c r="I324" s="12">
        <v>2</v>
      </c>
      <c r="J324" s="12">
        <v>36.9</v>
      </c>
      <c r="K324" s="12">
        <v>40.6</v>
      </c>
      <c r="L324" s="12">
        <v>49.6</v>
      </c>
      <c r="M324" s="12">
        <v>12.7</v>
      </c>
      <c r="N324" s="12">
        <v>75</v>
      </c>
      <c r="O324" s="12">
        <v>8.4</v>
      </c>
      <c r="P324" s="12">
        <v>26.6</v>
      </c>
      <c r="Q324" s="12">
        <v>14.7</v>
      </c>
      <c r="R324" s="23"/>
      <c r="S324" s="49">
        <f t="shared" si="83"/>
        <v>0.12766296268237948</v>
      </c>
      <c r="T324" s="49">
        <f t="shared" si="84"/>
        <v>-1.0808156373866713</v>
      </c>
      <c r="U324" s="49">
        <f t="shared" si="85"/>
        <v>-1.2812995789287684</v>
      </c>
      <c r="V324" s="49">
        <f t="shared" si="86"/>
        <v>-1.0651774660619373</v>
      </c>
      <c r="W324" s="49">
        <f t="shared" si="87"/>
        <v>-1.7592967348358339</v>
      </c>
      <c r="X324" s="49">
        <f t="shared" si="88"/>
        <v>1.0630685060472855</v>
      </c>
      <c r="Y324" s="49">
        <f t="shared" si="89"/>
        <v>-0.64478785641484238</v>
      </c>
      <c r="Z324" s="49">
        <f t="shared" si="90"/>
        <v>-0.48141440126457219</v>
      </c>
      <c r="AA324" s="49">
        <f t="shared" si="91"/>
        <v>-1.0234422244964456</v>
      </c>
      <c r="AB324" s="49">
        <f t="shared" si="92"/>
        <v>0.10105559910770925</v>
      </c>
      <c r="AC324" s="49">
        <f t="shared" si="93"/>
        <v>-5.4680869717858875E-3</v>
      </c>
      <c r="AD324" s="49">
        <f t="shared" si="94"/>
        <v>0.39873123881633338</v>
      </c>
      <c r="AE324" s="49">
        <f t="shared" si="95"/>
        <v>-0.22981779977826294</v>
      </c>
      <c r="AF324" s="49">
        <f t="shared" si="96"/>
        <v>-0.37146548189326428</v>
      </c>
      <c r="AG324" s="49">
        <f t="shared" si="97"/>
        <v>-0.3942960362358725</v>
      </c>
      <c r="AH324" s="49">
        <f t="shared" si="98"/>
        <v>-0.66294940069976982</v>
      </c>
      <c r="AI324" s="49">
        <f t="shared" si="99"/>
        <v>-0.46793367555110282</v>
      </c>
      <c r="AJ324" s="87">
        <f t="shared" si="100"/>
        <v>-5.200503245674494E-2</v>
      </c>
      <c r="AK324" s="89">
        <f t="shared" si="102"/>
        <v>0.47014665462190303</v>
      </c>
      <c r="AL324" s="89">
        <f t="shared" si="102"/>
        <v>0.33583096607070939</v>
      </c>
      <c r="AM324" s="89">
        <f t="shared" si="102"/>
        <v>0.51570257792858132</v>
      </c>
      <c r="AN324" s="89">
        <f t="shared" si="101"/>
        <v>0.60690738909988706</v>
      </c>
    </row>
    <row r="325" spans="1:40">
      <c r="A325" s="1" t="s">
        <v>7</v>
      </c>
      <c r="B325" s="1">
        <v>13089023209</v>
      </c>
      <c r="C325" s="1"/>
      <c r="D325" s="12">
        <v>77.900000000000006</v>
      </c>
      <c r="E325" s="12">
        <v>59.6</v>
      </c>
      <c r="F325" s="12">
        <v>22.9</v>
      </c>
      <c r="G325" s="12">
        <v>11.6</v>
      </c>
      <c r="H325" s="12">
        <v>11.7</v>
      </c>
      <c r="I325" s="12">
        <v>3.6</v>
      </c>
      <c r="J325" s="12">
        <v>9.1999999999999993</v>
      </c>
      <c r="K325" s="12">
        <v>25.5</v>
      </c>
      <c r="L325" s="12">
        <v>29.3</v>
      </c>
      <c r="M325" s="12">
        <v>12.3</v>
      </c>
      <c r="N325" s="12">
        <v>75.400000000000006</v>
      </c>
      <c r="O325" s="12">
        <v>7.9</v>
      </c>
      <c r="P325" s="12">
        <v>22.8</v>
      </c>
      <c r="Q325" s="12">
        <v>20.3</v>
      </c>
      <c r="R325" s="23"/>
      <c r="S325" s="49">
        <f t="shared" si="83"/>
        <v>0.33209933559698734</v>
      </c>
      <c r="T325" s="49">
        <f t="shared" si="84"/>
        <v>-0.97566465229757016</v>
      </c>
      <c r="U325" s="49">
        <f t="shared" si="85"/>
        <v>-1.1087838446309</v>
      </c>
      <c r="V325" s="49">
        <f t="shared" si="86"/>
        <v>-1.1502261690922841</v>
      </c>
      <c r="W325" s="49">
        <f t="shared" si="87"/>
        <v>-0.86650212790200876</v>
      </c>
      <c r="X325" s="49">
        <f t="shared" si="88"/>
        <v>0.87204089696953435</v>
      </c>
      <c r="Y325" s="49">
        <f t="shared" si="89"/>
        <v>0.74688601959611756</v>
      </c>
      <c r="Z325" s="49">
        <f t="shared" si="90"/>
        <v>0.26363005336029915</v>
      </c>
      <c r="AA325" s="49">
        <f t="shared" si="91"/>
        <v>0.84493124228175021</v>
      </c>
      <c r="AB325" s="49">
        <f t="shared" si="92"/>
        <v>0.13486038614862714</v>
      </c>
      <c r="AC325" s="49">
        <f t="shared" si="93"/>
        <v>3.2111352999946233E-2</v>
      </c>
      <c r="AD325" s="49">
        <f t="shared" si="94"/>
        <v>0.45015783195253783</v>
      </c>
      <c r="AE325" s="49">
        <f t="shared" si="95"/>
        <v>4.3076935564086642E-2</v>
      </c>
      <c r="AF325" s="49">
        <f t="shared" si="96"/>
        <v>-1.2116459856003421</v>
      </c>
      <c r="AG325" s="49">
        <f t="shared" si="97"/>
        <v>-2.1421811816435498E-2</v>
      </c>
      <c r="AH325" s="49">
        <f t="shared" si="98"/>
        <v>-0.30716436310858913</v>
      </c>
      <c r="AI325" s="49">
        <f t="shared" si="99"/>
        <v>0.41447389393022549</v>
      </c>
      <c r="AJ325" s="87">
        <f t="shared" si="100"/>
        <v>-0.17157496627094285</v>
      </c>
      <c r="AK325" s="89">
        <f t="shared" si="102"/>
        <v>0.58145279430513996</v>
      </c>
      <c r="AL325" s="89">
        <f t="shared" si="102"/>
        <v>0.43981128632281702</v>
      </c>
      <c r="AM325" s="89">
        <f t="shared" si="102"/>
        <v>0.72101422875302856</v>
      </c>
      <c r="AN325" s="89">
        <f t="shared" si="101"/>
        <v>0.5734910956252548</v>
      </c>
    </row>
    <row r="326" spans="1:40">
      <c r="A326" s="1" t="s">
        <v>7</v>
      </c>
      <c r="B326" s="1">
        <v>13089023210</v>
      </c>
      <c r="C326" s="1"/>
      <c r="D326" s="12">
        <v>70.599999999999994</v>
      </c>
      <c r="E326" s="12">
        <v>60.5</v>
      </c>
      <c r="F326" s="12">
        <v>24.3</v>
      </c>
      <c r="G326" s="12">
        <v>9.1999999999999993</v>
      </c>
      <c r="H326" s="12">
        <v>13.6</v>
      </c>
      <c r="I326" s="12">
        <v>6.6</v>
      </c>
      <c r="J326" s="12">
        <v>28.7</v>
      </c>
      <c r="K326" s="12">
        <v>35.799999999999997</v>
      </c>
      <c r="L326" s="12">
        <v>47.5</v>
      </c>
      <c r="M326" s="12">
        <v>7.6</v>
      </c>
      <c r="N326" s="12">
        <v>75.7</v>
      </c>
      <c r="O326" s="12">
        <v>8.6</v>
      </c>
      <c r="P326" s="12">
        <v>24</v>
      </c>
      <c r="Q326" s="12">
        <v>19.5</v>
      </c>
      <c r="R326" s="23"/>
      <c r="S326" s="49">
        <f t="shared" si="83"/>
        <v>-0.28972796535161111</v>
      </c>
      <c r="T326" s="49">
        <f t="shared" si="84"/>
        <v>-0.8896320281337603</v>
      </c>
      <c r="U326" s="49">
        <f t="shared" si="85"/>
        <v>-1.041694392403951</v>
      </c>
      <c r="V326" s="49">
        <f t="shared" si="86"/>
        <v>-1.2777992236378051</v>
      </c>
      <c r="W326" s="49">
        <f t="shared" si="87"/>
        <v>-1.5450260291717159</v>
      </c>
      <c r="X326" s="49">
        <f t="shared" si="88"/>
        <v>0.51386412994875086</v>
      </c>
      <c r="Y326" s="49">
        <f t="shared" si="89"/>
        <v>-0.23281219636827663</v>
      </c>
      <c r="Z326" s="49">
        <f t="shared" si="90"/>
        <v>-0.24457907794010961</v>
      </c>
      <c r="AA326" s="49">
        <f t="shared" si="91"/>
        <v>-0.83016221069180463</v>
      </c>
      <c r="AB326" s="49">
        <f t="shared" si="92"/>
        <v>0.53206663387941355</v>
      </c>
      <c r="AC326" s="49">
        <f t="shared" si="93"/>
        <v>6.0295932978744651E-2</v>
      </c>
      <c r="AD326" s="49">
        <f t="shared" si="94"/>
        <v>0.37816060156185166</v>
      </c>
      <c r="AE326" s="49">
        <f t="shared" si="95"/>
        <v>-4.3100349280865792E-2</v>
      </c>
      <c r="AF326" s="49">
        <f t="shared" si="96"/>
        <v>-1.0916201993564738</v>
      </c>
      <c r="AG326" s="49">
        <f t="shared" si="97"/>
        <v>-0.34512050432746849</v>
      </c>
      <c r="AH326" s="49">
        <f t="shared" si="98"/>
        <v>-0.68040395787405272</v>
      </c>
      <c r="AI326" s="49">
        <f t="shared" si="99"/>
        <v>-0.18089155158416692</v>
      </c>
      <c r="AJ326" s="87">
        <f t="shared" si="100"/>
        <v>-0.17406600352418583</v>
      </c>
      <c r="AK326" s="89">
        <f t="shared" si="102"/>
        <v>0.48482597076963774</v>
      </c>
      <c r="AL326" s="89">
        <f t="shared" si="102"/>
        <v>0.33072976660170267</v>
      </c>
      <c r="AM326" s="89">
        <f t="shared" si="102"/>
        <v>0.58248928099647057</v>
      </c>
      <c r="AN326" s="89">
        <f t="shared" si="101"/>
        <v>0.57279492369260188</v>
      </c>
    </row>
    <row r="327" spans="1:40">
      <c r="A327" s="1" t="s">
        <v>7</v>
      </c>
      <c r="B327" s="1">
        <v>13089023211</v>
      </c>
      <c r="C327" s="1"/>
      <c r="D327" s="12">
        <v>59.5</v>
      </c>
      <c r="E327" s="12">
        <v>60.4</v>
      </c>
      <c r="F327" s="12">
        <v>23.8</v>
      </c>
      <c r="G327" s="12">
        <v>8.1</v>
      </c>
      <c r="H327" s="12">
        <v>12.5</v>
      </c>
      <c r="I327" s="12">
        <v>17.7</v>
      </c>
      <c r="J327" s="12">
        <v>11.9</v>
      </c>
      <c r="K327" s="12">
        <v>21.5</v>
      </c>
      <c r="L327" s="12">
        <v>34.299999999999997</v>
      </c>
      <c r="M327" s="12">
        <v>12</v>
      </c>
      <c r="N327" s="12">
        <v>75.599999999999994</v>
      </c>
      <c r="O327" s="12">
        <v>5.4</v>
      </c>
      <c r="P327" s="12">
        <v>22.5</v>
      </c>
      <c r="Q327" s="12">
        <v>21.8</v>
      </c>
      <c r="R327" s="23"/>
      <c r="S327" s="49">
        <f t="shared" ref="S327:S390" si="103">IF((D327-AVERAGE(D$7:D$782))/_xlfn.STDEV.P(D$7:D$782)&lt;3.1, (IF((D327-AVERAGE(D$7:D$782))/_xlfn.STDEV.P(D$7:D$782)&gt;-3.1, (D327-AVERAGE(D$7:D$782))/_xlfn.STDEV.P(D$7:D$782), -3.1)), 3.1)</f>
        <v>-1.2352461900816698</v>
      </c>
      <c r="T327" s="49">
        <f t="shared" ref="T327:T390" si="104">IF((E327-AVERAGE(E$7:E$782))/_xlfn.STDEV.P(E$7:E$782)&lt;3.1, (IF((E327-AVERAGE(E$7:E$782))/_xlfn.STDEV.P(E$7:E$782)&gt;-3.1, (E327-AVERAGE(E$7:E$782))/_xlfn.STDEV.P(E$7:E$782), -3.1)), 3.1)</f>
        <v>-0.899191208596406</v>
      </c>
      <c r="U327" s="49">
        <f t="shared" ref="U327:U390" si="105">IF((F327-AVERAGE(F$7:F$782))/_xlfn.STDEV.P(F$7:F$782)&lt;3.1, (IF((F327-AVERAGE(F$7:F$782))/_xlfn.STDEV.P(F$7:F$782)&gt;-3.1, (F327-AVERAGE(F$7:F$782))/_xlfn.STDEV.P(F$7:F$782), -3.1)), 3.1)</f>
        <v>-1.0656549110564326</v>
      </c>
      <c r="V327" s="49">
        <f t="shared" ref="V327:V390" si="106">IF((G327-AVERAGE(G$7:G$782))/_xlfn.STDEV.P(G$7:G$782)&lt;3.1, (IF((G327-AVERAGE(G$7:G$782))/_xlfn.STDEV.P(G$7:G$782)&gt;-3.1, (G327-AVERAGE(G$7:G$782))/_xlfn.STDEV.P(G$7:G$782), -3.1)), 3.1)</f>
        <v>-1.3362702069711687</v>
      </c>
      <c r="W327" s="49">
        <f t="shared" ref="W327:W390" si="107">IF((H327-AVERAGE(H$7:H$782))/_xlfn.STDEV.P(H$7:H$782)&lt;3.1, (IF((H327-AVERAGE(H$7:H$782))/_xlfn.STDEV.P(H$7:H$782)&gt;-3.1, -(H327-AVERAGE(H$7:H$782))/_xlfn.STDEV.P(H$7:H$782), 3.1)), -3.1)</f>
        <v>-1.1521964021208331</v>
      </c>
      <c r="X327" s="49">
        <f t="shared" ref="X327:X390" si="108">IF((I327-AVERAGE(I$7:I$782))/_xlfn.STDEV.P(I$7:I$782)&lt;3.1, (IF((I327-AVERAGE(I$7:I$782))/_xlfn.STDEV.P(I$7:I$782)&gt;-3.1, -(I327-AVERAGE(I$7:I$782))/_xlfn.STDEV.P(I$7:I$782), 3.1)), -3.1)</f>
        <v>-0.81138990802814803</v>
      </c>
      <c r="Y327" s="49">
        <f t="shared" ref="Y327:Y390" si="109">IF((J327-AVERAGE(J$7:J$782))/_xlfn.STDEV.P(J$7:J$782)&lt;3.1, (IF((J327-AVERAGE(J$7:J$782))/_xlfn.STDEV.P(J$7:J$782)&gt;-3.1, -(J327-AVERAGE(J$7:J$782))/_xlfn.STDEV.P(J$7:J$782), 3.1)), -3.1)</f>
        <v>0.61123549738566285</v>
      </c>
      <c r="Z327" s="49">
        <f t="shared" ref="Z327:Z390" si="110">IF((K327-AVERAGE(K$7:K$782))/_xlfn.STDEV.P(K$7:K$782)&lt;3.1, (IF((K327-AVERAGE(K$7:K$782))/_xlfn.STDEV.P(K$7:K$782)&gt;-3.1, -(K327-AVERAGE(K$7:K$782))/_xlfn.STDEV.P(K$7:K$782), 3.1)), -3.1)</f>
        <v>0.46099282279735115</v>
      </c>
      <c r="AA327" s="49">
        <f t="shared" ref="AA327:AA390" si="111">IF((L327-AVERAGE(L$7:L$782))/_xlfn.STDEV.P(L$7:L$782)&lt;3.1, (IF((L327-AVERAGE(L$7:L$782))/_xlfn.STDEV.P(L$7:L$782)&gt;-3.1, -(L327-AVERAGE(L$7:L$782))/_xlfn.STDEV.P(L$7:L$782), 3.1)), -3.1)</f>
        <v>0.38474073322308161</v>
      </c>
      <c r="AB327" s="49">
        <f t="shared" ref="AB327:AB390" si="112">IF((M327-AVERAGE(M$7:M$782))/_xlfn.STDEV.P(M$7:M$782)&lt;3.1, (IF((M327-AVERAGE(M$7:M$782))/_xlfn.STDEV.P(M$7:M$782)&gt;-3.1, -(M327-AVERAGE(M$7:M$782))/_xlfn.STDEV.P(M$7:M$782), 3.1)), -3.1)</f>
        <v>0.16021397642931567</v>
      </c>
      <c r="AC327" s="49">
        <f t="shared" ref="AC327:AC390" si="113">IF((N327-AVERAGE(N$7:N$782))/_xlfn.STDEV.P(N$7:N$782)&lt;3.1, (IF((N327-AVERAGE(N$7:N$782))/_xlfn.STDEV.P(N$7:N$782)&gt;-3.1, (N327-AVERAGE(N$7:N$782))/_xlfn.STDEV.P(N$7:N$782), -3.1)), 3.1)</f>
        <v>5.0901072985810952E-2</v>
      </c>
      <c r="AD327" s="49">
        <f t="shared" ref="AD327:AD390" si="114">IF((O327-AVERAGE(O$7:O$782))/_xlfn.STDEV.P(O$7:O$782)&lt;3.1, (IF((O327-AVERAGE(O$7:O$782))/_xlfn.STDEV.P(O$7:O$782)&gt;-3.1, -(O327-AVERAGE(O$7:O$782))/_xlfn.STDEV.P(O$7:O$782), 3.1)), -3.1)</f>
        <v>0.70729079763356029</v>
      </c>
      <c r="AE327" s="49">
        <f t="shared" ref="AE327:AE390" si="115">IF((P327-AVERAGE(P$7:P$782))/_xlfn.STDEV.P(P$7:P$782)&lt;3.1, (IF((P327-AVERAGE(P$7:P$782))/_xlfn.STDEV.P(P$7:P$782)&gt;-3.1, -(P327-AVERAGE(P$7:P$782))/_xlfn.STDEV.P(P$7:P$782), 3.1)), -3.1)</f>
        <v>6.4621256775324806E-2</v>
      </c>
      <c r="AF327" s="49">
        <f t="shared" ref="AF327:AF390" si="116">IF((Q327-AVERAGE(Q$7:Q$782))/_xlfn.STDEV.P(Q$7:Q$782)&lt;3.1, (IF((Q327-AVERAGE(Q$7:Q$782))/_xlfn.STDEV.P(Q$7:Q$782)&gt;-3.1, -(Q327-AVERAGE(Q$7:Q$782))/_xlfn.STDEV.P(Q$7:Q$782), 3.1)), -3.1)</f>
        <v>-1.4366943348075951</v>
      </c>
      <c r="AG327" s="49">
        <f t="shared" ref="AG327:AG390" si="117">AVERAGE(AH327:AJ327)</f>
        <v>-0.21979973968534072</v>
      </c>
      <c r="AH327" s="49">
        <f t="shared" ref="AH327:AH390" si="118">+AVERAGE(T327,S327,U327,V327,W327,X327,Y327)</f>
        <v>-0.84124476135271364</v>
      </c>
      <c r="AI327" s="49">
        <f t="shared" ref="AI327:AI390" si="119">+AVERAGE(Z327,AA327,AB327)</f>
        <v>0.33531584414991616</v>
      </c>
      <c r="AJ327" s="87">
        <f t="shared" ref="AJ327:AJ390" si="120">+AVERAGE(AC327,AD327,AE327,AF327)</f>
        <v>-0.15347030185322477</v>
      </c>
      <c r="AK327" s="89">
        <f t="shared" si="102"/>
        <v>0.52223528903556293</v>
      </c>
      <c r="AL327" s="89">
        <f t="shared" si="102"/>
        <v>0.28372307298538846</v>
      </c>
      <c r="AM327" s="89">
        <f t="shared" si="102"/>
        <v>0.70259635651515562</v>
      </c>
      <c r="AN327" s="89">
        <f t="shared" si="102"/>
        <v>0.57855081891976046</v>
      </c>
    </row>
    <row r="328" spans="1:40">
      <c r="A328" s="1" t="s">
        <v>7</v>
      </c>
      <c r="B328" s="1">
        <v>13089023212</v>
      </c>
      <c r="C328" s="1"/>
      <c r="D328" s="12">
        <v>60.9</v>
      </c>
      <c r="E328" s="12">
        <v>60.4</v>
      </c>
      <c r="F328" s="12">
        <v>17.2</v>
      </c>
      <c r="G328" s="12">
        <v>8.1999999999999993</v>
      </c>
      <c r="H328" s="12">
        <v>12.6</v>
      </c>
      <c r="I328" s="12">
        <v>8.1</v>
      </c>
      <c r="J328" s="12">
        <v>22.5</v>
      </c>
      <c r="K328" s="12">
        <v>38.4</v>
      </c>
      <c r="L328" s="12">
        <v>42.6</v>
      </c>
      <c r="M328" s="12">
        <v>9.5</v>
      </c>
      <c r="N328" s="12">
        <v>75.599999999999994</v>
      </c>
      <c r="O328" s="12">
        <v>7.8</v>
      </c>
      <c r="P328" s="12">
        <v>28.9</v>
      </c>
      <c r="Q328" s="12">
        <v>26.4</v>
      </c>
      <c r="R328" s="23"/>
      <c r="S328" s="49">
        <f t="shared" si="103"/>
        <v>-1.1159916392148155</v>
      </c>
      <c r="T328" s="49">
        <f t="shared" si="104"/>
        <v>-0.899191208596406</v>
      </c>
      <c r="U328" s="49">
        <f t="shared" si="105"/>
        <v>-1.3819337572691919</v>
      </c>
      <c r="V328" s="49">
        <f t="shared" si="106"/>
        <v>-1.3309546630317721</v>
      </c>
      <c r="W328" s="49">
        <f t="shared" si="107"/>
        <v>-1.187908186398186</v>
      </c>
      <c r="X328" s="49">
        <f t="shared" si="108"/>
        <v>0.33477574643835917</v>
      </c>
      <c r="Y328" s="49">
        <f t="shared" si="109"/>
        <v>7.8681595374248653E-2</v>
      </c>
      <c r="Z328" s="49">
        <f t="shared" si="110"/>
        <v>-0.3728648780741935</v>
      </c>
      <c r="AA328" s="49">
        <f t="shared" si="111"/>
        <v>-0.3791755118143092</v>
      </c>
      <c r="AB328" s="49">
        <f t="shared" si="112"/>
        <v>0.37149389543505312</v>
      </c>
      <c r="AC328" s="49">
        <f t="shared" si="113"/>
        <v>5.0901072985810952E-2</v>
      </c>
      <c r="AD328" s="49">
        <f t="shared" si="114"/>
        <v>0.4604431505797788</v>
      </c>
      <c r="AE328" s="49">
        <f t="shared" si="115"/>
        <v>-0.39499092906442163</v>
      </c>
      <c r="AF328" s="49">
        <f t="shared" si="116"/>
        <v>-2.1268426057098373</v>
      </c>
      <c r="AG328" s="49">
        <f t="shared" si="117"/>
        <v>-0.47184858227163412</v>
      </c>
      <c r="AH328" s="49">
        <f t="shared" si="118"/>
        <v>-0.78607458752825188</v>
      </c>
      <c r="AI328" s="49">
        <f t="shared" si="119"/>
        <v>-0.12684883148448317</v>
      </c>
      <c r="AJ328" s="87">
        <f t="shared" si="120"/>
        <v>-0.50262232780216731</v>
      </c>
      <c r="AK328" s="89">
        <f t="shared" ref="AK328:AN391" si="121">+(AG328-MIN(AG$7:AG$782))/(MAX(AG$7:AG$782)-MIN(AG$7:AG$782))</f>
        <v>0.44699655746705885</v>
      </c>
      <c r="AL328" s="89">
        <f t="shared" si="121"/>
        <v>0.29984688859458708</v>
      </c>
      <c r="AM328" s="89">
        <f t="shared" si="121"/>
        <v>0.59506351592198392</v>
      </c>
      <c r="AN328" s="89">
        <f t="shared" si="121"/>
        <v>0.48097305673330254</v>
      </c>
    </row>
    <row r="329" spans="1:40">
      <c r="A329" s="1" t="s">
        <v>7</v>
      </c>
      <c r="B329" s="1">
        <v>13089023213</v>
      </c>
      <c r="C329" s="1"/>
      <c r="D329" s="12">
        <v>53.7</v>
      </c>
      <c r="E329" s="12">
        <v>57</v>
      </c>
      <c r="F329" s="12">
        <v>19.2</v>
      </c>
      <c r="G329" s="12">
        <v>4.8</v>
      </c>
      <c r="H329" s="12">
        <v>11.2</v>
      </c>
      <c r="I329" s="12">
        <v>13.2</v>
      </c>
      <c r="J329" s="12">
        <v>26.8</v>
      </c>
      <c r="K329" s="12">
        <v>40.1</v>
      </c>
      <c r="L329" s="12">
        <v>55.9</v>
      </c>
      <c r="M329" s="12">
        <v>12.8</v>
      </c>
      <c r="N329" s="12">
        <v>56.8</v>
      </c>
      <c r="O329" s="12">
        <v>11.7</v>
      </c>
      <c r="P329" s="12">
        <v>17.100000000000001</v>
      </c>
      <c r="Q329" s="12">
        <v>13.1</v>
      </c>
      <c r="R329" s="23"/>
      <c r="S329" s="49">
        <f t="shared" si="103"/>
        <v>-1.7293007579586372</v>
      </c>
      <c r="T329" s="49">
        <f t="shared" si="104"/>
        <v>-1.2242033443263547</v>
      </c>
      <c r="U329" s="49">
        <f t="shared" si="105"/>
        <v>-1.2860916826592648</v>
      </c>
      <c r="V329" s="49">
        <f t="shared" si="106"/>
        <v>-1.5116831569712597</v>
      </c>
      <c r="W329" s="49">
        <f t="shared" si="107"/>
        <v>-0.68794320651524377</v>
      </c>
      <c r="X329" s="49">
        <f t="shared" si="108"/>
        <v>-0.27412475749697279</v>
      </c>
      <c r="Y329" s="49">
        <f t="shared" si="109"/>
        <v>-0.1373544214794383</v>
      </c>
      <c r="Z329" s="49">
        <f t="shared" si="110"/>
        <v>-0.4567440550849407</v>
      </c>
      <c r="AA329" s="49">
        <f t="shared" si="111"/>
        <v>-1.6032822659103683</v>
      </c>
      <c r="AB329" s="49">
        <f t="shared" si="112"/>
        <v>9.2604402347479645E-2</v>
      </c>
      <c r="AC329" s="49">
        <f t="shared" si="113"/>
        <v>-1.7153326056855733</v>
      </c>
      <c r="AD329" s="49">
        <f t="shared" si="114"/>
        <v>5.9315724117383853E-2</v>
      </c>
      <c r="AE329" s="49">
        <f t="shared" si="115"/>
        <v>0.45241903857761084</v>
      </c>
      <c r="AF329" s="49">
        <f t="shared" si="116"/>
        <v>-0.13141390940552788</v>
      </c>
      <c r="AG329" s="49">
        <f t="shared" si="117"/>
        <v>-0.65607728750533145</v>
      </c>
      <c r="AH329" s="49">
        <f t="shared" si="118"/>
        <v>-0.97867161820102455</v>
      </c>
      <c r="AI329" s="49">
        <f t="shared" si="119"/>
        <v>-0.65580730621594319</v>
      </c>
      <c r="AJ329" s="87">
        <f t="shared" si="120"/>
        <v>-0.33375293809902662</v>
      </c>
      <c r="AK329" s="89">
        <f t="shared" si="121"/>
        <v>0.39200271596371772</v>
      </c>
      <c r="AL329" s="89">
        <f t="shared" si="121"/>
        <v>0.24355924630207618</v>
      </c>
      <c r="AM329" s="89">
        <f t="shared" si="121"/>
        <v>0.47198961966276148</v>
      </c>
      <c r="AN329" s="89">
        <f t="shared" si="121"/>
        <v>0.52816710380847254</v>
      </c>
    </row>
    <row r="330" spans="1:40">
      <c r="A330" s="1" t="s">
        <v>7</v>
      </c>
      <c r="B330" s="1">
        <v>13089023214</v>
      </c>
      <c r="C330" s="1"/>
      <c r="D330" s="12">
        <v>59.5</v>
      </c>
      <c r="E330" s="12">
        <v>60.4</v>
      </c>
      <c r="F330" s="12">
        <v>25</v>
      </c>
      <c r="G330" s="12">
        <v>8.1</v>
      </c>
      <c r="H330" s="12">
        <v>13.9</v>
      </c>
      <c r="I330" s="12">
        <v>13</v>
      </c>
      <c r="J330" s="12">
        <v>22.3</v>
      </c>
      <c r="K330" s="12">
        <v>33.700000000000003</v>
      </c>
      <c r="L330" s="12">
        <v>44.7</v>
      </c>
      <c r="M330" s="12">
        <v>10.4</v>
      </c>
      <c r="N330" s="12">
        <v>75.599999999999994</v>
      </c>
      <c r="O330" s="12">
        <v>13.2</v>
      </c>
      <c r="P330" s="12">
        <v>33</v>
      </c>
      <c r="Q330" s="12">
        <v>15.2</v>
      </c>
      <c r="R330" s="23"/>
      <c r="S330" s="49">
        <f t="shared" si="103"/>
        <v>-1.2352461900816698</v>
      </c>
      <c r="T330" s="49">
        <f t="shared" si="104"/>
        <v>-0.899191208596406</v>
      </c>
      <c r="U330" s="49">
        <f t="shared" si="105"/>
        <v>-1.0081496662904765</v>
      </c>
      <c r="V330" s="49">
        <f t="shared" si="106"/>
        <v>-1.3362702069711687</v>
      </c>
      <c r="W330" s="49">
        <f t="shared" si="107"/>
        <v>-1.6521613820037753</v>
      </c>
      <c r="X330" s="49">
        <f t="shared" si="108"/>
        <v>-0.25024630636225398</v>
      </c>
      <c r="Y330" s="49">
        <f t="shared" si="109"/>
        <v>8.8729782204652663E-2</v>
      </c>
      <c r="Z330" s="49">
        <f t="shared" si="110"/>
        <v>-0.14096362398565759</v>
      </c>
      <c r="AA330" s="49">
        <f t="shared" si="111"/>
        <v>-0.5724555256189503</v>
      </c>
      <c r="AB330" s="49">
        <f t="shared" si="112"/>
        <v>0.29543312459298759</v>
      </c>
      <c r="AC330" s="49">
        <f t="shared" si="113"/>
        <v>5.0901072985810952E-2</v>
      </c>
      <c r="AD330" s="49">
        <f t="shared" si="114"/>
        <v>-9.4964055291229615E-2</v>
      </c>
      <c r="AE330" s="49">
        <f t="shared" si="115"/>
        <v>-0.68942998561800939</v>
      </c>
      <c r="AF330" s="49">
        <f t="shared" si="116"/>
        <v>-0.44648159829568196</v>
      </c>
      <c r="AG330" s="49">
        <f t="shared" si="117"/>
        <v>-0.44441863781007873</v>
      </c>
      <c r="AH330" s="49">
        <f t="shared" si="118"/>
        <v>-0.89893359687158525</v>
      </c>
      <c r="AI330" s="49">
        <f t="shared" si="119"/>
        <v>-0.13932867500387341</v>
      </c>
      <c r="AJ330" s="87">
        <f t="shared" si="120"/>
        <v>-0.29499364155477753</v>
      </c>
      <c r="AK330" s="89">
        <f t="shared" si="121"/>
        <v>0.45518463009260707</v>
      </c>
      <c r="AL330" s="89">
        <f t="shared" si="121"/>
        <v>0.26686316332522986</v>
      </c>
      <c r="AM330" s="89">
        <f t="shared" si="121"/>
        <v>0.59215980411848834</v>
      </c>
      <c r="AN330" s="89">
        <f t="shared" si="121"/>
        <v>0.53899919166598986</v>
      </c>
    </row>
    <row r="331" spans="1:40">
      <c r="A331" s="1" t="s">
        <v>7</v>
      </c>
      <c r="B331" s="1">
        <v>13089023303</v>
      </c>
      <c r="C331" s="1"/>
      <c r="D331" s="12">
        <v>67.2</v>
      </c>
      <c r="E331" s="12">
        <v>59.1</v>
      </c>
      <c r="F331" s="12">
        <v>17.7</v>
      </c>
      <c r="G331" s="12">
        <v>17.2</v>
      </c>
      <c r="H331" s="12">
        <v>10.199999999999999</v>
      </c>
      <c r="I331" s="12">
        <v>20.3</v>
      </c>
      <c r="J331" s="12">
        <v>36.1</v>
      </c>
      <c r="K331" s="12">
        <v>51.4</v>
      </c>
      <c r="L331" s="12">
        <v>50</v>
      </c>
      <c r="M331" s="12">
        <v>20.100000000000001</v>
      </c>
      <c r="N331" s="12">
        <v>59.9</v>
      </c>
      <c r="O331" s="12">
        <v>17.600000000000001</v>
      </c>
      <c r="P331" s="12">
        <v>27.2</v>
      </c>
      <c r="Q331" s="12">
        <v>18.600000000000001</v>
      </c>
      <c r="R331" s="23"/>
      <c r="S331" s="49">
        <f t="shared" si="103"/>
        <v>-0.57934616031397079</v>
      </c>
      <c r="T331" s="49">
        <f t="shared" si="104"/>
        <v>-1.023460554610798</v>
      </c>
      <c r="U331" s="49">
        <f t="shared" si="105"/>
        <v>-1.35797323861671</v>
      </c>
      <c r="V331" s="49">
        <f t="shared" si="106"/>
        <v>-0.85255570848606943</v>
      </c>
      <c r="W331" s="49">
        <f t="shared" si="107"/>
        <v>-0.33082536374171373</v>
      </c>
      <c r="X331" s="49">
        <f t="shared" si="108"/>
        <v>-1.121809772779494</v>
      </c>
      <c r="Y331" s="49">
        <f t="shared" si="109"/>
        <v>-0.60459510909322633</v>
      </c>
      <c r="Z331" s="49">
        <f t="shared" si="110"/>
        <v>-1.0142938787446125</v>
      </c>
      <c r="AA331" s="49">
        <f t="shared" si="111"/>
        <v>-1.0602574652211392</v>
      </c>
      <c r="AB331" s="49">
        <f t="shared" si="112"/>
        <v>-0.52433296114927375</v>
      </c>
      <c r="AC331" s="49">
        <f t="shared" si="113"/>
        <v>-1.4240919459046533</v>
      </c>
      <c r="AD331" s="49">
        <f t="shared" si="114"/>
        <v>-0.54751807488982929</v>
      </c>
      <c r="AE331" s="49">
        <f t="shared" si="115"/>
        <v>-0.27290644220073901</v>
      </c>
      <c r="AF331" s="49">
        <f t="shared" si="116"/>
        <v>-0.95659118983212221</v>
      </c>
      <c r="AG331" s="49">
        <f t="shared" si="117"/>
        <v>-0.83507465136626491</v>
      </c>
      <c r="AH331" s="49">
        <f t="shared" si="118"/>
        <v>-0.8386522725202834</v>
      </c>
      <c r="AI331" s="49">
        <f t="shared" si="119"/>
        <v>-0.86629476837167507</v>
      </c>
      <c r="AJ331" s="87">
        <f t="shared" si="120"/>
        <v>-0.80027691320683592</v>
      </c>
      <c r="AK331" s="89">
        <f t="shared" si="121"/>
        <v>0.33857047452665662</v>
      </c>
      <c r="AL331" s="89">
        <f t="shared" si="121"/>
        <v>0.28448074346212127</v>
      </c>
      <c r="AM331" s="89">
        <f t="shared" si="121"/>
        <v>0.42301505300254638</v>
      </c>
      <c r="AN331" s="89">
        <f t="shared" si="121"/>
        <v>0.39778732046444659</v>
      </c>
    </row>
    <row r="332" spans="1:40">
      <c r="A332" s="1" t="s">
        <v>7</v>
      </c>
      <c r="B332" s="1">
        <v>13089023306</v>
      </c>
      <c r="C332" s="1"/>
      <c r="D332" s="12">
        <v>71.900000000000006</v>
      </c>
      <c r="E332" s="12">
        <v>62</v>
      </c>
      <c r="F332" s="12">
        <v>31.7</v>
      </c>
      <c r="G332" s="12">
        <v>19.600000000000001</v>
      </c>
      <c r="H332" s="12">
        <v>12.2</v>
      </c>
      <c r="I332" s="12">
        <v>7.2</v>
      </c>
      <c r="J332" s="12">
        <v>17.3</v>
      </c>
      <c r="K332" s="12">
        <v>30.8</v>
      </c>
      <c r="L332" s="12">
        <v>41.7</v>
      </c>
      <c r="M332" s="12">
        <v>6.4</v>
      </c>
      <c r="N332" s="12">
        <v>73.099999999999994</v>
      </c>
      <c r="O332" s="12">
        <v>7.6</v>
      </c>
      <c r="P332" s="12">
        <v>25</v>
      </c>
      <c r="Q332" s="12">
        <v>12.5</v>
      </c>
      <c r="R332" s="23"/>
      <c r="S332" s="49">
        <f t="shared" si="103"/>
        <v>-0.17899159668953113</v>
      </c>
      <c r="T332" s="49">
        <f t="shared" si="104"/>
        <v>-0.74624432119407691</v>
      </c>
      <c r="U332" s="49">
        <f t="shared" si="105"/>
        <v>-0.68707871634722106</v>
      </c>
      <c r="V332" s="49">
        <f t="shared" si="106"/>
        <v>-0.72498265394054862</v>
      </c>
      <c r="W332" s="49">
        <f t="shared" si="107"/>
        <v>-1.0450610492887737</v>
      </c>
      <c r="X332" s="49">
        <f t="shared" si="108"/>
        <v>0.44222877654459414</v>
      </c>
      <c r="Y332" s="49">
        <f t="shared" si="109"/>
        <v>0.33993445296475372</v>
      </c>
      <c r="Z332" s="49">
        <f t="shared" si="110"/>
        <v>2.1243838562052179E-3</v>
      </c>
      <c r="AA332" s="49">
        <f t="shared" si="111"/>
        <v>-0.29634122018374892</v>
      </c>
      <c r="AB332" s="49">
        <f t="shared" si="112"/>
        <v>0.63348099500216748</v>
      </c>
      <c r="AC332" s="49">
        <f t="shared" si="113"/>
        <v>-0.18397042683751144</v>
      </c>
      <c r="AD332" s="49">
        <f t="shared" si="114"/>
        <v>0.48101378783426063</v>
      </c>
      <c r="AE332" s="49">
        <f t="shared" si="115"/>
        <v>-0.11491475331832619</v>
      </c>
      <c r="AF332" s="49">
        <f t="shared" si="116"/>
        <v>-4.1394569722626756E-2</v>
      </c>
      <c r="AG332" s="49">
        <f t="shared" si="117"/>
        <v>-7.4394960537493865E-2</v>
      </c>
      <c r="AH332" s="49">
        <f t="shared" si="118"/>
        <v>-0.37145644399297195</v>
      </c>
      <c r="AI332" s="49">
        <f t="shared" si="119"/>
        <v>0.11308805289154127</v>
      </c>
      <c r="AJ332" s="87">
        <f t="shared" si="120"/>
        <v>3.518350948894907E-2</v>
      </c>
      <c r="AK332" s="89">
        <f t="shared" si="121"/>
        <v>0.56563985711381914</v>
      </c>
      <c r="AL332" s="89">
        <f t="shared" si="121"/>
        <v>0.42102153843096174</v>
      </c>
      <c r="AM332" s="89">
        <f t="shared" si="121"/>
        <v>0.65089014244771948</v>
      </c>
      <c r="AN332" s="89">
        <f t="shared" si="121"/>
        <v>0.63127403222114187</v>
      </c>
    </row>
    <row r="333" spans="1:40">
      <c r="A333" s="1" t="s">
        <v>7</v>
      </c>
      <c r="B333" s="1">
        <v>13089023309</v>
      </c>
      <c r="C333" s="1"/>
      <c r="D333" s="10">
        <v>61.8</v>
      </c>
      <c r="E333" s="10">
        <v>60</v>
      </c>
      <c r="F333" s="10">
        <v>13.2</v>
      </c>
      <c r="G333" s="10">
        <v>11.4</v>
      </c>
      <c r="H333" s="10">
        <v>11.7</v>
      </c>
      <c r="I333" s="10">
        <v>10</v>
      </c>
      <c r="J333" s="10">
        <v>27.4</v>
      </c>
      <c r="K333" s="10">
        <v>43.9</v>
      </c>
      <c r="L333" s="10">
        <v>47.2</v>
      </c>
      <c r="M333" s="10">
        <v>12.6</v>
      </c>
      <c r="N333" s="10">
        <v>71.3</v>
      </c>
      <c r="O333" s="10">
        <v>7.6</v>
      </c>
      <c r="P333" s="10">
        <v>33.4</v>
      </c>
      <c r="Q333" s="10">
        <v>17.8</v>
      </c>
      <c r="R333" s="23"/>
      <c r="S333" s="49">
        <f t="shared" si="103"/>
        <v>-1.0393279993718378</v>
      </c>
      <c r="T333" s="49">
        <f t="shared" si="104"/>
        <v>-0.93742793044698802</v>
      </c>
      <c r="U333" s="49">
        <f t="shared" si="105"/>
        <v>-1.5736179064890461</v>
      </c>
      <c r="V333" s="49">
        <f t="shared" si="106"/>
        <v>-1.1608572569710778</v>
      </c>
      <c r="W333" s="49">
        <f t="shared" si="107"/>
        <v>-0.86650212790200876</v>
      </c>
      <c r="X333" s="49">
        <f t="shared" si="108"/>
        <v>0.10793046065852954</v>
      </c>
      <c r="Y333" s="49">
        <f t="shared" si="109"/>
        <v>-0.16749898197065033</v>
      </c>
      <c r="Z333" s="49">
        <f t="shared" si="110"/>
        <v>-0.64423868605014001</v>
      </c>
      <c r="AA333" s="49">
        <f t="shared" si="111"/>
        <v>-0.80255078014828474</v>
      </c>
      <c r="AB333" s="49">
        <f t="shared" si="112"/>
        <v>0.10950679586793872</v>
      </c>
      <c r="AC333" s="49">
        <f t="shared" si="113"/>
        <v>-0.35307790671030331</v>
      </c>
      <c r="AD333" s="49">
        <f t="shared" si="114"/>
        <v>0.48101378783426063</v>
      </c>
      <c r="AE333" s="49">
        <f t="shared" si="115"/>
        <v>-0.71815574723299347</v>
      </c>
      <c r="AF333" s="49">
        <f t="shared" si="116"/>
        <v>-0.83656540358825393</v>
      </c>
      <c r="AG333" s="49">
        <f t="shared" si="117"/>
        <v>-0.53592867596354621</v>
      </c>
      <c r="AH333" s="49">
        <f t="shared" si="118"/>
        <v>-0.80532882035615416</v>
      </c>
      <c r="AI333" s="49">
        <f t="shared" si="119"/>
        <v>-0.44576089011016196</v>
      </c>
      <c r="AJ333" s="87">
        <f t="shared" si="120"/>
        <v>-0.35669631742432251</v>
      </c>
      <c r="AK333" s="89">
        <f t="shared" si="121"/>
        <v>0.42786810236804484</v>
      </c>
      <c r="AL333" s="89">
        <f t="shared" si="121"/>
        <v>0.2942197230757424</v>
      </c>
      <c r="AM333" s="89">
        <f t="shared" si="121"/>
        <v>0.52086156719805421</v>
      </c>
      <c r="AN333" s="89">
        <f t="shared" si="121"/>
        <v>0.52175510145656634</v>
      </c>
    </row>
    <row r="334" spans="1:40">
      <c r="A334" s="1" t="s">
        <v>7</v>
      </c>
      <c r="B334" s="1">
        <v>13089023310</v>
      </c>
      <c r="C334" s="1"/>
      <c r="D334" s="10">
        <v>63.9</v>
      </c>
      <c r="E334" s="10">
        <v>59.7</v>
      </c>
      <c r="F334" s="10">
        <v>13.3</v>
      </c>
      <c r="G334" s="10">
        <v>14</v>
      </c>
      <c r="H334" s="10">
        <v>14.4</v>
      </c>
      <c r="I334" s="10">
        <v>10.6</v>
      </c>
      <c r="J334" s="10">
        <v>48.2</v>
      </c>
      <c r="K334" s="10">
        <v>55.2</v>
      </c>
      <c r="L334" s="10">
        <v>58.7</v>
      </c>
      <c r="M334" s="10">
        <v>10.7</v>
      </c>
      <c r="N334" s="10">
        <v>67.2</v>
      </c>
      <c r="O334" s="10">
        <v>13.4</v>
      </c>
      <c r="P334" s="10">
        <v>27</v>
      </c>
      <c r="Q334" s="10">
        <v>21.7</v>
      </c>
      <c r="R334" s="23"/>
      <c r="S334" s="49">
        <f t="shared" si="103"/>
        <v>-0.86044617307155635</v>
      </c>
      <c r="T334" s="49">
        <f t="shared" si="104"/>
        <v>-0.96610547183492446</v>
      </c>
      <c r="U334" s="49">
        <f t="shared" si="105"/>
        <v>-1.5688258027585493</v>
      </c>
      <c r="V334" s="49">
        <f t="shared" si="106"/>
        <v>-1.0226531145467637</v>
      </c>
      <c r="W334" s="49">
        <f t="shared" si="107"/>
        <v>-1.8307203033905401</v>
      </c>
      <c r="X334" s="49">
        <f t="shared" si="108"/>
        <v>3.6295107254372891E-2</v>
      </c>
      <c r="Y334" s="49">
        <f t="shared" si="109"/>
        <v>-1.2125104123326709</v>
      </c>
      <c r="Z334" s="49">
        <f t="shared" si="110"/>
        <v>-1.201788509709812</v>
      </c>
      <c r="AA334" s="49">
        <f t="shared" si="111"/>
        <v>-1.8609889509832234</v>
      </c>
      <c r="AB334" s="49">
        <f t="shared" si="112"/>
        <v>0.2700795343122992</v>
      </c>
      <c r="AC334" s="49">
        <f t="shared" si="113"/>
        <v>-0.73826716642055146</v>
      </c>
      <c r="AD334" s="49">
        <f t="shared" si="114"/>
        <v>-0.11553469254571153</v>
      </c>
      <c r="AE334" s="49">
        <f t="shared" si="115"/>
        <v>-0.25854356139324697</v>
      </c>
      <c r="AF334" s="49">
        <f t="shared" si="116"/>
        <v>-1.4216911115271114</v>
      </c>
      <c r="AG334" s="49">
        <f t="shared" si="117"/>
        <v>-0.87503929823986992</v>
      </c>
      <c r="AH334" s="49">
        <f t="shared" si="118"/>
        <v>-1.0607094529543761</v>
      </c>
      <c r="AI334" s="49">
        <f t="shared" si="119"/>
        <v>-0.93089930879357874</v>
      </c>
      <c r="AJ334" s="87">
        <f t="shared" si="120"/>
        <v>-0.63350913297165534</v>
      </c>
      <c r="AK334" s="89">
        <f t="shared" si="121"/>
        <v>0.32664068620666564</v>
      </c>
      <c r="AL334" s="89">
        <f t="shared" si="121"/>
        <v>0.21958319495321407</v>
      </c>
      <c r="AM334" s="89">
        <f t="shared" si="121"/>
        <v>0.407983376820788</v>
      </c>
      <c r="AN334" s="89">
        <f t="shared" si="121"/>
        <v>0.44439402926392968</v>
      </c>
    </row>
    <row r="335" spans="1:40">
      <c r="A335" s="1" t="s">
        <v>7</v>
      </c>
      <c r="B335" s="1">
        <v>13089023311</v>
      </c>
      <c r="C335" s="1"/>
      <c r="D335" s="12">
        <v>71.900000000000006</v>
      </c>
      <c r="E335" s="12">
        <v>64.5</v>
      </c>
      <c r="F335" s="12">
        <v>30.8</v>
      </c>
      <c r="G335" s="12">
        <v>26.2</v>
      </c>
      <c r="H335" s="12">
        <v>10.3</v>
      </c>
      <c r="I335" s="12">
        <v>4.0999999999999996</v>
      </c>
      <c r="J335" s="12">
        <v>26.3</v>
      </c>
      <c r="K335" s="12">
        <v>27.6</v>
      </c>
      <c r="L335" s="12">
        <v>33.6</v>
      </c>
      <c r="M335" s="12">
        <v>9.5</v>
      </c>
      <c r="N335" s="12">
        <v>79.900000000000006</v>
      </c>
      <c r="O335" s="12">
        <v>4.0999999999999996</v>
      </c>
      <c r="P335" s="12">
        <v>20.6</v>
      </c>
      <c r="Q335" s="12">
        <v>17</v>
      </c>
      <c r="R335" s="23"/>
      <c r="S335" s="49">
        <f t="shared" si="103"/>
        <v>-0.17899159668953113</v>
      </c>
      <c r="T335" s="49">
        <f t="shared" si="104"/>
        <v>-0.50726480962793807</v>
      </c>
      <c r="U335" s="49">
        <f t="shared" si="105"/>
        <v>-0.73020764992168818</v>
      </c>
      <c r="V335" s="49">
        <f t="shared" si="106"/>
        <v>-0.37415675394036679</v>
      </c>
      <c r="W335" s="49">
        <f t="shared" si="107"/>
        <v>-0.36653714801906728</v>
      </c>
      <c r="X335" s="49">
        <f t="shared" si="108"/>
        <v>0.81234476913273712</v>
      </c>
      <c r="Y335" s="49">
        <f t="shared" si="109"/>
        <v>-0.11223395440342819</v>
      </c>
      <c r="Z335" s="49">
        <f t="shared" si="110"/>
        <v>0.16001459940584678</v>
      </c>
      <c r="AA335" s="49">
        <f t="shared" si="111"/>
        <v>0.44916740449129489</v>
      </c>
      <c r="AB335" s="49">
        <f t="shared" si="112"/>
        <v>0.37149389543505312</v>
      </c>
      <c r="AC335" s="49">
        <f t="shared" si="113"/>
        <v>0.45488005268192655</v>
      </c>
      <c r="AD335" s="49">
        <f t="shared" si="114"/>
        <v>0.84099993978769205</v>
      </c>
      <c r="AE335" s="49">
        <f t="shared" si="115"/>
        <v>0.20106862444649948</v>
      </c>
      <c r="AF335" s="49">
        <f t="shared" si="116"/>
        <v>-0.71653961734438554</v>
      </c>
      <c r="AG335" s="49">
        <f t="shared" si="117"/>
        <v>0.1046148748042716</v>
      </c>
      <c r="AH335" s="49">
        <f t="shared" si="118"/>
        <v>-0.2081495919241832</v>
      </c>
      <c r="AI335" s="49">
        <f t="shared" si="119"/>
        <v>0.32689196644406487</v>
      </c>
      <c r="AJ335" s="87">
        <f t="shared" si="120"/>
        <v>0.19510224989293315</v>
      </c>
      <c r="AK335" s="89">
        <f t="shared" si="121"/>
        <v>0.6190758213943931</v>
      </c>
      <c r="AL335" s="89">
        <f t="shared" si="121"/>
        <v>0.46874894960160274</v>
      </c>
      <c r="AM335" s="89">
        <f t="shared" si="121"/>
        <v>0.70063635492637943</v>
      </c>
      <c r="AN335" s="89">
        <f t="shared" si="121"/>
        <v>0.67596663504332843</v>
      </c>
    </row>
    <row r="336" spans="1:40">
      <c r="A336" s="1" t="s">
        <v>7</v>
      </c>
      <c r="B336" s="1">
        <v>13089023312</v>
      </c>
      <c r="C336" s="1"/>
      <c r="D336" s="12">
        <v>76.3</v>
      </c>
      <c r="E336" s="12">
        <v>62.3</v>
      </c>
      <c r="F336" s="12">
        <v>29.1</v>
      </c>
      <c r="G336" s="12">
        <v>17</v>
      </c>
      <c r="H336" s="12">
        <v>10.7</v>
      </c>
      <c r="I336" s="12">
        <v>15.7</v>
      </c>
      <c r="J336" s="12">
        <v>30.3</v>
      </c>
      <c r="K336" s="12">
        <v>29.1</v>
      </c>
      <c r="L336" s="12">
        <v>48.4</v>
      </c>
      <c r="M336" s="12">
        <v>7.2</v>
      </c>
      <c r="N336" s="12">
        <v>77.599999999999994</v>
      </c>
      <c r="O336" s="12">
        <v>5.4</v>
      </c>
      <c r="P336" s="12">
        <v>22.3</v>
      </c>
      <c r="Q336" s="12">
        <v>14.3</v>
      </c>
      <c r="R336" s="23"/>
      <c r="S336" s="49">
        <f t="shared" si="103"/>
        <v>0.19580842032058168</v>
      </c>
      <c r="T336" s="49">
        <f t="shared" si="104"/>
        <v>-0.71756677980614059</v>
      </c>
      <c r="U336" s="49">
        <f t="shared" si="105"/>
        <v>-0.8116734133401261</v>
      </c>
      <c r="V336" s="49">
        <f t="shared" si="106"/>
        <v>-0.86318679636486273</v>
      </c>
      <c r="W336" s="49">
        <f t="shared" si="107"/>
        <v>-0.50938428512847878</v>
      </c>
      <c r="X336" s="49">
        <f t="shared" si="108"/>
        <v>-0.572605396680959</v>
      </c>
      <c r="Y336" s="49">
        <f t="shared" si="109"/>
        <v>-0.31319769101150907</v>
      </c>
      <c r="Z336" s="49">
        <f t="shared" si="110"/>
        <v>8.6003560866952281E-2</v>
      </c>
      <c r="AA336" s="49">
        <f t="shared" si="111"/>
        <v>-0.91299650232236484</v>
      </c>
      <c r="AB336" s="49">
        <f t="shared" si="112"/>
        <v>0.5658714209203316</v>
      </c>
      <c r="AC336" s="49">
        <f t="shared" si="113"/>
        <v>0.23879827284446886</v>
      </c>
      <c r="AD336" s="49">
        <f t="shared" si="114"/>
        <v>0.70729079763356029</v>
      </c>
      <c r="AE336" s="49">
        <f t="shared" si="115"/>
        <v>7.8984137582816832E-2</v>
      </c>
      <c r="AF336" s="49">
        <f t="shared" si="116"/>
        <v>-0.31145258877133036</v>
      </c>
      <c r="AG336" s="49">
        <f t="shared" si="117"/>
        <v>-0.14058349553190624</v>
      </c>
      <c r="AH336" s="49">
        <f t="shared" si="118"/>
        <v>-0.51311513457307067</v>
      </c>
      <c r="AI336" s="49">
        <f t="shared" si="119"/>
        <v>-8.7040506845026996E-2</v>
      </c>
      <c r="AJ336" s="87">
        <f t="shared" si="120"/>
        <v>0.1784051548223789</v>
      </c>
      <c r="AK336" s="89">
        <f t="shared" si="121"/>
        <v>0.54588201428360594</v>
      </c>
      <c r="AL336" s="89">
        <f t="shared" si="121"/>
        <v>0.37962093284973925</v>
      </c>
      <c r="AM336" s="89">
        <f t="shared" si="121"/>
        <v>0.60432580370254596</v>
      </c>
      <c r="AN336" s="89">
        <f t="shared" si="121"/>
        <v>0.67130028614395965</v>
      </c>
    </row>
    <row r="337" spans="1:40">
      <c r="A337" s="1" t="s">
        <v>7</v>
      </c>
      <c r="B337" s="1">
        <v>13089023313</v>
      </c>
      <c r="C337" s="1"/>
      <c r="D337" s="12">
        <v>67.2</v>
      </c>
      <c r="E337" s="12">
        <v>59.1</v>
      </c>
      <c r="F337" s="12">
        <v>15.7</v>
      </c>
      <c r="G337" s="12">
        <v>17.2</v>
      </c>
      <c r="H337" s="12">
        <v>13.6</v>
      </c>
      <c r="I337" s="12">
        <v>9.1</v>
      </c>
      <c r="J337" s="12">
        <v>33.5</v>
      </c>
      <c r="K337" s="12">
        <v>38.9</v>
      </c>
      <c r="L337" s="12">
        <v>46.3</v>
      </c>
      <c r="M337" s="12">
        <v>13.6</v>
      </c>
      <c r="N337" s="12">
        <v>59.9</v>
      </c>
      <c r="O337" s="12">
        <v>14.3</v>
      </c>
      <c r="P337" s="12">
        <v>25.5</v>
      </c>
      <c r="Q337" s="12">
        <v>20.100000000000001</v>
      </c>
      <c r="R337" s="23"/>
      <c r="S337" s="49">
        <f t="shared" si="103"/>
        <v>-0.57934616031397079</v>
      </c>
      <c r="T337" s="49">
        <f t="shared" si="104"/>
        <v>-1.023460554610798</v>
      </c>
      <c r="U337" s="49">
        <f t="shared" si="105"/>
        <v>-1.4538153132266372</v>
      </c>
      <c r="V337" s="49">
        <f t="shared" si="106"/>
        <v>-0.85255570848606943</v>
      </c>
      <c r="W337" s="49">
        <f t="shared" si="107"/>
        <v>-1.5450260291717159</v>
      </c>
      <c r="X337" s="49">
        <f t="shared" si="108"/>
        <v>0.21538349076476465</v>
      </c>
      <c r="Y337" s="49">
        <f t="shared" si="109"/>
        <v>-0.47396868029797368</v>
      </c>
      <c r="Z337" s="49">
        <f t="shared" si="110"/>
        <v>-0.39753522425382498</v>
      </c>
      <c r="AA337" s="49">
        <f t="shared" si="111"/>
        <v>-0.71971648851772385</v>
      </c>
      <c r="AB337" s="49">
        <f t="shared" si="112"/>
        <v>2.4994828265643754E-2</v>
      </c>
      <c r="AC337" s="49">
        <f t="shared" si="113"/>
        <v>-1.4240919459046533</v>
      </c>
      <c r="AD337" s="49">
        <f t="shared" si="114"/>
        <v>-0.20810256019087964</v>
      </c>
      <c r="AE337" s="49">
        <f t="shared" si="115"/>
        <v>-0.15082195533705639</v>
      </c>
      <c r="AF337" s="49">
        <f t="shared" si="116"/>
        <v>-1.1816395390393752</v>
      </c>
      <c r="AG337" s="49">
        <f t="shared" si="117"/>
        <v>-0.64045411206422775</v>
      </c>
      <c r="AH337" s="49">
        <f t="shared" si="118"/>
        <v>-0.81611270790605717</v>
      </c>
      <c r="AI337" s="49">
        <f t="shared" si="119"/>
        <v>-0.36408562816863504</v>
      </c>
      <c r="AJ337" s="87">
        <f t="shared" si="120"/>
        <v>-0.74116400011799111</v>
      </c>
      <c r="AK337" s="89">
        <f t="shared" si="121"/>
        <v>0.39666636722749371</v>
      </c>
      <c r="AL337" s="89">
        <f t="shared" si="121"/>
        <v>0.29106806698420634</v>
      </c>
      <c r="AM337" s="89">
        <f t="shared" si="121"/>
        <v>0.53986512455714475</v>
      </c>
      <c r="AN337" s="89">
        <f t="shared" si="121"/>
        <v>0.41430764784864327</v>
      </c>
    </row>
    <row r="338" spans="1:40">
      <c r="A338" s="1" t="s">
        <v>7</v>
      </c>
      <c r="B338" s="1">
        <v>13089023314</v>
      </c>
      <c r="C338" s="1"/>
      <c r="D338" s="10">
        <v>77.900000000000006</v>
      </c>
      <c r="E338" s="10">
        <v>60.3</v>
      </c>
      <c r="F338" s="10">
        <v>14.9</v>
      </c>
      <c r="G338" s="10">
        <v>11.6</v>
      </c>
      <c r="H338" s="10">
        <v>17.100000000000001</v>
      </c>
      <c r="I338" s="10">
        <v>7.4</v>
      </c>
      <c r="J338" s="10">
        <v>7.1</v>
      </c>
      <c r="K338" s="10">
        <v>33.5</v>
      </c>
      <c r="L338" s="10">
        <v>45.6</v>
      </c>
      <c r="M338" s="10">
        <v>9.6999999999999993</v>
      </c>
      <c r="N338" s="10">
        <v>73.5</v>
      </c>
      <c r="O338" s="10">
        <v>7.1</v>
      </c>
      <c r="P338" s="10">
        <v>24</v>
      </c>
      <c r="Q338" s="10">
        <v>18.2</v>
      </c>
      <c r="R338" s="23"/>
      <c r="S338" s="49">
        <f t="shared" si="103"/>
        <v>0.33209933559698734</v>
      </c>
      <c r="T338" s="49">
        <f t="shared" si="104"/>
        <v>-0.9087503890590517</v>
      </c>
      <c r="U338" s="49">
        <f t="shared" si="105"/>
        <v>-1.492152143070608</v>
      </c>
      <c r="V338" s="49">
        <f t="shared" si="106"/>
        <v>-1.1502261690922841</v>
      </c>
      <c r="W338" s="49">
        <f t="shared" si="107"/>
        <v>-2.7949384788790717</v>
      </c>
      <c r="X338" s="49">
        <f t="shared" si="108"/>
        <v>0.41835032540987521</v>
      </c>
      <c r="Y338" s="49">
        <f t="shared" si="109"/>
        <v>0.85239198131535987</v>
      </c>
      <c r="Z338" s="49">
        <f t="shared" si="110"/>
        <v>-0.13109548551380484</v>
      </c>
      <c r="AA338" s="49">
        <f t="shared" si="111"/>
        <v>-0.65528981724951052</v>
      </c>
      <c r="AB338" s="49">
        <f t="shared" si="112"/>
        <v>0.35459150191459421</v>
      </c>
      <c r="AC338" s="49">
        <f t="shared" si="113"/>
        <v>-0.14639098686577934</v>
      </c>
      <c r="AD338" s="49">
        <f t="shared" si="114"/>
        <v>0.53244038097046509</v>
      </c>
      <c r="AE338" s="49">
        <f t="shared" si="115"/>
        <v>-4.3100349280865792E-2</v>
      </c>
      <c r="AF338" s="49">
        <f t="shared" si="116"/>
        <v>-0.89657829671018785</v>
      </c>
      <c r="AG338" s="49">
        <f t="shared" si="117"/>
        <v>-0.31998074272509297</v>
      </c>
      <c r="AH338" s="49">
        <f t="shared" si="118"/>
        <v>-0.67760364825411334</v>
      </c>
      <c r="AI338" s="49">
        <f t="shared" si="119"/>
        <v>-0.14393126694957373</v>
      </c>
      <c r="AJ338" s="87">
        <f t="shared" si="120"/>
        <v>-0.13840731297159198</v>
      </c>
      <c r="AK338" s="89">
        <f t="shared" si="121"/>
        <v>0.49233040425756275</v>
      </c>
      <c r="AL338" s="89">
        <f t="shared" si="121"/>
        <v>0.3315481739553614</v>
      </c>
      <c r="AM338" s="89">
        <f t="shared" si="121"/>
        <v>0.59108890923598134</v>
      </c>
      <c r="AN338" s="89">
        <f t="shared" si="121"/>
        <v>0.58276048301354444</v>
      </c>
    </row>
    <row r="339" spans="1:40">
      <c r="A339" s="1" t="s">
        <v>7</v>
      </c>
      <c r="B339" s="1">
        <v>13089023315</v>
      </c>
      <c r="C339" s="1"/>
      <c r="D339" s="12">
        <v>69.400000000000006</v>
      </c>
      <c r="E339" s="12">
        <v>61.7</v>
      </c>
      <c r="F339" s="12">
        <v>30.2</v>
      </c>
      <c r="G339" s="12">
        <v>20.5</v>
      </c>
      <c r="H339" s="12">
        <v>11.8</v>
      </c>
      <c r="I339" s="12">
        <v>8.9</v>
      </c>
      <c r="J339" s="12">
        <v>4.8</v>
      </c>
      <c r="K339" s="12">
        <v>22.9</v>
      </c>
      <c r="L339" s="12">
        <v>39.9</v>
      </c>
      <c r="M339" s="12">
        <v>7</v>
      </c>
      <c r="N339" s="12">
        <v>70</v>
      </c>
      <c r="O339" s="12">
        <v>1.7</v>
      </c>
      <c r="P339" s="12">
        <v>19.600000000000001</v>
      </c>
      <c r="Q339" s="12">
        <v>10</v>
      </c>
      <c r="R339" s="23"/>
      <c r="S339" s="49">
        <f t="shared" si="103"/>
        <v>-0.39194615180891379</v>
      </c>
      <c r="T339" s="49">
        <f t="shared" si="104"/>
        <v>-0.77492186258201334</v>
      </c>
      <c r="U339" s="49">
        <f t="shared" si="105"/>
        <v>-0.75896027230466634</v>
      </c>
      <c r="V339" s="49">
        <f t="shared" si="106"/>
        <v>-0.67714275848597838</v>
      </c>
      <c r="W339" s="49">
        <f t="shared" si="107"/>
        <v>-0.90221391217936231</v>
      </c>
      <c r="X339" s="49">
        <f t="shared" si="108"/>
        <v>0.23926194189948347</v>
      </c>
      <c r="Y339" s="49">
        <f t="shared" si="109"/>
        <v>0.96794612986500639</v>
      </c>
      <c r="Z339" s="49">
        <f t="shared" si="110"/>
        <v>0.39191585349438302</v>
      </c>
      <c r="AA339" s="49">
        <f t="shared" si="111"/>
        <v>-0.13067263692262771</v>
      </c>
      <c r="AB339" s="49">
        <f t="shared" si="112"/>
        <v>0.58277381444079057</v>
      </c>
      <c r="AC339" s="49">
        <f t="shared" si="113"/>
        <v>-0.4752110866184307</v>
      </c>
      <c r="AD339" s="49">
        <f t="shared" si="114"/>
        <v>1.0878475868414736</v>
      </c>
      <c r="AE339" s="49">
        <f t="shared" si="115"/>
        <v>0.27288302848395984</v>
      </c>
      <c r="AF339" s="49">
        <f t="shared" si="116"/>
        <v>0.33368601228946149</v>
      </c>
      <c r="AG339" s="49">
        <f t="shared" si="117"/>
        <v>8.5952661119522614E-2</v>
      </c>
      <c r="AH339" s="49">
        <f t="shared" si="118"/>
        <v>-0.32828241222806348</v>
      </c>
      <c r="AI339" s="49">
        <f t="shared" si="119"/>
        <v>0.28133901033751529</v>
      </c>
      <c r="AJ339" s="87">
        <f t="shared" si="120"/>
        <v>0.30480138524911604</v>
      </c>
      <c r="AK339" s="89">
        <f t="shared" si="121"/>
        <v>0.61350499126681513</v>
      </c>
      <c r="AL339" s="89">
        <f t="shared" si="121"/>
        <v>0.43363940926635164</v>
      </c>
      <c r="AM339" s="89">
        <f t="shared" si="121"/>
        <v>0.69003745149259921</v>
      </c>
      <c r="AN339" s="89">
        <f t="shared" si="121"/>
        <v>0.70662432953257925</v>
      </c>
    </row>
    <row r="340" spans="1:40">
      <c r="A340" s="1" t="s">
        <v>7</v>
      </c>
      <c r="B340" s="1">
        <v>13089023316</v>
      </c>
      <c r="C340" s="1"/>
      <c r="D340" s="12">
        <v>71.900000000000006</v>
      </c>
      <c r="E340" s="12">
        <v>64.5</v>
      </c>
      <c r="F340" s="12">
        <v>29.3</v>
      </c>
      <c r="G340" s="12">
        <v>26.2</v>
      </c>
      <c r="H340" s="12">
        <v>11.9</v>
      </c>
      <c r="I340" s="12">
        <v>4</v>
      </c>
      <c r="J340" s="12">
        <v>1.7</v>
      </c>
      <c r="K340" s="12">
        <v>17.7</v>
      </c>
      <c r="L340" s="12">
        <v>39.9</v>
      </c>
      <c r="M340" s="12">
        <v>4.9000000000000004</v>
      </c>
      <c r="N340" s="12">
        <v>79.900000000000006</v>
      </c>
      <c r="O340" s="12">
        <v>7.9</v>
      </c>
      <c r="P340" s="12">
        <v>22.1</v>
      </c>
      <c r="Q340" s="12">
        <v>21</v>
      </c>
      <c r="R340" s="23"/>
      <c r="S340" s="49">
        <f t="shared" si="103"/>
        <v>-0.17899159668953113</v>
      </c>
      <c r="T340" s="49">
        <f t="shared" si="104"/>
        <v>-0.50726480962793807</v>
      </c>
      <c r="U340" s="49">
        <f t="shared" si="105"/>
        <v>-0.80208920587913346</v>
      </c>
      <c r="V340" s="49">
        <f t="shared" si="106"/>
        <v>-0.37415675394036679</v>
      </c>
      <c r="W340" s="49">
        <f t="shared" si="107"/>
        <v>-0.9379256964567152</v>
      </c>
      <c r="X340" s="49">
        <f t="shared" si="108"/>
        <v>0.8242839947000965</v>
      </c>
      <c r="Y340" s="49">
        <f t="shared" si="109"/>
        <v>1.1236930257362692</v>
      </c>
      <c r="Z340" s="49">
        <f t="shared" si="110"/>
        <v>0.64848745376255057</v>
      </c>
      <c r="AA340" s="49">
        <f t="shared" si="111"/>
        <v>-0.13067263692262771</v>
      </c>
      <c r="AB340" s="49">
        <f t="shared" si="112"/>
        <v>0.76024894640561003</v>
      </c>
      <c r="AC340" s="49">
        <f t="shared" si="113"/>
        <v>0.45488005268192655</v>
      </c>
      <c r="AD340" s="49">
        <f t="shared" si="114"/>
        <v>0.45015783195253783</v>
      </c>
      <c r="AE340" s="49">
        <f t="shared" si="115"/>
        <v>9.3347018390308872E-2</v>
      </c>
      <c r="AF340" s="49">
        <f t="shared" si="116"/>
        <v>-1.3166685485637268</v>
      </c>
      <c r="AG340" s="49">
        <f t="shared" si="117"/>
        <v>7.4890540907416939E-2</v>
      </c>
      <c r="AH340" s="49">
        <f t="shared" si="118"/>
        <v>-0.12177872030818844</v>
      </c>
      <c r="AI340" s="49">
        <f t="shared" si="119"/>
        <v>0.42602125441517763</v>
      </c>
      <c r="AJ340" s="87">
        <f t="shared" si="120"/>
        <v>-7.9570911384738374E-2</v>
      </c>
      <c r="AK340" s="89">
        <f t="shared" si="121"/>
        <v>0.61020285393233331</v>
      </c>
      <c r="AL340" s="89">
        <f t="shared" si="121"/>
        <v>0.49399135707294894</v>
      </c>
      <c r="AM340" s="89">
        <f t="shared" si="121"/>
        <v>0.72370097774048803</v>
      </c>
      <c r="AN340" s="89">
        <f t="shared" si="121"/>
        <v>0.59920353353385991</v>
      </c>
    </row>
    <row r="341" spans="1:40">
      <c r="A341" s="1" t="s">
        <v>7</v>
      </c>
      <c r="B341" s="1">
        <v>13089023410</v>
      </c>
      <c r="C341" s="1"/>
      <c r="D341" s="12">
        <v>52.4</v>
      </c>
      <c r="E341" s="12">
        <v>44.9</v>
      </c>
      <c r="F341" s="12">
        <v>18.8</v>
      </c>
      <c r="G341" s="12">
        <v>3.4</v>
      </c>
      <c r="H341" s="12">
        <v>12.3</v>
      </c>
      <c r="I341" s="12">
        <v>7.8</v>
      </c>
      <c r="J341" s="12">
        <v>53.6</v>
      </c>
      <c r="K341" s="12">
        <v>61.8</v>
      </c>
      <c r="L341" s="12">
        <v>58.9</v>
      </c>
      <c r="M341" s="12">
        <v>16.399999999999999</v>
      </c>
      <c r="N341" s="12">
        <v>56.6</v>
      </c>
      <c r="O341" s="12">
        <v>15.8</v>
      </c>
      <c r="P341" s="12">
        <v>34.299999999999997</v>
      </c>
      <c r="Q341" s="12">
        <v>26.5</v>
      </c>
      <c r="R341" s="23"/>
      <c r="S341" s="49">
        <f t="shared" si="103"/>
        <v>-1.8400371266207167</v>
      </c>
      <c r="T341" s="49">
        <f t="shared" si="104"/>
        <v>-2.380864180306467</v>
      </c>
      <c r="U341" s="49">
        <f t="shared" si="105"/>
        <v>-1.3052600975812503</v>
      </c>
      <c r="V341" s="49">
        <f t="shared" si="106"/>
        <v>-1.5861007721228135</v>
      </c>
      <c r="W341" s="49">
        <f t="shared" si="107"/>
        <v>-1.0807728335661273</v>
      </c>
      <c r="X341" s="49">
        <f t="shared" si="108"/>
        <v>0.37059342314043747</v>
      </c>
      <c r="Y341" s="49">
        <f t="shared" si="109"/>
        <v>-1.4838114567535801</v>
      </c>
      <c r="Z341" s="49">
        <f t="shared" si="110"/>
        <v>-1.5274370792809475</v>
      </c>
      <c r="AA341" s="49">
        <f t="shared" si="111"/>
        <v>-1.8793965713455696</v>
      </c>
      <c r="AB341" s="49">
        <f t="shared" si="112"/>
        <v>-0.21163868102078209</v>
      </c>
      <c r="AC341" s="49">
        <f t="shared" si="113"/>
        <v>-1.7341223256714386</v>
      </c>
      <c r="AD341" s="49">
        <f t="shared" si="114"/>
        <v>-0.36238233959949312</v>
      </c>
      <c r="AE341" s="49">
        <f t="shared" si="115"/>
        <v>-0.78278871086670776</v>
      </c>
      <c r="AF341" s="49">
        <f t="shared" si="116"/>
        <v>-2.1418458289903208</v>
      </c>
      <c r="AG341" s="49">
        <f t="shared" si="117"/>
        <v>-1.2636356552362609</v>
      </c>
      <c r="AH341" s="49">
        <f t="shared" si="118"/>
        <v>-1.3294647205443597</v>
      </c>
      <c r="AI341" s="49">
        <f t="shared" si="119"/>
        <v>-1.206157443882433</v>
      </c>
      <c r="AJ341" s="87">
        <f t="shared" si="120"/>
        <v>-1.2552848012819902</v>
      </c>
      <c r="AK341" s="89">
        <f t="shared" si="121"/>
        <v>0.21064135570968048</v>
      </c>
      <c r="AL341" s="89">
        <f t="shared" si="121"/>
        <v>0.14103784919430043</v>
      </c>
      <c r="AM341" s="89">
        <f t="shared" si="121"/>
        <v>0.34393847957317081</v>
      </c>
      <c r="AN341" s="89">
        <f t="shared" si="121"/>
        <v>0.27062594606058621</v>
      </c>
    </row>
    <row r="342" spans="1:40">
      <c r="A342" s="1" t="s">
        <v>7</v>
      </c>
      <c r="B342" s="1">
        <v>13089023411</v>
      </c>
      <c r="C342" s="1"/>
      <c r="D342" s="12">
        <v>52.4</v>
      </c>
      <c r="E342" s="12">
        <v>44.9</v>
      </c>
      <c r="F342" s="12">
        <v>19.3</v>
      </c>
      <c r="G342" s="12">
        <v>3.4</v>
      </c>
      <c r="H342" s="12">
        <v>15.5</v>
      </c>
      <c r="I342" s="12">
        <v>9.6999999999999993</v>
      </c>
      <c r="J342" s="12">
        <v>34.6</v>
      </c>
      <c r="K342" s="12">
        <v>37.4</v>
      </c>
      <c r="L342" s="12">
        <v>40.200000000000003</v>
      </c>
      <c r="M342" s="12">
        <v>12.8</v>
      </c>
      <c r="N342" s="12">
        <v>56.6</v>
      </c>
      <c r="O342" s="12">
        <v>12.2</v>
      </c>
      <c r="P342" s="12">
        <v>30.5</v>
      </c>
      <c r="Q342" s="12">
        <v>20.3</v>
      </c>
      <c r="R342" s="23"/>
      <c r="S342" s="49">
        <f t="shared" si="103"/>
        <v>-1.8400371266207167</v>
      </c>
      <c r="T342" s="49">
        <f t="shared" si="104"/>
        <v>-2.380864180306467</v>
      </c>
      <c r="U342" s="49">
        <f t="shared" si="105"/>
        <v>-1.2812995789287684</v>
      </c>
      <c r="V342" s="49">
        <f t="shared" si="106"/>
        <v>-1.5861007721228135</v>
      </c>
      <c r="W342" s="49">
        <f t="shared" si="107"/>
        <v>-2.2235499304414232</v>
      </c>
      <c r="X342" s="49">
        <f t="shared" si="108"/>
        <v>0.14374813736060799</v>
      </c>
      <c r="Y342" s="49">
        <f t="shared" si="109"/>
        <v>-0.52923370786519597</v>
      </c>
      <c r="Z342" s="49">
        <f t="shared" si="110"/>
        <v>-0.32352418571493047</v>
      </c>
      <c r="AA342" s="49">
        <f t="shared" si="111"/>
        <v>-0.15828406746614823</v>
      </c>
      <c r="AB342" s="49">
        <f t="shared" si="112"/>
        <v>9.2604402347479645E-2</v>
      </c>
      <c r="AC342" s="49">
        <f t="shared" si="113"/>
        <v>-1.7341223256714386</v>
      </c>
      <c r="AD342" s="49">
        <f t="shared" si="114"/>
        <v>7.8891309811793611E-3</v>
      </c>
      <c r="AE342" s="49">
        <f t="shared" si="115"/>
        <v>-0.50989397552435844</v>
      </c>
      <c r="AF342" s="49">
        <f t="shared" si="116"/>
        <v>-1.2116459856003421</v>
      </c>
      <c r="AG342" s="49">
        <f t="shared" si="117"/>
        <v>-0.79233726191488996</v>
      </c>
      <c r="AH342" s="49">
        <f t="shared" si="118"/>
        <v>-1.3853338798463966</v>
      </c>
      <c r="AI342" s="49">
        <f t="shared" si="119"/>
        <v>-0.129734616944533</v>
      </c>
      <c r="AJ342" s="87">
        <f t="shared" si="120"/>
        <v>-0.86194328895373995</v>
      </c>
      <c r="AK342" s="89">
        <f t="shared" si="121"/>
        <v>0.3513279501804864</v>
      </c>
      <c r="AL342" s="89">
        <f t="shared" si="121"/>
        <v>0.12470975086904973</v>
      </c>
      <c r="AM342" s="89">
        <f t="shared" si="121"/>
        <v>0.59439207406538674</v>
      </c>
      <c r="AN342" s="89">
        <f t="shared" si="121"/>
        <v>0.38055337507582071</v>
      </c>
    </row>
    <row r="343" spans="1:40">
      <c r="A343" s="1" t="s">
        <v>7</v>
      </c>
      <c r="B343" s="1">
        <v>13089023412</v>
      </c>
      <c r="C343" s="1"/>
      <c r="D343" s="12">
        <v>64.2</v>
      </c>
      <c r="E343" s="12">
        <v>60.5</v>
      </c>
      <c r="F343" s="12">
        <v>16.3</v>
      </c>
      <c r="G343" s="12">
        <v>13.7</v>
      </c>
      <c r="H343" s="12">
        <v>13.8</v>
      </c>
      <c r="I343" s="12">
        <v>14.1</v>
      </c>
      <c r="J343" s="12">
        <v>22.9</v>
      </c>
      <c r="K343" s="12">
        <v>35.4</v>
      </c>
      <c r="L343" s="12">
        <v>37.9</v>
      </c>
      <c r="M343" s="12">
        <v>14.7</v>
      </c>
      <c r="N343" s="12">
        <v>80.3</v>
      </c>
      <c r="O343" s="12">
        <v>12.6</v>
      </c>
      <c r="P343" s="12">
        <v>23.1</v>
      </c>
      <c r="Q343" s="12">
        <v>28.1</v>
      </c>
      <c r="R343" s="23"/>
      <c r="S343" s="49">
        <f t="shared" si="103"/>
        <v>-0.83489162645723003</v>
      </c>
      <c r="T343" s="49">
        <f t="shared" si="104"/>
        <v>-0.8896320281337603</v>
      </c>
      <c r="U343" s="49">
        <f t="shared" si="105"/>
        <v>-1.425062690843659</v>
      </c>
      <c r="V343" s="49">
        <f t="shared" si="106"/>
        <v>-1.0385997463649537</v>
      </c>
      <c r="W343" s="49">
        <f t="shared" si="107"/>
        <v>-1.6164495977264224</v>
      </c>
      <c r="X343" s="49">
        <f t="shared" si="108"/>
        <v>-0.38157778760320787</v>
      </c>
      <c r="Y343" s="49">
        <f t="shared" si="109"/>
        <v>5.858522171344064E-2</v>
      </c>
      <c r="Z343" s="49">
        <f t="shared" si="110"/>
        <v>-0.22484280099640447</v>
      </c>
      <c r="AA343" s="49">
        <f t="shared" si="111"/>
        <v>5.3403566700839858E-2</v>
      </c>
      <c r="AB343" s="49">
        <f t="shared" si="112"/>
        <v>-6.7968336096880688E-2</v>
      </c>
      <c r="AC343" s="49">
        <f t="shared" si="113"/>
        <v>0.49245949265365735</v>
      </c>
      <c r="AD343" s="49">
        <f t="shared" si="114"/>
        <v>-3.3252143527784266E-2</v>
      </c>
      <c r="AE343" s="49">
        <f t="shared" si="115"/>
        <v>2.1532614352848468E-2</v>
      </c>
      <c r="AF343" s="49">
        <f t="shared" si="116"/>
        <v>-2.3818974014780574</v>
      </c>
      <c r="AG343" s="49">
        <f t="shared" si="117"/>
        <v>-0.47682244934112711</v>
      </c>
      <c r="AH343" s="49">
        <f t="shared" si="118"/>
        <v>-0.87537546505939889</v>
      </c>
      <c r="AI343" s="49">
        <f t="shared" si="119"/>
        <v>-7.9802523464148442E-2</v>
      </c>
      <c r="AJ343" s="87">
        <f t="shared" si="120"/>
        <v>-0.47528935949983397</v>
      </c>
      <c r="AK343" s="89">
        <f t="shared" si="121"/>
        <v>0.44551181567868553</v>
      </c>
      <c r="AL343" s="89">
        <f t="shared" si="121"/>
        <v>0.27374816924610063</v>
      </c>
      <c r="AM343" s="89">
        <f t="shared" si="121"/>
        <v>0.60600988072994677</v>
      </c>
      <c r="AN343" s="89">
        <f t="shared" si="121"/>
        <v>0.48861182060301322</v>
      </c>
    </row>
    <row r="344" spans="1:40">
      <c r="A344" s="1" t="s">
        <v>7</v>
      </c>
      <c r="B344" s="1">
        <v>13089023413</v>
      </c>
      <c r="C344" s="1"/>
      <c r="D344" s="12">
        <v>66.2</v>
      </c>
      <c r="E344" s="12">
        <v>63.4</v>
      </c>
      <c r="F344" s="12">
        <v>33.6</v>
      </c>
      <c r="G344" s="12">
        <v>19.600000000000001</v>
      </c>
      <c r="H344" s="12">
        <v>11.8</v>
      </c>
      <c r="I344" s="12">
        <v>3.7</v>
      </c>
      <c r="J344" s="12">
        <v>1</v>
      </c>
      <c r="K344" s="12">
        <v>31.4</v>
      </c>
      <c r="L344" s="12">
        <v>41.2</v>
      </c>
      <c r="M344" s="12">
        <v>10.9</v>
      </c>
      <c r="N344" s="12">
        <v>81.5</v>
      </c>
      <c r="O344" s="12">
        <v>5.7</v>
      </c>
      <c r="P344" s="12">
        <v>11.3</v>
      </c>
      <c r="Q344" s="12">
        <v>16.2</v>
      </c>
      <c r="R344" s="23"/>
      <c r="S344" s="49">
        <f t="shared" si="103"/>
        <v>-0.66452798236172395</v>
      </c>
      <c r="T344" s="49">
        <f t="shared" si="104"/>
        <v>-0.61241579471703933</v>
      </c>
      <c r="U344" s="49">
        <f t="shared" si="105"/>
        <v>-0.59602874546779028</v>
      </c>
      <c r="V344" s="49">
        <f t="shared" si="106"/>
        <v>-0.72498265394054862</v>
      </c>
      <c r="W344" s="49">
        <f t="shared" si="107"/>
        <v>-0.90221391217936231</v>
      </c>
      <c r="X344" s="49">
        <f t="shared" si="108"/>
        <v>0.86010167140217486</v>
      </c>
      <c r="Y344" s="49">
        <f t="shared" si="109"/>
        <v>1.1588616796426832</v>
      </c>
      <c r="Z344" s="49">
        <f t="shared" si="110"/>
        <v>-2.7480031559352476E-2</v>
      </c>
      <c r="AA344" s="49">
        <f t="shared" si="111"/>
        <v>-0.25032216927788203</v>
      </c>
      <c r="AB344" s="49">
        <f t="shared" si="112"/>
        <v>0.25317714079184012</v>
      </c>
      <c r="AC344" s="49">
        <f t="shared" si="113"/>
        <v>0.6051978125688523</v>
      </c>
      <c r="AD344" s="49">
        <f t="shared" si="114"/>
        <v>0.67643484175183766</v>
      </c>
      <c r="AE344" s="49">
        <f t="shared" si="115"/>
        <v>0.86894258199488128</v>
      </c>
      <c r="AF344" s="49">
        <f t="shared" si="116"/>
        <v>-0.59651383110051726</v>
      </c>
      <c r="AG344" s="49">
        <f t="shared" si="117"/>
        <v>5.6235392765023103E-2</v>
      </c>
      <c r="AH344" s="49">
        <f t="shared" si="118"/>
        <v>-0.21160081966022948</v>
      </c>
      <c r="AI344" s="49">
        <f t="shared" si="119"/>
        <v>-8.208353348464795E-3</v>
      </c>
      <c r="AJ344" s="87">
        <f t="shared" si="120"/>
        <v>0.38851535130376358</v>
      </c>
      <c r="AK344" s="89">
        <f t="shared" si="121"/>
        <v>0.60463413292947576</v>
      </c>
      <c r="AL344" s="89">
        <f t="shared" si="121"/>
        <v>0.46774030750780726</v>
      </c>
      <c r="AM344" s="89">
        <f t="shared" si="121"/>
        <v>0.62266784895714278</v>
      </c>
      <c r="AN344" s="89">
        <f t="shared" si="121"/>
        <v>0.73001993048653191</v>
      </c>
    </row>
    <row r="345" spans="1:40">
      <c r="A345" s="1" t="s">
        <v>7</v>
      </c>
      <c r="B345" s="1">
        <v>13089023414</v>
      </c>
      <c r="C345" s="1"/>
      <c r="D345" s="12">
        <v>66.099999999999994</v>
      </c>
      <c r="E345" s="12">
        <v>63.2</v>
      </c>
      <c r="F345" s="12">
        <v>23.2</v>
      </c>
      <c r="G345" s="12">
        <v>18.600000000000001</v>
      </c>
      <c r="H345" s="12">
        <v>12</v>
      </c>
      <c r="I345" s="12">
        <v>22.2</v>
      </c>
      <c r="J345" s="12">
        <v>40.4</v>
      </c>
      <c r="K345" s="12">
        <v>34</v>
      </c>
      <c r="L345" s="12">
        <v>44.9</v>
      </c>
      <c r="M345" s="12">
        <v>13</v>
      </c>
      <c r="N345" s="12">
        <v>81.400000000000006</v>
      </c>
      <c r="O345" s="12">
        <v>4</v>
      </c>
      <c r="P345" s="12">
        <v>21.1</v>
      </c>
      <c r="Q345" s="12">
        <v>16.2</v>
      </c>
      <c r="R345" s="23"/>
      <c r="S345" s="49">
        <f t="shared" si="103"/>
        <v>-0.6730461645664999</v>
      </c>
      <c r="T345" s="49">
        <f t="shared" si="104"/>
        <v>-0.63153415564232995</v>
      </c>
      <c r="U345" s="49">
        <f t="shared" si="105"/>
        <v>-1.0944075334394108</v>
      </c>
      <c r="V345" s="49">
        <f t="shared" si="106"/>
        <v>-0.77813809333451556</v>
      </c>
      <c r="W345" s="49">
        <f t="shared" si="107"/>
        <v>-0.97363748073406808</v>
      </c>
      <c r="X345" s="49">
        <f t="shared" si="108"/>
        <v>-1.3486550585593233</v>
      </c>
      <c r="Y345" s="49">
        <f t="shared" si="109"/>
        <v>-0.82063112594691312</v>
      </c>
      <c r="Z345" s="49">
        <f t="shared" si="110"/>
        <v>-0.15576583169343636</v>
      </c>
      <c r="AA345" s="49">
        <f t="shared" si="111"/>
        <v>-0.59086314598129663</v>
      </c>
      <c r="AB345" s="49">
        <f t="shared" si="112"/>
        <v>7.5702008827020703E-2</v>
      </c>
      <c r="AC345" s="49">
        <f t="shared" si="113"/>
        <v>0.59580295257591998</v>
      </c>
      <c r="AD345" s="49">
        <f t="shared" si="114"/>
        <v>0.85128525841493285</v>
      </c>
      <c r="AE345" s="49">
        <f t="shared" si="115"/>
        <v>0.16516142242776927</v>
      </c>
      <c r="AF345" s="49">
        <f t="shared" si="116"/>
        <v>-0.59651383110051726</v>
      </c>
      <c r="AG345" s="49">
        <f t="shared" si="117"/>
        <v>-0.2908575342290971</v>
      </c>
      <c r="AH345" s="49">
        <f t="shared" si="118"/>
        <v>-0.90286423031758012</v>
      </c>
      <c r="AI345" s="49">
        <f t="shared" si="119"/>
        <v>-0.22364232294923744</v>
      </c>
      <c r="AJ345" s="87">
        <f t="shared" si="120"/>
        <v>0.25393395057952617</v>
      </c>
      <c r="AK345" s="89">
        <f t="shared" si="121"/>
        <v>0.50102393065490625</v>
      </c>
      <c r="AL345" s="89">
        <f t="shared" si="121"/>
        <v>0.2657144120250759</v>
      </c>
      <c r="AM345" s="89">
        <f t="shared" si="121"/>
        <v>0.57254236786182877</v>
      </c>
      <c r="AN345" s="89">
        <f t="shared" si="121"/>
        <v>0.69240837179974268</v>
      </c>
    </row>
    <row r="346" spans="1:40">
      <c r="A346" s="1" t="s">
        <v>7</v>
      </c>
      <c r="B346" s="1">
        <v>13089023416</v>
      </c>
      <c r="C346" s="1"/>
      <c r="D346" s="12">
        <v>65.400000000000006</v>
      </c>
      <c r="E346" s="12">
        <v>61</v>
      </c>
      <c r="F346" s="12">
        <v>27.5</v>
      </c>
      <c r="G346" s="12">
        <v>6</v>
      </c>
      <c r="H346" s="12">
        <v>12.5</v>
      </c>
      <c r="I346" s="12">
        <v>8.9</v>
      </c>
      <c r="J346" s="12">
        <v>10</v>
      </c>
      <c r="K346" s="12">
        <v>17.2</v>
      </c>
      <c r="L346" s="12">
        <v>46.2</v>
      </c>
      <c r="M346" s="12">
        <v>8</v>
      </c>
      <c r="N346" s="12">
        <v>80.5</v>
      </c>
      <c r="O346" s="12">
        <v>6</v>
      </c>
      <c r="P346" s="12">
        <v>23.5</v>
      </c>
      <c r="Q346" s="12">
        <v>11.6</v>
      </c>
      <c r="R346" s="23"/>
      <c r="S346" s="49">
        <f t="shared" si="103"/>
        <v>-0.73267343999992607</v>
      </c>
      <c r="T346" s="49">
        <f t="shared" si="104"/>
        <v>-0.84183612582053247</v>
      </c>
      <c r="U346" s="49">
        <f t="shared" si="105"/>
        <v>-0.88834707302806781</v>
      </c>
      <c r="V346" s="49">
        <f t="shared" si="106"/>
        <v>-1.4478966296984992</v>
      </c>
      <c r="W346" s="49">
        <f t="shared" si="107"/>
        <v>-1.1521964021208331</v>
      </c>
      <c r="X346" s="49">
        <f t="shared" si="108"/>
        <v>0.23926194189948347</v>
      </c>
      <c r="Y346" s="49">
        <f t="shared" si="109"/>
        <v>0.70669327227450129</v>
      </c>
      <c r="Z346" s="49">
        <f t="shared" si="110"/>
        <v>0.67315779994218206</v>
      </c>
      <c r="AA346" s="49">
        <f t="shared" si="111"/>
        <v>-0.71051267833655096</v>
      </c>
      <c r="AB346" s="49">
        <f t="shared" si="112"/>
        <v>0.49826184683849556</v>
      </c>
      <c r="AC346" s="49">
        <f t="shared" si="113"/>
        <v>0.51124921263952339</v>
      </c>
      <c r="AD346" s="49">
        <f t="shared" si="114"/>
        <v>0.64557888587011492</v>
      </c>
      <c r="AE346" s="49">
        <f t="shared" si="115"/>
        <v>-7.1931472621355897E-3</v>
      </c>
      <c r="AF346" s="49">
        <f t="shared" si="116"/>
        <v>9.3634439801725061E-2</v>
      </c>
      <c r="AG346" s="49">
        <f t="shared" si="117"/>
        <v>-4.1229687101020464E-2</v>
      </c>
      <c r="AH346" s="49">
        <f t="shared" si="118"/>
        <v>-0.5881420652134105</v>
      </c>
      <c r="AI346" s="49">
        <f t="shared" si="119"/>
        <v>0.15363565614804223</v>
      </c>
      <c r="AJ346" s="87">
        <f t="shared" si="120"/>
        <v>0.31081734776230691</v>
      </c>
      <c r="AK346" s="89">
        <f t="shared" si="121"/>
        <v>0.57553997440806359</v>
      </c>
      <c r="AL346" s="89">
        <f t="shared" si="121"/>
        <v>0.35769386045700025</v>
      </c>
      <c r="AM346" s="89">
        <f t="shared" si="121"/>
        <v>0.66032443976053623</v>
      </c>
      <c r="AN346" s="89">
        <f t="shared" si="121"/>
        <v>0.70830561480606247</v>
      </c>
    </row>
    <row r="347" spans="1:40">
      <c r="A347" s="1" t="s">
        <v>7</v>
      </c>
      <c r="B347" s="1">
        <v>13089023418</v>
      </c>
      <c r="C347" s="1"/>
      <c r="D347" s="12">
        <v>65.8</v>
      </c>
      <c r="E347" s="12">
        <v>60.5</v>
      </c>
      <c r="F347" s="12">
        <v>22</v>
      </c>
      <c r="G347" s="12">
        <v>9.3000000000000007</v>
      </c>
      <c r="H347" s="12">
        <v>12.8</v>
      </c>
      <c r="I347" s="12">
        <v>17.8</v>
      </c>
      <c r="J347" s="12">
        <v>7.7</v>
      </c>
      <c r="K347" s="12">
        <v>26.8</v>
      </c>
      <c r="L347" s="12">
        <v>48.3</v>
      </c>
      <c r="M347" s="12">
        <v>5</v>
      </c>
      <c r="N347" s="12">
        <v>75.5</v>
      </c>
      <c r="O347" s="12">
        <v>5.8</v>
      </c>
      <c r="P347" s="12">
        <v>21.8</v>
      </c>
      <c r="Q347" s="12">
        <v>13.9</v>
      </c>
      <c r="R347" s="23"/>
      <c r="S347" s="49">
        <f t="shared" si="103"/>
        <v>-0.69860071118082556</v>
      </c>
      <c r="T347" s="49">
        <f t="shared" si="104"/>
        <v>-0.8896320281337603</v>
      </c>
      <c r="U347" s="49">
        <f t="shared" si="105"/>
        <v>-1.1519127782053671</v>
      </c>
      <c r="V347" s="49">
        <f t="shared" si="106"/>
        <v>-1.2724836796984083</v>
      </c>
      <c r="W347" s="49">
        <f t="shared" si="107"/>
        <v>-1.2593317549528924</v>
      </c>
      <c r="X347" s="49">
        <f t="shared" si="108"/>
        <v>-0.82332913359550763</v>
      </c>
      <c r="Y347" s="49">
        <f t="shared" si="109"/>
        <v>0.82224742082414781</v>
      </c>
      <c r="Z347" s="49">
        <f t="shared" si="110"/>
        <v>0.19948715329325722</v>
      </c>
      <c r="AA347" s="49">
        <f t="shared" si="111"/>
        <v>-0.9037926921411914</v>
      </c>
      <c r="AB347" s="49">
        <f t="shared" si="112"/>
        <v>0.75179774964538049</v>
      </c>
      <c r="AC347" s="49">
        <f t="shared" si="113"/>
        <v>4.1506212992878593E-2</v>
      </c>
      <c r="AD347" s="49">
        <f t="shared" si="114"/>
        <v>0.66614952312459674</v>
      </c>
      <c r="AE347" s="49">
        <f t="shared" si="115"/>
        <v>0.11489133960154704</v>
      </c>
      <c r="AF347" s="49">
        <f t="shared" si="116"/>
        <v>-0.25143969564939622</v>
      </c>
      <c r="AG347" s="49">
        <f t="shared" si="117"/>
        <v>-0.19822807577587587</v>
      </c>
      <c r="AH347" s="49">
        <f t="shared" si="118"/>
        <v>-0.75329180927751616</v>
      </c>
      <c r="AI347" s="49">
        <f t="shared" si="119"/>
        <v>1.5830736932482086E-2</v>
      </c>
      <c r="AJ347" s="87">
        <f t="shared" si="120"/>
        <v>0.14277684501740656</v>
      </c>
      <c r="AK347" s="89">
        <f t="shared" si="121"/>
        <v>0.52867461489683731</v>
      </c>
      <c r="AL347" s="89">
        <f t="shared" si="121"/>
        <v>0.3094278530003533</v>
      </c>
      <c r="AM347" s="89">
        <f t="shared" si="121"/>
        <v>0.62826107535342157</v>
      </c>
      <c r="AN347" s="89">
        <f t="shared" si="121"/>
        <v>0.66134321735191592</v>
      </c>
    </row>
    <row r="348" spans="1:40">
      <c r="A348" s="1" t="s">
        <v>7</v>
      </c>
      <c r="B348" s="1">
        <v>13089023419</v>
      </c>
      <c r="C348" s="1"/>
      <c r="D348" s="12">
        <v>65.8</v>
      </c>
      <c r="E348" s="12">
        <v>61.1</v>
      </c>
      <c r="F348" s="12">
        <v>25.7</v>
      </c>
      <c r="G348" s="12">
        <v>6</v>
      </c>
      <c r="H348" s="12">
        <v>11.7</v>
      </c>
      <c r="I348" s="12">
        <v>5.8</v>
      </c>
      <c r="J348" s="12">
        <v>16.899999999999999</v>
      </c>
      <c r="K348" s="12">
        <v>25.6</v>
      </c>
      <c r="L348" s="12">
        <v>37.200000000000003</v>
      </c>
      <c r="M348" s="12">
        <v>5.5</v>
      </c>
      <c r="N348" s="12">
        <v>79.8</v>
      </c>
      <c r="O348" s="12">
        <v>8.6999999999999993</v>
      </c>
      <c r="P348" s="12">
        <v>15.5</v>
      </c>
      <c r="Q348" s="12">
        <v>14.3</v>
      </c>
      <c r="R348" s="23"/>
      <c r="S348" s="49">
        <f t="shared" si="103"/>
        <v>-0.69860071118082556</v>
      </c>
      <c r="T348" s="49">
        <f t="shared" si="104"/>
        <v>-0.83227694535788677</v>
      </c>
      <c r="U348" s="49">
        <f t="shared" si="105"/>
        <v>-0.97460494017700205</v>
      </c>
      <c r="V348" s="49">
        <f t="shared" si="106"/>
        <v>-1.4478966296984992</v>
      </c>
      <c r="W348" s="49">
        <f t="shared" si="107"/>
        <v>-0.86650212790200876</v>
      </c>
      <c r="X348" s="49">
        <f t="shared" si="108"/>
        <v>0.60937793448762645</v>
      </c>
      <c r="Y348" s="49">
        <f t="shared" si="109"/>
        <v>0.36003082662556191</v>
      </c>
      <c r="Z348" s="49">
        <f t="shared" si="110"/>
        <v>0.25869598412437278</v>
      </c>
      <c r="AA348" s="49">
        <f t="shared" si="111"/>
        <v>0.11783023796905312</v>
      </c>
      <c r="AB348" s="49">
        <f t="shared" si="112"/>
        <v>0.70954176584423301</v>
      </c>
      <c r="AC348" s="49">
        <f t="shared" si="113"/>
        <v>0.44548519268899284</v>
      </c>
      <c r="AD348" s="49">
        <f t="shared" si="114"/>
        <v>0.3678752829346108</v>
      </c>
      <c r="AE348" s="49">
        <f t="shared" si="115"/>
        <v>0.56732208503754766</v>
      </c>
      <c r="AF348" s="49">
        <f t="shared" si="116"/>
        <v>-0.31145258877133036</v>
      </c>
      <c r="AG348" s="49">
        <f t="shared" si="117"/>
        <v>2.6420880767874133E-2</v>
      </c>
      <c r="AH348" s="49">
        <f t="shared" si="118"/>
        <v>-0.55006751331471915</v>
      </c>
      <c r="AI348" s="49">
        <f t="shared" si="119"/>
        <v>0.36202266264588628</v>
      </c>
      <c r="AJ348" s="87">
        <f t="shared" si="120"/>
        <v>0.26730749297245526</v>
      </c>
      <c r="AK348" s="89">
        <f t="shared" si="121"/>
        <v>0.59573424653451457</v>
      </c>
      <c r="AL348" s="89">
        <f t="shared" si="121"/>
        <v>0.36882137758556072</v>
      </c>
      <c r="AM348" s="89">
        <f t="shared" si="121"/>
        <v>0.70881028892384912</v>
      </c>
      <c r="AN348" s="89">
        <f t="shared" si="121"/>
        <v>0.69614588509545117</v>
      </c>
    </row>
    <row r="349" spans="1:40">
      <c r="A349" s="1" t="s">
        <v>7</v>
      </c>
      <c r="B349" s="1">
        <v>13089023421</v>
      </c>
      <c r="C349" s="1"/>
      <c r="D349" s="12">
        <v>69.3</v>
      </c>
      <c r="E349" s="12">
        <v>61</v>
      </c>
      <c r="F349" s="12">
        <v>20.7</v>
      </c>
      <c r="G349" s="12">
        <v>6.3</v>
      </c>
      <c r="H349" s="12">
        <v>13.3</v>
      </c>
      <c r="I349" s="12">
        <v>24.5</v>
      </c>
      <c r="J349" s="12">
        <v>36.6</v>
      </c>
      <c r="K349" s="12">
        <v>45.9</v>
      </c>
      <c r="L349" s="12">
        <v>46.1</v>
      </c>
      <c r="M349" s="12">
        <v>10</v>
      </c>
      <c r="N349" s="12">
        <v>72.400000000000006</v>
      </c>
      <c r="O349" s="12">
        <v>8.8000000000000007</v>
      </c>
      <c r="P349" s="12">
        <v>26.9</v>
      </c>
      <c r="Q349" s="12">
        <v>20.9</v>
      </c>
      <c r="R349" s="23"/>
      <c r="S349" s="49">
        <f t="shared" si="103"/>
        <v>-0.40046433401368986</v>
      </c>
      <c r="T349" s="49">
        <f t="shared" si="104"/>
        <v>-0.84183612582053247</v>
      </c>
      <c r="U349" s="49">
        <f t="shared" si="105"/>
        <v>-1.2142101267018197</v>
      </c>
      <c r="V349" s="49">
        <f t="shared" si="106"/>
        <v>-1.4319499978803092</v>
      </c>
      <c r="W349" s="49">
        <f t="shared" si="107"/>
        <v>-1.4378906763396573</v>
      </c>
      <c r="X349" s="49">
        <f t="shared" si="108"/>
        <v>-1.6232572466085908</v>
      </c>
      <c r="Y349" s="49">
        <f t="shared" si="109"/>
        <v>-0.62971557616923646</v>
      </c>
      <c r="Z349" s="49">
        <f t="shared" si="110"/>
        <v>-0.74292007076866595</v>
      </c>
      <c r="AA349" s="49">
        <f t="shared" si="111"/>
        <v>-0.70130886815537741</v>
      </c>
      <c r="AB349" s="49">
        <f t="shared" si="112"/>
        <v>0.32923791163390564</v>
      </c>
      <c r="AC349" s="49">
        <f t="shared" si="113"/>
        <v>-0.24973444678804066</v>
      </c>
      <c r="AD349" s="49">
        <f t="shared" si="114"/>
        <v>0.35758996430736972</v>
      </c>
      <c r="AE349" s="49">
        <f t="shared" si="115"/>
        <v>-0.25136212098950084</v>
      </c>
      <c r="AF349" s="49">
        <f t="shared" si="116"/>
        <v>-1.3016653252832431</v>
      </c>
      <c r="AG349" s="49">
        <f t="shared" si="117"/>
        <v>-0.6052390804379032</v>
      </c>
      <c r="AH349" s="49">
        <f t="shared" si="118"/>
        <v>-1.0827605833619767</v>
      </c>
      <c r="AI349" s="49">
        <f t="shared" si="119"/>
        <v>-0.37166367576337916</v>
      </c>
      <c r="AJ349" s="87">
        <f t="shared" si="120"/>
        <v>-0.36129298218835371</v>
      </c>
      <c r="AK349" s="89">
        <f t="shared" si="121"/>
        <v>0.40717835484276038</v>
      </c>
      <c r="AL349" s="89">
        <f t="shared" si="121"/>
        <v>0.21313861927002314</v>
      </c>
      <c r="AM349" s="89">
        <f t="shared" si="121"/>
        <v>0.53810192406395574</v>
      </c>
      <c r="AN349" s="89">
        <f t="shared" si="121"/>
        <v>0.52047046832297228</v>
      </c>
    </row>
    <row r="350" spans="1:40">
      <c r="A350" s="1" t="s">
        <v>7</v>
      </c>
      <c r="B350" s="1">
        <v>13089023422</v>
      </c>
      <c r="C350" s="1"/>
      <c r="D350" s="12">
        <v>72.5</v>
      </c>
      <c r="E350" s="12">
        <v>62.8</v>
      </c>
      <c r="F350" s="12">
        <v>21.5</v>
      </c>
      <c r="G350" s="12">
        <v>5.3</v>
      </c>
      <c r="H350" s="12">
        <v>14</v>
      </c>
      <c r="I350" s="12">
        <v>7.9</v>
      </c>
      <c r="J350" s="12">
        <v>29.6</v>
      </c>
      <c r="K350" s="12">
        <v>23.9</v>
      </c>
      <c r="L350" s="12">
        <v>41</v>
      </c>
      <c r="M350" s="12">
        <v>9.8000000000000007</v>
      </c>
      <c r="N350" s="12">
        <v>70.400000000000006</v>
      </c>
      <c r="O350" s="12">
        <v>9</v>
      </c>
      <c r="P350" s="12">
        <v>13.2</v>
      </c>
      <c r="Q350" s="12">
        <v>10.3</v>
      </c>
      <c r="R350" s="23"/>
      <c r="S350" s="49">
        <f t="shared" si="103"/>
        <v>-0.12788250346087976</v>
      </c>
      <c r="T350" s="49">
        <f t="shared" si="104"/>
        <v>-0.66977087749291275</v>
      </c>
      <c r="U350" s="49">
        <f t="shared" si="105"/>
        <v>-1.1758732968578487</v>
      </c>
      <c r="V350" s="49">
        <f t="shared" si="106"/>
        <v>-1.4851054372742762</v>
      </c>
      <c r="W350" s="49">
        <f t="shared" si="107"/>
        <v>-1.6878731662811282</v>
      </c>
      <c r="X350" s="49">
        <f t="shared" si="108"/>
        <v>0.35865419757307798</v>
      </c>
      <c r="Y350" s="49">
        <f t="shared" si="109"/>
        <v>-0.27802903710509491</v>
      </c>
      <c r="Z350" s="49">
        <f t="shared" si="110"/>
        <v>0.34257516113512004</v>
      </c>
      <c r="AA350" s="49">
        <f t="shared" si="111"/>
        <v>-0.23191454891553501</v>
      </c>
      <c r="AB350" s="49">
        <f t="shared" si="112"/>
        <v>0.34614030515436456</v>
      </c>
      <c r="AC350" s="49">
        <f t="shared" si="113"/>
        <v>-0.43763164664669857</v>
      </c>
      <c r="AD350" s="49">
        <f t="shared" si="114"/>
        <v>0.33701932705288801</v>
      </c>
      <c r="AE350" s="49">
        <f t="shared" si="115"/>
        <v>0.73249521432370657</v>
      </c>
      <c r="AF350" s="49">
        <f t="shared" si="116"/>
        <v>0.28867634244801077</v>
      </c>
      <c r="AG350" s="49">
        <f t="shared" si="117"/>
        <v>-0.11376345945865919</v>
      </c>
      <c r="AH350" s="49">
        <f t="shared" si="118"/>
        <v>-0.72369716012843743</v>
      </c>
      <c r="AI350" s="49">
        <f t="shared" si="119"/>
        <v>0.15226697245798318</v>
      </c>
      <c r="AJ350" s="87">
        <f t="shared" si="120"/>
        <v>0.23013980929447669</v>
      </c>
      <c r="AK350" s="89">
        <f t="shared" si="121"/>
        <v>0.55388802404769277</v>
      </c>
      <c r="AL350" s="89">
        <f t="shared" si="121"/>
        <v>0.31807706747295839</v>
      </c>
      <c r="AM350" s="89">
        <f t="shared" si="121"/>
        <v>0.66000598520780884</v>
      </c>
      <c r="AN350" s="89">
        <f t="shared" si="121"/>
        <v>0.6857586064047595</v>
      </c>
    </row>
    <row r="351" spans="1:40">
      <c r="A351" s="1" t="s">
        <v>7</v>
      </c>
      <c r="B351" s="1">
        <v>13089023423</v>
      </c>
      <c r="C351" s="1"/>
      <c r="D351" s="12">
        <v>69.7</v>
      </c>
      <c r="E351" s="12">
        <v>60.3</v>
      </c>
      <c r="F351" s="12">
        <v>18.2</v>
      </c>
      <c r="G351" s="12">
        <v>5</v>
      </c>
      <c r="H351" s="12">
        <v>11.2</v>
      </c>
      <c r="I351" s="12">
        <v>29.7</v>
      </c>
      <c r="J351" s="12">
        <v>7.9</v>
      </c>
      <c r="K351" s="12">
        <v>28.6</v>
      </c>
      <c r="L351" s="12">
        <v>55.8</v>
      </c>
      <c r="M351" s="12">
        <v>8.8000000000000007</v>
      </c>
      <c r="N351" s="12">
        <v>68.5</v>
      </c>
      <c r="O351" s="12">
        <v>7.5</v>
      </c>
      <c r="P351" s="12">
        <v>26</v>
      </c>
      <c r="Q351" s="12">
        <v>20.399999999999999</v>
      </c>
      <c r="R351" s="23"/>
      <c r="S351" s="49">
        <f t="shared" si="103"/>
        <v>-0.36639160519458813</v>
      </c>
      <c r="T351" s="49">
        <f t="shared" si="104"/>
        <v>-0.9087503890590517</v>
      </c>
      <c r="U351" s="49">
        <f t="shared" si="105"/>
        <v>-1.3340127199642284</v>
      </c>
      <c r="V351" s="49">
        <f t="shared" si="106"/>
        <v>-1.5010520690924662</v>
      </c>
      <c r="W351" s="49">
        <f t="shared" si="107"/>
        <v>-0.68794320651524377</v>
      </c>
      <c r="X351" s="49">
        <f t="shared" si="108"/>
        <v>-2.2440969761112823</v>
      </c>
      <c r="Y351" s="49">
        <f t="shared" si="109"/>
        <v>0.81219923399374383</v>
      </c>
      <c r="Z351" s="49">
        <f t="shared" si="110"/>
        <v>0.11067390704658378</v>
      </c>
      <c r="AA351" s="49">
        <f t="shared" si="111"/>
        <v>-1.5940784557291947</v>
      </c>
      <c r="AB351" s="49">
        <f t="shared" si="112"/>
        <v>0.43065227275665957</v>
      </c>
      <c r="AC351" s="49">
        <f t="shared" si="113"/>
        <v>-0.61613398651242413</v>
      </c>
      <c r="AD351" s="49">
        <f t="shared" si="114"/>
        <v>0.49129910646150149</v>
      </c>
      <c r="AE351" s="49">
        <f t="shared" si="115"/>
        <v>-0.1867291573557866</v>
      </c>
      <c r="AF351" s="49">
        <f t="shared" si="116"/>
        <v>-1.2266492088808254</v>
      </c>
      <c r="AG351" s="49">
        <f t="shared" si="117"/>
        <v>-0.54182585190985033</v>
      </c>
      <c r="AH351" s="49">
        <f t="shared" si="118"/>
        <v>-0.89000681884901667</v>
      </c>
      <c r="AI351" s="49">
        <f t="shared" si="119"/>
        <v>-0.35091742530865044</v>
      </c>
      <c r="AJ351" s="87">
        <f t="shared" si="120"/>
        <v>-0.38455331157188366</v>
      </c>
      <c r="AK351" s="89">
        <f t="shared" si="121"/>
        <v>0.42610774499649962</v>
      </c>
      <c r="AL351" s="89">
        <f t="shared" si="121"/>
        <v>0.26947206797139073</v>
      </c>
      <c r="AM351" s="89">
        <f t="shared" si="121"/>
        <v>0.54292899839626396</v>
      </c>
      <c r="AN351" s="89">
        <f t="shared" si="121"/>
        <v>0.51396988771543861</v>
      </c>
    </row>
    <row r="352" spans="1:40">
      <c r="A352" s="1" t="s">
        <v>7</v>
      </c>
      <c r="B352" s="1">
        <v>13089023424</v>
      </c>
      <c r="C352" s="1"/>
      <c r="D352" s="12">
        <v>72.5</v>
      </c>
      <c r="E352" s="12">
        <v>62.8</v>
      </c>
      <c r="F352" s="12">
        <v>16.600000000000001</v>
      </c>
      <c r="G352" s="12">
        <v>5.3</v>
      </c>
      <c r="H352" s="12">
        <v>11.5</v>
      </c>
      <c r="I352" s="12">
        <v>23.2</v>
      </c>
      <c r="J352" s="12">
        <v>12.1</v>
      </c>
      <c r="K352" s="12">
        <v>30.6</v>
      </c>
      <c r="L352" s="12">
        <v>45.6</v>
      </c>
      <c r="M352" s="12">
        <v>9.1</v>
      </c>
      <c r="N352" s="12">
        <v>70.400000000000006</v>
      </c>
      <c r="O352" s="12">
        <v>7.3</v>
      </c>
      <c r="P352" s="12">
        <v>31.9</v>
      </c>
      <c r="Q352" s="12">
        <v>25.3</v>
      </c>
      <c r="R352" s="23"/>
      <c r="S352" s="49">
        <f t="shared" si="103"/>
        <v>-0.12788250346087976</v>
      </c>
      <c r="T352" s="49">
        <f t="shared" si="104"/>
        <v>-0.66977087749291275</v>
      </c>
      <c r="U352" s="49">
        <f t="shared" si="105"/>
        <v>-1.4106863796521698</v>
      </c>
      <c r="V352" s="49">
        <f t="shared" si="106"/>
        <v>-1.4851054372742762</v>
      </c>
      <c r="W352" s="49">
        <f t="shared" si="107"/>
        <v>-0.79507855934730309</v>
      </c>
      <c r="X352" s="49">
        <f t="shared" si="108"/>
        <v>-1.4680473142329178</v>
      </c>
      <c r="Y352" s="49">
        <f t="shared" si="109"/>
        <v>0.60118731055525887</v>
      </c>
      <c r="Z352" s="49">
        <f t="shared" si="110"/>
        <v>1.1992522328057783E-2</v>
      </c>
      <c r="AA352" s="49">
        <f t="shared" si="111"/>
        <v>-0.65528981724951052</v>
      </c>
      <c r="AB352" s="49">
        <f t="shared" si="112"/>
        <v>0.40529868247597112</v>
      </c>
      <c r="AC352" s="49">
        <f t="shared" si="113"/>
        <v>-0.43763164664669857</v>
      </c>
      <c r="AD352" s="49">
        <f t="shared" si="114"/>
        <v>0.51186974371598326</v>
      </c>
      <c r="AE352" s="49">
        <f t="shared" si="115"/>
        <v>-0.61043414117680284</v>
      </c>
      <c r="AF352" s="49">
        <f t="shared" si="116"/>
        <v>-1.9618071496245186</v>
      </c>
      <c r="AG352" s="49">
        <f t="shared" si="117"/>
        <v>-0.48962949741154227</v>
      </c>
      <c r="AH352" s="49">
        <f t="shared" si="118"/>
        <v>-0.76505482298645711</v>
      </c>
      <c r="AI352" s="49">
        <f t="shared" si="119"/>
        <v>-7.9332870815160536E-2</v>
      </c>
      <c r="AJ352" s="87">
        <f t="shared" si="120"/>
        <v>-0.62450079843300921</v>
      </c>
      <c r="AK352" s="89">
        <f t="shared" si="121"/>
        <v>0.44168880247986475</v>
      </c>
      <c r="AL352" s="89">
        <f t="shared" si="121"/>
        <v>0.3059900413912236</v>
      </c>
      <c r="AM352" s="89">
        <f t="shared" si="121"/>
        <v>0.60611915581326736</v>
      </c>
      <c r="AN352" s="89">
        <f t="shared" si="121"/>
        <v>0.44691159485135262</v>
      </c>
    </row>
    <row r="353" spans="1:53">
      <c r="A353" s="1" t="s">
        <v>7</v>
      </c>
      <c r="B353" s="1">
        <v>13089023425</v>
      </c>
      <c r="C353" s="1"/>
      <c r="D353" s="12">
        <v>66.2</v>
      </c>
      <c r="E353" s="12">
        <v>63.4</v>
      </c>
      <c r="F353" s="12">
        <v>32.299999999999997</v>
      </c>
      <c r="G353" s="12">
        <v>19.600000000000001</v>
      </c>
      <c r="H353" s="12">
        <v>11.3</v>
      </c>
      <c r="I353" s="12">
        <v>6.5</v>
      </c>
      <c r="J353" s="12">
        <v>9.5</v>
      </c>
      <c r="K353" s="12">
        <v>13.4</v>
      </c>
      <c r="L353" s="12">
        <v>32.5</v>
      </c>
      <c r="M353" s="12">
        <v>7.3</v>
      </c>
      <c r="N353" s="12">
        <v>81.5</v>
      </c>
      <c r="O353" s="12">
        <v>5.2</v>
      </c>
      <c r="P353" s="12">
        <v>20.3</v>
      </c>
      <c r="Q353" s="12">
        <v>18.8</v>
      </c>
      <c r="R353" s="23"/>
      <c r="S353" s="49">
        <f t="shared" si="103"/>
        <v>-0.66452798236172395</v>
      </c>
      <c r="T353" s="49">
        <f t="shared" si="104"/>
        <v>-0.61241579471703933</v>
      </c>
      <c r="U353" s="49">
        <f t="shared" si="105"/>
        <v>-0.65832609396424313</v>
      </c>
      <c r="V353" s="49">
        <f t="shared" si="106"/>
        <v>-0.72498265394054862</v>
      </c>
      <c r="W353" s="49">
        <f t="shared" si="107"/>
        <v>-0.72365499079259732</v>
      </c>
      <c r="X353" s="49">
        <f t="shared" si="108"/>
        <v>0.52580335551611035</v>
      </c>
      <c r="Y353" s="49">
        <f t="shared" si="109"/>
        <v>0.73181373935051142</v>
      </c>
      <c r="Z353" s="49">
        <f t="shared" si="110"/>
        <v>0.86065243090738131</v>
      </c>
      <c r="AA353" s="49">
        <f t="shared" si="111"/>
        <v>0.55040931648420222</v>
      </c>
      <c r="AB353" s="49">
        <f t="shared" si="112"/>
        <v>0.55742022416010206</v>
      </c>
      <c r="AC353" s="49">
        <f t="shared" si="113"/>
        <v>0.6051978125688523</v>
      </c>
      <c r="AD353" s="49">
        <f t="shared" si="114"/>
        <v>0.72786143488804211</v>
      </c>
      <c r="AE353" s="49">
        <f t="shared" si="115"/>
        <v>0.22261294565773765</v>
      </c>
      <c r="AF353" s="49">
        <f t="shared" si="116"/>
        <v>-0.98659763639308917</v>
      </c>
      <c r="AG353" s="49">
        <f t="shared" si="117"/>
        <v>0.16489117398287789</v>
      </c>
      <c r="AH353" s="49">
        <f t="shared" si="118"/>
        <v>-0.30375577441564722</v>
      </c>
      <c r="AI353" s="49">
        <f t="shared" si="119"/>
        <v>0.65616065718389516</v>
      </c>
      <c r="AJ353" s="87">
        <f t="shared" si="120"/>
        <v>0.14226863918038576</v>
      </c>
      <c r="AK353" s="89">
        <f t="shared" si="121"/>
        <v>0.63706881135342985</v>
      </c>
      <c r="AL353" s="89">
        <f t="shared" si="121"/>
        <v>0.44080746689943551</v>
      </c>
      <c r="AM353" s="89">
        <f t="shared" si="121"/>
        <v>0.7772480033286423</v>
      </c>
      <c r="AN353" s="89">
        <f t="shared" si="121"/>
        <v>0.66120118870931588</v>
      </c>
    </row>
    <row r="354" spans="1:53">
      <c r="A354" s="1" t="s">
        <v>7</v>
      </c>
      <c r="B354" s="1">
        <v>13089023426</v>
      </c>
      <c r="C354" s="1"/>
      <c r="D354" s="12">
        <v>65.900000000000006</v>
      </c>
      <c r="E354" s="12">
        <v>62.4</v>
      </c>
      <c r="F354" s="12">
        <v>27.2</v>
      </c>
      <c r="G354" s="12">
        <v>14</v>
      </c>
      <c r="H354" s="12">
        <v>13.7</v>
      </c>
      <c r="I354" s="12">
        <v>8.1999999999999993</v>
      </c>
      <c r="J354" s="12">
        <v>12.1</v>
      </c>
      <c r="K354" s="12">
        <v>23.6</v>
      </c>
      <c r="L354" s="12">
        <v>40.799999999999997</v>
      </c>
      <c r="M354" s="12">
        <v>7.9</v>
      </c>
      <c r="N354" s="12">
        <v>81.099999999999994</v>
      </c>
      <c r="O354" s="12">
        <v>8.6999999999999993</v>
      </c>
      <c r="P354" s="12">
        <v>13.7</v>
      </c>
      <c r="Q354" s="12">
        <v>17.8</v>
      </c>
      <c r="R354" s="23"/>
      <c r="S354" s="49">
        <f t="shared" si="103"/>
        <v>-0.6900825289760496</v>
      </c>
      <c r="T354" s="49">
        <f t="shared" si="104"/>
        <v>-0.70800759934349489</v>
      </c>
      <c r="U354" s="49">
        <f t="shared" si="105"/>
        <v>-0.90272338421955689</v>
      </c>
      <c r="V354" s="49">
        <f t="shared" si="106"/>
        <v>-1.0226531145467637</v>
      </c>
      <c r="W354" s="49">
        <f t="shared" si="107"/>
        <v>-1.5807378134490688</v>
      </c>
      <c r="X354" s="49">
        <f t="shared" si="108"/>
        <v>0.32283652087099973</v>
      </c>
      <c r="Y354" s="49">
        <f t="shared" si="109"/>
        <v>0.60118731055525887</v>
      </c>
      <c r="Z354" s="49">
        <f t="shared" si="110"/>
        <v>0.35737736884289878</v>
      </c>
      <c r="AA354" s="49">
        <f t="shared" si="111"/>
        <v>-0.21350692855318798</v>
      </c>
      <c r="AB354" s="49">
        <f t="shared" si="112"/>
        <v>0.50671304359872504</v>
      </c>
      <c r="AC354" s="49">
        <f t="shared" si="113"/>
        <v>0.56761837259712022</v>
      </c>
      <c r="AD354" s="49">
        <f t="shared" si="114"/>
        <v>0.3678752829346108</v>
      </c>
      <c r="AE354" s="49">
        <f t="shared" si="115"/>
        <v>0.69658801230497636</v>
      </c>
      <c r="AF354" s="49">
        <f t="shared" si="116"/>
        <v>-0.83656540358825393</v>
      </c>
      <c r="AG354" s="49">
        <f t="shared" si="117"/>
        <v>-5.095233417146975E-2</v>
      </c>
      <c r="AH354" s="49">
        <f t="shared" si="118"/>
        <v>-0.56859722987266792</v>
      </c>
      <c r="AI354" s="49">
        <f t="shared" si="119"/>
        <v>0.2168611612961453</v>
      </c>
      <c r="AJ354" s="87">
        <f t="shared" si="120"/>
        <v>0.19887906606211336</v>
      </c>
      <c r="AK354" s="89">
        <f t="shared" si="121"/>
        <v>0.5726376812431252</v>
      </c>
      <c r="AL354" s="89">
        <f t="shared" si="121"/>
        <v>0.36340595631062167</v>
      </c>
      <c r="AM354" s="89">
        <f t="shared" si="121"/>
        <v>0.67503525286450439</v>
      </c>
      <c r="AN354" s="89">
        <f t="shared" si="121"/>
        <v>0.67702214451367049</v>
      </c>
    </row>
    <row r="355" spans="1:53">
      <c r="A355" s="1" t="s">
        <v>7</v>
      </c>
      <c r="B355" s="1">
        <v>13089023427</v>
      </c>
      <c r="C355" s="1"/>
      <c r="D355" s="12">
        <v>65.5</v>
      </c>
      <c r="E355" s="12">
        <v>60.9</v>
      </c>
      <c r="F355" s="12">
        <v>15.8</v>
      </c>
      <c r="G355" s="12">
        <v>7.1</v>
      </c>
      <c r="H355" s="12">
        <v>13</v>
      </c>
      <c r="I355" s="12">
        <v>9.6902000000000008</v>
      </c>
      <c r="J355" s="12">
        <v>19.600000000000001</v>
      </c>
      <c r="K355" s="12">
        <v>17.2</v>
      </c>
      <c r="L355" s="12">
        <v>47.8</v>
      </c>
      <c r="M355" s="12">
        <v>10.9</v>
      </c>
      <c r="N355" s="12">
        <v>78.900000000000006</v>
      </c>
      <c r="O355" s="12">
        <v>4.2</v>
      </c>
      <c r="P355" s="12">
        <v>25.4</v>
      </c>
      <c r="Q355" s="12">
        <v>18.2</v>
      </c>
      <c r="R355" s="23"/>
      <c r="S355" s="49">
        <f t="shared" si="103"/>
        <v>-0.72415525779515133</v>
      </c>
      <c r="T355" s="49">
        <f t="shared" si="104"/>
        <v>-0.85139530628317817</v>
      </c>
      <c r="U355" s="49">
        <f t="shared" si="105"/>
        <v>-1.4490232094961406</v>
      </c>
      <c r="V355" s="49">
        <f t="shared" si="106"/>
        <v>-1.3894256463651355</v>
      </c>
      <c r="W355" s="49">
        <f t="shared" si="107"/>
        <v>-1.3307553235075982</v>
      </c>
      <c r="X355" s="49">
        <f t="shared" si="108"/>
        <v>0.14491818146620902</v>
      </c>
      <c r="Y355" s="49">
        <f t="shared" si="109"/>
        <v>0.2243803044151072</v>
      </c>
      <c r="Z355" s="49">
        <f t="shared" si="110"/>
        <v>0.67315779994218206</v>
      </c>
      <c r="AA355" s="49">
        <f t="shared" si="111"/>
        <v>-0.85777364123532451</v>
      </c>
      <c r="AB355" s="49">
        <f t="shared" si="112"/>
        <v>0.25317714079184012</v>
      </c>
      <c r="AC355" s="49">
        <f t="shared" si="113"/>
        <v>0.36093145275259758</v>
      </c>
      <c r="AD355" s="49">
        <f t="shared" si="114"/>
        <v>0.83071462116045103</v>
      </c>
      <c r="AE355" s="49">
        <f t="shared" si="115"/>
        <v>-0.14364051493331026</v>
      </c>
      <c r="AF355" s="49">
        <f t="shared" si="116"/>
        <v>-0.89657829671018785</v>
      </c>
      <c r="AG355" s="49">
        <f t="shared" si="117"/>
        <v>-0.23573724681415301</v>
      </c>
      <c r="AH355" s="49">
        <f t="shared" si="118"/>
        <v>-0.76792232250941261</v>
      </c>
      <c r="AI355" s="49">
        <f t="shared" si="119"/>
        <v>2.2853766499565886E-2</v>
      </c>
      <c r="AJ355" s="87">
        <f t="shared" si="120"/>
        <v>3.7856815567387625E-2</v>
      </c>
      <c r="AK355" s="89">
        <f t="shared" si="121"/>
        <v>0.5174778070791628</v>
      </c>
      <c r="AL355" s="89">
        <f t="shared" si="121"/>
        <v>0.30515199738370047</v>
      </c>
      <c r="AM355" s="89">
        <f t="shared" si="121"/>
        <v>0.62989513861860236</v>
      </c>
      <c r="AN355" s="89">
        <f t="shared" si="121"/>
        <v>0.63202114295052825</v>
      </c>
    </row>
    <row r="356" spans="1:53">
      <c r="A356" s="1" t="s">
        <v>7</v>
      </c>
      <c r="B356" s="1">
        <v>13089023428</v>
      </c>
      <c r="C356" s="1"/>
      <c r="D356" s="12">
        <v>65.8</v>
      </c>
      <c r="E356" s="12">
        <v>60.6</v>
      </c>
      <c r="F356" s="12">
        <v>27.7</v>
      </c>
      <c r="G356" s="12">
        <v>9.1999999999999993</v>
      </c>
      <c r="H356" s="12">
        <v>10.8</v>
      </c>
      <c r="I356" s="12">
        <v>24.2</v>
      </c>
      <c r="J356" s="12">
        <v>30.9</v>
      </c>
      <c r="K356" s="12">
        <v>55.2</v>
      </c>
      <c r="L356" s="12">
        <v>58</v>
      </c>
      <c r="M356" s="12">
        <v>11.2</v>
      </c>
      <c r="N356" s="12">
        <v>75.7</v>
      </c>
      <c r="O356" s="12">
        <v>10.3</v>
      </c>
      <c r="P356" s="12">
        <v>38.1</v>
      </c>
      <c r="Q356" s="12">
        <v>23</v>
      </c>
      <c r="R356" s="23"/>
      <c r="S356" s="49">
        <f t="shared" si="103"/>
        <v>-0.69860071118082556</v>
      </c>
      <c r="T356" s="49">
        <f t="shared" si="104"/>
        <v>-0.8800728476711146</v>
      </c>
      <c r="U356" s="49">
        <f t="shared" si="105"/>
        <v>-0.87876286556707506</v>
      </c>
      <c r="V356" s="49">
        <f t="shared" si="106"/>
        <v>-1.2777992236378051</v>
      </c>
      <c r="W356" s="49">
        <f t="shared" si="107"/>
        <v>-0.54509606940583233</v>
      </c>
      <c r="X356" s="49">
        <f t="shared" si="108"/>
        <v>-1.5874395699065122</v>
      </c>
      <c r="Y356" s="49">
        <f t="shared" si="109"/>
        <v>-0.34334225150272107</v>
      </c>
      <c r="Z356" s="49">
        <f t="shared" si="110"/>
        <v>-1.201788509709812</v>
      </c>
      <c r="AA356" s="49">
        <f t="shared" si="111"/>
        <v>-1.7965622797150094</v>
      </c>
      <c r="AB356" s="49">
        <f t="shared" si="112"/>
        <v>0.22782355051115172</v>
      </c>
      <c r="AC356" s="49">
        <f t="shared" si="113"/>
        <v>6.0295932978744651E-2</v>
      </c>
      <c r="AD356" s="49">
        <f t="shared" si="114"/>
        <v>0.20331018489875627</v>
      </c>
      <c r="AE356" s="49">
        <f t="shared" si="115"/>
        <v>-1.0556834462090576</v>
      </c>
      <c r="AF356" s="49">
        <f t="shared" si="116"/>
        <v>-1.6167330141733973</v>
      </c>
      <c r="AG356" s="49">
        <f t="shared" si="117"/>
        <v>-0.80433786646289451</v>
      </c>
      <c r="AH356" s="49">
        <f t="shared" si="118"/>
        <v>-0.88730193412455505</v>
      </c>
      <c r="AI356" s="49">
        <f t="shared" si="119"/>
        <v>-0.92350907963788986</v>
      </c>
      <c r="AJ356" s="87">
        <f t="shared" si="120"/>
        <v>-0.60220258562623852</v>
      </c>
      <c r="AK356" s="89">
        <f t="shared" si="121"/>
        <v>0.34774566725872313</v>
      </c>
      <c r="AL356" s="89">
        <f t="shared" si="121"/>
        <v>0.270262586824569</v>
      </c>
      <c r="AM356" s="89">
        <f t="shared" si="121"/>
        <v>0.40970287719726073</v>
      </c>
      <c r="AN356" s="89">
        <f t="shared" si="121"/>
        <v>0.45314329206269943</v>
      </c>
    </row>
    <row r="357" spans="1:53">
      <c r="A357" s="1" t="s">
        <v>7</v>
      </c>
      <c r="B357" s="1">
        <v>13089023501</v>
      </c>
      <c r="C357" s="1"/>
      <c r="D357" s="12">
        <v>61.7</v>
      </c>
      <c r="E357" s="12">
        <v>57</v>
      </c>
      <c r="F357" s="12">
        <v>16.8</v>
      </c>
      <c r="G357" s="12">
        <v>7.7</v>
      </c>
      <c r="H357" s="12">
        <v>14.2</v>
      </c>
      <c r="I357" s="12">
        <v>8.1</v>
      </c>
      <c r="J357" s="12">
        <v>50.2</v>
      </c>
      <c r="K357" s="12">
        <v>59.4</v>
      </c>
      <c r="L357" s="12">
        <v>51.6</v>
      </c>
      <c r="M357" s="12">
        <v>21.4</v>
      </c>
      <c r="N357" s="12">
        <v>78.900000000000006</v>
      </c>
      <c r="O357" s="12">
        <v>29.4</v>
      </c>
      <c r="P357" s="12">
        <v>38.299999999999997</v>
      </c>
      <c r="Q357" s="12">
        <v>25.7</v>
      </c>
      <c r="R357" s="23"/>
      <c r="S357" s="49">
        <f t="shared" si="103"/>
        <v>-1.0478461815766127</v>
      </c>
      <c r="T357" s="49">
        <f t="shared" si="104"/>
        <v>-1.2242033443263547</v>
      </c>
      <c r="U357" s="49">
        <f t="shared" si="105"/>
        <v>-1.4011021721911772</v>
      </c>
      <c r="V357" s="49">
        <f t="shared" si="106"/>
        <v>-1.3575323827287555</v>
      </c>
      <c r="W357" s="49">
        <f t="shared" si="107"/>
        <v>-1.7592967348358339</v>
      </c>
      <c r="X357" s="49">
        <f t="shared" si="108"/>
        <v>0.33477574643835917</v>
      </c>
      <c r="Y357" s="49">
        <f t="shared" si="109"/>
        <v>-1.3129922806367114</v>
      </c>
      <c r="Z357" s="49">
        <f t="shared" si="110"/>
        <v>-1.4090194176187165</v>
      </c>
      <c r="AA357" s="49">
        <f t="shared" si="111"/>
        <v>-1.2075184281199132</v>
      </c>
      <c r="AB357" s="49">
        <f t="shared" si="112"/>
        <v>-0.63419851903225699</v>
      </c>
      <c r="AC357" s="49">
        <f t="shared" si="113"/>
        <v>0.36093145275259758</v>
      </c>
      <c r="AD357" s="49">
        <f t="shared" si="114"/>
        <v>-1.7611856729042552</v>
      </c>
      <c r="AE357" s="49">
        <f t="shared" si="115"/>
        <v>-1.0700463270165492</v>
      </c>
      <c r="AF357" s="49">
        <f t="shared" si="116"/>
        <v>-2.0218200427464526</v>
      </c>
      <c r="AG357" s="49">
        <f t="shared" si="117"/>
        <v>-1.1054504714288798</v>
      </c>
      <c r="AH357" s="49">
        <f t="shared" si="118"/>
        <v>-1.1097424785510124</v>
      </c>
      <c r="AI357" s="49">
        <f t="shared" si="119"/>
        <v>-1.0835787882569621</v>
      </c>
      <c r="AJ357" s="87">
        <f t="shared" si="120"/>
        <v>-1.1230301474786648</v>
      </c>
      <c r="AK357" s="89">
        <f t="shared" si="121"/>
        <v>0.25786098370112137</v>
      </c>
      <c r="AL357" s="89">
        <f t="shared" si="121"/>
        <v>0.20525299787975959</v>
      </c>
      <c r="AM357" s="89">
        <f t="shared" si="121"/>
        <v>0.3724591167625137</v>
      </c>
      <c r="AN357" s="89">
        <f t="shared" si="121"/>
        <v>0.30758724714941438</v>
      </c>
    </row>
    <row r="358" spans="1:53">
      <c r="A358" s="1" t="s">
        <v>7</v>
      </c>
      <c r="B358" s="1">
        <v>13089023504</v>
      </c>
      <c r="C358" s="1"/>
      <c r="D358" s="12">
        <v>58.2</v>
      </c>
      <c r="E358" s="12">
        <v>52.5</v>
      </c>
      <c r="F358" s="12">
        <v>16.100000000000001</v>
      </c>
      <c r="G358" s="12">
        <v>6.1</v>
      </c>
      <c r="H358" s="12">
        <v>13.5</v>
      </c>
      <c r="I358" s="12">
        <v>17.399999999999999</v>
      </c>
      <c r="J358" s="12">
        <v>75.5</v>
      </c>
      <c r="K358" s="12">
        <v>77</v>
      </c>
      <c r="L358" s="12">
        <v>60.5</v>
      </c>
      <c r="M358" s="12">
        <v>27.4</v>
      </c>
      <c r="N358" s="12">
        <v>71.099999999999994</v>
      </c>
      <c r="O358" s="12">
        <v>27.5</v>
      </c>
      <c r="P358" s="12">
        <v>33.1</v>
      </c>
      <c r="Q358" s="12">
        <v>31.7</v>
      </c>
      <c r="R358" s="23"/>
      <c r="S358" s="49">
        <f t="shared" si="103"/>
        <v>-1.3459825587437484</v>
      </c>
      <c r="T358" s="49">
        <f t="shared" si="104"/>
        <v>-1.6543664651454046</v>
      </c>
      <c r="U358" s="49">
        <f t="shared" si="105"/>
        <v>-1.4346468983046516</v>
      </c>
      <c r="V358" s="49">
        <f t="shared" si="106"/>
        <v>-1.4425810857591026</v>
      </c>
      <c r="W358" s="49">
        <f t="shared" si="107"/>
        <v>-1.5093142448943631</v>
      </c>
      <c r="X358" s="49">
        <f t="shared" si="108"/>
        <v>-0.77557223132606956</v>
      </c>
      <c r="Y358" s="49">
        <f t="shared" si="109"/>
        <v>-2.5840879146828226</v>
      </c>
      <c r="Z358" s="49">
        <f t="shared" si="110"/>
        <v>-2.2774156031417454</v>
      </c>
      <c r="AA358" s="49">
        <f t="shared" si="111"/>
        <v>-2.026657534244344</v>
      </c>
      <c r="AB358" s="49">
        <f t="shared" si="112"/>
        <v>-1.1412703246460267</v>
      </c>
      <c r="AC358" s="49">
        <f t="shared" si="113"/>
        <v>-0.37186762669616935</v>
      </c>
      <c r="AD358" s="49">
        <f t="shared" si="114"/>
        <v>-1.5657646189866781</v>
      </c>
      <c r="AE358" s="49">
        <f t="shared" si="115"/>
        <v>-0.69661142602175552</v>
      </c>
      <c r="AF358" s="49">
        <f t="shared" si="116"/>
        <v>-2.9220134395754642</v>
      </c>
      <c r="AG358" s="49">
        <f t="shared" si="117"/>
        <v>-1.5798001311906926</v>
      </c>
      <c r="AH358" s="49">
        <f t="shared" si="118"/>
        <v>-1.5352216284080231</v>
      </c>
      <c r="AI358" s="49">
        <f t="shared" si="119"/>
        <v>-1.8151144873440386</v>
      </c>
      <c r="AJ358" s="87">
        <f t="shared" si="120"/>
        <v>-1.3890642778200166</v>
      </c>
      <c r="AK358" s="89">
        <f t="shared" si="121"/>
        <v>0.1162635601453622</v>
      </c>
      <c r="AL358" s="89">
        <f t="shared" si="121"/>
        <v>8.0904153526269146E-2</v>
      </c>
      <c r="AM358" s="89">
        <f t="shared" si="121"/>
        <v>0.2022511457397064</v>
      </c>
      <c r="AN358" s="89">
        <f t="shared" si="121"/>
        <v>0.23323850168996332</v>
      </c>
    </row>
    <row r="359" spans="1:53">
      <c r="A359" s="1" t="s">
        <v>7</v>
      </c>
      <c r="B359" s="1">
        <v>13089023505</v>
      </c>
      <c r="C359" s="1"/>
      <c r="D359" s="12">
        <v>61.7</v>
      </c>
      <c r="E359" s="12">
        <v>57</v>
      </c>
      <c r="F359" s="12">
        <v>15.8</v>
      </c>
      <c r="G359" s="12">
        <v>7.7</v>
      </c>
      <c r="H359" s="12">
        <v>11.6</v>
      </c>
      <c r="I359" s="12">
        <v>4.0999999999999996</v>
      </c>
      <c r="J359" s="12">
        <v>33.700000000000003</v>
      </c>
      <c r="K359" s="12">
        <v>45.6</v>
      </c>
      <c r="L359" s="12">
        <v>47.5</v>
      </c>
      <c r="M359" s="12">
        <v>17.100000000000001</v>
      </c>
      <c r="N359" s="12">
        <v>78.900000000000006</v>
      </c>
      <c r="O359" s="12">
        <v>12.2</v>
      </c>
      <c r="P359" s="12">
        <v>34</v>
      </c>
      <c r="Q359" s="12">
        <v>34.700000000000003</v>
      </c>
      <c r="R359" s="23"/>
      <c r="S359" s="49">
        <f t="shared" si="103"/>
        <v>-1.0478461815766127</v>
      </c>
      <c r="T359" s="49">
        <f t="shared" si="104"/>
        <v>-1.2242033443263547</v>
      </c>
      <c r="U359" s="49">
        <f t="shared" si="105"/>
        <v>-1.4490232094961406</v>
      </c>
      <c r="V359" s="49">
        <f t="shared" si="106"/>
        <v>-1.3575323827287555</v>
      </c>
      <c r="W359" s="49">
        <f t="shared" si="107"/>
        <v>-0.83079034362465587</v>
      </c>
      <c r="X359" s="49">
        <f t="shared" si="108"/>
        <v>0.81234476913273712</v>
      </c>
      <c r="Y359" s="49">
        <f t="shared" si="109"/>
        <v>-0.48401686712837788</v>
      </c>
      <c r="Z359" s="49">
        <f t="shared" si="110"/>
        <v>-0.72811786306088722</v>
      </c>
      <c r="AA359" s="49">
        <f t="shared" si="111"/>
        <v>-0.83016221069180463</v>
      </c>
      <c r="AB359" s="49">
        <f t="shared" si="112"/>
        <v>-0.27079705834238882</v>
      </c>
      <c r="AC359" s="49">
        <f t="shared" si="113"/>
        <v>0.36093145275259758</v>
      </c>
      <c r="AD359" s="49">
        <f t="shared" si="114"/>
        <v>7.8891309811793611E-3</v>
      </c>
      <c r="AE359" s="49">
        <f t="shared" si="115"/>
        <v>-0.76124438965546981</v>
      </c>
      <c r="AF359" s="49">
        <f t="shared" si="116"/>
        <v>-3.1</v>
      </c>
      <c r="AG359" s="49">
        <f t="shared" si="117"/>
        <v>-0.76003123150791951</v>
      </c>
      <c r="AH359" s="49">
        <f t="shared" si="118"/>
        <v>-0.7972953656783085</v>
      </c>
      <c r="AI359" s="49">
        <f t="shared" si="119"/>
        <v>-0.60969237736502691</v>
      </c>
      <c r="AJ359" s="87">
        <f t="shared" si="120"/>
        <v>-0.87310595148042325</v>
      </c>
      <c r="AK359" s="89">
        <f t="shared" si="121"/>
        <v>0.36097157609399083</v>
      </c>
      <c r="AL359" s="89">
        <f t="shared" si="121"/>
        <v>0.29656754859361323</v>
      </c>
      <c r="AM359" s="89">
        <f t="shared" si="121"/>
        <v>0.48271927849331603</v>
      </c>
      <c r="AN359" s="89">
        <f t="shared" si="121"/>
        <v>0.37743373793083779</v>
      </c>
    </row>
    <row r="360" spans="1:53" ht="15" thickBot="1">
      <c r="A360" s="1" t="s">
        <v>7</v>
      </c>
      <c r="B360" s="1">
        <v>13089023506</v>
      </c>
      <c r="C360" s="1"/>
      <c r="D360" s="12">
        <v>61.4</v>
      </c>
      <c r="E360" s="12">
        <v>57</v>
      </c>
      <c r="F360" s="12">
        <v>17.899999999999999</v>
      </c>
      <c r="G360" s="12">
        <v>7.6</v>
      </c>
      <c r="H360" s="12">
        <v>14.1</v>
      </c>
      <c r="I360" s="12">
        <v>2</v>
      </c>
      <c r="J360" s="12">
        <v>35.200000000000003</v>
      </c>
      <c r="K360" s="12">
        <v>34.299999999999997</v>
      </c>
      <c r="L360" s="12">
        <v>38.6</v>
      </c>
      <c r="M360" s="12">
        <v>19.100000000000001</v>
      </c>
      <c r="N360" s="12">
        <v>78.3</v>
      </c>
      <c r="O360" s="12">
        <v>15.8</v>
      </c>
      <c r="P360" s="12">
        <v>23.8</v>
      </c>
      <c r="Q360" s="12">
        <v>17.8</v>
      </c>
      <c r="R360" s="23"/>
      <c r="S360" s="49">
        <f t="shared" si="103"/>
        <v>-1.073400728190939</v>
      </c>
      <c r="T360" s="49">
        <f t="shared" si="104"/>
        <v>-1.2242033443263547</v>
      </c>
      <c r="U360" s="49">
        <f t="shared" si="105"/>
        <v>-1.3483890311557174</v>
      </c>
      <c r="V360" s="49">
        <f t="shared" si="106"/>
        <v>-1.3628479266681521</v>
      </c>
      <c r="W360" s="49">
        <f t="shared" si="107"/>
        <v>-1.723584950558481</v>
      </c>
      <c r="X360" s="49">
        <f t="shared" si="108"/>
        <v>1.0630685060472855</v>
      </c>
      <c r="Y360" s="49">
        <f t="shared" si="109"/>
        <v>-0.55937826835640825</v>
      </c>
      <c r="Z360" s="49">
        <f t="shared" si="110"/>
        <v>-0.17056803940121509</v>
      </c>
      <c r="AA360" s="49">
        <f t="shared" si="111"/>
        <v>-1.1023104567374055E-2</v>
      </c>
      <c r="AB360" s="49">
        <f t="shared" si="112"/>
        <v>-0.43982099354697879</v>
      </c>
      <c r="AC360" s="49">
        <f t="shared" si="113"/>
        <v>0.30456229279499941</v>
      </c>
      <c r="AD360" s="49">
        <f t="shared" si="114"/>
        <v>-0.36238233959949312</v>
      </c>
      <c r="AE360" s="49">
        <f t="shared" si="115"/>
        <v>-2.8737468473373762E-2</v>
      </c>
      <c r="AF360" s="49">
        <f t="shared" si="116"/>
        <v>-0.83656540358825393</v>
      </c>
      <c r="AG360" s="49">
        <f t="shared" si="117"/>
        <v>-0.44257916692511773</v>
      </c>
      <c r="AH360" s="49">
        <f t="shared" si="118"/>
        <v>-0.88981939188696679</v>
      </c>
      <c r="AI360" s="49">
        <f t="shared" si="119"/>
        <v>-0.20713737917185596</v>
      </c>
      <c r="AJ360" s="87">
        <f t="shared" si="120"/>
        <v>-0.23078072971653035</v>
      </c>
      <c r="AK360" s="89">
        <f t="shared" si="121"/>
        <v>0.45573372785763361</v>
      </c>
      <c r="AL360" s="89">
        <f t="shared" si="121"/>
        <v>0.26952684462998711</v>
      </c>
      <c r="AM360" s="89">
        <f t="shared" si="121"/>
        <v>0.5763826083254171</v>
      </c>
      <c r="AN360" s="89">
        <f t="shared" si="121"/>
        <v>0.55694481928657469</v>
      </c>
      <c r="AU360" s="56"/>
      <c r="AV360" s="56"/>
      <c r="AW360" s="56"/>
      <c r="AX360" s="56"/>
      <c r="AY360" s="56"/>
      <c r="AZ360" s="56"/>
      <c r="BA360" s="56"/>
    </row>
    <row r="361" spans="1:53">
      <c r="A361" s="1" t="s">
        <v>7</v>
      </c>
      <c r="B361" s="1">
        <v>13089023507</v>
      </c>
      <c r="C361" s="1"/>
      <c r="D361" s="12">
        <v>56.3</v>
      </c>
      <c r="E361" s="12">
        <v>57</v>
      </c>
      <c r="F361" s="12">
        <v>19</v>
      </c>
      <c r="G361" s="12">
        <v>5.8</v>
      </c>
      <c r="H361" s="12">
        <v>16.399999999999999</v>
      </c>
      <c r="I361" s="12">
        <v>29.5</v>
      </c>
      <c r="J361" s="12">
        <v>17.7</v>
      </c>
      <c r="K361" s="12">
        <v>39.9</v>
      </c>
      <c r="L361" s="12">
        <v>43.7</v>
      </c>
      <c r="M361" s="12">
        <v>19.8</v>
      </c>
      <c r="N361" s="12">
        <v>65.099999999999994</v>
      </c>
      <c r="O361" s="12">
        <v>15.5</v>
      </c>
      <c r="P361" s="12">
        <v>28.4</v>
      </c>
      <c r="Q361" s="12">
        <v>16.399999999999999</v>
      </c>
      <c r="R361" s="23"/>
      <c r="S361" s="49">
        <f t="shared" si="103"/>
        <v>-1.5078280206344798</v>
      </c>
      <c r="T361" s="49">
        <f t="shared" si="104"/>
        <v>-1.2242033443263547</v>
      </c>
      <c r="U361" s="49">
        <f t="shared" si="105"/>
        <v>-1.2956758901202576</v>
      </c>
      <c r="V361" s="49">
        <f t="shared" si="106"/>
        <v>-1.4585277175772926</v>
      </c>
      <c r="W361" s="49">
        <f t="shared" si="107"/>
        <v>-2.5449559889375997</v>
      </c>
      <c r="X361" s="49">
        <f t="shared" si="108"/>
        <v>-2.2202185249765631</v>
      </c>
      <c r="Y361" s="49">
        <f t="shared" si="109"/>
        <v>0.3198380793039457</v>
      </c>
      <c r="Z361" s="49">
        <f t="shared" si="110"/>
        <v>-0.44687591661308795</v>
      </c>
      <c r="AA361" s="49">
        <f t="shared" si="111"/>
        <v>-0.48041742380721647</v>
      </c>
      <c r="AB361" s="49">
        <f t="shared" si="112"/>
        <v>-0.49897937086858518</v>
      </c>
      <c r="AC361" s="49">
        <f t="shared" si="113"/>
        <v>-0.93555922627214316</v>
      </c>
      <c r="AD361" s="49">
        <f t="shared" si="114"/>
        <v>-0.33152638371777032</v>
      </c>
      <c r="AE361" s="49">
        <f t="shared" si="115"/>
        <v>-0.35908372704569147</v>
      </c>
      <c r="AF361" s="49">
        <f t="shared" si="116"/>
        <v>-0.62652027766148422</v>
      </c>
      <c r="AG361" s="49">
        <f t="shared" si="117"/>
        <v>-0.81913085203155145</v>
      </c>
      <c r="AH361" s="49">
        <f t="shared" si="118"/>
        <v>-1.4187959153240859</v>
      </c>
      <c r="AI361" s="49">
        <f t="shared" si="119"/>
        <v>-0.4754242370962965</v>
      </c>
      <c r="AJ361" s="87">
        <f t="shared" si="120"/>
        <v>-0.56317240367427224</v>
      </c>
      <c r="AK361" s="89">
        <f t="shared" si="121"/>
        <v>0.3433298347602427</v>
      </c>
      <c r="AL361" s="89">
        <f t="shared" si="121"/>
        <v>0.1149302694473055</v>
      </c>
      <c r="AM361" s="89">
        <f t="shared" si="121"/>
        <v>0.51395973300109521</v>
      </c>
      <c r="AN361" s="89">
        <f t="shared" si="121"/>
        <v>0.46405108445557552</v>
      </c>
    </row>
    <row r="362" spans="1:53">
      <c r="A362" s="1" t="s">
        <v>7</v>
      </c>
      <c r="B362" s="1">
        <v>13089023601</v>
      </c>
      <c r="C362" s="1"/>
      <c r="D362" s="12">
        <v>56.1</v>
      </c>
      <c r="E362" s="12">
        <v>49.8</v>
      </c>
      <c r="F362" s="12">
        <v>17.5</v>
      </c>
      <c r="G362" s="12">
        <v>5.2</v>
      </c>
      <c r="H362" s="12">
        <v>10.6</v>
      </c>
      <c r="I362" s="12">
        <v>6.0664999999999996</v>
      </c>
      <c r="J362" s="12">
        <v>29.7</v>
      </c>
      <c r="K362" s="12">
        <v>30.2</v>
      </c>
      <c r="L362" s="12">
        <v>34.9</v>
      </c>
      <c r="M362" s="12">
        <v>10.1</v>
      </c>
      <c r="N362" s="12">
        <v>66.2</v>
      </c>
      <c r="O362" s="12">
        <v>15.1</v>
      </c>
      <c r="P362" s="12">
        <v>12.4</v>
      </c>
      <c r="Q362" s="12">
        <v>16.8</v>
      </c>
      <c r="R362" s="23"/>
      <c r="S362" s="49">
        <f t="shared" si="103"/>
        <v>-1.52486438504403</v>
      </c>
      <c r="T362" s="49">
        <f t="shared" si="104"/>
        <v>-1.9124643376368351</v>
      </c>
      <c r="U362" s="49">
        <f t="shared" si="105"/>
        <v>-1.3675574460777027</v>
      </c>
      <c r="V362" s="49">
        <f t="shared" si="106"/>
        <v>-1.4904209812136728</v>
      </c>
      <c r="W362" s="49">
        <f t="shared" si="107"/>
        <v>-0.47367250085112589</v>
      </c>
      <c r="X362" s="49">
        <f t="shared" si="108"/>
        <v>0.57755989835061361</v>
      </c>
      <c r="Y362" s="49">
        <f t="shared" si="109"/>
        <v>-0.28305313052029685</v>
      </c>
      <c r="Z362" s="49">
        <f t="shared" si="110"/>
        <v>3.1728799271763086E-2</v>
      </c>
      <c r="AA362" s="49">
        <f t="shared" si="111"/>
        <v>0.32951787213604122</v>
      </c>
      <c r="AB362" s="49">
        <f t="shared" si="112"/>
        <v>0.32078671487367616</v>
      </c>
      <c r="AC362" s="49">
        <f t="shared" si="113"/>
        <v>-0.83221576634988048</v>
      </c>
      <c r="AD362" s="49">
        <f t="shared" si="114"/>
        <v>-0.29038510920880672</v>
      </c>
      <c r="AE362" s="49">
        <f t="shared" si="115"/>
        <v>0.78994673755367484</v>
      </c>
      <c r="AF362" s="49">
        <f t="shared" si="116"/>
        <v>-0.68653317078341858</v>
      </c>
      <c r="AG362" s="49">
        <f t="shared" si="117"/>
        <v>-0.31745902089123884</v>
      </c>
      <c r="AH362" s="49">
        <f t="shared" si="118"/>
        <v>-0.92492469757043561</v>
      </c>
      <c r="AI362" s="49">
        <f t="shared" si="119"/>
        <v>0.22734446209382683</v>
      </c>
      <c r="AJ362" s="87">
        <f t="shared" si="120"/>
        <v>-0.25479682719710772</v>
      </c>
      <c r="AK362" s="89">
        <f t="shared" si="121"/>
        <v>0.49308315975606426</v>
      </c>
      <c r="AL362" s="89">
        <f t="shared" si="121"/>
        <v>0.25926710759262017</v>
      </c>
      <c r="AM362" s="89">
        <f t="shared" si="121"/>
        <v>0.6774744248155411</v>
      </c>
      <c r="AN362" s="89">
        <f t="shared" si="121"/>
        <v>0.55023302363756621</v>
      </c>
    </row>
    <row r="363" spans="1:53">
      <c r="A363" s="1" t="s">
        <v>7</v>
      </c>
      <c r="B363" s="1">
        <v>13089023602</v>
      </c>
      <c r="C363" s="1"/>
      <c r="D363" s="12">
        <v>52.7</v>
      </c>
      <c r="E363" s="12">
        <v>45.3</v>
      </c>
      <c r="F363" s="12">
        <v>17.899999999999999</v>
      </c>
      <c r="G363" s="12">
        <v>3.6</v>
      </c>
      <c r="H363" s="12">
        <v>9.8000000000000007</v>
      </c>
      <c r="I363" s="12">
        <v>2.2999999999999998</v>
      </c>
      <c r="J363" s="12">
        <v>8.3000000000000007</v>
      </c>
      <c r="K363" s="12">
        <v>46.9</v>
      </c>
      <c r="L363" s="12">
        <v>38.4</v>
      </c>
      <c r="M363" s="12">
        <v>21.5</v>
      </c>
      <c r="N363" s="12">
        <v>57.4</v>
      </c>
      <c r="O363" s="12">
        <v>24.2</v>
      </c>
      <c r="P363" s="12">
        <v>28</v>
      </c>
      <c r="Q363" s="12">
        <v>20.100000000000001</v>
      </c>
      <c r="R363" s="23"/>
      <c r="S363" s="49">
        <f t="shared" si="103"/>
        <v>-1.8144825800063904</v>
      </c>
      <c r="T363" s="49">
        <f t="shared" si="104"/>
        <v>-2.342627458455885</v>
      </c>
      <c r="U363" s="49">
        <f t="shared" si="105"/>
        <v>-1.3483890311557174</v>
      </c>
      <c r="V363" s="49">
        <f t="shared" si="106"/>
        <v>-1.5754696842440199</v>
      </c>
      <c r="W363" s="49">
        <f t="shared" si="107"/>
        <v>-0.18797822663230224</v>
      </c>
      <c r="X363" s="49">
        <f t="shared" si="108"/>
        <v>1.0272508293452074</v>
      </c>
      <c r="Y363" s="49">
        <f t="shared" si="109"/>
        <v>0.79210286033293564</v>
      </c>
      <c r="Z363" s="49">
        <f t="shared" si="110"/>
        <v>-0.79226076312792892</v>
      </c>
      <c r="AA363" s="49">
        <f t="shared" si="111"/>
        <v>7.3845157949729637E-3</v>
      </c>
      <c r="AB363" s="49">
        <f t="shared" si="112"/>
        <v>-0.64264971579248653</v>
      </c>
      <c r="AC363" s="49">
        <f t="shared" si="113"/>
        <v>-1.6589634457279758</v>
      </c>
      <c r="AD363" s="49">
        <f t="shared" si="114"/>
        <v>-1.2263491042877284</v>
      </c>
      <c r="AE363" s="49">
        <f t="shared" si="115"/>
        <v>-0.33035796543070739</v>
      </c>
      <c r="AF363" s="49">
        <f t="shared" si="116"/>
        <v>-1.1816395390393752</v>
      </c>
      <c r="AG363" s="49">
        <f t="shared" si="117"/>
        <v>-0.78456094286312694</v>
      </c>
      <c r="AH363" s="49">
        <f t="shared" si="118"/>
        <v>-0.77851332725945321</v>
      </c>
      <c r="AI363" s="49">
        <f t="shared" si="119"/>
        <v>-0.4758419877084808</v>
      </c>
      <c r="AJ363" s="87">
        <f t="shared" si="120"/>
        <v>-1.0993275136214467</v>
      </c>
      <c r="AK363" s="89">
        <f t="shared" si="121"/>
        <v>0.35364924781360818</v>
      </c>
      <c r="AL363" s="89">
        <f t="shared" si="121"/>
        <v>0.30205671245222387</v>
      </c>
      <c r="AM363" s="89">
        <f t="shared" si="121"/>
        <v>0.51386253407535298</v>
      </c>
      <c r="AN363" s="89">
        <f t="shared" si="121"/>
        <v>0.31421143889920111</v>
      </c>
    </row>
    <row r="364" spans="1:53">
      <c r="A364" s="1" t="s">
        <v>7</v>
      </c>
      <c r="B364" s="1">
        <v>13089023603</v>
      </c>
      <c r="C364" s="1"/>
      <c r="D364" s="12">
        <v>56.3</v>
      </c>
      <c r="E364" s="12">
        <v>49.9</v>
      </c>
      <c r="F364" s="12">
        <v>16.2</v>
      </c>
      <c r="G364" s="12">
        <v>5.3</v>
      </c>
      <c r="H364" s="12">
        <v>12.3</v>
      </c>
      <c r="I364" s="12">
        <v>4</v>
      </c>
      <c r="J364" s="12">
        <v>30.6</v>
      </c>
      <c r="K364" s="12">
        <v>45</v>
      </c>
      <c r="L364" s="12">
        <v>45.7</v>
      </c>
      <c r="M364" s="12">
        <v>17.8</v>
      </c>
      <c r="N364" s="12">
        <v>66.5</v>
      </c>
      <c r="O364" s="12">
        <v>15.3</v>
      </c>
      <c r="P364" s="12">
        <v>27.9</v>
      </c>
      <c r="Q364" s="12">
        <v>24.5</v>
      </c>
      <c r="R364" s="23"/>
      <c r="S364" s="49">
        <f t="shared" si="103"/>
        <v>-1.5078280206344798</v>
      </c>
      <c r="T364" s="49">
        <f t="shared" si="104"/>
        <v>-1.9029051571741893</v>
      </c>
      <c r="U364" s="49">
        <f t="shared" si="105"/>
        <v>-1.4298547945741553</v>
      </c>
      <c r="V364" s="49">
        <f t="shared" si="106"/>
        <v>-1.4851054372742762</v>
      </c>
      <c r="W364" s="49">
        <f t="shared" si="107"/>
        <v>-1.0807728335661273</v>
      </c>
      <c r="X364" s="49">
        <f t="shared" si="108"/>
        <v>0.8242839947000965</v>
      </c>
      <c r="Y364" s="49">
        <f t="shared" si="109"/>
        <v>-0.32826997125711516</v>
      </c>
      <c r="Z364" s="49">
        <f t="shared" si="110"/>
        <v>-0.6985134476453293</v>
      </c>
      <c r="AA364" s="49">
        <f t="shared" si="111"/>
        <v>-0.66449362743068408</v>
      </c>
      <c r="AB364" s="49">
        <f t="shared" si="112"/>
        <v>-0.32995543566399521</v>
      </c>
      <c r="AC364" s="49">
        <f t="shared" si="113"/>
        <v>-0.80403118637108206</v>
      </c>
      <c r="AD364" s="49">
        <f t="shared" si="114"/>
        <v>-0.31095574646328861</v>
      </c>
      <c r="AE364" s="49">
        <f t="shared" si="115"/>
        <v>-0.32317652502696126</v>
      </c>
      <c r="AF364" s="49">
        <f t="shared" si="116"/>
        <v>-1.8417813633806503</v>
      </c>
      <c r="AG364" s="49">
        <f t="shared" si="117"/>
        <v>-0.79050483406414607</v>
      </c>
      <c r="AH364" s="49">
        <f t="shared" si="118"/>
        <v>-0.9872074599686067</v>
      </c>
      <c r="AI364" s="49">
        <f t="shared" si="119"/>
        <v>-0.56432083691333623</v>
      </c>
      <c r="AJ364" s="87">
        <f t="shared" si="120"/>
        <v>-0.8199862053104956</v>
      </c>
      <c r="AK364" s="89">
        <f t="shared" si="121"/>
        <v>0.35187494553966397</v>
      </c>
      <c r="AL364" s="89">
        <f t="shared" si="121"/>
        <v>0.24106459513117909</v>
      </c>
      <c r="AM364" s="89">
        <f t="shared" si="121"/>
        <v>0.49327597155983205</v>
      </c>
      <c r="AN364" s="89">
        <f t="shared" si="121"/>
        <v>0.39227915074231079</v>
      </c>
    </row>
    <row r="365" spans="1:53">
      <c r="A365" s="1" t="s">
        <v>7</v>
      </c>
      <c r="B365" s="1">
        <v>13089023700</v>
      </c>
      <c r="C365" s="1"/>
      <c r="D365" s="12">
        <v>53.7</v>
      </c>
      <c r="E365" s="12">
        <v>45.9</v>
      </c>
      <c r="F365" s="12">
        <v>18</v>
      </c>
      <c r="G365" s="12">
        <v>4.8</v>
      </c>
      <c r="H365" s="12">
        <v>12.5</v>
      </c>
      <c r="I365" s="12">
        <v>24.6</v>
      </c>
      <c r="J365" s="12">
        <v>47.8</v>
      </c>
      <c r="K365" s="12">
        <v>54.5</v>
      </c>
      <c r="L365" s="12">
        <v>46.6</v>
      </c>
      <c r="M365" s="12">
        <v>16.399999999999999</v>
      </c>
      <c r="N365" s="12">
        <v>56.1</v>
      </c>
      <c r="O365" s="12">
        <v>16.3</v>
      </c>
      <c r="P365" s="12">
        <v>28.9</v>
      </c>
      <c r="Q365" s="12">
        <v>18.8</v>
      </c>
      <c r="R365" s="23"/>
      <c r="S365" s="49">
        <f t="shared" si="103"/>
        <v>-1.7293007579586372</v>
      </c>
      <c r="T365" s="49">
        <f t="shared" si="104"/>
        <v>-2.2852723756800115</v>
      </c>
      <c r="U365" s="49">
        <f t="shared" si="105"/>
        <v>-1.3435969274252211</v>
      </c>
      <c r="V365" s="49">
        <f t="shared" si="106"/>
        <v>-1.5116831569712597</v>
      </c>
      <c r="W365" s="49">
        <f t="shared" si="107"/>
        <v>-1.1521964021208331</v>
      </c>
      <c r="X365" s="49">
        <f t="shared" si="108"/>
        <v>-1.6351964721759504</v>
      </c>
      <c r="Y365" s="49">
        <f t="shared" si="109"/>
        <v>-1.1924140386718627</v>
      </c>
      <c r="Z365" s="49">
        <f t="shared" si="110"/>
        <v>-1.1672500250583278</v>
      </c>
      <c r="AA365" s="49">
        <f t="shared" si="111"/>
        <v>-0.74732791906124429</v>
      </c>
      <c r="AB365" s="49">
        <f t="shared" si="112"/>
        <v>-0.21163868102078209</v>
      </c>
      <c r="AC365" s="49">
        <f t="shared" si="113"/>
        <v>-1.7810966256361032</v>
      </c>
      <c r="AD365" s="49">
        <f t="shared" si="114"/>
        <v>-0.41380893273569758</v>
      </c>
      <c r="AE365" s="49">
        <f t="shared" si="115"/>
        <v>-0.39499092906442163</v>
      </c>
      <c r="AF365" s="49">
        <f t="shared" si="116"/>
        <v>-0.98659763639308917</v>
      </c>
      <c r="AG365" s="49">
        <f t="shared" si="117"/>
        <v>-1.0509379510967889</v>
      </c>
      <c r="AH365" s="49">
        <f t="shared" si="118"/>
        <v>-1.5499514472862539</v>
      </c>
      <c r="AI365" s="49">
        <f t="shared" si="119"/>
        <v>-0.70873887504678468</v>
      </c>
      <c r="AJ365" s="87">
        <f t="shared" si="120"/>
        <v>-0.89412353095732788</v>
      </c>
      <c r="AK365" s="89">
        <f t="shared" si="121"/>
        <v>0.27413343646187788</v>
      </c>
      <c r="AL365" s="89">
        <f t="shared" si="121"/>
        <v>7.6599275236322914E-2</v>
      </c>
      <c r="AM365" s="89">
        <f t="shared" si="121"/>
        <v>0.45967391867237251</v>
      </c>
      <c r="AN365" s="89">
        <f t="shared" si="121"/>
        <v>0.37155994021662292</v>
      </c>
    </row>
    <row r="366" spans="1:53">
      <c r="A366" s="1" t="s">
        <v>7</v>
      </c>
      <c r="B366" s="1">
        <v>13089023801</v>
      </c>
      <c r="C366" s="1"/>
      <c r="D366" s="10">
        <v>52.4</v>
      </c>
      <c r="E366" s="10">
        <v>44.9</v>
      </c>
      <c r="F366" s="10">
        <v>14.5</v>
      </c>
      <c r="G366" s="10">
        <v>3.4</v>
      </c>
      <c r="H366" s="10">
        <v>9.6999999999999993</v>
      </c>
      <c r="I366" s="10">
        <v>12.4</v>
      </c>
      <c r="J366" s="10">
        <v>50.8</v>
      </c>
      <c r="K366" s="10">
        <v>24.3</v>
      </c>
      <c r="L366" s="10">
        <v>37.299999999999997</v>
      </c>
      <c r="M366" s="10">
        <v>13.4</v>
      </c>
      <c r="N366" s="10">
        <v>56.6</v>
      </c>
      <c r="O366" s="10">
        <v>16.600000000000001</v>
      </c>
      <c r="P366" s="10">
        <v>21.8</v>
      </c>
      <c r="Q366" s="10">
        <v>12.6</v>
      </c>
      <c r="R366" s="23"/>
      <c r="S366" s="49">
        <f t="shared" si="103"/>
        <v>-1.8400371266207167</v>
      </c>
      <c r="T366" s="49">
        <f t="shared" si="104"/>
        <v>-2.380864180306467</v>
      </c>
      <c r="U366" s="49">
        <f t="shared" si="105"/>
        <v>-1.5113205579925932</v>
      </c>
      <c r="V366" s="49">
        <f t="shared" si="106"/>
        <v>-1.5861007721228135</v>
      </c>
      <c r="W366" s="49">
        <f t="shared" si="107"/>
        <v>-0.15226644235494874</v>
      </c>
      <c r="X366" s="49">
        <f t="shared" si="108"/>
        <v>-0.17861095295809731</v>
      </c>
      <c r="Y366" s="49">
        <f t="shared" si="109"/>
        <v>-1.3431368411279232</v>
      </c>
      <c r="Z366" s="49">
        <f t="shared" si="110"/>
        <v>0.32283888419141471</v>
      </c>
      <c r="AA366" s="49">
        <f t="shared" si="111"/>
        <v>0.10862642778788026</v>
      </c>
      <c r="AB366" s="49">
        <f t="shared" si="112"/>
        <v>4.1897221786102688E-2</v>
      </c>
      <c r="AC366" s="49">
        <f t="shared" si="113"/>
        <v>-1.7341223256714386</v>
      </c>
      <c r="AD366" s="49">
        <f t="shared" si="114"/>
        <v>-0.44466488861742037</v>
      </c>
      <c r="AE366" s="49">
        <f t="shared" si="115"/>
        <v>0.11489133960154704</v>
      </c>
      <c r="AF366" s="49">
        <f t="shared" si="116"/>
        <v>-5.6397793003110229E-2</v>
      </c>
      <c r="AG366" s="49">
        <f t="shared" si="117"/>
        <v>-0.55230181967408909</v>
      </c>
      <c r="AH366" s="49">
        <f t="shared" si="118"/>
        <v>-1.2846195533547942</v>
      </c>
      <c r="AI366" s="49">
        <f t="shared" si="119"/>
        <v>0.15778751125513255</v>
      </c>
      <c r="AJ366" s="87">
        <f t="shared" si="120"/>
        <v>-0.53007341692260557</v>
      </c>
      <c r="AK366" s="89">
        <f t="shared" si="121"/>
        <v>0.42298057917242332</v>
      </c>
      <c r="AL366" s="89">
        <f t="shared" si="121"/>
        <v>0.15414411942337181</v>
      </c>
      <c r="AM366" s="89">
        <f t="shared" si="121"/>
        <v>0.6612904607416592</v>
      </c>
      <c r="AN366" s="89">
        <f t="shared" si="121"/>
        <v>0.47330128155550338</v>
      </c>
    </row>
    <row r="367" spans="1:53">
      <c r="A367" s="1" t="s">
        <v>7</v>
      </c>
      <c r="B367" s="1">
        <v>13089023802</v>
      </c>
      <c r="C367" s="1"/>
      <c r="D367" s="12">
        <v>52.4</v>
      </c>
      <c r="E367" s="12">
        <v>44.9</v>
      </c>
      <c r="F367" s="12">
        <v>16.399999999999999</v>
      </c>
      <c r="G367" s="12">
        <v>3.4</v>
      </c>
      <c r="H367" s="12">
        <v>8.9</v>
      </c>
      <c r="I367" s="12">
        <v>20.9</v>
      </c>
      <c r="J367" s="12">
        <v>64.400000000000006</v>
      </c>
      <c r="K367" s="12">
        <v>49.6</v>
      </c>
      <c r="L367" s="12">
        <v>43.1</v>
      </c>
      <c r="M367" s="12">
        <v>26.7</v>
      </c>
      <c r="N367" s="12">
        <v>56.6</v>
      </c>
      <c r="O367" s="12">
        <v>18.2</v>
      </c>
      <c r="P367" s="12">
        <v>27.8</v>
      </c>
      <c r="Q367" s="12">
        <v>16.7</v>
      </c>
      <c r="R367" s="23"/>
      <c r="S367" s="49">
        <f t="shared" si="103"/>
        <v>-1.8400371266207167</v>
      </c>
      <c r="T367" s="49">
        <f t="shared" si="104"/>
        <v>-2.380864180306467</v>
      </c>
      <c r="U367" s="49">
        <f t="shared" si="105"/>
        <v>-1.4202705871131627</v>
      </c>
      <c r="V367" s="49">
        <f t="shared" si="106"/>
        <v>-1.5861007721228135</v>
      </c>
      <c r="W367" s="49">
        <f t="shared" si="107"/>
        <v>0.13342783186387491</v>
      </c>
      <c r="X367" s="49">
        <f t="shared" si="108"/>
        <v>-1.1934451261836503</v>
      </c>
      <c r="Y367" s="49">
        <f t="shared" si="109"/>
        <v>-2.0264135455953984</v>
      </c>
      <c r="Z367" s="49">
        <f t="shared" si="110"/>
        <v>-0.92548063249793922</v>
      </c>
      <c r="AA367" s="49">
        <f t="shared" si="111"/>
        <v>-0.42519456272017608</v>
      </c>
      <c r="AB367" s="49">
        <f t="shared" si="112"/>
        <v>-1.0821119473244203</v>
      </c>
      <c r="AC367" s="49">
        <f t="shared" si="113"/>
        <v>-1.7341223256714386</v>
      </c>
      <c r="AD367" s="49">
        <f t="shared" si="114"/>
        <v>-0.60922998665327455</v>
      </c>
      <c r="AE367" s="49">
        <f t="shared" si="115"/>
        <v>-0.31599508462321535</v>
      </c>
      <c r="AF367" s="49">
        <f t="shared" si="116"/>
        <v>-0.67152994750293493</v>
      </c>
      <c r="AG367" s="49">
        <f t="shared" si="117"/>
        <v>-1.0390115329269807</v>
      </c>
      <c r="AH367" s="49">
        <f t="shared" si="118"/>
        <v>-1.4733862151540476</v>
      </c>
      <c r="AI367" s="49">
        <f t="shared" si="119"/>
        <v>-0.81092904751417849</v>
      </c>
      <c r="AJ367" s="87">
        <f t="shared" si="120"/>
        <v>-0.83271933611271576</v>
      </c>
      <c r="AK367" s="89">
        <f t="shared" si="121"/>
        <v>0.27769357411632756</v>
      </c>
      <c r="AL367" s="89">
        <f t="shared" si="121"/>
        <v>9.8975925505780799E-2</v>
      </c>
      <c r="AM367" s="89">
        <f t="shared" si="121"/>
        <v>0.435897113335528</v>
      </c>
      <c r="AN367" s="89">
        <f t="shared" si="121"/>
        <v>0.38872061372414152</v>
      </c>
    </row>
    <row r="368" spans="1:53" ht="15" thickBot="1">
      <c r="A368" s="1" t="s">
        <v>7</v>
      </c>
      <c r="B368" s="1">
        <v>13089023803</v>
      </c>
      <c r="C368" s="1"/>
      <c r="D368" s="10">
        <v>52.4</v>
      </c>
      <c r="E368" s="10">
        <v>44.9</v>
      </c>
      <c r="F368" s="10">
        <v>13.9</v>
      </c>
      <c r="G368" s="10">
        <v>3.4</v>
      </c>
      <c r="H368" s="10">
        <v>10.6</v>
      </c>
      <c r="I368" s="10">
        <v>5.9</v>
      </c>
      <c r="J368" s="10">
        <v>25.7</v>
      </c>
      <c r="K368" s="10">
        <v>45.4</v>
      </c>
      <c r="L368" s="10">
        <v>47.9</v>
      </c>
      <c r="M368" s="10">
        <v>12.6</v>
      </c>
      <c r="N368" s="10">
        <v>56.6</v>
      </c>
      <c r="O368" s="10">
        <v>17.7</v>
      </c>
      <c r="P368" s="10">
        <v>25.1</v>
      </c>
      <c r="Q368" s="10">
        <v>17.899999999999999</v>
      </c>
      <c r="R368" s="57"/>
      <c r="S368" s="55">
        <f t="shared" si="103"/>
        <v>-1.8400371266207167</v>
      </c>
      <c r="T368" s="55">
        <f t="shared" si="104"/>
        <v>-2.380864180306467</v>
      </c>
      <c r="U368" s="55">
        <f t="shared" si="105"/>
        <v>-1.5400731803755714</v>
      </c>
      <c r="V368" s="55">
        <f t="shared" si="106"/>
        <v>-1.5861007721228135</v>
      </c>
      <c r="W368" s="55">
        <f t="shared" si="107"/>
        <v>-0.47367250085112589</v>
      </c>
      <c r="X368" s="55">
        <f t="shared" si="108"/>
        <v>0.59743870892026696</v>
      </c>
      <c r="Y368" s="55">
        <f t="shared" si="109"/>
        <v>-8.2089393912215994E-2</v>
      </c>
      <c r="Z368" s="55">
        <f t="shared" si="110"/>
        <v>-0.71824972458903447</v>
      </c>
      <c r="AA368" s="55">
        <f t="shared" si="111"/>
        <v>-0.86697745141649796</v>
      </c>
      <c r="AB368" s="55">
        <f t="shared" si="112"/>
        <v>0.10950679586793872</v>
      </c>
      <c r="AC368" s="55">
        <f t="shared" si="113"/>
        <v>-1.7341223256714386</v>
      </c>
      <c r="AD368" s="55">
        <f t="shared" si="114"/>
        <v>-0.55780339351706998</v>
      </c>
      <c r="AE368" s="55">
        <f t="shared" si="115"/>
        <v>-0.12209619372207234</v>
      </c>
      <c r="AF368" s="55">
        <f t="shared" si="116"/>
        <v>-0.85156862686873713</v>
      </c>
      <c r="AG368" s="55">
        <f t="shared" si="117"/>
        <v>-0.78397759254937316</v>
      </c>
      <c r="AH368" s="55">
        <f t="shared" si="118"/>
        <v>-1.0436283493240919</v>
      </c>
      <c r="AI368" s="55">
        <f t="shared" si="119"/>
        <v>-0.4919067933791979</v>
      </c>
      <c r="AJ368" s="86">
        <f t="shared" si="120"/>
        <v>-0.81639763494482953</v>
      </c>
      <c r="AK368" s="85">
        <f t="shared" si="121"/>
        <v>0.35382338286305559</v>
      </c>
      <c r="AL368" s="85">
        <f t="shared" si="121"/>
        <v>0.22457525037454756</v>
      </c>
      <c r="AM368" s="85">
        <f t="shared" si="121"/>
        <v>0.51012470148358635</v>
      </c>
      <c r="AN368" s="85">
        <f t="shared" si="121"/>
        <v>0.39328205102558611</v>
      </c>
      <c r="AO368" s="56"/>
      <c r="AP368" s="56"/>
      <c r="AQ368" s="56"/>
      <c r="AR368" s="56"/>
      <c r="AS368" s="56"/>
      <c r="AT368" s="56"/>
    </row>
    <row r="369" spans="1:53">
      <c r="A369" s="1" t="s">
        <v>8</v>
      </c>
      <c r="B369" s="1">
        <v>13097080102</v>
      </c>
      <c r="C369" s="1"/>
      <c r="D369" s="12">
        <v>69.8</v>
      </c>
      <c r="E369" s="12">
        <v>68.400000000000006</v>
      </c>
      <c r="F369" s="12">
        <v>31</v>
      </c>
      <c r="G369" s="12">
        <v>17.5</v>
      </c>
      <c r="H369" s="12">
        <v>9.6999999999999993</v>
      </c>
      <c r="I369" s="12">
        <v>22</v>
      </c>
      <c r="J369" s="12">
        <v>28.3</v>
      </c>
      <c r="K369" s="12">
        <v>40.6</v>
      </c>
      <c r="L369" s="12">
        <v>42.7</v>
      </c>
      <c r="M369" s="12">
        <v>9</v>
      </c>
      <c r="N369" s="12">
        <v>66</v>
      </c>
      <c r="O369" s="12">
        <v>6.7</v>
      </c>
      <c r="P369" s="12">
        <v>22.7</v>
      </c>
      <c r="Q369" s="12">
        <v>12.3</v>
      </c>
      <c r="R369" s="23"/>
      <c r="S369" s="49">
        <f t="shared" si="103"/>
        <v>-0.35787342298981328</v>
      </c>
      <c r="T369" s="49">
        <f t="shared" si="104"/>
        <v>-0.13445677158476083</v>
      </c>
      <c r="U369" s="49">
        <f t="shared" si="105"/>
        <v>-0.72062344246069554</v>
      </c>
      <c r="V369" s="49">
        <f t="shared" si="106"/>
        <v>-0.83660907666787931</v>
      </c>
      <c r="W369" s="49">
        <f t="shared" si="107"/>
        <v>-0.15226644235494874</v>
      </c>
      <c r="X369" s="49">
        <f t="shared" si="108"/>
        <v>-1.3247766074246046</v>
      </c>
      <c r="Y369" s="49">
        <f t="shared" si="109"/>
        <v>-0.21271582270746861</v>
      </c>
      <c r="Z369" s="49">
        <f t="shared" si="110"/>
        <v>-0.48141440126457219</v>
      </c>
      <c r="AA369" s="49">
        <f t="shared" si="111"/>
        <v>-0.3883793219954827</v>
      </c>
      <c r="AB369" s="49">
        <f t="shared" si="112"/>
        <v>0.4137498792362006</v>
      </c>
      <c r="AC369" s="49">
        <f t="shared" si="113"/>
        <v>-0.85100548633574657</v>
      </c>
      <c r="AD369" s="49">
        <f t="shared" si="114"/>
        <v>0.57358165547942863</v>
      </c>
      <c r="AE369" s="49">
        <f t="shared" si="115"/>
        <v>5.025837596783278E-2</v>
      </c>
      <c r="AF369" s="49">
        <f t="shared" si="116"/>
        <v>-1.1388123161659804E-2</v>
      </c>
      <c r="AG369" s="49">
        <f t="shared" si="117"/>
        <v>-0.24861393573810719</v>
      </c>
      <c r="AH369" s="49">
        <f t="shared" si="118"/>
        <v>-0.53418879802716723</v>
      </c>
      <c r="AI369" s="49">
        <f t="shared" si="119"/>
        <v>-0.1520146146746181</v>
      </c>
      <c r="AJ369" s="87">
        <f t="shared" si="120"/>
        <v>-5.963839451253624E-2</v>
      </c>
      <c r="AK369" s="90">
        <f t="shared" si="121"/>
        <v>0.51363400549094951</v>
      </c>
      <c r="AL369" s="90">
        <f t="shared" si="121"/>
        <v>0.37346202777133075</v>
      </c>
      <c r="AM369" s="90">
        <f t="shared" si="121"/>
        <v>0.58920813948398065</v>
      </c>
      <c r="AN369" s="90">
        <f t="shared" si="121"/>
        <v>0.60477408803901334</v>
      </c>
    </row>
    <row r="370" spans="1:53">
      <c r="A370" s="1" t="s">
        <v>8</v>
      </c>
      <c r="B370" s="1">
        <v>13097080103</v>
      </c>
      <c r="C370" s="1"/>
      <c r="D370" s="12">
        <v>62.9</v>
      </c>
      <c r="E370" s="12">
        <v>70.900000000000006</v>
      </c>
      <c r="F370" s="12">
        <v>30.9</v>
      </c>
      <c r="G370" s="12">
        <v>23.4</v>
      </c>
      <c r="H370" s="12">
        <v>9.6999999999999993</v>
      </c>
      <c r="I370" s="12">
        <v>22.6</v>
      </c>
      <c r="J370" s="12">
        <v>31.2</v>
      </c>
      <c r="K370" s="12">
        <v>42</v>
      </c>
      <c r="L370" s="12">
        <v>45.5</v>
      </c>
      <c r="M370" s="12">
        <v>23</v>
      </c>
      <c r="N370" s="12">
        <v>62.7</v>
      </c>
      <c r="O370" s="12">
        <v>22.8</v>
      </c>
      <c r="P370" s="12">
        <v>38.9</v>
      </c>
      <c r="Q370" s="12">
        <v>14.6</v>
      </c>
      <c r="R370" s="23"/>
      <c r="S370" s="49">
        <f t="shared" si="103"/>
        <v>-0.94562799511930939</v>
      </c>
      <c r="T370" s="49">
        <f t="shared" si="104"/>
        <v>0.10452273998137807</v>
      </c>
      <c r="U370" s="49">
        <f t="shared" si="105"/>
        <v>-0.72541554619119186</v>
      </c>
      <c r="V370" s="49">
        <f t="shared" si="106"/>
        <v>-0.52299198424347426</v>
      </c>
      <c r="W370" s="49">
        <f t="shared" si="107"/>
        <v>-0.15226644235494874</v>
      </c>
      <c r="X370" s="49">
        <f t="shared" si="108"/>
        <v>-1.3964119608287613</v>
      </c>
      <c r="Y370" s="49">
        <f t="shared" si="109"/>
        <v>-0.35841453174832716</v>
      </c>
      <c r="Z370" s="49">
        <f t="shared" si="110"/>
        <v>-0.55049137056754038</v>
      </c>
      <c r="AA370" s="49">
        <f t="shared" si="111"/>
        <v>-0.64608600706833708</v>
      </c>
      <c r="AB370" s="49">
        <f t="shared" si="112"/>
        <v>-0.76941766719592908</v>
      </c>
      <c r="AC370" s="49">
        <f t="shared" si="113"/>
        <v>-1.1610358661025317</v>
      </c>
      <c r="AD370" s="49">
        <f t="shared" si="114"/>
        <v>-1.082354643506356</v>
      </c>
      <c r="AE370" s="49">
        <f t="shared" si="115"/>
        <v>-1.1131349694390256</v>
      </c>
      <c r="AF370" s="49">
        <f t="shared" si="116"/>
        <v>-0.3564622586127808</v>
      </c>
      <c r="AG370" s="49">
        <f t="shared" si="117"/>
        <v>-0.71817409679452682</v>
      </c>
      <c r="AH370" s="49">
        <f t="shared" si="118"/>
        <v>-0.57094367435780491</v>
      </c>
      <c r="AI370" s="49">
        <f t="shared" si="119"/>
        <v>-0.65533168161060218</v>
      </c>
      <c r="AJ370" s="87">
        <f t="shared" si="120"/>
        <v>-0.92824693441517359</v>
      </c>
      <c r="AK370" s="89">
        <f t="shared" si="121"/>
        <v>0.37346628819269628</v>
      </c>
      <c r="AL370" s="89">
        <f t="shared" si="121"/>
        <v>0.36272019377639531</v>
      </c>
      <c r="AM370" s="89">
        <f t="shared" si="121"/>
        <v>0.47210028425390127</v>
      </c>
      <c r="AN370" s="89">
        <f t="shared" si="121"/>
        <v>0.36202344865953501</v>
      </c>
    </row>
    <row r="371" spans="1:53">
      <c r="A371" s="1" t="s">
        <v>8</v>
      </c>
      <c r="B371" s="1">
        <v>13097080201</v>
      </c>
      <c r="C371" s="1"/>
      <c r="D371" s="12">
        <v>62.9</v>
      </c>
      <c r="E371" s="12">
        <v>70.900000000000006</v>
      </c>
      <c r="F371" s="12">
        <v>38.4</v>
      </c>
      <c r="G371" s="12">
        <v>23.4</v>
      </c>
      <c r="H371" s="12">
        <v>10.1</v>
      </c>
      <c r="I371" s="12">
        <v>16.5</v>
      </c>
      <c r="J371" s="12">
        <v>24.4</v>
      </c>
      <c r="K371" s="12">
        <v>39.4</v>
      </c>
      <c r="L371" s="12">
        <v>30.8</v>
      </c>
      <c r="M371" s="12">
        <v>30.9</v>
      </c>
      <c r="N371" s="12">
        <v>62.7</v>
      </c>
      <c r="O371" s="12">
        <v>20.100000000000001</v>
      </c>
      <c r="P371" s="12">
        <v>20</v>
      </c>
      <c r="Q371" s="12">
        <v>20.6</v>
      </c>
      <c r="R371" s="23"/>
      <c r="S371" s="49">
        <f t="shared" si="103"/>
        <v>-0.94562799511930939</v>
      </c>
      <c r="T371" s="49">
        <f t="shared" si="104"/>
        <v>0.10452273998137807</v>
      </c>
      <c r="U371" s="49">
        <f t="shared" si="105"/>
        <v>-0.36600776640396565</v>
      </c>
      <c r="V371" s="49">
        <f t="shared" si="106"/>
        <v>-0.52299198424347426</v>
      </c>
      <c r="W371" s="49">
        <f t="shared" si="107"/>
        <v>-0.2951135794643609</v>
      </c>
      <c r="X371" s="49">
        <f t="shared" si="108"/>
        <v>-0.6681192012198347</v>
      </c>
      <c r="Y371" s="49">
        <f t="shared" si="109"/>
        <v>-1.6776179514589682E-2</v>
      </c>
      <c r="Z371" s="49">
        <f t="shared" si="110"/>
        <v>-0.42220557043345647</v>
      </c>
      <c r="AA371" s="49">
        <f t="shared" si="111"/>
        <v>0.70687408956414954</v>
      </c>
      <c r="AB371" s="49">
        <f t="shared" si="112"/>
        <v>-1.4370622112540592</v>
      </c>
      <c r="AC371" s="49">
        <f t="shared" si="113"/>
        <v>-1.1610358661025317</v>
      </c>
      <c r="AD371" s="49">
        <f t="shared" si="114"/>
        <v>-0.80465104057085179</v>
      </c>
      <c r="AE371" s="49">
        <f t="shared" si="115"/>
        <v>0.24415726686897582</v>
      </c>
      <c r="AF371" s="49">
        <f t="shared" si="116"/>
        <v>-1.2566556554417929</v>
      </c>
      <c r="AG371" s="49">
        <f t="shared" si="117"/>
        <v>-0.50527889750569177</v>
      </c>
      <c r="AH371" s="49">
        <f t="shared" si="118"/>
        <v>-0.38715913799773655</v>
      </c>
      <c r="AI371" s="49">
        <f t="shared" si="119"/>
        <v>-0.38413123070778871</v>
      </c>
      <c r="AJ371" s="87">
        <f t="shared" si="120"/>
        <v>-0.74454632381155017</v>
      </c>
      <c r="AK371" s="89">
        <f t="shared" si="121"/>
        <v>0.43701732293324191</v>
      </c>
      <c r="AL371" s="89">
        <f t="shared" si="121"/>
        <v>0.41643233152532333</v>
      </c>
      <c r="AM371" s="89">
        <f t="shared" si="121"/>
        <v>0.53520107146940488</v>
      </c>
      <c r="AN371" s="89">
        <f t="shared" si="121"/>
        <v>0.4133623874678371</v>
      </c>
    </row>
    <row r="372" spans="1:53">
      <c r="A372" s="1" t="s">
        <v>8</v>
      </c>
      <c r="B372" s="1">
        <v>13097080202</v>
      </c>
      <c r="C372" s="1"/>
      <c r="D372" s="12">
        <v>64.400000000000006</v>
      </c>
      <c r="E372" s="12">
        <v>70.400000000000006</v>
      </c>
      <c r="F372" s="12">
        <v>31.6</v>
      </c>
      <c r="G372" s="12">
        <v>16.100000000000001</v>
      </c>
      <c r="H372" s="12">
        <v>10</v>
      </c>
      <c r="I372" s="12">
        <v>9</v>
      </c>
      <c r="J372" s="12">
        <v>30.8</v>
      </c>
      <c r="K372" s="12">
        <v>35.4</v>
      </c>
      <c r="L372" s="12">
        <v>42.7</v>
      </c>
      <c r="M372" s="12">
        <v>13.7</v>
      </c>
      <c r="N372" s="12">
        <v>63.2</v>
      </c>
      <c r="O372" s="12">
        <v>13.7</v>
      </c>
      <c r="P372" s="12">
        <v>27.7</v>
      </c>
      <c r="Q372" s="12">
        <v>19.899999999999999</v>
      </c>
      <c r="R372" s="23"/>
      <c r="S372" s="49">
        <f t="shared" si="103"/>
        <v>-0.81785526204767922</v>
      </c>
      <c r="T372" s="49">
        <f t="shared" si="104"/>
        <v>5.6726837668150287E-2</v>
      </c>
      <c r="U372" s="49">
        <f t="shared" si="105"/>
        <v>-0.69187082007771727</v>
      </c>
      <c r="V372" s="49">
        <f t="shared" si="106"/>
        <v>-0.91102669181943297</v>
      </c>
      <c r="W372" s="49">
        <f t="shared" si="107"/>
        <v>-0.25940179518700801</v>
      </c>
      <c r="X372" s="49">
        <f t="shared" si="108"/>
        <v>0.22732271633212406</v>
      </c>
      <c r="Y372" s="49">
        <f t="shared" si="109"/>
        <v>-0.33831815808751914</v>
      </c>
      <c r="Z372" s="49">
        <f t="shared" si="110"/>
        <v>-0.22484280099640447</v>
      </c>
      <c r="AA372" s="49">
        <f t="shared" si="111"/>
        <v>-0.3883793219954827</v>
      </c>
      <c r="AB372" s="49">
        <f t="shared" si="112"/>
        <v>1.6543631505414286E-2</v>
      </c>
      <c r="AC372" s="49">
        <f t="shared" si="113"/>
        <v>-1.1140615661378674</v>
      </c>
      <c r="AD372" s="49">
        <f t="shared" si="114"/>
        <v>-0.1463906484274341</v>
      </c>
      <c r="AE372" s="49">
        <f t="shared" si="115"/>
        <v>-0.30881364421946922</v>
      </c>
      <c r="AF372" s="49">
        <f t="shared" si="116"/>
        <v>-1.1516330924784077</v>
      </c>
      <c r="AG372" s="49">
        <f t="shared" si="117"/>
        <v>-0.42324981673324197</v>
      </c>
      <c r="AH372" s="49">
        <f t="shared" si="118"/>
        <v>-0.39063188188844039</v>
      </c>
      <c r="AI372" s="49">
        <f t="shared" si="119"/>
        <v>-0.19889283049549097</v>
      </c>
      <c r="AJ372" s="87">
        <f t="shared" si="120"/>
        <v>-0.68022473781579462</v>
      </c>
      <c r="AK372" s="89">
        <f t="shared" si="121"/>
        <v>0.46150370392876849</v>
      </c>
      <c r="AL372" s="89">
        <f t="shared" si="121"/>
        <v>0.41541740120573001</v>
      </c>
      <c r="AM372" s="89">
        <f t="shared" si="121"/>
        <v>0.57830088504650412</v>
      </c>
      <c r="AN372" s="89">
        <f t="shared" si="121"/>
        <v>0.43133838633163135</v>
      </c>
    </row>
    <row r="373" spans="1:53">
      <c r="A373" s="1" t="s">
        <v>8</v>
      </c>
      <c r="B373" s="1">
        <v>13097080301</v>
      </c>
      <c r="C373" s="1"/>
      <c r="D373" s="12">
        <v>74</v>
      </c>
      <c r="E373" s="12">
        <v>69.099999999999994</v>
      </c>
      <c r="F373" s="12">
        <v>33</v>
      </c>
      <c r="G373" s="12">
        <v>13.7</v>
      </c>
      <c r="H373" s="12">
        <v>11.2</v>
      </c>
      <c r="I373" s="12">
        <v>7.9</v>
      </c>
      <c r="J373" s="12">
        <v>39.1</v>
      </c>
      <c r="K373" s="12">
        <v>51.9</v>
      </c>
      <c r="L373" s="12">
        <v>47.4</v>
      </c>
      <c r="M373" s="12">
        <v>14.3</v>
      </c>
      <c r="N373" s="12">
        <v>73.5</v>
      </c>
      <c r="O373" s="12">
        <v>12.8</v>
      </c>
      <c r="P373" s="12">
        <v>28.5</v>
      </c>
      <c r="Q373" s="12">
        <v>18.3</v>
      </c>
      <c r="R373" s="23"/>
      <c r="S373" s="49">
        <f t="shared" si="103"/>
        <v>-1.0977038925014821E-4</v>
      </c>
      <c r="T373" s="49">
        <f t="shared" si="104"/>
        <v>-6.7542508346243021E-2</v>
      </c>
      <c r="U373" s="49">
        <f t="shared" si="105"/>
        <v>-0.62478136785076854</v>
      </c>
      <c r="V373" s="49">
        <f t="shared" si="106"/>
        <v>-1.0385997463649537</v>
      </c>
      <c r="W373" s="49">
        <f t="shared" si="107"/>
        <v>-0.68794320651524377</v>
      </c>
      <c r="X373" s="49">
        <f t="shared" si="108"/>
        <v>0.35865419757307798</v>
      </c>
      <c r="Y373" s="49">
        <f t="shared" si="109"/>
        <v>-0.75531791154928696</v>
      </c>
      <c r="Z373" s="49">
        <f t="shared" si="110"/>
        <v>-1.0389642249242439</v>
      </c>
      <c r="AA373" s="49">
        <f t="shared" si="111"/>
        <v>-0.82095840051063107</v>
      </c>
      <c r="AB373" s="49">
        <f t="shared" si="112"/>
        <v>-3.4163549055962819E-2</v>
      </c>
      <c r="AC373" s="49">
        <f t="shared" si="113"/>
        <v>-0.14639098686577934</v>
      </c>
      <c r="AD373" s="49">
        <f t="shared" si="114"/>
        <v>-5.3822780782266169E-2</v>
      </c>
      <c r="AE373" s="49">
        <f t="shared" si="115"/>
        <v>-0.3662651674494376</v>
      </c>
      <c r="AF373" s="49">
        <f t="shared" si="116"/>
        <v>-0.91158151999067161</v>
      </c>
      <c r="AG373" s="49">
        <f t="shared" si="117"/>
        <v>-0.46770383414248706</v>
      </c>
      <c r="AH373" s="49">
        <f t="shared" si="118"/>
        <v>-0.40223433049180979</v>
      </c>
      <c r="AI373" s="49">
        <f t="shared" si="119"/>
        <v>-0.63136205816361268</v>
      </c>
      <c r="AJ373" s="87">
        <f t="shared" si="120"/>
        <v>-0.36951511377203866</v>
      </c>
      <c r="AK373" s="89">
        <f t="shared" si="121"/>
        <v>0.44823380017251263</v>
      </c>
      <c r="AL373" s="89">
        <f t="shared" si="121"/>
        <v>0.4120265157158427</v>
      </c>
      <c r="AM373" s="89">
        <f t="shared" si="121"/>
        <v>0.47767734765379299</v>
      </c>
      <c r="AN373" s="89">
        <f t="shared" si="121"/>
        <v>0.5181726234281645</v>
      </c>
    </row>
    <row r="374" spans="1:53">
      <c r="A374" s="1" t="s">
        <v>8</v>
      </c>
      <c r="B374" s="1">
        <v>13097080303</v>
      </c>
      <c r="C374" s="1"/>
      <c r="D374" s="12">
        <v>65.7</v>
      </c>
      <c r="E374" s="12">
        <v>70.400000000000006</v>
      </c>
      <c r="F374" s="12">
        <v>29.8</v>
      </c>
      <c r="G374" s="12">
        <v>13.3</v>
      </c>
      <c r="H374" s="12">
        <v>8.6</v>
      </c>
      <c r="I374" s="12">
        <v>7.2</v>
      </c>
      <c r="J374" s="12">
        <v>29.7</v>
      </c>
      <c r="K374" s="12">
        <v>43.7</v>
      </c>
      <c r="L374" s="12">
        <v>39.6</v>
      </c>
      <c r="M374" s="12">
        <v>19.899999999999999</v>
      </c>
      <c r="N374" s="12">
        <v>64.900000000000006</v>
      </c>
      <c r="O374" s="12">
        <v>22.2</v>
      </c>
      <c r="P374" s="12">
        <v>27.3</v>
      </c>
      <c r="Q374" s="12">
        <v>9.9</v>
      </c>
      <c r="R374" s="23"/>
      <c r="S374" s="49">
        <f t="shared" si="103"/>
        <v>-0.70711889338560041</v>
      </c>
      <c r="T374" s="49">
        <f t="shared" si="104"/>
        <v>5.6726837668150287E-2</v>
      </c>
      <c r="U374" s="49">
        <f t="shared" si="105"/>
        <v>-0.77812868722665163</v>
      </c>
      <c r="V374" s="49">
        <f t="shared" si="106"/>
        <v>-1.0598619221225405</v>
      </c>
      <c r="W374" s="49">
        <f t="shared" si="107"/>
        <v>0.24056318469593416</v>
      </c>
      <c r="X374" s="49">
        <f t="shared" si="108"/>
        <v>0.44222877654459414</v>
      </c>
      <c r="Y374" s="49">
        <f t="shared" si="109"/>
        <v>-0.28305313052029685</v>
      </c>
      <c r="Z374" s="49">
        <f t="shared" si="110"/>
        <v>-0.63437054757828759</v>
      </c>
      <c r="AA374" s="49">
        <f t="shared" si="111"/>
        <v>-0.10306120637910784</v>
      </c>
      <c r="AB374" s="49">
        <f t="shared" si="112"/>
        <v>-0.50743056762881456</v>
      </c>
      <c r="AC374" s="49">
        <f t="shared" si="113"/>
        <v>-0.95434894625800781</v>
      </c>
      <c r="AD374" s="49">
        <f t="shared" si="114"/>
        <v>-1.0206427317429103</v>
      </c>
      <c r="AE374" s="49">
        <f t="shared" si="115"/>
        <v>-0.28008788260448514</v>
      </c>
      <c r="AF374" s="49">
        <f t="shared" si="116"/>
        <v>0.34868923556994497</v>
      </c>
      <c r="AG374" s="49">
        <f t="shared" si="117"/>
        <v>-0.39664312635839455</v>
      </c>
      <c r="AH374" s="49">
        <f t="shared" si="118"/>
        <v>-0.2983776906209159</v>
      </c>
      <c r="AI374" s="49">
        <f t="shared" si="119"/>
        <v>-0.41495410719540332</v>
      </c>
      <c r="AJ374" s="87">
        <f t="shared" si="120"/>
        <v>-0.47659758125886459</v>
      </c>
      <c r="AK374" s="89">
        <f t="shared" si="121"/>
        <v>0.46944602818028364</v>
      </c>
      <c r="AL374" s="89">
        <f t="shared" si="121"/>
        <v>0.44237924428250075</v>
      </c>
      <c r="AM374" s="89">
        <f t="shared" si="121"/>
        <v>0.52802944707077248</v>
      </c>
      <c r="AN374" s="89">
        <f t="shared" si="121"/>
        <v>0.48824621094818482</v>
      </c>
    </row>
    <row r="375" spans="1:53">
      <c r="A375" s="1" t="s">
        <v>8</v>
      </c>
      <c r="B375" s="1">
        <v>13097080304</v>
      </c>
      <c r="C375" s="1"/>
      <c r="D375" s="12">
        <v>75.099999999999994</v>
      </c>
      <c r="E375" s="12">
        <v>68.900000000000006</v>
      </c>
      <c r="F375" s="12">
        <v>38.799999999999997</v>
      </c>
      <c r="G375" s="12">
        <v>13.3</v>
      </c>
      <c r="H375" s="12">
        <v>9.4</v>
      </c>
      <c r="I375" s="12">
        <v>3.5</v>
      </c>
      <c r="J375" s="12">
        <v>18.3</v>
      </c>
      <c r="K375" s="12">
        <v>28.8</v>
      </c>
      <c r="L375" s="12">
        <v>42.7</v>
      </c>
      <c r="M375" s="12">
        <v>13.7</v>
      </c>
      <c r="N375" s="12">
        <v>75</v>
      </c>
      <c r="O375" s="12">
        <v>17.399999999999999</v>
      </c>
      <c r="P375" s="12">
        <v>20.9</v>
      </c>
      <c r="Q375" s="12">
        <v>10.1</v>
      </c>
      <c r="R375" s="23"/>
      <c r="S375" s="49">
        <f t="shared" si="103"/>
        <v>9.359023386327775E-2</v>
      </c>
      <c r="T375" s="49">
        <f t="shared" si="104"/>
        <v>-8.6660869271533048E-2</v>
      </c>
      <c r="U375" s="49">
        <f t="shared" si="105"/>
        <v>-0.34683935148198031</v>
      </c>
      <c r="V375" s="49">
        <f t="shared" si="106"/>
        <v>-1.0598619221225405</v>
      </c>
      <c r="W375" s="49">
        <f t="shared" si="107"/>
        <v>-4.5131089522890112E-2</v>
      </c>
      <c r="X375" s="49">
        <f t="shared" si="108"/>
        <v>0.88398012253689384</v>
      </c>
      <c r="Y375" s="49">
        <f t="shared" si="109"/>
        <v>0.28969351881273353</v>
      </c>
      <c r="Z375" s="49">
        <f t="shared" si="110"/>
        <v>0.10080576857473121</v>
      </c>
      <c r="AA375" s="49">
        <f t="shared" si="111"/>
        <v>-0.3883793219954827</v>
      </c>
      <c r="AB375" s="49">
        <f t="shared" si="112"/>
        <v>1.6543631505414286E-2</v>
      </c>
      <c r="AC375" s="49">
        <f t="shared" si="113"/>
        <v>-5.4680869717858875E-3</v>
      </c>
      <c r="AD375" s="49">
        <f t="shared" si="114"/>
        <v>-0.52694743763534724</v>
      </c>
      <c r="AE375" s="49">
        <f t="shared" si="115"/>
        <v>0.17952430323526156</v>
      </c>
      <c r="AF375" s="49">
        <f t="shared" si="116"/>
        <v>0.31868278900897801</v>
      </c>
      <c r="AG375" s="49">
        <f t="shared" si="117"/>
        <v>-4.5880822140804245E-2</v>
      </c>
      <c r="AH375" s="49">
        <f t="shared" si="118"/>
        <v>-3.8747051026576954E-2</v>
      </c>
      <c r="AI375" s="49">
        <f t="shared" si="119"/>
        <v>-9.0343307305112405E-2</v>
      </c>
      <c r="AJ375" s="87">
        <f t="shared" si="120"/>
        <v>-8.5521080907233898E-3</v>
      </c>
      <c r="AK375" s="89">
        <f t="shared" si="121"/>
        <v>0.57415157088612578</v>
      </c>
      <c r="AL375" s="89">
        <f t="shared" si="121"/>
        <v>0.51825786254890338</v>
      </c>
      <c r="AM375" s="89">
        <f t="shared" si="121"/>
        <v>0.60355733407665357</v>
      </c>
      <c r="AN375" s="89">
        <f t="shared" si="121"/>
        <v>0.61905120842492189</v>
      </c>
    </row>
    <row r="376" spans="1:53">
      <c r="A376" s="1" t="s">
        <v>8</v>
      </c>
      <c r="B376" s="1">
        <v>13097080402</v>
      </c>
      <c r="C376" s="1"/>
      <c r="D376" s="12">
        <v>86.9</v>
      </c>
      <c r="E376" s="12">
        <v>77.099999999999994</v>
      </c>
      <c r="F376" s="12">
        <v>71.8</v>
      </c>
      <c r="G376" s="12">
        <v>39</v>
      </c>
      <c r="H376" s="12">
        <v>5.8</v>
      </c>
      <c r="I376" s="12">
        <v>2.1</v>
      </c>
      <c r="J376" s="12">
        <v>10.5</v>
      </c>
      <c r="K376" s="12">
        <v>11.5</v>
      </c>
      <c r="L376" s="12">
        <v>25.8</v>
      </c>
      <c r="M376" s="12">
        <v>7.8</v>
      </c>
      <c r="N376" s="12">
        <v>70.7</v>
      </c>
      <c r="O376" s="12">
        <v>8.6999999999999993</v>
      </c>
      <c r="P376" s="12">
        <v>12.4</v>
      </c>
      <c r="Q376" s="12">
        <v>7.6</v>
      </c>
      <c r="R376" s="23"/>
      <c r="S376" s="49">
        <f t="shared" si="103"/>
        <v>1.0987357340267649</v>
      </c>
      <c r="T376" s="49">
        <f t="shared" si="104"/>
        <v>0.69719192866540147</v>
      </c>
      <c r="U376" s="49">
        <f t="shared" si="105"/>
        <v>1.2345548795818153</v>
      </c>
      <c r="V376" s="49">
        <f t="shared" si="106"/>
        <v>0.30623287030241036</v>
      </c>
      <c r="W376" s="49">
        <f t="shared" si="107"/>
        <v>1.2404931444618181</v>
      </c>
      <c r="X376" s="49">
        <f t="shared" si="108"/>
        <v>1.0511292804799262</v>
      </c>
      <c r="Y376" s="49">
        <f t="shared" si="109"/>
        <v>0.68157280519849117</v>
      </c>
      <c r="Z376" s="49">
        <f t="shared" si="110"/>
        <v>0.95439974638998115</v>
      </c>
      <c r="AA376" s="49">
        <f t="shared" si="111"/>
        <v>1.1670645986228185</v>
      </c>
      <c r="AB376" s="49">
        <f t="shared" si="112"/>
        <v>0.51516424035895458</v>
      </c>
      <c r="AC376" s="49">
        <f t="shared" si="113"/>
        <v>-0.40944706666790015</v>
      </c>
      <c r="AD376" s="49">
        <f t="shared" si="114"/>
        <v>0.3678752829346108</v>
      </c>
      <c r="AE376" s="49">
        <f t="shared" si="115"/>
        <v>0.78994673755367484</v>
      </c>
      <c r="AF376" s="49">
        <f t="shared" si="116"/>
        <v>0.69376337102106622</v>
      </c>
      <c r="AG376" s="49">
        <f t="shared" si="117"/>
        <v>0.71360886081221875</v>
      </c>
      <c r="AH376" s="49">
        <f t="shared" si="118"/>
        <v>0.90141580610237526</v>
      </c>
      <c r="AI376" s="49">
        <f t="shared" si="119"/>
        <v>0.87887619512391801</v>
      </c>
      <c r="AJ376" s="87">
        <f t="shared" si="120"/>
        <v>0.36053458121036291</v>
      </c>
      <c r="AK376" s="89">
        <f t="shared" si="121"/>
        <v>0.80086572596179051</v>
      </c>
      <c r="AL376" s="89">
        <f t="shared" si="121"/>
        <v>0.79302612047023724</v>
      </c>
      <c r="AM376" s="89">
        <f t="shared" si="121"/>
        <v>0.82906770245656147</v>
      </c>
      <c r="AN376" s="89">
        <f t="shared" si="121"/>
        <v>0.72220012499479158</v>
      </c>
    </row>
    <row r="377" spans="1:53">
      <c r="A377" s="1" t="s">
        <v>8</v>
      </c>
      <c r="B377" s="1">
        <v>13097080403</v>
      </c>
      <c r="C377" s="1"/>
      <c r="D377" s="12">
        <v>83.8</v>
      </c>
      <c r="E377" s="12">
        <v>75</v>
      </c>
      <c r="F377" s="12">
        <v>55.9</v>
      </c>
      <c r="G377" s="12">
        <v>27.1</v>
      </c>
      <c r="H377" s="12">
        <v>8</v>
      </c>
      <c r="I377" s="12">
        <v>2.1</v>
      </c>
      <c r="J377" s="12">
        <v>7.1</v>
      </c>
      <c r="K377" s="12">
        <v>17.399999999999999</v>
      </c>
      <c r="L377" s="12">
        <v>30.2</v>
      </c>
      <c r="M377" s="12">
        <v>6.6</v>
      </c>
      <c r="N377" s="12">
        <v>71.400000000000006</v>
      </c>
      <c r="O377" s="12">
        <v>13.9</v>
      </c>
      <c r="P377" s="12">
        <v>13.2</v>
      </c>
      <c r="Q377" s="12">
        <v>7.7</v>
      </c>
      <c r="R377" s="23"/>
      <c r="S377" s="49">
        <f t="shared" si="103"/>
        <v>0.83467208567872975</v>
      </c>
      <c r="T377" s="49">
        <f t="shared" si="104"/>
        <v>0.49644913894984533</v>
      </c>
      <c r="U377" s="49">
        <f t="shared" si="105"/>
        <v>0.47261038643289566</v>
      </c>
      <c r="V377" s="49">
        <f t="shared" si="106"/>
        <v>-0.32631685848579639</v>
      </c>
      <c r="W377" s="49">
        <f t="shared" si="107"/>
        <v>0.45483389036005206</v>
      </c>
      <c r="X377" s="49">
        <f t="shared" si="108"/>
        <v>1.0511292804799262</v>
      </c>
      <c r="Y377" s="49">
        <f t="shared" si="109"/>
        <v>0.85239198131535987</v>
      </c>
      <c r="Z377" s="49">
        <f t="shared" si="110"/>
        <v>0.66328966147032953</v>
      </c>
      <c r="AA377" s="49">
        <f t="shared" si="111"/>
        <v>0.76209695065118999</v>
      </c>
      <c r="AB377" s="49">
        <f t="shared" si="112"/>
        <v>0.61657860148170862</v>
      </c>
      <c r="AC377" s="49">
        <f t="shared" si="113"/>
        <v>-0.3436830467173696</v>
      </c>
      <c r="AD377" s="49">
        <f t="shared" si="114"/>
        <v>-0.16696128568191601</v>
      </c>
      <c r="AE377" s="49">
        <f t="shared" si="115"/>
        <v>0.73249521432370657</v>
      </c>
      <c r="AF377" s="49">
        <f t="shared" si="116"/>
        <v>0.67876014774058258</v>
      </c>
      <c r="AG377" s="49">
        <f t="shared" si="117"/>
        <v>0.48459165262153814</v>
      </c>
      <c r="AH377" s="49">
        <f t="shared" si="118"/>
        <v>0.54796712924728752</v>
      </c>
      <c r="AI377" s="49">
        <f t="shared" si="119"/>
        <v>0.68065507120107605</v>
      </c>
      <c r="AJ377" s="87">
        <f t="shared" si="120"/>
        <v>0.22515275741625088</v>
      </c>
      <c r="AK377" s="89">
        <f t="shared" si="121"/>
        <v>0.73250213391027186</v>
      </c>
      <c r="AL377" s="89">
        <f t="shared" si="121"/>
        <v>0.68972861571595989</v>
      </c>
      <c r="AM377" s="89">
        <f t="shared" si="121"/>
        <v>0.78294717086955634</v>
      </c>
      <c r="AN377" s="89">
        <f t="shared" si="121"/>
        <v>0.68436487150987391</v>
      </c>
    </row>
    <row r="378" spans="1:53">
      <c r="A378" s="1" t="s">
        <v>8</v>
      </c>
      <c r="B378" s="1">
        <v>13097080404</v>
      </c>
      <c r="C378" s="1"/>
      <c r="D378" s="12">
        <v>75.099999999999994</v>
      </c>
      <c r="E378" s="12">
        <v>68.900000000000006</v>
      </c>
      <c r="F378" s="12">
        <v>54.6</v>
      </c>
      <c r="G378" s="12">
        <v>25.6</v>
      </c>
      <c r="H378" s="12">
        <v>10.1</v>
      </c>
      <c r="I378" s="12">
        <v>4.7</v>
      </c>
      <c r="J378" s="12">
        <v>12.3</v>
      </c>
      <c r="K378" s="12">
        <v>31.5</v>
      </c>
      <c r="L378" s="12">
        <v>25.7</v>
      </c>
      <c r="M378" s="12">
        <v>12.9</v>
      </c>
      <c r="N378" s="12">
        <v>75</v>
      </c>
      <c r="O378" s="12">
        <v>20</v>
      </c>
      <c r="P378" s="12">
        <v>20.2</v>
      </c>
      <c r="Q378" s="12">
        <v>16.600000000000001</v>
      </c>
      <c r="R378" s="23"/>
      <c r="S378" s="49">
        <f t="shared" si="103"/>
        <v>9.359023386327775E-2</v>
      </c>
      <c r="T378" s="49">
        <f t="shared" si="104"/>
        <v>-8.6660869271533048E-2</v>
      </c>
      <c r="U378" s="49">
        <f t="shared" si="105"/>
        <v>0.41031303793644325</v>
      </c>
      <c r="V378" s="49">
        <f t="shared" si="106"/>
        <v>-0.40605001757674686</v>
      </c>
      <c r="W378" s="49">
        <f t="shared" si="107"/>
        <v>-0.2951135794643609</v>
      </c>
      <c r="X378" s="49">
        <f t="shared" si="108"/>
        <v>0.7407094157285804</v>
      </c>
      <c r="Y378" s="49">
        <f t="shared" si="109"/>
        <v>0.59113912372485478</v>
      </c>
      <c r="Z378" s="49">
        <f t="shared" si="110"/>
        <v>-3.2414100795278844E-2</v>
      </c>
      <c r="AA378" s="49">
        <f t="shared" si="111"/>
        <v>1.1762684088039921</v>
      </c>
      <c r="AB378" s="49">
        <f t="shared" si="112"/>
        <v>8.4153205587250174E-2</v>
      </c>
      <c r="AC378" s="49">
        <f t="shared" si="113"/>
        <v>-5.4680869717858875E-3</v>
      </c>
      <c r="AD378" s="49">
        <f t="shared" si="114"/>
        <v>-0.79436572194361077</v>
      </c>
      <c r="AE378" s="49">
        <f t="shared" si="115"/>
        <v>0.22979438606148378</v>
      </c>
      <c r="AF378" s="49">
        <f t="shared" si="116"/>
        <v>-0.65652672422245162</v>
      </c>
      <c r="AG378" s="49">
        <f t="shared" si="117"/>
        <v>8.4132735838767903E-2</v>
      </c>
      <c r="AH378" s="49">
        <f t="shared" si="118"/>
        <v>0.14970390642007361</v>
      </c>
      <c r="AI378" s="49">
        <f t="shared" si="119"/>
        <v>0.40933583786532118</v>
      </c>
      <c r="AJ378" s="87">
        <f t="shared" si="120"/>
        <v>-0.30664153676909112</v>
      </c>
      <c r="AK378" s="89">
        <f t="shared" si="121"/>
        <v>0.61296172803152948</v>
      </c>
      <c r="AL378" s="89">
        <f t="shared" si="121"/>
        <v>0.57333378996784989</v>
      </c>
      <c r="AM378" s="89">
        <f t="shared" si="121"/>
        <v>0.71981874629209031</v>
      </c>
      <c r="AN378" s="89">
        <f t="shared" si="121"/>
        <v>0.53574394620061982</v>
      </c>
    </row>
    <row r="379" spans="1:53">
      <c r="A379" s="1" t="s">
        <v>8</v>
      </c>
      <c r="B379" s="1">
        <v>13097080505</v>
      </c>
      <c r="C379" s="1"/>
      <c r="D379" s="12">
        <v>85.9</v>
      </c>
      <c r="E379" s="12">
        <v>76.400000000000006</v>
      </c>
      <c r="F379" s="12">
        <v>49.3</v>
      </c>
      <c r="G379" s="12">
        <v>22.2</v>
      </c>
      <c r="H379" s="12">
        <v>7.7</v>
      </c>
      <c r="I379" s="12">
        <v>9.8000000000000007</v>
      </c>
      <c r="J379" s="12">
        <v>35.9</v>
      </c>
      <c r="K379" s="12">
        <v>37.200000000000003</v>
      </c>
      <c r="L379" s="12">
        <v>37.6</v>
      </c>
      <c r="M379" s="12">
        <v>16.3</v>
      </c>
      <c r="N379" s="12">
        <v>70.599999999999994</v>
      </c>
      <c r="O379" s="12">
        <v>14.9</v>
      </c>
      <c r="P379" s="12">
        <v>22.5</v>
      </c>
      <c r="Q379" s="12">
        <v>16.600000000000001</v>
      </c>
      <c r="R379" s="23"/>
      <c r="S379" s="49">
        <f t="shared" si="103"/>
        <v>1.013553911979012</v>
      </c>
      <c r="T379" s="49">
        <f t="shared" si="104"/>
        <v>0.63027766542688357</v>
      </c>
      <c r="U379" s="49">
        <f t="shared" si="105"/>
        <v>0.15633154022013646</v>
      </c>
      <c r="V379" s="49">
        <f t="shared" si="106"/>
        <v>-0.58677851151623461</v>
      </c>
      <c r="W379" s="49">
        <f t="shared" si="107"/>
        <v>0.56196924319211095</v>
      </c>
      <c r="X379" s="49">
        <f t="shared" si="108"/>
        <v>0.13180891179324836</v>
      </c>
      <c r="Y379" s="49">
        <f t="shared" si="109"/>
        <v>-0.59454692226282213</v>
      </c>
      <c r="Z379" s="49">
        <f t="shared" si="110"/>
        <v>-0.31365604724307811</v>
      </c>
      <c r="AA379" s="49">
        <f t="shared" si="111"/>
        <v>8.1014997244359732E-2</v>
      </c>
      <c r="AB379" s="49">
        <f t="shared" si="112"/>
        <v>-0.20318748426055278</v>
      </c>
      <c r="AC379" s="49">
        <f t="shared" si="113"/>
        <v>-0.41884192666083386</v>
      </c>
      <c r="AD379" s="49">
        <f t="shared" si="114"/>
        <v>-0.26981447195432501</v>
      </c>
      <c r="AE379" s="49">
        <f t="shared" si="115"/>
        <v>6.4621256775324806E-2</v>
      </c>
      <c r="AF379" s="49">
        <f t="shared" si="116"/>
        <v>-0.65652672422245162</v>
      </c>
      <c r="AG379" s="49">
        <f t="shared" si="117"/>
        <v>-9.2633365399125298E-2</v>
      </c>
      <c r="AH379" s="49">
        <f t="shared" si="118"/>
        <v>0.18751654840461923</v>
      </c>
      <c r="AI379" s="49">
        <f t="shared" si="119"/>
        <v>-0.14527617808642371</v>
      </c>
      <c r="AJ379" s="87">
        <f t="shared" si="120"/>
        <v>-0.32014046651557138</v>
      </c>
      <c r="AK379" s="89">
        <f t="shared" si="121"/>
        <v>0.56019553753852813</v>
      </c>
      <c r="AL379" s="89">
        <f t="shared" si="121"/>
        <v>0.58438476234642756</v>
      </c>
      <c r="AM379" s="89">
        <f t="shared" si="121"/>
        <v>0.59077598589390123</v>
      </c>
      <c r="AN379" s="89">
        <f t="shared" si="121"/>
        <v>0.53197139081305245</v>
      </c>
    </row>
    <row r="380" spans="1:53" ht="15" thickBot="1">
      <c r="A380" s="1" t="s">
        <v>8</v>
      </c>
      <c r="B380" s="1">
        <v>13097080506</v>
      </c>
      <c r="C380" s="1"/>
      <c r="D380" s="12">
        <v>87.1</v>
      </c>
      <c r="E380" s="12">
        <v>77.3</v>
      </c>
      <c r="F380" s="12">
        <v>50.3</v>
      </c>
      <c r="G380" s="12">
        <v>22.6</v>
      </c>
      <c r="H380" s="12">
        <v>7.9</v>
      </c>
      <c r="I380" s="12">
        <v>5.3</v>
      </c>
      <c r="J380" s="12">
        <v>21.1</v>
      </c>
      <c r="K380" s="12">
        <v>27.9</v>
      </c>
      <c r="L380" s="12">
        <v>32.700000000000003</v>
      </c>
      <c r="M380" s="12">
        <v>21.1</v>
      </c>
      <c r="N380" s="12">
        <v>70.2</v>
      </c>
      <c r="O380" s="12">
        <v>10.1</v>
      </c>
      <c r="P380" s="12">
        <v>17.600000000000001</v>
      </c>
      <c r="Q380" s="12">
        <v>13.5</v>
      </c>
      <c r="R380" s="23"/>
      <c r="S380" s="49">
        <f t="shared" si="103"/>
        <v>1.1157720984363146</v>
      </c>
      <c r="T380" s="49">
        <f t="shared" si="104"/>
        <v>0.71631028959069276</v>
      </c>
      <c r="U380" s="49">
        <f t="shared" si="105"/>
        <v>0.20425257752509995</v>
      </c>
      <c r="V380" s="49">
        <f t="shared" si="106"/>
        <v>-0.56551633575864768</v>
      </c>
      <c r="W380" s="49">
        <f t="shared" si="107"/>
        <v>0.49054567463740495</v>
      </c>
      <c r="X380" s="49">
        <f t="shared" si="108"/>
        <v>0.66907406232442368</v>
      </c>
      <c r="Y380" s="49">
        <f t="shared" si="109"/>
        <v>0.14901890318707689</v>
      </c>
      <c r="Z380" s="49">
        <f t="shared" si="110"/>
        <v>0.14521239169806802</v>
      </c>
      <c r="AA380" s="49">
        <f t="shared" si="111"/>
        <v>0.53200169612185511</v>
      </c>
      <c r="AB380" s="49">
        <f t="shared" si="112"/>
        <v>-0.6088449287515687</v>
      </c>
      <c r="AC380" s="49">
        <f t="shared" si="113"/>
        <v>-0.45642136663256461</v>
      </c>
      <c r="AD380" s="49">
        <f t="shared" si="114"/>
        <v>0.22388082215323818</v>
      </c>
      <c r="AE380" s="49">
        <f t="shared" si="115"/>
        <v>0.41651183655888069</v>
      </c>
      <c r="AF380" s="49">
        <f t="shared" si="116"/>
        <v>-0.19142680252746205</v>
      </c>
      <c r="AG380" s="49">
        <f t="shared" si="117"/>
        <v>0.1393303887849851</v>
      </c>
      <c r="AH380" s="49">
        <f t="shared" si="118"/>
        <v>0.39706532427748076</v>
      </c>
      <c r="AI380" s="49">
        <f t="shared" si="119"/>
        <v>2.2789719689451465E-2</v>
      </c>
      <c r="AJ380" s="87">
        <f t="shared" si="120"/>
        <v>-1.8638776119769482E-3</v>
      </c>
      <c r="AK380" s="89">
        <f t="shared" si="121"/>
        <v>0.62943869872743752</v>
      </c>
      <c r="AL380" s="89">
        <f t="shared" si="121"/>
        <v>0.64562665427987675</v>
      </c>
      <c r="AM380" s="89">
        <f t="shared" si="121"/>
        <v>0.62988023671072058</v>
      </c>
      <c r="AN380" s="89">
        <f t="shared" si="121"/>
        <v>0.62092037289942148</v>
      </c>
      <c r="AU380" s="56"/>
      <c r="AV380" s="56"/>
      <c r="AW380" s="56"/>
      <c r="AX380" s="56"/>
      <c r="AY380" s="56"/>
      <c r="AZ380" s="56"/>
      <c r="BA380" s="56"/>
    </row>
    <row r="381" spans="1:53">
      <c r="A381" s="1" t="s">
        <v>8</v>
      </c>
      <c r="B381" s="1">
        <v>13097080507</v>
      </c>
      <c r="C381" s="1"/>
      <c r="D381" s="12">
        <v>84.6</v>
      </c>
      <c r="E381" s="12">
        <v>75.2</v>
      </c>
      <c r="F381" s="12">
        <v>54</v>
      </c>
      <c r="G381" s="12">
        <v>28.2</v>
      </c>
      <c r="H381" s="12">
        <v>8.6</v>
      </c>
      <c r="I381" s="12">
        <v>4</v>
      </c>
      <c r="J381" s="12">
        <v>18.3</v>
      </c>
      <c r="K381" s="12">
        <v>29.8</v>
      </c>
      <c r="L381" s="12">
        <v>33.9</v>
      </c>
      <c r="M381" s="12">
        <v>8.6</v>
      </c>
      <c r="N381" s="12">
        <v>75.7</v>
      </c>
      <c r="O381" s="12">
        <v>9.1999999999999993</v>
      </c>
      <c r="P381" s="12">
        <v>17.899999999999999</v>
      </c>
      <c r="Q381" s="12">
        <v>15.4</v>
      </c>
      <c r="R381" s="23"/>
      <c r="S381" s="49">
        <f t="shared" si="103"/>
        <v>0.90281754331693198</v>
      </c>
      <c r="T381" s="49">
        <f t="shared" si="104"/>
        <v>0.51556749987513673</v>
      </c>
      <c r="U381" s="49">
        <f t="shared" si="105"/>
        <v>0.38156041555346504</v>
      </c>
      <c r="V381" s="49">
        <f t="shared" si="106"/>
        <v>-0.26784587515243286</v>
      </c>
      <c r="W381" s="49">
        <f t="shared" si="107"/>
        <v>0.24056318469593416</v>
      </c>
      <c r="X381" s="49">
        <f t="shared" si="108"/>
        <v>0.8242839947000965</v>
      </c>
      <c r="Y381" s="49">
        <f t="shared" si="109"/>
        <v>0.28969351881273353</v>
      </c>
      <c r="Z381" s="49">
        <f t="shared" si="110"/>
        <v>5.1465076215468218E-2</v>
      </c>
      <c r="AA381" s="49">
        <f t="shared" si="111"/>
        <v>0.421555973947775</v>
      </c>
      <c r="AB381" s="49">
        <f t="shared" si="112"/>
        <v>0.44755466627711865</v>
      </c>
      <c r="AC381" s="49">
        <f t="shared" si="113"/>
        <v>6.0295932978744651E-2</v>
      </c>
      <c r="AD381" s="49">
        <f t="shared" si="114"/>
        <v>0.31644868979840629</v>
      </c>
      <c r="AE381" s="49">
        <f t="shared" si="115"/>
        <v>0.39496751534764274</v>
      </c>
      <c r="AF381" s="49">
        <f t="shared" si="116"/>
        <v>-0.47648804485664914</v>
      </c>
      <c r="AG381" s="49">
        <f t="shared" si="117"/>
        <v>0.2643472595261252</v>
      </c>
      <c r="AH381" s="49">
        <f t="shared" si="118"/>
        <v>0.41237718311455218</v>
      </c>
      <c r="AI381" s="49">
        <f t="shared" si="119"/>
        <v>0.3068585721467873</v>
      </c>
      <c r="AJ381" s="87">
        <f t="shared" si="120"/>
        <v>7.3806023317036132E-2</v>
      </c>
      <c r="AK381" s="89">
        <f t="shared" si="121"/>
        <v>0.66675730206919526</v>
      </c>
      <c r="AL381" s="89">
        <f t="shared" si="121"/>
        <v>0.6501016372536218</v>
      </c>
      <c r="AM381" s="89">
        <f t="shared" si="121"/>
        <v>0.69597514235630953</v>
      </c>
      <c r="AN381" s="89">
        <f t="shared" si="121"/>
        <v>0.64206789331679925</v>
      </c>
    </row>
    <row r="382" spans="1:53">
      <c r="A382" s="1" t="s">
        <v>8</v>
      </c>
      <c r="B382" s="1">
        <v>13097080508</v>
      </c>
      <c r="C382" s="1"/>
      <c r="D382" s="12">
        <v>79.8</v>
      </c>
      <c r="E382" s="12">
        <v>71.099999999999994</v>
      </c>
      <c r="F382" s="12">
        <v>53.1</v>
      </c>
      <c r="G382" s="12">
        <v>28.2</v>
      </c>
      <c r="H382" s="12">
        <v>12.2</v>
      </c>
      <c r="I382" s="12">
        <v>8</v>
      </c>
      <c r="J382" s="12">
        <v>28.4</v>
      </c>
      <c r="K382" s="12">
        <v>24.8</v>
      </c>
      <c r="L382" s="12">
        <v>31.2</v>
      </c>
      <c r="M382" s="12">
        <v>13.4</v>
      </c>
      <c r="N382" s="12">
        <v>84.4</v>
      </c>
      <c r="O382" s="12">
        <v>10.5</v>
      </c>
      <c r="P382" s="12">
        <v>19.600000000000001</v>
      </c>
      <c r="Q382" s="12">
        <v>7.8</v>
      </c>
      <c r="R382" s="23"/>
      <c r="S382" s="49">
        <f t="shared" si="103"/>
        <v>0.49394479748771747</v>
      </c>
      <c r="T382" s="49">
        <f t="shared" si="104"/>
        <v>0.12364110090666809</v>
      </c>
      <c r="U382" s="49">
        <f t="shared" si="105"/>
        <v>0.33843148197899797</v>
      </c>
      <c r="V382" s="49">
        <f t="shared" si="106"/>
        <v>-0.26784587515243286</v>
      </c>
      <c r="W382" s="49">
        <f t="shared" si="107"/>
        <v>-1.0450610492887737</v>
      </c>
      <c r="X382" s="49">
        <f t="shared" si="108"/>
        <v>0.34671497200571855</v>
      </c>
      <c r="Y382" s="49">
        <f t="shared" si="109"/>
        <v>-0.21773991612267055</v>
      </c>
      <c r="Z382" s="49">
        <f t="shared" si="110"/>
        <v>0.29816853801178322</v>
      </c>
      <c r="AA382" s="49">
        <f t="shared" si="111"/>
        <v>0.67005884883945621</v>
      </c>
      <c r="AB382" s="49">
        <f t="shared" si="112"/>
        <v>4.1897221786102688E-2</v>
      </c>
      <c r="AC382" s="49">
        <f t="shared" si="113"/>
        <v>0.87764875236390683</v>
      </c>
      <c r="AD382" s="49">
        <f t="shared" si="114"/>
        <v>0.18273954764427455</v>
      </c>
      <c r="AE382" s="49">
        <f t="shared" si="115"/>
        <v>0.27288302848395984</v>
      </c>
      <c r="AF382" s="49">
        <f t="shared" si="116"/>
        <v>0.66375692446009915</v>
      </c>
      <c r="AG382" s="49">
        <f t="shared" si="117"/>
        <v>0.26780201783978302</v>
      </c>
      <c r="AH382" s="49">
        <f t="shared" si="118"/>
        <v>-3.2559212597825002E-2</v>
      </c>
      <c r="AI382" s="49">
        <f t="shared" si="119"/>
        <v>0.33670820287911402</v>
      </c>
      <c r="AJ382" s="87">
        <f t="shared" si="120"/>
        <v>0.49925706323806007</v>
      </c>
      <c r="AK382" s="89">
        <f t="shared" si="121"/>
        <v>0.66778857692341864</v>
      </c>
      <c r="AL382" s="89">
        <f t="shared" si="121"/>
        <v>0.52006629560119277</v>
      </c>
      <c r="AM382" s="89">
        <f t="shared" si="121"/>
        <v>0.7029203195897239</v>
      </c>
      <c r="AN382" s="89">
        <f t="shared" si="121"/>
        <v>0.76096899458512091</v>
      </c>
    </row>
    <row r="383" spans="1:53">
      <c r="A383" s="1" t="s">
        <v>8</v>
      </c>
      <c r="B383" s="1">
        <v>13097080509</v>
      </c>
      <c r="C383" s="1"/>
      <c r="D383" s="12">
        <v>79.3</v>
      </c>
      <c r="E383" s="12">
        <v>70.5</v>
      </c>
      <c r="F383" s="12">
        <v>51.9</v>
      </c>
      <c r="G383" s="12">
        <v>42</v>
      </c>
      <c r="H383" s="12">
        <v>8</v>
      </c>
      <c r="I383" s="12">
        <v>8.1</v>
      </c>
      <c r="J383" s="12">
        <v>6.5</v>
      </c>
      <c r="K383" s="12">
        <v>8.1999999999999993</v>
      </c>
      <c r="L383" s="12">
        <v>28.8</v>
      </c>
      <c r="M383" s="12">
        <v>9.1999999999999993</v>
      </c>
      <c r="N383" s="12">
        <v>83.7</v>
      </c>
      <c r="O383" s="12">
        <v>7.3</v>
      </c>
      <c r="P383" s="12">
        <v>11</v>
      </c>
      <c r="Q383" s="12">
        <v>9.6999999999999993</v>
      </c>
      <c r="R383" s="23"/>
      <c r="S383" s="49">
        <f t="shared" si="103"/>
        <v>0.45135388646384089</v>
      </c>
      <c r="T383" s="49">
        <f t="shared" si="104"/>
        <v>6.6286018130795293E-2</v>
      </c>
      <c r="U383" s="49">
        <f t="shared" si="105"/>
        <v>0.28092623721304166</v>
      </c>
      <c r="V383" s="49">
        <f t="shared" si="106"/>
        <v>0.46569918848431124</v>
      </c>
      <c r="W383" s="49">
        <f t="shared" si="107"/>
        <v>0.45483389036005206</v>
      </c>
      <c r="X383" s="49">
        <f t="shared" si="108"/>
        <v>0.33477574643835917</v>
      </c>
      <c r="Y383" s="49">
        <f t="shared" si="109"/>
        <v>0.88253654180657204</v>
      </c>
      <c r="Z383" s="49">
        <f t="shared" si="110"/>
        <v>1.117224031175549</v>
      </c>
      <c r="AA383" s="49">
        <f t="shared" si="111"/>
        <v>0.89095029318761709</v>
      </c>
      <c r="AB383" s="49">
        <f t="shared" si="112"/>
        <v>0.39684748571574169</v>
      </c>
      <c r="AC383" s="49">
        <f t="shared" si="113"/>
        <v>0.81188473241337633</v>
      </c>
      <c r="AD383" s="49">
        <f t="shared" si="114"/>
        <v>0.51186974371598326</v>
      </c>
      <c r="AE383" s="49">
        <f t="shared" si="115"/>
        <v>0.89048690320611945</v>
      </c>
      <c r="AF383" s="49">
        <f t="shared" si="116"/>
        <v>0.37869568213091215</v>
      </c>
      <c r="AG383" s="49">
        <f t="shared" si="117"/>
        <v>0.62313185349113998</v>
      </c>
      <c r="AH383" s="49">
        <f t="shared" si="118"/>
        <v>0.41948735841385315</v>
      </c>
      <c r="AI383" s="49">
        <f t="shared" si="119"/>
        <v>0.80167393669296916</v>
      </c>
      <c r="AJ383" s="87">
        <f t="shared" si="120"/>
        <v>0.64823426536659778</v>
      </c>
      <c r="AK383" s="89">
        <f t="shared" si="121"/>
        <v>0.77385756676097373</v>
      </c>
      <c r="AL383" s="89">
        <f t="shared" si="121"/>
        <v>0.65217962881188252</v>
      </c>
      <c r="AM383" s="89">
        <f t="shared" si="121"/>
        <v>0.81110488836244565</v>
      </c>
      <c r="AN383" s="89">
        <f t="shared" si="121"/>
        <v>0.80260375801229378</v>
      </c>
    </row>
    <row r="384" spans="1:53">
      <c r="A384" s="1" t="s">
        <v>8</v>
      </c>
      <c r="B384" s="1">
        <v>13097080510</v>
      </c>
      <c r="C384" s="1"/>
      <c r="D384" s="12">
        <v>79</v>
      </c>
      <c r="E384" s="12">
        <v>70</v>
      </c>
      <c r="F384" s="12">
        <v>52.7</v>
      </c>
      <c r="G384" s="12">
        <v>37.200000000000003</v>
      </c>
      <c r="H384" s="12">
        <v>8.6</v>
      </c>
      <c r="I384" s="12">
        <v>20.5</v>
      </c>
      <c r="J384" s="12">
        <v>30.1</v>
      </c>
      <c r="K384" s="12">
        <v>27.7</v>
      </c>
      <c r="L384" s="12">
        <v>41.3</v>
      </c>
      <c r="M384" s="12">
        <v>11.5</v>
      </c>
      <c r="N384" s="12">
        <v>80.2</v>
      </c>
      <c r="O384" s="12">
        <v>16.399999999999999</v>
      </c>
      <c r="P384" s="12">
        <v>26.7</v>
      </c>
      <c r="Q384" s="12">
        <v>15.8</v>
      </c>
      <c r="R384" s="23"/>
      <c r="S384" s="49">
        <f t="shared" si="103"/>
        <v>0.42579933984951523</v>
      </c>
      <c r="T384" s="49">
        <f t="shared" si="104"/>
        <v>1.8490115817567519E-2</v>
      </c>
      <c r="U384" s="49">
        <f t="shared" si="105"/>
        <v>0.31926306705701263</v>
      </c>
      <c r="V384" s="49">
        <f t="shared" si="106"/>
        <v>0.21055307939326998</v>
      </c>
      <c r="W384" s="49">
        <f t="shared" si="107"/>
        <v>0.24056318469593416</v>
      </c>
      <c r="X384" s="49">
        <f t="shared" si="108"/>
        <v>-1.1456882239142128</v>
      </c>
      <c r="Y384" s="49">
        <f t="shared" si="109"/>
        <v>-0.30314950418110503</v>
      </c>
      <c r="Z384" s="49">
        <f t="shared" si="110"/>
        <v>0.1550805301699206</v>
      </c>
      <c r="AA384" s="49">
        <f t="shared" si="111"/>
        <v>-0.25952597945905487</v>
      </c>
      <c r="AB384" s="49">
        <f t="shared" si="112"/>
        <v>0.20246996023046318</v>
      </c>
      <c r="AC384" s="49">
        <f t="shared" si="113"/>
        <v>0.48306463266072497</v>
      </c>
      <c r="AD384" s="49">
        <f t="shared" si="114"/>
        <v>-0.42409425136293827</v>
      </c>
      <c r="AE384" s="49">
        <f t="shared" si="115"/>
        <v>-0.23699924018200882</v>
      </c>
      <c r="AF384" s="49">
        <f t="shared" si="116"/>
        <v>-0.53650093797858334</v>
      </c>
      <c r="AG384" s="49">
        <f t="shared" si="117"/>
        <v>-5.9803439377563196E-2</v>
      </c>
      <c r="AH384" s="49">
        <f t="shared" si="118"/>
        <v>-3.3452705897431191E-2</v>
      </c>
      <c r="AI384" s="49">
        <f t="shared" si="119"/>
        <v>3.2674836980442969E-2</v>
      </c>
      <c r="AJ384" s="87">
        <f t="shared" si="120"/>
        <v>-0.17863244921570137</v>
      </c>
      <c r="AK384" s="89">
        <f t="shared" si="121"/>
        <v>0.56999555076614095</v>
      </c>
      <c r="AL384" s="89">
        <f t="shared" si="121"/>
        <v>0.51980516680256428</v>
      </c>
      <c r="AM384" s="89">
        <f t="shared" si="121"/>
        <v>0.63218022802969764</v>
      </c>
      <c r="AN384" s="89">
        <f t="shared" si="121"/>
        <v>0.57151873590445124</v>
      </c>
    </row>
    <row r="385" spans="1:53">
      <c r="A385" s="1" t="s">
        <v>8</v>
      </c>
      <c r="B385" s="1">
        <v>13097080511</v>
      </c>
      <c r="C385" s="1"/>
      <c r="D385" s="12">
        <v>77.8</v>
      </c>
      <c r="E385" s="12">
        <v>68.8</v>
      </c>
      <c r="F385" s="12">
        <v>59.4</v>
      </c>
      <c r="G385" s="12">
        <v>44.6</v>
      </c>
      <c r="H385" s="12">
        <v>7.4</v>
      </c>
      <c r="I385" s="12">
        <v>1.5</v>
      </c>
      <c r="J385" s="12">
        <v>5.0999999999999996</v>
      </c>
      <c r="K385" s="12">
        <v>21.6</v>
      </c>
      <c r="L385" s="12">
        <v>32.9</v>
      </c>
      <c r="M385" s="12">
        <v>7</v>
      </c>
      <c r="N385" s="12">
        <v>80.599999999999994</v>
      </c>
      <c r="O385" s="12">
        <v>7.7</v>
      </c>
      <c r="P385" s="12">
        <v>10</v>
      </c>
      <c r="Q385" s="12">
        <v>10.5</v>
      </c>
      <c r="R385" s="23"/>
      <c r="S385" s="49">
        <f t="shared" si="103"/>
        <v>0.32358115339221127</v>
      </c>
      <c r="T385" s="49">
        <f t="shared" si="104"/>
        <v>-9.6220049734179428E-2</v>
      </c>
      <c r="U385" s="49">
        <f t="shared" si="105"/>
        <v>0.64033401700026793</v>
      </c>
      <c r="V385" s="49">
        <f t="shared" si="106"/>
        <v>0.60390333090862536</v>
      </c>
      <c r="W385" s="49">
        <f t="shared" si="107"/>
        <v>0.66910459602416994</v>
      </c>
      <c r="X385" s="49">
        <f t="shared" si="108"/>
        <v>1.1227646338840829</v>
      </c>
      <c r="Y385" s="49">
        <f t="shared" si="109"/>
        <v>0.95287384961940025</v>
      </c>
      <c r="Z385" s="49">
        <f t="shared" si="110"/>
        <v>0.45605875356142478</v>
      </c>
      <c r="AA385" s="49">
        <f t="shared" si="111"/>
        <v>0.51359407575950877</v>
      </c>
      <c r="AB385" s="49">
        <f t="shared" si="112"/>
        <v>0.58277381444079057</v>
      </c>
      <c r="AC385" s="49">
        <f t="shared" si="113"/>
        <v>0.52064407263245571</v>
      </c>
      <c r="AD385" s="49">
        <f t="shared" si="114"/>
        <v>0.47072846920701966</v>
      </c>
      <c r="AE385" s="49">
        <f t="shared" si="115"/>
        <v>0.96230130724357976</v>
      </c>
      <c r="AF385" s="49">
        <f t="shared" si="116"/>
        <v>0.25866989588704381</v>
      </c>
      <c r="AG385" s="49">
        <f t="shared" si="117"/>
        <v>0.55763199620172743</v>
      </c>
      <c r="AH385" s="49">
        <f t="shared" si="118"/>
        <v>0.60233450444208259</v>
      </c>
      <c r="AI385" s="49">
        <f t="shared" si="119"/>
        <v>0.51747554792057471</v>
      </c>
      <c r="AJ385" s="87">
        <f t="shared" si="120"/>
        <v>0.55308593624252478</v>
      </c>
      <c r="AK385" s="89">
        <f t="shared" si="121"/>
        <v>0.75430530010580676</v>
      </c>
      <c r="AL385" s="89">
        <f t="shared" si="121"/>
        <v>0.70561780859010503</v>
      </c>
      <c r="AM385" s="89">
        <f t="shared" si="121"/>
        <v>0.74497984322621058</v>
      </c>
      <c r="AN385" s="89">
        <f t="shared" si="121"/>
        <v>0.77601258757164071</v>
      </c>
    </row>
    <row r="386" spans="1:53">
      <c r="A386" s="1" t="s">
        <v>8</v>
      </c>
      <c r="B386" s="1">
        <v>13097080602</v>
      </c>
      <c r="C386" s="1"/>
      <c r="D386" s="12">
        <v>70.400000000000006</v>
      </c>
      <c r="E386" s="12">
        <v>68.2</v>
      </c>
      <c r="F386" s="12">
        <v>33.700000000000003</v>
      </c>
      <c r="G386" s="12">
        <v>12.9</v>
      </c>
      <c r="H386" s="12">
        <v>13.8</v>
      </c>
      <c r="I386" s="12">
        <v>4.4000000000000004</v>
      </c>
      <c r="J386" s="12">
        <v>16.399999999999999</v>
      </c>
      <c r="K386" s="12">
        <v>28.3</v>
      </c>
      <c r="L386" s="12">
        <v>38</v>
      </c>
      <c r="M386" s="12">
        <v>10.7</v>
      </c>
      <c r="N386" s="12">
        <v>66.400000000000006</v>
      </c>
      <c r="O386" s="12">
        <v>6.7</v>
      </c>
      <c r="P386" s="12">
        <v>19.8</v>
      </c>
      <c r="Q386" s="12">
        <v>13.8</v>
      </c>
      <c r="R386" s="23"/>
      <c r="S386" s="49">
        <f t="shared" si="103"/>
        <v>-0.30676432976116075</v>
      </c>
      <c r="T386" s="49">
        <f t="shared" si="104"/>
        <v>-0.15357513251005223</v>
      </c>
      <c r="U386" s="49">
        <f t="shared" si="105"/>
        <v>-0.59123664173729396</v>
      </c>
      <c r="V386" s="49">
        <f t="shared" si="106"/>
        <v>-1.0811240978801273</v>
      </c>
      <c r="W386" s="49">
        <f t="shared" si="107"/>
        <v>-1.6164495977264224</v>
      </c>
      <c r="X386" s="49">
        <f t="shared" si="108"/>
        <v>0.77652709243065876</v>
      </c>
      <c r="Y386" s="49">
        <f t="shared" si="109"/>
        <v>0.38515129370157203</v>
      </c>
      <c r="Z386" s="49">
        <f t="shared" si="110"/>
        <v>0.12547611475436271</v>
      </c>
      <c r="AA386" s="49">
        <f t="shared" si="111"/>
        <v>4.4199756519666344E-2</v>
      </c>
      <c r="AB386" s="49">
        <f t="shared" si="112"/>
        <v>0.2700795343122992</v>
      </c>
      <c r="AC386" s="49">
        <f t="shared" si="113"/>
        <v>-0.81342604636401439</v>
      </c>
      <c r="AD386" s="49">
        <f t="shared" si="114"/>
        <v>0.57358165547942863</v>
      </c>
      <c r="AE386" s="49">
        <f t="shared" si="115"/>
        <v>0.25852014767646786</v>
      </c>
      <c r="AF386" s="49">
        <f t="shared" si="116"/>
        <v>-0.23643647236891274</v>
      </c>
      <c r="AG386" s="49">
        <f t="shared" si="117"/>
        <v>-9.2497939017834777E-2</v>
      </c>
      <c r="AH386" s="49">
        <f t="shared" si="118"/>
        <v>-0.36963877335468942</v>
      </c>
      <c r="AI386" s="49">
        <f t="shared" si="119"/>
        <v>0.14658513519544275</v>
      </c>
      <c r="AJ386" s="87">
        <f t="shared" si="120"/>
        <v>-5.444017889425766E-2</v>
      </c>
      <c r="AK386" s="89">
        <f t="shared" si="121"/>
        <v>0.56023596346964788</v>
      </c>
      <c r="AL386" s="89">
        <f t="shared" si="121"/>
        <v>0.42155276362345745</v>
      </c>
      <c r="AM386" s="89">
        <f t="shared" si="121"/>
        <v>0.65868398001606543</v>
      </c>
      <c r="AN386" s="89">
        <f t="shared" si="121"/>
        <v>0.60622683701280411</v>
      </c>
    </row>
    <row r="387" spans="1:53">
      <c r="A387" s="1" t="s">
        <v>8</v>
      </c>
      <c r="B387" s="1">
        <v>13097080603</v>
      </c>
      <c r="C387" s="1"/>
      <c r="D387" s="12">
        <v>75.599999999999994</v>
      </c>
      <c r="E387" s="12">
        <v>66.3</v>
      </c>
      <c r="F387" s="12">
        <v>51.6</v>
      </c>
      <c r="G387" s="12">
        <v>19.7</v>
      </c>
      <c r="H387" s="12">
        <v>11.9</v>
      </c>
      <c r="I387" s="12">
        <v>20.100000000000001</v>
      </c>
      <c r="J387" s="12">
        <v>12.7</v>
      </c>
      <c r="K387" s="12">
        <v>25.2</v>
      </c>
      <c r="L387" s="12">
        <v>35.5</v>
      </c>
      <c r="M387" s="12">
        <v>9.4</v>
      </c>
      <c r="N387" s="12">
        <v>72.400000000000006</v>
      </c>
      <c r="O387" s="12">
        <v>12.5</v>
      </c>
      <c r="P387" s="12">
        <v>21.5</v>
      </c>
      <c r="Q387" s="12">
        <v>3.8</v>
      </c>
      <c r="R387" s="23"/>
      <c r="S387" s="49">
        <f t="shared" si="103"/>
        <v>0.1361811448871543</v>
      </c>
      <c r="T387" s="49">
        <f t="shared" si="104"/>
        <v>-0.3351995613003183</v>
      </c>
      <c r="U387" s="49">
        <f t="shared" si="105"/>
        <v>0.26654992602155275</v>
      </c>
      <c r="V387" s="49">
        <f t="shared" si="106"/>
        <v>-0.71966711000115202</v>
      </c>
      <c r="W387" s="49">
        <f t="shared" si="107"/>
        <v>-0.9379256964567152</v>
      </c>
      <c r="X387" s="49">
        <f t="shared" si="108"/>
        <v>-1.097931321644775</v>
      </c>
      <c r="Y387" s="49">
        <f t="shared" si="109"/>
        <v>0.57104275006404681</v>
      </c>
      <c r="Z387" s="49">
        <f t="shared" si="110"/>
        <v>0.27843226106807811</v>
      </c>
      <c r="AA387" s="49">
        <f t="shared" si="111"/>
        <v>0.27429501104900084</v>
      </c>
      <c r="AB387" s="49">
        <f t="shared" si="112"/>
        <v>0.37994509219528261</v>
      </c>
      <c r="AC387" s="49">
        <f t="shared" si="113"/>
        <v>-0.24973444678804066</v>
      </c>
      <c r="AD387" s="49">
        <f t="shared" si="114"/>
        <v>-2.2966824900543404E-2</v>
      </c>
      <c r="AE387" s="49">
        <f t="shared" si="115"/>
        <v>0.13643566081278521</v>
      </c>
      <c r="AF387" s="49">
        <f t="shared" si="116"/>
        <v>1.2638858556794401</v>
      </c>
      <c r="AG387" s="49">
        <f t="shared" si="117"/>
        <v>9.6791479843095662E-2</v>
      </c>
      <c r="AH387" s="49">
        <f t="shared" si="118"/>
        <v>-0.30242140977574383</v>
      </c>
      <c r="AI387" s="49">
        <f t="shared" si="119"/>
        <v>0.31089078810412052</v>
      </c>
      <c r="AJ387" s="87">
        <f t="shared" si="120"/>
        <v>0.2819050612009103</v>
      </c>
      <c r="AK387" s="89">
        <f t="shared" si="121"/>
        <v>0.61674047120036568</v>
      </c>
      <c r="AL387" s="89">
        <f t="shared" si="121"/>
        <v>0.44119744300278607</v>
      </c>
      <c r="AM387" s="89">
        <f t="shared" si="121"/>
        <v>0.69691332664134165</v>
      </c>
      <c r="AN387" s="89">
        <f t="shared" si="121"/>
        <v>0.7002254777520468</v>
      </c>
    </row>
    <row r="388" spans="1:53" ht="15" thickBot="1">
      <c r="A388" s="1" t="s">
        <v>8</v>
      </c>
      <c r="B388" s="1">
        <v>13097080604</v>
      </c>
      <c r="C388" s="1"/>
      <c r="D388" s="12">
        <v>75.599999999999994</v>
      </c>
      <c r="E388" s="12">
        <v>66.3</v>
      </c>
      <c r="F388" s="12">
        <v>39.1</v>
      </c>
      <c r="G388" s="12">
        <v>13</v>
      </c>
      <c r="H388" s="12">
        <v>9.6999999999999993</v>
      </c>
      <c r="I388" s="12">
        <v>9</v>
      </c>
      <c r="J388" s="12">
        <v>30.9</v>
      </c>
      <c r="K388" s="12">
        <v>28.5</v>
      </c>
      <c r="L388" s="12">
        <v>36.9</v>
      </c>
      <c r="M388" s="12">
        <v>9.4</v>
      </c>
      <c r="N388" s="12">
        <v>72.400000000000006</v>
      </c>
      <c r="O388" s="12">
        <v>7.2</v>
      </c>
      <c r="P388" s="12">
        <v>26.6</v>
      </c>
      <c r="Q388" s="12">
        <v>10.9</v>
      </c>
      <c r="R388" s="57"/>
      <c r="S388" s="55">
        <f t="shared" si="103"/>
        <v>0.1361811448871543</v>
      </c>
      <c r="T388" s="55">
        <f t="shared" si="104"/>
        <v>-0.3351995613003183</v>
      </c>
      <c r="U388" s="55">
        <f t="shared" si="105"/>
        <v>-0.33246304029049106</v>
      </c>
      <c r="V388" s="55">
        <f t="shared" si="106"/>
        <v>-1.0758085539407305</v>
      </c>
      <c r="W388" s="55">
        <f t="shared" si="107"/>
        <v>-0.15226644235494874</v>
      </c>
      <c r="X388" s="55">
        <f t="shared" si="108"/>
        <v>0.22732271633212406</v>
      </c>
      <c r="Y388" s="55">
        <f t="shared" si="109"/>
        <v>-0.34334225150272107</v>
      </c>
      <c r="Z388" s="55">
        <f t="shared" si="110"/>
        <v>0.11560797628251016</v>
      </c>
      <c r="AA388" s="55">
        <f t="shared" si="111"/>
        <v>0.14544166851257365</v>
      </c>
      <c r="AB388" s="55">
        <f t="shared" si="112"/>
        <v>0.37994509219528261</v>
      </c>
      <c r="AC388" s="55">
        <f t="shared" si="113"/>
        <v>-0.24973444678804066</v>
      </c>
      <c r="AD388" s="55">
        <f t="shared" si="114"/>
        <v>0.52215506234322417</v>
      </c>
      <c r="AE388" s="55">
        <f t="shared" si="115"/>
        <v>-0.22981779977826294</v>
      </c>
      <c r="AF388" s="55">
        <f t="shared" si="116"/>
        <v>0.19865700276510967</v>
      </c>
      <c r="AG388" s="55">
        <f t="shared" si="117"/>
        <v>2.0134800280703032E-3</v>
      </c>
      <c r="AH388" s="55">
        <f t="shared" si="118"/>
        <v>-0.26793942688141875</v>
      </c>
      <c r="AI388" s="55">
        <f t="shared" si="119"/>
        <v>0.21366491233012211</v>
      </c>
      <c r="AJ388" s="86">
        <f t="shared" si="120"/>
        <v>6.0314954635507553E-2</v>
      </c>
      <c r="AK388" s="85">
        <f t="shared" si="121"/>
        <v>0.58844842901714878</v>
      </c>
      <c r="AL388" s="85">
        <f t="shared" si="121"/>
        <v>0.45127501020053745</v>
      </c>
      <c r="AM388" s="85">
        <f t="shared" si="121"/>
        <v>0.67429157480194446</v>
      </c>
      <c r="AN388" s="85">
        <f t="shared" si="121"/>
        <v>0.63829753486658114</v>
      </c>
      <c r="AO388" s="56"/>
      <c r="AP388" s="56"/>
      <c r="AQ388" s="56"/>
      <c r="AR388" s="56"/>
      <c r="AS388" s="56"/>
      <c r="AT388" s="56"/>
    </row>
    <row r="389" spans="1:53">
      <c r="A389" s="1" t="s">
        <v>9</v>
      </c>
      <c r="B389" s="1">
        <v>13113140101</v>
      </c>
      <c r="C389" s="1"/>
      <c r="D389" s="12">
        <v>82.5</v>
      </c>
      <c r="E389" s="12">
        <v>72.900000000000006</v>
      </c>
      <c r="F389" s="12">
        <v>48.2</v>
      </c>
      <c r="G389" s="12">
        <v>48.4</v>
      </c>
      <c r="H389" s="12">
        <v>9.5</v>
      </c>
      <c r="I389" s="12">
        <v>1.1000000000000001</v>
      </c>
      <c r="J389" s="12">
        <v>19.399999999999999</v>
      </c>
      <c r="K389" s="12">
        <v>18.600000000000001</v>
      </c>
      <c r="L389" s="12">
        <v>33.4</v>
      </c>
      <c r="M389" s="12">
        <v>12</v>
      </c>
      <c r="N389" s="12">
        <v>82.8</v>
      </c>
      <c r="O389" s="12">
        <v>7.2</v>
      </c>
      <c r="P389" s="12">
        <v>9.6999999999999993</v>
      </c>
      <c r="Q389" s="12">
        <v>6.4</v>
      </c>
      <c r="R389" s="23"/>
      <c r="S389" s="49">
        <f t="shared" si="103"/>
        <v>0.72393571701665105</v>
      </c>
      <c r="T389" s="49">
        <f t="shared" si="104"/>
        <v>0.29570634923428918</v>
      </c>
      <c r="U389" s="49">
        <f t="shared" si="105"/>
        <v>0.10361839918467688</v>
      </c>
      <c r="V389" s="49">
        <f t="shared" si="106"/>
        <v>0.80589400060569971</v>
      </c>
      <c r="W389" s="49">
        <f t="shared" si="107"/>
        <v>-8.0842873800242993E-2</v>
      </c>
      <c r="X389" s="49">
        <f t="shared" si="108"/>
        <v>1.1705215361535206</v>
      </c>
      <c r="Y389" s="49">
        <f t="shared" si="109"/>
        <v>0.23442849124551138</v>
      </c>
      <c r="Z389" s="49">
        <f t="shared" si="110"/>
        <v>0.60408083063921381</v>
      </c>
      <c r="AA389" s="49">
        <f t="shared" si="111"/>
        <v>0.46757502485364189</v>
      </c>
      <c r="AB389" s="49">
        <f t="shared" si="112"/>
        <v>0.16021397642931567</v>
      </c>
      <c r="AC389" s="49">
        <f t="shared" si="113"/>
        <v>0.72733099247697974</v>
      </c>
      <c r="AD389" s="49">
        <f t="shared" si="114"/>
        <v>0.52215506234322417</v>
      </c>
      <c r="AE389" s="49">
        <f t="shared" si="115"/>
        <v>0.98384562845481793</v>
      </c>
      <c r="AF389" s="49">
        <f t="shared" si="116"/>
        <v>0.87380205038686842</v>
      </c>
      <c r="AG389" s="49">
        <f t="shared" si="117"/>
        <v>0.55071945689048318</v>
      </c>
      <c r="AH389" s="49">
        <f t="shared" si="118"/>
        <v>0.46475165994858653</v>
      </c>
      <c r="AI389" s="49">
        <f t="shared" si="119"/>
        <v>0.4106232773073904</v>
      </c>
      <c r="AJ389" s="87">
        <f t="shared" si="120"/>
        <v>0.77678343341547262</v>
      </c>
      <c r="AK389" s="90">
        <f t="shared" si="121"/>
        <v>0.75224184810039874</v>
      </c>
      <c r="AL389" s="90">
        <f t="shared" si="121"/>
        <v>0.66540839357791992</v>
      </c>
      <c r="AM389" s="90">
        <f t="shared" si="121"/>
        <v>0.72011829757239398</v>
      </c>
      <c r="AN389" s="90">
        <f t="shared" si="121"/>
        <v>0.83852948439193786</v>
      </c>
    </row>
    <row r="390" spans="1:53">
      <c r="A390" s="1" t="s">
        <v>9</v>
      </c>
      <c r="B390" s="1">
        <v>13113140102</v>
      </c>
      <c r="C390" s="1"/>
      <c r="D390" s="12">
        <v>83.1</v>
      </c>
      <c r="E390" s="12">
        <v>72.2</v>
      </c>
      <c r="F390" s="12">
        <v>55.6</v>
      </c>
      <c r="G390" s="12">
        <v>47.4</v>
      </c>
      <c r="H390" s="12">
        <v>11.6</v>
      </c>
      <c r="I390" s="12">
        <v>12</v>
      </c>
      <c r="J390" s="12">
        <v>18.7</v>
      </c>
      <c r="K390" s="12">
        <v>12.4</v>
      </c>
      <c r="L390" s="12">
        <v>21.9</v>
      </c>
      <c r="M390" s="12">
        <v>6.5</v>
      </c>
      <c r="N390" s="12">
        <v>77.599999999999994</v>
      </c>
      <c r="O390" s="12">
        <v>5.6</v>
      </c>
      <c r="P390" s="12">
        <v>13.2</v>
      </c>
      <c r="Q390" s="12">
        <v>15.2</v>
      </c>
      <c r="R390" s="23"/>
      <c r="S390" s="49">
        <f t="shared" si="103"/>
        <v>0.77504481024530236</v>
      </c>
      <c r="T390" s="49">
        <f t="shared" si="104"/>
        <v>0.22879208599577003</v>
      </c>
      <c r="U390" s="49">
        <f t="shared" si="105"/>
        <v>0.45823407524140675</v>
      </c>
      <c r="V390" s="49">
        <f t="shared" si="106"/>
        <v>0.75273856121173277</v>
      </c>
      <c r="W390" s="49">
        <f t="shared" si="107"/>
        <v>-0.83079034362465587</v>
      </c>
      <c r="X390" s="49">
        <f t="shared" si="108"/>
        <v>-0.13085405068865946</v>
      </c>
      <c r="Y390" s="49">
        <f t="shared" si="109"/>
        <v>0.26959714515192551</v>
      </c>
      <c r="Z390" s="49">
        <f t="shared" si="110"/>
        <v>0.90999312326664439</v>
      </c>
      <c r="AA390" s="49">
        <f t="shared" si="111"/>
        <v>1.5260131956885805</v>
      </c>
      <c r="AB390" s="49">
        <f t="shared" si="112"/>
        <v>0.62502979824193805</v>
      </c>
      <c r="AC390" s="49">
        <f t="shared" si="113"/>
        <v>0.23879827284446886</v>
      </c>
      <c r="AD390" s="49">
        <f t="shared" si="114"/>
        <v>0.68672016037907857</v>
      </c>
      <c r="AE390" s="49">
        <f t="shared" si="115"/>
        <v>0.73249521432370657</v>
      </c>
      <c r="AF390" s="49">
        <f t="shared" si="116"/>
        <v>-0.44648159829568196</v>
      </c>
      <c r="AG390" s="49">
        <f t="shared" si="117"/>
        <v>0.51358861792935484</v>
      </c>
      <c r="AH390" s="49">
        <f t="shared" si="118"/>
        <v>0.21753746907611746</v>
      </c>
      <c r="AI390" s="49">
        <f t="shared" si="119"/>
        <v>1.0203453723990543</v>
      </c>
      <c r="AJ390" s="87">
        <f t="shared" si="120"/>
        <v>0.302883012312893</v>
      </c>
      <c r="AK390" s="89">
        <f t="shared" si="121"/>
        <v>0.74115797563804764</v>
      </c>
      <c r="AL390" s="89">
        <f t="shared" si="121"/>
        <v>0.59315855723904021</v>
      </c>
      <c r="AM390" s="89">
        <f t="shared" si="121"/>
        <v>0.86198363760000907</v>
      </c>
      <c r="AN390" s="89">
        <f t="shared" si="121"/>
        <v>0.70608820049925358</v>
      </c>
    </row>
    <row r="391" spans="1:53">
      <c r="A391" s="1" t="s">
        <v>9</v>
      </c>
      <c r="B391" s="1">
        <v>13113140203</v>
      </c>
      <c r="C391" s="1"/>
      <c r="D391" s="12">
        <v>82.5</v>
      </c>
      <c r="E391" s="12">
        <v>72.900000000000006</v>
      </c>
      <c r="F391" s="12">
        <v>63.1</v>
      </c>
      <c r="G391" s="12">
        <v>48.4</v>
      </c>
      <c r="H391" s="12">
        <v>6.5</v>
      </c>
      <c r="I391" s="12">
        <v>0.5</v>
      </c>
      <c r="J391" s="12">
        <v>6.7</v>
      </c>
      <c r="K391" s="12">
        <v>18.100000000000001</v>
      </c>
      <c r="L391" s="12">
        <v>32.6</v>
      </c>
      <c r="M391" s="12">
        <v>4.3</v>
      </c>
      <c r="N391" s="12">
        <v>82.8</v>
      </c>
      <c r="O391" s="12">
        <v>8.1</v>
      </c>
      <c r="P391" s="12">
        <v>10.6</v>
      </c>
      <c r="Q391" s="12">
        <v>10.9</v>
      </c>
      <c r="R391" s="23"/>
      <c r="S391" s="49">
        <f t="shared" ref="S391:S454" si="122">IF((D391-AVERAGE(D$7:D$782))/_xlfn.STDEV.P(D$7:D$782)&lt;3.1, (IF((D391-AVERAGE(D$7:D$782))/_xlfn.STDEV.P(D$7:D$782)&gt;-3.1, (D391-AVERAGE(D$7:D$782))/_xlfn.STDEV.P(D$7:D$782), -3.1)), 3.1)</f>
        <v>0.72393571701665105</v>
      </c>
      <c r="T391" s="49">
        <f t="shared" ref="T391:T454" si="123">IF((E391-AVERAGE(E$7:E$782))/_xlfn.STDEV.P(E$7:E$782)&lt;3.1, (IF((E391-AVERAGE(E$7:E$782))/_xlfn.STDEV.P(E$7:E$782)&gt;-3.1, (E391-AVERAGE(E$7:E$782))/_xlfn.STDEV.P(E$7:E$782), -3.1)), 3.1)</f>
        <v>0.29570634923428918</v>
      </c>
      <c r="U391" s="49">
        <f t="shared" ref="U391:U454" si="124">IF((F391-AVERAGE(F$7:F$782))/_xlfn.STDEV.P(F$7:F$782)&lt;3.1, (IF((F391-AVERAGE(F$7:F$782))/_xlfn.STDEV.P(F$7:F$782)&gt;-3.1, (F391-AVERAGE(F$7:F$782))/_xlfn.STDEV.P(F$7:F$782), -3.1)), 3.1)</f>
        <v>0.81764185502863296</v>
      </c>
      <c r="V391" s="49">
        <f t="shared" ref="V391:V454" si="125">IF((G391-AVERAGE(G$7:G$782))/_xlfn.STDEV.P(G$7:G$782)&lt;3.1, (IF((G391-AVERAGE(G$7:G$782))/_xlfn.STDEV.P(G$7:G$782)&gt;-3.1, (G391-AVERAGE(G$7:G$782))/_xlfn.STDEV.P(G$7:G$782), -3.1)), 3.1)</f>
        <v>0.80589400060569971</v>
      </c>
      <c r="W391" s="49">
        <f t="shared" ref="W391:W454" si="126">IF((H391-AVERAGE(H$7:H$782))/_xlfn.STDEV.P(H$7:H$782)&lt;3.1, (IF((H391-AVERAGE(H$7:H$782))/_xlfn.STDEV.P(H$7:H$782)&gt;-3.1, -(H391-AVERAGE(H$7:H$782))/_xlfn.STDEV.P(H$7:H$782), 3.1)), -3.1)</f>
        <v>0.99051065452034714</v>
      </c>
      <c r="X391" s="49">
        <f t="shared" ref="X391:X454" si="127">IF((I391-AVERAGE(I$7:I$782))/_xlfn.STDEV.P(I$7:I$782)&lt;3.1, (IF((I391-AVERAGE(I$7:I$782))/_xlfn.STDEV.P(I$7:I$782)&gt;-3.1, -(I391-AVERAGE(I$7:I$782))/_xlfn.STDEV.P(I$7:I$782), 3.1)), -3.1)</f>
        <v>1.2421568895576773</v>
      </c>
      <c r="Y391" s="49">
        <f t="shared" ref="Y391:Y454" si="128">IF((J391-AVERAGE(J$7:J$782))/_xlfn.STDEV.P(J$7:J$782)&lt;3.1, (IF((J391-AVERAGE(J$7:J$782))/_xlfn.STDEV.P(J$7:J$782)&gt;-3.1, -(J391-AVERAGE(J$7:J$782))/_xlfn.STDEV.P(J$7:J$782), 3.1)), -3.1)</f>
        <v>0.87248835497616806</v>
      </c>
      <c r="Z391" s="49">
        <f t="shared" ref="Z391:Z454" si="129">IF((K391-AVERAGE(K$7:K$782))/_xlfn.STDEV.P(K$7:K$782)&lt;3.1, (IF((K391-AVERAGE(K$7:K$782))/_xlfn.STDEV.P(K$7:K$782)&gt;-3.1, -(K391-AVERAGE(K$7:K$782))/_xlfn.STDEV.P(K$7:K$782), 3.1)), -3.1)</f>
        <v>0.62875117681884529</v>
      </c>
      <c r="AA391" s="49">
        <f t="shared" ref="AA391:AA454" si="130">IF((L391-AVERAGE(L$7:L$782))/_xlfn.STDEV.P(L$7:L$782)&lt;3.1, (IF((L391-AVERAGE(L$7:L$782))/_xlfn.STDEV.P(L$7:L$782)&gt;-3.1, -(L391-AVERAGE(L$7:L$782))/_xlfn.STDEV.P(L$7:L$782), 3.1)), -3.1)</f>
        <v>0.54120550630302866</v>
      </c>
      <c r="AB391" s="49">
        <f t="shared" ref="AB391:AB454" si="131">IF((M391-AVERAGE(M$7:M$782))/_xlfn.STDEV.P(M$7:M$782)&lt;3.1, (IF((M391-AVERAGE(M$7:M$782))/_xlfn.STDEV.P(M$7:M$782)&gt;-3.1, -(M391-AVERAGE(M$7:M$782))/_xlfn.STDEV.P(M$7:M$782), 3.1)), -3.1)</f>
        <v>0.81095612696698693</v>
      </c>
      <c r="AC391" s="49">
        <f t="shared" ref="AC391:AC454" si="132">IF((N391-AVERAGE(N$7:N$782))/_xlfn.STDEV.P(N$7:N$782)&lt;3.1, (IF((N391-AVERAGE(N$7:N$782))/_xlfn.STDEV.P(N$7:N$782)&gt;-3.1, (N391-AVERAGE(N$7:N$782))/_xlfn.STDEV.P(N$7:N$782), -3.1)), 3.1)</f>
        <v>0.72733099247697974</v>
      </c>
      <c r="AD391" s="49">
        <f t="shared" ref="AD391:AD454" si="133">IF((O391-AVERAGE(O$7:O$782))/_xlfn.STDEV.P(O$7:O$782)&lt;3.1, (IF((O391-AVERAGE(O$7:O$782))/_xlfn.STDEV.P(O$7:O$782)&gt;-3.1, -(O391-AVERAGE(O$7:O$782))/_xlfn.STDEV.P(O$7:O$782), 3.1)), -3.1)</f>
        <v>0.42958719469805612</v>
      </c>
      <c r="AE391" s="49">
        <f t="shared" ref="AE391:AE454" si="134">IF((P391-AVERAGE(P$7:P$782))/_xlfn.STDEV.P(P$7:P$782)&lt;3.1, (IF((P391-AVERAGE(P$7:P$782))/_xlfn.STDEV.P(P$7:P$782)&gt;-3.1, -(P391-AVERAGE(P$7:P$782))/_xlfn.STDEV.P(P$7:P$782), 3.1)), -3.1)</f>
        <v>0.91921266482110364</v>
      </c>
      <c r="AF391" s="49">
        <f t="shared" ref="AF391:AF454" si="135">IF((Q391-AVERAGE(Q$7:Q$782))/_xlfn.STDEV.P(Q$7:Q$782)&lt;3.1, (IF((Q391-AVERAGE(Q$7:Q$782))/_xlfn.STDEV.P(Q$7:Q$782)&gt;-3.1, -(Q391-AVERAGE(Q$7:Q$782))/_xlfn.STDEV.P(Q$7:Q$782), 3.1)), -3.1)</f>
        <v>0.19865700276510967</v>
      </c>
      <c r="AG391" s="49">
        <f t="shared" ref="AG391:AG454" si="136">AVERAGE(AH391:AJ391)</f>
        <v>0.68339725985614252</v>
      </c>
      <c r="AH391" s="49">
        <f t="shared" ref="AH391:AH454" si="137">+AVERAGE(T391,S391,U391,V391,W391,X391,Y391)</f>
        <v>0.82119054584849516</v>
      </c>
      <c r="AI391" s="49">
        <f t="shared" ref="AI391:AI454" si="138">+AVERAGE(Z391,AA391,AB391)</f>
        <v>0.66030427002962033</v>
      </c>
      <c r="AJ391" s="87">
        <f t="shared" ref="AJ391:AJ454" si="139">+AVERAGE(AC391,AD391,AE391,AF391)</f>
        <v>0.56869696369031231</v>
      </c>
      <c r="AK391" s="89">
        <f t="shared" si="121"/>
        <v>0.79184730512214418</v>
      </c>
      <c r="AL391" s="89">
        <f t="shared" si="121"/>
        <v>0.76957980493660738</v>
      </c>
      <c r="AM391" s="89">
        <f t="shared" si="121"/>
        <v>0.77821210656523776</v>
      </c>
      <c r="AN391" s="89">
        <f t="shared" ref="AN391:AN454" si="140">+(AJ391-MIN(AJ$7:AJ$782))/(MAX(AJ$7:AJ$782)-MIN(AJ$7:AJ$782))</f>
        <v>0.78037541238884289</v>
      </c>
    </row>
    <row r="392" spans="1:53">
      <c r="A392" s="1" t="s">
        <v>9</v>
      </c>
      <c r="B392" s="1">
        <v>13113140204</v>
      </c>
      <c r="C392" s="1"/>
      <c r="D392" s="12">
        <v>82.5</v>
      </c>
      <c r="E392" s="12">
        <v>72.900000000000006</v>
      </c>
      <c r="F392" s="12">
        <v>50.1</v>
      </c>
      <c r="G392" s="12">
        <v>48.4</v>
      </c>
      <c r="H392" s="12">
        <v>6.2</v>
      </c>
      <c r="I392" s="12">
        <v>10.4</v>
      </c>
      <c r="J392" s="12">
        <v>13.8</v>
      </c>
      <c r="K392" s="12">
        <v>23.1</v>
      </c>
      <c r="L392" s="12">
        <v>32.9</v>
      </c>
      <c r="M392" s="12">
        <v>20.6</v>
      </c>
      <c r="N392" s="12">
        <v>82.8</v>
      </c>
      <c r="O392" s="12">
        <v>10.8</v>
      </c>
      <c r="P392" s="12">
        <v>18.600000000000001</v>
      </c>
      <c r="Q392" s="12">
        <v>11.6</v>
      </c>
      <c r="R392" s="23"/>
      <c r="S392" s="49">
        <f t="shared" si="122"/>
        <v>0.72393571701665105</v>
      </c>
      <c r="T392" s="49">
        <f t="shared" si="123"/>
        <v>0.29570634923428918</v>
      </c>
      <c r="U392" s="49">
        <f t="shared" si="124"/>
        <v>0.19466837006410748</v>
      </c>
      <c r="V392" s="49">
        <f t="shared" si="125"/>
        <v>0.80589400060569971</v>
      </c>
      <c r="W392" s="49">
        <f t="shared" si="126"/>
        <v>1.0976460073524061</v>
      </c>
      <c r="X392" s="49">
        <f t="shared" si="127"/>
        <v>6.0173558389091705E-2</v>
      </c>
      <c r="Y392" s="49">
        <f t="shared" si="128"/>
        <v>0.51577772249682452</v>
      </c>
      <c r="Z392" s="49">
        <f t="shared" si="129"/>
        <v>0.38204771502253027</v>
      </c>
      <c r="AA392" s="49">
        <f t="shared" si="130"/>
        <v>0.51359407575950877</v>
      </c>
      <c r="AB392" s="49">
        <f t="shared" si="131"/>
        <v>-0.56658894495042122</v>
      </c>
      <c r="AC392" s="49">
        <f t="shared" si="132"/>
        <v>0.72733099247697974</v>
      </c>
      <c r="AD392" s="49">
        <f t="shared" si="133"/>
        <v>0.15188359176255178</v>
      </c>
      <c r="AE392" s="49">
        <f t="shared" si="134"/>
        <v>0.34469743252142027</v>
      </c>
      <c r="AF392" s="49">
        <f t="shared" si="135"/>
        <v>9.3634439801725061E-2</v>
      </c>
      <c r="AG392" s="49">
        <f t="shared" si="136"/>
        <v>0.32225228560718389</v>
      </c>
      <c r="AH392" s="49">
        <f t="shared" si="137"/>
        <v>0.52768596073700991</v>
      </c>
      <c r="AI392" s="49">
        <f t="shared" si="138"/>
        <v>0.10968428194387263</v>
      </c>
      <c r="AJ392" s="87">
        <f t="shared" si="139"/>
        <v>0.32938661414066922</v>
      </c>
      <c r="AK392" s="89">
        <f t="shared" ref="AK392:AN455" si="141">+(AG392-MIN(AG$7:AG$782))/(MAX(AG$7:AG$782)-MIN(AG$7:AG$782))</f>
        <v>0.68404244676208703</v>
      </c>
      <c r="AL392" s="89">
        <f t="shared" si="141"/>
        <v>0.68380132205835298</v>
      </c>
      <c r="AM392" s="89">
        <f t="shared" si="141"/>
        <v>0.65009817980317319</v>
      </c>
      <c r="AN392" s="89">
        <f t="shared" si="140"/>
        <v>0.71349518073717866</v>
      </c>
    </row>
    <row r="393" spans="1:53">
      <c r="A393" s="1" t="s">
        <v>9</v>
      </c>
      <c r="B393" s="1">
        <v>13113140206</v>
      </c>
      <c r="C393" s="1"/>
      <c r="D393" s="12">
        <v>91.3</v>
      </c>
      <c r="E393" s="12">
        <v>89.7</v>
      </c>
      <c r="F393" s="12">
        <v>73.3</v>
      </c>
      <c r="G393" s="12">
        <v>61.2</v>
      </c>
      <c r="H393" s="12">
        <v>9.6999999999999993</v>
      </c>
      <c r="I393" s="12">
        <v>6</v>
      </c>
      <c r="J393" s="12">
        <v>2.2000000000000002</v>
      </c>
      <c r="K393" s="12">
        <v>5.7</v>
      </c>
      <c r="L393" s="12">
        <v>28.8</v>
      </c>
      <c r="M393" s="12">
        <v>6.2</v>
      </c>
      <c r="N393" s="12">
        <v>88.8</v>
      </c>
      <c r="O393" s="12">
        <v>3.8</v>
      </c>
      <c r="P393" s="12">
        <v>6.4</v>
      </c>
      <c r="Q393" s="12">
        <v>5.7</v>
      </c>
      <c r="R393" s="23"/>
      <c r="S393" s="49">
        <f t="shared" si="122"/>
        <v>1.4735357510368778</v>
      </c>
      <c r="T393" s="49">
        <f t="shared" si="123"/>
        <v>1.9016486669587422</v>
      </c>
      <c r="U393" s="49">
        <f t="shared" si="124"/>
        <v>1.3064364355392606</v>
      </c>
      <c r="V393" s="49">
        <f t="shared" si="125"/>
        <v>1.486283624848477</v>
      </c>
      <c r="W393" s="49">
        <f t="shared" si="126"/>
        <v>-0.15226644235494874</v>
      </c>
      <c r="X393" s="49">
        <f t="shared" si="127"/>
        <v>0.58549948335290758</v>
      </c>
      <c r="Y393" s="49">
        <f t="shared" si="128"/>
        <v>1.098572558660259</v>
      </c>
      <c r="Z393" s="49">
        <f t="shared" si="129"/>
        <v>1.2405757620737066</v>
      </c>
      <c r="AA393" s="49">
        <f t="shared" si="130"/>
        <v>0.89095029318761709</v>
      </c>
      <c r="AB393" s="49">
        <f t="shared" si="131"/>
        <v>0.65038338852262656</v>
      </c>
      <c r="AC393" s="49">
        <f t="shared" si="132"/>
        <v>1.2910225920529534</v>
      </c>
      <c r="AD393" s="49">
        <f t="shared" si="133"/>
        <v>0.87185589566941479</v>
      </c>
      <c r="AE393" s="49">
        <f t="shared" si="134"/>
        <v>1.2208331617784371</v>
      </c>
      <c r="AF393" s="49">
        <f t="shared" si="135"/>
        <v>0.97882461335025317</v>
      </c>
      <c r="AG393" s="49">
        <f t="shared" si="136"/>
        <v>1.0392985987393721</v>
      </c>
      <c r="AH393" s="49">
        <f t="shared" si="137"/>
        <v>1.0999585825773679</v>
      </c>
      <c r="AI393" s="49">
        <f t="shared" si="138"/>
        <v>0.92730314792798341</v>
      </c>
      <c r="AJ393" s="87">
        <f t="shared" si="139"/>
        <v>1.0906340657127647</v>
      </c>
      <c r="AK393" s="89">
        <f t="shared" si="141"/>
        <v>0.89808689355405191</v>
      </c>
      <c r="AL393" s="89">
        <f t="shared" si="141"/>
        <v>0.85105144278672595</v>
      </c>
      <c r="AM393" s="89">
        <f t="shared" si="141"/>
        <v>0.84033530483042196</v>
      </c>
      <c r="AN393" s="89">
        <f t="shared" si="140"/>
        <v>0.92624154127358105</v>
      </c>
    </row>
    <row r="394" spans="1:53">
      <c r="A394" s="1" t="s">
        <v>9</v>
      </c>
      <c r="B394" s="1">
        <v>13113140207</v>
      </c>
      <c r="C394" s="1"/>
      <c r="D394" s="12">
        <v>93</v>
      </c>
      <c r="E394" s="12">
        <v>92.9</v>
      </c>
      <c r="F394" s="12">
        <v>81.2</v>
      </c>
      <c r="G394" s="12">
        <v>64.099999999999994</v>
      </c>
      <c r="H394" s="12">
        <v>6</v>
      </c>
      <c r="I394" s="12">
        <v>3.7</v>
      </c>
      <c r="J394" s="12">
        <v>2.5</v>
      </c>
      <c r="K394" s="12">
        <v>3.4</v>
      </c>
      <c r="L394" s="12">
        <v>24</v>
      </c>
      <c r="M394" s="12">
        <v>2.5649000000000002</v>
      </c>
      <c r="N394" s="12">
        <v>90.2</v>
      </c>
      <c r="O394" s="12">
        <v>2</v>
      </c>
      <c r="P394" s="12">
        <v>3.7</v>
      </c>
      <c r="Q394" s="12">
        <v>5.3</v>
      </c>
      <c r="R394" s="23"/>
      <c r="S394" s="49">
        <f t="shared" si="122"/>
        <v>1.6183448485180583</v>
      </c>
      <c r="T394" s="49">
        <f t="shared" si="123"/>
        <v>2.2075424417634002</v>
      </c>
      <c r="U394" s="49">
        <f t="shared" si="124"/>
        <v>1.6850126302484725</v>
      </c>
      <c r="V394" s="49">
        <f t="shared" si="125"/>
        <v>1.6404343990909807</v>
      </c>
      <c r="W394" s="49">
        <f t="shared" si="126"/>
        <v>1.1690695759071121</v>
      </c>
      <c r="X394" s="49">
        <f t="shared" si="127"/>
        <v>0.86010167140217486</v>
      </c>
      <c r="Y394" s="49">
        <f t="shared" si="128"/>
        <v>1.083500278414653</v>
      </c>
      <c r="Z394" s="49">
        <f t="shared" si="129"/>
        <v>1.3540593545000115</v>
      </c>
      <c r="AA394" s="49">
        <f t="shared" si="130"/>
        <v>1.3327331818839394</v>
      </c>
      <c r="AB394" s="49">
        <f t="shared" si="131"/>
        <v>0.95759284195372907</v>
      </c>
      <c r="AC394" s="49">
        <f t="shared" si="132"/>
        <v>1.4225506319540147</v>
      </c>
      <c r="AD394" s="49">
        <f t="shared" si="133"/>
        <v>1.0569916309597509</v>
      </c>
      <c r="AE394" s="49">
        <f t="shared" si="134"/>
        <v>1.4147320526795804</v>
      </c>
      <c r="AF394" s="49">
        <f t="shared" si="135"/>
        <v>1.0388375064721873</v>
      </c>
      <c r="AG394" s="49">
        <f t="shared" si="136"/>
        <v>1.3047865436546406</v>
      </c>
      <c r="AH394" s="49">
        <f t="shared" si="137"/>
        <v>1.4662865493349788</v>
      </c>
      <c r="AI394" s="49">
        <f t="shared" si="138"/>
        <v>1.21479512611256</v>
      </c>
      <c r="AJ394" s="87">
        <f t="shared" si="139"/>
        <v>1.2332779555163835</v>
      </c>
      <c r="AK394" s="89">
        <f t="shared" si="141"/>
        <v>0.97733731191419526</v>
      </c>
      <c r="AL394" s="89">
        <f t="shared" si="141"/>
        <v>0.95811299759142432</v>
      </c>
      <c r="AM394" s="89">
        <f t="shared" si="141"/>
        <v>0.90722667643839228</v>
      </c>
      <c r="AN394" s="89">
        <f t="shared" si="140"/>
        <v>0.96610632945225317</v>
      </c>
    </row>
    <row r="395" spans="1:53">
      <c r="A395" s="1" t="s">
        <v>9</v>
      </c>
      <c r="B395" s="1">
        <v>13113140208</v>
      </c>
      <c r="C395" s="1"/>
      <c r="D395" s="12">
        <v>90.3</v>
      </c>
      <c r="E395" s="12">
        <v>87.7</v>
      </c>
      <c r="F395" s="12">
        <v>78.400000000000006</v>
      </c>
      <c r="G395" s="12">
        <v>59.5</v>
      </c>
      <c r="H395" s="12">
        <v>6.8</v>
      </c>
      <c r="I395" s="12">
        <v>5.5</v>
      </c>
      <c r="J395" s="12">
        <v>21.2</v>
      </c>
      <c r="K395" s="12">
        <v>21.9</v>
      </c>
      <c r="L395" s="12">
        <v>30.3</v>
      </c>
      <c r="M395" s="12">
        <v>8.9</v>
      </c>
      <c r="N395" s="12">
        <v>88</v>
      </c>
      <c r="O395" s="12">
        <v>8.1999999999999993</v>
      </c>
      <c r="P395" s="12">
        <v>12</v>
      </c>
      <c r="Q395" s="12">
        <v>9.1999999999999993</v>
      </c>
      <c r="R395" s="23"/>
      <c r="S395" s="49">
        <f t="shared" si="122"/>
        <v>1.3883539289891247</v>
      </c>
      <c r="T395" s="49">
        <f t="shared" si="123"/>
        <v>1.7104650577058311</v>
      </c>
      <c r="U395" s="49">
        <f t="shared" si="124"/>
        <v>1.5508337257945748</v>
      </c>
      <c r="V395" s="49">
        <f t="shared" si="125"/>
        <v>1.3959193778787331</v>
      </c>
      <c r="W395" s="49">
        <f t="shared" si="126"/>
        <v>0.88337530168828815</v>
      </c>
      <c r="X395" s="49">
        <f t="shared" si="127"/>
        <v>0.64519561118970481</v>
      </c>
      <c r="Y395" s="49">
        <f t="shared" si="128"/>
        <v>0.14399480977187495</v>
      </c>
      <c r="Z395" s="49">
        <f t="shared" si="129"/>
        <v>0.44125654585364604</v>
      </c>
      <c r="AA395" s="49">
        <f t="shared" si="130"/>
        <v>0.75289314047001643</v>
      </c>
      <c r="AB395" s="49">
        <f t="shared" si="131"/>
        <v>0.42220107599643009</v>
      </c>
      <c r="AC395" s="49">
        <f t="shared" si="132"/>
        <v>1.2158637121094906</v>
      </c>
      <c r="AD395" s="49">
        <f t="shared" si="133"/>
        <v>0.41930187607081526</v>
      </c>
      <c r="AE395" s="49">
        <f t="shared" si="134"/>
        <v>0.81867249916865903</v>
      </c>
      <c r="AF395" s="49">
        <f t="shared" si="135"/>
        <v>0.45371179853332982</v>
      </c>
      <c r="AG395" s="49">
        <f t="shared" si="136"/>
        <v>0.78942072501868399</v>
      </c>
      <c r="AH395" s="49">
        <f t="shared" si="137"/>
        <v>1.1025911161454471</v>
      </c>
      <c r="AI395" s="49">
        <f t="shared" si="138"/>
        <v>0.53878358744003085</v>
      </c>
      <c r="AJ395" s="87">
        <f t="shared" si="139"/>
        <v>0.72688747147057375</v>
      </c>
      <c r="AK395" s="89">
        <f t="shared" si="141"/>
        <v>0.82349621472821</v>
      </c>
      <c r="AL395" s="89">
        <f t="shared" si="141"/>
        <v>0.85182081657865549</v>
      </c>
      <c r="AM395" s="89">
        <f t="shared" si="141"/>
        <v>0.74993763021815985</v>
      </c>
      <c r="AN395" s="89">
        <f t="shared" si="140"/>
        <v>0.82458502482452911</v>
      </c>
    </row>
    <row r="396" spans="1:53">
      <c r="A396" s="1" t="s">
        <v>9</v>
      </c>
      <c r="B396" s="1">
        <v>13113140303</v>
      </c>
      <c r="C396" s="1"/>
      <c r="D396" s="12">
        <v>93.4</v>
      </c>
      <c r="E396" s="12">
        <v>89.8</v>
      </c>
      <c r="F396" s="12">
        <v>66.400000000000006</v>
      </c>
      <c r="G396" s="12">
        <v>65.400000000000006</v>
      </c>
      <c r="H396" s="12">
        <v>6.1</v>
      </c>
      <c r="I396" s="12">
        <v>4.7</v>
      </c>
      <c r="J396" s="12">
        <v>11.2</v>
      </c>
      <c r="K396" s="12">
        <v>14.6</v>
      </c>
      <c r="L396" s="12">
        <v>33.299999999999997</v>
      </c>
      <c r="M396" s="12">
        <v>11.1</v>
      </c>
      <c r="N396" s="12">
        <v>90.6</v>
      </c>
      <c r="O396" s="12">
        <v>4.7</v>
      </c>
      <c r="P396" s="12">
        <v>7.9</v>
      </c>
      <c r="Q396" s="12">
        <v>6.7</v>
      </c>
      <c r="R396" s="23"/>
      <c r="S396" s="49">
        <f t="shared" si="122"/>
        <v>1.6524175773371601</v>
      </c>
      <c r="T396" s="49">
        <f t="shared" si="123"/>
        <v>1.9112078474213872</v>
      </c>
      <c r="U396" s="49">
        <f t="shared" si="124"/>
        <v>0.97578127813501281</v>
      </c>
      <c r="V396" s="49">
        <f t="shared" si="125"/>
        <v>1.7095364703031384</v>
      </c>
      <c r="W396" s="49">
        <f t="shared" si="126"/>
        <v>1.1333577916297592</v>
      </c>
      <c r="X396" s="49">
        <f t="shared" si="127"/>
        <v>0.7407094157285804</v>
      </c>
      <c r="Y396" s="49">
        <f t="shared" si="128"/>
        <v>0.64640415129207707</v>
      </c>
      <c r="Z396" s="49">
        <f t="shared" si="129"/>
        <v>0.80144360007626592</v>
      </c>
      <c r="AA396" s="49">
        <f t="shared" si="130"/>
        <v>0.47677883503481538</v>
      </c>
      <c r="AB396" s="49">
        <f t="shared" si="131"/>
        <v>0.2362747472713812</v>
      </c>
      <c r="AC396" s="49">
        <f t="shared" si="132"/>
        <v>1.4601300719257453</v>
      </c>
      <c r="AD396" s="49">
        <f t="shared" si="133"/>
        <v>0.77928802802424657</v>
      </c>
      <c r="AE396" s="49">
        <f t="shared" si="134"/>
        <v>1.1131115557222466</v>
      </c>
      <c r="AF396" s="49">
        <f t="shared" si="135"/>
        <v>0.82879238054541793</v>
      </c>
      <c r="AG396" s="49">
        <f t="shared" si="136"/>
        <v>0.93431213591049644</v>
      </c>
      <c r="AH396" s="49">
        <f t="shared" si="137"/>
        <v>1.2527735045495878</v>
      </c>
      <c r="AI396" s="49">
        <f t="shared" si="138"/>
        <v>0.50483239412748748</v>
      </c>
      <c r="AJ396" s="87">
        <f t="shared" si="139"/>
        <v>1.0453305090544143</v>
      </c>
      <c r="AK396" s="89">
        <f t="shared" si="141"/>
        <v>0.86674753799877247</v>
      </c>
      <c r="AL396" s="89">
        <f t="shared" si="141"/>
        <v>0.89571252419012826</v>
      </c>
      <c r="AM396" s="89">
        <f t="shared" si="141"/>
        <v>0.74203813367309346</v>
      </c>
      <c r="AN396" s="89">
        <f t="shared" si="140"/>
        <v>0.91358052444059923</v>
      </c>
    </row>
    <row r="397" spans="1:53">
      <c r="A397" s="1" t="s">
        <v>9</v>
      </c>
      <c r="B397" s="1">
        <v>13113140304</v>
      </c>
      <c r="C397" s="1"/>
      <c r="D397" s="12">
        <v>93.3</v>
      </c>
      <c r="E397" s="12">
        <v>90.9</v>
      </c>
      <c r="F397" s="12">
        <v>66.7</v>
      </c>
      <c r="G397" s="12">
        <v>64.900000000000006</v>
      </c>
      <c r="H397" s="12">
        <v>8.1</v>
      </c>
      <c r="I397" s="12">
        <v>10.3</v>
      </c>
      <c r="J397" s="12">
        <v>2</v>
      </c>
      <c r="K397" s="12">
        <v>14.3</v>
      </c>
      <c r="L397" s="12">
        <v>34.299999999999997</v>
      </c>
      <c r="M397" s="12">
        <v>12.8</v>
      </c>
      <c r="N397" s="12">
        <v>90.5</v>
      </c>
      <c r="O397" s="12">
        <v>3.9</v>
      </c>
      <c r="P397" s="12">
        <v>14.1</v>
      </c>
      <c r="Q397" s="12">
        <v>9.8000000000000007</v>
      </c>
      <c r="R397" s="23"/>
      <c r="S397" s="49">
        <f t="shared" si="122"/>
        <v>1.6438993951323839</v>
      </c>
      <c r="T397" s="49">
        <f t="shared" si="123"/>
        <v>2.0163588325104893</v>
      </c>
      <c r="U397" s="49">
        <f t="shared" si="124"/>
        <v>0.99015758932650166</v>
      </c>
      <c r="V397" s="49">
        <f t="shared" si="125"/>
        <v>1.682958750606155</v>
      </c>
      <c r="W397" s="49">
        <f t="shared" si="126"/>
        <v>0.41912210608269918</v>
      </c>
      <c r="X397" s="49">
        <f t="shared" si="127"/>
        <v>7.2112783956451112E-2</v>
      </c>
      <c r="Y397" s="49">
        <f t="shared" si="128"/>
        <v>1.1086207454906631</v>
      </c>
      <c r="Z397" s="49">
        <f t="shared" si="129"/>
        <v>0.81624580778404476</v>
      </c>
      <c r="AA397" s="49">
        <f t="shared" si="130"/>
        <v>0.38474073322308161</v>
      </c>
      <c r="AB397" s="49">
        <f t="shared" si="131"/>
        <v>9.2604402347479645E-2</v>
      </c>
      <c r="AC397" s="49">
        <f t="shared" si="132"/>
        <v>1.450735211932813</v>
      </c>
      <c r="AD397" s="49">
        <f t="shared" si="133"/>
        <v>0.86157057704217377</v>
      </c>
      <c r="AE397" s="49">
        <f t="shared" si="134"/>
        <v>0.66786225068999217</v>
      </c>
      <c r="AF397" s="49">
        <f t="shared" si="135"/>
        <v>0.36369245885042845</v>
      </c>
      <c r="AG397" s="49">
        <f t="shared" si="136"/>
        <v>0.80016023539689141</v>
      </c>
      <c r="AH397" s="49">
        <f t="shared" si="137"/>
        <v>1.1333186004436204</v>
      </c>
      <c r="AI397" s="49">
        <f t="shared" si="138"/>
        <v>0.43119698111820198</v>
      </c>
      <c r="AJ397" s="87">
        <f t="shared" si="139"/>
        <v>0.83596512462885197</v>
      </c>
      <c r="AK397" s="89">
        <f t="shared" si="141"/>
        <v>0.82670205027274912</v>
      </c>
      <c r="AL397" s="89">
        <f t="shared" si="141"/>
        <v>0.86080110894704054</v>
      </c>
      <c r="AM397" s="89">
        <f t="shared" si="141"/>
        <v>0.72490522510912603</v>
      </c>
      <c r="AN397" s="89">
        <f t="shared" si="140"/>
        <v>0.85506903324695716</v>
      </c>
    </row>
    <row r="398" spans="1:53">
      <c r="A398" s="1" t="s">
        <v>9</v>
      </c>
      <c r="B398" s="1">
        <v>13113140305</v>
      </c>
      <c r="C398" s="1"/>
      <c r="D398" s="12">
        <v>87.9</v>
      </c>
      <c r="E398" s="12">
        <v>77.5</v>
      </c>
      <c r="F398" s="12">
        <v>63.3</v>
      </c>
      <c r="G398" s="12">
        <v>53.2</v>
      </c>
      <c r="H398" s="12">
        <v>10.7</v>
      </c>
      <c r="I398" s="12">
        <v>16.7</v>
      </c>
      <c r="J398" s="12">
        <v>10.8</v>
      </c>
      <c r="K398" s="12">
        <v>16.2</v>
      </c>
      <c r="L398" s="12">
        <v>28.9</v>
      </c>
      <c r="M398" s="12">
        <v>4.7</v>
      </c>
      <c r="N398" s="12">
        <v>80.599999999999994</v>
      </c>
      <c r="O398" s="12">
        <v>12.5</v>
      </c>
      <c r="P398" s="12">
        <v>14.3</v>
      </c>
      <c r="Q398" s="12">
        <v>9.1999999999999993</v>
      </c>
      <c r="R398" s="23"/>
      <c r="S398" s="49">
        <f t="shared" si="122"/>
        <v>1.1839175560745181</v>
      </c>
      <c r="T398" s="49">
        <f t="shared" si="123"/>
        <v>0.73542865051598416</v>
      </c>
      <c r="U398" s="49">
        <f t="shared" si="124"/>
        <v>0.82722606248962549</v>
      </c>
      <c r="V398" s="49">
        <f t="shared" si="125"/>
        <v>1.0610401096967412</v>
      </c>
      <c r="W398" s="49">
        <f t="shared" si="126"/>
        <v>-0.50938428512847878</v>
      </c>
      <c r="X398" s="49">
        <f t="shared" si="127"/>
        <v>-0.69199765235455357</v>
      </c>
      <c r="Y398" s="49">
        <f t="shared" si="128"/>
        <v>0.66650052495288514</v>
      </c>
      <c r="Z398" s="49">
        <f t="shared" si="129"/>
        <v>0.72249849230144514</v>
      </c>
      <c r="AA398" s="49">
        <f t="shared" si="130"/>
        <v>0.88174648300644398</v>
      </c>
      <c r="AB398" s="49">
        <f t="shared" si="131"/>
        <v>0.77715133992606911</v>
      </c>
      <c r="AC398" s="49">
        <f t="shared" si="132"/>
        <v>0.52064407263245571</v>
      </c>
      <c r="AD398" s="49">
        <f t="shared" si="133"/>
        <v>-2.2966824900543404E-2</v>
      </c>
      <c r="AE398" s="49">
        <f t="shared" si="134"/>
        <v>0.65349936988250001</v>
      </c>
      <c r="AF398" s="49">
        <f t="shared" si="135"/>
        <v>0.45371179853332982</v>
      </c>
      <c r="AG398" s="49">
        <f t="shared" si="136"/>
        <v>0.5541846236532304</v>
      </c>
      <c r="AH398" s="49">
        <f t="shared" si="137"/>
        <v>0.46753299517810304</v>
      </c>
      <c r="AI398" s="49">
        <f t="shared" si="138"/>
        <v>0.79379877174465274</v>
      </c>
      <c r="AJ398" s="87">
        <f t="shared" si="139"/>
        <v>0.40122210403693553</v>
      </c>
      <c r="AK398" s="89">
        <f t="shared" si="141"/>
        <v>0.75327622996554544</v>
      </c>
      <c r="AL398" s="89">
        <f t="shared" si="141"/>
        <v>0.66622125555168832</v>
      </c>
      <c r="AM398" s="89">
        <f t="shared" si="141"/>
        <v>0.80927255694103228</v>
      </c>
      <c r="AN398" s="89">
        <f t="shared" si="140"/>
        <v>0.73357109560719747</v>
      </c>
    </row>
    <row r="399" spans="1:53">
      <c r="A399" s="1" t="s">
        <v>9</v>
      </c>
      <c r="B399" s="1">
        <v>13113140306</v>
      </c>
      <c r="C399" s="1"/>
      <c r="D399" s="12">
        <v>94.1</v>
      </c>
      <c r="E399" s="12">
        <v>85.4</v>
      </c>
      <c r="F399" s="12">
        <v>76.599999999999994</v>
      </c>
      <c r="G399" s="12">
        <v>67.7</v>
      </c>
      <c r="H399" s="12">
        <v>8.3000000000000007</v>
      </c>
      <c r="I399" s="12">
        <v>3.3</v>
      </c>
      <c r="J399" s="12">
        <v>14.3</v>
      </c>
      <c r="K399" s="12">
        <v>10.9</v>
      </c>
      <c r="L399" s="12">
        <v>27.1</v>
      </c>
      <c r="M399" s="12">
        <v>13</v>
      </c>
      <c r="N399" s="12">
        <v>91.3</v>
      </c>
      <c r="O399" s="12">
        <v>4.8</v>
      </c>
      <c r="P399" s="12">
        <v>6.8</v>
      </c>
      <c r="Q399" s="12">
        <v>5.8</v>
      </c>
      <c r="R399" s="23"/>
      <c r="S399" s="49">
        <f t="shared" si="122"/>
        <v>1.7120448527705863</v>
      </c>
      <c r="T399" s="49">
        <f t="shared" si="123"/>
        <v>1.4906039070649837</v>
      </c>
      <c r="U399" s="49">
        <f t="shared" si="124"/>
        <v>1.4645758586456399</v>
      </c>
      <c r="V399" s="49">
        <f t="shared" si="125"/>
        <v>1.8317939809092623</v>
      </c>
      <c r="W399" s="49">
        <f t="shared" si="126"/>
        <v>0.34769853752799279</v>
      </c>
      <c r="X399" s="49">
        <f t="shared" si="127"/>
        <v>0.90785857367161271</v>
      </c>
      <c r="Y399" s="49">
        <f t="shared" si="128"/>
        <v>0.4906572554208144</v>
      </c>
      <c r="Z399" s="49">
        <f t="shared" si="129"/>
        <v>0.98400416180553885</v>
      </c>
      <c r="AA399" s="49">
        <f t="shared" si="130"/>
        <v>1.0474150662675645</v>
      </c>
      <c r="AB399" s="49">
        <f t="shared" si="131"/>
        <v>7.5702008827020703E-2</v>
      </c>
      <c r="AC399" s="49">
        <f t="shared" si="132"/>
        <v>1.5258940918762758</v>
      </c>
      <c r="AD399" s="49">
        <f t="shared" si="133"/>
        <v>0.76900270939700577</v>
      </c>
      <c r="AE399" s="49">
        <f t="shared" si="134"/>
        <v>1.1921074001634531</v>
      </c>
      <c r="AF399" s="49">
        <f t="shared" si="135"/>
        <v>0.96382139006976975</v>
      </c>
      <c r="AG399" s="49">
        <f t="shared" si="136"/>
        <v>0.99765685574194751</v>
      </c>
      <c r="AH399" s="49">
        <f t="shared" si="137"/>
        <v>1.1778904237158418</v>
      </c>
      <c r="AI399" s="49">
        <f t="shared" si="138"/>
        <v>0.70237374563337462</v>
      </c>
      <c r="AJ399" s="87">
        <f t="shared" si="139"/>
        <v>1.1127063978766261</v>
      </c>
      <c r="AK399" s="89">
        <f t="shared" si="141"/>
        <v>0.8856564777216317</v>
      </c>
      <c r="AL399" s="89">
        <f t="shared" si="141"/>
        <v>0.8738274927698233</v>
      </c>
      <c r="AM399" s="89">
        <f t="shared" si="141"/>
        <v>0.78800050116230869</v>
      </c>
      <c r="AN399" s="89">
        <f t="shared" si="140"/>
        <v>0.93241011146283359</v>
      </c>
    </row>
    <row r="400" spans="1:53" ht="15" thickBot="1">
      <c r="A400" s="1" t="s">
        <v>9</v>
      </c>
      <c r="B400" s="1">
        <v>13113140307</v>
      </c>
      <c r="C400" s="1"/>
      <c r="D400" s="12">
        <v>94.1</v>
      </c>
      <c r="E400" s="12">
        <v>85.4</v>
      </c>
      <c r="F400" s="12">
        <v>79.7</v>
      </c>
      <c r="G400" s="12">
        <v>67.7</v>
      </c>
      <c r="H400" s="12">
        <v>7.3769</v>
      </c>
      <c r="I400" s="12">
        <v>0.5</v>
      </c>
      <c r="J400" s="12">
        <v>1.2</v>
      </c>
      <c r="K400" s="12">
        <v>7</v>
      </c>
      <c r="L400" s="12">
        <v>27.9</v>
      </c>
      <c r="M400" s="12">
        <v>1.0559000000000001</v>
      </c>
      <c r="N400" s="12">
        <v>91.3</v>
      </c>
      <c r="O400" s="12">
        <v>1.7</v>
      </c>
      <c r="P400" s="12">
        <v>1.8</v>
      </c>
      <c r="Q400" s="12">
        <v>4.8</v>
      </c>
      <c r="R400" s="23"/>
      <c r="S400" s="49">
        <f t="shared" si="122"/>
        <v>1.7120448527705863</v>
      </c>
      <c r="T400" s="49">
        <f t="shared" si="123"/>
        <v>1.4906039070649837</v>
      </c>
      <c r="U400" s="49">
        <f t="shared" si="124"/>
        <v>1.6131310742910272</v>
      </c>
      <c r="V400" s="49">
        <f t="shared" si="125"/>
        <v>1.8317939809092623</v>
      </c>
      <c r="W400" s="49">
        <f t="shared" si="126"/>
        <v>0.67735401819223862</v>
      </c>
      <c r="X400" s="49">
        <f t="shared" si="127"/>
        <v>1.2421568895576773</v>
      </c>
      <c r="Y400" s="49">
        <f t="shared" si="128"/>
        <v>1.1488134928122793</v>
      </c>
      <c r="Z400" s="49">
        <f t="shared" si="129"/>
        <v>1.1764328620066646</v>
      </c>
      <c r="AA400" s="49">
        <f t="shared" si="130"/>
        <v>0.97378458481817776</v>
      </c>
      <c r="AB400" s="49">
        <f t="shared" si="131"/>
        <v>1.0851214010655921</v>
      </c>
      <c r="AC400" s="49">
        <f t="shared" si="132"/>
        <v>1.5258940918762758</v>
      </c>
      <c r="AD400" s="49">
        <f t="shared" si="133"/>
        <v>1.0878475868414736</v>
      </c>
      <c r="AE400" s="49">
        <f t="shared" si="134"/>
        <v>1.551179420350755</v>
      </c>
      <c r="AF400" s="49">
        <f t="shared" si="135"/>
        <v>1.113853622874605</v>
      </c>
      <c r="AG400" s="49">
        <f t="shared" si="136"/>
        <v>1.2620418074956909</v>
      </c>
      <c r="AH400" s="49">
        <f t="shared" si="137"/>
        <v>1.3879854593711507</v>
      </c>
      <c r="AI400" s="49">
        <f t="shared" si="138"/>
        <v>1.0784462826301449</v>
      </c>
      <c r="AJ400" s="87">
        <f t="shared" si="139"/>
        <v>1.3196936804857773</v>
      </c>
      <c r="AK400" s="89">
        <f t="shared" si="141"/>
        <v>0.96457764320542627</v>
      </c>
      <c r="AL400" s="89">
        <f t="shared" si="141"/>
        <v>0.9352290324150041</v>
      </c>
      <c r="AM400" s="89">
        <f t="shared" si="141"/>
        <v>0.87550210027702324</v>
      </c>
      <c r="AN400" s="89">
        <f t="shared" si="140"/>
        <v>0.99025699286976099</v>
      </c>
      <c r="AU400" s="56"/>
      <c r="AV400" s="56"/>
      <c r="AW400" s="56"/>
      <c r="AX400" s="56"/>
      <c r="AY400" s="56"/>
      <c r="AZ400" s="56"/>
      <c r="BA400" s="56"/>
    </row>
    <row r="401" spans="1:46">
      <c r="A401" s="1" t="s">
        <v>9</v>
      </c>
      <c r="B401" s="1">
        <v>13113140403</v>
      </c>
      <c r="C401" s="1"/>
      <c r="D401" s="12">
        <v>83.4</v>
      </c>
      <c r="E401" s="12">
        <v>71.900000000000006</v>
      </c>
      <c r="F401" s="12">
        <v>61.4</v>
      </c>
      <c r="G401" s="12">
        <v>46.9</v>
      </c>
      <c r="H401" s="12">
        <v>5.8</v>
      </c>
      <c r="I401" s="12">
        <v>8.9</v>
      </c>
      <c r="J401" s="12">
        <v>6.7</v>
      </c>
      <c r="K401" s="12">
        <v>11.8</v>
      </c>
      <c r="L401" s="12">
        <v>29.4</v>
      </c>
      <c r="M401" s="12">
        <v>4.2</v>
      </c>
      <c r="N401" s="12">
        <v>75.099999999999994</v>
      </c>
      <c r="O401" s="12">
        <v>4.9000000000000004</v>
      </c>
      <c r="P401" s="12">
        <v>11.9</v>
      </c>
      <c r="Q401" s="12">
        <v>14.2</v>
      </c>
      <c r="R401" s="23"/>
      <c r="S401" s="49">
        <f t="shared" si="122"/>
        <v>0.80059935685962924</v>
      </c>
      <c r="T401" s="49">
        <f t="shared" si="123"/>
        <v>0.20011454460783362</v>
      </c>
      <c r="U401" s="49">
        <f t="shared" si="124"/>
        <v>0.73617609161019493</v>
      </c>
      <c r="V401" s="49">
        <f t="shared" si="125"/>
        <v>0.72616084151474924</v>
      </c>
      <c r="W401" s="49">
        <f t="shared" si="126"/>
        <v>1.2404931444618181</v>
      </c>
      <c r="X401" s="49">
        <f t="shared" si="127"/>
        <v>0.23926194189948347</v>
      </c>
      <c r="Y401" s="49">
        <f t="shared" si="128"/>
        <v>0.87248835497616806</v>
      </c>
      <c r="Z401" s="49">
        <f t="shared" si="129"/>
        <v>0.93959753868220219</v>
      </c>
      <c r="AA401" s="49">
        <f t="shared" si="130"/>
        <v>0.83572743210057698</v>
      </c>
      <c r="AB401" s="49">
        <f t="shared" si="131"/>
        <v>0.81940732372721659</v>
      </c>
      <c r="AC401" s="49">
        <f t="shared" si="132"/>
        <v>3.9267730211464741E-3</v>
      </c>
      <c r="AD401" s="49">
        <f t="shared" si="133"/>
        <v>0.75871739076976474</v>
      </c>
      <c r="AE401" s="49">
        <f t="shared" si="134"/>
        <v>0.82585393957240505</v>
      </c>
      <c r="AF401" s="49">
        <f t="shared" si="135"/>
        <v>-0.29644936549084666</v>
      </c>
      <c r="AG401" s="49">
        <f t="shared" si="136"/>
        <v>0.62527404386015972</v>
      </c>
      <c r="AH401" s="49">
        <f t="shared" si="137"/>
        <v>0.68789918227569669</v>
      </c>
      <c r="AI401" s="49">
        <f t="shared" si="138"/>
        <v>0.86491076483666518</v>
      </c>
      <c r="AJ401" s="87">
        <f t="shared" si="139"/>
        <v>0.32301218446811741</v>
      </c>
      <c r="AK401" s="89">
        <f t="shared" si="141"/>
        <v>0.77449702887668703</v>
      </c>
      <c r="AL401" s="89">
        <f t="shared" si="141"/>
        <v>0.7306246010725671</v>
      </c>
      <c r="AM401" s="89">
        <f t="shared" si="141"/>
        <v>0.82581833601194343</v>
      </c>
      <c r="AN401" s="89">
        <f t="shared" si="140"/>
        <v>0.71171371439462472</v>
      </c>
    </row>
    <row r="402" spans="1:46">
      <c r="A402" s="1" t="s">
        <v>9</v>
      </c>
      <c r="B402" s="1">
        <v>13113140404</v>
      </c>
      <c r="C402" s="1"/>
      <c r="D402" s="12">
        <v>89.7</v>
      </c>
      <c r="E402" s="12">
        <v>79.599999999999994</v>
      </c>
      <c r="F402" s="12">
        <v>58.7</v>
      </c>
      <c r="G402" s="12">
        <v>52.4</v>
      </c>
      <c r="H402" s="12">
        <v>8.8000000000000007</v>
      </c>
      <c r="I402" s="12">
        <v>0.9</v>
      </c>
      <c r="J402" s="12">
        <v>14.6</v>
      </c>
      <c r="K402" s="12">
        <v>14.7</v>
      </c>
      <c r="L402" s="12">
        <v>28.5</v>
      </c>
      <c r="M402" s="12">
        <v>3.9</v>
      </c>
      <c r="N402" s="12">
        <v>81.400000000000006</v>
      </c>
      <c r="O402" s="12">
        <v>7.3</v>
      </c>
      <c r="P402" s="12">
        <v>18.899999999999999</v>
      </c>
      <c r="Q402" s="12">
        <v>8.8000000000000007</v>
      </c>
      <c r="R402" s="23"/>
      <c r="S402" s="49">
        <f t="shared" si="122"/>
        <v>1.3372448357604734</v>
      </c>
      <c r="T402" s="49">
        <f t="shared" si="123"/>
        <v>0.93617144023154031</v>
      </c>
      <c r="U402" s="49">
        <f t="shared" si="124"/>
        <v>0.60678929088679368</v>
      </c>
      <c r="V402" s="49">
        <f t="shared" si="125"/>
        <v>1.0185157581815676</v>
      </c>
      <c r="W402" s="49">
        <f t="shared" si="126"/>
        <v>0.16913961614122777</v>
      </c>
      <c r="X402" s="49">
        <f t="shared" si="127"/>
        <v>1.1943999872882394</v>
      </c>
      <c r="Y402" s="49">
        <f t="shared" si="128"/>
        <v>0.47558497517520837</v>
      </c>
      <c r="Z402" s="49">
        <f t="shared" si="129"/>
        <v>0.7965095308403396</v>
      </c>
      <c r="AA402" s="49">
        <f t="shared" si="130"/>
        <v>0.91856172373113731</v>
      </c>
      <c r="AB402" s="49">
        <f t="shared" si="131"/>
        <v>0.84476091400790498</v>
      </c>
      <c r="AC402" s="49">
        <f t="shared" si="132"/>
        <v>0.59580295257591998</v>
      </c>
      <c r="AD402" s="49">
        <f t="shared" si="133"/>
        <v>0.51186974371598326</v>
      </c>
      <c r="AE402" s="49">
        <f t="shared" si="134"/>
        <v>0.32315311131018237</v>
      </c>
      <c r="AF402" s="49">
        <f t="shared" si="135"/>
        <v>0.51372469165526369</v>
      </c>
      <c r="AG402" s="49">
        <f t="shared" si="136"/>
        <v>0.719702428764316</v>
      </c>
      <c r="AH402" s="49">
        <f t="shared" si="137"/>
        <v>0.81969227195215022</v>
      </c>
      <c r="AI402" s="49">
        <f t="shared" si="138"/>
        <v>0.85327738952646059</v>
      </c>
      <c r="AJ402" s="87">
        <f t="shared" si="139"/>
        <v>0.48613762481433731</v>
      </c>
      <c r="AK402" s="89">
        <f t="shared" si="141"/>
        <v>0.80268470802390934</v>
      </c>
      <c r="AL402" s="89">
        <f t="shared" si="141"/>
        <v>0.76914192536577985</v>
      </c>
      <c r="AM402" s="89">
        <f t="shared" si="141"/>
        <v>0.82311157377167576</v>
      </c>
      <c r="AN402" s="89">
        <f t="shared" si="140"/>
        <v>0.75730249590435117</v>
      </c>
    </row>
    <row r="403" spans="1:46">
      <c r="A403" s="1" t="s">
        <v>9</v>
      </c>
      <c r="B403" s="1">
        <v>13113140405</v>
      </c>
      <c r="C403" s="1"/>
      <c r="D403" s="12">
        <v>93.5</v>
      </c>
      <c r="E403" s="12">
        <v>84.3</v>
      </c>
      <c r="F403" s="12">
        <v>64.400000000000006</v>
      </c>
      <c r="G403" s="12">
        <v>56.4</v>
      </c>
      <c r="H403" s="12">
        <v>8.1027000000000005</v>
      </c>
      <c r="I403" s="12">
        <v>5.3</v>
      </c>
      <c r="J403" s="12">
        <v>25.5</v>
      </c>
      <c r="K403" s="12">
        <v>10.8</v>
      </c>
      <c r="L403" s="12">
        <v>26.4</v>
      </c>
      <c r="M403" s="12">
        <v>10.5</v>
      </c>
      <c r="N403" s="12">
        <v>85.4</v>
      </c>
      <c r="O403" s="12">
        <v>4.2</v>
      </c>
      <c r="P403" s="12">
        <v>5.7</v>
      </c>
      <c r="Q403" s="12">
        <v>8.6</v>
      </c>
      <c r="R403" s="23"/>
      <c r="S403" s="49">
        <f t="shared" si="122"/>
        <v>1.6609357595419347</v>
      </c>
      <c r="T403" s="49">
        <f t="shared" si="123"/>
        <v>1.3854529219758818</v>
      </c>
      <c r="U403" s="49">
        <f t="shared" si="124"/>
        <v>0.87993920352508581</v>
      </c>
      <c r="V403" s="49">
        <f t="shared" si="125"/>
        <v>1.2311375157574354</v>
      </c>
      <c r="W403" s="49">
        <f t="shared" si="126"/>
        <v>0.41815788790721037</v>
      </c>
      <c r="X403" s="49">
        <f t="shared" si="127"/>
        <v>0.66907406232442368</v>
      </c>
      <c r="Y403" s="49">
        <f t="shared" si="128"/>
        <v>-7.2041207081811984E-2</v>
      </c>
      <c r="Z403" s="49">
        <f t="shared" si="129"/>
        <v>0.98893823104146517</v>
      </c>
      <c r="AA403" s="49">
        <f t="shared" si="130"/>
        <v>1.1118417375357783</v>
      </c>
      <c r="AB403" s="49">
        <f t="shared" si="131"/>
        <v>0.28698192783275817</v>
      </c>
      <c r="AC403" s="49">
        <f t="shared" si="132"/>
        <v>0.97159735229323585</v>
      </c>
      <c r="AD403" s="49">
        <f t="shared" si="133"/>
        <v>0.83071462116045103</v>
      </c>
      <c r="AE403" s="49">
        <f t="shared" si="134"/>
        <v>1.2711032446046595</v>
      </c>
      <c r="AF403" s="49">
        <f t="shared" si="135"/>
        <v>0.54373113821623098</v>
      </c>
      <c r="AG403" s="49">
        <f t="shared" si="136"/>
        <v>0.86067174725654016</v>
      </c>
      <c r="AH403" s="49">
        <f t="shared" si="137"/>
        <v>0.88180802056430874</v>
      </c>
      <c r="AI403" s="49">
        <f t="shared" si="138"/>
        <v>0.79592063213666719</v>
      </c>
      <c r="AJ403" s="87">
        <f t="shared" si="139"/>
        <v>0.90428658906864434</v>
      </c>
      <c r="AK403" s="89">
        <f t="shared" si="141"/>
        <v>0.84476525322538221</v>
      </c>
      <c r="AL403" s="89">
        <f t="shared" si="141"/>
        <v>0.78729562704227707</v>
      </c>
      <c r="AM403" s="89">
        <f t="shared" si="141"/>
        <v>0.80976625472306685</v>
      </c>
      <c r="AN403" s="89">
        <f t="shared" si="140"/>
        <v>0.87416288095188643</v>
      </c>
    </row>
    <row r="404" spans="1:46">
      <c r="A404" s="1" t="s">
        <v>9</v>
      </c>
      <c r="B404" s="1">
        <v>13113140406</v>
      </c>
      <c r="C404" s="1"/>
      <c r="D404" s="12">
        <v>83.4</v>
      </c>
      <c r="E404" s="12">
        <v>71.900000000000006</v>
      </c>
      <c r="F404" s="12">
        <v>55.7</v>
      </c>
      <c r="G404" s="12">
        <v>46.8</v>
      </c>
      <c r="H404" s="12">
        <v>10.8</v>
      </c>
      <c r="I404" s="12">
        <v>11.8</v>
      </c>
      <c r="J404" s="12">
        <v>12.5</v>
      </c>
      <c r="K404" s="12">
        <v>30.8</v>
      </c>
      <c r="L404" s="12">
        <v>35.200000000000003</v>
      </c>
      <c r="M404" s="12">
        <v>12.5</v>
      </c>
      <c r="N404" s="12">
        <v>74.900000000000006</v>
      </c>
      <c r="O404" s="12">
        <v>8.1999999999999993</v>
      </c>
      <c r="P404" s="12">
        <v>11.1</v>
      </c>
      <c r="Q404" s="12">
        <v>11</v>
      </c>
      <c r="R404" s="23"/>
      <c r="S404" s="49">
        <f t="shared" si="122"/>
        <v>0.80059935685962924</v>
      </c>
      <c r="T404" s="49">
        <f t="shared" si="123"/>
        <v>0.20011454460783362</v>
      </c>
      <c r="U404" s="49">
        <f t="shared" si="124"/>
        <v>0.46302617897190318</v>
      </c>
      <c r="V404" s="49">
        <f t="shared" si="125"/>
        <v>0.72084529757535243</v>
      </c>
      <c r="W404" s="49">
        <f t="shared" si="126"/>
        <v>-0.54509606940583233</v>
      </c>
      <c r="X404" s="49">
        <f t="shared" si="127"/>
        <v>-0.10697559955394065</v>
      </c>
      <c r="Y404" s="49">
        <f t="shared" si="128"/>
        <v>0.58109093689445079</v>
      </c>
      <c r="Z404" s="49">
        <f t="shared" si="129"/>
        <v>2.1243838562052179E-3</v>
      </c>
      <c r="AA404" s="49">
        <f t="shared" si="130"/>
        <v>0.30190644159252067</v>
      </c>
      <c r="AB404" s="49">
        <f t="shared" si="131"/>
        <v>0.1179579926281682</v>
      </c>
      <c r="AC404" s="49">
        <f t="shared" si="132"/>
        <v>-1.486294696471825E-2</v>
      </c>
      <c r="AD404" s="49">
        <f t="shared" si="133"/>
        <v>0.41930187607081526</v>
      </c>
      <c r="AE404" s="49">
        <f t="shared" si="134"/>
        <v>0.88330546280237343</v>
      </c>
      <c r="AF404" s="49">
        <f t="shared" si="135"/>
        <v>0.18365377948462619</v>
      </c>
      <c r="AG404" s="49">
        <f t="shared" si="136"/>
        <v>0.2701520010190509</v>
      </c>
      <c r="AH404" s="49">
        <f t="shared" si="137"/>
        <v>0.30194352084991383</v>
      </c>
      <c r="AI404" s="49">
        <f t="shared" si="138"/>
        <v>0.14066293935896471</v>
      </c>
      <c r="AJ404" s="87">
        <f t="shared" si="139"/>
        <v>0.3678495428482742</v>
      </c>
      <c r="AK404" s="89">
        <f t="shared" si="141"/>
        <v>0.66849006696717828</v>
      </c>
      <c r="AL404" s="89">
        <f t="shared" si="141"/>
        <v>0.61782673427671575</v>
      </c>
      <c r="AM404" s="89">
        <f t="shared" si="141"/>
        <v>0.65730605008238674</v>
      </c>
      <c r="AN404" s="89">
        <f t="shared" si="140"/>
        <v>0.72424444246700792</v>
      </c>
    </row>
    <row r="405" spans="1:46">
      <c r="A405" s="1" t="s">
        <v>9</v>
      </c>
      <c r="B405" s="1">
        <v>13113140407</v>
      </c>
      <c r="C405" s="1"/>
      <c r="D405" s="12">
        <v>85</v>
      </c>
      <c r="E405" s="12">
        <v>73.900000000000006</v>
      </c>
      <c r="F405" s="12">
        <v>51</v>
      </c>
      <c r="G405" s="12">
        <v>48.2</v>
      </c>
      <c r="H405" s="12">
        <v>8.8000000000000007</v>
      </c>
      <c r="I405" s="12">
        <v>7.9</v>
      </c>
      <c r="J405" s="12">
        <v>8.8000000000000007</v>
      </c>
      <c r="K405" s="12">
        <v>21.1</v>
      </c>
      <c r="L405" s="12">
        <v>33.9</v>
      </c>
      <c r="M405" s="12">
        <v>5.0999999999999996</v>
      </c>
      <c r="N405" s="12">
        <v>76.599999999999994</v>
      </c>
      <c r="O405" s="12">
        <v>4.5999999999999996</v>
      </c>
      <c r="P405" s="12">
        <v>12.7</v>
      </c>
      <c r="Q405" s="12">
        <v>10.7</v>
      </c>
      <c r="R405" s="23"/>
      <c r="S405" s="49">
        <f t="shared" si="122"/>
        <v>0.93689027213603371</v>
      </c>
      <c r="T405" s="49">
        <f t="shared" si="123"/>
        <v>0.39129815386074474</v>
      </c>
      <c r="U405" s="49">
        <f t="shared" si="124"/>
        <v>0.23779730363857454</v>
      </c>
      <c r="V405" s="49">
        <f t="shared" si="125"/>
        <v>0.79526291272690652</v>
      </c>
      <c r="W405" s="49">
        <f t="shared" si="126"/>
        <v>0.16913961614122777</v>
      </c>
      <c r="X405" s="49">
        <f t="shared" si="127"/>
        <v>0.35865419757307798</v>
      </c>
      <c r="Y405" s="49">
        <f t="shared" si="128"/>
        <v>0.76698239325692552</v>
      </c>
      <c r="Z405" s="49">
        <f t="shared" si="129"/>
        <v>0.48072909974105626</v>
      </c>
      <c r="AA405" s="49">
        <f t="shared" si="130"/>
        <v>0.421555973947775</v>
      </c>
      <c r="AB405" s="49">
        <f t="shared" si="131"/>
        <v>0.74334655288515106</v>
      </c>
      <c r="AC405" s="49">
        <f t="shared" si="132"/>
        <v>0.14484967291513992</v>
      </c>
      <c r="AD405" s="49">
        <f t="shared" si="133"/>
        <v>0.7895733466514876</v>
      </c>
      <c r="AE405" s="49">
        <f t="shared" si="134"/>
        <v>0.76840241634243678</v>
      </c>
      <c r="AF405" s="49">
        <f t="shared" si="135"/>
        <v>0.22866344932607688</v>
      </c>
      <c r="AG405" s="49">
        <f t="shared" si="136"/>
        <v>0.51790178700798151</v>
      </c>
      <c r="AH405" s="49">
        <f t="shared" si="137"/>
        <v>0.5222892641904987</v>
      </c>
      <c r="AI405" s="49">
        <f t="shared" si="138"/>
        <v>0.54854387552466077</v>
      </c>
      <c r="AJ405" s="87">
        <f t="shared" si="139"/>
        <v>0.48287222130878527</v>
      </c>
      <c r="AK405" s="89">
        <f t="shared" si="141"/>
        <v>0.74244549343494159</v>
      </c>
      <c r="AL405" s="89">
        <f t="shared" si="141"/>
        <v>0.68222410498646902</v>
      </c>
      <c r="AM405" s="89">
        <f t="shared" si="141"/>
        <v>0.75220857725950885</v>
      </c>
      <c r="AN405" s="89">
        <f t="shared" si="140"/>
        <v>0.75638991129069588</v>
      </c>
    </row>
    <row r="406" spans="1:46">
      <c r="A406" s="1" t="s">
        <v>9</v>
      </c>
      <c r="B406" s="1">
        <v>13113140408</v>
      </c>
      <c r="C406" s="1"/>
      <c r="D406" s="12">
        <v>93.7</v>
      </c>
      <c r="E406" s="12">
        <v>84.5</v>
      </c>
      <c r="F406" s="12">
        <v>58</v>
      </c>
      <c r="G406" s="12">
        <v>56.6</v>
      </c>
      <c r="H406" s="12">
        <v>8.1999999999999993</v>
      </c>
      <c r="I406" s="12">
        <v>3.6</v>
      </c>
      <c r="J406" s="12">
        <v>8.8375000000000004</v>
      </c>
      <c r="K406" s="12">
        <v>11.2</v>
      </c>
      <c r="L406" s="12">
        <v>21.9</v>
      </c>
      <c r="M406" s="12">
        <v>2.6827000000000001</v>
      </c>
      <c r="N406" s="12">
        <v>85.6</v>
      </c>
      <c r="O406" s="12">
        <v>2.8</v>
      </c>
      <c r="P406" s="12">
        <v>16</v>
      </c>
      <c r="Q406" s="12">
        <v>10.9</v>
      </c>
      <c r="R406" s="23"/>
      <c r="S406" s="49">
        <f t="shared" si="122"/>
        <v>1.6779721239514858</v>
      </c>
      <c r="T406" s="49">
        <f t="shared" si="123"/>
        <v>1.4045712829011732</v>
      </c>
      <c r="U406" s="49">
        <f t="shared" si="124"/>
        <v>0.57324456477331909</v>
      </c>
      <c r="V406" s="49">
        <f t="shared" si="125"/>
        <v>1.241768603636229</v>
      </c>
      <c r="W406" s="49">
        <f t="shared" si="126"/>
        <v>0.38341032180534629</v>
      </c>
      <c r="X406" s="49">
        <f t="shared" si="127"/>
        <v>0.87204089696953435</v>
      </c>
      <c r="Y406" s="49">
        <f t="shared" si="128"/>
        <v>0.76509835822622485</v>
      </c>
      <c r="Z406" s="49">
        <f t="shared" si="129"/>
        <v>0.96920195409776011</v>
      </c>
      <c r="AA406" s="49">
        <f t="shared" si="130"/>
        <v>1.5260131956885805</v>
      </c>
      <c r="AB406" s="49">
        <f t="shared" si="131"/>
        <v>0.94763733217017865</v>
      </c>
      <c r="AC406" s="49">
        <f t="shared" si="132"/>
        <v>0.9903870722791005</v>
      </c>
      <c r="AD406" s="49">
        <f t="shared" si="133"/>
        <v>0.97470908194182382</v>
      </c>
      <c r="AE406" s="49">
        <f t="shared" si="134"/>
        <v>0.53141488301881745</v>
      </c>
      <c r="AF406" s="49">
        <f t="shared" si="135"/>
        <v>0.19865700276510967</v>
      </c>
      <c r="AG406" s="49">
        <f t="shared" si="136"/>
        <v>0.93657012762715952</v>
      </c>
      <c r="AH406" s="49">
        <f t="shared" si="137"/>
        <v>0.98830087889475904</v>
      </c>
      <c r="AI406" s="49">
        <f t="shared" si="138"/>
        <v>1.1476174939855064</v>
      </c>
      <c r="AJ406" s="87">
        <f t="shared" si="139"/>
        <v>0.67379201000121292</v>
      </c>
      <c r="AK406" s="89">
        <f t="shared" si="141"/>
        <v>0.86742156780549839</v>
      </c>
      <c r="AL406" s="89">
        <f t="shared" si="141"/>
        <v>0.81841880633259423</v>
      </c>
      <c r="AM406" s="89">
        <f t="shared" si="141"/>
        <v>0.8915963135227728</v>
      </c>
      <c r="AN406" s="89">
        <f t="shared" si="140"/>
        <v>0.80974639887539834</v>
      </c>
    </row>
    <row r="407" spans="1:46">
      <c r="A407" s="1" t="s">
        <v>9</v>
      </c>
      <c r="B407" s="1">
        <v>13113140501</v>
      </c>
      <c r="C407" s="1"/>
      <c r="D407" s="12">
        <v>93.8</v>
      </c>
      <c r="E407" s="12">
        <v>84.8</v>
      </c>
      <c r="F407" s="12">
        <v>67</v>
      </c>
      <c r="G407" s="12">
        <v>59.4</v>
      </c>
      <c r="H407" s="12">
        <v>8</v>
      </c>
      <c r="I407" s="12">
        <v>1.1000000000000001</v>
      </c>
      <c r="J407" s="12">
        <v>3.6</v>
      </c>
      <c r="K407" s="12">
        <v>12.3</v>
      </c>
      <c r="L407" s="12">
        <v>31.1</v>
      </c>
      <c r="M407" s="12">
        <v>3.1</v>
      </c>
      <c r="N407" s="12">
        <v>87.1</v>
      </c>
      <c r="O407" s="12">
        <v>4.9000000000000004</v>
      </c>
      <c r="P407" s="12">
        <v>5.3</v>
      </c>
      <c r="Q407" s="12">
        <v>6.9</v>
      </c>
      <c r="R407" s="23"/>
      <c r="S407" s="49">
        <f t="shared" si="122"/>
        <v>1.6864903061562606</v>
      </c>
      <c r="T407" s="49">
        <f t="shared" si="123"/>
        <v>1.4332488242891095</v>
      </c>
      <c r="U407" s="49">
        <f t="shared" si="124"/>
        <v>1.0045339005179905</v>
      </c>
      <c r="V407" s="49">
        <f t="shared" si="125"/>
        <v>1.3906038339393363</v>
      </c>
      <c r="W407" s="49">
        <f t="shared" si="126"/>
        <v>0.45483389036005206</v>
      </c>
      <c r="X407" s="49">
        <f t="shared" si="127"/>
        <v>1.1705215361535206</v>
      </c>
      <c r="Y407" s="49">
        <f t="shared" si="128"/>
        <v>1.0282352508474306</v>
      </c>
      <c r="Z407" s="49">
        <f t="shared" si="129"/>
        <v>0.91492719250257071</v>
      </c>
      <c r="AA407" s="49">
        <f t="shared" si="130"/>
        <v>0.67926265902062932</v>
      </c>
      <c r="AB407" s="49">
        <f t="shared" si="131"/>
        <v>0.91237048808974097</v>
      </c>
      <c r="AC407" s="49">
        <f t="shared" si="132"/>
        <v>1.1313099721730939</v>
      </c>
      <c r="AD407" s="49">
        <f t="shared" si="133"/>
        <v>0.75871739076976474</v>
      </c>
      <c r="AE407" s="49">
        <f t="shared" si="134"/>
        <v>1.2998290062196436</v>
      </c>
      <c r="AF407" s="49">
        <f t="shared" si="135"/>
        <v>0.79878593398445086</v>
      </c>
      <c r="AG407" s="49">
        <f t="shared" si="136"/>
        <v>0.99986820786671737</v>
      </c>
      <c r="AH407" s="49">
        <f t="shared" si="137"/>
        <v>1.1669239346091</v>
      </c>
      <c r="AI407" s="49">
        <f t="shared" si="138"/>
        <v>0.83552011320431363</v>
      </c>
      <c r="AJ407" s="87">
        <f t="shared" si="139"/>
        <v>0.99716057578673822</v>
      </c>
      <c r="AK407" s="89">
        <f t="shared" si="141"/>
        <v>0.88631658521195678</v>
      </c>
      <c r="AL407" s="89">
        <f t="shared" si="141"/>
        <v>0.87062247027342898</v>
      </c>
      <c r="AM407" s="89">
        <f t="shared" si="141"/>
        <v>0.81897995042444083</v>
      </c>
      <c r="AN407" s="89">
        <f t="shared" si="140"/>
        <v>0.90011843932121305</v>
      </c>
    </row>
    <row r="408" spans="1:46" ht="15" thickBot="1">
      <c r="A408" s="1" t="s">
        <v>9</v>
      </c>
      <c r="B408" s="1">
        <v>13113140502</v>
      </c>
      <c r="C408" s="1"/>
      <c r="D408" s="12">
        <v>93.7</v>
      </c>
      <c r="E408" s="12">
        <v>84.5</v>
      </c>
      <c r="F408" s="12">
        <v>78.5</v>
      </c>
      <c r="G408" s="12">
        <v>56.6</v>
      </c>
      <c r="H408" s="12">
        <v>4.8</v>
      </c>
      <c r="I408" s="12">
        <v>6.1</v>
      </c>
      <c r="J408" s="12">
        <v>11.6</v>
      </c>
      <c r="K408" s="12">
        <v>14</v>
      </c>
      <c r="L408" s="12">
        <v>32.1</v>
      </c>
      <c r="M408" s="12">
        <v>5.8</v>
      </c>
      <c r="N408" s="12">
        <v>85.6</v>
      </c>
      <c r="O408" s="12">
        <v>2.4</v>
      </c>
      <c r="P408" s="12">
        <v>7.2</v>
      </c>
      <c r="Q408" s="12">
        <v>6.1</v>
      </c>
      <c r="R408" s="57"/>
      <c r="S408" s="55">
        <f t="shared" si="122"/>
        <v>1.6779721239514858</v>
      </c>
      <c r="T408" s="55">
        <f t="shared" si="123"/>
        <v>1.4045712829011732</v>
      </c>
      <c r="U408" s="55">
        <f t="shared" si="124"/>
        <v>1.5556258295250709</v>
      </c>
      <c r="V408" s="55">
        <f t="shared" si="125"/>
        <v>1.241768603636229</v>
      </c>
      <c r="W408" s="55">
        <f t="shared" si="126"/>
        <v>1.5976109872353481</v>
      </c>
      <c r="X408" s="55">
        <f t="shared" si="127"/>
        <v>0.57356025778554809</v>
      </c>
      <c r="Y408" s="55">
        <f t="shared" si="128"/>
        <v>0.62630777763126899</v>
      </c>
      <c r="Z408" s="55">
        <f t="shared" si="129"/>
        <v>0.83104801549182361</v>
      </c>
      <c r="AA408" s="55">
        <f t="shared" si="130"/>
        <v>0.58722455720889555</v>
      </c>
      <c r="AB408" s="55">
        <f t="shared" si="131"/>
        <v>0.6841881755635445</v>
      </c>
      <c r="AC408" s="55">
        <f t="shared" si="132"/>
        <v>0.9903870722791005</v>
      </c>
      <c r="AD408" s="55">
        <f t="shared" si="133"/>
        <v>1.0158503564507873</v>
      </c>
      <c r="AE408" s="55">
        <f t="shared" si="134"/>
        <v>1.163381638548469</v>
      </c>
      <c r="AF408" s="55">
        <f t="shared" si="135"/>
        <v>0.91881172022831914</v>
      </c>
      <c r="AG408" s="55">
        <f t="shared" si="136"/>
        <v>0.98751964222632171</v>
      </c>
      <c r="AH408" s="55">
        <f t="shared" si="137"/>
        <v>1.2396309803808749</v>
      </c>
      <c r="AI408" s="55">
        <f t="shared" si="138"/>
        <v>0.70082024942142118</v>
      </c>
      <c r="AJ408" s="86">
        <f t="shared" si="139"/>
        <v>1.0221076968766689</v>
      </c>
      <c r="AK408" s="85">
        <f t="shared" si="141"/>
        <v>0.88263043293313537</v>
      </c>
      <c r="AL408" s="85">
        <f t="shared" si="141"/>
        <v>0.89187154233986254</v>
      </c>
      <c r="AM408" s="85">
        <f t="shared" si="141"/>
        <v>0.78763904588602052</v>
      </c>
      <c r="AN408" s="85">
        <f t="shared" si="140"/>
        <v>0.90709042879294532</v>
      </c>
      <c r="AO408" s="56"/>
      <c r="AP408" s="56"/>
      <c r="AQ408" s="56"/>
      <c r="AR408" s="56"/>
      <c r="AS408" s="56"/>
      <c r="AT408" s="56"/>
    </row>
    <row r="409" spans="1:46">
      <c r="A409" s="1" t="s">
        <v>10</v>
      </c>
      <c r="B409" s="1">
        <v>13121000100</v>
      </c>
      <c r="C409" s="1"/>
      <c r="D409" s="12">
        <v>82.4</v>
      </c>
      <c r="E409" s="12">
        <v>71.099999999999994</v>
      </c>
      <c r="F409" s="12">
        <v>88.7</v>
      </c>
      <c r="G409" s="12">
        <v>58.3</v>
      </c>
      <c r="H409" s="12">
        <v>10.3</v>
      </c>
      <c r="I409" s="12">
        <v>6.6</v>
      </c>
      <c r="J409" s="12">
        <v>8.4</v>
      </c>
      <c r="K409" s="12">
        <v>8.6</v>
      </c>
      <c r="L409" s="12">
        <v>23.8</v>
      </c>
      <c r="M409" s="12">
        <v>0.10920000000000001</v>
      </c>
      <c r="N409" s="12">
        <v>80.400000000000006</v>
      </c>
      <c r="O409" s="12">
        <v>4</v>
      </c>
      <c r="P409" s="12">
        <v>6.9</v>
      </c>
      <c r="Q409" s="12">
        <v>5.0999999999999996</v>
      </c>
      <c r="R409" s="23"/>
      <c r="S409" s="49">
        <f t="shared" si="122"/>
        <v>0.7154175348118762</v>
      </c>
      <c r="T409" s="49">
        <f t="shared" si="123"/>
        <v>0.12364110090666809</v>
      </c>
      <c r="U409" s="49">
        <f t="shared" si="124"/>
        <v>2.0444204100356989</v>
      </c>
      <c r="V409" s="49">
        <f t="shared" si="125"/>
        <v>1.3321328506059724</v>
      </c>
      <c r="W409" s="49">
        <f t="shared" si="126"/>
        <v>-0.36653714801906728</v>
      </c>
      <c r="X409" s="49">
        <f t="shared" si="127"/>
        <v>0.51386412994875086</v>
      </c>
      <c r="Y409" s="49">
        <f t="shared" si="128"/>
        <v>0.7870787669177336</v>
      </c>
      <c r="Z409" s="49">
        <f t="shared" si="129"/>
        <v>1.097487754231844</v>
      </c>
      <c r="AA409" s="49">
        <f t="shared" si="130"/>
        <v>1.3511408022462861</v>
      </c>
      <c r="AB409" s="49">
        <f t="shared" si="131"/>
        <v>1.1651288807946849</v>
      </c>
      <c r="AC409" s="49">
        <f t="shared" si="132"/>
        <v>0.50185435264659106</v>
      </c>
      <c r="AD409" s="49">
        <f t="shared" si="133"/>
        <v>0.85128525841493285</v>
      </c>
      <c r="AE409" s="49">
        <f t="shared" si="134"/>
        <v>1.1849259597597068</v>
      </c>
      <c r="AF409" s="49">
        <f t="shared" si="135"/>
        <v>1.0688439530331544</v>
      </c>
      <c r="AG409" s="49">
        <f t="shared" si="136"/>
        <v>0.94734333328203368</v>
      </c>
      <c r="AH409" s="49">
        <f t="shared" si="137"/>
        <v>0.73571680645823334</v>
      </c>
      <c r="AI409" s="49">
        <f t="shared" si="138"/>
        <v>1.2045858124242717</v>
      </c>
      <c r="AJ409" s="87">
        <f t="shared" si="139"/>
        <v>0.90172738096359628</v>
      </c>
      <c r="AK409" s="90">
        <f t="shared" si="141"/>
        <v>0.8706374616778213</v>
      </c>
      <c r="AL409" s="90">
        <f t="shared" si="141"/>
        <v>0.74459958976196872</v>
      </c>
      <c r="AM409" s="90">
        <f t="shared" si="141"/>
        <v>0.90485125365234431</v>
      </c>
      <c r="AN409" s="90">
        <f t="shared" si="140"/>
        <v>0.8734476572633475</v>
      </c>
    </row>
    <row r="410" spans="1:46">
      <c r="A410" s="1" t="s">
        <v>10</v>
      </c>
      <c r="B410" s="1">
        <v>13121000200</v>
      </c>
      <c r="C410" s="1"/>
      <c r="D410" s="12">
        <v>82.4</v>
      </c>
      <c r="E410" s="12">
        <v>71.099999999999994</v>
      </c>
      <c r="F410" s="12">
        <v>87.2</v>
      </c>
      <c r="G410" s="12">
        <v>58.3</v>
      </c>
      <c r="H410" s="12">
        <v>8.8000000000000007</v>
      </c>
      <c r="I410" s="12">
        <v>9.5405999999999995</v>
      </c>
      <c r="J410" s="12">
        <v>6.5</v>
      </c>
      <c r="K410" s="12">
        <v>9.1</v>
      </c>
      <c r="L410" s="12">
        <v>29.7</v>
      </c>
      <c r="M410" s="12">
        <v>-1.0875999999999999</v>
      </c>
      <c r="N410" s="12">
        <v>80.400000000000006</v>
      </c>
      <c r="O410" s="12">
        <v>1</v>
      </c>
      <c r="P410" s="12">
        <v>6.4</v>
      </c>
      <c r="Q410" s="12">
        <v>5.2</v>
      </c>
      <c r="R410" s="23"/>
      <c r="S410" s="49">
        <f t="shared" si="122"/>
        <v>0.7154175348118762</v>
      </c>
      <c r="T410" s="49">
        <f t="shared" si="123"/>
        <v>0.12364110090666809</v>
      </c>
      <c r="U410" s="49">
        <f t="shared" si="124"/>
        <v>1.9725388540782536</v>
      </c>
      <c r="V410" s="49">
        <f t="shared" si="125"/>
        <v>1.3321328506059724</v>
      </c>
      <c r="W410" s="49">
        <f t="shared" si="126"/>
        <v>0.16913961614122777</v>
      </c>
      <c r="X410" s="49">
        <f t="shared" si="127"/>
        <v>0.16277926291497891</v>
      </c>
      <c r="Y410" s="49">
        <f t="shared" si="128"/>
        <v>0.88253654180657204</v>
      </c>
      <c r="Z410" s="49">
        <f t="shared" si="129"/>
        <v>1.0728174080522124</v>
      </c>
      <c r="AA410" s="49">
        <f t="shared" si="130"/>
        <v>0.80811600155705687</v>
      </c>
      <c r="AB410" s="49">
        <f t="shared" si="131"/>
        <v>1.2662728036211115</v>
      </c>
      <c r="AC410" s="49">
        <f t="shared" si="132"/>
        <v>0.50185435264659106</v>
      </c>
      <c r="AD410" s="49">
        <f t="shared" si="133"/>
        <v>1.1598448172321598</v>
      </c>
      <c r="AE410" s="49">
        <f t="shared" si="134"/>
        <v>1.2208331617784371</v>
      </c>
      <c r="AF410" s="49">
        <f t="shared" si="135"/>
        <v>1.0538407297526708</v>
      </c>
      <c r="AG410" s="49">
        <f t="shared" si="136"/>
        <v>0.93287237061604877</v>
      </c>
      <c r="AH410" s="49">
        <f t="shared" si="137"/>
        <v>0.76545510875222145</v>
      </c>
      <c r="AI410" s="49">
        <f t="shared" si="138"/>
        <v>1.0490687377434602</v>
      </c>
      <c r="AJ410" s="87">
        <f t="shared" si="139"/>
        <v>0.98409326535246477</v>
      </c>
      <c r="AK410" s="89">
        <f t="shared" si="141"/>
        <v>0.86631775576530112</v>
      </c>
      <c r="AL410" s="89">
        <f t="shared" si="141"/>
        <v>0.75329078773144598</v>
      </c>
      <c r="AM410" s="89">
        <f t="shared" si="141"/>
        <v>0.8686667642639837</v>
      </c>
      <c r="AN410" s="89">
        <f t="shared" si="140"/>
        <v>0.89646650888630663</v>
      </c>
    </row>
    <row r="411" spans="1:46">
      <c r="A411" s="1" t="s">
        <v>10</v>
      </c>
      <c r="B411" s="1">
        <v>13121000400</v>
      </c>
      <c r="C411" s="1"/>
      <c r="D411" s="12">
        <v>82.4</v>
      </c>
      <c r="E411" s="12">
        <v>71.099999999999994</v>
      </c>
      <c r="F411" s="12">
        <v>89.7</v>
      </c>
      <c r="G411" s="12">
        <v>58.3</v>
      </c>
      <c r="H411" s="12">
        <v>8.8686000000000007</v>
      </c>
      <c r="I411" s="12">
        <v>8.3801000000000005</v>
      </c>
      <c r="J411" s="12">
        <v>5.9119000000000002</v>
      </c>
      <c r="K411" s="12">
        <v>1.9</v>
      </c>
      <c r="L411" s="12">
        <v>35.700000000000003</v>
      </c>
      <c r="M411" s="12">
        <v>-2.4056999999999999</v>
      </c>
      <c r="N411" s="12">
        <v>80.400000000000006</v>
      </c>
      <c r="O411" s="12">
        <v>1</v>
      </c>
      <c r="P411" s="12">
        <v>5.6</v>
      </c>
      <c r="Q411" s="12">
        <v>1.3</v>
      </c>
      <c r="R411" s="23"/>
      <c r="S411" s="49">
        <f t="shared" si="122"/>
        <v>0.7154175348118762</v>
      </c>
      <c r="T411" s="49">
        <f t="shared" si="123"/>
        <v>0.12364110090666809</v>
      </c>
      <c r="U411" s="49">
        <f t="shared" si="124"/>
        <v>2.0923414473406621</v>
      </c>
      <c r="V411" s="49">
        <f t="shared" si="125"/>
        <v>1.3321328506059724</v>
      </c>
      <c r="W411" s="49">
        <f t="shared" si="126"/>
        <v>0.14464133212696362</v>
      </c>
      <c r="X411" s="49">
        <f t="shared" si="127"/>
        <v>0.30133397562418524</v>
      </c>
      <c r="Y411" s="49">
        <f t="shared" si="128"/>
        <v>0.91208323518137524</v>
      </c>
      <c r="Z411" s="49">
        <f t="shared" si="129"/>
        <v>1.428070393038906</v>
      </c>
      <c r="AA411" s="49">
        <f t="shared" si="130"/>
        <v>0.25588739068665378</v>
      </c>
      <c r="AB411" s="49">
        <f t="shared" si="131"/>
        <v>1.3776680281176963</v>
      </c>
      <c r="AC411" s="49">
        <f t="shared" si="132"/>
        <v>0.50185435264659106</v>
      </c>
      <c r="AD411" s="49">
        <f t="shared" si="133"/>
        <v>1.1598448172321598</v>
      </c>
      <c r="AE411" s="49">
        <f t="shared" si="134"/>
        <v>1.2782846850084058</v>
      </c>
      <c r="AF411" s="49">
        <f t="shared" si="135"/>
        <v>1.6389664376915285</v>
      </c>
      <c r="AG411" s="49">
        <f t="shared" si="136"/>
        <v>0.98945466902752377</v>
      </c>
      <c r="AH411" s="49">
        <f t="shared" si="137"/>
        <v>0.80308449665681458</v>
      </c>
      <c r="AI411" s="49">
        <f t="shared" si="138"/>
        <v>1.0205419372810853</v>
      </c>
      <c r="AJ411" s="87">
        <f t="shared" si="139"/>
        <v>1.1447375731446712</v>
      </c>
      <c r="AK411" s="89">
        <f t="shared" si="141"/>
        <v>0.88320805495504029</v>
      </c>
      <c r="AL411" s="89">
        <f t="shared" si="141"/>
        <v>0.76428820300135503</v>
      </c>
      <c r="AM411" s="89">
        <f t="shared" si="141"/>
        <v>0.86202937277026337</v>
      </c>
      <c r="AN411" s="89">
        <f t="shared" si="140"/>
        <v>0.94136188653663799</v>
      </c>
    </row>
    <row r="412" spans="1:46">
      <c r="A412" s="1" t="s">
        <v>10</v>
      </c>
      <c r="B412" s="1">
        <v>13121000500</v>
      </c>
      <c r="C412" s="1"/>
      <c r="D412" s="12">
        <v>82.4</v>
      </c>
      <c r="E412" s="12">
        <v>71.099999999999994</v>
      </c>
      <c r="F412" s="12">
        <v>80.599999999999994</v>
      </c>
      <c r="G412" s="12">
        <v>58.3</v>
      </c>
      <c r="H412" s="12">
        <v>4.2</v>
      </c>
      <c r="I412" s="12">
        <v>9.2532999999999994</v>
      </c>
      <c r="J412" s="12">
        <v>6.1</v>
      </c>
      <c r="K412" s="12">
        <v>7.3</v>
      </c>
      <c r="L412" s="12">
        <v>35.6</v>
      </c>
      <c r="M412" s="12">
        <v>0.66320000000000001</v>
      </c>
      <c r="N412" s="12">
        <v>80.400000000000006</v>
      </c>
      <c r="O412" s="12">
        <v>3.4</v>
      </c>
      <c r="P412" s="12">
        <v>12.5</v>
      </c>
      <c r="Q412" s="12">
        <v>5.0999999999999996</v>
      </c>
      <c r="R412" s="23"/>
      <c r="S412" s="49">
        <f t="shared" si="122"/>
        <v>0.7154175348118762</v>
      </c>
      <c r="T412" s="49">
        <f t="shared" si="123"/>
        <v>0.12364110090666809</v>
      </c>
      <c r="U412" s="49">
        <f t="shared" si="124"/>
        <v>1.6562600078654939</v>
      </c>
      <c r="V412" s="49">
        <f t="shared" si="125"/>
        <v>1.3321328506059724</v>
      </c>
      <c r="W412" s="49">
        <f t="shared" si="126"/>
        <v>1.8118816928994661</v>
      </c>
      <c r="X412" s="49">
        <f t="shared" si="127"/>
        <v>0.19708065797000263</v>
      </c>
      <c r="Y412" s="49">
        <f t="shared" si="128"/>
        <v>0.90263291546738011</v>
      </c>
      <c r="Z412" s="49">
        <f t="shared" si="129"/>
        <v>1.1616306542988857</v>
      </c>
      <c r="AA412" s="49">
        <f t="shared" si="130"/>
        <v>0.26509120086782728</v>
      </c>
      <c r="AB412" s="49">
        <f t="shared" si="131"/>
        <v>1.1183092507430135</v>
      </c>
      <c r="AC412" s="49">
        <f t="shared" si="132"/>
        <v>0.50185435264659106</v>
      </c>
      <c r="AD412" s="49">
        <f t="shared" si="133"/>
        <v>0.91299717017837823</v>
      </c>
      <c r="AE412" s="49">
        <f t="shared" si="134"/>
        <v>0.78276529714992882</v>
      </c>
      <c r="AF412" s="49">
        <f t="shared" si="135"/>
        <v>1.0688439530331544</v>
      </c>
      <c r="AG412" s="49">
        <f t="shared" si="136"/>
        <v>0.87589328700382441</v>
      </c>
      <c r="AH412" s="49">
        <f t="shared" si="137"/>
        <v>0.96272096578955135</v>
      </c>
      <c r="AI412" s="49">
        <f t="shared" si="138"/>
        <v>0.84834370196990871</v>
      </c>
      <c r="AJ412" s="87">
        <f t="shared" si="139"/>
        <v>0.81661519325201304</v>
      </c>
      <c r="AK412" s="89">
        <f t="shared" si="141"/>
        <v>0.84930901280528626</v>
      </c>
      <c r="AL412" s="89">
        <f t="shared" si="141"/>
        <v>0.81094292265095136</v>
      </c>
      <c r="AM412" s="89">
        <f t="shared" si="141"/>
        <v>0.82196364216736828</v>
      </c>
      <c r="AN412" s="89">
        <f t="shared" si="140"/>
        <v>0.84966129431981841</v>
      </c>
    </row>
    <row r="413" spans="1:46">
      <c r="A413" s="1" t="s">
        <v>10</v>
      </c>
      <c r="B413" s="1">
        <v>13121000600</v>
      </c>
      <c r="C413" s="1"/>
      <c r="D413" s="12">
        <v>82.4</v>
      </c>
      <c r="E413" s="12">
        <v>71.099999999999994</v>
      </c>
      <c r="F413" s="12">
        <v>44</v>
      </c>
      <c r="G413" s="12">
        <v>58.3</v>
      </c>
      <c r="H413" s="12">
        <v>8.6999999999999993</v>
      </c>
      <c r="I413" s="12">
        <v>6.1</v>
      </c>
      <c r="J413" s="12">
        <v>38.5</v>
      </c>
      <c r="K413" s="12">
        <v>12</v>
      </c>
      <c r="L413" s="12">
        <v>43.6</v>
      </c>
      <c r="M413" s="12">
        <v>7.7</v>
      </c>
      <c r="N413" s="12">
        <v>80.400000000000006</v>
      </c>
      <c r="O413" s="12">
        <v>5.0999999999999996</v>
      </c>
      <c r="P413" s="12">
        <v>21.5</v>
      </c>
      <c r="Q413" s="12">
        <v>11.5</v>
      </c>
      <c r="R413" s="23"/>
      <c r="S413" s="49">
        <f t="shared" si="122"/>
        <v>0.7154175348118762</v>
      </c>
      <c r="T413" s="49">
        <f t="shared" si="123"/>
        <v>0.12364110090666809</v>
      </c>
      <c r="U413" s="49">
        <f t="shared" si="124"/>
        <v>-9.7649957496169962E-2</v>
      </c>
      <c r="V413" s="49">
        <f t="shared" si="125"/>
        <v>1.3321328506059724</v>
      </c>
      <c r="W413" s="49">
        <f t="shared" si="126"/>
        <v>0.2048514004185813</v>
      </c>
      <c r="X413" s="49">
        <f t="shared" si="127"/>
        <v>0.57356025778554809</v>
      </c>
      <c r="Y413" s="49">
        <f t="shared" si="128"/>
        <v>-0.72517335105807479</v>
      </c>
      <c r="Z413" s="49">
        <f t="shared" si="129"/>
        <v>0.92972940021034967</v>
      </c>
      <c r="AA413" s="49">
        <f t="shared" si="130"/>
        <v>-0.47121361362604297</v>
      </c>
      <c r="AB413" s="49">
        <f t="shared" si="131"/>
        <v>0.52361543711918401</v>
      </c>
      <c r="AC413" s="49">
        <f t="shared" si="132"/>
        <v>0.50185435264659106</v>
      </c>
      <c r="AD413" s="49">
        <f t="shared" si="133"/>
        <v>0.73814675351528303</v>
      </c>
      <c r="AE413" s="49">
        <f t="shared" si="134"/>
        <v>0.13643566081278521</v>
      </c>
      <c r="AF413" s="49">
        <f t="shared" si="135"/>
        <v>0.10863766308220854</v>
      </c>
      <c r="AG413" s="49">
        <f t="shared" si="136"/>
        <v>0.33415712431184436</v>
      </c>
      <c r="AH413" s="49">
        <f t="shared" si="137"/>
        <v>0.30382569085348593</v>
      </c>
      <c r="AI413" s="49">
        <f t="shared" si="138"/>
        <v>0.32737707456783022</v>
      </c>
      <c r="AJ413" s="87">
        <f t="shared" si="139"/>
        <v>0.37126860751421698</v>
      </c>
      <c r="AK413" s="89">
        <f t="shared" si="141"/>
        <v>0.68759614276193914</v>
      </c>
      <c r="AL413" s="89">
        <f t="shared" si="141"/>
        <v>0.61837680979721943</v>
      </c>
      <c r="AM413" s="89">
        <f t="shared" si="141"/>
        <v>0.70074922606797352</v>
      </c>
      <c r="AN413" s="89">
        <f t="shared" si="140"/>
        <v>0.72519997087319932</v>
      </c>
    </row>
    <row r="414" spans="1:46">
      <c r="A414" s="1" t="s">
        <v>10</v>
      </c>
      <c r="B414" s="1">
        <v>13121000700</v>
      </c>
      <c r="C414" s="1"/>
      <c r="D414" s="12">
        <v>79.3</v>
      </c>
      <c r="E414" s="12">
        <v>68.900000000000006</v>
      </c>
      <c r="F414" s="12">
        <v>39.299999999999997</v>
      </c>
      <c r="G414" s="12">
        <v>48.7</v>
      </c>
      <c r="H414" s="12">
        <v>10.4</v>
      </c>
      <c r="I414" s="12">
        <v>9.3707999999999991</v>
      </c>
      <c r="J414" s="12">
        <v>10.1</v>
      </c>
      <c r="K414" s="12">
        <v>19.2</v>
      </c>
      <c r="L414" s="12">
        <v>35</v>
      </c>
      <c r="M414" s="12">
        <v>7.8</v>
      </c>
      <c r="N414" s="12">
        <v>80.400000000000006</v>
      </c>
      <c r="O414" s="12">
        <v>35</v>
      </c>
      <c r="P414" s="12">
        <v>27</v>
      </c>
      <c r="Q414" s="12">
        <v>19.899999999999999</v>
      </c>
      <c r="R414" s="23"/>
      <c r="S414" s="49">
        <f t="shared" si="122"/>
        <v>0.45135388646384089</v>
      </c>
      <c r="T414" s="49">
        <f t="shared" si="123"/>
        <v>-8.6660869271533048E-2</v>
      </c>
      <c r="U414" s="49">
        <f t="shared" si="124"/>
        <v>-0.32287883282949859</v>
      </c>
      <c r="V414" s="49">
        <f t="shared" si="125"/>
        <v>0.82184063242388994</v>
      </c>
      <c r="W414" s="49">
        <f t="shared" si="126"/>
        <v>-0.40224893229642011</v>
      </c>
      <c r="X414" s="49">
        <f t="shared" si="127"/>
        <v>0.18305206792835532</v>
      </c>
      <c r="Y414" s="49">
        <f t="shared" si="128"/>
        <v>0.70166917885929936</v>
      </c>
      <c r="Z414" s="49">
        <f t="shared" si="129"/>
        <v>0.57447641522365611</v>
      </c>
      <c r="AA414" s="49">
        <f t="shared" si="130"/>
        <v>0.32031406195486772</v>
      </c>
      <c r="AB414" s="49">
        <f t="shared" si="131"/>
        <v>0.51516424035895458</v>
      </c>
      <c r="AC414" s="49">
        <f t="shared" si="132"/>
        <v>0.50185435264659106</v>
      </c>
      <c r="AD414" s="49">
        <f t="shared" si="133"/>
        <v>-2.3371635160297455</v>
      </c>
      <c r="AE414" s="49">
        <f t="shared" si="134"/>
        <v>-0.25854356139324697</v>
      </c>
      <c r="AF414" s="49">
        <f t="shared" si="135"/>
        <v>-1.1516330924784077</v>
      </c>
      <c r="AG414" s="49">
        <f t="shared" si="136"/>
        <v>-4.9694224190342827E-2</v>
      </c>
      <c r="AH414" s="49">
        <f t="shared" si="137"/>
        <v>0.19230387589684769</v>
      </c>
      <c r="AI414" s="49">
        <f t="shared" si="138"/>
        <v>0.46998490584582608</v>
      </c>
      <c r="AJ414" s="87">
        <f t="shared" si="139"/>
        <v>-0.81137145431370228</v>
      </c>
      <c r="AK414" s="89">
        <f t="shared" si="141"/>
        <v>0.57301323781455149</v>
      </c>
      <c r="AL414" s="89">
        <f t="shared" si="141"/>
        <v>0.58578388764175715</v>
      </c>
      <c r="AM414" s="89">
        <f t="shared" si="141"/>
        <v>0.73393009426631584</v>
      </c>
      <c r="AN414" s="89">
        <f t="shared" si="140"/>
        <v>0.39468672126055715</v>
      </c>
    </row>
    <row r="415" spans="1:46">
      <c r="A415" s="1" t="s">
        <v>10</v>
      </c>
      <c r="B415" s="1">
        <v>13121001001</v>
      </c>
      <c r="C415" s="1"/>
      <c r="D415" s="12">
        <v>82.4</v>
      </c>
      <c r="E415" s="12">
        <v>71.099999999999994</v>
      </c>
      <c r="F415" s="12">
        <v>72.900000000000006</v>
      </c>
      <c r="G415" s="12">
        <v>58.3</v>
      </c>
      <c r="H415" s="12">
        <v>11.3</v>
      </c>
      <c r="I415" s="12">
        <v>9.3226999999999993</v>
      </c>
      <c r="J415" s="12">
        <v>13.9575</v>
      </c>
      <c r="K415" s="12">
        <v>12.9</v>
      </c>
      <c r="L415" s="12">
        <v>41.8</v>
      </c>
      <c r="M415" s="12">
        <v>-0.57069999999999999</v>
      </c>
      <c r="N415" s="12">
        <v>80.400000000000006</v>
      </c>
      <c r="O415" s="12">
        <v>2.1</v>
      </c>
      <c r="P415" s="12">
        <v>9.1</v>
      </c>
      <c r="Q415" s="12">
        <v>5.5</v>
      </c>
      <c r="R415" s="23"/>
      <c r="S415" s="49">
        <f t="shared" si="122"/>
        <v>0.7154175348118762</v>
      </c>
      <c r="T415" s="49">
        <f t="shared" si="123"/>
        <v>0.12364110090666809</v>
      </c>
      <c r="U415" s="49">
        <f t="shared" si="124"/>
        <v>1.2872680206172755</v>
      </c>
      <c r="V415" s="49">
        <f t="shared" si="125"/>
        <v>1.3321328506059724</v>
      </c>
      <c r="W415" s="49">
        <f t="shared" si="126"/>
        <v>-0.72365499079259732</v>
      </c>
      <c r="X415" s="49">
        <f t="shared" si="127"/>
        <v>0.18879483542625519</v>
      </c>
      <c r="Y415" s="49">
        <f t="shared" si="128"/>
        <v>0.50786477536788133</v>
      </c>
      <c r="Z415" s="49">
        <f t="shared" si="129"/>
        <v>0.88532277708701279</v>
      </c>
      <c r="AA415" s="49">
        <f t="shared" si="130"/>
        <v>-0.30554503036492175</v>
      </c>
      <c r="AB415" s="49">
        <f t="shared" si="131"/>
        <v>1.2225885675674852</v>
      </c>
      <c r="AC415" s="49">
        <f t="shared" si="132"/>
        <v>0.50185435264659106</v>
      </c>
      <c r="AD415" s="49">
        <f t="shared" si="133"/>
        <v>1.04670631233251</v>
      </c>
      <c r="AE415" s="49">
        <f t="shared" si="134"/>
        <v>1.0269342708772942</v>
      </c>
      <c r="AF415" s="49">
        <f t="shared" si="135"/>
        <v>1.0088310599112202</v>
      </c>
      <c r="AG415" s="49">
        <f t="shared" si="136"/>
        <v>0.66235981045455572</v>
      </c>
      <c r="AH415" s="49">
        <f t="shared" si="137"/>
        <v>0.49020916099190448</v>
      </c>
      <c r="AI415" s="49">
        <f t="shared" si="138"/>
        <v>0.60078877142985876</v>
      </c>
      <c r="AJ415" s="87">
        <f t="shared" si="139"/>
        <v>0.89608149894190381</v>
      </c>
      <c r="AK415" s="89">
        <f t="shared" si="141"/>
        <v>0.78556744685272939</v>
      </c>
      <c r="AL415" s="89">
        <f t="shared" si="141"/>
        <v>0.67284850159714549</v>
      </c>
      <c r="AM415" s="89">
        <f t="shared" si="141"/>
        <v>0.76436450859603677</v>
      </c>
      <c r="AN415" s="89">
        <f t="shared" si="140"/>
        <v>0.871869798645033</v>
      </c>
    </row>
    <row r="416" spans="1:46">
      <c r="A416" s="1" t="s">
        <v>10</v>
      </c>
      <c r="B416" s="1">
        <v>13121001002</v>
      </c>
      <c r="C416" s="1"/>
      <c r="D416" s="12">
        <v>82.4</v>
      </c>
      <c r="E416" s="12">
        <v>71.099999999999994</v>
      </c>
      <c r="F416" s="12">
        <v>44</v>
      </c>
      <c r="G416" s="12">
        <v>58.3</v>
      </c>
      <c r="H416" s="12">
        <v>10.769</v>
      </c>
      <c r="I416" s="12">
        <v>21</v>
      </c>
      <c r="J416" s="12">
        <v>61.5</v>
      </c>
      <c r="K416" s="12">
        <v>38.1</v>
      </c>
      <c r="L416" s="12">
        <v>41.3</v>
      </c>
      <c r="M416" s="12">
        <v>15.6</v>
      </c>
      <c r="N416" s="12">
        <v>80.400000000000006</v>
      </c>
      <c r="O416" s="12">
        <v>11.4</v>
      </c>
      <c r="P416" s="12">
        <v>8.8000000000000007</v>
      </c>
      <c r="Q416" s="12">
        <v>19</v>
      </c>
      <c r="R416" s="23"/>
      <c r="S416" s="49">
        <f t="shared" si="122"/>
        <v>0.7154175348118762</v>
      </c>
      <c r="T416" s="49">
        <f t="shared" si="123"/>
        <v>0.12364110090666809</v>
      </c>
      <c r="U416" s="49">
        <f t="shared" si="124"/>
        <v>-9.7649957496169962E-2</v>
      </c>
      <c r="V416" s="49">
        <f t="shared" si="125"/>
        <v>1.3321328506059724</v>
      </c>
      <c r="W416" s="49">
        <f t="shared" si="126"/>
        <v>-0.53402541627985267</v>
      </c>
      <c r="X416" s="49">
        <f t="shared" si="127"/>
        <v>-1.2053843517510099</v>
      </c>
      <c r="Y416" s="49">
        <f t="shared" si="128"/>
        <v>-1.8807148365545396</v>
      </c>
      <c r="Z416" s="49">
        <f t="shared" si="129"/>
        <v>-0.3580626703664147</v>
      </c>
      <c r="AA416" s="49">
        <f t="shared" si="130"/>
        <v>-0.25952597945905487</v>
      </c>
      <c r="AB416" s="49">
        <f t="shared" si="131"/>
        <v>-0.14402910693894619</v>
      </c>
      <c r="AC416" s="49">
        <f t="shared" si="132"/>
        <v>0.50185435264659106</v>
      </c>
      <c r="AD416" s="49">
        <f t="shared" si="133"/>
        <v>9.0171679999106441E-2</v>
      </c>
      <c r="AE416" s="49">
        <f t="shared" si="134"/>
        <v>1.0484785920885322</v>
      </c>
      <c r="AF416" s="49">
        <f t="shared" si="135"/>
        <v>-1.0166040829540561</v>
      </c>
      <c r="AG416" s="49">
        <f t="shared" si="136"/>
        <v>-0.10627929651232008</v>
      </c>
      <c r="AH416" s="49">
        <f t="shared" si="137"/>
        <v>-0.22094043939386501</v>
      </c>
      <c r="AI416" s="49">
        <f t="shared" si="138"/>
        <v>-0.25387258558813858</v>
      </c>
      <c r="AJ416" s="87">
        <f t="shared" si="139"/>
        <v>0.15597513544504338</v>
      </c>
      <c r="AK416" s="89">
        <f t="shared" si="141"/>
        <v>0.55612211058884309</v>
      </c>
      <c r="AL416" s="89">
        <f t="shared" si="141"/>
        <v>0.46501074738489895</v>
      </c>
      <c r="AM416" s="89">
        <f t="shared" si="141"/>
        <v>0.56550862819105774</v>
      </c>
      <c r="AN416" s="89">
        <f t="shared" si="140"/>
        <v>0.6650317528576617</v>
      </c>
    </row>
    <row r="417" spans="1:40">
      <c r="A417" s="1" t="s">
        <v>10</v>
      </c>
      <c r="B417" s="1">
        <v>13121001100</v>
      </c>
      <c r="C417" s="1"/>
      <c r="D417" s="12">
        <v>82.4</v>
      </c>
      <c r="E417" s="12">
        <v>71.099999999999994</v>
      </c>
      <c r="F417" s="12">
        <v>84</v>
      </c>
      <c r="G417" s="12">
        <v>58.3</v>
      </c>
      <c r="H417" s="12">
        <v>7.6</v>
      </c>
      <c r="I417" s="12">
        <v>9.2081999999999997</v>
      </c>
      <c r="J417" s="12">
        <v>0.95899999999999996</v>
      </c>
      <c r="K417" s="12">
        <v>3.4</v>
      </c>
      <c r="L417" s="12">
        <v>26.1</v>
      </c>
      <c r="M417" s="12">
        <v>-0.89129999999999998</v>
      </c>
      <c r="N417" s="12">
        <v>80.400000000000006</v>
      </c>
      <c r="O417" s="12">
        <v>1.2</v>
      </c>
      <c r="P417" s="12">
        <v>6.7</v>
      </c>
      <c r="Q417" s="12">
        <v>5.5</v>
      </c>
      <c r="R417" s="23"/>
      <c r="S417" s="49">
        <f t="shared" si="122"/>
        <v>0.7154175348118762</v>
      </c>
      <c r="T417" s="49">
        <f t="shared" si="123"/>
        <v>0.12364110090666809</v>
      </c>
      <c r="U417" s="49">
        <f t="shared" si="124"/>
        <v>1.8191915347023702</v>
      </c>
      <c r="V417" s="49">
        <f t="shared" si="125"/>
        <v>1.3321328506059724</v>
      </c>
      <c r="W417" s="49">
        <f t="shared" si="126"/>
        <v>0.59768102746946417</v>
      </c>
      <c r="X417" s="49">
        <f t="shared" si="127"/>
        <v>0.2024652487008817</v>
      </c>
      <c r="Y417" s="49">
        <f t="shared" si="128"/>
        <v>1.1609215579429162</v>
      </c>
      <c r="Z417" s="49">
        <f t="shared" si="129"/>
        <v>1.3540593545000115</v>
      </c>
      <c r="AA417" s="49">
        <f t="shared" si="130"/>
        <v>1.1394531680792983</v>
      </c>
      <c r="AB417" s="49">
        <f t="shared" si="131"/>
        <v>1.2496831043807808</v>
      </c>
      <c r="AC417" s="49">
        <f t="shared" si="132"/>
        <v>0.50185435264659106</v>
      </c>
      <c r="AD417" s="49">
        <f t="shared" si="133"/>
        <v>1.1392741799776782</v>
      </c>
      <c r="AE417" s="49">
        <f t="shared" si="134"/>
        <v>1.1992888405671991</v>
      </c>
      <c r="AF417" s="49">
        <f t="shared" si="135"/>
        <v>1.0088310599112202</v>
      </c>
      <c r="AG417" s="49">
        <f t="shared" si="136"/>
        <v>1.0200837496496855</v>
      </c>
      <c r="AH417" s="49">
        <f t="shared" si="137"/>
        <v>0.8502072650200212</v>
      </c>
      <c r="AI417" s="49">
        <f t="shared" si="138"/>
        <v>1.2477318756533633</v>
      </c>
      <c r="AJ417" s="87">
        <f t="shared" si="139"/>
        <v>0.96231210827567215</v>
      </c>
      <c r="AK417" s="89">
        <f t="shared" si="141"/>
        <v>0.89235109703955973</v>
      </c>
      <c r="AL417" s="89">
        <f t="shared" si="141"/>
        <v>0.77806011589220103</v>
      </c>
      <c r="AM417" s="89">
        <f t="shared" si="141"/>
        <v>0.91489014018790249</v>
      </c>
      <c r="AN417" s="89">
        <f t="shared" si="140"/>
        <v>0.8903793136033672</v>
      </c>
    </row>
    <row r="418" spans="1:40">
      <c r="A418" s="1" t="s">
        <v>10</v>
      </c>
      <c r="B418" s="1">
        <v>13121001201</v>
      </c>
      <c r="C418" s="1"/>
      <c r="D418" s="12">
        <v>82.4</v>
      </c>
      <c r="E418" s="12">
        <v>71.099999999999994</v>
      </c>
      <c r="F418" s="12">
        <v>79.7</v>
      </c>
      <c r="G418" s="12">
        <v>58.3</v>
      </c>
      <c r="H418" s="12">
        <v>11.2</v>
      </c>
      <c r="I418" s="12">
        <v>13.017899999999999</v>
      </c>
      <c r="J418" s="12">
        <v>8.7340999999999998</v>
      </c>
      <c r="K418" s="12">
        <v>3.9</v>
      </c>
      <c r="L418" s="12">
        <v>43.5</v>
      </c>
      <c r="M418" s="12">
        <v>0.53559999999999997</v>
      </c>
      <c r="N418" s="12">
        <v>80.400000000000006</v>
      </c>
      <c r="O418" s="12">
        <v>3.6</v>
      </c>
      <c r="P418" s="12">
        <v>16.8</v>
      </c>
      <c r="Q418" s="12">
        <v>9</v>
      </c>
      <c r="R418" s="23"/>
      <c r="S418" s="49">
        <f t="shared" si="122"/>
        <v>0.7154175348118762</v>
      </c>
      <c r="T418" s="49">
        <f t="shared" si="123"/>
        <v>0.12364110090666809</v>
      </c>
      <c r="U418" s="49">
        <f t="shared" si="124"/>
        <v>1.6131310742910272</v>
      </c>
      <c r="V418" s="49">
        <f t="shared" si="125"/>
        <v>1.3321328506059724</v>
      </c>
      <c r="W418" s="49">
        <f t="shared" si="126"/>
        <v>-0.68794320651524377</v>
      </c>
      <c r="X418" s="49">
        <f t="shared" si="127"/>
        <v>-0.25238342773881117</v>
      </c>
      <c r="Y418" s="49">
        <f t="shared" si="128"/>
        <v>0.77029327081754373</v>
      </c>
      <c r="Z418" s="49">
        <f t="shared" si="129"/>
        <v>1.3293890083203801</v>
      </c>
      <c r="AA418" s="49">
        <f t="shared" si="130"/>
        <v>-0.46200980344486947</v>
      </c>
      <c r="AB418" s="49">
        <f t="shared" si="131"/>
        <v>1.1290929778090661</v>
      </c>
      <c r="AC418" s="49">
        <f t="shared" si="132"/>
        <v>0.50185435264659106</v>
      </c>
      <c r="AD418" s="49">
        <f t="shared" si="133"/>
        <v>0.89242653292389651</v>
      </c>
      <c r="AE418" s="49">
        <f t="shared" si="134"/>
        <v>0.47396335978884901</v>
      </c>
      <c r="AF418" s="49">
        <f t="shared" si="135"/>
        <v>0.48371824509429678</v>
      </c>
      <c r="AG418" s="49">
        <f t="shared" si="136"/>
        <v>0.58993612611445567</v>
      </c>
      <c r="AH418" s="49">
        <f t="shared" si="137"/>
        <v>0.51632702816843323</v>
      </c>
      <c r="AI418" s="49">
        <f t="shared" si="138"/>
        <v>0.66549072756152561</v>
      </c>
      <c r="AJ418" s="87">
        <f t="shared" si="139"/>
        <v>0.5879906226134084</v>
      </c>
      <c r="AK418" s="89">
        <f t="shared" si="141"/>
        <v>0.76394835870555289</v>
      </c>
      <c r="AL418" s="89">
        <f t="shared" si="141"/>
        <v>0.6804816055964148</v>
      </c>
      <c r="AM418" s="89">
        <f t="shared" si="141"/>
        <v>0.77941885069871364</v>
      </c>
      <c r="AN418" s="89">
        <f t="shared" si="140"/>
        <v>0.78576742481376816</v>
      </c>
    </row>
    <row r="419" spans="1:40">
      <c r="A419" s="1" t="s">
        <v>10</v>
      </c>
      <c r="B419" s="1">
        <v>13121001202</v>
      </c>
      <c r="C419" s="1"/>
      <c r="D419" s="12">
        <v>82.4</v>
      </c>
      <c r="E419" s="12">
        <v>71.099999999999994</v>
      </c>
      <c r="F419" s="12">
        <v>79.3</v>
      </c>
      <c r="G419" s="12">
        <v>58.3</v>
      </c>
      <c r="H419" s="12">
        <v>6.9</v>
      </c>
      <c r="I419" s="12">
        <v>7.57</v>
      </c>
      <c r="J419" s="12">
        <v>17.007400000000001</v>
      </c>
      <c r="K419" s="12">
        <v>16.399999999999999</v>
      </c>
      <c r="L419" s="12">
        <v>35.4</v>
      </c>
      <c r="M419" s="12">
        <v>-2.0156999999999998</v>
      </c>
      <c r="N419" s="12">
        <v>80.400000000000006</v>
      </c>
      <c r="O419" s="12">
        <v>0.2</v>
      </c>
      <c r="P419" s="12">
        <v>6.3</v>
      </c>
      <c r="Q419" s="12">
        <v>5</v>
      </c>
      <c r="R419" s="23"/>
      <c r="S419" s="49">
        <f t="shared" si="122"/>
        <v>0.7154175348118762</v>
      </c>
      <c r="T419" s="49">
        <f t="shared" si="123"/>
        <v>0.12364110090666809</v>
      </c>
      <c r="U419" s="49">
        <f t="shared" si="124"/>
        <v>1.5939626593690415</v>
      </c>
      <c r="V419" s="49">
        <f t="shared" si="125"/>
        <v>1.3321328506059724</v>
      </c>
      <c r="W419" s="49">
        <f t="shared" si="126"/>
        <v>0.84766351741093493</v>
      </c>
      <c r="X419" s="49">
        <f t="shared" si="127"/>
        <v>0.39805364194536413</v>
      </c>
      <c r="Y419" s="49">
        <f t="shared" si="128"/>
        <v>0.35463495029763487</v>
      </c>
      <c r="Z419" s="49">
        <f t="shared" si="129"/>
        <v>0.7126303538295925</v>
      </c>
      <c r="AA419" s="49">
        <f t="shared" si="130"/>
        <v>0.28349882123017434</v>
      </c>
      <c r="AB419" s="49">
        <f t="shared" si="131"/>
        <v>1.3447083607528012</v>
      </c>
      <c r="AC419" s="49">
        <f t="shared" si="132"/>
        <v>0.50185435264659106</v>
      </c>
      <c r="AD419" s="49">
        <f t="shared" si="133"/>
        <v>1.2421273662500871</v>
      </c>
      <c r="AE419" s="49">
        <f t="shared" si="134"/>
        <v>1.2280146021821832</v>
      </c>
      <c r="AF419" s="49">
        <f t="shared" si="135"/>
        <v>1.0838471763136379</v>
      </c>
      <c r="AG419" s="49">
        <f t="shared" si="136"/>
        <v>0.85358031552446134</v>
      </c>
      <c r="AH419" s="49">
        <f t="shared" si="137"/>
        <v>0.76650089362107032</v>
      </c>
      <c r="AI419" s="49">
        <f t="shared" si="138"/>
        <v>0.78027917860418938</v>
      </c>
      <c r="AJ419" s="87">
        <f t="shared" si="139"/>
        <v>1.0139608743481248</v>
      </c>
      <c r="AK419" s="89">
        <f t="shared" si="141"/>
        <v>0.84264840030492649</v>
      </c>
      <c r="AL419" s="89">
        <f t="shared" si="141"/>
        <v>0.75359642465849042</v>
      </c>
      <c r="AM419" s="89">
        <f t="shared" si="141"/>
        <v>0.80612692437605449</v>
      </c>
      <c r="AN419" s="89">
        <f t="shared" si="140"/>
        <v>0.90481363057272879</v>
      </c>
    </row>
    <row r="420" spans="1:40">
      <c r="A420" s="1" t="s">
        <v>10</v>
      </c>
      <c r="B420" s="1">
        <v>13121001300</v>
      </c>
      <c r="C420" s="1"/>
      <c r="D420" s="12">
        <v>82.4</v>
      </c>
      <c r="E420" s="12">
        <v>71.099999999999994</v>
      </c>
      <c r="F420" s="12">
        <v>69.099999999999994</v>
      </c>
      <c r="G420" s="12">
        <v>58.3</v>
      </c>
      <c r="H420" s="12">
        <v>8.4</v>
      </c>
      <c r="I420" s="12">
        <v>11.8367</v>
      </c>
      <c r="J420" s="12">
        <v>16.755099999999999</v>
      </c>
      <c r="K420" s="12">
        <v>10.8</v>
      </c>
      <c r="L420" s="12">
        <v>45.5</v>
      </c>
      <c r="M420" s="12">
        <v>12.8</v>
      </c>
      <c r="N420" s="12">
        <v>80.400000000000006</v>
      </c>
      <c r="O420" s="12">
        <v>7.3</v>
      </c>
      <c r="P420" s="12">
        <v>15.7</v>
      </c>
      <c r="Q420" s="12">
        <v>9.4</v>
      </c>
      <c r="R420" s="23"/>
      <c r="S420" s="49">
        <f t="shared" si="122"/>
        <v>0.7154175348118762</v>
      </c>
      <c r="T420" s="49">
        <f t="shared" si="123"/>
        <v>0.12364110090666809</v>
      </c>
      <c r="U420" s="49">
        <f t="shared" si="124"/>
        <v>1.1051680788584137</v>
      </c>
      <c r="V420" s="49">
        <f t="shared" si="125"/>
        <v>1.3321328506059724</v>
      </c>
      <c r="W420" s="49">
        <f t="shared" si="126"/>
        <v>0.3119867532506399</v>
      </c>
      <c r="X420" s="49">
        <f t="shared" si="127"/>
        <v>-0.11135729533716153</v>
      </c>
      <c r="Y420" s="49">
        <f t="shared" si="128"/>
        <v>0.36731073798418962</v>
      </c>
      <c r="Z420" s="49">
        <f t="shared" si="129"/>
        <v>0.98893823104146517</v>
      </c>
      <c r="AA420" s="49">
        <f t="shared" si="130"/>
        <v>-0.64608600706833708</v>
      </c>
      <c r="AB420" s="49">
        <f t="shared" si="131"/>
        <v>9.2604402347479645E-2</v>
      </c>
      <c r="AC420" s="49">
        <f t="shared" si="132"/>
        <v>0.50185435264659106</v>
      </c>
      <c r="AD420" s="49">
        <f t="shared" si="133"/>
        <v>0.51186974371598326</v>
      </c>
      <c r="AE420" s="49">
        <f t="shared" si="134"/>
        <v>0.55295920423005562</v>
      </c>
      <c r="AF420" s="49">
        <f t="shared" si="135"/>
        <v>0.42370535197236259</v>
      </c>
      <c r="AG420" s="49">
        <f t="shared" si="136"/>
        <v>0.39731168402305173</v>
      </c>
      <c r="AH420" s="49">
        <f t="shared" si="137"/>
        <v>0.54918568015437119</v>
      </c>
      <c r="AI420" s="49">
        <f t="shared" si="138"/>
        <v>0.14515220877353591</v>
      </c>
      <c r="AJ420" s="87">
        <f t="shared" si="139"/>
        <v>0.49759716314124808</v>
      </c>
      <c r="AK420" s="89">
        <f t="shared" si="141"/>
        <v>0.70644831806527064</v>
      </c>
      <c r="AL420" s="89">
        <f t="shared" si="141"/>
        <v>0.69008474455830782</v>
      </c>
      <c r="AM420" s="89">
        <f t="shared" si="141"/>
        <v>0.65835057796992857</v>
      </c>
      <c r="AN420" s="89">
        <f t="shared" si="140"/>
        <v>0.76050510113796188</v>
      </c>
    </row>
    <row r="421" spans="1:40">
      <c r="A421" s="1" t="s">
        <v>10</v>
      </c>
      <c r="B421" s="1">
        <v>13121001400</v>
      </c>
      <c r="C421" s="1"/>
      <c r="D421" s="12">
        <v>82.4</v>
      </c>
      <c r="E421" s="12">
        <v>71.099999999999994</v>
      </c>
      <c r="F421" s="12">
        <v>84</v>
      </c>
      <c r="G421" s="12">
        <v>58.3</v>
      </c>
      <c r="H421" s="12">
        <v>5.6</v>
      </c>
      <c r="I421" s="12">
        <v>15</v>
      </c>
      <c r="J421" s="12">
        <v>15</v>
      </c>
      <c r="K421" s="12">
        <v>14.1</v>
      </c>
      <c r="L421" s="12">
        <v>30.3</v>
      </c>
      <c r="M421" s="12">
        <v>2.4567999999999999</v>
      </c>
      <c r="N421" s="12">
        <v>80.400000000000006</v>
      </c>
      <c r="O421" s="12">
        <v>5.2140000000000004</v>
      </c>
      <c r="P421" s="12">
        <v>12</v>
      </c>
      <c r="Q421" s="12">
        <v>3.7</v>
      </c>
      <c r="R421" s="23"/>
      <c r="S421" s="49">
        <f t="shared" si="122"/>
        <v>0.7154175348118762</v>
      </c>
      <c r="T421" s="49">
        <f t="shared" si="123"/>
        <v>0.12364110090666809</v>
      </c>
      <c r="U421" s="49">
        <f t="shared" si="124"/>
        <v>1.8191915347023702</v>
      </c>
      <c r="V421" s="49">
        <f t="shared" si="125"/>
        <v>1.3321328506059724</v>
      </c>
      <c r="W421" s="49">
        <f t="shared" si="126"/>
        <v>1.3119167130165243</v>
      </c>
      <c r="X421" s="49">
        <f t="shared" si="127"/>
        <v>-0.48903081770944296</v>
      </c>
      <c r="Y421" s="49">
        <f t="shared" si="128"/>
        <v>0.45548860151440024</v>
      </c>
      <c r="Z421" s="49">
        <f t="shared" si="129"/>
        <v>0.8261139462558974</v>
      </c>
      <c r="AA421" s="49">
        <f t="shared" si="130"/>
        <v>0.75289314047001643</v>
      </c>
      <c r="AB421" s="49">
        <f t="shared" si="131"/>
        <v>0.96672858565153719</v>
      </c>
      <c r="AC421" s="49">
        <f t="shared" si="132"/>
        <v>0.50185435264659106</v>
      </c>
      <c r="AD421" s="49">
        <f t="shared" si="133"/>
        <v>0.7264214902802284</v>
      </c>
      <c r="AE421" s="49">
        <f t="shared" si="134"/>
        <v>0.81867249916865903</v>
      </c>
      <c r="AF421" s="49">
        <f t="shared" si="135"/>
        <v>1.2788890789599239</v>
      </c>
      <c r="AG421" s="49">
        <f t="shared" si="136"/>
        <v>0.81090585270997018</v>
      </c>
      <c r="AH421" s="49">
        <f t="shared" si="137"/>
        <v>0.75267964540690979</v>
      </c>
      <c r="AI421" s="49">
        <f t="shared" si="138"/>
        <v>0.84857855745915034</v>
      </c>
      <c r="AJ421" s="87">
        <f t="shared" si="139"/>
        <v>0.83145935526385062</v>
      </c>
      <c r="AK421" s="89">
        <f t="shared" si="141"/>
        <v>0.82990970878949</v>
      </c>
      <c r="AL421" s="89">
        <f t="shared" si="141"/>
        <v>0.74955708161775347</v>
      </c>
      <c r="AM421" s="89">
        <f t="shared" si="141"/>
        <v>0.82201828649485265</v>
      </c>
      <c r="AN421" s="89">
        <f t="shared" si="140"/>
        <v>0.85380980271444007</v>
      </c>
    </row>
    <row r="422" spans="1:40">
      <c r="A422" s="1" t="s">
        <v>10</v>
      </c>
      <c r="B422" s="1">
        <v>13121001500</v>
      </c>
      <c r="C422" s="1"/>
      <c r="D422" s="12">
        <v>82.4</v>
      </c>
      <c r="E422" s="12">
        <v>71.099999999999994</v>
      </c>
      <c r="F422" s="12">
        <v>84</v>
      </c>
      <c r="G422" s="12">
        <v>58.3</v>
      </c>
      <c r="H422" s="12">
        <v>10.4</v>
      </c>
      <c r="I422" s="12">
        <v>22.7</v>
      </c>
      <c r="J422" s="12">
        <v>13.8284</v>
      </c>
      <c r="K422" s="12">
        <v>12</v>
      </c>
      <c r="L422" s="12">
        <v>37.1</v>
      </c>
      <c r="M422" s="12">
        <v>4.2</v>
      </c>
      <c r="N422" s="12">
        <v>80.400000000000006</v>
      </c>
      <c r="O422" s="12">
        <v>4.5</v>
      </c>
      <c r="P422" s="12">
        <v>13.5</v>
      </c>
      <c r="Q422" s="12">
        <v>6.3</v>
      </c>
      <c r="R422" s="23"/>
      <c r="S422" s="49">
        <f t="shared" si="122"/>
        <v>0.7154175348118762</v>
      </c>
      <c r="T422" s="49">
        <f t="shared" si="123"/>
        <v>0.12364110090666809</v>
      </c>
      <c r="U422" s="49">
        <f t="shared" si="124"/>
        <v>1.8191915347023702</v>
      </c>
      <c r="V422" s="49">
        <f t="shared" si="125"/>
        <v>1.3321328506059724</v>
      </c>
      <c r="W422" s="49">
        <f t="shared" si="126"/>
        <v>-0.40224893229642011</v>
      </c>
      <c r="X422" s="49">
        <f t="shared" si="127"/>
        <v>-1.4083511863961204</v>
      </c>
      <c r="Y422" s="49">
        <f t="shared" si="128"/>
        <v>0.51435087996690709</v>
      </c>
      <c r="Z422" s="49">
        <f t="shared" si="129"/>
        <v>0.92972940021034967</v>
      </c>
      <c r="AA422" s="49">
        <f t="shared" si="130"/>
        <v>0.12703404815022662</v>
      </c>
      <c r="AB422" s="49">
        <f t="shared" si="131"/>
        <v>0.81940732372721659</v>
      </c>
      <c r="AC422" s="49">
        <f t="shared" si="132"/>
        <v>0.50185435264659106</v>
      </c>
      <c r="AD422" s="49">
        <f t="shared" si="133"/>
        <v>0.7998586652787284</v>
      </c>
      <c r="AE422" s="49">
        <f t="shared" si="134"/>
        <v>0.7109508931124684</v>
      </c>
      <c r="AF422" s="49">
        <f t="shared" si="135"/>
        <v>0.88880527366735207</v>
      </c>
      <c r="AG422" s="49">
        <f t="shared" si="136"/>
        <v>0.57854460271778241</v>
      </c>
      <c r="AH422" s="49">
        <f t="shared" si="137"/>
        <v>0.38487625461446479</v>
      </c>
      <c r="AI422" s="49">
        <f t="shared" si="138"/>
        <v>0.62539025736259768</v>
      </c>
      <c r="AJ422" s="87">
        <f t="shared" si="139"/>
        <v>0.72536729617628493</v>
      </c>
      <c r="AK422" s="89">
        <f t="shared" si="141"/>
        <v>0.76054789170795034</v>
      </c>
      <c r="AL422" s="89">
        <f t="shared" si="141"/>
        <v>0.6420643252518865</v>
      </c>
      <c r="AM422" s="89">
        <f t="shared" si="141"/>
        <v>0.77008858878786246</v>
      </c>
      <c r="AN422" s="89">
        <f t="shared" si="140"/>
        <v>0.82416018036617411</v>
      </c>
    </row>
    <row r="423" spans="1:40">
      <c r="A423" s="1" t="s">
        <v>10</v>
      </c>
      <c r="B423" s="1">
        <v>13121001600</v>
      </c>
      <c r="C423" s="1"/>
      <c r="D423" s="12">
        <v>82.4</v>
      </c>
      <c r="E423" s="12">
        <v>71.099999999999994</v>
      </c>
      <c r="F423" s="12">
        <v>79.5</v>
      </c>
      <c r="G423" s="12">
        <v>58.3</v>
      </c>
      <c r="H423" s="12">
        <v>7.2229999999999999</v>
      </c>
      <c r="I423" s="12">
        <v>9.1631999999999998</v>
      </c>
      <c r="J423" s="12">
        <v>9.0876999999999999</v>
      </c>
      <c r="K423" s="12">
        <v>14.3</v>
      </c>
      <c r="L423" s="12">
        <v>28.2</v>
      </c>
      <c r="M423" s="12">
        <v>4.8057999999999996</v>
      </c>
      <c r="N423" s="12">
        <v>80.400000000000006</v>
      </c>
      <c r="O423" s="12">
        <v>6.1351000000000004</v>
      </c>
      <c r="P423" s="12">
        <v>14.5</v>
      </c>
      <c r="Q423" s="12">
        <v>4.3</v>
      </c>
      <c r="R423" s="23"/>
      <c r="S423" s="49">
        <f t="shared" si="122"/>
        <v>0.7154175348118762</v>
      </c>
      <c r="T423" s="49">
        <f t="shared" si="123"/>
        <v>0.12364110090666809</v>
      </c>
      <c r="U423" s="49">
        <f t="shared" si="124"/>
        <v>1.6035468668300343</v>
      </c>
      <c r="V423" s="49">
        <f t="shared" si="125"/>
        <v>1.3321328506059724</v>
      </c>
      <c r="W423" s="49">
        <f t="shared" si="126"/>
        <v>0.7323144541950849</v>
      </c>
      <c r="X423" s="49">
        <f t="shared" si="127"/>
        <v>0.20783790020619344</v>
      </c>
      <c r="Y423" s="49">
        <f t="shared" si="128"/>
        <v>0.75252807650138942</v>
      </c>
      <c r="Z423" s="49">
        <f t="shared" si="129"/>
        <v>0.81624580778404476</v>
      </c>
      <c r="AA423" s="49">
        <f t="shared" si="130"/>
        <v>0.94617315427465754</v>
      </c>
      <c r="AB423" s="49">
        <f t="shared" si="131"/>
        <v>0.76820997375374622</v>
      </c>
      <c r="AC423" s="49">
        <f t="shared" si="132"/>
        <v>0.50185435264659106</v>
      </c>
      <c r="AD423" s="49">
        <f t="shared" si="133"/>
        <v>0.63168342040471248</v>
      </c>
      <c r="AE423" s="49">
        <f t="shared" si="134"/>
        <v>0.63913648907500797</v>
      </c>
      <c r="AF423" s="49">
        <f t="shared" si="135"/>
        <v>1.1888697392770227</v>
      </c>
      <c r="AG423" s="49">
        <f t="shared" si="136"/>
        <v>0.78832960174962385</v>
      </c>
      <c r="AH423" s="49">
        <f t="shared" si="137"/>
        <v>0.78105982629388837</v>
      </c>
      <c r="AI423" s="49">
        <f t="shared" si="138"/>
        <v>0.84354297860414951</v>
      </c>
      <c r="AJ423" s="87">
        <f t="shared" si="139"/>
        <v>0.74038600035083357</v>
      </c>
      <c r="AK423" s="89">
        <f t="shared" si="141"/>
        <v>0.82317050511611023</v>
      </c>
      <c r="AL423" s="89">
        <f t="shared" si="141"/>
        <v>0.7578513604255982</v>
      </c>
      <c r="AM423" s="89">
        <f t="shared" si="141"/>
        <v>0.82084664762486359</v>
      </c>
      <c r="AN423" s="89">
        <f t="shared" si="140"/>
        <v>0.82835746818173195</v>
      </c>
    </row>
    <row r="424" spans="1:40">
      <c r="A424" s="1" t="s">
        <v>10</v>
      </c>
      <c r="B424" s="1">
        <v>13121001700</v>
      </c>
      <c r="C424" s="1"/>
      <c r="D424" s="12">
        <v>82.4</v>
      </c>
      <c r="E424" s="12">
        <v>71.099999999999994</v>
      </c>
      <c r="F424" s="12">
        <v>31.4</v>
      </c>
      <c r="G424" s="12">
        <v>58.3</v>
      </c>
      <c r="H424" s="12">
        <v>11.3</v>
      </c>
      <c r="I424" s="12">
        <v>3.2</v>
      </c>
      <c r="J424" s="12">
        <v>73.900000000000006</v>
      </c>
      <c r="K424" s="12">
        <v>56</v>
      </c>
      <c r="L424" s="12">
        <v>48.1</v>
      </c>
      <c r="M424" s="12">
        <v>23.8</v>
      </c>
      <c r="N424" s="12">
        <v>80.400000000000006</v>
      </c>
      <c r="O424" s="12">
        <v>5.0999999999999996</v>
      </c>
      <c r="P424" s="12">
        <v>30.8</v>
      </c>
      <c r="Q424" s="12">
        <v>14.2</v>
      </c>
      <c r="R424" s="23"/>
      <c r="S424" s="49">
        <f t="shared" si="122"/>
        <v>0.7154175348118762</v>
      </c>
      <c r="T424" s="49">
        <f t="shared" si="123"/>
        <v>0.12364110090666809</v>
      </c>
      <c r="U424" s="49">
        <f t="shared" si="124"/>
        <v>-0.70145502753871014</v>
      </c>
      <c r="V424" s="49">
        <f t="shared" si="125"/>
        <v>1.3321328506059724</v>
      </c>
      <c r="W424" s="49">
        <f t="shared" si="126"/>
        <v>-0.72365499079259732</v>
      </c>
      <c r="X424" s="49">
        <f t="shared" si="127"/>
        <v>0.91979779923897209</v>
      </c>
      <c r="Y424" s="49">
        <f t="shared" si="128"/>
        <v>-2.5037024200395908</v>
      </c>
      <c r="Z424" s="49">
        <f t="shared" si="129"/>
        <v>-1.2412610635972223</v>
      </c>
      <c r="AA424" s="49">
        <f t="shared" si="130"/>
        <v>-0.88538507177884507</v>
      </c>
      <c r="AB424" s="49">
        <f t="shared" si="131"/>
        <v>-0.83702724127776507</v>
      </c>
      <c r="AC424" s="49">
        <f t="shared" si="132"/>
        <v>0.50185435264659106</v>
      </c>
      <c r="AD424" s="49">
        <f t="shared" si="133"/>
        <v>0.73814675351528303</v>
      </c>
      <c r="AE424" s="49">
        <f t="shared" si="134"/>
        <v>-0.53143829673559662</v>
      </c>
      <c r="AF424" s="49">
        <f t="shared" si="135"/>
        <v>-0.29644936549084666</v>
      </c>
      <c r="AG424" s="49">
        <f t="shared" si="136"/>
        <v>-0.3348505954656833</v>
      </c>
      <c r="AH424" s="49">
        <f t="shared" si="137"/>
        <v>-0.11968902182962991</v>
      </c>
      <c r="AI424" s="49">
        <f t="shared" si="138"/>
        <v>-0.98789112555127756</v>
      </c>
      <c r="AJ424" s="87">
        <f t="shared" si="139"/>
        <v>0.1030283609838577</v>
      </c>
      <c r="AK424" s="89">
        <f t="shared" si="141"/>
        <v>0.48789162625194893</v>
      </c>
      <c r="AL424" s="89">
        <f t="shared" si="141"/>
        <v>0.49460208404028289</v>
      </c>
      <c r="AM424" s="89">
        <f t="shared" si="141"/>
        <v>0.39472296928724282</v>
      </c>
      <c r="AN424" s="89">
        <f t="shared" si="140"/>
        <v>0.65023468057125</v>
      </c>
    </row>
    <row r="425" spans="1:40">
      <c r="A425" s="1" t="s">
        <v>10</v>
      </c>
      <c r="B425" s="1">
        <v>13121001800</v>
      </c>
      <c r="C425" s="1"/>
      <c r="D425" s="12">
        <v>82.4</v>
      </c>
      <c r="E425" s="12">
        <v>71.099999999999994</v>
      </c>
      <c r="F425" s="12">
        <v>31.4</v>
      </c>
      <c r="G425" s="12">
        <v>58.3</v>
      </c>
      <c r="H425" s="12">
        <v>11.9</v>
      </c>
      <c r="I425" s="12">
        <v>4.0999999999999996</v>
      </c>
      <c r="J425" s="12">
        <v>83.3</v>
      </c>
      <c r="K425" s="12">
        <v>57.7</v>
      </c>
      <c r="L425" s="12">
        <v>36.799999999999997</v>
      </c>
      <c r="M425" s="12">
        <v>12.4</v>
      </c>
      <c r="N425" s="12">
        <v>80.400000000000006</v>
      </c>
      <c r="O425" s="12">
        <v>8.6</v>
      </c>
      <c r="P425" s="12">
        <v>11.6</v>
      </c>
      <c r="Q425" s="12">
        <v>13.2</v>
      </c>
      <c r="R425" s="23"/>
      <c r="S425" s="49">
        <f t="shared" si="122"/>
        <v>0.7154175348118762</v>
      </c>
      <c r="T425" s="49">
        <f t="shared" si="123"/>
        <v>0.12364110090666809</v>
      </c>
      <c r="U425" s="49">
        <f t="shared" si="124"/>
        <v>-0.70145502753871014</v>
      </c>
      <c r="V425" s="49">
        <f t="shared" si="125"/>
        <v>1.3321328506059724</v>
      </c>
      <c r="W425" s="49">
        <f t="shared" si="126"/>
        <v>-0.9379256964567152</v>
      </c>
      <c r="X425" s="49">
        <f t="shared" si="127"/>
        <v>0.81234476913273712</v>
      </c>
      <c r="Y425" s="49">
        <f t="shared" si="128"/>
        <v>-2.9759672010685803</v>
      </c>
      <c r="Z425" s="49">
        <f t="shared" si="129"/>
        <v>-1.3251402406079695</v>
      </c>
      <c r="AA425" s="49">
        <f t="shared" si="130"/>
        <v>0.15464547869374715</v>
      </c>
      <c r="AB425" s="49">
        <f t="shared" si="131"/>
        <v>0.12640918938839765</v>
      </c>
      <c r="AC425" s="49">
        <f t="shared" si="132"/>
        <v>0.50185435264659106</v>
      </c>
      <c r="AD425" s="49">
        <f t="shared" si="133"/>
        <v>0.37816060156185166</v>
      </c>
      <c r="AE425" s="49">
        <f t="shared" si="134"/>
        <v>0.84739826078364322</v>
      </c>
      <c r="AF425" s="49">
        <f t="shared" si="135"/>
        <v>-0.14641713268601136</v>
      </c>
      <c r="AG425" s="49">
        <f t="shared" si="136"/>
        <v>-6.1965152133240275E-2</v>
      </c>
      <c r="AH425" s="49">
        <f t="shared" si="137"/>
        <v>-0.23311595280096453</v>
      </c>
      <c r="AI425" s="49">
        <f t="shared" si="138"/>
        <v>-0.34802852417527491</v>
      </c>
      <c r="AJ425" s="87">
        <f t="shared" si="139"/>
        <v>0.39524902057651867</v>
      </c>
      <c r="AK425" s="89">
        <f t="shared" si="141"/>
        <v>0.56935026105132336</v>
      </c>
      <c r="AL425" s="89">
        <f t="shared" si="141"/>
        <v>0.46145238025435431</v>
      </c>
      <c r="AM425" s="89">
        <f t="shared" si="141"/>
        <v>0.54360116518321777</v>
      </c>
      <c r="AN425" s="89">
        <f t="shared" si="140"/>
        <v>0.73190179377274189</v>
      </c>
    </row>
    <row r="426" spans="1:40">
      <c r="A426" s="1" t="s">
        <v>10</v>
      </c>
      <c r="B426" s="1">
        <v>13121001900</v>
      </c>
      <c r="C426" s="1"/>
      <c r="D426" s="12">
        <v>82.4</v>
      </c>
      <c r="E426" s="12">
        <v>71.099999999999994</v>
      </c>
      <c r="F426" s="12">
        <v>42.6</v>
      </c>
      <c r="G426" s="12">
        <v>58.3</v>
      </c>
      <c r="H426" s="12">
        <v>7.9</v>
      </c>
      <c r="I426" s="12">
        <v>8.1999999999999993</v>
      </c>
      <c r="J426" s="12">
        <v>22</v>
      </c>
      <c r="K426" s="12">
        <v>7.6</v>
      </c>
      <c r="L426" s="12">
        <v>36.299999999999997</v>
      </c>
      <c r="M426" s="12">
        <v>7</v>
      </c>
      <c r="N426" s="12">
        <v>80.400000000000006</v>
      </c>
      <c r="O426" s="12">
        <v>12.3</v>
      </c>
      <c r="P426" s="12">
        <v>14.9</v>
      </c>
      <c r="Q426" s="12">
        <v>18.8</v>
      </c>
      <c r="R426" s="23"/>
      <c r="S426" s="49">
        <f t="shared" si="122"/>
        <v>0.7154175348118762</v>
      </c>
      <c r="T426" s="49">
        <f t="shared" si="123"/>
        <v>0.12364110090666809</v>
      </c>
      <c r="U426" s="49">
        <f t="shared" si="124"/>
        <v>-0.16473940972311879</v>
      </c>
      <c r="V426" s="49">
        <f t="shared" si="125"/>
        <v>1.3321328506059724</v>
      </c>
      <c r="W426" s="49">
        <f t="shared" si="126"/>
        <v>0.49054567463740495</v>
      </c>
      <c r="X426" s="49">
        <f t="shared" si="127"/>
        <v>0.32283652087099973</v>
      </c>
      <c r="Y426" s="49">
        <f t="shared" si="128"/>
        <v>0.10380206245025876</v>
      </c>
      <c r="Z426" s="49">
        <f t="shared" si="129"/>
        <v>1.1468284465911069</v>
      </c>
      <c r="AA426" s="49">
        <f t="shared" si="130"/>
        <v>0.20066452959961403</v>
      </c>
      <c r="AB426" s="49">
        <f t="shared" si="131"/>
        <v>0.58277381444079057</v>
      </c>
      <c r="AC426" s="49">
        <f t="shared" si="132"/>
        <v>0.50185435264659106</v>
      </c>
      <c r="AD426" s="49">
        <f t="shared" si="133"/>
        <v>-2.3961876460616817E-3</v>
      </c>
      <c r="AE426" s="49">
        <f t="shared" si="134"/>
        <v>0.61041072746002378</v>
      </c>
      <c r="AF426" s="49">
        <f t="shared" si="135"/>
        <v>-0.98659763639308917</v>
      </c>
      <c r="AG426" s="49">
        <f t="shared" si="136"/>
        <v>0.36396747035642779</v>
      </c>
      <c r="AH426" s="49">
        <f t="shared" si="137"/>
        <v>0.41766233350858023</v>
      </c>
      <c r="AI426" s="49">
        <f t="shared" si="138"/>
        <v>0.64342226354383725</v>
      </c>
      <c r="AJ426" s="87">
        <f t="shared" si="139"/>
        <v>3.081781401686598E-2</v>
      </c>
      <c r="AK426" s="89">
        <f t="shared" si="141"/>
        <v>0.69649478558448952</v>
      </c>
      <c r="AL426" s="89">
        <f t="shared" si="141"/>
        <v>0.65164625429056144</v>
      </c>
      <c r="AM426" s="89">
        <f t="shared" si="141"/>
        <v>0.7742841341172424</v>
      </c>
      <c r="AN426" s="89">
        <f t="shared" si="140"/>
        <v>0.63005394823796668</v>
      </c>
    </row>
    <row r="427" spans="1:40">
      <c r="A427" s="1" t="s">
        <v>10</v>
      </c>
      <c r="B427" s="1">
        <v>13121002100</v>
      </c>
      <c r="C427" s="1"/>
      <c r="D427" s="12">
        <v>82.4</v>
      </c>
      <c r="E427" s="12">
        <v>71.099999999999994</v>
      </c>
      <c r="F427" s="12">
        <v>44</v>
      </c>
      <c r="G427" s="12">
        <v>58.3</v>
      </c>
      <c r="H427" s="12">
        <v>11.7</v>
      </c>
      <c r="I427" s="12">
        <v>10.6</v>
      </c>
      <c r="J427" s="12">
        <v>57.1</v>
      </c>
      <c r="K427" s="12">
        <v>55.2</v>
      </c>
      <c r="L427" s="12">
        <v>54.4</v>
      </c>
      <c r="M427" s="12">
        <v>10.7</v>
      </c>
      <c r="N427" s="12">
        <v>80.400000000000006</v>
      </c>
      <c r="O427" s="12">
        <v>10.1</v>
      </c>
      <c r="P427" s="12">
        <v>31.9</v>
      </c>
      <c r="Q427" s="12">
        <v>17.3</v>
      </c>
      <c r="R427" s="23"/>
      <c r="S427" s="49">
        <f t="shared" si="122"/>
        <v>0.7154175348118762</v>
      </c>
      <c r="T427" s="49">
        <f t="shared" si="123"/>
        <v>0.12364110090666809</v>
      </c>
      <c r="U427" s="49">
        <f t="shared" si="124"/>
        <v>-9.7649957496169962E-2</v>
      </c>
      <c r="V427" s="49">
        <f t="shared" si="125"/>
        <v>1.3321328506059724</v>
      </c>
      <c r="W427" s="49">
        <f t="shared" si="126"/>
        <v>-0.86650212790200876</v>
      </c>
      <c r="X427" s="49">
        <f t="shared" si="127"/>
        <v>3.6295107254372891E-2</v>
      </c>
      <c r="Y427" s="49">
        <f t="shared" si="128"/>
        <v>-1.6596547262856509</v>
      </c>
      <c r="Z427" s="49">
        <f t="shared" si="129"/>
        <v>-1.201788509709812</v>
      </c>
      <c r="AA427" s="49">
        <f t="shared" si="130"/>
        <v>-1.4652251131927676</v>
      </c>
      <c r="AB427" s="49">
        <f t="shared" si="131"/>
        <v>0.2700795343122992</v>
      </c>
      <c r="AC427" s="49">
        <f t="shared" si="132"/>
        <v>0.50185435264659106</v>
      </c>
      <c r="AD427" s="49">
        <f t="shared" si="133"/>
        <v>0.22388082215323818</v>
      </c>
      <c r="AE427" s="49">
        <f t="shared" si="134"/>
        <v>-0.61043414117680284</v>
      </c>
      <c r="AF427" s="49">
        <f t="shared" si="135"/>
        <v>-0.76154928718583625</v>
      </c>
      <c r="AG427" s="49">
        <f t="shared" si="136"/>
        <v>-0.34000480326430998</v>
      </c>
      <c r="AH427" s="49">
        <f t="shared" si="137"/>
        <v>-5.9474316872134239E-2</v>
      </c>
      <c r="AI427" s="49">
        <f t="shared" si="138"/>
        <v>-0.79897802953009345</v>
      </c>
      <c r="AJ427" s="87">
        <f t="shared" si="139"/>
        <v>-0.16156206339070245</v>
      </c>
      <c r="AK427" s="89">
        <f t="shared" si="141"/>
        <v>0.48635305121613459</v>
      </c>
      <c r="AL427" s="89">
        <f t="shared" si="141"/>
        <v>0.51220019425806274</v>
      </c>
      <c r="AM427" s="89">
        <f t="shared" si="141"/>
        <v>0.43867778217406417</v>
      </c>
      <c r="AN427" s="89">
        <f t="shared" si="140"/>
        <v>0.57628940863343159</v>
      </c>
    </row>
    <row r="428" spans="1:40">
      <c r="A428" s="1" t="s">
        <v>10</v>
      </c>
      <c r="B428" s="1">
        <v>13121002300</v>
      </c>
      <c r="C428" s="1"/>
      <c r="D428" s="12">
        <v>68.2</v>
      </c>
      <c r="E428" s="12">
        <v>60.9</v>
      </c>
      <c r="F428" s="12">
        <v>15</v>
      </c>
      <c r="G428" s="12">
        <v>14.4</v>
      </c>
      <c r="H428" s="12">
        <v>16.7</v>
      </c>
      <c r="I428" s="12">
        <v>7.3</v>
      </c>
      <c r="J428" s="12">
        <v>83.3</v>
      </c>
      <c r="K428" s="12">
        <v>84.4</v>
      </c>
      <c r="L428" s="12">
        <v>65.400000000000006</v>
      </c>
      <c r="M428" s="12">
        <v>48.6</v>
      </c>
      <c r="N428" s="12">
        <v>67.2774</v>
      </c>
      <c r="O428" s="12">
        <v>30.7</v>
      </c>
      <c r="P428" s="12">
        <v>30.8</v>
      </c>
      <c r="Q428" s="12">
        <v>34.9</v>
      </c>
      <c r="R428" s="23"/>
      <c r="S428" s="49">
        <f t="shared" si="122"/>
        <v>-0.49416433826621775</v>
      </c>
      <c r="T428" s="49">
        <f t="shared" si="123"/>
        <v>-0.85139530628317817</v>
      </c>
      <c r="U428" s="49">
        <f t="shared" si="124"/>
        <v>-1.4873600393401116</v>
      </c>
      <c r="V428" s="49">
        <f t="shared" si="125"/>
        <v>-1.0013909387891768</v>
      </c>
      <c r="W428" s="49">
        <f t="shared" si="126"/>
        <v>-2.6520913417696588</v>
      </c>
      <c r="X428" s="49">
        <f t="shared" si="127"/>
        <v>0.4302895509772347</v>
      </c>
      <c r="Y428" s="49">
        <f t="shared" si="128"/>
        <v>-2.9759672010685803</v>
      </c>
      <c r="Z428" s="49">
        <f t="shared" si="129"/>
        <v>-2.6425367266002922</v>
      </c>
      <c r="AA428" s="49">
        <f t="shared" si="130"/>
        <v>-2.4776442331218398</v>
      </c>
      <c r="AB428" s="49">
        <f t="shared" si="131"/>
        <v>-2.9329240378146806</v>
      </c>
      <c r="AC428" s="49">
        <f t="shared" si="132"/>
        <v>-0.73099554478602169</v>
      </c>
      <c r="AD428" s="49">
        <f t="shared" si="133"/>
        <v>-1.8948948150583866</v>
      </c>
      <c r="AE428" s="49">
        <f t="shared" si="134"/>
        <v>-0.53143829673559662</v>
      </c>
      <c r="AF428" s="49">
        <f t="shared" si="135"/>
        <v>-3.1</v>
      </c>
      <c r="AG428" s="49">
        <f t="shared" si="136"/>
        <v>-1.8463325281495522</v>
      </c>
      <c r="AH428" s="49">
        <f t="shared" si="137"/>
        <v>-1.290297087791384</v>
      </c>
      <c r="AI428" s="49">
        <f t="shared" si="138"/>
        <v>-2.6843683325122711</v>
      </c>
      <c r="AJ428" s="87">
        <f t="shared" si="139"/>
        <v>-1.5643321641450014</v>
      </c>
      <c r="AK428" s="89">
        <f t="shared" si="141"/>
        <v>3.6701363932412294E-2</v>
      </c>
      <c r="AL428" s="89">
        <f t="shared" si="141"/>
        <v>0.15248482578652886</v>
      </c>
      <c r="AM428" s="89">
        <f t="shared" si="141"/>
        <v>0</v>
      </c>
      <c r="AN428" s="89">
        <f t="shared" si="140"/>
        <v>0.18425626226499886</v>
      </c>
    </row>
    <row r="429" spans="1:40">
      <c r="A429" s="1" t="s">
        <v>10</v>
      </c>
      <c r="B429" s="1">
        <v>13121002400</v>
      </c>
      <c r="C429" s="1"/>
      <c r="D429" s="12">
        <v>65.8</v>
      </c>
      <c r="E429" s="12">
        <v>59.9</v>
      </c>
      <c r="F429" s="12">
        <v>21.5</v>
      </c>
      <c r="G429" s="12">
        <v>13.5</v>
      </c>
      <c r="H429" s="12">
        <v>13.6</v>
      </c>
      <c r="I429" s="12">
        <v>5.3</v>
      </c>
      <c r="J429" s="12">
        <v>41.8</v>
      </c>
      <c r="K429" s="12">
        <v>36.4</v>
      </c>
      <c r="L429" s="12">
        <v>50.3</v>
      </c>
      <c r="M429" s="12">
        <v>31.6</v>
      </c>
      <c r="N429" s="12">
        <v>56.1</v>
      </c>
      <c r="O429" s="12">
        <v>16.2</v>
      </c>
      <c r="P429" s="12">
        <v>29.4</v>
      </c>
      <c r="Q429" s="12">
        <v>13</v>
      </c>
      <c r="R429" s="23"/>
      <c r="S429" s="49">
        <f t="shared" si="122"/>
        <v>-0.69860071118082556</v>
      </c>
      <c r="T429" s="49">
        <f t="shared" si="123"/>
        <v>-0.94698711090963372</v>
      </c>
      <c r="U429" s="49">
        <f t="shared" si="124"/>
        <v>-1.1758732968578487</v>
      </c>
      <c r="V429" s="49">
        <f t="shared" si="125"/>
        <v>-1.0492308342437471</v>
      </c>
      <c r="W429" s="49">
        <f t="shared" si="126"/>
        <v>-1.5450260291717159</v>
      </c>
      <c r="X429" s="49">
        <f t="shared" si="127"/>
        <v>0.66907406232442368</v>
      </c>
      <c r="Y429" s="49">
        <f t="shared" si="128"/>
        <v>-0.89096843375974133</v>
      </c>
      <c r="Z429" s="49">
        <f t="shared" si="129"/>
        <v>-0.2741834933556675</v>
      </c>
      <c r="AA429" s="49">
        <f t="shared" si="130"/>
        <v>-1.0878688957646589</v>
      </c>
      <c r="AB429" s="49">
        <f t="shared" si="131"/>
        <v>-1.4962205885756659</v>
      </c>
      <c r="AC429" s="49">
        <f t="shared" si="132"/>
        <v>-1.7810966256361032</v>
      </c>
      <c r="AD429" s="49">
        <f t="shared" si="133"/>
        <v>-0.40352361410845655</v>
      </c>
      <c r="AE429" s="49">
        <f t="shared" si="134"/>
        <v>-0.43089813108315184</v>
      </c>
      <c r="AF429" s="49">
        <f t="shared" si="135"/>
        <v>-0.1164106861250444</v>
      </c>
      <c r="AG429" s="49">
        <f t="shared" si="136"/>
        <v>-0.81370437229001868</v>
      </c>
      <c r="AH429" s="49">
        <f t="shared" si="137"/>
        <v>-0.80537319339986968</v>
      </c>
      <c r="AI429" s="49">
        <f t="shared" si="138"/>
        <v>-0.9527576592319974</v>
      </c>
      <c r="AJ429" s="87">
        <f t="shared" si="139"/>
        <v>-0.68298226423818897</v>
      </c>
      <c r="AK429" s="89">
        <f t="shared" si="141"/>
        <v>0.34494968529574088</v>
      </c>
      <c r="AL429" s="89">
        <f t="shared" si="141"/>
        <v>0.29420675478644243</v>
      </c>
      <c r="AM429" s="89">
        <f t="shared" si="141"/>
        <v>0.40289754781384862</v>
      </c>
      <c r="AN429" s="89">
        <f t="shared" si="140"/>
        <v>0.43056773848350277</v>
      </c>
    </row>
    <row r="430" spans="1:40">
      <c r="A430" s="1" t="s">
        <v>10</v>
      </c>
      <c r="B430" s="1">
        <v>13121002500</v>
      </c>
      <c r="C430" s="1"/>
      <c r="D430" s="12">
        <v>68.2</v>
      </c>
      <c r="E430" s="12">
        <v>60.9</v>
      </c>
      <c r="F430" s="12">
        <v>15</v>
      </c>
      <c r="G430" s="12">
        <v>14.4</v>
      </c>
      <c r="H430" s="12">
        <v>18.5</v>
      </c>
      <c r="I430" s="12">
        <v>10.177099999999999</v>
      </c>
      <c r="J430" s="12">
        <v>55.2</v>
      </c>
      <c r="K430" s="12">
        <v>70.3</v>
      </c>
      <c r="L430" s="12">
        <v>61.1</v>
      </c>
      <c r="M430" s="12">
        <v>20.2</v>
      </c>
      <c r="N430" s="12">
        <v>68.319900000000004</v>
      </c>
      <c r="O430" s="12">
        <v>22</v>
      </c>
      <c r="P430" s="12">
        <v>32.799999999999997</v>
      </c>
      <c r="Q430" s="12">
        <v>22.4</v>
      </c>
      <c r="R430" s="23"/>
      <c r="S430" s="49">
        <f t="shared" si="122"/>
        <v>-0.49416433826621775</v>
      </c>
      <c r="T430" s="49">
        <f t="shared" si="123"/>
        <v>-0.85139530628317817</v>
      </c>
      <c r="U430" s="49">
        <f t="shared" si="124"/>
        <v>-1.4873600393401116</v>
      </c>
      <c r="V430" s="49">
        <f t="shared" si="125"/>
        <v>-1.0013909387891768</v>
      </c>
      <c r="W430" s="49">
        <f t="shared" si="126"/>
        <v>-3.1</v>
      </c>
      <c r="X430" s="49">
        <f t="shared" si="127"/>
        <v>8.6786092178736035E-2</v>
      </c>
      <c r="Y430" s="49">
        <f t="shared" si="128"/>
        <v>-1.5641969513968126</v>
      </c>
      <c r="Z430" s="49">
        <f t="shared" si="129"/>
        <v>-1.9468329643346833</v>
      </c>
      <c r="AA430" s="49">
        <f t="shared" si="130"/>
        <v>-2.081880395331384</v>
      </c>
      <c r="AB430" s="49">
        <f t="shared" si="131"/>
        <v>-0.53278415790950306</v>
      </c>
      <c r="AC430" s="49">
        <f t="shared" si="132"/>
        <v>-0.63305412935969585</v>
      </c>
      <c r="AD430" s="49">
        <f t="shared" si="133"/>
        <v>-1.0000720944884287</v>
      </c>
      <c r="AE430" s="49">
        <f t="shared" si="134"/>
        <v>-0.67506710481051713</v>
      </c>
      <c r="AF430" s="49">
        <f t="shared" si="135"/>
        <v>-1.5267136744904959</v>
      </c>
      <c r="AG430" s="49">
        <f t="shared" si="136"/>
        <v>-1.2269668069087658</v>
      </c>
      <c r="AH430" s="49">
        <f t="shared" si="137"/>
        <v>-1.2016744974138229</v>
      </c>
      <c r="AI430" s="49">
        <f t="shared" si="138"/>
        <v>-1.52049917252519</v>
      </c>
      <c r="AJ430" s="87">
        <f t="shared" si="139"/>
        <v>-0.95872675078728442</v>
      </c>
      <c r="AK430" s="89">
        <f t="shared" si="141"/>
        <v>0.22158732002329967</v>
      </c>
      <c r="AL430" s="89">
        <f t="shared" si="141"/>
        <v>0.17838531162882212</v>
      </c>
      <c r="AM430" s="89">
        <f t="shared" si="141"/>
        <v>0.27079991927207347</v>
      </c>
      <c r="AN430" s="89">
        <f t="shared" si="140"/>
        <v>0.35350523294716318</v>
      </c>
    </row>
    <row r="431" spans="1:40">
      <c r="A431" s="1" t="s">
        <v>10</v>
      </c>
      <c r="B431" s="1">
        <v>13121002600</v>
      </c>
      <c r="C431" s="1"/>
      <c r="D431" s="12">
        <v>68.2</v>
      </c>
      <c r="E431" s="12">
        <v>60.9</v>
      </c>
      <c r="F431" s="12">
        <v>15</v>
      </c>
      <c r="G431" s="12">
        <v>14.4</v>
      </c>
      <c r="H431" s="12">
        <v>13.8</v>
      </c>
      <c r="I431" s="12">
        <v>6.5</v>
      </c>
      <c r="J431" s="12">
        <v>69</v>
      </c>
      <c r="K431" s="12">
        <v>80.3</v>
      </c>
      <c r="L431" s="12">
        <v>64</v>
      </c>
      <c r="M431" s="12">
        <v>21.3</v>
      </c>
      <c r="N431" s="12">
        <v>69.501599999999996</v>
      </c>
      <c r="O431" s="12">
        <v>18.5</v>
      </c>
      <c r="P431" s="12">
        <v>22.1</v>
      </c>
      <c r="Q431" s="12">
        <v>23.4</v>
      </c>
      <c r="R431" s="23"/>
      <c r="S431" s="49">
        <f t="shared" si="122"/>
        <v>-0.49416433826621775</v>
      </c>
      <c r="T431" s="49">
        <f t="shared" si="123"/>
        <v>-0.85139530628317817</v>
      </c>
      <c r="U431" s="49">
        <f t="shared" si="124"/>
        <v>-1.4873600393401116</v>
      </c>
      <c r="V431" s="49">
        <f t="shared" si="125"/>
        <v>-1.0013909387891768</v>
      </c>
      <c r="W431" s="49">
        <f t="shared" si="126"/>
        <v>-1.6164495977264224</v>
      </c>
      <c r="X431" s="49">
        <f t="shared" si="127"/>
        <v>0.52580335551611035</v>
      </c>
      <c r="Y431" s="49">
        <f t="shared" si="128"/>
        <v>-2.2575218426946915</v>
      </c>
      <c r="Z431" s="49">
        <f t="shared" si="129"/>
        <v>-2.4402398879273131</v>
      </c>
      <c r="AA431" s="49">
        <f t="shared" si="130"/>
        <v>-2.3487908905854122</v>
      </c>
      <c r="AB431" s="49">
        <f t="shared" si="131"/>
        <v>-0.62574732227202767</v>
      </c>
      <c r="AC431" s="49">
        <f t="shared" si="132"/>
        <v>-0.5220350688232086</v>
      </c>
      <c r="AD431" s="49">
        <f t="shared" si="133"/>
        <v>-0.64008594253499729</v>
      </c>
      <c r="AE431" s="49">
        <f t="shared" si="134"/>
        <v>9.3347018390308872E-2</v>
      </c>
      <c r="AF431" s="49">
        <f t="shared" si="135"/>
        <v>-1.6767459072953312</v>
      </c>
      <c r="AG431" s="49">
        <f t="shared" si="136"/>
        <v>-1.1724581318194647</v>
      </c>
      <c r="AH431" s="49">
        <f t="shared" si="137"/>
        <v>-1.0260683867976697</v>
      </c>
      <c r="AI431" s="49">
        <f t="shared" si="138"/>
        <v>-1.8049260335949173</v>
      </c>
      <c r="AJ431" s="87">
        <f t="shared" si="139"/>
        <v>-0.68637997506580706</v>
      </c>
      <c r="AK431" s="89">
        <f t="shared" si="141"/>
        <v>0.23785862494625176</v>
      </c>
      <c r="AL431" s="89">
        <f t="shared" si="141"/>
        <v>0.22970725519260982</v>
      </c>
      <c r="AM431" s="89">
        <f t="shared" si="141"/>
        <v>0.20462171499922688</v>
      </c>
      <c r="AN431" s="89">
        <f t="shared" si="140"/>
        <v>0.42961817784952228</v>
      </c>
    </row>
    <row r="432" spans="1:40">
      <c r="A432" s="1" t="s">
        <v>10</v>
      </c>
      <c r="B432" s="1">
        <v>13121002800</v>
      </c>
      <c r="C432" s="1"/>
      <c r="D432" s="12">
        <v>82.4</v>
      </c>
      <c r="E432" s="12">
        <v>71.099999999999994</v>
      </c>
      <c r="F432" s="12">
        <v>42.5</v>
      </c>
      <c r="G432" s="12">
        <v>58.3</v>
      </c>
      <c r="H432" s="12">
        <v>16.3</v>
      </c>
      <c r="I432" s="12">
        <v>51.7</v>
      </c>
      <c r="J432" s="12">
        <v>87.4</v>
      </c>
      <c r="K432" s="12">
        <v>39.6</v>
      </c>
      <c r="L432" s="12">
        <v>46.6</v>
      </c>
      <c r="M432" s="12">
        <v>14.1</v>
      </c>
      <c r="N432" s="12">
        <v>80.400000000000006</v>
      </c>
      <c r="O432" s="12">
        <v>18.2</v>
      </c>
      <c r="P432" s="12">
        <v>11.1</v>
      </c>
      <c r="Q432" s="12">
        <v>11.2</v>
      </c>
      <c r="R432" s="23"/>
      <c r="S432" s="49">
        <f t="shared" si="122"/>
        <v>0.7154175348118762</v>
      </c>
      <c r="T432" s="49">
        <f t="shared" si="123"/>
        <v>0.12364110090666809</v>
      </c>
      <c r="U432" s="49">
        <f t="shared" si="124"/>
        <v>-0.16953151345361522</v>
      </c>
      <c r="V432" s="49">
        <f t="shared" si="125"/>
        <v>1.3321328506059724</v>
      </c>
      <c r="W432" s="49">
        <f t="shared" si="126"/>
        <v>-2.5092442046602472</v>
      </c>
      <c r="X432" s="49">
        <f t="shared" si="127"/>
        <v>-3.1</v>
      </c>
      <c r="Y432" s="49">
        <f t="shared" si="128"/>
        <v>-3.1</v>
      </c>
      <c r="Z432" s="49">
        <f t="shared" si="129"/>
        <v>-0.43207370890530922</v>
      </c>
      <c r="AA432" s="49">
        <f t="shared" si="130"/>
        <v>-0.74732791906124429</v>
      </c>
      <c r="AB432" s="49">
        <f t="shared" si="131"/>
        <v>-1.7261155535503735E-2</v>
      </c>
      <c r="AC432" s="49">
        <f t="shared" si="132"/>
        <v>0.50185435264659106</v>
      </c>
      <c r="AD432" s="49">
        <f t="shared" si="133"/>
        <v>-0.60922998665327455</v>
      </c>
      <c r="AE432" s="49">
        <f t="shared" si="134"/>
        <v>0.88330546280237343</v>
      </c>
      <c r="AF432" s="49">
        <f t="shared" si="135"/>
        <v>0.15364733292365923</v>
      </c>
      <c r="AG432" s="49">
        <f t="shared" si="136"/>
        <v>-0.37490654096596598</v>
      </c>
      <c r="AH432" s="49">
        <f t="shared" si="137"/>
        <v>-0.95822631882704934</v>
      </c>
      <c r="AI432" s="49">
        <f t="shared" si="138"/>
        <v>-0.39888759450068578</v>
      </c>
      <c r="AJ432" s="87">
        <f t="shared" si="139"/>
        <v>0.23239429042983728</v>
      </c>
      <c r="AK432" s="89">
        <f t="shared" si="141"/>
        <v>0.47593458451236392</v>
      </c>
      <c r="AL432" s="89">
        <f t="shared" si="141"/>
        <v>0.24953450819321552</v>
      </c>
      <c r="AM432" s="89">
        <f t="shared" si="141"/>
        <v>0.53176767683945336</v>
      </c>
      <c r="AN432" s="89">
        <f t="shared" si="140"/>
        <v>0.68638866783282138</v>
      </c>
    </row>
    <row r="433" spans="1:40">
      <c r="A433" s="1" t="s">
        <v>10</v>
      </c>
      <c r="B433" s="1">
        <v>13121002900</v>
      </c>
      <c r="C433" s="1"/>
      <c r="D433" s="12">
        <v>82.4</v>
      </c>
      <c r="E433" s="12">
        <v>71.099999999999994</v>
      </c>
      <c r="F433" s="12">
        <v>31.4</v>
      </c>
      <c r="G433" s="12">
        <v>58.3</v>
      </c>
      <c r="H433" s="12">
        <v>5</v>
      </c>
      <c r="I433" s="12">
        <v>12.388500000000001</v>
      </c>
      <c r="J433" s="12">
        <v>26.8</v>
      </c>
      <c r="K433" s="12">
        <v>5</v>
      </c>
      <c r="L433" s="12">
        <v>36.700000000000003</v>
      </c>
      <c r="M433" s="12">
        <v>5</v>
      </c>
      <c r="N433" s="12">
        <v>80.400000000000006</v>
      </c>
      <c r="O433" s="12">
        <v>6.3</v>
      </c>
      <c r="P433" s="12">
        <v>21.5</v>
      </c>
      <c r="Q433" s="12">
        <v>2.6</v>
      </c>
      <c r="R433" s="23"/>
      <c r="S433" s="49">
        <f t="shared" si="122"/>
        <v>0.7154175348118762</v>
      </c>
      <c r="T433" s="49">
        <f t="shared" si="123"/>
        <v>0.12364110090666809</v>
      </c>
      <c r="U433" s="49">
        <f t="shared" si="124"/>
        <v>-0.70145502753871014</v>
      </c>
      <c r="V433" s="49">
        <f t="shared" si="125"/>
        <v>1.3321328506059724</v>
      </c>
      <c r="W433" s="49">
        <f t="shared" si="126"/>
        <v>1.5261874186806421</v>
      </c>
      <c r="X433" s="49">
        <f t="shared" si="127"/>
        <v>-0.17723794201785098</v>
      </c>
      <c r="Y433" s="49">
        <f t="shared" si="128"/>
        <v>-0.1373544214794383</v>
      </c>
      <c r="Z433" s="49">
        <f t="shared" si="129"/>
        <v>1.2751142467251906</v>
      </c>
      <c r="AA433" s="49">
        <f t="shared" si="130"/>
        <v>0.16384928887492001</v>
      </c>
      <c r="AB433" s="49">
        <f t="shared" si="131"/>
        <v>0.75179774964538049</v>
      </c>
      <c r="AC433" s="49">
        <f t="shared" si="132"/>
        <v>0.50185435264659106</v>
      </c>
      <c r="AD433" s="49">
        <f t="shared" si="133"/>
        <v>0.61472292998839229</v>
      </c>
      <c r="AE433" s="49">
        <f t="shared" si="134"/>
        <v>0.13643566081278521</v>
      </c>
      <c r="AF433" s="49">
        <f t="shared" si="135"/>
        <v>1.4439245350452428</v>
      </c>
      <c r="AG433" s="49">
        <f t="shared" si="136"/>
        <v>0.59584516350340044</v>
      </c>
      <c r="AH433" s="49">
        <f t="shared" si="137"/>
        <v>0.38304735913845134</v>
      </c>
      <c r="AI433" s="49">
        <f t="shared" si="138"/>
        <v>0.7302537617484971</v>
      </c>
      <c r="AJ433" s="87">
        <f t="shared" si="139"/>
        <v>0.67423436962325289</v>
      </c>
      <c r="AK433" s="89">
        <f t="shared" si="141"/>
        <v>0.76571225681900235</v>
      </c>
      <c r="AL433" s="89">
        <f t="shared" si="141"/>
        <v>0.64152981953295285</v>
      </c>
      <c r="AM433" s="89">
        <f t="shared" si="141"/>
        <v>0.79448740396276019</v>
      </c>
      <c r="AN433" s="89">
        <f t="shared" si="140"/>
        <v>0.80987002543000008</v>
      </c>
    </row>
    <row r="434" spans="1:40">
      <c r="A434" s="1" t="s">
        <v>10</v>
      </c>
      <c r="B434" s="1">
        <v>13121003000</v>
      </c>
      <c r="C434" s="1"/>
      <c r="D434" s="12">
        <v>82.4</v>
      </c>
      <c r="E434" s="12">
        <v>71.099999999999994</v>
      </c>
      <c r="F434" s="12">
        <v>78.599999999999994</v>
      </c>
      <c r="G434" s="12">
        <v>58.3</v>
      </c>
      <c r="H434" s="12">
        <v>13.7</v>
      </c>
      <c r="I434" s="12">
        <v>9.7346000000000004</v>
      </c>
      <c r="J434" s="12">
        <v>8.7561999999999998</v>
      </c>
      <c r="K434" s="12">
        <v>9</v>
      </c>
      <c r="L434" s="12">
        <v>35.700000000000003</v>
      </c>
      <c r="M434" s="12">
        <v>-1.9224000000000001</v>
      </c>
      <c r="N434" s="12">
        <v>80.400000000000006</v>
      </c>
      <c r="O434" s="12">
        <v>0.9</v>
      </c>
      <c r="P434" s="12">
        <v>10.4</v>
      </c>
      <c r="Q434" s="12">
        <v>3.7</v>
      </c>
      <c r="R434" s="23"/>
      <c r="S434" s="49">
        <f t="shared" si="122"/>
        <v>0.7154175348118762</v>
      </c>
      <c r="T434" s="49">
        <f t="shared" si="123"/>
        <v>0.12364110090666809</v>
      </c>
      <c r="U434" s="49">
        <f t="shared" si="124"/>
        <v>1.560417933255567</v>
      </c>
      <c r="V434" s="49">
        <f t="shared" si="125"/>
        <v>1.3321328506059724</v>
      </c>
      <c r="W434" s="49">
        <f t="shared" si="126"/>
        <v>-1.5807378134490688</v>
      </c>
      <c r="X434" s="49">
        <f t="shared" si="127"/>
        <v>0.13961716531430149</v>
      </c>
      <c r="Y434" s="49">
        <f t="shared" si="128"/>
        <v>0.76918294617278404</v>
      </c>
      <c r="Z434" s="49">
        <f t="shared" si="129"/>
        <v>1.0777514772881387</v>
      </c>
      <c r="AA434" s="49">
        <f t="shared" si="130"/>
        <v>0.25588739068665378</v>
      </c>
      <c r="AB434" s="49">
        <f t="shared" si="131"/>
        <v>1.3368233941755072</v>
      </c>
      <c r="AC434" s="49">
        <f t="shared" si="132"/>
        <v>0.50185435264659106</v>
      </c>
      <c r="AD434" s="49">
        <f t="shared" si="133"/>
        <v>1.1701301358594007</v>
      </c>
      <c r="AE434" s="49">
        <f t="shared" si="134"/>
        <v>0.93357554562859568</v>
      </c>
      <c r="AF434" s="49">
        <f t="shared" si="135"/>
        <v>1.2788890789599239</v>
      </c>
      <c r="AG434" s="49">
        <f t="shared" si="136"/>
        <v>0.76612077510559662</v>
      </c>
      <c r="AH434" s="49">
        <f t="shared" si="137"/>
        <v>0.43709595965972869</v>
      </c>
      <c r="AI434" s="49">
        <f t="shared" si="138"/>
        <v>0.89015408738343327</v>
      </c>
      <c r="AJ434" s="87">
        <f t="shared" si="139"/>
        <v>0.97111227827362778</v>
      </c>
      <c r="AK434" s="89">
        <f t="shared" si="141"/>
        <v>0.81654098073831294</v>
      </c>
      <c r="AL434" s="89">
        <f t="shared" si="141"/>
        <v>0.65732584858867271</v>
      </c>
      <c r="AM434" s="89">
        <f t="shared" si="141"/>
        <v>0.83169175369739834</v>
      </c>
      <c r="AN434" s="89">
        <f t="shared" si="140"/>
        <v>0.89283870330023951</v>
      </c>
    </row>
    <row r="435" spans="1:40">
      <c r="A435" s="1" t="s">
        <v>10</v>
      </c>
      <c r="B435" s="1">
        <v>13121003100</v>
      </c>
      <c r="C435" s="1"/>
      <c r="D435" s="12">
        <v>68.5</v>
      </c>
      <c r="E435" s="12">
        <v>57</v>
      </c>
      <c r="F435" s="12">
        <v>31.6</v>
      </c>
      <c r="G435" s="12">
        <v>22.1</v>
      </c>
      <c r="H435" s="12">
        <v>14.4</v>
      </c>
      <c r="I435" s="12">
        <v>15.8</v>
      </c>
      <c r="J435" s="12">
        <v>21.6</v>
      </c>
      <c r="K435" s="12">
        <v>43.5</v>
      </c>
      <c r="L435" s="12">
        <v>43.4</v>
      </c>
      <c r="M435" s="12">
        <v>5.8</v>
      </c>
      <c r="N435" s="12">
        <v>50.8</v>
      </c>
      <c r="O435" s="12">
        <v>14.4</v>
      </c>
      <c r="P435" s="12">
        <v>25.4</v>
      </c>
      <c r="Q435" s="12">
        <v>9.8000000000000007</v>
      </c>
      <c r="R435" s="23"/>
      <c r="S435" s="49">
        <f t="shared" si="122"/>
        <v>-0.46860979165189204</v>
      </c>
      <c r="T435" s="49">
        <f t="shared" si="123"/>
        <v>-1.2242033443263547</v>
      </c>
      <c r="U435" s="49">
        <f t="shared" si="124"/>
        <v>-0.69187082007771727</v>
      </c>
      <c r="V435" s="49">
        <f t="shared" si="125"/>
        <v>-0.59209405545563121</v>
      </c>
      <c r="W435" s="49">
        <f t="shared" si="126"/>
        <v>-1.8307203033905401</v>
      </c>
      <c r="X435" s="49">
        <f t="shared" si="127"/>
        <v>-0.5845446222483186</v>
      </c>
      <c r="Y435" s="49">
        <f t="shared" si="128"/>
        <v>0.12389843611106678</v>
      </c>
      <c r="Z435" s="49">
        <f t="shared" si="129"/>
        <v>-0.62450240910643484</v>
      </c>
      <c r="AA435" s="49">
        <f t="shared" si="130"/>
        <v>-0.45280599326369597</v>
      </c>
      <c r="AB435" s="49">
        <f t="shared" si="131"/>
        <v>0.6841881755635445</v>
      </c>
      <c r="AC435" s="49">
        <f t="shared" si="132"/>
        <v>-2.279024205261547</v>
      </c>
      <c r="AD435" s="49">
        <f t="shared" si="133"/>
        <v>-0.2183878788181205</v>
      </c>
      <c r="AE435" s="49">
        <f t="shared" si="134"/>
        <v>-0.14364051493331026</v>
      </c>
      <c r="AF435" s="49">
        <f t="shared" si="135"/>
        <v>0.36369245885042845</v>
      </c>
      <c r="AG435" s="49">
        <f t="shared" si="136"/>
        <v>-0.48432406073996265</v>
      </c>
      <c r="AH435" s="49">
        <f t="shared" si="137"/>
        <v>-0.75259207157705532</v>
      </c>
      <c r="AI435" s="49">
        <f t="shared" si="138"/>
        <v>-0.13104007560219547</v>
      </c>
      <c r="AJ435" s="87">
        <f t="shared" si="139"/>
        <v>-0.56934003504063724</v>
      </c>
      <c r="AK435" s="89">
        <f t="shared" si="141"/>
        <v>0.44327252062548578</v>
      </c>
      <c r="AL435" s="89">
        <f t="shared" si="141"/>
        <v>0.30963235555807472</v>
      </c>
      <c r="AM435" s="89">
        <f t="shared" si="141"/>
        <v>0.59408833021576701</v>
      </c>
      <c r="AN435" s="89">
        <f t="shared" si="140"/>
        <v>0.46232741218105489</v>
      </c>
    </row>
    <row r="436" spans="1:40">
      <c r="A436" s="1" t="s">
        <v>10</v>
      </c>
      <c r="B436" s="1">
        <v>13121003200</v>
      </c>
      <c r="C436" s="1"/>
      <c r="D436" s="12">
        <v>68.5</v>
      </c>
      <c r="E436" s="12">
        <v>57</v>
      </c>
      <c r="F436" s="12">
        <v>28.4</v>
      </c>
      <c r="G436" s="12">
        <v>16.5</v>
      </c>
      <c r="H436" s="12">
        <v>7.1</v>
      </c>
      <c r="I436" s="12">
        <v>11.1264</v>
      </c>
      <c r="J436" s="12">
        <v>17.4421</v>
      </c>
      <c r="K436" s="12">
        <v>12.9</v>
      </c>
      <c r="L436" s="12">
        <v>41.7</v>
      </c>
      <c r="M436" s="12">
        <v>8.1730999999999998</v>
      </c>
      <c r="N436" s="12">
        <v>50.8</v>
      </c>
      <c r="O436" s="12">
        <v>3.3</v>
      </c>
      <c r="P436" s="12">
        <v>19.600000000000001</v>
      </c>
      <c r="Q436" s="12">
        <v>3.3</v>
      </c>
      <c r="R436" s="23"/>
      <c r="S436" s="49">
        <f t="shared" si="122"/>
        <v>-0.46860979165189204</v>
      </c>
      <c r="T436" s="49">
        <f t="shared" si="123"/>
        <v>-1.2242033443263547</v>
      </c>
      <c r="U436" s="49">
        <f t="shared" si="124"/>
        <v>-0.84521813945360069</v>
      </c>
      <c r="V436" s="49">
        <f t="shared" si="125"/>
        <v>-0.88976451606184626</v>
      </c>
      <c r="W436" s="49">
        <f t="shared" si="126"/>
        <v>0.77623994885622916</v>
      </c>
      <c r="X436" s="49">
        <f t="shared" si="127"/>
        <v>-2.6552976132207334E-2</v>
      </c>
      <c r="Y436" s="49">
        <f t="shared" si="128"/>
        <v>0.33279521622175168</v>
      </c>
      <c r="Z436" s="49">
        <f t="shared" si="129"/>
        <v>0.88532277708701279</v>
      </c>
      <c r="AA436" s="49">
        <f t="shared" si="130"/>
        <v>-0.29634122018374892</v>
      </c>
      <c r="AB436" s="49">
        <f t="shared" si="131"/>
        <v>0.48363282524653833</v>
      </c>
      <c r="AC436" s="49">
        <f t="shared" si="132"/>
        <v>-2.279024205261547</v>
      </c>
      <c r="AD436" s="49">
        <f t="shared" si="133"/>
        <v>0.92328248880561925</v>
      </c>
      <c r="AE436" s="49">
        <f t="shared" si="134"/>
        <v>0.27288302848395984</v>
      </c>
      <c r="AF436" s="49">
        <f t="shared" si="135"/>
        <v>1.3389019720818578</v>
      </c>
      <c r="AG436" s="49">
        <f t="shared" si="136"/>
        <v>2.8834716015583756E-2</v>
      </c>
      <c r="AH436" s="49">
        <f t="shared" si="137"/>
        <v>-0.33504480036398859</v>
      </c>
      <c r="AI436" s="49">
        <f t="shared" si="138"/>
        <v>0.3575381273832674</v>
      </c>
      <c r="AJ436" s="87">
        <f t="shared" si="139"/>
        <v>6.4010821027472464E-2</v>
      </c>
      <c r="AK436" s="89">
        <f t="shared" si="141"/>
        <v>0.59645479696588921</v>
      </c>
      <c r="AL436" s="89">
        <f t="shared" si="141"/>
        <v>0.43166306060142967</v>
      </c>
      <c r="AM436" s="89">
        <f t="shared" si="141"/>
        <v>0.70776686254153698</v>
      </c>
      <c r="AN436" s="89">
        <f t="shared" si="140"/>
        <v>0.63933042124576778</v>
      </c>
    </row>
    <row r="437" spans="1:40">
      <c r="A437" s="1" t="s">
        <v>10</v>
      </c>
      <c r="B437" s="1">
        <v>13121003500</v>
      </c>
      <c r="C437" s="1"/>
      <c r="D437" s="12">
        <v>81.5</v>
      </c>
      <c r="E437" s="12">
        <v>70.2</v>
      </c>
      <c r="F437" s="12">
        <v>40.4</v>
      </c>
      <c r="G437" s="12">
        <v>54</v>
      </c>
      <c r="H437" s="12">
        <v>7.7</v>
      </c>
      <c r="I437" s="12">
        <v>16.726800000000001</v>
      </c>
      <c r="J437" s="12">
        <v>14.3894</v>
      </c>
      <c r="K437" s="12">
        <v>5.7</v>
      </c>
      <c r="L437" s="12">
        <v>38.1</v>
      </c>
      <c r="M437" s="12">
        <v>15.4</v>
      </c>
      <c r="N437" s="12">
        <v>78.900000000000006</v>
      </c>
      <c r="O437" s="12">
        <v>17.5</v>
      </c>
      <c r="P437" s="12">
        <v>45</v>
      </c>
      <c r="Q437" s="12">
        <v>22.9</v>
      </c>
      <c r="R437" s="23"/>
      <c r="S437" s="49">
        <f t="shared" si="122"/>
        <v>0.6387538949688979</v>
      </c>
      <c r="T437" s="49">
        <f t="shared" si="123"/>
        <v>3.7608476742858901E-2</v>
      </c>
      <c r="U437" s="49">
        <f t="shared" si="124"/>
        <v>-0.27016569179403865</v>
      </c>
      <c r="V437" s="49">
        <f t="shared" si="125"/>
        <v>1.1035644612119146</v>
      </c>
      <c r="W437" s="49">
        <f t="shared" si="126"/>
        <v>0.56196924319211095</v>
      </c>
      <c r="X437" s="49">
        <f t="shared" si="127"/>
        <v>-0.69519736480660599</v>
      </c>
      <c r="Y437" s="49">
        <f t="shared" si="128"/>
        <v>0.48616571590762381</v>
      </c>
      <c r="Z437" s="49">
        <f t="shared" si="129"/>
        <v>1.2405757620737066</v>
      </c>
      <c r="AA437" s="49">
        <f t="shared" si="130"/>
        <v>3.4995946338492838E-2</v>
      </c>
      <c r="AB437" s="49">
        <f t="shared" si="131"/>
        <v>-0.12712671341848727</v>
      </c>
      <c r="AC437" s="49">
        <f t="shared" si="132"/>
        <v>0.36093145275259758</v>
      </c>
      <c r="AD437" s="49">
        <f t="shared" si="133"/>
        <v>-0.53723275626258826</v>
      </c>
      <c r="AE437" s="49">
        <f t="shared" si="134"/>
        <v>-1.5512028340675341</v>
      </c>
      <c r="AF437" s="49">
        <f t="shared" si="135"/>
        <v>-1.6017297908929136</v>
      </c>
      <c r="AG437" s="49">
        <f t="shared" si="136"/>
        <v>-6.1131221480087837E-2</v>
      </c>
      <c r="AH437" s="49">
        <f t="shared" si="137"/>
        <v>0.26609981934610877</v>
      </c>
      <c r="AI437" s="49">
        <f t="shared" si="138"/>
        <v>0.38281499833123739</v>
      </c>
      <c r="AJ437" s="87">
        <f t="shared" si="139"/>
        <v>-0.83230848211760966</v>
      </c>
      <c r="AK437" s="89">
        <f t="shared" si="141"/>
        <v>0.56959919647159929</v>
      </c>
      <c r="AL437" s="89">
        <f t="shared" si="141"/>
        <v>0.60735119661324266</v>
      </c>
      <c r="AM437" s="89">
        <f t="shared" si="141"/>
        <v>0.71364808600503771</v>
      </c>
      <c r="AN437" s="89">
        <f t="shared" si="140"/>
        <v>0.38883543537903204</v>
      </c>
    </row>
    <row r="438" spans="1:40">
      <c r="A438" s="1" t="s">
        <v>10</v>
      </c>
      <c r="B438" s="1">
        <v>13121003600</v>
      </c>
      <c r="C438" s="1"/>
      <c r="D438" s="12">
        <v>72.5</v>
      </c>
      <c r="E438" s="12">
        <v>64</v>
      </c>
      <c r="F438" s="12">
        <v>26.1</v>
      </c>
      <c r="G438" s="12">
        <v>27.6</v>
      </c>
      <c r="H438" s="12">
        <v>10.7471</v>
      </c>
      <c r="I438" s="12">
        <v>41.8</v>
      </c>
      <c r="J438" s="12">
        <v>12.7</v>
      </c>
      <c r="K438" s="12">
        <v>55</v>
      </c>
      <c r="L438" s="12">
        <v>42.5</v>
      </c>
      <c r="M438" s="12">
        <v>12.2334</v>
      </c>
      <c r="N438" s="12">
        <v>80.400000000000006</v>
      </c>
      <c r="O438" s="12">
        <v>9</v>
      </c>
      <c r="P438" s="12">
        <v>17.399999999999999</v>
      </c>
      <c r="Q438" s="12">
        <v>9.5</v>
      </c>
      <c r="R438" s="23"/>
      <c r="S438" s="49">
        <f t="shared" si="122"/>
        <v>-0.12788250346087976</v>
      </c>
      <c r="T438" s="49">
        <f t="shared" si="123"/>
        <v>-0.5550607119411658</v>
      </c>
      <c r="U438" s="49">
        <f t="shared" si="124"/>
        <v>-0.95543652525501654</v>
      </c>
      <c r="V438" s="49">
        <f t="shared" si="125"/>
        <v>-0.29973913878881292</v>
      </c>
      <c r="W438" s="49">
        <f t="shared" si="126"/>
        <v>-0.52620453552311219</v>
      </c>
      <c r="X438" s="49">
        <f t="shared" si="127"/>
        <v>-3.1</v>
      </c>
      <c r="Y438" s="49">
        <f t="shared" si="128"/>
        <v>0.57104275006404681</v>
      </c>
      <c r="Z438" s="49">
        <f t="shared" si="129"/>
        <v>-1.1919203712379594</v>
      </c>
      <c r="AA438" s="49">
        <f t="shared" si="130"/>
        <v>-0.3699717016331357</v>
      </c>
      <c r="AB438" s="49">
        <f t="shared" si="131"/>
        <v>0.14048888319094008</v>
      </c>
      <c r="AC438" s="49">
        <f t="shared" si="132"/>
        <v>0.50185435264659106</v>
      </c>
      <c r="AD438" s="49">
        <f t="shared" si="133"/>
        <v>0.33701932705288801</v>
      </c>
      <c r="AE438" s="49">
        <f t="shared" si="134"/>
        <v>0.43087471736637295</v>
      </c>
      <c r="AF438" s="49">
        <f t="shared" si="135"/>
        <v>0.40870212869187911</v>
      </c>
      <c r="AG438" s="49">
        <f t="shared" si="136"/>
        <v>-0.25583808035313993</v>
      </c>
      <c r="AH438" s="49">
        <f t="shared" si="137"/>
        <v>-0.71332580927213429</v>
      </c>
      <c r="AI438" s="49">
        <f t="shared" si="138"/>
        <v>-0.47380106322671828</v>
      </c>
      <c r="AJ438" s="87">
        <f t="shared" si="139"/>
        <v>0.41961263143943278</v>
      </c>
      <c r="AK438" s="89">
        <f t="shared" si="141"/>
        <v>0.51147753664179607</v>
      </c>
      <c r="AL438" s="89">
        <f t="shared" si="141"/>
        <v>0.321108157230939</v>
      </c>
      <c r="AM438" s="89">
        <f t="shared" si="141"/>
        <v>0.51433740032656261</v>
      </c>
      <c r="AN438" s="89">
        <f t="shared" si="140"/>
        <v>0.73871070923105431</v>
      </c>
    </row>
    <row r="439" spans="1:40">
      <c r="A439" s="1" t="s">
        <v>10</v>
      </c>
      <c r="B439" s="1">
        <v>13121003800</v>
      </c>
      <c r="C439" s="1"/>
      <c r="D439" s="12">
        <v>68.2</v>
      </c>
      <c r="E439" s="12">
        <v>60.9</v>
      </c>
      <c r="F439" s="12">
        <v>27.5</v>
      </c>
      <c r="G439" s="12">
        <v>14.4</v>
      </c>
      <c r="H439" s="12">
        <v>7.2</v>
      </c>
      <c r="I439" s="12">
        <v>6.9459</v>
      </c>
      <c r="J439" s="12">
        <v>12.829000000000001</v>
      </c>
      <c r="K439" s="12">
        <v>6.9</v>
      </c>
      <c r="L439" s="12">
        <v>53.6</v>
      </c>
      <c r="M439" s="12">
        <v>15.7</v>
      </c>
      <c r="N439" s="12">
        <v>67.250600000000006</v>
      </c>
      <c r="O439" s="12">
        <v>8.1999999999999993</v>
      </c>
      <c r="P439" s="12">
        <v>13.1</v>
      </c>
      <c r="Q439" s="12">
        <v>17.100000000000001</v>
      </c>
      <c r="R439" s="23"/>
      <c r="S439" s="49">
        <f t="shared" si="122"/>
        <v>-0.49416433826621775</v>
      </c>
      <c r="T439" s="49">
        <f t="shared" si="123"/>
        <v>-0.85139530628317817</v>
      </c>
      <c r="U439" s="49">
        <f t="shared" si="124"/>
        <v>-0.88834707302806781</v>
      </c>
      <c r="V439" s="49">
        <f t="shared" si="125"/>
        <v>-1.0013909387891768</v>
      </c>
      <c r="W439" s="49">
        <f t="shared" si="126"/>
        <v>0.74052816457887605</v>
      </c>
      <c r="X439" s="49">
        <f t="shared" si="127"/>
        <v>0.47256634871125452</v>
      </c>
      <c r="Y439" s="49">
        <f t="shared" si="128"/>
        <v>0.56456166955843612</v>
      </c>
      <c r="Z439" s="49">
        <f t="shared" si="129"/>
        <v>1.181366931242591</v>
      </c>
      <c r="AA439" s="49">
        <f t="shared" si="130"/>
        <v>-1.3915946317433809</v>
      </c>
      <c r="AB439" s="49">
        <f t="shared" si="131"/>
        <v>-0.15248030369917567</v>
      </c>
      <c r="AC439" s="49">
        <f t="shared" si="132"/>
        <v>-0.73351336726412719</v>
      </c>
      <c r="AD439" s="49">
        <f t="shared" si="133"/>
        <v>0.41930187607081526</v>
      </c>
      <c r="AE439" s="49">
        <f t="shared" si="134"/>
        <v>0.73967665472745259</v>
      </c>
      <c r="AF439" s="49">
        <f t="shared" si="135"/>
        <v>-0.73154284062486929</v>
      </c>
      <c r="AG439" s="49">
        <f t="shared" si="136"/>
        <v>-0.13521886118540169</v>
      </c>
      <c r="AH439" s="49">
        <f t="shared" si="137"/>
        <v>-0.20823449621686763</v>
      </c>
      <c r="AI439" s="49">
        <f t="shared" si="138"/>
        <v>-0.12090266806665521</v>
      </c>
      <c r="AJ439" s="87">
        <f t="shared" si="139"/>
        <v>-7.651941927268216E-2</v>
      </c>
      <c r="AK439" s="89">
        <f t="shared" si="141"/>
        <v>0.54748340344063673</v>
      </c>
      <c r="AL439" s="89">
        <f t="shared" si="141"/>
        <v>0.4687241358106578</v>
      </c>
      <c r="AM439" s="89">
        <f t="shared" si="141"/>
        <v>0.59644702244392345</v>
      </c>
      <c r="AN439" s="89">
        <f t="shared" si="140"/>
        <v>0.60005633617997034</v>
      </c>
    </row>
    <row r="440" spans="1:40">
      <c r="A440" s="1" t="s">
        <v>10</v>
      </c>
      <c r="B440" s="1">
        <v>13121003900</v>
      </c>
      <c r="C440" s="1"/>
      <c r="D440" s="12">
        <v>68.2</v>
      </c>
      <c r="E440" s="12">
        <v>60.9</v>
      </c>
      <c r="F440" s="12">
        <v>31.6</v>
      </c>
      <c r="G440" s="12">
        <v>14.4</v>
      </c>
      <c r="H440" s="12">
        <v>11.3</v>
      </c>
      <c r="I440" s="12">
        <v>15.8</v>
      </c>
      <c r="J440" s="12">
        <v>58.6</v>
      </c>
      <c r="K440" s="12">
        <v>64.2</v>
      </c>
      <c r="L440" s="12">
        <v>63.8</v>
      </c>
      <c r="M440" s="12">
        <v>23.3</v>
      </c>
      <c r="N440" s="12">
        <v>69.242400000000004</v>
      </c>
      <c r="O440" s="12">
        <v>25.7</v>
      </c>
      <c r="P440" s="12">
        <v>34.4</v>
      </c>
      <c r="Q440" s="12">
        <v>25.7</v>
      </c>
      <c r="R440" s="23"/>
      <c r="S440" s="49">
        <f t="shared" si="122"/>
        <v>-0.49416433826621775</v>
      </c>
      <c r="T440" s="49">
        <f t="shared" si="123"/>
        <v>-0.85139530628317817</v>
      </c>
      <c r="U440" s="49">
        <f t="shared" si="124"/>
        <v>-0.69187082007771727</v>
      </c>
      <c r="V440" s="49">
        <f t="shared" si="125"/>
        <v>-1.0013909387891768</v>
      </c>
      <c r="W440" s="49">
        <f t="shared" si="126"/>
        <v>-0.72365499079259732</v>
      </c>
      <c r="X440" s="49">
        <f t="shared" si="127"/>
        <v>-0.5845446222483186</v>
      </c>
      <c r="Y440" s="49">
        <f t="shared" si="128"/>
        <v>-1.7350161275136811</v>
      </c>
      <c r="Z440" s="49">
        <f t="shared" si="129"/>
        <v>-1.6458547409431792</v>
      </c>
      <c r="AA440" s="49">
        <f t="shared" si="130"/>
        <v>-2.3303832702230651</v>
      </c>
      <c r="AB440" s="49">
        <f t="shared" si="131"/>
        <v>-0.79477125747661759</v>
      </c>
      <c r="AC440" s="49">
        <f t="shared" si="132"/>
        <v>-0.54638654592489</v>
      </c>
      <c r="AD440" s="49">
        <f t="shared" si="133"/>
        <v>-1.3806288836963418</v>
      </c>
      <c r="AE440" s="49">
        <f t="shared" si="134"/>
        <v>-0.78997015127045389</v>
      </c>
      <c r="AF440" s="49">
        <f t="shared" si="135"/>
        <v>-2.0218200427464526</v>
      </c>
      <c r="AG440" s="49">
        <f t="shared" si="136"/>
        <v>-1.2146334259763956</v>
      </c>
      <c r="AH440" s="49">
        <f t="shared" si="137"/>
        <v>-0.86886244913869815</v>
      </c>
      <c r="AI440" s="49">
        <f t="shared" si="138"/>
        <v>-1.590336422880954</v>
      </c>
      <c r="AJ440" s="87">
        <f t="shared" si="139"/>
        <v>-1.1847014059095344</v>
      </c>
      <c r="AK440" s="89">
        <f t="shared" si="141"/>
        <v>0.22526893953712471</v>
      </c>
      <c r="AL440" s="89">
        <f t="shared" si="141"/>
        <v>0.27565163737906834</v>
      </c>
      <c r="AM440" s="89">
        <f t="shared" si="141"/>
        <v>0.2545507373118483</v>
      </c>
      <c r="AN440" s="89">
        <f t="shared" si="140"/>
        <v>0.29035193719366753</v>
      </c>
    </row>
    <row r="441" spans="1:40">
      <c r="A441" s="1" t="s">
        <v>10</v>
      </c>
      <c r="B441" s="1">
        <v>13121004000</v>
      </c>
      <c r="C441" s="1"/>
      <c r="D441" s="10">
        <v>53.7</v>
      </c>
      <c r="E441" s="10">
        <v>54.5</v>
      </c>
      <c r="F441" s="10">
        <v>13.2</v>
      </c>
      <c r="G441" s="10">
        <v>10.1</v>
      </c>
      <c r="H441" s="10">
        <v>14.4</v>
      </c>
      <c r="I441" s="10">
        <v>9</v>
      </c>
      <c r="J441" s="10">
        <v>39.799999999999997</v>
      </c>
      <c r="K441" s="10">
        <v>54.2</v>
      </c>
      <c r="L441" s="10">
        <v>50.5</v>
      </c>
      <c r="M441" s="10">
        <v>29.3</v>
      </c>
      <c r="N441" s="10">
        <v>56.1</v>
      </c>
      <c r="O441" s="10">
        <v>17.5</v>
      </c>
      <c r="P441" s="10">
        <v>33.4</v>
      </c>
      <c r="Q441" s="10">
        <v>16.2</v>
      </c>
      <c r="R441" s="23"/>
      <c r="S441" s="49">
        <f t="shared" si="122"/>
        <v>-1.7293007579586372</v>
      </c>
      <c r="T441" s="49">
        <f t="shared" si="123"/>
        <v>-1.4631828558924935</v>
      </c>
      <c r="U441" s="49">
        <f t="shared" si="124"/>
        <v>-1.5736179064890461</v>
      </c>
      <c r="V441" s="49">
        <f t="shared" si="125"/>
        <v>-1.2299593281832346</v>
      </c>
      <c r="W441" s="49">
        <f t="shared" si="126"/>
        <v>-1.8307203033905401</v>
      </c>
      <c r="X441" s="49">
        <f t="shared" si="127"/>
        <v>0.22732271633212406</v>
      </c>
      <c r="Y441" s="49">
        <f t="shared" si="128"/>
        <v>-0.79048656545570095</v>
      </c>
      <c r="Z441" s="49">
        <f t="shared" si="129"/>
        <v>-1.152447817350549</v>
      </c>
      <c r="AA441" s="49">
        <f t="shared" si="130"/>
        <v>-1.1062765161270061</v>
      </c>
      <c r="AB441" s="49">
        <f t="shared" si="131"/>
        <v>-1.3018430630903874</v>
      </c>
      <c r="AC441" s="49">
        <f t="shared" si="132"/>
        <v>-1.7810966256361032</v>
      </c>
      <c r="AD441" s="49">
        <f t="shared" si="133"/>
        <v>-0.53723275626258826</v>
      </c>
      <c r="AE441" s="49">
        <f t="shared" si="134"/>
        <v>-0.71815574723299347</v>
      </c>
      <c r="AF441" s="49">
        <f t="shared" si="135"/>
        <v>-0.59651383110051726</v>
      </c>
      <c r="AG441" s="49">
        <f t="shared" si="136"/>
        <v>-1.0978897034969404</v>
      </c>
      <c r="AH441" s="49">
        <f t="shared" si="137"/>
        <v>-1.1985635715767897</v>
      </c>
      <c r="AI441" s="49">
        <f t="shared" si="138"/>
        <v>-1.1868557988559807</v>
      </c>
      <c r="AJ441" s="87">
        <f t="shared" si="139"/>
        <v>-0.90824974005805059</v>
      </c>
      <c r="AK441" s="89">
        <f t="shared" si="141"/>
        <v>0.26011793748454604</v>
      </c>
      <c r="AL441" s="89">
        <f t="shared" si="141"/>
        <v>0.17929449844287515</v>
      </c>
      <c r="AM441" s="89">
        <f t="shared" si="141"/>
        <v>0.34842943448002606</v>
      </c>
      <c r="AN441" s="89">
        <f t="shared" si="140"/>
        <v>0.36761207862687501</v>
      </c>
    </row>
    <row r="442" spans="1:40">
      <c r="A442" s="1" t="s">
        <v>10</v>
      </c>
      <c r="B442" s="1">
        <v>13121004100</v>
      </c>
      <c r="C442" s="1"/>
      <c r="D442" s="12">
        <v>68.2</v>
      </c>
      <c r="E442" s="12">
        <v>60.9</v>
      </c>
      <c r="F442" s="12">
        <v>31.6</v>
      </c>
      <c r="G442" s="12">
        <v>14.4</v>
      </c>
      <c r="H442" s="12">
        <v>12.3</v>
      </c>
      <c r="I442" s="12">
        <v>7.3</v>
      </c>
      <c r="J442" s="12">
        <v>29.1</v>
      </c>
      <c r="K442" s="12">
        <v>71</v>
      </c>
      <c r="L442" s="12">
        <v>60.1</v>
      </c>
      <c r="M442" s="12">
        <v>21.4</v>
      </c>
      <c r="N442" s="12">
        <v>72.529600000000002</v>
      </c>
      <c r="O442" s="12">
        <v>23.4</v>
      </c>
      <c r="P442" s="12">
        <v>40.5</v>
      </c>
      <c r="Q442" s="12">
        <v>31.2</v>
      </c>
      <c r="R442" s="23"/>
      <c r="S442" s="49">
        <f t="shared" si="122"/>
        <v>-0.49416433826621775</v>
      </c>
      <c r="T442" s="49">
        <f t="shared" si="123"/>
        <v>-0.85139530628317817</v>
      </c>
      <c r="U442" s="49">
        <f t="shared" si="124"/>
        <v>-0.69187082007771727</v>
      </c>
      <c r="V442" s="49">
        <f t="shared" si="125"/>
        <v>-1.0013909387891768</v>
      </c>
      <c r="W442" s="49">
        <f t="shared" si="126"/>
        <v>-1.0807728335661273</v>
      </c>
      <c r="X442" s="49">
        <f t="shared" si="127"/>
        <v>0.4302895509772347</v>
      </c>
      <c r="Y442" s="49">
        <f t="shared" si="128"/>
        <v>-0.25290857002908484</v>
      </c>
      <c r="Z442" s="49">
        <f t="shared" si="129"/>
        <v>-1.9813714489861676</v>
      </c>
      <c r="AA442" s="49">
        <f t="shared" si="130"/>
        <v>-1.9898422935196505</v>
      </c>
      <c r="AB442" s="49">
        <f t="shared" si="131"/>
        <v>-0.63419851903225699</v>
      </c>
      <c r="AC442" s="49">
        <f t="shared" si="132"/>
        <v>-0.23755870823719996</v>
      </c>
      <c r="AD442" s="49">
        <f t="shared" si="133"/>
        <v>-1.1440665552698011</v>
      </c>
      <c r="AE442" s="49">
        <f t="shared" si="134"/>
        <v>-1.2280380158989623</v>
      </c>
      <c r="AF442" s="49">
        <f t="shared" si="135"/>
        <v>-2.8469973231730465</v>
      </c>
      <c r="AG442" s="49">
        <f t="shared" si="136"/>
        <v>-1.1541586311493512</v>
      </c>
      <c r="AH442" s="49">
        <f t="shared" si="137"/>
        <v>-0.56317332229060957</v>
      </c>
      <c r="AI442" s="49">
        <f t="shared" si="138"/>
        <v>-1.5351374205126918</v>
      </c>
      <c r="AJ442" s="87">
        <f t="shared" si="139"/>
        <v>-1.3641651506447525</v>
      </c>
      <c r="AK442" s="89">
        <f t="shared" si="141"/>
        <v>0.243321182142026</v>
      </c>
      <c r="AL442" s="89">
        <f t="shared" si="141"/>
        <v>0.3649911259715457</v>
      </c>
      <c r="AM442" s="89">
        <f t="shared" si="141"/>
        <v>0.26739400689843168</v>
      </c>
      <c r="AN442" s="89">
        <f t="shared" si="140"/>
        <v>0.24019707826861841</v>
      </c>
    </row>
    <row r="443" spans="1:40">
      <c r="A443" s="1" t="s">
        <v>10</v>
      </c>
      <c r="B443" s="1">
        <v>13121004200</v>
      </c>
      <c r="C443" s="1"/>
      <c r="D443" s="12">
        <v>68.2</v>
      </c>
      <c r="E443" s="12">
        <v>60.9</v>
      </c>
      <c r="F443" s="12">
        <v>31.6</v>
      </c>
      <c r="G443" s="12">
        <v>14.4</v>
      </c>
      <c r="H443" s="12">
        <v>16.399999999999999</v>
      </c>
      <c r="I443" s="12">
        <v>3.5</v>
      </c>
      <c r="J443" s="12">
        <v>17.399999999999999</v>
      </c>
      <c r="K443" s="12">
        <v>51.2</v>
      </c>
      <c r="L443" s="12">
        <v>52.7</v>
      </c>
      <c r="M443" s="12">
        <v>13.8</v>
      </c>
      <c r="N443" s="12">
        <v>67.488100000000003</v>
      </c>
      <c r="O443" s="12">
        <v>19.600000000000001</v>
      </c>
      <c r="P443" s="12">
        <v>17.399999999999999</v>
      </c>
      <c r="Q443" s="12">
        <v>10.4</v>
      </c>
      <c r="R443" s="23"/>
      <c r="S443" s="49">
        <f t="shared" si="122"/>
        <v>-0.49416433826621775</v>
      </c>
      <c r="T443" s="49">
        <f t="shared" si="123"/>
        <v>-0.85139530628317817</v>
      </c>
      <c r="U443" s="49">
        <f t="shared" si="124"/>
        <v>-0.69187082007771727</v>
      </c>
      <c r="V443" s="49">
        <f t="shared" si="125"/>
        <v>-1.0013909387891768</v>
      </c>
      <c r="W443" s="49">
        <f t="shared" si="126"/>
        <v>-2.5449559889375997</v>
      </c>
      <c r="X443" s="49">
        <f t="shared" si="127"/>
        <v>0.88398012253689384</v>
      </c>
      <c r="Y443" s="49">
        <f t="shared" si="128"/>
        <v>0.33491035954955184</v>
      </c>
      <c r="Z443" s="49">
        <f t="shared" si="129"/>
        <v>-1.0044257402727601</v>
      </c>
      <c r="AA443" s="49">
        <f t="shared" si="130"/>
        <v>-1.3087603401128205</v>
      </c>
      <c r="AB443" s="49">
        <f t="shared" si="131"/>
        <v>8.0924347451846682E-3</v>
      </c>
      <c r="AC443" s="49">
        <f t="shared" si="132"/>
        <v>-0.71120057478091181</v>
      </c>
      <c r="AD443" s="49">
        <f t="shared" si="133"/>
        <v>-0.75322444743464734</v>
      </c>
      <c r="AE443" s="49">
        <f t="shared" si="134"/>
        <v>0.43087471736637295</v>
      </c>
      <c r="AF443" s="49">
        <f t="shared" si="135"/>
        <v>0.27367311916752729</v>
      </c>
      <c r="AG443" s="49">
        <f t="shared" si="136"/>
        <v>-0.52729637262085416</v>
      </c>
      <c r="AH443" s="49">
        <f t="shared" si="137"/>
        <v>-0.62355527289534918</v>
      </c>
      <c r="AI443" s="49">
        <f t="shared" si="138"/>
        <v>-0.7683645485467987</v>
      </c>
      <c r="AJ443" s="87">
        <f t="shared" si="139"/>
        <v>-0.18996929642041471</v>
      </c>
      <c r="AK443" s="89">
        <f t="shared" si="141"/>
        <v>0.4304449186206184</v>
      </c>
      <c r="AL443" s="89">
        <f t="shared" si="141"/>
        <v>0.34734413720598045</v>
      </c>
      <c r="AM443" s="89">
        <f t="shared" si="141"/>
        <v>0.44580068607419449</v>
      </c>
      <c r="AN443" s="89">
        <f t="shared" si="140"/>
        <v>0.56835041924502716</v>
      </c>
    </row>
    <row r="444" spans="1:40">
      <c r="A444" s="1" t="s">
        <v>10</v>
      </c>
      <c r="B444" s="1">
        <v>13121004300</v>
      </c>
      <c r="C444" s="1"/>
      <c r="D444" s="12">
        <v>68.2</v>
      </c>
      <c r="E444" s="12">
        <v>60.9</v>
      </c>
      <c r="F444" s="12">
        <v>31.6</v>
      </c>
      <c r="G444" s="12">
        <v>14.4</v>
      </c>
      <c r="H444" s="12">
        <v>16.2</v>
      </c>
      <c r="I444" s="12">
        <v>6.4611999999999998</v>
      </c>
      <c r="J444" s="12">
        <v>21.1</v>
      </c>
      <c r="K444" s="12">
        <v>85.6</v>
      </c>
      <c r="L444" s="12">
        <v>61</v>
      </c>
      <c r="M444" s="12">
        <v>15.7</v>
      </c>
      <c r="N444" s="12">
        <v>75.547899999999998</v>
      </c>
      <c r="O444" s="12">
        <v>3.5</v>
      </c>
      <c r="P444" s="12">
        <v>15.1</v>
      </c>
      <c r="Q444" s="12">
        <v>12.4</v>
      </c>
      <c r="R444" s="23"/>
      <c r="S444" s="49">
        <f t="shared" si="122"/>
        <v>-0.49416433826621775</v>
      </c>
      <c r="T444" s="49">
        <f t="shared" si="123"/>
        <v>-0.85139530628317817</v>
      </c>
      <c r="U444" s="49">
        <f t="shared" si="124"/>
        <v>-0.69187082007771727</v>
      </c>
      <c r="V444" s="49">
        <f t="shared" si="125"/>
        <v>-1.0013909387891768</v>
      </c>
      <c r="W444" s="49">
        <f t="shared" si="126"/>
        <v>-2.4735324203828939</v>
      </c>
      <c r="X444" s="49">
        <f t="shared" si="127"/>
        <v>0.53043577503624584</v>
      </c>
      <c r="Y444" s="49">
        <f t="shared" si="128"/>
        <v>0.14901890318707689</v>
      </c>
      <c r="Z444" s="49">
        <f t="shared" si="129"/>
        <v>-2.7017455574314071</v>
      </c>
      <c r="AA444" s="49">
        <f t="shared" si="130"/>
        <v>-2.0726765851502109</v>
      </c>
      <c r="AB444" s="49">
        <f t="shared" si="131"/>
        <v>-0.15248030369917567</v>
      </c>
      <c r="AC444" s="49">
        <f t="shared" si="132"/>
        <v>4.600635092949331E-2</v>
      </c>
      <c r="AD444" s="49">
        <f t="shared" si="133"/>
        <v>0.90271185155113742</v>
      </c>
      <c r="AE444" s="49">
        <f t="shared" si="134"/>
        <v>0.59604784665253174</v>
      </c>
      <c r="AF444" s="49">
        <f t="shared" si="135"/>
        <v>-2.639134644214328E-2</v>
      </c>
      <c r="AG444" s="49">
        <f t="shared" si="136"/>
        <v>-0.65104043446929027</v>
      </c>
      <c r="AH444" s="49">
        <f t="shared" si="137"/>
        <v>-0.69041416365369457</v>
      </c>
      <c r="AI444" s="49">
        <f t="shared" si="138"/>
        <v>-1.6423008154269312</v>
      </c>
      <c r="AJ444" s="87">
        <f t="shared" si="139"/>
        <v>0.37959367567275482</v>
      </c>
      <c r="AK444" s="89">
        <f t="shared" si="141"/>
        <v>0.39350625960089569</v>
      </c>
      <c r="AL444" s="89">
        <f t="shared" si="141"/>
        <v>0.32780422366767781</v>
      </c>
      <c r="AM444" s="89">
        <f t="shared" si="141"/>
        <v>0.24246007129005154</v>
      </c>
      <c r="AN444" s="89">
        <f t="shared" si="140"/>
        <v>0.72752658352495769</v>
      </c>
    </row>
    <row r="445" spans="1:40">
      <c r="A445" s="1" t="s">
        <v>10</v>
      </c>
      <c r="B445" s="1">
        <v>13121004400</v>
      </c>
      <c r="C445" s="1"/>
      <c r="D445" s="12">
        <v>68.5</v>
      </c>
      <c r="E445" s="12">
        <v>57</v>
      </c>
      <c r="F445" s="12">
        <v>19.7</v>
      </c>
      <c r="G445" s="12">
        <v>12.6</v>
      </c>
      <c r="H445" s="12">
        <v>15.8</v>
      </c>
      <c r="I445" s="12">
        <v>6.5</v>
      </c>
      <c r="J445" s="12">
        <v>36.6</v>
      </c>
      <c r="K445" s="12">
        <v>87.9</v>
      </c>
      <c r="L445" s="12">
        <v>38.200000000000003</v>
      </c>
      <c r="M445" s="12">
        <v>16.5</v>
      </c>
      <c r="N445" s="12">
        <v>50.8</v>
      </c>
      <c r="O445" s="12">
        <v>16</v>
      </c>
      <c r="P445" s="12">
        <v>34.9</v>
      </c>
      <c r="Q445" s="12">
        <v>9.5</v>
      </c>
      <c r="R445" s="23"/>
      <c r="S445" s="49">
        <f t="shared" si="122"/>
        <v>-0.46860979165189204</v>
      </c>
      <c r="T445" s="49">
        <f t="shared" si="123"/>
        <v>-1.2242033443263547</v>
      </c>
      <c r="U445" s="49">
        <f t="shared" si="124"/>
        <v>-1.2621311640067832</v>
      </c>
      <c r="V445" s="49">
        <f t="shared" si="125"/>
        <v>-1.0970707296983173</v>
      </c>
      <c r="W445" s="49">
        <f t="shared" si="126"/>
        <v>-2.3306852832734823</v>
      </c>
      <c r="X445" s="49">
        <f t="shared" si="127"/>
        <v>0.52580335551611035</v>
      </c>
      <c r="Y445" s="49">
        <f t="shared" si="128"/>
        <v>-0.62971557616923646</v>
      </c>
      <c r="Z445" s="49">
        <f t="shared" si="129"/>
        <v>-2.8152291498577124</v>
      </c>
      <c r="AA445" s="49">
        <f t="shared" si="130"/>
        <v>2.5792136157319328E-2</v>
      </c>
      <c r="AB445" s="49">
        <f t="shared" si="131"/>
        <v>-0.22008987778101172</v>
      </c>
      <c r="AC445" s="49">
        <f t="shared" si="132"/>
        <v>-2.279024205261547</v>
      </c>
      <c r="AD445" s="49">
        <f t="shared" si="133"/>
        <v>-0.38295297685397484</v>
      </c>
      <c r="AE445" s="49">
        <f t="shared" si="134"/>
        <v>-0.8258773532891841</v>
      </c>
      <c r="AF445" s="49">
        <f t="shared" si="135"/>
        <v>0.40870212869187911</v>
      </c>
      <c r="AG445" s="49">
        <f t="shared" si="136"/>
        <v>-0.89987422184828636</v>
      </c>
      <c r="AH445" s="49">
        <f t="shared" si="137"/>
        <v>-0.92665893337285088</v>
      </c>
      <c r="AI445" s="49">
        <f t="shared" si="138"/>
        <v>-1.0031756304938015</v>
      </c>
      <c r="AJ445" s="87">
        <f t="shared" si="139"/>
        <v>-0.76978810167820666</v>
      </c>
      <c r="AK445" s="89">
        <f t="shared" si="141"/>
        <v>0.31922724946272091</v>
      </c>
      <c r="AL445" s="89">
        <f t="shared" si="141"/>
        <v>0.25876026673346347</v>
      </c>
      <c r="AM445" s="89">
        <f t="shared" si="141"/>
        <v>0.39116669092980699</v>
      </c>
      <c r="AN445" s="89">
        <f t="shared" si="140"/>
        <v>0.4063080500595353</v>
      </c>
    </row>
    <row r="446" spans="1:40">
      <c r="A446" s="1" t="s">
        <v>10</v>
      </c>
      <c r="B446" s="1">
        <v>13121004800</v>
      </c>
      <c r="C446" s="1"/>
      <c r="D446" s="12">
        <v>81.900000000000006</v>
      </c>
      <c r="E446" s="12">
        <v>70.599999999999994</v>
      </c>
      <c r="F446" s="12">
        <v>30.9</v>
      </c>
      <c r="G446" s="12">
        <v>55.6</v>
      </c>
      <c r="H446" s="12">
        <v>12.827400000000001</v>
      </c>
      <c r="I446" s="12">
        <v>2.4</v>
      </c>
      <c r="J446" s="12">
        <v>79.599999999999994</v>
      </c>
      <c r="K446" s="12">
        <v>100</v>
      </c>
      <c r="L446" s="12">
        <v>57.4</v>
      </c>
      <c r="M446" s="12">
        <v>14.7</v>
      </c>
      <c r="N446" s="12">
        <v>79.5</v>
      </c>
      <c r="O446" s="12">
        <v>14.3</v>
      </c>
      <c r="P446" s="12">
        <v>33.4</v>
      </c>
      <c r="Q446" s="12">
        <v>30.5</v>
      </c>
      <c r="R446" s="23"/>
      <c r="S446" s="49">
        <f t="shared" si="122"/>
        <v>0.67282662378799962</v>
      </c>
      <c r="T446" s="49">
        <f t="shared" si="123"/>
        <v>7.5845198593440313E-2</v>
      </c>
      <c r="U446" s="49">
        <f t="shared" si="124"/>
        <v>-0.72541554619119186</v>
      </c>
      <c r="V446" s="49">
        <f t="shared" si="125"/>
        <v>1.1886131642422619</v>
      </c>
      <c r="W446" s="49">
        <f t="shared" si="126"/>
        <v>-1.2691167838448871</v>
      </c>
      <c r="X446" s="49">
        <f t="shared" si="127"/>
        <v>1.0153116037778478</v>
      </c>
      <c r="Y446" s="49">
        <f t="shared" si="128"/>
        <v>-2.7900757447061051</v>
      </c>
      <c r="Z446" s="49">
        <f t="shared" si="129"/>
        <v>-3.1</v>
      </c>
      <c r="AA446" s="49">
        <f t="shared" si="130"/>
        <v>-1.7413394186279689</v>
      </c>
      <c r="AB446" s="49">
        <f t="shared" si="131"/>
        <v>-6.7968336096880688E-2</v>
      </c>
      <c r="AC446" s="49">
        <f t="shared" si="132"/>
        <v>0.41730061271019442</v>
      </c>
      <c r="AD446" s="49">
        <f t="shared" si="133"/>
        <v>-0.20810256019087964</v>
      </c>
      <c r="AE446" s="49">
        <f t="shared" si="134"/>
        <v>-0.71815574723299347</v>
      </c>
      <c r="AF446" s="49">
        <f t="shared" si="135"/>
        <v>-2.7419747602096618</v>
      </c>
      <c r="AG446" s="49">
        <f t="shared" si="136"/>
        <v>-0.9036283194356094</v>
      </c>
      <c r="AH446" s="49">
        <f t="shared" si="137"/>
        <v>-0.26171592633437635</v>
      </c>
      <c r="AI446" s="49">
        <f t="shared" si="138"/>
        <v>-1.6364359182416166</v>
      </c>
      <c r="AJ446" s="87">
        <f t="shared" si="139"/>
        <v>-0.81273311373083512</v>
      </c>
      <c r="AK446" s="89">
        <f t="shared" si="141"/>
        <v>0.31810661927947437</v>
      </c>
      <c r="AL446" s="89">
        <f t="shared" si="141"/>
        <v>0.45309386572170252</v>
      </c>
      <c r="AM446" s="89">
        <f t="shared" si="141"/>
        <v>0.24382466942438119</v>
      </c>
      <c r="AN446" s="89">
        <f t="shared" si="140"/>
        <v>0.394306177345846</v>
      </c>
    </row>
    <row r="447" spans="1:40">
      <c r="A447" s="1" t="s">
        <v>10</v>
      </c>
      <c r="B447" s="1">
        <v>13121004900</v>
      </c>
      <c r="C447" s="1"/>
      <c r="D447" s="12">
        <v>68.5</v>
      </c>
      <c r="E447" s="12">
        <v>57</v>
      </c>
      <c r="F447" s="12">
        <v>25.8</v>
      </c>
      <c r="G447" s="12">
        <v>12.6</v>
      </c>
      <c r="H447" s="12">
        <v>10.5</v>
      </c>
      <c r="I447" s="12">
        <v>4.9000000000000004</v>
      </c>
      <c r="J447" s="12">
        <v>47</v>
      </c>
      <c r="K447" s="12">
        <v>26.3</v>
      </c>
      <c r="L447" s="12">
        <v>33.6</v>
      </c>
      <c r="M447" s="12">
        <v>7.9</v>
      </c>
      <c r="N447" s="12">
        <v>50.8</v>
      </c>
      <c r="O447" s="12">
        <v>12.8</v>
      </c>
      <c r="P447" s="12">
        <v>28.3</v>
      </c>
      <c r="Q447" s="12">
        <v>12.5</v>
      </c>
      <c r="R447" s="23"/>
      <c r="S447" s="49">
        <f t="shared" si="122"/>
        <v>-0.46860979165189204</v>
      </c>
      <c r="T447" s="49">
        <f t="shared" si="123"/>
        <v>-1.2242033443263547</v>
      </c>
      <c r="U447" s="49">
        <f t="shared" si="124"/>
        <v>-0.96981283644650573</v>
      </c>
      <c r="V447" s="49">
        <f t="shared" si="125"/>
        <v>-1.0970707296983173</v>
      </c>
      <c r="W447" s="49">
        <f t="shared" si="126"/>
        <v>-0.437960716573773</v>
      </c>
      <c r="X447" s="49">
        <f t="shared" si="127"/>
        <v>0.71683096459386142</v>
      </c>
      <c r="Y447" s="49">
        <f t="shared" si="128"/>
        <v>-1.1522212913502465</v>
      </c>
      <c r="Z447" s="49">
        <f t="shared" si="129"/>
        <v>0.22415749947288871</v>
      </c>
      <c r="AA447" s="49">
        <f t="shared" si="130"/>
        <v>0.44916740449129489</v>
      </c>
      <c r="AB447" s="49">
        <f t="shared" si="131"/>
        <v>0.50671304359872504</v>
      </c>
      <c r="AC447" s="49">
        <f t="shared" si="132"/>
        <v>-2.279024205261547</v>
      </c>
      <c r="AD447" s="49">
        <f t="shared" si="133"/>
        <v>-5.3822780782266169E-2</v>
      </c>
      <c r="AE447" s="49">
        <f t="shared" si="134"/>
        <v>-0.35190228664194556</v>
      </c>
      <c r="AF447" s="49">
        <f t="shared" si="135"/>
        <v>-4.1394569722626756E-2</v>
      </c>
      <c r="AG447" s="49">
        <f t="shared" si="136"/>
        <v>-0.31668464723910078</v>
      </c>
      <c r="AH447" s="49">
        <f t="shared" si="137"/>
        <v>-0.66186396363617539</v>
      </c>
      <c r="AI447" s="49">
        <f t="shared" si="138"/>
        <v>0.39334598252096953</v>
      </c>
      <c r="AJ447" s="87">
        <f t="shared" si="139"/>
        <v>-0.68153596060209642</v>
      </c>
      <c r="AK447" s="89">
        <f t="shared" si="141"/>
        <v>0.4933143169030248</v>
      </c>
      <c r="AL447" s="89">
        <f t="shared" si="141"/>
        <v>0.33614819159050696</v>
      </c>
      <c r="AM447" s="89">
        <f t="shared" si="141"/>
        <v>0.71609835255258214</v>
      </c>
      <c r="AN447" s="89">
        <f t="shared" si="140"/>
        <v>0.43097193797760136</v>
      </c>
    </row>
    <row r="448" spans="1:40">
      <c r="A448" s="1" t="s">
        <v>10</v>
      </c>
      <c r="B448" s="1">
        <v>13121005000</v>
      </c>
      <c r="C448" s="1"/>
      <c r="D448" s="12">
        <v>68.5</v>
      </c>
      <c r="E448" s="12">
        <v>57</v>
      </c>
      <c r="F448" s="12">
        <v>25.9</v>
      </c>
      <c r="G448" s="12">
        <v>12.7</v>
      </c>
      <c r="H448" s="12">
        <v>5</v>
      </c>
      <c r="I448" s="12">
        <v>3.4</v>
      </c>
      <c r="J448" s="12">
        <v>14.9</v>
      </c>
      <c r="K448" s="12">
        <v>17</v>
      </c>
      <c r="L448" s="12">
        <v>43.7</v>
      </c>
      <c r="M448" s="12">
        <v>7.5</v>
      </c>
      <c r="N448" s="12">
        <v>50.8</v>
      </c>
      <c r="O448" s="12">
        <v>13.8</v>
      </c>
      <c r="P448" s="12">
        <v>30.9</v>
      </c>
      <c r="Q448" s="12">
        <v>9.5</v>
      </c>
      <c r="R448" s="23"/>
      <c r="S448" s="49">
        <f t="shared" si="122"/>
        <v>-0.46860979165189204</v>
      </c>
      <c r="T448" s="49">
        <f t="shared" si="123"/>
        <v>-1.2242033443263547</v>
      </c>
      <c r="U448" s="49">
        <f t="shared" si="124"/>
        <v>-0.96502073271600941</v>
      </c>
      <c r="V448" s="49">
        <f t="shared" si="125"/>
        <v>-1.0917551857589207</v>
      </c>
      <c r="W448" s="49">
        <f t="shared" si="126"/>
        <v>1.5261874186806421</v>
      </c>
      <c r="X448" s="49">
        <f t="shared" si="127"/>
        <v>0.89591934810425322</v>
      </c>
      <c r="Y448" s="49">
        <f t="shared" si="128"/>
        <v>0.46051269492960228</v>
      </c>
      <c r="Z448" s="49">
        <f t="shared" si="129"/>
        <v>0.68302593841403469</v>
      </c>
      <c r="AA448" s="49">
        <f t="shared" si="130"/>
        <v>-0.48041742380721647</v>
      </c>
      <c r="AB448" s="49">
        <f t="shared" si="131"/>
        <v>0.54051783063964309</v>
      </c>
      <c r="AC448" s="49">
        <f t="shared" si="132"/>
        <v>-2.279024205261547</v>
      </c>
      <c r="AD448" s="49">
        <f t="shared" si="133"/>
        <v>-0.15667596705467515</v>
      </c>
      <c r="AE448" s="49">
        <f t="shared" si="134"/>
        <v>-0.53861973713934241</v>
      </c>
      <c r="AF448" s="49">
        <f t="shared" si="135"/>
        <v>0.40870212869187911</v>
      </c>
      <c r="AG448" s="49">
        <f t="shared" si="136"/>
        <v>-0.17251615413492313</v>
      </c>
      <c r="AH448" s="49">
        <f t="shared" si="137"/>
        <v>-0.12385279896266851</v>
      </c>
      <c r="AI448" s="49">
        <f t="shared" si="138"/>
        <v>0.24770878174882047</v>
      </c>
      <c r="AJ448" s="87">
        <f t="shared" si="139"/>
        <v>-0.64140444519092132</v>
      </c>
      <c r="AK448" s="89">
        <f t="shared" si="141"/>
        <v>0.53634984304152411</v>
      </c>
      <c r="AL448" s="89">
        <f t="shared" si="141"/>
        <v>0.49338519509328543</v>
      </c>
      <c r="AM448" s="89">
        <f t="shared" si="141"/>
        <v>0.68221263449425118</v>
      </c>
      <c r="AN448" s="89">
        <f t="shared" si="140"/>
        <v>0.44218752080668811</v>
      </c>
    </row>
    <row r="449" spans="1:40">
      <c r="A449" s="1" t="s">
        <v>10</v>
      </c>
      <c r="B449" s="1">
        <v>13121005200</v>
      </c>
      <c r="C449" s="1"/>
      <c r="D449" s="12">
        <v>68.5</v>
      </c>
      <c r="E449" s="12">
        <v>57</v>
      </c>
      <c r="F449" s="12">
        <v>25.8</v>
      </c>
      <c r="G449" s="12">
        <v>12.6</v>
      </c>
      <c r="H449" s="12">
        <v>9.1999999999999993</v>
      </c>
      <c r="I449" s="12">
        <v>5.1849999999999996</v>
      </c>
      <c r="J449" s="12">
        <v>30.1</v>
      </c>
      <c r="K449" s="12">
        <v>24.7</v>
      </c>
      <c r="L449" s="12">
        <v>29.1</v>
      </c>
      <c r="M449" s="12">
        <v>10.1</v>
      </c>
      <c r="N449" s="12">
        <v>50.8</v>
      </c>
      <c r="O449" s="12">
        <v>7.3</v>
      </c>
      <c r="P449" s="12">
        <v>14.6</v>
      </c>
      <c r="Q449" s="12">
        <v>8.1</v>
      </c>
      <c r="R449" s="23"/>
      <c r="S449" s="49">
        <f t="shared" si="122"/>
        <v>-0.46860979165189204</v>
      </c>
      <c r="T449" s="49">
        <f t="shared" si="123"/>
        <v>-1.2242033443263547</v>
      </c>
      <c r="U449" s="49">
        <f t="shared" si="124"/>
        <v>-0.96981283644650573</v>
      </c>
      <c r="V449" s="49">
        <f t="shared" si="125"/>
        <v>-1.0970707296983173</v>
      </c>
      <c r="W449" s="49">
        <f t="shared" si="126"/>
        <v>2.6292479031816276E-2</v>
      </c>
      <c r="X449" s="49">
        <f t="shared" si="127"/>
        <v>0.68280417172688712</v>
      </c>
      <c r="Y449" s="49">
        <f t="shared" si="128"/>
        <v>-0.30314950418110503</v>
      </c>
      <c r="Z449" s="49">
        <f t="shared" si="129"/>
        <v>0.3031026072477096</v>
      </c>
      <c r="AA449" s="49">
        <f t="shared" si="130"/>
        <v>0.86333886264409687</v>
      </c>
      <c r="AB449" s="49">
        <f t="shared" si="131"/>
        <v>0.32078671487367616</v>
      </c>
      <c r="AC449" s="49">
        <f t="shared" si="132"/>
        <v>-2.279024205261547</v>
      </c>
      <c r="AD449" s="49">
        <f t="shared" si="133"/>
        <v>0.51186974371598326</v>
      </c>
      <c r="AE449" s="49">
        <f t="shared" si="134"/>
        <v>0.63195504867126195</v>
      </c>
      <c r="AF449" s="49">
        <f t="shared" si="135"/>
        <v>0.61874725461864855</v>
      </c>
      <c r="AG449" s="49">
        <f t="shared" si="136"/>
        <v>-3.7492463557463752E-2</v>
      </c>
      <c r="AH449" s="49">
        <f t="shared" si="137"/>
        <v>-0.47910707936363878</v>
      </c>
      <c r="AI449" s="49">
        <f t="shared" si="138"/>
        <v>0.4957427282551608</v>
      </c>
      <c r="AJ449" s="87">
        <f t="shared" si="139"/>
        <v>-0.12911303956391329</v>
      </c>
      <c r="AK449" s="89">
        <f t="shared" si="141"/>
        <v>0.57665556754517111</v>
      </c>
      <c r="AL449" s="89">
        <f t="shared" si="141"/>
        <v>0.38955999182695061</v>
      </c>
      <c r="AM449" s="89">
        <f t="shared" si="141"/>
        <v>0.73992322173190628</v>
      </c>
      <c r="AN449" s="89">
        <f t="shared" si="140"/>
        <v>0.58535796013774433</v>
      </c>
    </row>
    <row r="450" spans="1:40">
      <c r="A450" s="1" t="s">
        <v>10</v>
      </c>
      <c r="B450" s="1">
        <v>13121005300</v>
      </c>
      <c r="C450" s="1"/>
      <c r="D450" s="12">
        <v>68.5</v>
      </c>
      <c r="E450" s="12">
        <v>57</v>
      </c>
      <c r="F450" s="12">
        <v>25.7</v>
      </c>
      <c r="G450" s="12">
        <v>12.6</v>
      </c>
      <c r="H450" s="12">
        <v>7.8</v>
      </c>
      <c r="I450" s="12">
        <v>7</v>
      </c>
      <c r="J450" s="12">
        <v>21.1</v>
      </c>
      <c r="K450" s="12">
        <v>16.600000000000001</v>
      </c>
      <c r="L450" s="12">
        <v>34.1</v>
      </c>
      <c r="M450" s="12">
        <v>6.3</v>
      </c>
      <c r="N450" s="12">
        <v>50.8</v>
      </c>
      <c r="O450" s="12">
        <v>5.5</v>
      </c>
      <c r="P450" s="12">
        <v>13.6</v>
      </c>
      <c r="Q450" s="12">
        <v>9.4</v>
      </c>
      <c r="R450" s="23"/>
      <c r="S450" s="49">
        <f t="shared" si="122"/>
        <v>-0.46860979165189204</v>
      </c>
      <c r="T450" s="49">
        <f t="shared" si="123"/>
        <v>-1.2242033443263547</v>
      </c>
      <c r="U450" s="49">
        <f t="shared" si="124"/>
        <v>-0.97460494017700205</v>
      </c>
      <c r="V450" s="49">
        <f t="shared" si="125"/>
        <v>-1.0970707296983173</v>
      </c>
      <c r="W450" s="49">
        <f t="shared" si="126"/>
        <v>0.52625745891475817</v>
      </c>
      <c r="X450" s="49">
        <f t="shared" si="127"/>
        <v>0.46610722767931306</v>
      </c>
      <c r="Y450" s="49">
        <f t="shared" si="128"/>
        <v>0.14901890318707689</v>
      </c>
      <c r="Z450" s="49">
        <f t="shared" si="129"/>
        <v>0.70276221535773975</v>
      </c>
      <c r="AA450" s="49">
        <f t="shared" si="130"/>
        <v>0.403148353585428</v>
      </c>
      <c r="AB450" s="49">
        <f t="shared" si="131"/>
        <v>0.64193219176239702</v>
      </c>
      <c r="AC450" s="49">
        <f t="shared" si="132"/>
        <v>-2.279024205261547</v>
      </c>
      <c r="AD450" s="49">
        <f t="shared" si="133"/>
        <v>0.69700547900631948</v>
      </c>
      <c r="AE450" s="49">
        <f t="shared" si="134"/>
        <v>0.70376945270872238</v>
      </c>
      <c r="AF450" s="49">
        <f t="shared" si="135"/>
        <v>0.42370535197236259</v>
      </c>
      <c r="AG450" s="49">
        <f t="shared" si="136"/>
        <v>3.1416318864403971E-2</v>
      </c>
      <c r="AH450" s="49">
        <f t="shared" si="137"/>
        <v>-0.374729316581774</v>
      </c>
      <c r="AI450" s="49">
        <f t="shared" si="138"/>
        <v>0.58261425356852159</v>
      </c>
      <c r="AJ450" s="87">
        <f t="shared" si="139"/>
        <v>-0.11363598039353567</v>
      </c>
      <c r="AK450" s="89">
        <f t="shared" si="141"/>
        <v>0.59722542745863727</v>
      </c>
      <c r="AL450" s="89">
        <f t="shared" si="141"/>
        <v>0.42006502170324311</v>
      </c>
      <c r="AM450" s="89">
        <f t="shared" si="141"/>
        <v>0.76013580477015874</v>
      </c>
      <c r="AN450" s="89">
        <f t="shared" si="140"/>
        <v>0.58968334474626349</v>
      </c>
    </row>
    <row r="451" spans="1:40">
      <c r="A451" s="1" t="s">
        <v>10</v>
      </c>
      <c r="B451" s="1">
        <v>13121005501</v>
      </c>
      <c r="C451" s="1"/>
      <c r="D451" s="12">
        <v>68.5</v>
      </c>
      <c r="E451" s="12">
        <v>57</v>
      </c>
      <c r="F451" s="12">
        <v>20.2</v>
      </c>
      <c r="G451" s="12">
        <v>12.6</v>
      </c>
      <c r="H451" s="12">
        <v>11.5</v>
      </c>
      <c r="I451" s="12">
        <v>6.6</v>
      </c>
      <c r="J451" s="12">
        <v>43.5</v>
      </c>
      <c r="K451" s="12">
        <v>52.7</v>
      </c>
      <c r="L451" s="12">
        <v>51.8</v>
      </c>
      <c r="M451" s="12">
        <v>19.7</v>
      </c>
      <c r="N451" s="12">
        <v>50.8</v>
      </c>
      <c r="O451" s="12">
        <v>24.3</v>
      </c>
      <c r="P451" s="12">
        <v>40.799999999999997</v>
      </c>
      <c r="Q451" s="12">
        <v>24.7</v>
      </c>
      <c r="R451" s="23"/>
      <c r="S451" s="49">
        <f t="shared" si="122"/>
        <v>-0.46860979165189204</v>
      </c>
      <c r="T451" s="49">
        <f t="shared" si="123"/>
        <v>-1.2242033443263547</v>
      </c>
      <c r="U451" s="49">
        <f t="shared" si="124"/>
        <v>-1.2381706453543013</v>
      </c>
      <c r="V451" s="49">
        <f t="shared" si="125"/>
        <v>-1.0970707296983173</v>
      </c>
      <c r="W451" s="49">
        <f t="shared" si="126"/>
        <v>-0.79507855934730309</v>
      </c>
      <c r="X451" s="49">
        <f t="shared" si="127"/>
        <v>0.51386412994875086</v>
      </c>
      <c r="Y451" s="49">
        <f t="shared" si="128"/>
        <v>-0.97637802181817579</v>
      </c>
      <c r="Z451" s="49">
        <f t="shared" si="129"/>
        <v>-1.0784367788116547</v>
      </c>
      <c r="AA451" s="49">
        <f t="shared" si="130"/>
        <v>-1.2259260484822596</v>
      </c>
      <c r="AB451" s="49">
        <f t="shared" si="131"/>
        <v>-0.49052817410835559</v>
      </c>
      <c r="AC451" s="49">
        <f t="shared" si="132"/>
        <v>-2.279024205261547</v>
      </c>
      <c r="AD451" s="49">
        <f t="shared" si="133"/>
        <v>-1.2366344229149695</v>
      </c>
      <c r="AE451" s="49">
        <f t="shared" si="134"/>
        <v>-1.2495823371102004</v>
      </c>
      <c r="AF451" s="49">
        <f t="shared" si="135"/>
        <v>-1.8717878099416172</v>
      </c>
      <c r="AG451" s="49">
        <f t="shared" si="136"/>
        <v>-1.1153266502620227</v>
      </c>
      <c r="AH451" s="49">
        <f t="shared" si="137"/>
        <v>-0.75509242317822767</v>
      </c>
      <c r="AI451" s="49">
        <f t="shared" si="138"/>
        <v>-0.93163033380075666</v>
      </c>
      <c r="AJ451" s="87">
        <f t="shared" si="139"/>
        <v>-1.6592571938070835</v>
      </c>
      <c r="AK451" s="89">
        <f t="shared" si="141"/>
        <v>0.25491285999412605</v>
      </c>
      <c r="AL451" s="89">
        <f t="shared" si="141"/>
        <v>0.30890161274215139</v>
      </c>
      <c r="AM451" s="89">
        <f t="shared" si="141"/>
        <v>0.40781328767354075</v>
      </c>
      <c r="AN451" s="89">
        <f t="shared" si="140"/>
        <v>0.15772749748199399</v>
      </c>
    </row>
    <row r="452" spans="1:40">
      <c r="A452" s="1" t="s">
        <v>10</v>
      </c>
      <c r="B452" s="1">
        <v>13121005502</v>
      </c>
      <c r="C452" s="1"/>
      <c r="D452" s="10">
        <v>74.8</v>
      </c>
      <c r="E452" s="10">
        <v>71.7</v>
      </c>
      <c r="F452" s="10">
        <v>13.6</v>
      </c>
      <c r="G452" s="10">
        <v>11.8</v>
      </c>
      <c r="H452" s="10">
        <v>11.4</v>
      </c>
      <c r="I452" s="10">
        <v>1.1000000000000001</v>
      </c>
      <c r="J452" s="10">
        <v>54</v>
      </c>
      <c r="K452" s="10">
        <v>72.400000000000006</v>
      </c>
      <c r="L452" s="10">
        <v>59.4</v>
      </c>
      <c r="M452" s="10">
        <v>15.9</v>
      </c>
      <c r="N452" s="10">
        <v>74.5</v>
      </c>
      <c r="O452" s="10">
        <v>17.7</v>
      </c>
      <c r="P452" s="10">
        <v>27.6</v>
      </c>
      <c r="Q452" s="10">
        <v>19.899999999999999</v>
      </c>
      <c r="R452" s="23"/>
      <c r="S452" s="49">
        <f t="shared" si="122"/>
        <v>6.8035687248952065E-2</v>
      </c>
      <c r="T452" s="49">
        <f t="shared" si="123"/>
        <v>0.18099618368254225</v>
      </c>
      <c r="U452" s="49">
        <f t="shared" si="124"/>
        <v>-1.5544494915670604</v>
      </c>
      <c r="V452" s="49">
        <f t="shared" si="125"/>
        <v>-1.139595081213491</v>
      </c>
      <c r="W452" s="49">
        <f t="shared" si="126"/>
        <v>-0.75936677506995021</v>
      </c>
      <c r="X452" s="49">
        <f t="shared" si="127"/>
        <v>1.1705215361535206</v>
      </c>
      <c r="Y452" s="49">
        <f t="shared" si="128"/>
        <v>-1.503907830414388</v>
      </c>
      <c r="Z452" s="49">
        <f t="shared" si="129"/>
        <v>-2.050448418289136</v>
      </c>
      <c r="AA452" s="49">
        <f t="shared" si="130"/>
        <v>-1.9254156222514365</v>
      </c>
      <c r="AB452" s="49">
        <f t="shared" si="131"/>
        <v>-0.16938269721963475</v>
      </c>
      <c r="AC452" s="49">
        <f t="shared" si="132"/>
        <v>-5.2442386936450369E-2</v>
      </c>
      <c r="AD452" s="49">
        <f t="shared" si="133"/>
        <v>-0.55780339351706998</v>
      </c>
      <c r="AE452" s="49">
        <f t="shared" si="134"/>
        <v>-0.30163220381572331</v>
      </c>
      <c r="AF452" s="49">
        <f t="shared" si="135"/>
        <v>-1.1516330924784077</v>
      </c>
      <c r="AG452" s="49">
        <f t="shared" si="136"/>
        <v>-0.80100726398073407</v>
      </c>
      <c r="AH452" s="49">
        <f t="shared" si="137"/>
        <v>-0.50539511016855354</v>
      </c>
      <c r="AI452" s="49">
        <f t="shared" si="138"/>
        <v>-1.3817489125867357</v>
      </c>
      <c r="AJ452" s="87">
        <f t="shared" si="139"/>
        <v>-0.51587776918691286</v>
      </c>
      <c r="AK452" s="89">
        <f t="shared" si="141"/>
        <v>0.34873988053717087</v>
      </c>
      <c r="AL452" s="89">
        <f t="shared" si="141"/>
        <v>0.381877156482331</v>
      </c>
      <c r="AM452" s="89">
        <f t="shared" si="141"/>
        <v>0.30308323812101495</v>
      </c>
      <c r="AN452" s="89">
        <f t="shared" si="140"/>
        <v>0.47726854920938977</v>
      </c>
    </row>
    <row r="453" spans="1:40">
      <c r="A453" s="1" t="s">
        <v>10</v>
      </c>
      <c r="B453" s="1">
        <v>13121005700</v>
      </c>
      <c r="C453" s="1"/>
      <c r="D453" s="10">
        <v>74.8</v>
      </c>
      <c r="E453" s="10">
        <v>71.900000000000006</v>
      </c>
      <c r="F453" s="10">
        <v>11.3</v>
      </c>
      <c r="G453" s="10">
        <v>7.3</v>
      </c>
      <c r="H453" s="10">
        <v>14.9</v>
      </c>
      <c r="I453" s="10">
        <v>16.5</v>
      </c>
      <c r="J453" s="10">
        <v>87</v>
      </c>
      <c r="K453" s="10">
        <v>80.2</v>
      </c>
      <c r="L453" s="10">
        <v>50.8</v>
      </c>
      <c r="M453" s="10">
        <v>23</v>
      </c>
      <c r="N453" s="10">
        <v>74.7</v>
      </c>
      <c r="O453" s="10">
        <v>25.8</v>
      </c>
      <c r="P453" s="10">
        <v>39.200000000000003</v>
      </c>
      <c r="Q453" s="10">
        <v>23.5</v>
      </c>
      <c r="R453" s="23"/>
      <c r="S453" s="49">
        <f t="shared" si="122"/>
        <v>6.8035687248952065E-2</v>
      </c>
      <c r="T453" s="49">
        <f t="shared" si="123"/>
        <v>0.20011454460783362</v>
      </c>
      <c r="U453" s="49">
        <f t="shared" si="124"/>
        <v>-1.6646678773684762</v>
      </c>
      <c r="V453" s="49">
        <f t="shared" si="125"/>
        <v>-1.3787945584863421</v>
      </c>
      <c r="W453" s="49">
        <f t="shared" si="126"/>
        <v>-2.0092792247773055</v>
      </c>
      <c r="X453" s="49">
        <f t="shared" si="127"/>
        <v>-0.6681192012198347</v>
      </c>
      <c r="Y453" s="49">
        <f t="shared" si="128"/>
        <v>-3.1</v>
      </c>
      <c r="Z453" s="49">
        <f t="shared" si="129"/>
        <v>-2.4353058186913872</v>
      </c>
      <c r="AA453" s="49">
        <f t="shared" si="130"/>
        <v>-1.1338879466705258</v>
      </c>
      <c r="AB453" s="49">
        <f t="shared" si="131"/>
        <v>-0.76941766719592908</v>
      </c>
      <c r="AC453" s="49">
        <f t="shared" si="132"/>
        <v>-3.365266695058431E-2</v>
      </c>
      <c r="AD453" s="49">
        <f t="shared" si="133"/>
        <v>-1.390914202323583</v>
      </c>
      <c r="AE453" s="49">
        <f t="shared" si="134"/>
        <v>-1.1346792906502641</v>
      </c>
      <c r="AF453" s="49">
        <f t="shared" si="135"/>
        <v>-1.691749130575815</v>
      </c>
      <c r="AG453" s="49">
        <f t="shared" si="136"/>
        <v>-1.2435894792542335</v>
      </c>
      <c r="AH453" s="49">
        <f t="shared" si="137"/>
        <v>-1.2218158042850245</v>
      </c>
      <c r="AI453" s="49">
        <f t="shared" si="138"/>
        <v>-1.4462038108526141</v>
      </c>
      <c r="AJ453" s="87">
        <f t="shared" si="139"/>
        <v>-1.0627488226250617</v>
      </c>
      <c r="AK453" s="89">
        <f t="shared" si="141"/>
        <v>0.21662531039961475</v>
      </c>
      <c r="AL453" s="89">
        <f t="shared" si="141"/>
        <v>0.17249889337767016</v>
      </c>
      <c r="AM453" s="89">
        <f t="shared" si="141"/>
        <v>0.28808637949879379</v>
      </c>
      <c r="AN453" s="89">
        <f t="shared" si="140"/>
        <v>0.32443411139103745</v>
      </c>
    </row>
    <row r="454" spans="1:40">
      <c r="A454" s="1" t="s">
        <v>10</v>
      </c>
      <c r="B454" s="1">
        <v>13121005800</v>
      </c>
      <c r="C454" s="1"/>
      <c r="D454" s="10">
        <v>74.8</v>
      </c>
      <c r="E454" s="10">
        <v>71.900000000000006</v>
      </c>
      <c r="F454" s="10">
        <v>11.3</v>
      </c>
      <c r="G454" s="10">
        <v>7.3</v>
      </c>
      <c r="H454" s="10">
        <v>14.6</v>
      </c>
      <c r="I454" s="10">
        <v>9.9</v>
      </c>
      <c r="J454" s="10">
        <v>62</v>
      </c>
      <c r="K454" s="10">
        <v>75.900000000000006</v>
      </c>
      <c r="L454" s="10">
        <v>61.6</v>
      </c>
      <c r="M454" s="10">
        <v>28.5</v>
      </c>
      <c r="N454" s="10">
        <v>74.7</v>
      </c>
      <c r="O454" s="10">
        <v>30.8</v>
      </c>
      <c r="P454" s="10">
        <v>37.799999999999997</v>
      </c>
      <c r="Q454" s="10">
        <v>23.3</v>
      </c>
      <c r="R454" s="23"/>
      <c r="S454" s="49">
        <f t="shared" si="122"/>
        <v>6.8035687248952065E-2</v>
      </c>
      <c r="T454" s="49">
        <f t="shared" si="123"/>
        <v>0.20011454460783362</v>
      </c>
      <c r="U454" s="49">
        <f t="shared" si="124"/>
        <v>-1.6646678773684762</v>
      </c>
      <c r="V454" s="49">
        <f t="shared" si="125"/>
        <v>-1.3787945584863421</v>
      </c>
      <c r="W454" s="49">
        <f t="shared" si="126"/>
        <v>-1.9021438719452459</v>
      </c>
      <c r="X454" s="49">
        <f t="shared" si="127"/>
        <v>0.11986968622588895</v>
      </c>
      <c r="Y454" s="49">
        <f t="shared" si="128"/>
        <v>-1.9058353036305498</v>
      </c>
      <c r="Z454" s="49">
        <f t="shared" si="129"/>
        <v>-2.2231408415465563</v>
      </c>
      <c r="AA454" s="49">
        <f t="shared" si="130"/>
        <v>-2.1278994462372509</v>
      </c>
      <c r="AB454" s="49">
        <f t="shared" si="131"/>
        <v>-1.2342334890085513</v>
      </c>
      <c r="AC454" s="49">
        <f t="shared" si="132"/>
        <v>-3.365266695058431E-2</v>
      </c>
      <c r="AD454" s="49">
        <f t="shared" si="133"/>
        <v>-1.9051801336856276</v>
      </c>
      <c r="AE454" s="49">
        <f t="shared" si="134"/>
        <v>-1.0341391249978191</v>
      </c>
      <c r="AF454" s="49">
        <f t="shared" si="135"/>
        <v>-1.6617426840148479</v>
      </c>
      <c r="AG454" s="49">
        <f t="shared" si="136"/>
        <v>-1.3145941780674117</v>
      </c>
      <c r="AH454" s="49">
        <f t="shared" si="137"/>
        <v>-0.92334595619256277</v>
      </c>
      <c r="AI454" s="49">
        <f t="shared" si="138"/>
        <v>-1.8617579255974528</v>
      </c>
      <c r="AJ454" s="87">
        <f t="shared" si="139"/>
        <v>-1.1586786524122197</v>
      </c>
      <c r="AK454" s="89">
        <f t="shared" si="141"/>
        <v>0.19542980154788034</v>
      </c>
      <c r="AL454" s="89">
        <f t="shared" si="141"/>
        <v>0.25972850426960775</v>
      </c>
      <c r="AM454" s="89">
        <f t="shared" si="141"/>
        <v>0.19139851749948678</v>
      </c>
      <c r="AN454" s="89">
        <f t="shared" si="140"/>
        <v>0.29762453441058623</v>
      </c>
    </row>
    <row r="455" spans="1:40">
      <c r="A455" s="1" t="s">
        <v>10</v>
      </c>
      <c r="B455" s="1">
        <v>13121006000</v>
      </c>
      <c r="C455" s="1"/>
      <c r="D455" s="10">
        <v>68.2</v>
      </c>
      <c r="E455" s="10">
        <v>60.9</v>
      </c>
      <c r="F455" s="10">
        <v>14.8</v>
      </c>
      <c r="G455" s="10">
        <v>14.4</v>
      </c>
      <c r="H455" s="10">
        <v>14.6</v>
      </c>
      <c r="I455" s="10">
        <v>4</v>
      </c>
      <c r="J455" s="10">
        <v>61.1</v>
      </c>
      <c r="K455" s="10">
        <v>58.4</v>
      </c>
      <c r="L455" s="10">
        <v>58</v>
      </c>
      <c r="M455" s="10">
        <v>25.2</v>
      </c>
      <c r="N455" s="10">
        <v>66.741600000000005</v>
      </c>
      <c r="O455" s="10">
        <v>23.8</v>
      </c>
      <c r="P455" s="10">
        <v>37.200000000000003</v>
      </c>
      <c r="Q455" s="10">
        <v>16.100000000000001</v>
      </c>
      <c r="R455" s="23"/>
      <c r="S455" s="49">
        <f t="shared" ref="S455:S518" si="142">IF((D455-AVERAGE(D$7:D$782))/_xlfn.STDEV.P(D$7:D$782)&lt;3.1, (IF((D455-AVERAGE(D$7:D$782))/_xlfn.STDEV.P(D$7:D$782)&gt;-3.1, (D455-AVERAGE(D$7:D$782))/_xlfn.STDEV.P(D$7:D$782), -3.1)), 3.1)</f>
        <v>-0.49416433826621775</v>
      </c>
      <c r="T455" s="49">
        <f t="shared" ref="T455:T518" si="143">IF((E455-AVERAGE(E$7:E$782))/_xlfn.STDEV.P(E$7:E$782)&lt;3.1, (IF((E455-AVERAGE(E$7:E$782))/_xlfn.STDEV.P(E$7:E$782)&gt;-3.1, (E455-AVERAGE(E$7:E$782))/_xlfn.STDEV.P(E$7:E$782), -3.1)), 3.1)</f>
        <v>-0.85139530628317817</v>
      </c>
      <c r="U455" s="49">
        <f t="shared" ref="U455:U518" si="144">IF((F455-AVERAGE(F$7:F$782))/_xlfn.STDEV.P(F$7:F$782)&lt;3.1, (IF((F455-AVERAGE(F$7:F$782))/_xlfn.STDEV.P(F$7:F$782)&gt;-3.1, (F455-AVERAGE(F$7:F$782))/_xlfn.STDEV.P(F$7:F$782), -3.1)), 3.1)</f>
        <v>-1.4969442468011043</v>
      </c>
      <c r="V455" s="49">
        <f t="shared" ref="V455:V518" si="145">IF((G455-AVERAGE(G$7:G$782))/_xlfn.STDEV.P(G$7:G$782)&lt;3.1, (IF((G455-AVERAGE(G$7:G$782))/_xlfn.STDEV.P(G$7:G$782)&gt;-3.1, (G455-AVERAGE(G$7:G$782))/_xlfn.STDEV.P(G$7:G$782), -3.1)), 3.1)</f>
        <v>-1.0013909387891768</v>
      </c>
      <c r="W455" s="49">
        <f t="shared" ref="W455:W518" si="146">IF((H455-AVERAGE(H$7:H$782))/_xlfn.STDEV.P(H$7:H$782)&lt;3.1, (IF((H455-AVERAGE(H$7:H$782))/_xlfn.STDEV.P(H$7:H$782)&gt;-3.1, -(H455-AVERAGE(H$7:H$782))/_xlfn.STDEV.P(H$7:H$782), 3.1)), -3.1)</f>
        <v>-1.9021438719452459</v>
      </c>
      <c r="X455" s="49">
        <f t="shared" ref="X455:X518" si="147">IF((I455-AVERAGE(I$7:I$782))/_xlfn.STDEV.P(I$7:I$782)&lt;3.1, (IF((I455-AVERAGE(I$7:I$782))/_xlfn.STDEV.P(I$7:I$782)&gt;-3.1, -(I455-AVERAGE(I$7:I$782))/_xlfn.STDEV.P(I$7:I$782), 3.1)), -3.1)</f>
        <v>0.8242839947000965</v>
      </c>
      <c r="Y455" s="49">
        <f t="shared" ref="Y455:Y518" si="148">IF((J455-AVERAGE(J$7:J$782))/_xlfn.STDEV.P(J$7:J$782)&lt;3.1, (IF((J455-AVERAGE(J$7:J$782))/_xlfn.STDEV.P(J$7:J$782)&gt;-3.1, -(J455-AVERAGE(J$7:J$782))/_xlfn.STDEV.P(J$7:J$782), 3.1)), -3.1)</f>
        <v>-1.8606184628937317</v>
      </c>
      <c r="Z455" s="49">
        <f t="shared" ref="Z455:Z518" si="149">IF((K455-AVERAGE(K$7:K$782))/_xlfn.STDEV.P(K$7:K$782)&lt;3.1, (IF((K455-AVERAGE(K$7:K$782))/_xlfn.STDEV.P(K$7:K$782)&gt;-3.1, -(K455-AVERAGE(K$7:K$782))/_xlfn.STDEV.P(K$7:K$782), 3.1)), -3.1)</f>
        <v>-1.3596787252594535</v>
      </c>
      <c r="AA455" s="49">
        <f t="shared" ref="AA455:AA518" si="150">IF((L455-AVERAGE(L$7:L$782))/_xlfn.STDEV.P(L$7:L$782)&lt;3.1, (IF((L455-AVERAGE(L$7:L$782))/_xlfn.STDEV.P(L$7:L$782)&gt;-3.1, -(L455-AVERAGE(L$7:L$782))/_xlfn.STDEV.P(L$7:L$782), 3.1)), -3.1)</f>
        <v>-1.7965622797150094</v>
      </c>
      <c r="AB455" s="49">
        <f t="shared" ref="AB455:AB518" si="151">IF((M455-AVERAGE(M$7:M$782))/_xlfn.STDEV.P(M$7:M$782)&lt;3.1, (IF((M455-AVERAGE(M$7:M$782))/_xlfn.STDEV.P(M$7:M$782)&gt;-3.1, -(M455-AVERAGE(M$7:M$782))/_xlfn.STDEV.P(M$7:M$782), 3.1)), -3.1)</f>
        <v>-0.95534399592097796</v>
      </c>
      <c r="AC455" s="49">
        <f t="shared" ref="AC455:AC518" si="152">IF((N455-AVERAGE(N$7:N$782))/_xlfn.STDEV.P(N$7:N$782)&lt;3.1, (IF((N455-AVERAGE(N$7:N$782))/_xlfn.STDEV.P(N$7:N$782)&gt;-3.1, (N455-AVERAGE(N$7:N$782))/_xlfn.STDEV.P(N$7:N$782), -3.1)), 3.1)</f>
        <v>-0.7813332046281557</v>
      </c>
      <c r="AD455" s="49">
        <f t="shared" ref="AD455:AD518" si="153">IF((O455-AVERAGE(O$7:O$782))/_xlfn.STDEV.P(O$7:O$782)&lt;3.1, (IF((O455-AVERAGE(O$7:O$782))/_xlfn.STDEV.P(O$7:O$782)&gt;-3.1, -(O455-AVERAGE(O$7:O$782))/_xlfn.STDEV.P(O$7:O$782), 3.1)), -3.1)</f>
        <v>-1.1852078297787649</v>
      </c>
      <c r="AE455" s="49">
        <f t="shared" ref="AE455:AE518" si="154">IF((P455-AVERAGE(P$7:P$782))/_xlfn.STDEV.P(P$7:P$782)&lt;3.1, (IF((P455-AVERAGE(P$7:P$782))/_xlfn.STDEV.P(P$7:P$782)&gt;-3.1, -(P455-AVERAGE(P$7:P$782))/_xlfn.STDEV.P(P$7:P$782), 3.1)), -3.1)</f>
        <v>-0.99105048257534323</v>
      </c>
      <c r="AF455" s="49">
        <f t="shared" ref="AF455:AF518" si="155">IF((Q455-AVERAGE(Q$7:Q$782))/_xlfn.STDEV.P(Q$7:Q$782)&lt;3.1, (IF((Q455-AVERAGE(Q$7:Q$782))/_xlfn.STDEV.P(Q$7:Q$782)&gt;-3.1, -(Q455-AVERAGE(Q$7:Q$782))/_xlfn.STDEV.P(Q$7:Q$782), 3.1)), -3.1)</f>
        <v>-0.58151060782003405</v>
      </c>
      <c r="AG455" s="49">
        <f t="shared" ref="AG455:AG518" si="156">AVERAGE(AH455:AJ455)</f>
        <v>-1.0747381059097749</v>
      </c>
      <c r="AH455" s="49">
        <f t="shared" ref="AH455:AH518" si="157">+AVERAGE(T455,S455,U455,V455,W455,X455,Y455)</f>
        <v>-0.96891045289693678</v>
      </c>
      <c r="AI455" s="49">
        <f t="shared" ref="AI455:AI518" si="158">+AVERAGE(Z455,AA455,AB455)</f>
        <v>-1.3705283336318137</v>
      </c>
      <c r="AJ455" s="87">
        <f t="shared" ref="AJ455:AJ518" si="159">+AVERAGE(AC455,AD455,AE455,AF455)</f>
        <v>-0.88477553120057451</v>
      </c>
      <c r="AK455" s="89">
        <f t="shared" si="141"/>
        <v>0.26702888703848576</v>
      </c>
      <c r="AL455" s="89">
        <f t="shared" si="141"/>
        <v>0.24641200565706364</v>
      </c>
      <c r="AM455" s="89">
        <f t="shared" si="141"/>
        <v>0.30569395415305806</v>
      </c>
      <c r="AN455" s="89">
        <f t="shared" si="141"/>
        <v>0.37417243228137448</v>
      </c>
    </row>
    <row r="456" spans="1:40">
      <c r="A456" s="1" t="s">
        <v>10</v>
      </c>
      <c r="B456" s="1">
        <v>13121006100</v>
      </c>
      <c r="C456" s="1"/>
      <c r="D456" s="10">
        <v>71.400000000000006</v>
      </c>
      <c r="E456" s="10">
        <v>66.2</v>
      </c>
      <c r="F456" s="10">
        <v>13.5</v>
      </c>
      <c r="G456" s="10">
        <v>11.3</v>
      </c>
      <c r="H456" s="10">
        <v>14</v>
      </c>
      <c r="I456" s="10">
        <v>15.471399999999999</v>
      </c>
      <c r="J456" s="10">
        <v>61.8</v>
      </c>
      <c r="K456" s="10">
        <v>50.1</v>
      </c>
      <c r="L456" s="10">
        <v>56.6</v>
      </c>
      <c r="M456" s="10">
        <v>28.9</v>
      </c>
      <c r="N456" s="10">
        <v>74.7</v>
      </c>
      <c r="O456" s="10">
        <v>27.2</v>
      </c>
      <c r="P456" s="10">
        <v>26.5</v>
      </c>
      <c r="Q456" s="10">
        <v>15.5</v>
      </c>
      <c r="R456" s="23"/>
      <c r="S456" s="49">
        <f t="shared" si="142"/>
        <v>-0.22158250771340765</v>
      </c>
      <c r="T456" s="49">
        <f t="shared" si="143"/>
        <v>-0.34475874176296334</v>
      </c>
      <c r="U456" s="49">
        <f t="shared" si="144"/>
        <v>-1.5592415952975569</v>
      </c>
      <c r="V456" s="49">
        <f t="shared" si="145"/>
        <v>-1.1661728009104744</v>
      </c>
      <c r="W456" s="49">
        <f t="shared" si="146"/>
        <v>-1.6878731662811282</v>
      </c>
      <c r="X456" s="49">
        <f t="shared" si="147"/>
        <v>-0.54531232703397525</v>
      </c>
      <c r="Y456" s="49">
        <f t="shared" si="148"/>
        <v>-1.8957871168001457</v>
      </c>
      <c r="Z456" s="49">
        <f t="shared" si="149"/>
        <v>-0.9501509786775707</v>
      </c>
      <c r="AA456" s="49">
        <f t="shared" si="150"/>
        <v>-1.6677089371785823</v>
      </c>
      <c r="AB456" s="49">
        <f t="shared" si="151"/>
        <v>-1.2680382760494693</v>
      </c>
      <c r="AC456" s="49">
        <f t="shared" si="152"/>
        <v>-3.365266695058431E-2</v>
      </c>
      <c r="AD456" s="49">
        <f t="shared" si="153"/>
        <v>-1.5349086631049553</v>
      </c>
      <c r="AE456" s="49">
        <f t="shared" si="154"/>
        <v>-0.22263635937451678</v>
      </c>
      <c r="AF456" s="49">
        <f t="shared" si="155"/>
        <v>-0.49149126813713262</v>
      </c>
      <c r="AG456" s="49">
        <f t="shared" si="156"/>
        <v>-0.97535855774549296</v>
      </c>
      <c r="AH456" s="49">
        <f t="shared" si="157"/>
        <v>-1.0601040365428074</v>
      </c>
      <c r="AI456" s="49">
        <f t="shared" si="158"/>
        <v>-1.295299397301874</v>
      </c>
      <c r="AJ456" s="87">
        <f t="shared" si="159"/>
        <v>-0.57067223939179734</v>
      </c>
      <c r="AK456" s="89">
        <f t="shared" ref="AK456:AN519" si="160">+(AG456-MIN(AG$7:AG$782))/(MAX(AG$7:AG$782)-MIN(AG$7:AG$782))</f>
        <v>0.29669453069313451</v>
      </c>
      <c r="AL456" s="89">
        <f t="shared" si="160"/>
        <v>0.21976013154612706</v>
      </c>
      <c r="AM456" s="89">
        <f t="shared" si="160"/>
        <v>0.32319763118604838</v>
      </c>
      <c r="AN456" s="89">
        <f t="shared" si="160"/>
        <v>0.46195510009434143</v>
      </c>
    </row>
    <row r="457" spans="1:40">
      <c r="A457" s="1" t="s">
        <v>10</v>
      </c>
      <c r="B457" s="1">
        <v>13121006200</v>
      </c>
      <c r="C457" s="1"/>
      <c r="D457" s="12">
        <v>73.5</v>
      </c>
      <c r="E457" s="12">
        <v>69.7</v>
      </c>
      <c r="F457" s="12">
        <v>17.2</v>
      </c>
      <c r="G457" s="12">
        <v>8.9</v>
      </c>
      <c r="H457" s="12">
        <v>12.9</v>
      </c>
      <c r="I457" s="12">
        <v>1.4</v>
      </c>
      <c r="J457" s="12">
        <v>75.900000000000006</v>
      </c>
      <c r="K457" s="12">
        <v>76.5</v>
      </c>
      <c r="L457" s="12">
        <v>75.8</v>
      </c>
      <c r="M457" s="12">
        <v>25.2</v>
      </c>
      <c r="N457" s="12">
        <v>74.7</v>
      </c>
      <c r="O457" s="12">
        <v>36.1</v>
      </c>
      <c r="P457" s="12">
        <v>35.299999999999997</v>
      </c>
      <c r="Q457" s="12">
        <v>29</v>
      </c>
      <c r="R457" s="23"/>
      <c r="S457" s="49">
        <f t="shared" si="142"/>
        <v>-4.2700681413126683E-2</v>
      </c>
      <c r="T457" s="49">
        <f t="shared" si="143"/>
        <v>-1.0187425570368877E-2</v>
      </c>
      <c r="U457" s="49">
        <f t="shared" si="144"/>
        <v>-1.3819337572691919</v>
      </c>
      <c r="V457" s="49">
        <f t="shared" si="145"/>
        <v>-1.2937458554559953</v>
      </c>
      <c r="W457" s="49">
        <f t="shared" si="146"/>
        <v>-1.2950435392302453</v>
      </c>
      <c r="X457" s="49">
        <f t="shared" si="147"/>
        <v>1.1347038594514423</v>
      </c>
      <c r="Y457" s="49">
        <f t="shared" si="148"/>
        <v>-2.6041842883436312</v>
      </c>
      <c r="Z457" s="49">
        <f t="shared" si="149"/>
        <v>-2.2527452569621138</v>
      </c>
      <c r="AA457" s="49">
        <f t="shared" si="150"/>
        <v>-3.1</v>
      </c>
      <c r="AB457" s="49">
        <f t="shared" si="151"/>
        <v>-0.95534399592097796</v>
      </c>
      <c r="AC457" s="49">
        <f t="shared" si="152"/>
        <v>-3.365266695058431E-2</v>
      </c>
      <c r="AD457" s="49">
        <f t="shared" si="153"/>
        <v>-2.4503020209293958</v>
      </c>
      <c r="AE457" s="49">
        <f t="shared" si="154"/>
        <v>-0.85460311490416807</v>
      </c>
      <c r="AF457" s="49">
        <f t="shared" si="155"/>
        <v>-2.5169264110024092</v>
      </c>
      <c r="AG457" s="49">
        <f t="shared" si="156"/>
        <v>-1.4504316183500701</v>
      </c>
      <c r="AH457" s="49">
        <f t="shared" si="157"/>
        <v>-0.78472738397587372</v>
      </c>
      <c r="AI457" s="49">
        <f t="shared" si="158"/>
        <v>-2.1026964176276972</v>
      </c>
      <c r="AJ457" s="87">
        <f t="shared" si="159"/>
        <v>-1.4638710534466393</v>
      </c>
      <c r="AK457" s="89">
        <f t="shared" si="160"/>
        <v>0.15488116580923159</v>
      </c>
      <c r="AL457" s="89">
        <f t="shared" si="160"/>
        <v>0.30024061694744153</v>
      </c>
      <c r="AM457" s="89">
        <f t="shared" si="160"/>
        <v>0.13533884478503017</v>
      </c>
      <c r="AN457" s="89">
        <f t="shared" si="160"/>
        <v>0.21233219950772214</v>
      </c>
    </row>
    <row r="458" spans="1:40">
      <c r="A458" s="1" t="s">
        <v>10</v>
      </c>
      <c r="B458" s="1">
        <v>13121006300</v>
      </c>
      <c r="C458" s="1"/>
      <c r="D458" s="10">
        <v>74.8</v>
      </c>
      <c r="E458" s="10">
        <v>71.900000000000006</v>
      </c>
      <c r="F458" s="10">
        <v>11.3</v>
      </c>
      <c r="G458" s="10">
        <v>7.3</v>
      </c>
      <c r="H458" s="10">
        <v>14.4</v>
      </c>
      <c r="I458" s="10">
        <v>5</v>
      </c>
      <c r="J458" s="10">
        <v>76.3</v>
      </c>
      <c r="K458" s="10">
        <v>73.900000000000006</v>
      </c>
      <c r="L458" s="10">
        <v>56.3</v>
      </c>
      <c r="M458" s="10">
        <v>36.1</v>
      </c>
      <c r="N458" s="10">
        <v>74.7</v>
      </c>
      <c r="O458" s="10">
        <v>18.899999999999999</v>
      </c>
      <c r="P458" s="10">
        <v>27.1</v>
      </c>
      <c r="Q458" s="10">
        <v>34.200000000000003</v>
      </c>
      <c r="R458" s="23"/>
      <c r="S458" s="49">
        <f t="shared" si="142"/>
        <v>6.8035687248952065E-2</v>
      </c>
      <c r="T458" s="49">
        <f t="shared" si="143"/>
        <v>0.20011454460783362</v>
      </c>
      <c r="U458" s="49">
        <f t="shared" si="144"/>
        <v>-1.6646678773684762</v>
      </c>
      <c r="V458" s="49">
        <f t="shared" si="145"/>
        <v>-1.3787945584863421</v>
      </c>
      <c r="W458" s="49">
        <f t="shared" si="146"/>
        <v>-1.8307203033905401</v>
      </c>
      <c r="X458" s="49">
        <f t="shared" si="147"/>
        <v>0.70489173902650204</v>
      </c>
      <c r="Y458" s="49">
        <f t="shared" si="148"/>
        <v>-2.6242806620044385</v>
      </c>
      <c r="Z458" s="49">
        <f t="shared" si="149"/>
        <v>-2.1244594568280304</v>
      </c>
      <c r="AA458" s="49">
        <f t="shared" si="150"/>
        <v>-1.6400975066350616</v>
      </c>
      <c r="AB458" s="49">
        <f t="shared" si="151"/>
        <v>-1.8765244427859933</v>
      </c>
      <c r="AC458" s="49">
        <f t="shared" si="152"/>
        <v>-3.365266695058431E-2</v>
      </c>
      <c r="AD458" s="49">
        <f t="shared" si="153"/>
        <v>-0.68122721704396072</v>
      </c>
      <c r="AE458" s="49">
        <f t="shared" si="154"/>
        <v>-0.26572500179699315</v>
      </c>
      <c r="AF458" s="49">
        <f t="shared" si="155"/>
        <v>-3.1</v>
      </c>
      <c r="AG458" s="49">
        <f t="shared" si="156"/>
        <v>-1.2775715838928365</v>
      </c>
      <c r="AH458" s="49">
        <f t="shared" si="157"/>
        <v>-0.93220306148092991</v>
      </c>
      <c r="AI458" s="49">
        <f t="shared" si="158"/>
        <v>-1.8803604687496953</v>
      </c>
      <c r="AJ458" s="87">
        <f t="shared" si="159"/>
        <v>-1.0201512214478845</v>
      </c>
      <c r="AK458" s="89">
        <f t="shared" si="160"/>
        <v>0.20648136201722408</v>
      </c>
      <c r="AL458" s="89">
        <f t="shared" si="160"/>
        <v>0.25713996189968019</v>
      </c>
      <c r="AM458" s="89">
        <f t="shared" si="160"/>
        <v>0.18707022411645868</v>
      </c>
      <c r="AN458" s="89">
        <f t="shared" si="160"/>
        <v>0.3363388929430941</v>
      </c>
    </row>
    <row r="459" spans="1:40">
      <c r="A459" s="1" t="s">
        <v>10</v>
      </c>
      <c r="B459" s="3">
        <v>13121006400</v>
      </c>
      <c r="C459" s="3"/>
      <c r="D459" s="10">
        <v>68.5</v>
      </c>
      <c r="E459" s="10">
        <v>57</v>
      </c>
      <c r="F459" s="16">
        <v>3.2</v>
      </c>
      <c r="G459" s="10">
        <v>12.6</v>
      </c>
      <c r="H459" s="10">
        <v>13.3</v>
      </c>
      <c r="I459" s="10">
        <v>10.1</v>
      </c>
      <c r="J459" s="10">
        <v>68.5</v>
      </c>
      <c r="K459" s="10">
        <v>60.2</v>
      </c>
      <c r="L459" s="10">
        <v>47.6</v>
      </c>
      <c r="M459" s="10">
        <v>42.7</v>
      </c>
      <c r="N459" s="10">
        <v>50.8</v>
      </c>
      <c r="O459" s="10">
        <v>31.3</v>
      </c>
      <c r="P459" s="10">
        <v>47.7</v>
      </c>
      <c r="Q459" s="10">
        <v>14.5</v>
      </c>
      <c r="R459" s="23"/>
      <c r="S459" s="49">
        <f t="shared" si="142"/>
        <v>-0.46860979165189204</v>
      </c>
      <c r="T459" s="49">
        <f t="shared" si="143"/>
        <v>-1.2242033443263547</v>
      </c>
      <c r="U459" s="49">
        <f t="shared" si="144"/>
        <v>-2.0528282795386805</v>
      </c>
      <c r="V459" s="49">
        <f t="shared" si="145"/>
        <v>-1.0970707296983173</v>
      </c>
      <c r="W459" s="49">
        <f t="shared" si="146"/>
        <v>-1.4378906763396573</v>
      </c>
      <c r="X459" s="49">
        <f t="shared" si="147"/>
        <v>9.5991235091170135E-2</v>
      </c>
      <c r="Y459" s="49">
        <f t="shared" si="148"/>
        <v>-2.2324013756186813</v>
      </c>
      <c r="Z459" s="49">
        <f t="shared" si="149"/>
        <v>-1.4484919715061271</v>
      </c>
      <c r="AA459" s="49">
        <f t="shared" si="150"/>
        <v>-0.83936602087297818</v>
      </c>
      <c r="AB459" s="49">
        <f t="shared" si="151"/>
        <v>-2.4343034289611403</v>
      </c>
      <c r="AC459" s="49">
        <f t="shared" si="152"/>
        <v>-2.279024205261547</v>
      </c>
      <c r="AD459" s="49">
        <f t="shared" si="153"/>
        <v>-1.9566067268218321</v>
      </c>
      <c r="AE459" s="49">
        <f t="shared" si="154"/>
        <v>-1.7451017249686775</v>
      </c>
      <c r="AF459" s="49">
        <f t="shared" si="155"/>
        <v>-0.34145903533229732</v>
      </c>
      <c r="AG459" s="49">
        <f t="shared" si="156"/>
        <v>-1.4523440511213781</v>
      </c>
      <c r="AH459" s="49">
        <f t="shared" si="157"/>
        <v>-1.2024304231546306</v>
      </c>
      <c r="AI459" s="49">
        <f t="shared" si="158"/>
        <v>-1.5740538071134154</v>
      </c>
      <c r="AJ459" s="87">
        <f t="shared" si="159"/>
        <v>-1.5805479230960886</v>
      </c>
      <c r="AK459" s="89">
        <f t="shared" si="160"/>
        <v>0.15431028829816351</v>
      </c>
      <c r="AL459" s="89">
        <f t="shared" si="160"/>
        <v>0.17816438777786944</v>
      </c>
      <c r="AM459" s="89">
        <f t="shared" si="160"/>
        <v>0.25833924824329751</v>
      </c>
      <c r="AN459" s="89">
        <f t="shared" si="160"/>
        <v>0.17972443270937286</v>
      </c>
    </row>
    <row r="460" spans="1:40">
      <c r="A460" s="1" t="s">
        <v>10</v>
      </c>
      <c r="B460" s="1">
        <v>13121006500</v>
      </c>
      <c r="C460" s="1"/>
      <c r="D460" s="10">
        <v>74.8</v>
      </c>
      <c r="E460" s="10">
        <v>71.900000000000006</v>
      </c>
      <c r="F460" s="10">
        <v>14.8</v>
      </c>
      <c r="G460" s="10">
        <v>7.3</v>
      </c>
      <c r="H460" s="10">
        <v>15</v>
      </c>
      <c r="I460" s="10">
        <v>5.2</v>
      </c>
      <c r="J460" s="10">
        <v>28.5</v>
      </c>
      <c r="K460" s="10">
        <v>46.8</v>
      </c>
      <c r="L460" s="10">
        <v>40.200000000000003</v>
      </c>
      <c r="M460" s="10">
        <v>22</v>
      </c>
      <c r="N460" s="10">
        <v>74.7</v>
      </c>
      <c r="O460" s="10">
        <v>30.6</v>
      </c>
      <c r="P460" s="10">
        <v>31.4</v>
      </c>
      <c r="Q460" s="10">
        <v>20.100000000000001</v>
      </c>
      <c r="R460" s="23"/>
      <c r="S460" s="49">
        <f t="shared" si="142"/>
        <v>6.8035687248952065E-2</v>
      </c>
      <c r="T460" s="49">
        <f t="shared" si="143"/>
        <v>0.20011454460783362</v>
      </c>
      <c r="U460" s="49">
        <f t="shared" si="144"/>
        <v>-1.4969442468011043</v>
      </c>
      <c r="V460" s="49">
        <f t="shared" si="145"/>
        <v>-1.3787945584863421</v>
      </c>
      <c r="W460" s="49">
        <f t="shared" si="146"/>
        <v>-2.0449910090546584</v>
      </c>
      <c r="X460" s="49">
        <f t="shared" si="147"/>
        <v>0.68101328789178317</v>
      </c>
      <c r="Y460" s="49">
        <f t="shared" si="148"/>
        <v>-0.22276400953787262</v>
      </c>
      <c r="Z460" s="49">
        <f t="shared" si="149"/>
        <v>-0.7873266938920026</v>
      </c>
      <c r="AA460" s="49">
        <f t="shared" si="150"/>
        <v>-0.15828406746614823</v>
      </c>
      <c r="AB460" s="49">
        <f t="shared" si="151"/>
        <v>-0.68490569959363412</v>
      </c>
      <c r="AC460" s="49">
        <f t="shared" si="152"/>
        <v>-3.365266695058431E-2</v>
      </c>
      <c r="AD460" s="49">
        <f t="shared" si="153"/>
        <v>-1.8846094964311462</v>
      </c>
      <c r="AE460" s="49">
        <f t="shared" si="154"/>
        <v>-0.57452693915807262</v>
      </c>
      <c r="AF460" s="49">
        <f t="shared" si="155"/>
        <v>-1.1816395390393752</v>
      </c>
      <c r="AG460" s="49">
        <f t="shared" si="156"/>
        <v>-0.68710089694202237</v>
      </c>
      <c r="AH460" s="49">
        <f t="shared" si="157"/>
        <v>-0.59919004344734417</v>
      </c>
      <c r="AI460" s="49">
        <f t="shared" si="158"/>
        <v>-0.54350548698392831</v>
      </c>
      <c r="AJ460" s="87">
        <f t="shared" si="159"/>
        <v>-0.91860716039479451</v>
      </c>
      <c r="AK460" s="89">
        <f t="shared" si="160"/>
        <v>0.38274190365947486</v>
      </c>
      <c r="AL460" s="89">
        <f t="shared" si="160"/>
        <v>0.35446502227234683</v>
      </c>
      <c r="AM460" s="89">
        <f t="shared" si="160"/>
        <v>0.49811912341426062</v>
      </c>
      <c r="AN460" s="89">
        <f t="shared" si="160"/>
        <v>0.36471748308289331</v>
      </c>
    </row>
    <row r="461" spans="1:40">
      <c r="A461" s="1" t="s">
        <v>10</v>
      </c>
      <c r="B461" s="1">
        <v>13121006601</v>
      </c>
      <c r="C461" s="1"/>
      <c r="D461" s="10">
        <v>74.8</v>
      </c>
      <c r="E461" s="10">
        <v>71.900000000000006</v>
      </c>
      <c r="F461" s="10">
        <v>14.8</v>
      </c>
      <c r="G461" s="10">
        <v>7.3</v>
      </c>
      <c r="H461" s="10">
        <v>10.5</v>
      </c>
      <c r="I461" s="10">
        <v>2.6</v>
      </c>
      <c r="J461" s="10">
        <v>34.4</v>
      </c>
      <c r="K461" s="10">
        <v>48.3</v>
      </c>
      <c r="L461" s="10">
        <v>43.8</v>
      </c>
      <c r="M461" s="10">
        <v>29.2</v>
      </c>
      <c r="N461" s="10">
        <v>74.7</v>
      </c>
      <c r="O461" s="10">
        <v>20</v>
      </c>
      <c r="P461" s="10">
        <v>41.2</v>
      </c>
      <c r="Q461" s="10">
        <v>17.399999999999999</v>
      </c>
      <c r="R461" s="23"/>
      <c r="S461" s="49">
        <f t="shared" si="142"/>
        <v>6.8035687248952065E-2</v>
      </c>
      <c r="T461" s="49">
        <f t="shared" si="143"/>
        <v>0.20011454460783362</v>
      </c>
      <c r="U461" s="49">
        <f t="shared" si="144"/>
        <v>-1.4969442468011043</v>
      </c>
      <c r="V461" s="49">
        <f t="shared" si="145"/>
        <v>-1.3787945584863421</v>
      </c>
      <c r="W461" s="49">
        <f t="shared" si="146"/>
        <v>-0.437960716573773</v>
      </c>
      <c r="X461" s="49">
        <f t="shared" si="147"/>
        <v>0.99143315264312892</v>
      </c>
      <c r="Y461" s="49">
        <f t="shared" si="148"/>
        <v>-0.51918552103479176</v>
      </c>
      <c r="Z461" s="49">
        <f t="shared" si="149"/>
        <v>-0.86133773243089706</v>
      </c>
      <c r="AA461" s="49">
        <f t="shared" si="150"/>
        <v>-0.48962123398838936</v>
      </c>
      <c r="AB461" s="49">
        <f t="shared" si="151"/>
        <v>-1.2933918663301578</v>
      </c>
      <c r="AC461" s="49">
        <f t="shared" si="152"/>
        <v>-3.365266695058431E-2</v>
      </c>
      <c r="AD461" s="49">
        <f t="shared" si="153"/>
        <v>-0.79436572194361077</v>
      </c>
      <c r="AE461" s="49">
        <f t="shared" si="154"/>
        <v>-1.2783080987251849</v>
      </c>
      <c r="AF461" s="49">
        <f t="shared" si="155"/>
        <v>-0.77655251046631946</v>
      </c>
      <c r="AG461" s="49">
        <f t="shared" si="156"/>
        <v>-0.65659484991086225</v>
      </c>
      <c r="AH461" s="49">
        <f t="shared" si="157"/>
        <v>-0.36761452262801381</v>
      </c>
      <c r="AI461" s="49">
        <f t="shared" si="158"/>
        <v>-0.88145027758314809</v>
      </c>
      <c r="AJ461" s="87">
        <f t="shared" si="159"/>
        <v>-0.72071974952142492</v>
      </c>
      <c r="AK461" s="89">
        <f t="shared" si="160"/>
        <v>0.39184821916658857</v>
      </c>
      <c r="AL461" s="89">
        <f t="shared" si="160"/>
        <v>0.42214436309108921</v>
      </c>
      <c r="AM461" s="89">
        <f t="shared" si="160"/>
        <v>0.41948878835692283</v>
      </c>
      <c r="AN461" s="89">
        <f t="shared" si="160"/>
        <v>0.42002121693755301</v>
      </c>
    </row>
    <row r="462" spans="1:40">
      <c r="A462" s="1" t="s">
        <v>10</v>
      </c>
      <c r="B462" s="1">
        <v>13121006602</v>
      </c>
      <c r="C462" s="1"/>
      <c r="D462" s="10">
        <v>74.8</v>
      </c>
      <c r="E462" s="10">
        <v>71.900000000000006</v>
      </c>
      <c r="F462" s="10">
        <v>12</v>
      </c>
      <c r="G462" s="10">
        <v>7.3</v>
      </c>
      <c r="H462" s="10">
        <v>13.8</v>
      </c>
      <c r="I462" s="10">
        <v>13.3</v>
      </c>
      <c r="J462" s="10">
        <v>66.099999999999994</v>
      </c>
      <c r="K462" s="10">
        <v>86.8</v>
      </c>
      <c r="L462" s="10">
        <v>65.7</v>
      </c>
      <c r="M462" s="10">
        <v>36.200000000000003</v>
      </c>
      <c r="N462" s="10">
        <v>74.7</v>
      </c>
      <c r="O462" s="10">
        <v>29.7</v>
      </c>
      <c r="P462" s="10">
        <v>31.3</v>
      </c>
      <c r="Q462" s="10">
        <v>33.5</v>
      </c>
      <c r="R462" s="23"/>
      <c r="S462" s="49">
        <f t="shared" si="142"/>
        <v>6.8035687248952065E-2</v>
      </c>
      <c r="T462" s="49">
        <f t="shared" si="143"/>
        <v>0.20011454460783362</v>
      </c>
      <c r="U462" s="49">
        <f t="shared" si="144"/>
        <v>-1.631123151255002</v>
      </c>
      <c r="V462" s="49">
        <f t="shared" si="145"/>
        <v>-1.3787945584863421</v>
      </c>
      <c r="W462" s="49">
        <f t="shared" si="146"/>
        <v>-1.6164495977264224</v>
      </c>
      <c r="X462" s="49">
        <f t="shared" si="147"/>
        <v>-0.28606398306433239</v>
      </c>
      <c r="Y462" s="49">
        <f t="shared" si="148"/>
        <v>-2.1118231336538322</v>
      </c>
      <c r="Z462" s="49">
        <f t="shared" si="149"/>
        <v>-2.7609543882625229</v>
      </c>
      <c r="AA462" s="49">
        <f t="shared" si="150"/>
        <v>-2.5052556636653596</v>
      </c>
      <c r="AB462" s="49">
        <f t="shared" si="151"/>
        <v>-1.8849756395462229</v>
      </c>
      <c r="AC462" s="49">
        <f t="shared" si="152"/>
        <v>-3.365266695058431E-2</v>
      </c>
      <c r="AD462" s="49">
        <f t="shared" si="153"/>
        <v>-1.7920416287859775</v>
      </c>
      <c r="AE462" s="49">
        <f t="shared" si="154"/>
        <v>-0.56734549875432672</v>
      </c>
      <c r="AF462" s="49">
        <f t="shared" si="155"/>
        <v>-3.1</v>
      </c>
      <c r="AG462" s="49">
        <f t="shared" si="156"/>
        <v>-1.5740487514029102</v>
      </c>
      <c r="AH462" s="49">
        <f t="shared" si="157"/>
        <v>-0.96515774176130642</v>
      </c>
      <c r="AI462" s="49">
        <f t="shared" si="158"/>
        <v>-2.3837285638247017</v>
      </c>
      <c r="AJ462" s="87">
        <f t="shared" si="159"/>
        <v>-1.3732599486227222</v>
      </c>
      <c r="AK462" s="89">
        <f t="shared" si="160"/>
        <v>0.11798039611874432</v>
      </c>
      <c r="AL462" s="89">
        <f t="shared" si="160"/>
        <v>0.24750875809032608</v>
      </c>
      <c r="AM462" s="89">
        <f t="shared" si="160"/>
        <v>6.9950496060461248E-2</v>
      </c>
      <c r="AN462" s="89">
        <f t="shared" si="160"/>
        <v>0.23765534868301386</v>
      </c>
    </row>
    <row r="463" spans="1:40">
      <c r="A463" s="1" t="s">
        <v>10</v>
      </c>
      <c r="B463" s="1">
        <v>13121006700</v>
      </c>
      <c r="C463" s="1"/>
      <c r="D463" s="10">
        <v>74.8</v>
      </c>
      <c r="E463" s="10">
        <v>71.900000000000006</v>
      </c>
      <c r="F463" s="10">
        <v>13.7</v>
      </c>
      <c r="G463" s="10">
        <v>11.8</v>
      </c>
      <c r="H463" s="10">
        <v>14.6</v>
      </c>
      <c r="I463" s="10">
        <v>6.8</v>
      </c>
      <c r="J463" s="10">
        <v>50.3</v>
      </c>
      <c r="K463" s="10">
        <v>72.3</v>
      </c>
      <c r="L463" s="10">
        <v>46.4</v>
      </c>
      <c r="M463" s="10">
        <v>23.7</v>
      </c>
      <c r="N463" s="10">
        <v>74.7</v>
      </c>
      <c r="O463" s="10">
        <v>25.4</v>
      </c>
      <c r="P463" s="10">
        <v>27.9</v>
      </c>
      <c r="Q463" s="10">
        <v>14.2</v>
      </c>
      <c r="R463" s="23"/>
      <c r="S463" s="49">
        <f t="shared" si="142"/>
        <v>6.8035687248952065E-2</v>
      </c>
      <c r="T463" s="49">
        <f t="shared" si="143"/>
        <v>0.20011454460783362</v>
      </c>
      <c r="U463" s="49">
        <f t="shared" si="144"/>
        <v>-1.5496573878365643</v>
      </c>
      <c r="V463" s="49">
        <f t="shared" si="145"/>
        <v>-1.139595081213491</v>
      </c>
      <c r="W463" s="49">
        <f t="shared" si="146"/>
        <v>-1.9021438719452459</v>
      </c>
      <c r="X463" s="49">
        <f t="shared" si="147"/>
        <v>0.48998567881403199</v>
      </c>
      <c r="Y463" s="49">
        <f t="shared" si="148"/>
        <v>-1.3180163740519131</v>
      </c>
      <c r="Z463" s="49">
        <f t="shared" si="149"/>
        <v>-2.0455143490532093</v>
      </c>
      <c r="AA463" s="49">
        <f t="shared" si="150"/>
        <v>-0.7289202986988973</v>
      </c>
      <c r="AB463" s="49">
        <f t="shared" si="151"/>
        <v>-0.82857604451753541</v>
      </c>
      <c r="AC463" s="49">
        <f t="shared" si="152"/>
        <v>-3.365266695058431E-2</v>
      </c>
      <c r="AD463" s="49">
        <f t="shared" si="153"/>
        <v>-1.3497729278146191</v>
      </c>
      <c r="AE463" s="49">
        <f t="shared" si="154"/>
        <v>-0.32317652502696126</v>
      </c>
      <c r="AF463" s="49">
        <f t="shared" si="155"/>
        <v>-0.29644936549084666</v>
      </c>
      <c r="AG463" s="49">
        <f t="shared" si="156"/>
        <v>-0.81255437391670637</v>
      </c>
      <c r="AH463" s="49">
        <f t="shared" si="157"/>
        <v>-0.73589668633948535</v>
      </c>
      <c r="AI463" s="49">
        <f t="shared" si="158"/>
        <v>-1.2010035640898806</v>
      </c>
      <c r="AJ463" s="87">
        <f t="shared" si="159"/>
        <v>-0.50076287132075281</v>
      </c>
      <c r="AK463" s="89">
        <f t="shared" si="160"/>
        <v>0.34529296962915035</v>
      </c>
      <c r="AL463" s="89">
        <f t="shared" si="160"/>
        <v>0.31451168245582245</v>
      </c>
      <c r="AM463" s="89">
        <f t="shared" si="160"/>
        <v>0.34513764377456319</v>
      </c>
      <c r="AN463" s="89">
        <f t="shared" si="160"/>
        <v>0.48149272034357776</v>
      </c>
    </row>
    <row r="464" spans="1:40">
      <c r="A464" s="1" t="s">
        <v>10</v>
      </c>
      <c r="B464" s="1">
        <v>13121006801</v>
      </c>
      <c r="C464" s="1"/>
      <c r="D464" s="10">
        <v>74.8</v>
      </c>
      <c r="E464" s="10">
        <v>71.900000000000006</v>
      </c>
      <c r="F464" s="10">
        <v>3.2</v>
      </c>
      <c r="G464" s="10">
        <v>11.8</v>
      </c>
      <c r="H464" s="10">
        <v>10.631500000000001</v>
      </c>
      <c r="I464" s="10">
        <v>17.171199999999999</v>
      </c>
      <c r="J464" s="10">
        <v>49.597000000000001</v>
      </c>
      <c r="K464" s="10">
        <v>59.304000000000002</v>
      </c>
      <c r="L464" s="10">
        <v>53.055599999999998</v>
      </c>
      <c r="M464" s="10">
        <v>30.429600000000001</v>
      </c>
      <c r="N464" s="10">
        <v>74.7</v>
      </c>
      <c r="O464" s="10">
        <v>24.1</v>
      </c>
      <c r="P464" s="10">
        <v>43.596600000000002</v>
      </c>
      <c r="Q464" s="10">
        <v>16.816199999999998</v>
      </c>
      <c r="R464" s="23"/>
      <c r="S464" s="49">
        <f t="shared" si="142"/>
        <v>6.8035687248952065E-2</v>
      </c>
      <c r="T464" s="49">
        <f t="shared" si="143"/>
        <v>0.20011454460783362</v>
      </c>
      <c r="U464" s="49">
        <f t="shared" si="144"/>
        <v>-2.0528282795386805</v>
      </c>
      <c r="V464" s="49">
        <f t="shared" si="145"/>
        <v>-1.139595081213491</v>
      </c>
      <c r="W464" s="49">
        <f t="shared" si="146"/>
        <v>-0.48492171289849251</v>
      </c>
      <c r="X464" s="49">
        <f t="shared" si="147"/>
        <v>-0.74825528322795121</v>
      </c>
      <c r="Y464" s="49">
        <f t="shared" si="148"/>
        <v>-1.2826969973430431</v>
      </c>
      <c r="Z464" s="49">
        <f t="shared" si="149"/>
        <v>-1.4042827111522274</v>
      </c>
      <c r="AA464" s="49">
        <f t="shared" si="150"/>
        <v>-1.3414890891170728</v>
      </c>
      <c r="AB464" s="49">
        <f t="shared" si="151"/>
        <v>-1.3973077816939399</v>
      </c>
      <c r="AC464" s="49">
        <f t="shared" si="152"/>
        <v>-3.365266695058431E-2</v>
      </c>
      <c r="AD464" s="49">
        <f t="shared" si="153"/>
        <v>-1.2160637856604877</v>
      </c>
      <c r="AE464" s="49">
        <f t="shared" si="154"/>
        <v>-1.4504184994413625</v>
      </c>
      <c r="AF464" s="49">
        <f t="shared" si="155"/>
        <v>-0.6889636929548566</v>
      </c>
      <c r="AG464" s="49">
        <f t="shared" si="156"/>
        <v>-1.001821687732152</v>
      </c>
      <c r="AH464" s="49">
        <f t="shared" si="157"/>
        <v>-0.7771638746235533</v>
      </c>
      <c r="AI464" s="49">
        <f t="shared" si="158"/>
        <v>-1.3810265273210802</v>
      </c>
      <c r="AJ464" s="87">
        <f t="shared" si="159"/>
        <v>-0.84727466125182271</v>
      </c>
      <c r="AK464" s="89">
        <f t="shared" si="160"/>
        <v>0.28879506044324832</v>
      </c>
      <c r="AL464" s="89">
        <f t="shared" si="160"/>
        <v>0.30245109811328469</v>
      </c>
      <c r="AM464" s="89">
        <f t="shared" si="160"/>
        <v>0.30325131704117897</v>
      </c>
      <c r="AN464" s="89">
        <f t="shared" si="160"/>
        <v>0.38465282677342788</v>
      </c>
    </row>
    <row r="465" spans="1:40">
      <c r="A465" s="1" t="s">
        <v>10</v>
      </c>
      <c r="B465" s="1">
        <v>13121006802</v>
      </c>
      <c r="C465" s="1"/>
      <c r="D465" s="10">
        <v>73.2</v>
      </c>
      <c r="E465" s="10">
        <v>71.2</v>
      </c>
      <c r="F465" s="10">
        <v>8.8000000000000007</v>
      </c>
      <c r="G465" s="10">
        <v>10.4</v>
      </c>
      <c r="H465" s="10">
        <v>16.2</v>
      </c>
      <c r="I465" s="10">
        <v>6.5</v>
      </c>
      <c r="J465" s="10">
        <v>93.4</v>
      </c>
      <c r="K465" s="10">
        <v>95.2</v>
      </c>
      <c r="L465" s="10">
        <v>42.1</v>
      </c>
      <c r="M465" s="10">
        <v>48.3</v>
      </c>
      <c r="N465" s="10">
        <v>70.2</v>
      </c>
      <c r="O465" s="10">
        <v>28.6</v>
      </c>
      <c r="P465" s="10">
        <v>42.7</v>
      </c>
      <c r="Q465" s="10">
        <v>48.8</v>
      </c>
      <c r="R465" s="23"/>
      <c r="S465" s="49">
        <f t="shared" si="142"/>
        <v>-6.8255228027452361E-2</v>
      </c>
      <c r="T465" s="49">
        <f t="shared" si="143"/>
        <v>0.13320028136931447</v>
      </c>
      <c r="U465" s="49">
        <f t="shared" si="144"/>
        <v>-1.7844704706308852</v>
      </c>
      <c r="V465" s="49">
        <f t="shared" si="145"/>
        <v>-1.2140126963650448</v>
      </c>
      <c r="W465" s="49">
        <f t="shared" si="146"/>
        <v>-2.4735324203828939</v>
      </c>
      <c r="X465" s="49">
        <f t="shared" si="147"/>
        <v>0.52580335551611035</v>
      </c>
      <c r="Y465" s="49">
        <f t="shared" si="148"/>
        <v>-3.1</v>
      </c>
      <c r="Z465" s="49">
        <f t="shared" si="149"/>
        <v>-3.1</v>
      </c>
      <c r="AA465" s="49">
        <f t="shared" si="150"/>
        <v>-0.33315646090844231</v>
      </c>
      <c r="AB465" s="49">
        <f t="shared" si="151"/>
        <v>-2.9075704475339919</v>
      </c>
      <c r="AC465" s="49">
        <f t="shared" si="152"/>
        <v>-0.45642136663256461</v>
      </c>
      <c r="AD465" s="49">
        <f t="shared" si="153"/>
        <v>-1.6789031238863283</v>
      </c>
      <c r="AE465" s="49">
        <f t="shared" si="154"/>
        <v>-1.3860297047813754</v>
      </c>
      <c r="AF465" s="49">
        <f t="shared" si="155"/>
        <v>-3.1</v>
      </c>
      <c r="AG465" s="49">
        <f t="shared" si="156"/>
        <v>-1.636365070158508</v>
      </c>
      <c r="AH465" s="49">
        <f t="shared" si="157"/>
        <v>-1.1401810255029787</v>
      </c>
      <c r="AI465" s="49">
        <f t="shared" si="158"/>
        <v>-2.1135756361474782</v>
      </c>
      <c r="AJ465" s="87">
        <f t="shared" si="159"/>
        <v>-1.6553385488250671</v>
      </c>
      <c r="AK465" s="89">
        <f t="shared" si="160"/>
        <v>9.9378442897774755E-2</v>
      </c>
      <c r="AL465" s="89">
        <f t="shared" si="160"/>
        <v>0.19635714919117289</v>
      </c>
      <c r="AM465" s="89">
        <f t="shared" si="160"/>
        <v>0.13280755381334342</v>
      </c>
      <c r="AN465" s="89">
        <f t="shared" si="160"/>
        <v>0.15882264395038156</v>
      </c>
    </row>
    <row r="466" spans="1:40">
      <c r="A466" s="1" t="s">
        <v>10</v>
      </c>
      <c r="B466" s="1">
        <v>13121006900</v>
      </c>
      <c r="C466" s="1"/>
      <c r="D466" s="10">
        <v>68.5</v>
      </c>
      <c r="E466" s="10">
        <v>57</v>
      </c>
      <c r="F466" s="10">
        <v>12.7</v>
      </c>
      <c r="G466" s="10">
        <v>12.6</v>
      </c>
      <c r="H466" s="10">
        <v>6.7</v>
      </c>
      <c r="I466" s="10">
        <v>33.1</v>
      </c>
      <c r="J466" s="10">
        <v>41.2</v>
      </c>
      <c r="K466" s="10">
        <v>46.2</v>
      </c>
      <c r="L466" s="10">
        <v>42.2</v>
      </c>
      <c r="M466" s="10">
        <v>25.2</v>
      </c>
      <c r="N466" s="10">
        <v>50.8</v>
      </c>
      <c r="O466" s="10">
        <v>20.8</v>
      </c>
      <c r="P466" s="10">
        <v>40.200000000000003</v>
      </c>
      <c r="Q466" s="10">
        <v>18.7</v>
      </c>
      <c r="R466" s="23"/>
      <c r="S466" s="49">
        <f t="shared" si="142"/>
        <v>-0.46860979165189204</v>
      </c>
      <c r="T466" s="49">
        <f t="shared" si="143"/>
        <v>-1.2242033443263547</v>
      </c>
      <c r="U466" s="49">
        <f t="shared" si="144"/>
        <v>-1.5975784251415277</v>
      </c>
      <c r="V466" s="49">
        <f t="shared" si="145"/>
        <v>-1.0970707296983173</v>
      </c>
      <c r="W466" s="49">
        <f t="shared" si="146"/>
        <v>0.91908708596564104</v>
      </c>
      <c r="X466" s="49">
        <f t="shared" si="147"/>
        <v>-2.6500306454015035</v>
      </c>
      <c r="Y466" s="49">
        <f t="shared" si="148"/>
        <v>-0.86082387326852949</v>
      </c>
      <c r="Z466" s="49">
        <f t="shared" si="149"/>
        <v>-0.75772227847644513</v>
      </c>
      <c r="AA466" s="49">
        <f t="shared" si="150"/>
        <v>-0.34236027108961581</v>
      </c>
      <c r="AB466" s="49">
        <f t="shared" si="151"/>
        <v>-0.95534399592097796</v>
      </c>
      <c r="AC466" s="49">
        <f t="shared" si="152"/>
        <v>-2.279024205261547</v>
      </c>
      <c r="AD466" s="49">
        <f t="shared" si="153"/>
        <v>-0.87664827096153797</v>
      </c>
      <c r="AE466" s="49">
        <f t="shared" si="154"/>
        <v>-1.2064936946877245</v>
      </c>
      <c r="AF466" s="49">
        <f t="shared" si="155"/>
        <v>-0.97159441311260542</v>
      </c>
      <c r="AG466" s="49">
        <f t="shared" si="156"/>
        <v>-1.0052050484936452</v>
      </c>
      <c r="AH466" s="49">
        <f t="shared" si="157"/>
        <v>-0.99703281764606899</v>
      </c>
      <c r="AI466" s="49">
        <f t="shared" si="158"/>
        <v>-0.68514218182901299</v>
      </c>
      <c r="AJ466" s="87">
        <f t="shared" si="159"/>
        <v>-1.3334401460058536</v>
      </c>
      <c r="AK466" s="89">
        <f t="shared" si="160"/>
        <v>0.28778509836795629</v>
      </c>
      <c r="AL466" s="89">
        <f t="shared" si="160"/>
        <v>0.23819307516842009</v>
      </c>
      <c r="AM466" s="89">
        <f t="shared" si="160"/>
        <v>0.46516421160060106</v>
      </c>
      <c r="AN466" s="89">
        <f t="shared" si="160"/>
        <v>0.24878381691830539</v>
      </c>
    </row>
    <row r="467" spans="1:40">
      <c r="A467" s="1" t="s">
        <v>10</v>
      </c>
      <c r="B467" s="1">
        <v>13121007001</v>
      </c>
      <c r="C467" s="1"/>
      <c r="D467" s="12">
        <v>72.099999999999994</v>
      </c>
      <c r="E467" s="12">
        <v>70.7</v>
      </c>
      <c r="F467" s="12">
        <v>15.7</v>
      </c>
      <c r="G467" s="12">
        <v>9.6999999999999993</v>
      </c>
      <c r="H467" s="12">
        <v>13.4</v>
      </c>
      <c r="I467" s="12">
        <v>11</v>
      </c>
      <c r="J467" s="12">
        <v>63.4</v>
      </c>
      <c r="K467" s="12">
        <v>54.9</v>
      </c>
      <c r="L467" s="12">
        <v>46.8</v>
      </c>
      <c r="M467" s="12">
        <v>27.9</v>
      </c>
      <c r="N467" s="12">
        <v>67.5</v>
      </c>
      <c r="O467" s="12">
        <v>30.9</v>
      </c>
      <c r="P467" s="12">
        <v>27.5</v>
      </c>
      <c r="Q467" s="12">
        <v>15</v>
      </c>
      <c r="R467" s="23"/>
      <c r="S467" s="49">
        <f t="shared" si="142"/>
        <v>-0.16195523227998149</v>
      </c>
      <c r="T467" s="49">
        <f t="shared" si="143"/>
        <v>8.5404379056086679E-2</v>
      </c>
      <c r="U467" s="49">
        <f t="shared" si="144"/>
        <v>-1.4538153132266372</v>
      </c>
      <c r="V467" s="49">
        <f t="shared" si="145"/>
        <v>-1.2512215039408217</v>
      </c>
      <c r="W467" s="49">
        <f t="shared" si="146"/>
        <v>-1.4736024606170102</v>
      </c>
      <c r="X467" s="49">
        <f t="shared" si="147"/>
        <v>-1.1461795015064955E-2</v>
      </c>
      <c r="Y467" s="49">
        <f t="shared" si="148"/>
        <v>-1.976172611443378</v>
      </c>
      <c r="Z467" s="49">
        <f t="shared" si="149"/>
        <v>-1.186986302002033</v>
      </c>
      <c r="AA467" s="49">
        <f t="shared" si="150"/>
        <v>-0.76573553942359074</v>
      </c>
      <c r="AB467" s="49">
        <f t="shared" si="151"/>
        <v>-1.1835263084471743</v>
      </c>
      <c r="AC467" s="49">
        <f t="shared" si="152"/>
        <v>-0.71008258644175304</v>
      </c>
      <c r="AD467" s="49">
        <f t="shared" si="153"/>
        <v>-1.9154654523128687</v>
      </c>
      <c r="AE467" s="49">
        <f t="shared" si="154"/>
        <v>-0.29445076341197718</v>
      </c>
      <c r="AF467" s="49">
        <f t="shared" si="155"/>
        <v>-0.416475151734715</v>
      </c>
      <c r="AG467" s="49">
        <f t="shared" si="156"/>
        <v>-0.92378887173796675</v>
      </c>
      <c r="AH467" s="49">
        <f t="shared" si="157"/>
        <v>-0.89183207678097243</v>
      </c>
      <c r="AI467" s="49">
        <f t="shared" si="158"/>
        <v>-1.0454160499575993</v>
      </c>
      <c r="AJ467" s="87">
        <f t="shared" si="159"/>
        <v>-0.83411848847532855</v>
      </c>
      <c r="AK467" s="89">
        <f t="shared" si="160"/>
        <v>0.31208852228134781</v>
      </c>
      <c r="AL467" s="89">
        <f t="shared" si="160"/>
        <v>0.26893862534661817</v>
      </c>
      <c r="AM467" s="89">
        <f t="shared" si="160"/>
        <v>0.38133852246030142</v>
      </c>
      <c r="AN467" s="89">
        <f t="shared" si="160"/>
        <v>0.38832959162959524</v>
      </c>
    </row>
    <row r="468" spans="1:40">
      <c r="A468" s="1" t="s">
        <v>10</v>
      </c>
      <c r="B468" s="1">
        <v>13121007002</v>
      </c>
      <c r="C468" s="1"/>
      <c r="D468" s="12">
        <v>70.3</v>
      </c>
      <c r="E468" s="12">
        <v>69.900000000000006</v>
      </c>
      <c r="F468" s="12">
        <v>19.8</v>
      </c>
      <c r="G468" s="12">
        <v>8.6999999999999993</v>
      </c>
      <c r="H468" s="12">
        <v>10.8</v>
      </c>
      <c r="I468" s="12">
        <v>11.6</v>
      </c>
      <c r="J468" s="12">
        <v>41.5</v>
      </c>
      <c r="K468" s="12">
        <v>67.2</v>
      </c>
      <c r="L468" s="12">
        <v>70.8</v>
      </c>
      <c r="M468" s="12">
        <v>34.700000000000003</v>
      </c>
      <c r="N468" s="12">
        <v>63.9</v>
      </c>
      <c r="O468" s="12">
        <v>24.8</v>
      </c>
      <c r="P468" s="12">
        <v>40.4</v>
      </c>
      <c r="Q468" s="12">
        <v>35.200000000000003</v>
      </c>
      <c r="R468" s="23"/>
      <c r="S468" s="49">
        <f t="shared" si="142"/>
        <v>-0.31528251196593676</v>
      </c>
      <c r="T468" s="49">
        <f t="shared" si="143"/>
        <v>8.9309353549225055E-3</v>
      </c>
      <c r="U468" s="49">
        <f t="shared" si="144"/>
        <v>-1.2573390602762866</v>
      </c>
      <c r="V468" s="49">
        <f t="shared" si="145"/>
        <v>-1.3043769433347885</v>
      </c>
      <c r="W468" s="49">
        <f t="shared" si="146"/>
        <v>-0.54509606940583233</v>
      </c>
      <c r="X468" s="49">
        <f t="shared" si="147"/>
        <v>-8.3097148419221611E-2</v>
      </c>
      <c r="Y468" s="49">
        <f t="shared" si="148"/>
        <v>-0.87589615351413541</v>
      </c>
      <c r="Z468" s="49">
        <f t="shared" si="149"/>
        <v>-1.7938768180209683</v>
      </c>
      <c r="AA468" s="49">
        <f t="shared" si="150"/>
        <v>-2.9746499829052016</v>
      </c>
      <c r="AB468" s="49">
        <f t="shared" si="151"/>
        <v>-1.7582076881427806</v>
      </c>
      <c r="AC468" s="49">
        <f t="shared" si="152"/>
        <v>-1.0482975461873374</v>
      </c>
      <c r="AD468" s="49">
        <f t="shared" si="153"/>
        <v>-1.2880610160511738</v>
      </c>
      <c r="AE468" s="49">
        <f t="shared" si="154"/>
        <v>-1.2208565754952163</v>
      </c>
      <c r="AF468" s="49">
        <f t="shared" si="155"/>
        <v>-3.1</v>
      </c>
      <c r="AG468" s="49">
        <f t="shared" si="156"/>
        <v>-1.488158599226485</v>
      </c>
      <c r="AH468" s="49">
        <f t="shared" si="157"/>
        <v>-0.62459385022303981</v>
      </c>
      <c r="AI468" s="49">
        <f t="shared" si="158"/>
        <v>-2.1755781630229833</v>
      </c>
      <c r="AJ468" s="87">
        <f t="shared" si="159"/>
        <v>-1.6643037844334319</v>
      </c>
      <c r="AK468" s="89">
        <f t="shared" si="160"/>
        <v>0.14361933989515763</v>
      </c>
      <c r="AL468" s="89">
        <f t="shared" si="160"/>
        <v>0.3470406067262532</v>
      </c>
      <c r="AM468" s="89">
        <f t="shared" si="160"/>
        <v>0.11838129367192191</v>
      </c>
      <c r="AN468" s="89">
        <f t="shared" si="160"/>
        <v>0.15631712325130789</v>
      </c>
    </row>
    <row r="469" spans="1:40">
      <c r="A469" s="1" t="s">
        <v>10</v>
      </c>
      <c r="B469" s="1">
        <v>13121007100</v>
      </c>
      <c r="C469" s="1"/>
      <c r="D469" s="10">
        <v>72.599999999999994</v>
      </c>
      <c r="E469" s="10">
        <v>70.400000000000006</v>
      </c>
      <c r="F469" s="10">
        <v>10.199999999999999</v>
      </c>
      <c r="G469" s="10">
        <v>10.3</v>
      </c>
      <c r="H469" s="10">
        <v>13.8</v>
      </c>
      <c r="I469" s="10">
        <v>24.4</v>
      </c>
      <c r="J469" s="10">
        <v>58.5</v>
      </c>
      <c r="K469" s="10">
        <v>68.599999999999994</v>
      </c>
      <c r="L469" s="10">
        <v>55.5</v>
      </c>
      <c r="M469" s="10">
        <v>32.6</v>
      </c>
      <c r="N469" s="10">
        <v>68.3</v>
      </c>
      <c r="O469" s="10">
        <v>28.2</v>
      </c>
      <c r="P469" s="10">
        <v>41</v>
      </c>
      <c r="Q469" s="10">
        <v>9.6</v>
      </c>
      <c r="R469" s="23"/>
      <c r="S469" s="49">
        <f t="shared" si="142"/>
        <v>-0.11936432125610494</v>
      </c>
      <c r="T469" s="49">
        <f t="shared" si="143"/>
        <v>5.6726837668150287E-2</v>
      </c>
      <c r="U469" s="49">
        <f t="shared" si="144"/>
        <v>-1.7173810184039366</v>
      </c>
      <c r="V469" s="49">
        <f t="shared" si="145"/>
        <v>-1.2193282403044414</v>
      </c>
      <c r="W469" s="49">
        <f t="shared" si="146"/>
        <v>-1.6164495977264224</v>
      </c>
      <c r="X469" s="49">
        <f t="shared" si="147"/>
        <v>-1.611318021041231</v>
      </c>
      <c r="Y469" s="49">
        <f t="shared" si="148"/>
        <v>-1.7299920340984791</v>
      </c>
      <c r="Z469" s="49">
        <f t="shared" si="149"/>
        <v>-1.8629537873239361</v>
      </c>
      <c r="AA469" s="49">
        <f t="shared" si="150"/>
        <v>-1.5664670251856749</v>
      </c>
      <c r="AB469" s="49">
        <f t="shared" si="151"/>
        <v>-1.5807325561779608</v>
      </c>
      <c r="AC469" s="49">
        <f t="shared" si="152"/>
        <v>-0.63492370649829022</v>
      </c>
      <c r="AD469" s="49">
        <f t="shared" si="153"/>
        <v>-1.6377618493773642</v>
      </c>
      <c r="AE469" s="49">
        <f t="shared" si="154"/>
        <v>-1.2639452179176927</v>
      </c>
      <c r="AF469" s="49">
        <f t="shared" si="155"/>
        <v>0.39369890541139563</v>
      </c>
      <c r="AG469" s="49">
        <f t="shared" si="156"/>
        <v>-1.1975045250048515</v>
      </c>
      <c r="AH469" s="49">
        <f t="shared" si="157"/>
        <v>-1.1367294850232093</v>
      </c>
      <c r="AI469" s="49">
        <f t="shared" si="158"/>
        <v>-1.6700511228958572</v>
      </c>
      <c r="AJ469" s="87">
        <f t="shared" si="159"/>
        <v>-0.7857329670954879</v>
      </c>
      <c r="AK469" s="89">
        <f t="shared" si="160"/>
        <v>0.23038206272800096</v>
      </c>
      <c r="AL469" s="89">
        <f t="shared" si="160"/>
        <v>0.19736588268620517</v>
      </c>
      <c r="AM469" s="89">
        <f t="shared" si="160"/>
        <v>0.23600334807689946</v>
      </c>
      <c r="AN469" s="89">
        <f t="shared" si="160"/>
        <v>0.40185192731027169</v>
      </c>
    </row>
    <row r="470" spans="1:40">
      <c r="A470" s="1" t="s">
        <v>10</v>
      </c>
      <c r="B470" s="1">
        <v>13121007200</v>
      </c>
      <c r="C470" s="1"/>
      <c r="D470" s="12">
        <v>70.3</v>
      </c>
      <c r="E470" s="12">
        <v>69.900000000000006</v>
      </c>
      <c r="F470" s="12">
        <v>24.9</v>
      </c>
      <c r="G470" s="12">
        <v>8.6999999999999993</v>
      </c>
      <c r="H470" s="12">
        <v>15.1</v>
      </c>
      <c r="I470" s="12">
        <v>15.3</v>
      </c>
      <c r="J470" s="12">
        <v>59.5</v>
      </c>
      <c r="K470" s="12">
        <v>64.2</v>
      </c>
      <c r="L470" s="12">
        <v>68</v>
      </c>
      <c r="M470" s="12">
        <v>26.5</v>
      </c>
      <c r="N470" s="12">
        <v>63.9</v>
      </c>
      <c r="O470" s="12">
        <v>17.899999999999999</v>
      </c>
      <c r="P470" s="12">
        <v>25</v>
      </c>
      <c r="Q470" s="12">
        <v>21.3</v>
      </c>
      <c r="R470" s="23"/>
      <c r="S470" s="49">
        <f t="shared" si="142"/>
        <v>-0.31528251196593676</v>
      </c>
      <c r="T470" s="49">
        <f t="shared" si="143"/>
        <v>8.9309353549225055E-3</v>
      </c>
      <c r="U470" s="49">
        <f t="shared" si="144"/>
        <v>-1.0129417700209729</v>
      </c>
      <c r="V470" s="49">
        <f t="shared" si="145"/>
        <v>-1.3043769433347885</v>
      </c>
      <c r="W470" s="49">
        <f t="shared" si="146"/>
        <v>-2.0807027933320108</v>
      </c>
      <c r="X470" s="49">
        <f t="shared" si="147"/>
        <v>-0.52484849441152137</v>
      </c>
      <c r="Y470" s="49">
        <f t="shared" si="148"/>
        <v>-1.7802329682504991</v>
      </c>
      <c r="Z470" s="49">
        <f t="shared" si="149"/>
        <v>-1.6458547409431792</v>
      </c>
      <c r="AA470" s="49">
        <f t="shared" si="150"/>
        <v>-2.7169432978323473</v>
      </c>
      <c r="AB470" s="49">
        <f t="shared" si="151"/>
        <v>-1.0652095538039614</v>
      </c>
      <c r="AC470" s="49">
        <f t="shared" si="152"/>
        <v>-1.0482975461873374</v>
      </c>
      <c r="AD470" s="49">
        <f t="shared" si="153"/>
        <v>-0.57837403077155169</v>
      </c>
      <c r="AE470" s="49">
        <f t="shared" si="154"/>
        <v>-0.11491475331832619</v>
      </c>
      <c r="AF470" s="49">
        <f t="shared" si="155"/>
        <v>-1.3616782184051774</v>
      </c>
      <c r="AG470" s="49">
        <f t="shared" si="156"/>
        <v>-1.1955008835955778</v>
      </c>
      <c r="AH470" s="49">
        <f t="shared" si="157"/>
        <v>-1.0013506494229725</v>
      </c>
      <c r="AI470" s="49">
        <f t="shared" si="158"/>
        <v>-1.8093358641931625</v>
      </c>
      <c r="AJ470" s="87">
        <f t="shared" si="159"/>
        <v>-0.77581613717059816</v>
      </c>
      <c r="AK470" s="89">
        <f t="shared" si="160"/>
        <v>0.2309801667962641</v>
      </c>
      <c r="AL470" s="89">
        <f t="shared" si="160"/>
        <v>0.23693116282382889</v>
      </c>
      <c r="AM470" s="89">
        <f t="shared" si="160"/>
        <v>0.20359567031047376</v>
      </c>
      <c r="AN470" s="89">
        <f t="shared" si="160"/>
        <v>0.4046233907420661</v>
      </c>
    </row>
    <row r="471" spans="1:40">
      <c r="A471" s="1" t="s">
        <v>10</v>
      </c>
      <c r="B471" s="1">
        <v>13121007300</v>
      </c>
      <c r="C471" s="1"/>
      <c r="D471" s="12">
        <v>70.3</v>
      </c>
      <c r="E471" s="12">
        <v>69.900000000000006</v>
      </c>
      <c r="F471" s="12">
        <v>22.7</v>
      </c>
      <c r="G471" s="12">
        <v>8.6999999999999993</v>
      </c>
      <c r="H471" s="12">
        <v>14.1</v>
      </c>
      <c r="I471" s="12">
        <v>10.6</v>
      </c>
      <c r="J471" s="12">
        <v>65.900000000000006</v>
      </c>
      <c r="K471" s="12">
        <v>71.7</v>
      </c>
      <c r="L471" s="12">
        <v>51.8</v>
      </c>
      <c r="M471" s="12">
        <v>28.7</v>
      </c>
      <c r="N471" s="12">
        <v>63.9</v>
      </c>
      <c r="O471" s="12">
        <v>21.9</v>
      </c>
      <c r="P471" s="12">
        <v>42.6</v>
      </c>
      <c r="Q471" s="12">
        <v>29.2</v>
      </c>
      <c r="R471" s="23"/>
      <c r="S471" s="49">
        <f t="shared" si="142"/>
        <v>-0.31528251196593676</v>
      </c>
      <c r="T471" s="49">
        <f t="shared" si="143"/>
        <v>8.9309353549225055E-3</v>
      </c>
      <c r="U471" s="49">
        <f t="shared" si="144"/>
        <v>-1.1183680520918926</v>
      </c>
      <c r="V471" s="49">
        <f t="shared" si="145"/>
        <v>-1.3043769433347885</v>
      </c>
      <c r="W471" s="49">
        <f t="shared" si="146"/>
        <v>-1.723584950558481</v>
      </c>
      <c r="X471" s="49">
        <f t="shared" si="147"/>
        <v>3.6295107254372891E-2</v>
      </c>
      <c r="Y471" s="49">
        <f t="shared" si="148"/>
        <v>-2.1017749468234288</v>
      </c>
      <c r="Z471" s="49">
        <f t="shared" si="149"/>
        <v>-2.0159099336376518</v>
      </c>
      <c r="AA471" s="49">
        <f t="shared" si="150"/>
        <v>-1.2259260484822596</v>
      </c>
      <c r="AB471" s="49">
        <f t="shared" si="151"/>
        <v>-1.2511358825290104</v>
      </c>
      <c r="AC471" s="49">
        <f t="shared" si="152"/>
        <v>-1.0482975461873374</v>
      </c>
      <c r="AD471" s="49">
        <f t="shared" si="153"/>
        <v>-0.98978677586118768</v>
      </c>
      <c r="AE471" s="49">
        <f t="shared" si="154"/>
        <v>-1.3788482643776294</v>
      </c>
      <c r="AF471" s="49">
        <f t="shared" si="155"/>
        <v>-2.5469328575633758</v>
      </c>
      <c r="AG471" s="49">
        <f t="shared" si="156"/>
        <v>-1.3065965193648124</v>
      </c>
      <c r="AH471" s="49">
        <f t="shared" si="157"/>
        <v>-0.93116590888074746</v>
      </c>
      <c r="AI471" s="49">
        <f t="shared" si="158"/>
        <v>-1.4976572882163073</v>
      </c>
      <c r="AJ471" s="87">
        <f t="shared" si="159"/>
        <v>-1.4909663609973827</v>
      </c>
      <c r="AK471" s="89">
        <f t="shared" si="160"/>
        <v>0.19781717095663043</v>
      </c>
      <c r="AL471" s="89">
        <f t="shared" si="160"/>
        <v>0.25744307599421157</v>
      </c>
      <c r="AM471" s="89">
        <f t="shared" si="160"/>
        <v>0.27611458920192722</v>
      </c>
      <c r="AN471" s="89">
        <f t="shared" si="160"/>
        <v>0.20475985485536147</v>
      </c>
    </row>
    <row r="472" spans="1:40">
      <c r="A472" s="1" t="s">
        <v>10</v>
      </c>
      <c r="B472" s="1">
        <v>13121007400</v>
      </c>
      <c r="C472" s="1"/>
      <c r="D472" s="12">
        <v>70.3</v>
      </c>
      <c r="E472" s="12">
        <v>69.900000000000006</v>
      </c>
      <c r="F472" s="12">
        <v>24.4</v>
      </c>
      <c r="G472" s="12">
        <v>8.6999999999999993</v>
      </c>
      <c r="H472" s="12">
        <v>14.8</v>
      </c>
      <c r="I472" s="12">
        <v>11.7</v>
      </c>
      <c r="J472" s="12">
        <v>53.5</v>
      </c>
      <c r="K472" s="12">
        <v>87.8</v>
      </c>
      <c r="L472" s="12">
        <v>49.1</v>
      </c>
      <c r="M472" s="12">
        <v>38.6</v>
      </c>
      <c r="N472" s="12">
        <v>63.9</v>
      </c>
      <c r="O472" s="12">
        <v>43.2</v>
      </c>
      <c r="P472" s="12">
        <v>51.1</v>
      </c>
      <c r="Q472" s="12">
        <v>30.6</v>
      </c>
      <c r="R472" s="23"/>
      <c r="S472" s="49">
        <f t="shared" si="142"/>
        <v>-0.31528251196593676</v>
      </c>
      <c r="T472" s="49">
        <f t="shared" si="143"/>
        <v>8.9309353549225055E-3</v>
      </c>
      <c r="U472" s="49">
        <f t="shared" si="144"/>
        <v>-1.0369022886734547</v>
      </c>
      <c r="V472" s="49">
        <f t="shared" si="145"/>
        <v>-1.3043769433347885</v>
      </c>
      <c r="W472" s="49">
        <f t="shared" si="146"/>
        <v>-1.9735674404999524</v>
      </c>
      <c r="X472" s="49">
        <f t="shared" si="147"/>
        <v>-9.5036373986581019E-2</v>
      </c>
      <c r="Y472" s="49">
        <f t="shared" si="148"/>
        <v>-1.4787873633383779</v>
      </c>
      <c r="Z472" s="49">
        <f t="shared" si="149"/>
        <v>-2.8102950806217857</v>
      </c>
      <c r="AA472" s="49">
        <f t="shared" si="150"/>
        <v>-0.97742317359057884</v>
      </c>
      <c r="AB472" s="49">
        <f t="shared" si="151"/>
        <v>-2.0878043617917306</v>
      </c>
      <c r="AC472" s="49">
        <f t="shared" si="152"/>
        <v>-1.0482975461873374</v>
      </c>
      <c r="AD472" s="49">
        <f t="shared" si="153"/>
        <v>-3.1</v>
      </c>
      <c r="AE472" s="49">
        <f t="shared" si="154"/>
        <v>-1.9892706986960427</v>
      </c>
      <c r="AF472" s="49">
        <f t="shared" si="155"/>
        <v>-2.7569779834901458</v>
      </c>
      <c r="AG472" s="49">
        <f t="shared" si="156"/>
        <v>-1.6890490788940031</v>
      </c>
      <c r="AH472" s="49">
        <f t="shared" si="157"/>
        <v>-0.8850031409205954</v>
      </c>
      <c r="AI472" s="49">
        <f t="shared" si="158"/>
        <v>-1.9585075386680317</v>
      </c>
      <c r="AJ472" s="87">
        <f t="shared" si="159"/>
        <v>-2.2236365570933816</v>
      </c>
      <c r="AK472" s="89">
        <f t="shared" si="160"/>
        <v>8.3651816460894618E-2</v>
      </c>
      <c r="AL472" s="89">
        <f t="shared" si="160"/>
        <v>0.2709344229848511</v>
      </c>
      <c r="AM472" s="89">
        <f t="shared" si="160"/>
        <v>0.16888757871886995</v>
      </c>
      <c r="AN472" s="89">
        <f t="shared" si="160"/>
        <v>0</v>
      </c>
    </row>
    <row r="473" spans="1:40">
      <c r="A473" s="1" t="s">
        <v>10</v>
      </c>
      <c r="B473" s="1">
        <v>13121007500</v>
      </c>
      <c r="C473" s="1"/>
      <c r="D473" s="12">
        <v>73.400000000000006</v>
      </c>
      <c r="E473" s="12">
        <v>71.2</v>
      </c>
      <c r="F473" s="12">
        <v>18.600000000000001</v>
      </c>
      <c r="G473" s="12">
        <v>7.9</v>
      </c>
      <c r="H473" s="12">
        <v>13.2</v>
      </c>
      <c r="I473" s="12">
        <v>16.3</v>
      </c>
      <c r="J473" s="12">
        <v>48.3</v>
      </c>
      <c r="K473" s="12">
        <v>62.3</v>
      </c>
      <c r="L473" s="12">
        <v>53.5</v>
      </c>
      <c r="M473" s="12">
        <v>31</v>
      </c>
      <c r="N473" s="12">
        <v>70.599999999999994</v>
      </c>
      <c r="O473" s="12">
        <v>18.399999999999999</v>
      </c>
      <c r="P473" s="12">
        <v>31.7</v>
      </c>
      <c r="Q473" s="12">
        <v>23.1</v>
      </c>
      <c r="R473" s="23"/>
      <c r="S473" s="49">
        <f t="shared" si="142"/>
        <v>-5.1218863617901511E-2</v>
      </c>
      <c r="T473" s="49">
        <f t="shared" si="143"/>
        <v>0.13320028136931447</v>
      </c>
      <c r="U473" s="49">
        <f t="shared" si="144"/>
        <v>-1.3148443050422429</v>
      </c>
      <c r="V473" s="49">
        <f t="shared" si="145"/>
        <v>-1.3469012948499621</v>
      </c>
      <c r="W473" s="49">
        <f t="shared" si="146"/>
        <v>-1.4021788920623039</v>
      </c>
      <c r="X473" s="49">
        <f t="shared" si="147"/>
        <v>-0.64424075008511594</v>
      </c>
      <c r="Y473" s="49">
        <f t="shared" si="148"/>
        <v>-1.2175345057478728</v>
      </c>
      <c r="Z473" s="49">
        <f t="shared" si="149"/>
        <v>-1.5521074254605791</v>
      </c>
      <c r="AA473" s="49">
        <f t="shared" si="150"/>
        <v>-1.3823908215622074</v>
      </c>
      <c r="AB473" s="49">
        <f t="shared" si="151"/>
        <v>-1.4455134080142888</v>
      </c>
      <c r="AC473" s="49">
        <f t="shared" si="152"/>
        <v>-0.41884192666083386</v>
      </c>
      <c r="AD473" s="49">
        <f t="shared" si="153"/>
        <v>-0.62980062390775626</v>
      </c>
      <c r="AE473" s="49">
        <f t="shared" si="154"/>
        <v>-0.5960712603693108</v>
      </c>
      <c r="AF473" s="49">
        <f t="shared" si="155"/>
        <v>-1.6317362374538811</v>
      </c>
      <c r="AG473" s="49">
        <f t="shared" si="156"/>
        <v>-1.0379777671337245</v>
      </c>
      <c r="AH473" s="49">
        <f t="shared" si="157"/>
        <v>-0.83481690429086919</v>
      </c>
      <c r="AI473" s="49">
        <f t="shared" si="158"/>
        <v>-1.4600038850123587</v>
      </c>
      <c r="AJ473" s="87">
        <f t="shared" si="159"/>
        <v>-0.81911251209794544</v>
      </c>
      <c r="AK473" s="89">
        <f t="shared" si="160"/>
        <v>0.27800216203216721</v>
      </c>
      <c r="AL473" s="89">
        <f t="shared" si="160"/>
        <v>0.28560165292891421</v>
      </c>
      <c r="AM473" s="89">
        <f t="shared" si="160"/>
        <v>0.28487548681696606</v>
      </c>
      <c r="AN473" s="89">
        <f t="shared" si="160"/>
        <v>0.39252332239873022</v>
      </c>
    </row>
    <row r="474" spans="1:40">
      <c r="A474" s="1" t="s">
        <v>10</v>
      </c>
      <c r="B474" s="1">
        <v>13121007602</v>
      </c>
      <c r="C474" s="1"/>
      <c r="D474" s="12">
        <v>66</v>
      </c>
      <c r="E474" s="12">
        <v>59.2</v>
      </c>
      <c r="F474" s="12">
        <v>26.9</v>
      </c>
      <c r="G474" s="12">
        <v>13.2</v>
      </c>
      <c r="H474" s="12">
        <v>13.4</v>
      </c>
      <c r="I474" s="12">
        <v>22.4</v>
      </c>
      <c r="J474" s="12">
        <v>54.4</v>
      </c>
      <c r="K474" s="12">
        <v>51.9</v>
      </c>
      <c r="L474" s="12">
        <v>52.3</v>
      </c>
      <c r="M474" s="12">
        <v>22.2</v>
      </c>
      <c r="N474" s="12">
        <v>72.7</v>
      </c>
      <c r="O474" s="12">
        <v>19</v>
      </c>
      <c r="P474" s="12">
        <v>29.4</v>
      </c>
      <c r="Q474" s="12">
        <v>20.3</v>
      </c>
      <c r="R474" s="23"/>
      <c r="S474" s="49">
        <f t="shared" si="142"/>
        <v>-0.68156434677127475</v>
      </c>
      <c r="T474" s="49">
        <f t="shared" si="143"/>
        <v>-1.0139013741481522</v>
      </c>
      <c r="U474" s="49">
        <f t="shared" si="144"/>
        <v>-0.91709969541104597</v>
      </c>
      <c r="V474" s="49">
        <f t="shared" si="145"/>
        <v>-1.0651774660619373</v>
      </c>
      <c r="W474" s="49">
        <f t="shared" si="146"/>
        <v>-1.4736024606170102</v>
      </c>
      <c r="X474" s="49">
        <f t="shared" si="147"/>
        <v>-1.3725335096940421</v>
      </c>
      <c r="Y474" s="49">
        <f t="shared" si="148"/>
        <v>-1.524004204075196</v>
      </c>
      <c r="Z474" s="49">
        <f t="shared" si="149"/>
        <v>-1.0389642249242439</v>
      </c>
      <c r="AA474" s="49">
        <f t="shared" si="150"/>
        <v>-1.2719450993881265</v>
      </c>
      <c r="AB474" s="49">
        <f t="shared" si="151"/>
        <v>-0.70180809311409298</v>
      </c>
      <c r="AC474" s="49">
        <f t="shared" si="152"/>
        <v>-0.22154986680924224</v>
      </c>
      <c r="AD474" s="49">
        <f t="shared" si="153"/>
        <v>-0.69151253567120174</v>
      </c>
      <c r="AE474" s="49">
        <f t="shared" si="154"/>
        <v>-0.43089813108315184</v>
      </c>
      <c r="AF474" s="49">
        <f t="shared" si="155"/>
        <v>-1.2116459856003421</v>
      </c>
      <c r="AG474" s="49">
        <f t="shared" si="156"/>
        <v>-0.930946116157649</v>
      </c>
      <c r="AH474" s="49">
        <f t="shared" si="157"/>
        <v>-1.1496975795398083</v>
      </c>
      <c r="AI474" s="49">
        <f t="shared" si="158"/>
        <v>-1.0042391391421546</v>
      </c>
      <c r="AJ474" s="87">
        <f t="shared" si="159"/>
        <v>-0.63890162979098442</v>
      </c>
      <c r="AK474" s="89">
        <f t="shared" si="160"/>
        <v>0.30995202371171732</v>
      </c>
      <c r="AL474" s="89">
        <f t="shared" si="160"/>
        <v>0.19357587895241973</v>
      </c>
      <c r="AM474" s="89">
        <f t="shared" si="160"/>
        <v>0.39091924210478413</v>
      </c>
      <c r="AN474" s="89">
        <f t="shared" si="160"/>
        <v>0.44288698438627899</v>
      </c>
    </row>
    <row r="475" spans="1:40">
      <c r="A475" s="1" t="s">
        <v>10</v>
      </c>
      <c r="B475" s="1">
        <v>13121007603</v>
      </c>
      <c r="C475" s="1"/>
      <c r="D475" s="12">
        <v>67.400000000000006</v>
      </c>
      <c r="E475" s="12">
        <v>60.7</v>
      </c>
      <c r="F475" s="12">
        <v>26.7</v>
      </c>
      <c r="G475" s="12">
        <v>13</v>
      </c>
      <c r="H475" s="12">
        <v>14.9</v>
      </c>
      <c r="I475" s="12">
        <v>12.7064</v>
      </c>
      <c r="J475" s="12">
        <v>72.400000000000006</v>
      </c>
      <c r="K475" s="12">
        <v>80.900000000000006</v>
      </c>
      <c r="L475" s="12">
        <v>60.4</v>
      </c>
      <c r="M475" s="12">
        <v>30.2</v>
      </c>
      <c r="N475" s="12">
        <v>73.5</v>
      </c>
      <c r="O475" s="12">
        <v>24.6</v>
      </c>
      <c r="P475" s="12">
        <v>35</v>
      </c>
      <c r="Q475" s="12">
        <v>27.3</v>
      </c>
      <c r="R475" s="23"/>
      <c r="S475" s="49">
        <f t="shared" si="142"/>
        <v>-0.56230979590441998</v>
      </c>
      <c r="T475" s="49">
        <f t="shared" si="143"/>
        <v>-0.8705136672084689</v>
      </c>
      <c r="U475" s="49">
        <f t="shared" si="144"/>
        <v>-0.92668390287203861</v>
      </c>
      <c r="V475" s="49">
        <f t="shared" si="145"/>
        <v>-1.0758085539407305</v>
      </c>
      <c r="W475" s="49">
        <f t="shared" si="146"/>
        <v>-2.0092792247773055</v>
      </c>
      <c r="X475" s="49">
        <f t="shared" si="147"/>
        <v>-0.21519274009648665</v>
      </c>
      <c r="Y475" s="49">
        <f t="shared" si="148"/>
        <v>-2.4283410188115604</v>
      </c>
      <c r="Z475" s="49">
        <f t="shared" si="149"/>
        <v>-2.4698443033428714</v>
      </c>
      <c r="AA475" s="49">
        <f t="shared" si="150"/>
        <v>-2.0174537240631705</v>
      </c>
      <c r="AB475" s="49">
        <f t="shared" si="151"/>
        <v>-1.3779038339324527</v>
      </c>
      <c r="AC475" s="49">
        <f t="shared" si="152"/>
        <v>-0.14639098686577934</v>
      </c>
      <c r="AD475" s="49">
        <f t="shared" si="153"/>
        <v>-1.2674903787966922</v>
      </c>
      <c r="AE475" s="49">
        <f t="shared" si="154"/>
        <v>-0.83305879369293023</v>
      </c>
      <c r="AF475" s="49">
        <f t="shared" si="155"/>
        <v>-2.2618716152341891</v>
      </c>
      <c r="AG475" s="49">
        <f t="shared" si="156"/>
        <v>-1.4125724056634581</v>
      </c>
      <c r="AH475" s="49">
        <f t="shared" si="157"/>
        <v>-1.1554469862301444</v>
      </c>
      <c r="AI475" s="49">
        <f t="shared" si="158"/>
        <v>-1.9550672871128316</v>
      </c>
      <c r="AJ475" s="87">
        <f t="shared" si="159"/>
        <v>-1.1272029436473976</v>
      </c>
      <c r="AK475" s="89">
        <f t="shared" si="160"/>
        <v>0.16618246404767786</v>
      </c>
      <c r="AL475" s="89">
        <f t="shared" si="160"/>
        <v>0.19189558021650802</v>
      </c>
      <c r="AM475" s="89">
        <f t="shared" si="160"/>
        <v>0.16968802938416133</v>
      </c>
      <c r="AN475" s="89">
        <f t="shared" si="160"/>
        <v>0.30642107287017728</v>
      </c>
    </row>
    <row r="476" spans="1:40">
      <c r="A476" s="1" t="s">
        <v>10</v>
      </c>
      <c r="B476" s="1">
        <v>13121007604</v>
      </c>
      <c r="C476" s="1"/>
      <c r="D476" s="12">
        <v>62.6</v>
      </c>
      <c r="E476" s="12">
        <v>55.2</v>
      </c>
      <c r="F476" s="12">
        <v>26</v>
      </c>
      <c r="G476" s="12">
        <v>13.3</v>
      </c>
      <c r="H476" s="12">
        <v>17.7</v>
      </c>
      <c r="I476" s="12">
        <v>28.9</v>
      </c>
      <c r="J476" s="12">
        <v>73.5</v>
      </c>
      <c r="K476" s="12">
        <v>70.099999999999994</v>
      </c>
      <c r="L476" s="12">
        <v>69</v>
      </c>
      <c r="M476" s="12">
        <v>29.9</v>
      </c>
      <c r="N476" s="12">
        <v>72.5</v>
      </c>
      <c r="O476" s="12">
        <v>15.6</v>
      </c>
      <c r="P476" s="12">
        <v>29.8</v>
      </c>
      <c r="Q476" s="12">
        <v>19.899999999999999</v>
      </c>
      <c r="R476" s="23"/>
      <c r="S476" s="49">
        <f t="shared" si="142"/>
        <v>-0.97118254173363505</v>
      </c>
      <c r="T476" s="49">
        <f t="shared" si="143"/>
        <v>-1.3962685926539744</v>
      </c>
      <c r="U476" s="49">
        <f t="shared" si="144"/>
        <v>-0.96022862898551298</v>
      </c>
      <c r="V476" s="49">
        <f t="shared" si="145"/>
        <v>-1.0598619221225405</v>
      </c>
      <c r="W476" s="49">
        <f t="shared" si="146"/>
        <v>-3.009209184543189</v>
      </c>
      <c r="X476" s="49">
        <f t="shared" si="147"/>
        <v>-2.148583171572406</v>
      </c>
      <c r="Y476" s="49">
        <f t="shared" si="148"/>
        <v>-2.4836060463787821</v>
      </c>
      <c r="Z476" s="49">
        <f t="shared" si="149"/>
        <v>-1.9369648258628305</v>
      </c>
      <c r="AA476" s="49">
        <f t="shared" si="150"/>
        <v>-2.8089813996440811</v>
      </c>
      <c r="AB476" s="49">
        <f t="shared" si="151"/>
        <v>-1.3525502436517642</v>
      </c>
      <c r="AC476" s="49">
        <f t="shared" si="152"/>
        <v>-0.24033958679510828</v>
      </c>
      <c r="AD476" s="49">
        <f t="shared" si="153"/>
        <v>-0.34181170234501118</v>
      </c>
      <c r="AE476" s="49">
        <f t="shared" si="154"/>
        <v>-0.45962389269813614</v>
      </c>
      <c r="AF476" s="49">
        <f t="shared" si="155"/>
        <v>-1.1516330924784077</v>
      </c>
      <c r="AG476" s="49">
        <f t="shared" si="156"/>
        <v>-1.4332014125117987</v>
      </c>
      <c r="AH476" s="49">
        <f t="shared" si="157"/>
        <v>-1.7184200125700055</v>
      </c>
      <c r="AI476" s="49">
        <f t="shared" si="158"/>
        <v>-2.0328321563862253</v>
      </c>
      <c r="AJ476" s="87">
        <f t="shared" si="159"/>
        <v>-0.54835206857916585</v>
      </c>
      <c r="AK476" s="89">
        <f t="shared" si="160"/>
        <v>0.16002452936779241</v>
      </c>
      <c r="AL476" s="89">
        <f t="shared" si="160"/>
        <v>2.7363322287828749E-2</v>
      </c>
      <c r="AM476" s="89">
        <f t="shared" si="160"/>
        <v>0.1515943114256306</v>
      </c>
      <c r="AN476" s="89">
        <f t="shared" si="160"/>
        <v>0.4681929339250252</v>
      </c>
    </row>
    <row r="477" spans="1:40">
      <c r="A477" s="1" t="s">
        <v>10</v>
      </c>
      <c r="B477" s="1">
        <v>13121007703</v>
      </c>
      <c r="C477" s="1"/>
      <c r="D477" s="10">
        <v>64.099999999999994</v>
      </c>
      <c r="E477" s="10">
        <v>61.3</v>
      </c>
      <c r="F477" s="10">
        <v>13.3</v>
      </c>
      <c r="G477" s="10">
        <v>12.3</v>
      </c>
      <c r="H477" s="10">
        <v>18</v>
      </c>
      <c r="I477" s="10">
        <v>17</v>
      </c>
      <c r="J477" s="10">
        <v>29.3</v>
      </c>
      <c r="K477" s="10">
        <v>46.1</v>
      </c>
      <c r="L477" s="10">
        <v>49.4</v>
      </c>
      <c r="M477" s="10">
        <v>15</v>
      </c>
      <c r="N477" s="10">
        <v>62.2</v>
      </c>
      <c r="O477" s="10">
        <v>10.8</v>
      </c>
      <c r="P477" s="10">
        <v>26</v>
      </c>
      <c r="Q477" s="10">
        <v>16.7</v>
      </c>
      <c r="R477" s="23"/>
      <c r="S477" s="49">
        <f t="shared" si="142"/>
        <v>-0.8434098086620061</v>
      </c>
      <c r="T477" s="49">
        <f t="shared" si="143"/>
        <v>-0.81315858443259614</v>
      </c>
      <c r="U477" s="49">
        <f t="shared" si="144"/>
        <v>-1.5688258027585493</v>
      </c>
      <c r="V477" s="49">
        <f t="shared" si="145"/>
        <v>-1.1130173615165073</v>
      </c>
      <c r="W477" s="49">
        <f t="shared" si="146"/>
        <v>-3.1</v>
      </c>
      <c r="X477" s="49">
        <f t="shared" si="147"/>
        <v>-0.72781532905663193</v>
      </c>
      <c r="Y477" s="49">
        <f t="shared" si="148"/>
        <v>-0.26295675685948883</v>
      </c>
      <c r="Z477" s="49">
        <f t="shared" si="149"/>
        <v>-0.7527882092405187</v>
      </c>
      <c r="AA477" s="49">
        <f t="shared" si="150"/>
        <v>-1.0050346041340987</v>
      </c>
      <c r="AB477" s="49">
        <f t="shared" si="151"/>
        <v>-9.3321926377569239E-2</v>
      </c>
      <c r="AC477" s="49">
        <f t="shared" si="152"/>
        <v>-1.2080101660671962</v>
      </c>
      <c r="AD477" s="49">
        <f t="shared" si="153"/>
        <v>0.15188359176255178</v>
      </c>
      <c r="AE477" s="49">
        <f t="shared" si="154"/>
        <v>-0.1867291573557866</v>
      </c>
      <c r="AF477" s="49">
        <f t="shared" si="155"/>
        <v>-0.67152994750293493</v>
      </c>
      <c r="AG477" s="49">
        <f t="shared" si="156"/>
        <v>-0.7666045860909575</v>
      </c>
      <c r="AH477" s="49">
        <f t="shared" si="157"/>
        <v>-1.2041690918979684</v>
      </c>
      <c r="AI477" s="49">
        <f t="shared" si="158"/>
        <v>-0.61704824658406221</v>
      </c>
      <c r="AJ477" s="87">
        <f t="shared" si="159"/>
        <v>-0.47859641979084144</v>
      </c>
      <c r="AK477" s="89">
        <f t="shared" si="160"/>
        <v>0.35900937362599711</v>
      </c>
      <c r="AL477" s="89">
        <f t="shared" si="160"/>
        <v>0.177656251365027</v>
      </c>
      <c r="AM477" s="89">
        <f t="shared" si="160"/>
        <v>0.4810077727165733</v>
      </c>
      <c r="AN477" s="89">
        <f t="shared" si="160"/>
        <v>0.48768759413823715</v>
      </c>
    </row>
    <row r="478" spans="1:40">
      <c r="A478" s="1" t="s">
        <v>10</v>
      </c>
      <c r="B478" s="1">
        <v>13121007704</v>
      </c>
      <c r="C478" s="1"/>
      <c r="D478" s="12">
        <v>63.9</v>
      </c>
      <c r="E478" s="12">
        <v>61.6</v>
      </c>
      <c r="F478" s="12">
        <v>30.4</v>
      </c>
      <c r="G478" s="12">
        <v>12.6</v>
      </c>
      <c r="H478" s="12">
        <v>9.5</v>
      </c>
      <c r="I478" s="12">
        <v>9.4</v>
      </c>
      <c r="J478" s="12">
        <v>41.5</v>
      </c>
      <c r="K478" s="12">
        <v>47</v>
      </c>
      <c r="L478" s="12">
        <v>54.3</v>
      </c>
      <c r="M478" s="12">
        <v>20.100000000000001</v>
      </c>
      <c r="N478" s="12">
        <v>61.6</v>
      </c>
      <c r="O478" s="12">
        <v>19.2</v>
      </c>
      <c r="P478" s="12">
        <v>33</v>
      </c>
      <c r="Q478" s="12">
        <v>13.6</v>
      </c>
      <c r="R478" s="23"/>
      <c r="S478" s="49">
        <f t="shared" si="142"/>
        <v>-0.86044617307155635</v>
      </c>
      <c r="T478" s="49">
        <f t="shared" si="143"/>
        <v>-0.78448104304465904</v>
      </c>
      <c r="U478" s="49">
        <f t="shared" si="144"/>
        <v>-0.74937606484367369</v>
      </c>
      <c r="V478" s="49">
        <f t="shared" si="145"/>
        <v>-1.0970707296983173</v>
      </c>
      <c r="W478" s="49">
        <f t="shared" si="146"/>
        <v>-8.0842873800242993E-2</v>
      </c>
      <c r="X478" s="49">
        <f t="shared" si="147"/>
        <v>0.17956581406268621</v>
      </c>
      <c r="Y478" s="49">
        <f t="shared" si="148"/>
        <v>-0.87589615351413541</v>
      </c>
      <c r="Z478" s="49">
        <f t="shared" si="149"/>
        <v>-0.79719483236385535</v>
      </c>
      <c r="AA478" s="49">
        <f t="shared" si="150"/>
        <v>-1.456021303011594</v>
      </c>
      <c r="AB478" s="49">
        <f t="shared" si="151"/>
        <v>-0.52433296114927375</v>
      </c>
      <c r="AC478" s="49">
        <f t="shared" si="152"/>
        <v>-1.2643793260247937</v>
      </c>
      <c r="AD478" s="49">
        <f t="shared" si="153"/>
        <v>-0.71208317292568346</v>
      </c>
      <c r="AE478" s="49">
        <f t="shared" si="154"/>
        <v>-0.68942998561800939</v>
      </c>
      <c r="AF478" s="49">
        <f t="shared" si="155"/>
        <v>-0.20643002580794553</v>
      </c>
      <c r="AG478" s="49">
        <f t="shared" si="156"/>
        <v>-0.75124092899807982</v>
      </c>
      <c r="AH478" s="49">
        <f t="shared" si="157"/>
        <v>-0.60979246055855696</v>
      </c>
      <c r="AI478" s="49">
        <f t="shared" si="158"/>
        <v>-0.92584969884157442</v>
      </c>
      <c r="AJ478" s="87">
        <f t="shared" si="159"/>
        <v>-0.71808062759410807</v>
      </c>
      <c r="AK478" s="89">
        <f t="shared" si="160"/>
        <v>0.36359555644699465</v>
      </c>
      <c r="AL478" s="89">
        <f t="shared" si="160"/>
        <v>0.35136640200957708</v>
      </c>
      <c r="AM478" s="89">
        <f t="shared" si="160"/>
        <v>0.40915828033603663</v>
      </c>
      <c r="AN478" s="89">
        <f t="shared" si="160"/>
        <v>0.42075877419819008</v>
      </c>
    </row>
    <row r="479" spans="1:40">
      <c r="A479" s="1" t="s">
        <v>10</v>
      </c>
      <c r="B479" s="1">
        <v>13121007705</v>
      </c>
      <c r="C479" s="1"/>
      <c r="D479" s="12">
        <v>63.9</v>
      </c>
      <c r="E479" s="12">
        <v>61.6</v>
      </c>
      <c r="F479" s="12">
        <v>18.600000000000001</v>
      </c>
      <c r="G479" s="12">
        <v>12.6</v>
      </c>
      <c r="H479" s="12">
        <v>13.9</v>
      </c>
      <c r="I479" s="12">
        <v>12.5402</v>
      </c>
      <c r="J479" s="12">
        <v>75.7</v>
      </c>
      <c r="K479" s="12">
        <v>52.8</v>
      </c>
      <c r="L479" s="12">
        <v>57.8</v>
      </c>
      <c r="M479" s="12">
        <v>16.100000000000001</v>
      </c>
      <c r="N479" s="12">
        <v>61.6</v>
      </c>
      <c r="O479" s="12">
        <v>13.8</v>
      </c>
      <c r="P479" s="12">
        <v>30.3</v>
      </c>
      <c r="Q479" s="12">
        <v>20.100000000000001</v>
      </c>
      <c r="R479" s="23"/>
      <c r="S479" s="49">
        <f t="shared" si="142"/>
        <v>-0.86044617307155635</v>
      </c>
      <c r="T479" s="49">
        <f t="shared" si="143"/>
        <v>-0.78448104304465904</v>
      </c>
      <c r="U479" s="49">
        <f t="shared" si="144"/>
        <v>-1.3148443050422429</v>
      </c>
      <c r="V479" s="49">
        <f t="shared" si="145"/>
        <v>-1.0970707296983173</v>
      </c>
      <c r="W479" s="49">
        <f t="shared" si="146"/>
        <v>-1.6521613820037753</v>
      </c>
      <c r="X479" s="49">
        <f t="shared" si="147"/>
        <v>-0.19534974720353526</v>
      </c>
      <c r="Y479" s="49">
        <f t="shared" si="148"/>
        <v>-2.5941361015132269</v>
      </c>
      <c r="Z479" s="49">
        <f t="shared" si="149"/>
        <v>-1.0833708480475805</v>
      </c>
      <c r="AA479" s="49">
        <f t="shared" si="150"/>
        <v>-1.7781546593526623</v>
      </c>
      <c r="AB479" s="49">
        <f t="shared" si="151"/>
        <v>-0.18628509074009383</v>
      </c>
      <c r="AC479" s="49">
        <f t="shared" si="152"/>
        <v>-1.2643793260247937</v>
      </c>
      <c r="AD479" s="49">
        <f t="shared" si="153"/>
        <v>-0.15667596705467515</v>
      </c>
      <c r="AE479" s="49">
        <f t="shared" si="154"/>
        <v>-0.49553109471686635</v>
      </c>
      <c r="AF479" s="49">
        <f t="shared" si="155"/>
        <v>-1.1816395390393752</v>
      </c>
      <c r="AG479" s="49">
        <f t="shared" si="156"/>
        <v>-1.0015210912317742</v>
      </c>
      <c r="AH479" s="49">
        <f t="shared" si="157"/>
        <v>-1.2140699259396162</v>
      </c>
      <c r="AI479" s="49">
        <f t="shared" si="158"/>
        <v>-1.0159368660467789</v>
      </c>
      <c r="AJ479" s="87">
        <f t="shared" si="159"/>
        <v>-0.77455648170892766</v>
      </c>
      <c r="AK479" s="89">
        <f t="shared" si="160"/>
        <v>0.28888479106517967</v>
      </c>
      <c r="AL479" s="89">
        <f t="shared" si="160"/>
        <v>0.17476267298021458</v>
      </c>
      <c r="AM479" s="89">
        <f t="shared" si="160"/>
        <v>0.38819750704182032</v>
      </c>
      <c r="AN479" s="89">
        <f t="shared" si="160"/>
        <v>0.40497542753962357</v>
      </c>
    </row>
    <row r="480" spans="1:40">
      <c r="A480" s="1" t="s">
        <v>10</v>
      </c>
      <c r="B480" s="1">
        <v>13121007706</v>
      </c>
      <c r="C480" s="1"/>
      <c r="D480" s="12">
        <v>65.900000000000006</v>
      </c>
      <c r="E480" s="12">
        <v>62</v>
      </c>
      <c r="F480" s="12">
        <v>34.9</v>
      </c>
      <c r="G480" s="12">
        <v>12.9</v>
      </c>
      <c r="H480" s="12">
        <v>12.3</v>
      </c>
      <c r="I480" s="12">
        <v>6.4</v>
      </c>
      <c r="J480" s="12">
        <v>24.9</v>
      </c>
      <c r="K480" s="12">
        <v>38.299999999999997</v>
      </c>
      <c r="L480" s="12">
        <v>49.2</v>
      </c>
      <c r="M480" s="12">
        <v>12.4</v>
      </c>
      <c r="N480" s="12">
        <v>64.900000000000006</v>
      </c>
      <c r="O480" s="12">
        <v>4.3</v>
      </c>
      <c r="P480" s="12">
        <v>20.6</v>
      </c>
      <c r="Q480" s="12">
        <v>13.4</v>
      </c>
      <c r="R480" s="23"/>
      <c r="S480" s="49">
        <f t="shared" si="142"/>
        <v>-0.6900825289760496</v>
      </c>
      <c r="T480" s="49">
        <f t="shared" si="143"/>
        <v>-0.74624432119407691</v>
      </c>
      <c r="U480" s="49">
        <f t="shared" si="144"/>
        <v>-0.53373139697133787</v>
      </c>
      <c r="V480" s="49">
        <f t="shared" si="145"/>
        <v>-1.0811240978801273</v>
      </c>
      <c r="W480" s="49">
        <f t="shared" si="146"/>
        <v>-1.0807728335661273</v>
      </c>
      <c r="X480" s="49">
        <f t="shared" si="147"/>
        <v>0.53774258108346973</v>
      </c>
      <c r="Y480" s="49">
        <f t="shared" si="148"/>
        <v>-4.1896646590599787E-2</v>
      </c>
      <c r="Z480" s="49">
        <f t="shared" si="149"/>
        <v>-0.36793080883826712</v>
      </c>
      <c r="AA480" s="49">
        <f t="shared" si="150"/>
        <v>-0.98662698377175229</v>
      </c>
      <c r="AB480" s="49">
        <f t="shared" si="151"/>
        <v>0.12640918938839765</v>
      </c>
      <c r="AC480" s="49">
        <f t="shared" si="152"/>
        <v>-0.95434894625800781</v>
      </c>
      <c r="AD480" s="49">
        <f t="shared" si="153"/>
        <v>0.82042930253321023</v>
      </c>
      <c r="AE480" s="49">
        <f t="shared" si="154"/>
        <v>0.20106862444649948</v>
      </c>
      <c r="AF480" s="49">
        <f t="shared" si="155"/>
        <v>-0.17642357924697857</v>
      </c>
      <c r="AG480" s="49">
        <f t="shared" si="156"/>
        <v>-0.3187152316998984</v>
      </c>
      <c r="AH480" s="49">
        <f t="shared" si="157"/>
        <v>-0.51944417772783547</v>
      </c>
      <c r="AI480" s="49">
        <f t="shared" si="158"/>
        <v>-0.40938286774054061</v>
      </c>
      <c r="AJ480" s="87">
        <f t="shared" si="159"/>
        <v>-2.7318649631319171E-2</v>
      </c>
      <c r="AK480" s="89">
        <f t="shared" si="160"/>
        <v>0.49270817010383516</v>
      </c>
      <c r="AL480" s="89">
        <f t="shared" si="160"/>
        <v>0.37777123186574779</v>
      </c>
      <c r="AM480" s="89">
        <f t="shared" si="160"/>
        <v>0.52932571923476646</v>
      </c>
      <c r="AN480" s="89">
        <f t="shared" si="160"/>
        <v>0.61380650986550889</v>
      </c>
    </row>
    <row r="481" spans="1:40">
      <c r="A481" s="1" t="s">
        <v>10</v>
      </c>
      <c r="B481" s="1">
        <v>13121007802</v>
      </c>
      <c r="C481" s="1"/>
      <c r="D481" s="12">
        <v>68.099999999999994</v>
      </c>
      <c r="E481" s="12">
        <v>61.9</v>
      </c>
      <c r="F481" s="12">
        <v>26.4</v>
      </c>
      <c r="G481" s="12">
        <v>12.9</v>
      </c>
      <c r="H481" s="12">
        <v>12.1</v>
      </c>
      <c r="I481" s="12">
        <v>5.5</v>
      </c>
      <c r="J481" s="12">
        <v>31.2</v>
      </c>
      <c r="K481" s="12">
        <v>39.9</v>
      </c>
      <c r="L481" s="12">
        <v>42.3</v>
      </c>
      <c r="M481" s="12">
        <v>12.8</v>
      </c>
      <c r="N481" s="12">
        <v>68.5</v>
      </c>
      <c r="O481" s="12">
        <v>8.3000000000000007</v>
      </c>
      <c r="P481" s="12">
        <v>23.2</v>
      </c>
      <c r="Q481" s="12">
        <v>19.2</v>
      </c>
      <c r="R481" s="23"/>
      <c r="S481" s="49">
        <f t="shared" si="142"/>
        <v>-0.50268252047099382</v>
      </c>
      <c r="T481" s="49">
        <f t="shared" si="143"/>
        <v>-0.75580350165672261</v>
      </c>
      <c r="U481" s="49">
        <f t="shared" si="144"/>
        <v>-0.94106021406352769</v>
      </c>
      <c r="V481" s="49">
        <f t="shared" si="145"/>
        <v>-1.0811240978801273</v>
      </c>
      <c r="W481" s="49">
        <f t="shared" si="146"/>
        <v>-1.0093492650114209</v>
      </c>
      <c r="X481" s="49">
        <f t="shared" si="147"/>
        <v>0.64519561118970481</v>
      </c>
      <c r="Y481" s="49">
        <f t="shared" si="148"/>
        <v>-0.35841453174832716</v>
      </c>
      <c r="Z481" s="49">
        <f t="shared" si="149"/>
        <v>-0.44687591661308795</v>
      </c>
      <c r="AA481" s="49">
        <f t="shared" si="150"/>
        <v>-0.3515640812707887</v>
      </c>
      <c r="AB481" s="49">
        <f t="shared" si="151"/>
        <v>9.2604402347479645E-2</v>
      </c>
      <c r="AC481" s="49">
        <f t="shared" si="152"/>
        <v>-0.61613398651242413</v>
      </c>
      <c r="AD481" s="49">
        <f t="shared" si="153"/>
        <v>0.40901655744357424</v>
      </c>
      <c r="AE481" s="49">
        <f t="shared" si="154"/>
        <v>1.4351173949102581E-2</v>
      </c>
      <c r="AF481" s="49">
        <f t="shared" si="155"/>
        <v>-1.0466105295150232</v>
      </c>
      <c r="AG481" s="49">
        <f t="shared" si="156"/>
        <v>-0.37233798169859633</v>
      </c>
      <c r="AH481" s="49">
        <f t="shared" si="157"/>
        <v>-0.57189121709163071</v>
      </c>
      <c r="AI481" s="49">
        <f t="shared" si="158"/>
        <v>-0.23527853184546565</v>
      </c>
      <c r="AJ481" s="87">
        <f t="shared" si="159"/>
        <v>-0.30984419615869263</v>
      </c>
      <c r="AK481" s="89">
        <f t="shared" si="160"/>
        <v>0.47670132138467969</v>
      </c>
      <c r="AL481" s="89">
        <f t="shared" si="160"/>
        <v>0.36244326870505783</v>
      </c>
      <c r="AM481" s="89">
        <f t="shared" si="160"/>
        <v>0.5698349463250586</v>
      </c>
      <c r="AN481" s="89">
        <f t="shared" si="160"/>
        <v>0.53484889672916558</v>
      </c>
    </row>
    <row r="482" spans="1:40">
      <c r="A482" s="1" t="s">
        <v>10</v>
      </c>
      <c r="B482" s="1">
        <v>13121007805</v>
      </c>
      <c r="C482" s="1"/>
      <c r="D482" s="12">
        <v>72.599999999999994</v>
      </c>
      <c r="E482" s="12">
        <v>60.9</v>
      </c>
      <c r="F482" s="12">
        <v>29.6</v>
      </c>
      <c r="G482" s="12">
        <v>14.5</v>
      </c>
      <c r="H482" s="12">
        <v>11.5</v>
      </c>
      <c r="I482" s="12">
        <v>15</v>
      </c>
      <c r="J482" s="12">
        <v>44.7</v>
      </c>
      <c r="K482" s="12">
        <v>41.2</v>
      </c>
      <c r="L482" s="12">
        <v>53.5</v>
      </c>
      <c r="M482" s="12">
        <v>32</v>
      </c>
      <c r="N482" s="12">
        <v>78.5</v>
      </c>
      <c r="O482" s="12">
        <v>9.6</v>
      </c>
      <c r="P482" s="12">
        <v>28.6</v>
      </c>
      <c r="Q482" s="12">
        <v>14.7</v>
      </c>
      <c r="R482" s="23"/>
      <c r="S482" s="49">
        <f t="shared" si="142"/>
        <v>-0.11936432125610494</v>
      </c>
      <c r="T482" s="49">
        <f t="shared" si="143"/>
        <v>-0.85139530628317817</v>
      </c>
      <c r="U482" s="49">
        <f t="shared" si="144"/>
        <v>-0.78771289468764438</v>
      </c>
      <c r="V482" s="49">
        <f t="shared" si="145"/>
        <v>-0.99607539484978014</v>
      </c>
      <c r="W482" s="49">
        <f t="shared" si="146"/>
        <v>-0.79507855934730309</v>
      </c>
      <c r="X482" s="49">
        <f t="shared" si="147"/>
        <v>-0.48903081770944296</v>
      </c>
      <c r="Y482" s="49">
        <f t="shared" si="148"/>
        <v>-1.0366671428006002</v>
      </c>
      <c r="Z482" s="49">
        <f t="shared" si="149"/>
        <v>-0.51101881668013005</v>
      </c>
      <c r="AA482" s="49">
        <f t="shared" si="150"/>
        <v>-1.3823908215622074</v>
      </c>
      <c r="AB482" s="49">
        <f t="shared" si="151"/>
        <v>-1.5300253756165838</v>
      </c>
      <c r="AC482" s="49">
        <f t="shared" si="152"/>
        <v>0.32335201278086545</v>
      </c>
      <c r="AD482" s="49">
        <f t="shared" si="153"/>
        <v>0.27530741528944269</v>
      </c>
      <c r="AE482" s="49">
        <f t="shared" si="154"/>
        <v>-0.37344660785318373</v>
      </c>
      <c r="AF482" s="49">
        <f t="shared" si="155"/>
        <v>-0.37146548189326428</v>
      </c>
      <c r="AG482" s="49">
        <f t="shared" si="156"/>
        <v>-0.63425150605737057</v>
      </c>
      <c r="AH482" s="49">
        <f t="shared" si="157"/>
        <v>-0.72504634813343627</v>
      </c>
      <c r="AI482" s="49">
        <f t="shared" si="158"/>
        <v>-1.1411450046196403</v>
      </c>
      <c r="AJ482" s="87">
        <f t="shared" si="159"/>
        <v>-3.6563165419034968E-2</v>
      </c>
      <c r="AK482" s="89">
        <f t="shared" si="160"/>
        <v>0.39851789807995275</v>
      </c>
      <c r="AL482" s="89">
        <f t="shared" si="160"/>
        <v>0.31768275915187238</v>
      </c>
      <c r="AM482" s="89">
        <f t="shared" si="160"/>
        <v>0.35906506244803643</v>
      </c>
      <c r="AN482" s="89">
        <f t="shared" si="160"/>
        <v>0.61122293853834553</v>
      </c>
    </row>
    <row r="483" spans="1:40">
      <c r="A483" s="1" t="s">
        <v>10</v>
      </c>
      <c r="B483" s="1">
        <v>13121007806</v>
      </c>
      <c r="C483" s="1"/>
      <c r="D483" s="12">
        <v>62.5</v>
      </c>
      <c r="E483" s="12">
        <v>54.7</v>
      </c>
      <c r="F483" s="12">
        <v>18.5</v>
      </c>
      <c r="G483" s="12">
        <v>13.4</v>
      </c>
      <c r="H483" s="12">
        <v>14.1</v>
      </c>
      <c r="I483" s="12">
        <v>12.5</v>
      </c>
      <c r="J483" s="12">
        <v>42.5</v>
      </c>
      <c r="K483" s="12">
        <v>48.6</v>
      </c>
      <c r="L483" s="12">
        <v>59.7</v>
      </c>
      <c r="M483" s="12">
        <v>19.600000000000001</v>
      </c>
      <c r="N483" s="12">
        <v>73</v>
      </c>
      <c r="O483" s="12">
        <v>23.1</v>
      </c>
      <c r="P483" s="12">
        <v>27</v>
      </c>
      <c r="Q483" s="12">
        <v>27</v>
      </c>
      <c r="R483" s="23"/>
      <c r="S483" s="49">
        <f t="shared" si="142"/>
        <v>-0.97970072393841057</v>
      </c>
      <c r="T483" s="49">
        <f t="shared" si="143"/>
        <v>-1.4440644949672021</v>
      </c>
      <c r="U483" s="49">
        <f t="shared" si="144"/>
        <v>-1.3196364087727392</v>
      </c>
      <c r="V483" s="49">
        <f t="shared" si="145"/>
        <v>-1.0545463781831439</v>
      </c>
      <c r="W483" s="49">
        <f t="shared" si="146"/>
        <v>-1.723584950558481</v>
      </c>
      <c r="X483" s="49">
        <f t="shared" si="147"/>
        <v>-0.19055017852545672</v>
      </c>
      <c r="Y483" s="49">
        <f t="shared" si="148"/>
        <v>-0.92613708766615566</v>
      </c>
      <c r="Z483" s="49">
        <f t="shared" si="149"/>
        <v>-0.87613994013867624</v>
      </c>
      <c r="AA483" s="49">
        <f t="shared" si="150"/>
        <v>-1.9530270527949571</v>
      </c>
      <c r="AB483" s="49">
        <f t="shared" si="151"/>
        <v>-0.48207697734812627</v>
      </c>
      <c r="AC483" s="49">
        <f t="shared" si="152"/>
        <v>-0.19336528683044379</v>
      </c>
      <c r="AD483" s="49">
        <f t="shared" si="153"/>
        <v>-1.1132105993880788</v>
      </c>
      <c r="AE483" s="49">
        <f t="shared" si="154"/>
        <v>-0.25854356139324697</v>
      </c>
      <c r="AF483" s="49">
        <f t="shared" si="155"/>
        <v>-2.2168619453927385</v>
      </c>
      <c r="AG483" s="49">
        <f t="shared" si="156"/>
        <v>-1.0468058852869959</v>
      </c>
      <c r="AH483" s="49">
        <f t="shared" si="157"/>
        <v>-1.0911743175159414</v>
      </c>
      <c r="AI483" s="49">
        <f t="shared" si="158"/>
        <v>-1.1037479900939198</v>
      </c>
      <c r="AJ483" s="87">
        <f t="shared" si="159"/>
        <v>-0.94549534825112702</v>
      </c>
      <c r="AK483" s="89">
        <f t="shared" si="160"/>
        <v>0.2753668933867196</v>
      </c>
      <c r="AL483" s="89">
        <f t="shared" si="160"/>
        <v>0.21067965478470205</v>
      </c>
      <c r="AM483" s="89">
        <f t="shared" si="160"/>
        <v>0.36776630556259243</v>
      </c>
      <c r="AN483" s="89">
        <f t="shared" si="160"/>
        <v>0.35720302231715889</v>
      </c>
    </row>
    <row r="484" spans="1:40">
      <c r="A484" s="1" t="s">
        <v>10</v>
      </c>
      <c r="B484" s="1">
        <v>13121007807</v>
      </c>
      <c r="C484" s="1"/>
      <c r="D484" s="10">
        <v>42.5</v>
      </c>
      <c r="E484" s="10">
        <v>49.6</v>
      </c>
      <c r="F484" s="10">
        <v>14.1</v>
      </c>
      <c r="G484" s="10">
        <v>8</v>
      </c>
      <c r="H484" s="10">
        <v>11.7</v>
      </c>
      <c r="I484" s="10">
        <v>15.8</v>
      </c>
      <c r="J484" s="10">
        <v>71.5</v>
      </c>
      <c r="K484" s="10">
        <v>63.8</v>
      </c>
      <c r="L484" s="10">
        <v>44</v>
      </c>
      <c r="M484" s="10">
        <v>31.5</v>
      </c>
      <c r="N484" s="10">
        <v>56.1</v>
      </c>
      <c r="O484" s="10">
        <v>25.5</v>
      </c>
      <c r="P484" s="10">
        <v>34.700000000000003</v>
      </c>
      <c r="Q484" s="10">
        <v>23.6</v>
      </c>
      <c r="R484" s="23"/>
      <c r="S484" s="49">
        <f t="shared" si="142"/>
        <v>-2.6833371648934721</v>
      </c>
      <c r="T484" s="49">
        <f t="shared" si="143"/>
        <v>-1.9315826985621256</v>
      </c>
      <c r="U484" s="49">
        <f t="shared" si="144"/>
        <v>-1.5304889729145785</v>
      </c>
      <c r="V484" s="49">
        <f t="shared" si="145"/>
        <v>-1.3415857509105653</v>
      </c>
      <c r="W484" s="49">
        <f t="shared" si="146"/>
        <v>-0.86650212790200876</v>
      </c>
      <c r="X484" s="49">
        <f t="shared" si="147"/>
        <v>-0.5845446222483186</v>
      </c>
      <c r="Y484" s="49">
        <f t="shared" si="148"/>
        <v>-2.3831241780747416</v>
      </c>
      <c r="Z484" s="49">
        <f t="shared" si="149"/>
        <v>-1.6261184639994737</v>
      </c>
      <c r="AA484" s="49">
        <f t="shared" si="150"/>
        <v>-0.50802885435073641</v>
      </c>
      <c r="AB484" s="49">
        <f t="shared" si="151"/>
        <v>-1.4877693918154364</v>
      </c>
      <c r="AC484" s="49">
        <f t="shared" si="152"/>
        <v>-1.7810966256361032</v>
      </c>
      <c r="AD484" s="49">
        <f t="shared" si="153"/>
        <v>-1.36005824644186</v>
      </c>
      <c r="AE484" s="49">
        <f t="shared" si="154"/>
        <v>-0.81151447248169228</v>
      </c>
      <c r="AF484" s="49">
        <f t="shared" si="155"/>
        <v>-1.7067523538562988</v>
      </c>
      <c r="AG484" s="49">
        <f t="shared" si="156"/>
        <v>-1.4131567846723925</v>
      </c>
      <c r="AH484" s="49">
        <f t="shared" si="157"/>
        <v>-1.6173093593579728</v>
      </c>
      <c r="AI484" s="49">
        <f t="shared" si="158"/>
        <v>-1.2073055700552155</v>
      </c>
      <c r="AJ484" s="87">
        <f t="shared" si="159"/>
        <v>-1.4148554246039886</v>
      </c>
      <c r="AK484" s="89">
        <f t="shared" si="160"/>
        <v>0.16600802192393579</v>
      </c>
      <c r="AL484" s="89">
        <f t="shared" si="160"/>
        <v>5.6913519713409223E-2</v>
      </c>
      <c r="AM484" s="89">
        <f t="shared" si="160"/>
        <v>0.34367134260830173</v>
      </c>
      <c r="AN484" s="89">
        <f t="shared" si="160"/>
        <v>0.22603063176406901</v>
      </c>
    </row>
    <row r="485" spans="1:40">
      <c r="A485" s="1" t="s">
        <v>10</v>
      </c>
      <c r="B485" s="1">
        <v>13121007808</v>
      </c>
      <c r="C485" s="1"/>
      <c r="D485" s="12">
        <v>54.9</v>
      </c>
      <c r="E485" s="12">
        <v>52.8</v>
      </c>
      <c r="F485" s="12">
        <v>16.100000000000001</v>
      </c>
      <c r="G485" s="12">
        <v>11.2</v>
      </c>
      <c r="H485" s="12">
        <v>12.9</v>
      </c>
      <c r="I485" s="12">
        <v>1.4</v>
      </c>
      <c r="J485" s="12">
        <v>83.1</v>
      </c>
      <c r="K485" s="12">
        <v>89.6</v>
      </c>
      <c r="L485" s="12">
        <v>52.8</v>
      </c>
      <c r="M485" s="12">
        <v>36.700000000000003</v>
      </c>
      <c r="N485" s="12">
        <v>65.5</v>
      </c>
      <c r="O485" s="12">
        <v>24.4</v>
      </c>
      <c r="P485" s="12">
        <v>47.1</v>
      </c>
      <c r="Q485" s="12">
        <v>37.1</v>
      </c>
      <c r="R485" s="23"/>
      <c r="S485" s="49">
        <f t="shared" si="142"/>
        <v>-1.627082571501334</v>
      </c>
      <c r="T485" s="49">
        <f t="shared" si="143"/>
        <v>-1.6256889237574683</v>
      </c>
      <c r="U485" s="49">
        <f t="shared" si="144"/>
        <v>-1.4346468983046516</v>
      </c>
      <c r="V485" s="49">
        <f t="shared" si="145"/>
        <v>-1.1714883448498712</v>
      </c>
      <c r="W485" s="49">
        <f t="shared" si="146"/>
        <v>-1.2950435392302453</v>
      </c>
      <c r="X485" s="49">
        <f t="shared" si="147"/>
        <v>1.1347038594514423</v>
      </c>
      <c r="Y485" s="49">
        <f t="shared" si="148"/>
        <v>-2.9659190142381759</v>
      </c>
      <c r="Z485" s="49">
        <f t="shared" si="149"/>
        <v>-2.899108326868459</v>
      </c>
      <c r="AA485" s="49">
        <f t="shared" si="150"/>
        <v>-1.3179641502939934</v>
      </c>
      <c r="AB485" s="49">
        <f t="shared" si="151"/>
        <v>-1.9272316233473705</v>
      </c>
      <c r="AC485" s="49">
        <f t="shared" si="152"/>
        <v>-0.89797978630041098</v>
      </c>
      <c r="AD485" s="49">
        <f t="shared" si="153"/>
        <v>-1.2469197415422102</v>
      </c>
      <c r="AE485" s="49">
        <f t="shared" si="154"/>
        <v>-1.7020130825462012</v>
      </c>
      <c r="AF485" s="49">
        <f t="shared" si="155"/>
        <v>-3.1</v>
      </c>
      <c r="AG485" s="49">
        <f t="shared" si="156"/>
        <v>-1.6894748604031904</v>
      </c>
      <c r="AH485" s="49">
        <f t="shared" si="157"/>
        <v>-1.2835950617757577</v>
      </c>
      <c r="AI485" s="49">
        <f t="shared" si="158"/>
        <v>-2.0481013668366077</v>
      </c>
      <c r="AJ485" s="87">
        <f t="shared" si="159"/>
        <v>-1.7367281525972058</v>
      </c>
      <c r="AK485" s="89">
        <f t="shared" si="160"/>
        <v>8.3524717044972469E-2</v>
      </c>
      <c r="AL485" s="89">
        <f t="shared" si="160"/>
        <v>0.15444353325821161</v>
      </c>
      <c r="AM485" s="89">
        <f t="shared" si="160"/>
        <v>0.14804159167029507</v>
      </c>
      <c r="AN485" s="89">
        <f t="shared" si="160"/>
        <v>0.13607663415781876</v>
      </c>
    </row>
    <row r="486" spans="1:40">
      <c r="A486" s="1" t="s">
        <v>10</v>
      </c>
      <c r="B486" s="1">
        <v>13121007900</v>
      </c>
      <c r="C486" s="1"/>
      <c r="D486" s="12">
        <v>62.8</v>
      </c>
      <c r="E486" s="12">
        <v>54.9</v>
      </c>
      <c r="F486" s="12">
        <v>37.200000000000003</v>
      </c>
      <c r="G486" s="12">
        <v>13.2</v>
      </c>
      <c r="H486" s="12">
        <v>12.7</v>
      </c>
      <c r="I486" s="12">
        <v>9.1805000000000003</v>
      </c>
      <c r="J486" s="12">
        <v>16.2</v>
      </c>
      <c r="K486" s="12">
        <v>22.7</v>
      </c>
      <c r="L486" s="12">
        <v>33.799999999999997</v>
      </c>
      <c r="M486" s="12">
        <v>10.4</v>
      </c>
      <c r="N486" s="12">
        <v>72.7</v>
      </c>
      <c r="O486" s="12">
        <v>7.2</v>
      </c>
      <c r="P486" s="12">
        <v>19.5</v>
      </c>
      <c r="Q486" s="12">
        <v>23.7</v>
      </c>
      <c r="R486" s="23"/>
      <c r="S486" s="49">
        <f t="shared" si="142"/>
        <v>-0.9541461773240848</v>
      </c>
      <c r="T486" s="49">
        <f t="shared" si="143"/>
        <v>-1.4249461340419116</v>
      </c>
      <c r="U486" s="49">
        <f t="shared" si="144"/>
        <v>-0.42351301116992163</v>
      </c>
      <c r="V486" s="49">
        <f t="shared" si="145"/>
        <v>-1.0651774660619373</v>
      </c>
      <c r="W486" s="49">
        <f t="shared" si="146"/>
        <v>-1.2236199706755388</v>
      </c>
      <c r="X486" s="49">
        <f t="shared" si="147"/>
        <v>0.20577241418304021</v>
      </c>
      <c r="Y486" s="49">
        <f t="shared" si="148"/>
        <v>0.39519948053197601</v>
      </c>
      <c r="Z486" s="49">
        <f t="shared" si="149"/>
        <v>0.4017839919662356</v>
      </c>
      <c r="AA486" s="49">
        <f t="shared" si="150"/>
        <v>0.4307597841289485</v>
      </c>
      <c r="AB486" s="49">
        <f t="shared" si="151"/>
        <v>0.29543312459298759</v>
      </c>
      <c r="AC486" s="49">
        <f t="shared" si="152"/>
        <v>-0.22154986680924224</v>
      </c>
      <c r="AD486" s="49">
        <f t="shared" si="153"/>
        <v>0.52215506234322417</v>
      </c>
      <c r="AE486" s="49">
        <f t="shared" si="154"/>
        <v>0.28006446888770603</v>
      </c>
      <c r="AF486" s="49">
        <f t="shared" si="155"/>
        <v>-1.7217555771367818</v>
      </c>
      <c r="AG486" s="49">
        <f t="shared" si="156"/>
        <v>-0.18358976715257422</v>
      </c>
      <c r="AH486" s="49">
        <f t="shared" si="157"/>
        <v>-0.64149012350833978</v>
      </c>
      <c r="AI486" s="49">
        <f t="shared" si="158"/>
        <v>0.37599230022939056</v>
      </c>
      <c r="AJ486" s="87">
        <f t="shared" si="159"/>
        <v>-0.28527147817877346</v>
      </c>
      <c r="AK486" s="89">
        <f t="shared" si="160"/>
        <v>0.53304427500645857</v>
      </c>
      <c r="AL486" s="89">
        <f t="shared" si="160"/>
        <v>0.34210256908653824</v>
      </c>
      <c r="AM486" s="89">
        <f t="shared" si="160"/>
        <v>0.71206063428905764</v>
      </c>
      <c r="AN486" s="89">
        <f t="shared" si="160"/>
        <v>0.54171625150049396</v>
      </c>
    </row>
    <row r="487" spans="1:40">
      <c r="A487" s="1" t="s">
        <v>10</v>
      </c>
      <c r="B487" s="1">
        <v>13121008000</v>
      </c>
      <c r="C487" s="1"/>
      <c r="D487" s="12">
        <v>69.599999999999994</v>
      </c>
      <c r="E487" s="12">
        <v>64.2</v>
      </c>
      <c r="F487" s="12">
        <v>20.5</v>
      </c>
      <c r="G487" s="12">
        <v>11.2</v>
      </c>
      <c r="H487" s="12">
        <v>13.6</v>
      </c>
      <c r="I487" s="12">
        <v>8</v>
      </c>
      <c r="J487" s="12">
        <v>50.7</v>
      </c>
      <c r="K487" s="12">
        <v>32.700000000000003</v>
      </c>
      <c r="L487" s="12">
        <v>41.3</v>
      </c>
      <c r="M487" s="12">
        <v>29.9</v>
      </c>
      <c r="N487" s="12">
        <v>73.900000000000006</v>
      </c>
      <c r="O487" s="12">
        <v>13.4</v>
      </c>
      <c r="P487" s="12">
        <v>28.8</v>
      </c>
      <c r="Q487" s="12">
        <v>18.5</v>
      </c>
      <c r="R487" s="23"/>
      <c r="S487" s="49">
        <f t="shared" si="142"/>
        <v>-0.37490978739936415</v>
      </c>
      <c r="T487" s="49">
        <f t="shared" si="143"/>
        <v>-0.5359423510158744</v>
      </c>
      <c r="U487" s="49">
        <f t="shared" si="144"/>
        <v>-1.2237943341628124</v>
      </c>
      <c r="V487" s="49">
        <f t="shared" si="145"/>
        <v>-1.1714883448498712</v>
      </c>
      <c r="W487" s="49">
        <f t="shared" si="146"/>
        <v>-1.5450260291717159</v>
      </c>
      <c r="X487" s="49">
        <f t="shared" si="147"/>
        <v>0.34671497200571855</v>
      </c>
      <c r="Y487" s="49">
        <f t="shared" si="148"/>
        <v>-1.3381127477127215</v>
      </c>
      <c r="Z487" s="49">
        <f t="shared" si="149"/>
        <v>-9.1622931626394594E-2</v>
      </c>
      <c r="AA487" s="49">
        <f t="shared" si="150"/>
        <v>-0.25952597945905487</v>
      </c>
      <c r="AB487" s="49">
        <f t="shared" si="151"/>
        <v>-1.3525502436517642</v>
      </c>
      <c r="AC487" s="49">
        <f t="shared" si="152"/>
        <v>-0.10881154689404721</v>
      </c>
      <c r="AD487" s="49">
        <f t="shared" si="153"/>
        <v>-0.11553469254571153</v>
      </c>
      <c r="AE487" s="49">
        <f t="shared" si="154"/>
        <v>-0.38780948866067577</v>
      </c>
      <c r="AF487" s="49">
        <f t="shared" si="155"/>
        <v>-0.94158796655163846</v>
      </c>
      <c r="AG487" s="49">
        <f t="shared" si="156"/>
        <v>-0.59699562455561594</v>
      </c>
      <c r="AH487" s="49">
        <f t="shared" si="157"/>
        <v>-0.83465123175809164</v>
      </c>
      <c r="AI487" s="49">
        <f t="shared" si="158"/>
        <v>-0.56789971824573782</v>
      </c>
      <c r="AJ487" s="87">
        <f t="shared" si="159"/>
        <v>-0.38843592366301827</v>
      </c>
      <c r="AK487" s="89">
        <f t="shared" si="160"/>
        <v>0.40963909680832555</v>
      </c>
      <c r="AL487" s="89">
        <f t="shared" si="160"/>
        <v>0.28565007172452134</v>
      </c>
      <c r="AM487" s="89">
        <f t="shared" si="160"/>
        <v>0.49244326560866708</v>
      </c>
      <c r="AN487" s="89">
        <f t="shared" si="160"/>
        <v>0.51288481138440112</v>
      </c>
    </row>
    <row r="488" spans="1:40">
      <c r="A488" s="1" t="s">
        <v>10</v>
      </c>
      <c r="B488" s="1">
        <v>13121008101</v>
      </c>
      <c r="C488" s="1"/>
      <c r="D488" s="12">
        <v>62.5</v>
      </c>
      <c r="E488" s="12">
        <v>54.7</v>
      </c>
      <c r="F488" s="12">
        <v>22.8</v>
      </c>
      <c r="G488" s="12">
        <v>13.4</v>
      </c>
      <c r="H488" s="12">
        <v>18.600000000000001</v>
      </c>
      <c r="I488" s="12">
        <v>18.600000000000001</v>
      </c>
      <c r="J488" s="12">
        <v>55.2</v>
      </c>
      <c r="K488" s="12">
        <v>54</v>
      </c>
      <c r="L488" s="12">
        <v>39.1</v>
      </c>
      <c r="M488" s="12">
        <v>17.100000000000001</v>
      </c>
      <c r="N488" s="12">
        <v>73</v>
      </c>
      <c r="O488" s="12">
        <v>19.899999999999999</v>
      </c>
      <c r="P488" s="12">
        <v>33.4</v>
      </c>
      <c r="Q488" s="12">
        <v>26.7</v>
      </c>
      <c r="R488" s="23"/>
      <c r="S488" s="49">
        <f t="shared" si="142"/>
        <v>-0.97970072393841057</v>
      </c>
      <c r="T488" s="49">
        <f t="shared" si="143"/>
        <v>-1.4440644949672021</v>
      </c>
      <c r="U488" s="49">
        <f t="shared" si="144"/>
        <v>-1.1135759483613963</v>
      </c>
      <c r="V488" s="49">
        <f t="shared" si="145"/>
        <v>-1.0545463781831439</v>
      </c>
      <c r="W488" s="49">
        <f t="shared" si="146"/>
        <v>-3.1</v>
      </c>
      <c r="X488" s="49">
        <f t="shared" si="147"/>
        <v>-0.91884293813438334</v>
      </c>
      <c r="Y488" s="49">
        <f t="shared" si="148"/>
        <v>-1.5641969513968126</v>
      </c>
      <c r="Z488" s="49">
        <f t="shared" si="149"/>
        <v>-1.1425796788786964</v>
      </c>
      <c r="AA488" s="49">
        <f t="shared" si="150"/>
        <v>-5.7042155473240951E-2</v>
      </c>
      <c r="AB488" s="49">
        <f t="shared" si="151"/>
        <v>-0.27079705834238882</v>
      </c>
      <c r="AC488" s="49">
        <f t="shared" si="152"/>
        <v>-0.19336528683044379</v>
      </c>
      <c r="AD488" s="49">
        <f t="shared" si="153"/>
        <v>-0.78408040331636975</v>
      </c>
      <c r="AE488" s="49">
        <f t="shared" si="154"/>
        <v>-0.71815574723299347</v>
      </c>
      <c r="AF488" s="49">
        <f t="shared" si="155"/>
        <v>-2.1718522755512879</v>
      </c>
      <c r="AG488" s="49">
        <f t="shared" si="156"/>
        <v>-0.97018804042369167</v>
      </c>
      <c r="AH488" s="49">
        <f t="shared" si="157"/>
        <v>-1.4535610621401927</v>
      </c>
      <c r="AI488" s="49">
        <f t="shared" si="158"/>
        <v>-0.49013963089810875</v>
      </c>
      <c r="AJ488" s="87">
        <f t="shared" si="159"/>
        <v>-0.96686342823277371</v>
      </c>
      <c r="AK488" s="89">
        <f t="shared" si="160"/>
        <v>0.29823797426087123</v>
      </c>
      <c r="AL488" s="89">
        <f t="shared" si="160"/>
        <v>0.1047699458878194</v>
      </c>
      <c r="AM488" s="89">
        <f t="shared" si="160"/>
        <v>0.51053587094633324</v>
      </c>
      <c r="AN488" s="89">
        <f t="shared" si="160"/>
        <v>0.35123126998044113</v>
      </c>
    </row>
    <row r="489" spans="1:40">
      <c r="A489" s="1" t="s">
        <v>10</v>
      </c>
      <c r="B489" s="1">
        <v>13121008102</v>
      </c>
      <c r="C489" s="1"/>
      <c r="D489" s="12">
        <v>62.5</v>
      </c>
      <c r="E489" s="12">
        <v>54.7</v>
      </c>
      <c r="F489" s="12">
        <v>19</v>
      </c>
      <c r="G489" s="12">
        <v>13.4</v>
      </c>
      <c r="H489" s="12">
        <v>12.7</v>
      </c>
      <c r="I489" s="12">
        <v>20.100000000000001</v>
      </c>
      <c r="J489" s="12">
        <v>49.1</v>
      </c>
      <c r="K489" s="12">
        <v>67.2</v>
      </c>
      <c r="L489" s="12">
        <v>59.7</v>
      </c>
      <c r="M489" s="12">
        <v>29</v>
      </c>
      <c r="N489" s="12">
        <v>73</v>
      </c>
      <c r="O489" s="12">
        <v>24.2</v>
      </c>
      <c r="P489" s="12">
        <v>41.3</v>
      </c>
      <c r="Q489" s="12">
        <v>22.8</v>
      </c>
      <c r="R489" s="23"/>
      <c r="S489" s="49">
        <f t="shared" si="142"/>
        <v>-0.97970072393841057</v>
      </c>
      <c r="T489" s="49">
        <f t="shared" si="143"/>
        <v>-1.4440644949672021</v>
      </c>
      <c r="U489" s="49">
        <f t="shared" si="144"/>
        <v>-1.2956758901202576</v>
      </c>
      <c r="V489" s="49">
        <f t="shared" si="145"/>
        <v>-1.0545463781831439</v>
      </c>
      <c r="W489" s="49">
        <f t="shared" si="146"/>
        <v>-1.2236199706755388</v>
      </c>
      <c r="X489" s="49">
        <f t="shared" si="147"/>
        <v>-1.097931321644775</v>
      </c>
      <c r="Y489" s="49">
        <f t="shared" si="148"/>
        <v>-1.2577272530694892</v>
      </c>
      <c r="Z489" s="49">
        <f t="shared" si="149"/>
        <v>-1.7938768180209683</v>
      </c>
      <c r="AA489" s="49">
        <f t="shared" si="150"/>
        <v>-1.9530270527949571</v>
      </c>
      <c r="AB489" s="49">
        <f t="shared" si="151"/>
        <v>-1.2764894728096989</v>
      </c>
      <c r="AC489" s="49">
        <f t="shared" si="152"/>
        <v>-0.19336528683044379</v>
      </c>
      <c r="AD489" s="49">
        <f t="shared" si="153"/>
        <v>-1.2263491042877284</v>
      </c>
      <c r="AE489" s="49">
        <f t="shared" si="154"/>
        <v>-1.2854895391289305</v>
      </c>
      <c r="AF489" s="49">
        <f t="shared" si="155"/>
        <v>-1.5867265676124305</v>
      </c>
      <c r="AG489" s="49">
        <f t="shared" si="156"/>
        <v>-1.3135902637609265</v>
      </c>
      <c r="AH489" s="49">
        <f t="shared" si="157"/>
        <v>-1.1933237189426882</v>
      </c>
      <c r="AI489" s="49">
        <f t="shared" si="158"/>
        <v>-1.6744644478752082</v>
      </c>
      <c r="AJ489" s="87">
        <f t="shared" si="159"/>
        <v>-1.0729826244648832</v>
      </c>
      <c r="AK489" s="89">
        <f t="shared" si="160"/>
        <v>0.19572947854003936</v>
      </c>
      <c r="AL489" s="89">
        <f t="shared" si="160"/>
        <v>0.18082587693663235</v>
      </c>
      <c r="AM489" s="89">
        <f t="shared" si="160"/>
        <v>0.23497649034304308</v>
      </c>
      <c r="AN489" s="89">
        <f t="shared" si="160"/>
        <v>0.32157406359530888</v>
      </c>
    </row>
    <row r="490" spans="1:40">
      <c r="A490" s="1" t="s">
        <v>10</v>
      </c>
      <c r="B490" s="1">
        <v>13121008201</v>
      </c>
      <c r="C490" s="1"/>
      <c r="D490" s="10">
        <v>46.1</v>
      </c>
      <c r="E490" s="10">
        <v>50.5</v>
      </c>
      <c r="F490" s="10">
        <v>10.9</v>
      </c>
      <c r="G490" s="10">
        <v>8.8000000000000007</v>
      </c>
      <c r="H490" s="10">
        <v>16.7</v>
      </c>
      <c r="I490" s="10">
        <v>4.9000000000000004</v>
      </c>
      <c r="J490" s="10">
        <v>46.8</v>
      </c>
      <c r="K490" s="10">
        <v>49.9</v>
      </c>
      <c r="L490" s="10">
        <v>44.9</v>
      </c>
      <c r="M490" s="10">
        <v>21.4</v>
      </c>
      <c r="N490" s="10">
        <v>58.5</v>
      </c>
      <c r="O490" s="10">
        <v>15.2</v>
      </c>
      <c r="P490" s="10">
        <v>27.5</v>
      </c>
      <c r="Q490" s="10">
        <v>23.6</v>
      </c>
      <c r="R490" s="23"/>
      <c r="S490" s="49">
        <f t="shared" si="142"/>
        <v>-2.3766826055215606</v>
      </c>
      <c r="T490" s="49">
        <f t="shared" si="143"/>
        <v>-1.8455500743983158</v>
      </c>
      <c r="U490" s="49">
        <f t="shared" si="144"/>
        <v>-1.6838362922904619</v>
      </c>
      <c r="V490" s="49">
        <f t="shared" si="145"/>
        <v>-1.2990613993953917</v>
      </c>
      <c r="W490" s="49">
        <f t="shared" si="146"/>
        <v>-2.6520913417696588</v>
      </c>
      <c r="X490" s="49">
        <f t="shared" si="147"/>
        <v>0.71683096459386142</v>
      </c>
      <c r="Y490" s="49">
        <f t="shared" si="148"/>
        <v>-1.1421731045198424</v>
      </c>
      <c r="Z490" s="49">
        <f t="shared" si="149"/>
        <v>-0.94028284020571795</v>
      </c>
      <c r="AA490" s="49">
        <f t="shared" si="150"/>
        <v>-0.59086314598129663</v>
      </c>
      <c r="AB490" s="49">
        <f t="shared" si="151"/>
        <v>-0.63419851903225699</v>
      </c>
      <c r="AC490" s="49">
        <f t="shared" si="152"/>
        <v>-1.5556199858057138</v>
      </c>
      <c r="AD490" s="49">
        <f t="shared" si="153"/>
        <v>-0.30067042783604758</v>
      </c>
      <c r="AE490" s="49">
        <f t="shared" si="154"/>
        <v>-0.29445076341197718</v>
      </c>
      <c r="AF490" s="49">
        <f t="shared" si="155"/>
        <v>-1.7067523538562988</v>
      </c>
      <c r="AG490" s="49">
        <f t="shared" si="156"/>
        <v>-1.0516975259320114</v>
      </c>
      <c r="AH490" s="49">
        <f t="shared" si="157"/>
        <v>-1.4689376933287672</v>
      </c>
      <c r="AI490" s="49">
        <f t="shared" si="158"/>
        <v>-0.7217815017397573</v>
      </c>
      <c r="AJ490" s="87">
        <f t="shared" si="159"/>
        <v>-0.96437338272750928</v>
      </c>
      <c r="AK490" s="89">
        <f t="shared" si="160"/>
        <v>0.27390669688812269</v>
      </c>
      <c r="AL490" s="89">
        <f t="shared" si="160"/>
        <v>0.1002760328042014</v>
      </c>
      <c r="AM490" s="89">
        <f t="shared" si="160"/>
        <v>0.45663926290780871</v>
      </c>
      <c r="AN490" s="89">
        <f t="shared" si="160"/>
        <v>0.35192716474858915</v>
      </c>
    </row>
    <row r="491" spans="1:40">
      <c r="A491" s="1" t="s">
        <v>10</v>
      </c>
      <c r="B491" s="1">
        <v>13121008202</v>
      </c>
      <c r="C491" s="1"/>
      <c r="D491" s="10">
        <v>42.5</v>
      </c>
      <c r="E491" s="10">
        <v>49.6</v>
      </c>
      <c r="F491" s="10">
        <v>11.8</v>
      </c>
      <c r="G491" s="10">
        <v>8</v>
      </c>
      <c r="H491" s="10">
        <v>11.9</v>
      </c>
      <c r="I491" s="10">
        <v>7.2</v>
      </c>
      <c r="J491" s="10">
        <v>28.7</v>
      </c>
      <c r="K491" s="10">
        <v>67.099999999999994</v>
      </c>
      <c r="L491" s="10">
        <v>55.6</v>
      </c>
      <c r="M491" s="10">
        <v>32.1</v>
      </c>
      <c r="N491" s="10">
        <v>56.1</v>
      </c>
      <c r="O491" s="10">
        <v>31</v>
      </c>
      <c r="P491" s="10">
        <v>30.2</v>
      </c>
      <c r="Q491" s="10">
        <v>26</v>
      </c>
      <c r="R491" s="23"/>
      <c r="S491" s="49">
        <f t="shared" si="142"/>
        <v>-2.6833371648934721</v>
      </c>
      <c r="T491" s="49">
        <f t="shared" si="143"/>
        <v>-1.9315826985621256</v>
      </c>
      <c r="U491" s="49">
        <f t="shared" si="144"/>
        <v>-1.6407073587159946</v>
      </c>
      <c r="V491" s="49">
        <f t="shared" si="145"/>
        <v>-1.3415857509105653</v>
      </c>
      <c r="W491" s="49">
        <f t="shared" si="146"/>
        <v>-0.9379256964567152</v>
      </c>
      <c r="X491" s="49">
        <f t="shared" si="147"/>
        <v>0.44222877654459414</v>
      </c>
      <c r="Y491" s="49">
        <f t="shared" si="148"/>
        <v>-0.23281219636827663</v>
      </c>
      <c r="Z491" s="49">
        <f t="shared" si="149"/>
        <v>-1.7889427487850416</v>
      </c>
      <c r="AA491" s="49">
        <f t="shared" si="150"/>
        <v>-1.5756708353668485</v>
      </c>
      <c r="AB491" s="49">
        <f t="shared" si="151"/>
        <v>-1.5384765723768135</v>
      </c>
      <c r="AC491" s="49">
        <f t="shared" si="152"/>
        <v>-1.7810966256361032</v>
      </c>
      <c r="AD491" s="49">
        <f t="shared" si="153"/>
        <v>-1.9257507709401096</v>
      </c>
      <c r="AE491" s="49">
        <f t="shared" si="154"/>
        <v>-0.48834965431312022</v>
      </c>
      <c r="AF491" s="49">
        <f t="shared" si="155"/>
        <v>-2.0668297125879032</v>
      </c>
      <c r="AG491" s="49">
        <f t="shared" si="156"/>
        <v>-1.463086315429271</v>
      </c>
      <c r="AH491" s="49">
        <f t="shared" si="157"/>
        <v>-1.1893888699089366</v>
      </c>
      <c r="AI491" s="49">
        <f t="shared" si="158"/>
        <v>-1.6343633855095678</v>
      </c>
      <c r="AJ491" s="87">
        <f t="shared" si="159"/>
        <v>-1.5655066908693089</v>
      </c>
      <c r="AK491" s="89">
        <f t="shared" si="160"/>
        <v>0.15110363068209939</v>
      </c>
      <c r="AL491" s="89">
        <f t="shared" si="160"/>
        <v>0.18197586026770016</v>
      </c>
      <c r="AM491" s="89">
        <f t="shared" si="160"/>
        <v>0.24430689003458603</v>
      </c>
      <c r="AN491" s="89">
        <f t="shared" si="160"/>
        <v>0.18392801645552767</v>
      </c>
    </row>
    <row r="492" spans="1:40">
      <c r="A492" s="1" t="s">
        <v>10</v>
      </c>
      <c r="B492" s="1">
        <v>13121008301</v>
      </c>
      <c r="C492" s="1"/>
      <c r="D492" s="10">
        <v>42.5</v>
      </c>
      <c r="E492" s="10">
        <v>49.6</v>
      </c>
      <c r="F492" s="10">
        <v>14.7</v>
      </c>
      <c r="G492" s="10">
        <v>8</v>
      </c>
      <c r="H492" s="10">
        <v>19.2</v>
      </c>
      <c r="I492" s="10">
        <v>4.0999999999999996</v>
      </c>
      <c r="J492" s="10">
        <v>64</v>
      </c>
      <c r="K492" s="10">
        <v>59.6</v>
      </c>
      <c r="L492" s="10">
        <v>57.5</v>
      </c>
      <c r="M492" s="10">
        <v>37.9</v>
      </c>
      <c r="N492" s="10">
        <v>56.1</v>
      </c>
      <c r="O492" s="10">
        <v>24.1</v>
      </c>
      <c r="P492" s="10">
        <v>28.8</v>
      </c>
      <c r="Q492" s="10">
        <v>27</v>
      </c>
      <c r="R492" s="23"/>
      <c r="S492" s="49">
        <f t="shared" si="142"/>
        <v>-2.6833371648934721</v>
      </c>
      <c r="T492" s="49">
        <f t="shared" si="143"/>
        <v>-1.9315826985621256</v>
      </c>
      <c r="U492" s="49">
        <f t="shared" si="144"/>
        <v>-1.5017363505316006</v>
      </c>
      <c r="V492" s="49">
        <f t="shared" si="145"/>
        <v>-1.3415857509105653</v>
      </c>
      <c r="W492" s="49">
        <f t="shared" si="146"/>
        <v>-3.1</v>
      </c>
      <c r="X492" s="49">
        <f t="shared" si="147"/>
        <v>0.81234476913273712</v>
      </c>
      <c r="Y492" s="49">
        <f t="shared" si="148"/>
        <v>-2.0063171719345902</v>
      </c>
      <c r="Z492" s="49">
        <f t="shared" si="149"/>
        <v>-1.4188875560905692</v>
      </c>
      <c r="AA492" s="49">
        <f t="shared" si="150"/>
        <v>-1.7505432288091425</v>
      </c>
      <c r="AB492" s="49">
        <f t="shared" si="151"/>
        <v>-2.0286459844701241</v>
      </c>
      <c r="AC492" s="49">
        <f t="shared" si="152"/>
        <v>-1.7810966256361032</v>
      </c>
      <c r="AD492" s="49">
        <f t="shared" si="153"/>
        <v>-1.2160637856604877</v>
      </c>
      <c r="AE492" s="49">
        <f t="shared" si="154"/>
        <v>-0.38780948866067577</v>
      </c>
      <c r="AF492" s="49">
        <f t="shared" si="155"/>
        <v>-2.2168619453927385</v>
      </c>
      <c r="AG492" s="49">
        <f t="shared" si="156"/>
        <v>-1.6040126615361148</v>
      </c>
      <c r="AH492" s="49">
        <f t="shared" si="157"/>
        <v>-1.6788877668142308</v>
      </c>
      <c r="AI492" s="49">
        <f t="shared" si="158"/>
        <v>-1.7326922564566118</v>
      </c>
      <c r="AJ492" s="87">
        <f t="shared" si="159"/>
        <v>-1.4004579613375012</v>
      </c>
      <c r="AK492" s="89">
        <f t="shared" si="160"/>
        <v>0.10903591310457177</v>
      </c>
      <c r="AL492" s="89">
        <f t="shared" si="160"/>
        <v>3.8916859226315159E-2</v>
      </c>
      <c r="AM492" s="89">
        <f t="shared" si="160"/>
        <v>0.22142850195626523</v>
      </c>
      <c r="AN492" s="89">
        <f t="shared" si="160"/>
        <v>0.23005430094624643</v>
      </c>
    </row>
    <row r="493" spans="1:40">
      <c r="A493" s="1" t="s">
        <v>10</v>
      </c>
      <c r="B493" s="1">
        <v>13121008302</v>
      </c>
      <c r="C493" s="1"/>
      <c r="D493" s="12">
        <v>42.5</v>
      </c>
      <c r="E493" s="12">
        <v>49.6</v>
      </c>
      <c r="F493" s="12">
        <v>15.6</v>
      </c>
      <c r="G493" s="12">
        <v>8</v>
      </c>
      <c r="H493" s="12">
        <v>15.8</v>
      </c>
      <c r="I493" s="12">
        <v>11.7</v>
      </c>
      <c r="J493" s="12">
        <v>56.9</v>
      </c>
      <c r="K493" s="12">
        <v>45</v>
      </c>
      <c r="L493" s="12">
        <v>49.2</v>
      </c>
      <c r="M493" s="12">
        <v>25.6</v>
      </c>
      <c r="N493" s="12">
        <v>56.1</v>
      </c>
      <c r="O493" s="12">
        <v>25.2</v>
      </c>
      <c r="P493" s="12">
        <v>36.6</v>
      </c>
      <c r="Q493" s="12">
        <v>26.4</v>
      </c>
      <c r="R493" s="23"/>
      <c r="S493" s="49">
        <f t="shared" si="142"/>
        <v>-2.6833371648934721</v>
      </c>
      <c r="T493" s="49">
        <f t="shared" si="143"/>
        <v>-1.9315826985621256</v>
      </c>
      <c r="U493" s="49">
        <f t="shared" si="144"/>
        <v>-1.4586074169571335</v>
      </c>
      <c r="V493" s="49">
        <f t="shared" si="145"/>
        <v>-1.3415857509105653</v>
      </c>
      <c r="W493" s="49">
        <f t="shared" si="146"/>
        <v>-2.3306852832734823</v>
      </c>
      <c r="X493" s="49">
        <f t="shared" si="147"/>
        <v>-9.5036373986581019E-2</v>
      </c>
      <c r="Y493" s="49">
        <f t="shared" si="148"/>
        <v>-1.6496065394552466</v>
      </c>
      <c r="Z493" s="49">
        <f t="shared" si="149"/>
        <v>-0.6985134476453293</v>
      </c>
      <c r="AA493" s="49">
        <f t="shared" si="150"/>
        <v>-0.98662698377175229</v>
      </c>
      <c r="AB493" s="49">
        <f t="shared" si="151"/>
        <v>-0.98914878296189612</v>
      </c>
      <c r="AC493" s="49">
        <f t="shared" si="152"/>
        <v>-1.7810966256361032</v>
      </c>
      <c r="AD493" s="49">
        <f t="shared" si="153"/>
        <v>-1.3292022905601373</v>
      </c>
      <c r="AE493" s="49">
        <f t="shared" si="154"/>
        <v>-0.94796184015286689</v>
      </c>
      <c r="AF493" s="49">
        <f t="shared" si="155"/>
        <v>-2.1268426057098373</v>
      </c>
      <c r="AG493" s="49">
        <f t="shared" si="156"/>
        <v>-1.3597323942155259</v>
      </c>
      <c r="AH493" s="49">
        <f t="shared" si="157"/>
        <v>-1.641491604005515</v>
      </c>
      <c r="AI493" s="49">
        <f t="shared" si="158"/>
        <v>-0.89142973812632587</v>
      </c>
      <c r="AJ493" s="87">
        <f t="shared" si="159"/>
        <v>-1.5462758405147361</v>
      </c>
      <c r="AK493" s="89">
        <f t="shared" si="160"/>
        <v>0.18195565862621088</v>
      </c>
      <c r="AL493" s="89">
        <f t="shared" si="160"/>
        <v>4.9846113057158713E-2</v>
      </c>
      <c r="AM493" s="89">
        <f t="shared" si="160"/>
        <v>0.41716684599228332</v>
      </c>
      <c r="AN493" s="89">
        <f t="shared" si="160"/>
        <v>0.18930247572564593</v>
      </c>
    </row>
    <row r="494" spans="1:40">
      <c r="A494" s="1" t="s">
        <v>10</v>
      </c>
      <c r="B494" s="1">
        <v>13121008400</v>
      </c>
      <c r="C494" s="1"/>
      <c r="D494" s="10">
        <v>48.6</v>
      </c>
      <c r="E494" s="10">
        <v>52.3</v>
      </c>
      <c r="F494" s="10">
        <v>14</v>
      </c>
      <c r="G494" s="10">
        <v>9</v>
      </c>
      <c r="H494" s="10">
        <v>12.1</v>
      </c>
      <c r="I494" s="10">
        <v>17.600000000000001</v>
      </c>
      <c r="J494" s="10">
        <v>74.2</v>
      </c>
      <c r="K494" s="10">
        <v>73.099999999999994</v>
      </c>
      <c r="L494" s="10">
        <v>49.9</v>
      </c>
      <c r="M494" s="10">
        <v>27.5</v>
      </c>
      <c r="N494" s="10">
        <v>56.1</v>
      </c>
      <c r="O494" s="10">
        <v>32</v>
      </c>
      <c r="P494" s="10">
        <v>40</v>
      </c>
      <c r="Q494" s="10">
        <v>27.2</v>
      </c>
      <c r="R494" s="23"/>
      <c r="S494" s="49">
        <f t="shared" si="142"/>
        <v>-2.1637280504021783</v>
      </c>
      <c r="T494" s="49">
        <f t="shared" si="143"/>
        <v>-1.673484826070696</v>
      </c>
      <c r="U494" s="49">
        <f t="shared" si="144"/>
        <v>-1.5352810766450751</v>
      </c>
      <c r="V494" s="49">
        <f t="shared" si="145"/>
        <v>-1.2884303115165985</v>
      </c>
      <c r="W494" s="49">
        <f t="shared" si="146"/>
        <v>-1.0093492650114209</v>
      </c>
      <c r="X494" s="49">
        <f t="shared" si="147"/>
        <v>-0.79945068246078888</v>
      </c>
      <c r="Y494" s="49">
        <f t="shared" si="148"/>
        <v>-2.5187747002851966</v>
      </c>
      <c r="Z494" s="49">
        <f t="shared" si="149"/>
        <v>-2.0849869029406194</v>
      </c>
      <c r="AA494" s="49">
        <f t="shared" si="150"/>
        <v>-1.0510536550399656</v>
      </c>
      <c r="AB494" s="49">
        <f t="shared" si="151"/>
        <v>-1.1497215214062564</v>
      </c>
      <c r="AC494" s="49">
        <f t="shared" si="152"/>
        <v>-1.7810966256361032</v>
      </c>
      <c r="AD494" s="49">
        <f t="shared" si="153"/>
        <v>-2.0286039572125185</v>
      </c>
      <c r="AE494" s="49">
        <f t="shared" si="154"/>
        <v>-1.1921308138802322</v>
      </c>
      <c r="AF494" s="49">
        <f t="shared" si="155"/>
        <v>-2.2468683919537056</v>
      </c>
      <c r="AG494" s="49">
        <f t="shared" si="156"/>
        <v>-1.6035159552931297</v>
      </c>
      <c r="AH494" s="49">
        <f t="shared" si="157"/>
        <v>-1.5697855589131362</v>
      </c>
      <c r="AI494" s="49">
        <f t="shared" si="158"/>
        <v>-1.4285873597956138</v>
      </c>
      <c r="AJ494" s="87">
        <f t="shared" si="159"/>
        <v>-1.8121749471706399</v>
      </c>
      <c r="AK494" s="89">
        <f t="shared" si="160"/>
        <v>0.10918418415910579</v>
      </c>
      <c r="AL494" s="89">
        <f t="shared" si="160"/>
        <v>7.0802636645666245E-2</v>
      </c>
      <c r="AM494" s="89">
        <f t="shared" si="160"/>
        <v>0.29218523673129321</v>
      </c>
      <c r="AN494" s="89">
        <f t="shared" si="160"/>
        <v>0.11499146543050441</v>
      </c>
    </row>
    <row r="495" spans="1:40">
      <c r="A495" s="1" t="s">
        <v>10</v>
      </c>
      <c r="B495" s="1">
        <v>13121008500</v>
      </c>
      <c r="C495" s="1"/>
      <c r="D495" s="12">
        <v>42.5</v>
      </c>
      <c r="E495" s="12">
        <v>49.6</v>
      </c>
      <c r="F495" s="12">
        <v>16.7</v>
      </c>
      <c r="G495" s="12">
        <v>8</v>
      </c>
      <c r="H495" s="12">
        <v>13.2</v>
      </c>
      <c r="I495" s="12">
        <v>2.2999999999999998</v>
      </c>
      <c r="J495" s="12">
        <v>54.7</v>
      </c>
      <c r="K495" s="12">
        <v>59.5</v>
      </c>
      <c r="L495" s="12">
        <v>54.6</v>
      </c>
      <c r="M495" s="12">
        <v>41.8</v>
      </c>
      <c r="N495" s="12">
        <v>56.1</v>
      </c>
      <c r="O495" s="12">
        <v>21.6</v>
      </c>
      <c r="P495" s="12">
        <v>48.1</v>
      </c>
      <c r="Q495" s="12">
        <v>33.700000000000003</v>
      </c>
      <c r="R495" s="23"/>
      <c r="S495" s="49">
        <f t="shared" si="142"/>
        <v>-2.6833371648934721</v>
      </c>
      <c r="T495" s="49">
        <f t="shared" si="143"/>
        <v>-1.9315826985621256</v>
      </c>
      <c r="U495" s="49">
        <f t="shared" si="144"/>
        <v>-1.4058942759216737</v>
      </c>
      <c r="V495" s="49">
        <f t="shared" si="145"/>
        <v>-1.3415857509105653</v>
      </c>
      <c r="W495" s="49">
        <f t="shared" si="146"/>
        <v>-1.4021788920623039</v>
      </c>
      <c r="X495" s="49">
        <f t="shared" si="147"/>
        <v>1.0272508293452074</v>
      </c>
      <c r="Y495" s="49">
        <f t="shared" si="148"/>
        <v>-1.5390764843208025</v>
      </c>
      <c r="Z495" s="49">
        <f t="shared" si="149"/>
        <v>-1.4139534868546428</v>
      </c>
      <c r="AA495" s="49">
        <f t="shared" si="150"/>
        <v>-1.4836327335551147</v>
      </c>
      <c r="AB495" s="49">
        <f t="shared" si="151"/>
        <v>-2.3582426581190745</v>
      </c>
      <c r="AC495" s="49">
        <f t="shared" si="152"/>
        <v>-1.7810966256361032</v>
      </c>
      <c r="AD495" s="49">
        <f t="shared" si="153"/>
        <v>-0.95893081997946528</v>
      </c>
      <c r="AE495" s="49">
        <f t="shared" si="154"/>
        <v>-1.7738274865836616</v>
      </c>
      <c r="AF495" s="49">
        <f t="shared" si="155"/>
        <v>-3.1</v>
      </c>
      <c r="AG495" s="49">
        <f t="shared" si="156"/>
        <v>-1.6602024421543649</v>
      </c>
      <c r="AH495" s="49">
        <f t="shared" si="157"/>
        <v>-1.3252006339036766</v>
      </c>
      <c r="AI495" s="49">
        <f t="shared" si="158"/>
        <v>-1.7519429595096108</v>
      </c>
      <c r="AJ495" s="87">
        <f t="shared" si="159"/>
        <v>-1.9034637330498074</v>
      </c>
      <c r="AK495" s="89">
        <f t="shared" si="160"/>
        <v>9.2262783827526035E-2</v>
      </c>
      <c r="AL495" s="89">
        <f t="shared" si="160"/>
        <v>0.1422840541991057</v>
      </c>
      <c r="AM495" s="89">
        <f t="shared" si="160"/>
        <v>0.21694939982700132</v>
      </c>
      <c r="AN495" s="89">
        <f t="shared" si="160"/>
        <v>8.9478924254213207E-2</v>
      </c>
    </row>
    <row r="496" spans="1:40">
      <c r="A496" s="1" t="s">
        <v>10</v>
      </c>
      <c r="B496" s="1">
        <v>13121008601</v>
      </c>
      <c r="C496" s="1"/>
      <c r="D496" s="10">
        <v>42.5</v>
      </c>
      <c r="E496" s="10">
        <v>49.6</v>
      </c>
      <c r="F496" s="10">
        <v>13.8</v>
      </c>
      <c r="G496" s="10">
        <v>8</v>
      </c>
      <c r="H496" s="10">
        <v>15.7</v>
      </c>
      <c r="I496" s="10">
        <v>1.5</v>
      </c>
      <c r="J496" s="10">
        <v>64.099999999999994</v>
      </c>
      <c r="K496" s="10">
        <v>78.7</v>
      </c>
      <c r="L496" s="10">
        <v>52.2</v>
      </c>
      <c r="M496" s="10">
        <v>43.3</v>
      </c>
      <c r="N496" s="10">
        <v>56.1</v>
      </c>
      <c r="O496" s="10">
        <v>24</v>
      </c>
      <c r="P496" s="10">
        <v>23.2</v>
      </c>
      <c r="Q496" s="10">
        <v>29.8</v>
      </c>
      <c r="R496" s="23"/>
      <c r="S496" s="49">
        <f t="shared" si="142"/>
        <v>-2.6833371648934721</v>
      </c>
      <c r="T496" s="49">
        <f t="shared" si="143"/>
        <v>-1.9315826985621256</v>
      </c>
      <c r="U496" s="49">
        <f t="shared" si="144"/>
        <v>-1.5448652841060675</v>
      </c>
      <c r="V496" s="49">
        <f t="shared" si="145"/>
        <v>-1.3415857509105653</v>
      </c>
      <c r="W496" s="49">
        <f t="shared" si="146"/>
        <v>-2.294973498996129</v>
      </c>
      <c r="X496" s="49">
        <f t="shared" si="147"/>
        <v>1.1227646338840829</v>
      </c>
      <c r="Y496" s="49">
        <f t="shared" si="148"/>
        <v>-2.0113412653497917</v>
      </c>
      <c r="Z496" s="49">
        <f t="shared" si="149"/>
        <v>-2.3612947801524928</v>
      </c>
      <c r="AA496" s="49">
        <f t="shared" si="150"/>
        <v>-1.2627412892069536</v>
      </c>
      <c r="AB496" s="49">
        <f t="shared" si="151"/>
        <v>-2.4850106095225168</v>
      </c>
      <c r="AC496" s="49">
        <f t="shared" si="152"/>
        <v>-1.7810966256361032</v>
      </c>
      <c r="AD496" s="49">
        <f t="shared" si="153"/>
        <v>-1.2057784670332465</v>
      </c>
      <c r="AE496" s="49">
        <f t="shared" si="154"/>
        <v>1.4351173949102581E-2</v>
      </c>
      <c r="AF496" s="49">
        <f t="shared" si="155"/>
        <v>-2.6369521972462775</v>
      </c>
      <c r="AG496" s="49">
        <f t="shared" si="156"/>
        <v>-1.6550450706000028</v>
      </c>
      <c r="AH496" s="49">
        <f t="shared" si="157"/>
        <v>-1.5264172898477237</v>
      </c>
      <c r="AI496" s="49">
        <f t="shared" si="158"/>
        <v>-2.0363488929606546</v>
      </c>
      <c r="AJ496" s="87">
        <f t="shared" si="159"/>
        <v>-1.4023690289916311</v>
      </c>
      <c r="AK496" s="89">
        <f t="shared" si="160"/>
        <v>9.380230327144029E-2</v>
      </c>
      <c r="AL496" s="89">
        <f t="shared" si="160"/>
        <v>8.3477274502086724E-2</v>
      </c>
      <c r="AM496" s="89">
        <f t="shared" si="160"/>
        <v>0.15077606482781958</v>
      </c>
      <c r="AN496" s="89">
        <f t="shared" si="160"/>
        <v>0.22952021352524379</v>
      </c>
    </row>
    <row r="497" spans="1:40">
      <c r="A497" s="1" t="s">
        <v>10</v>
      </c>
      <c r="B497" s="1">
        <v>13121008602</v>
      </c>
      <c r="C497" s="1"/>
      <c r="D497" s="12">
        <v>42.5</v>
      </c>
      <c r="E497" s="12">
        <v>49.6</v>
      </c>
      <c r="F497" s="12">
        <v>15.2</v>
      </c>
      <c r="G497" s="12">
        <v>8</v>
      </c>
      <c r="H497" s="12">
        <v>13.6</v>
      </c>
      <c r="I497" s="12">
        <v>22.7</v>
      </c>
      <c r="J497" s="12">
        <v>52.5</v>
      </c>
      <c r="K497" s="12">
        <v>63.5</v>
      </c>
      <c r="L497" s="12">
        <v>42.8</v>
      </c>
      <c r="M497" s="12">
        <v>22.7</v>
      </c>
      <c r="N497" s="12">
        <v>56.1</v>
      </c>
      <c r="O497" s="12">
        <v>17.2</v>
      </c>
      <c r="P497" s="12">
        <v>32.799999999999997</v>
      </c>
      <c r="Q497" s="12">
        <v>21.4</v>
      </c>
      <c r="R497" s="23"/>
      <c r="S497" s="49">
        <f t="shared" si="142"/>
        <v>-2.6833371648934721</v>
      </c>
      <c r="T497" s="49">
        <f t="shared" si="143"/>
        <v>-1.9315826985621256</v>
      </c>
      <c r="U497" s="49">
        <f t="shared" si="144"/>
        <v>-1.477775831879119</v>
      </c>
      <c r="V497" s="49">
        <f t="shared" si="145"/>
        <v>-1.3415857509105653</v>
      </c>
      <c r="W497" s="49">
        <f t="shared" si="146"/>
        <v>-1.5450260291717159</v>
      </c>
      <c r="X497" s="49">
        <f t="shared" si="147"/>
        <v>-1.4083511863961204</v>
      </c>
      <c r="Y497" s="49">
        <f t="shared" si="148"/>
        <v>-1.4285464291863577</v>
      </c>
      <c r="Z497" s="49">
        <f t="shared" si="149"/>
        <v>-1.6113162562916949</v>
      </c>
      <c r="AA497" s="49">
        <f t="shared" si="150"/>
        <v>-0.39758313217665558</v>
      </c>
      <c r="AB497" s="49">
        <f t="shared" si="151"/>
        <v>-0.74406407691524046</v>
      </c>
      <c r="AC497" s="49">
        <f t="shared" si="152"/>
        <v>-1.7810966256361032</v>
      </c>
      <c r="AD497" s="49">
        <f t="shared" si="153"/>
        <v>-0.50637680038086552</v>
      </c>
      <c r="AE497" s="49">
        <f t="shared" si="154"/>
        <v>-0.67506710481051713</v>
      </c>
      <c r="AF497" s="49">
        <f t="shared" si="155"/>
        <v>-1.3766814416856605</v>
      </c>
      <c r="AG497" s="49">
        <f t="shared" si="156"/>
        <v>-1.2301630934345646</v>
      </c>
      <c r="AH497" s="49">
        <f t="shared" si="157"/>
        <v>-1.6880292987142107</v>
      </c>
      <c r="AI497" s="49">
        <f t="shared" si="158"/>
        <v>-0.9176544884611969</v>
      </c>
      <c r="AJ497" s="87">
        <f t="shared" si="159"/>
        <v>-1.0848054931282864</v>
      </c>
      <c r="AK497" s="89">
        <f t="shared" si="160"/>
        <v>0.22063320120464941</v>
      </c>
      <c r="AL497" s="89">
        <f t="shared" si="160"/>
        <v>3.6245191465944085E-2</v>
      </c>
      <c r="AM497" s="89">
        <f t="shared" si="160"/>
        <v>0.41106507741058795</v>
      </c>
      <c r="AN497" s="89">
        <f t="shared" si="160"/>
        <v>0.31826991817709499</v>
      </c>
    </row>
    <row r="498" spans="1:40">
      <c r="A498" s="1" t="s">
        <v>10</v>
      </c>
      <c r="B498" s="1">
        <v>13121008700</v>
      </c>
      <c r="C498" s="1"/>
      <c r="D498" s="12">
        <v>42.5</v>
      </c>
      <c r="E498" s="12">
        <v>49.6</v>
      </c>
      <c r="F498" s="12">
        <v>15.2</v>
      </c>
      <c r="G498" s="12">
        <v>8</v>
      </c>
      <c r="H498" s="12">
        <v>15.7</v>
      </c>
      <c r="I498" s="12">
        <v>15.4</v>
      </c>
      <c r="J498" s="12">
        <v>72.2</v>
      </c>
      <c r="K498" s="12">
        <v>65.099999999999994</v>
      </c>
      <c r="L498" s="12">
        <v>55.5</v>
      </c>
      <c r="M498" s="12">
        <v>21.3</v>
      </c>
      <c r="N498" s="12">
        <v>56.1</v>
      </c>
      <c r="O498" s="12">
        <v>15.9</v>
      </c>
      <c r="P498" s="12">
        <v>34.200000000000003</v>
      </c>
      <c r="Q498" s="12">
        <v>25</v>
      </c>
      <c r="R498" s="23"/>
      <c r="S498" s="49">
        <f t="shared" si="142"/>
        <v>-2.6833371648934721</v>
      </c>
      <c r="T498" s="49">
        <f t="shared" si="143"/>
        <v>-1.9315826985621256</v>
      </c>
      <c r="U498" s="49">
        <f t="shared" si="144"/>
        <v>-1.477775831879119</v>
      </c>
      <c r="V498" s="49">
        <f t="shared" si="145"/>
        <v>-1.3415857509105653</v>
      </c>
      <c r="W498" s="49">
        <f t="shared" si="146"/>
        <v>-2.294973498996129</v>
      </c>
      <c r="X498" s="49">
        <f t="shared" si="147"/>
        <v>-0.53678771997888075</v>
      </c>
      <c r="Y498" s="49">
        <f t="shared" si="148"/>
        <v>-2.4182928319811561</v>
      </c>
      <c r="Z498" s="49">
        <f t="shared" si="149"/>
        <v>-1.6902613640665156</v>
      </c>
      <c r="AA498" s="49">
        <f t="shared" si="150"/>
        <v>-1.5664670251856749</v>
      </c>
      <c r="AB498" s="49">
        <f t="shared" si="151"/>
        <v>-0.62574732227202767</v>
      </c>
      <c r="AC498" s="49">
        <f t="shared" si="152"/>
        <v>-1.7810966256361032</v>
      </c>
      <c r="AD498" s="49">
        <f t="shared" si="153"/>
        <v>-0.37266765822673398</v>
      </c>
      <c r="AE498" s="49">
        <f t="shared" si="154"/>
        <v>-0.77560727046296207</v>
      </c>
      <c r="AF498" s="49">
        <f t="shared" si="155"/>
        <v>-1.9167974797830678</v>
      </c>
      <c r="AG498" s="49">
        <f t="shared" si="156"/>
        <v>-1.4392495857356415</v>
      </c>
      <c r="AH498" s="49">
        <f t="shared" si="157"/>
        <v>-1.8120479281716351</v>
      </c>
      <c r="AI498" s="49">
        <f t="shared" si="158"/>
        <v>-1.2941585705080727</v>
      </c>
      <c r="AJ498" s="87">
        <f t="shared" si="159"/>
        <v>-1.2115422585272166</v>
      </c>
      <c r="AK498" s="89">
        <f t="shared" si="160"/>
        <v>0.15821909801964912</v>
      </c>
      <c r="AL498" s="89">
        <f t="shared" si="160"/>
        <v>0</v>
      </c>
      <c r="AM498" s="89">
        <f t="shared" si="160"/>
        <v>0.32346306978884481</v>
      </c>
      <c r="AN498" s="89">
        <f t="shared" si="160"/>
        <v>0.28285070524036088</v>
      </c>
    </row>
    <row r="499" spans="1:40">
      <c r="A499" s="1" t="s">
        <v>10</v>
      </c>
      <c r="B499" s="1">
        <v>13121008800</v>
      </c>
      <c r="C499" s="1"/>
      <c r="D499" s="12">
        <v>73.5</v>
      </c>
      <c r="E499" s="12">
        <v>72.900000000000006</v>
      </c>
      <c r="F499" s="12">
        <v>47.4</v>
      </c>
      <c r="G499" s="12">
        <v>44.9</v>
      </c>
      <c r="H499" s="12">
        <v>6.8</v>
      </c>
      <c r="I499" s="12">
        <v>0.7</v>
      </c>
      <c r="J499" s="12">
        <v>19.5</v>
      </c>
      <c r="K499" s="12">
        <v>13</v>
      </c>
      <c r="L499" s="12">
        <v>27.7</v>
      </c>
      <c r="M499" s="12">
        <v>10.199999999999999</v>
      </c>
      <c r="N499" s="12">
        <v>75.2</v>
      </c>
      <c r="O499" s="12">
        <v>10.8</v>
      </c>
      <c r="P499" s="12">
        <v>13.3</v>
      </c>
      <c r="Q499" s="12">
        <v>10.8</v>
      </c>
      <c r="R499" s="23"/>
      <c r="S499" s="49">
        <f t="shared" si="142"/>
        <v>-4.2700681413126683E-2</v>
      </c>
      <c r="T499" s="49">
        <f t="shared" si="143"/>
        <v>0.29570634923428918</v>
      </c>
      <c r="U499" s="49">
        <f t="shared" si="144"/>
        <v>6.5281569340705878E-2</v>
      </c>
      <c r="V499" s="49">
        <f t="shared" si="145"/>
        <v>0.61984996272681536</v>
      </c>
      <c r="W499" s="49">
        <f t="shared" si="146"/>
        <v>0.88337530168828815</v>
      </c>
      <c r="X499" s="49">
        <f t="shared" si="147"/>
        <v>1.2182784384229586</v>
      </c>
      <c r="Y499" s="49">
        <f t="shared" si="148"/>
        <v>0.2294043978303093</v>
      </c>
      <c r="Z499" s="49">
        <f t="shared" si="149"/>
        <v>0.88038870785108669</v>
      </c>
      <c r="AA499" s="49">
        <f t="shared" si="150"/>
        <v>0.99219220518052442</v>
      </c>
      <c r="AB499" s="49">
        <f t="shared" si="151"/>
        <v>0.31233551811344668</v>
      </c>
      <c r="AC499" s="49">
        <f t="shared" si="152"/>
        <v>1.332163301408017E-2</v>
      </c>
      <c r="AD499" s="49">
        <f t="shared" si="153"/>
        <v>0.15188359176255178</v>
      </c>
      <c r="AE499" s="49">
        <f t="shared" si="154"/>
        <v>0.72531377391996044</v>
      </c>
      <c r="AF499" s="49">
        <f t="shared" si="155"/>
        <v>0.21366022604559312</v>
      </c>
      <c r="AG499" s="49">
        <f t="shared" si="156"/>
        <v>0.49045939621273965</v>
      </c>
      <c r="AH499" s="49">
        <f t="shared" si="157"/>
        <v>0.46702790540431993</v>
      </c>
      <c r="AI499" s="49">
        <f t="shared" si="158"/>
        <v>0.72830547704835258</v>
      </c>
      <c r="AJ499" s="87">
        <f t="shared" si="159"/>
        <v>0.27604480618554639</v>
      </c>
      <c r="AK499" s="89">
        <f t="shared" si="160"/>
        <v>0.734253705472518</v>
      </c>
      <c r="AL499" s="89">
        <f t="shared" si="160"/>
        <v>0.6660736400229702</v>
      </c>
      <c r="AM499" s="89">
        <f t="shared" si="160"/>
        <v>0.79403409240708323</v>
      </c>
      <c r="AN499" s="89">
        <f t="shared" si="160"/>
        <v>0.69858770816246185</v>
      </c>
    </row>
    <row r="500" spans="1:40">
      <c r="A500" s="1" t="s">
        <v>10</v>
      </c>
      <c r="B500" s="1">
        <v>13121008902</v>
      </c>
      <c r="C500" s="1"/>
      <c r="D500" s="12">
        <v>73.5</v>
      </c>
      <c r="E500" s="12">
        <v>72.900000000000006</v>
      </c>
      <c r="F500" s="12">
        <v>69</v>
      </c>
      <c r="G500" s="12">
        <v>44.9</v>
      </c>
      <c r="H500" s="12">
        <v>6.7</v>
      </c>
      <c r="I500" s="12">
        <v>1.3</v>
      </c>
      <c r="J500" s="12">
        <v>5.7</v>
      </c>
      <c r="K500" s="12">
        <v>22.4</v>
      </c>
      <c r="L500" s="12">
        <v>34.5</v>
      </c>
      <c r="M500" s="12">
        <v>1.8</v>
      </c>
      <c r="N500" s="12">
        <v>75.2</v>
      </c>
      <c r="O500" s="12">
        <v>7.4</v>
      </c>
      <c r="P500" s="12">
        <v>19.7</v>
      </c>
      <c r="Q500" s="12">
        <v>9.4</v>
      </c>
      <c r="R500" s="23"/>
      <c r="S500" s="49">
        <f t="shared" si="142"/>
        <v>-4.2700681413126683E-2</v>
      </c>
      <c r="T500" s="49">
        <f t="shared" si="143"/>
        <v>0.29570634923428918</v>
      </c>
      <c r="U500" s="49">
        <f t="shared" si="144"/>
        <v>1.1003759751279176</v>
      </c>
      <c r="V500" s="49">
        <f t="shared" si="145"/>
        <v>0.61984996272681536</v>
      </c>
      <c r="W500" s="49">
        <f t="shared" si="146"/>
        <v>0.91908708596564104</v>
      </c>
      <c r="X500" s="49">
        <f t="shared" si="147"/>
        <v>1.1466430850188016</v>
      </c>
      <c r="Y500" s="49">
        <f t="shared" si="148"/>
        <v>0.9227292891281883</v>
      </c>
      <c r="Z500" s="49">
        <f t="shared" si="149"/>
        <v>0.4165861996740145</v>
      </c>
      <c r="AA500" s="49">
        <f t="shared" si="150"/>
        <v>0.36633311286073461</v>
      </c>
      <c r="AB500" s="49">
        <f t="shared" si="151"/>
        <v>1.0222360459727244</v>
      </c>
      <c r="AC500" s="49">
        <f t="shared" si="152"/>
        <v>1.332163301408017E-2</v>
      </c>
      <c r="AD500" s="49">
        <f t="shared" si="153"/>
        <v>0.50158442508874235</v>
      </c>
      <c r="AE500" s="49">
        <f t="shared" si="154"/>
        <v>0.26570158808021399</v>
      </c>
      <c r="AF500" s="49">
        <f t="shared" si="155"/>
        <v>0.42370535197236259</v>
      </c>
      <c r="AG500" s="49">
        <f t="shared" si="156"/>
        <v>0.53720323725767838</v>
      </c>
      <c r="AH500" s="49">
        <f t="shared" si="157"/>
        <v>0.708813009398361</v>
      </c>
      <c r="AI500" s="49">
        <f t="shared" si="158"/>
        <v>0.60171845283582448</v>
      </c>
      <c r="AJ500" s="87">
        <f t="shared" si="159"/>
        <v>0.30107824953884976</v>
      </c>
      <c r="AK500" s="89">
        <f t="shared" si="160"/>
        <v>0.74820714113511932</v>
      </c>
      <c r="AL500" s="89">
        <f t="shared" si="160"/>
        <v>0.73673679302036521</v>
      </c>
      <c r="AM500" s="89">
        <f t="shared" si="160"/>
        <v>0.76458081955120216</v>
      </c>
      <c r="AN500" s="89">
        <f t="shared" si="160"/>
        <v>0.70558382217783344</v>
      </c>
    </row>
    <row r="501" spans="1:40">
      <c r="A501" s="1" t="s">
        <v>10</v>
      </c>
      <c r="B501" s="1">
        <v>13121008903</v>
      </c>
      <c r="C501" s="1"/>
      <c r="D501" s="12">
        <v>73.5</v>
      </c>
      <c r="E501" s="12">
        <v>72.900000000000006</v>
      </c>
      <c r="F501" s="12">
        <v>52.5</v>
      </c>
      <c r="G501" s="12">
        <v>44.9</v>
      </c>
      <c r="H501" s="12">
        <v>9.1999999999999993</v>
      </c>
      <c r="I501" s="12">
        <v>10.6</v>
      </c>
      <c r="J501" s="12">
        <v>52.8</v>
      </c>
      <c r="K501" s="12">
        <v>41.5</v>
      </c>
      <c r="L501" s="12">
        <v>38.700000000000003</v>
      </c>
      <c r="M501" s="12">
        <v>44.7</v>
      </c>
      <c r="N501" s="12">
        <v>75.2</v>
      </c>
      <c r="O501" s="12">
        <v>13.2</v>
      </c>
      <c r="P501" s="12">
        <v>30.8</v>
      </c>
      <c r="Q501" s="12">
        <v>3.4</v>
      </c>
      <c r="R501" s="23"/>
      <c r="S501" s="49">
        <f t="shared" si="142"/>
        <v>-4.2700681413126683E-2</v>
      </c>
      <c r="T501" s="49">
        <f t="shared" si="143"/>
        <v>0.29570634923428918</v>
      </c>
      <c r="U501" s="49">
        <f t="shared" si="144"/>
        <v>0.30967885959601982</v>
      </c>
      <c r="V501" s="49">
        <f t="shared" si="145"/>
        <v>0.61984996272681536</v>
      </c>
      <c r="W501" s="49">
        <f t="shared" si="146"/>
        <v>2.6292479031816276E-2</v>
      </c>
      <c r="X501" s="49">
        <f t="shared" si="147"/>
        <v>3.6295107254372891E-2</v>
      </c>
      <c r="Y501" s="49">
        <f t="shared" si="148"/>
        <v>-1.4436187094319637</v>
      </c>
      <c r="Z501" s="49">
        <f t="shared" si="149"/>
        <v>-0.5258210243879089</v>
      </c>
      <c r="AA501" s="49">
        <f t="shared" si="150"/>
        <v>-2.0226914748547563E-2</v>
      </c>
      <c r="AB501" s="49">
        <f t="shared" si="151"/>
        <v>-2.6033273641657302</v>
      </c>
      <c r="AC501" s="49">
        <f t="shared" si="152"/>
        <v>1.332163301408017E-2</v>
      </c>
      <c r="AD501" s="49">
        <f t="shared" si="153"/>
        <v>-9.4964055291229615E-2</v>
      </c>
      <c r="AE501" s="49">
        <f t="shared" si="154"/>
        <v>-0.53143829673559662</v>
      </c>
      <c r="AF501" s="49">
        <f t="shared" si="155"/>
        <v>1.3238987488013743</v>
      </c>
      <c r="AG501" s="49">
        <f t="shared" si="156"/>
        <v>-0.30014797405921173</v>
      </c>
      <c r="AH501" s="49">
        <f t="shared" si="157"/>
        <v>-2.8356661857396683E-2</v>
      </c>
      <c r="AI501" s="49">
        <f t="shared" si="158"/>
        <v>-1.0497917677673956</v>
      </c>
      <c r="AJ501" s="87">
        <f t="shared" si="159"/>
        <v>0.17770450744715705</v>
      </c>
      <c r="AK501" s="89">
        <f t="shared" si="160"/>
        <v>0.49825065504150196</v>
      </c>
      <c r="AL501" s="89">
        <f t="shared" si="160"/>
        <v>0.52129451636849666</v>
      </c>
      <c r="AM501" s="89">
        <f t="shared" si="160"/>
        <v>0.38032041486677831</v>
      </c>
      <c r="AN501" s="89">
        <f t="shared" si="160"/>
        <v>0.67110447572936971</v>
      </c>
    </row>
    <row r="502" spans="1:40">
      <c r="A502" s="1" t="s">
        <v>10</v>
      </c>
      <c r="B502" s="1">
        <v>13121008904</v>
      </c>
      <c r="C502" s="1"/>
      <c r="D502" s="12">
        <v>73.5</v>
      </c>
      <c r="E502" s="12">
        <v>72.900000000000006</v>
      </c>
      <c r="F502" s="12">
        <v>83.5</v>
      </c>
      <c r="G502" s="12">
        <v>44.9</v>
      </c>
      <c r="H502" s="12">
        <v>8.6999999999999993</v>
      </c>
      <c r="I502" s="12">
        <v>2.9</v>
      </c>
      <c r="J502" s="12">
        <v>6.6</v>
      </c>
      <c r="K502" s="12">
        <v>14.8</v>
      </c>
      <c r="L502" s="12">
        <v>38.200000000000003</v>
      </c>
      <c r="M502" s="12">
        <v>5.9</v>
      </c>
      <c r="N502" s="12">
        <v>75.2</v>
      </c>
      <c r="O502" s="12">
        <v>2.2000000000000002</v>
      </c>
      <c r="P502" s="12">
        <v>9.1999999999999993</v>
      </c>
      <c r="Q502" s="12">
        <v>8.3000000000000007</v>
      </c>
      <c r="R502" s="23"/>
      <c r="S502" s="49">
        <f t="shared" si="142"/>
        <v>-4.2700681413126683E-2</v>
      </c>
      <c r="T502" s="49">
        <f t="shared" si="143"/>
        <v>0.29570634923428918</v>
      </c>
      <c r="U502" s="49">
        <f t="shared" si="144"/>
        <v>1.7952310160498883</v>
      </c>
      <c r="V502" s="49">
        <f t="shared" si="145"/>
        <v>0.61984996272681536</v>
      </c>
      <c r="W502" s="49">
        <f t="shared" si="146"/>
        <v>0.2048514004185813</v>
      </c>
      <c r="X502" s="49">
        <f t="shared" si="147"/>
        <v>0.95561547594105045</v>
      </c>
      <c r="Y502" s="49">
        <f t="shared" si="148"/>
        <v>0.87751244839136999</v>
      </c>
      <c r="Z502" s="49">
        <f t="shared" si="149"/>
        <v>0.79157546160441317</v>
      </c>
      <c r="AA502" s="49">
        <f t="shared" si="150"/>
        <v>2.5792136157319328E-2</v>
      </c>
      <c r="AB502" s="49">
        <f t="shared" si="151"/>
        <v>0.67573697880331496</v>
      </c>
      <c r="AC502" s="49">
        <f t="shared" si="152"/>
        <v>1.332163301408017E-2</v>
      </c>
      <c r="AD502" s="49">
        <f t="shared" si="153"/>
        <v>1.0364209937052689</v>
      </c>
      <c r="AE502" s="49">
        <f t="shared" si="154"/>
        <v>1.0197528304735481</v>
      </c>
      <c r="AF502" s="49">
        <f t="shared" si="155"/>
        <v>0.58874080805768136</v>
      </c>
      <c r="AG502" s="49">
        <f t="shared" si="156"/>
        <v>0.6115185768661503</v>
      </c>
      <c r="AH502" s="49">
        <f t="shared" si="157"/>
        <v>0.67229513876412395</v>
      </c>
      <c r="AI502" s="49">
        <f t="shared" si="158"/>
        <v>0.49770152552168251</v>
      </c>
      <c r="AJ502" s="87">
        <f t="shared" si="159"/>
        <v>0.66455906631264461</v>
      </c>
      <c r="AK502" s="89">
        <f t="shared" si="160"/>
        <v>0.77039090453133374</v>
      </c>
      <c r="AL502" s="89">
        <f t="shared" si="160"/>
        <v>0.72606422536777004</v>
      </c>
      <c r="AM502" s="89">
        <f t="shared" si="160"/>
        <v>0.7403789792688189</v>
      </c>
      <c r="AN502" s="89">
        <f t="shared" si="160"/>
        <v>0.80716606161092019</v>
      </c>
    </row>
    <row r="503" spans="1:40">
      <c r="A503" s="1" t="s">
        <v>10</v>
      </c>
      <c r="B503" s="1">
        <v>13121009000</v>
      </c>
      <c r="C503" s="1"/>
      <c r="D503" s="12">
        <v>73.5</v>
      </c>
      <c r="E503" s="12">
        <v>72.900000000000006</v>
      </c>
      <c r="F503" s="12">
        <v>82.5</v>
      </c>
      <c r="G503" s="12">
        <v>44.9</v>
      </c>
      <c r="H503" s="12">
        <v>6.3</v>
      </c>
      <c r="I503" s="12">
        <v>5.0818000000000003</v>
      </c>
      <c r="J503" s="12">
        <v>1.9</v>
      </c>
      <c r="K503" s="12">
        <v>8.5</v>
      </c>
      <c r="L503" s="12">
        <v>30.7</v>
      </c>
      <c r="M503" s="12">
        <v>1.6652</v>
      </c>
      <c r="N503" s="12">
        <v>75.2</v>
      </c>
      <c r="O503" s="12">
        <v>0.4</v>
      </c>
      <c r="P503" s="12">
        <v>4.3</v>
      </c>
      <c r="Q503" s="12">
        <v>5.4</v>
      </c>
      <c r="R503" s="23"/>
      <c r="S503" s="49">
        <f t="shared" si="142"/>
        <v>-4.2700681413126683E-2</v>
      </c>
      <c r="T503" s="49">
        <f t="shared" si="143"/>
        <v>0.29570634923428918</v>
      </c>
      <c r="U503" s="49">
        <f t="shared" si="144"/>
        <v>1.7473099787449249</v>
      </c>
      <c r="V503" s="49">
        <f t="shared" si="145"/>
        <v>0.61984996272681536</v>
      </c>
      <c r="W503" s="49">
        <f t="shared" si="146"/>
        <v>1.0619342230750533</v>
      </c>
      <c r="X503" s="49">
        <f t="shared" si="147"/>
        <v>0.69512545251240199</v>
      </c>
      <c r="Y503" s="49">
        <f t="shared" si="148"/>
        <v>1.1136448389058651</v>
      </c>
      <c r="Z503" s="49">
        <f t="shared" si="149"/>
        <v>1.1024218234677701</v>
      </c>
      <c r="AA503" s="49">
        <f t="shared" si="150"/>
        <v>0.7160778997453231</v>
      </c>
      <c r="AB503" s="49">
        <f t="shared" si="151"/>
        <v>1.0336282592055137</v>
      </c>
      <c r="AC503" s="49">
        <f t="shared" si="152"/>
        <v>1.332163301408017E-2</v>
      </c>
      <c r="AD503" s="49">
        <f t="shared" si="153"/>
        <v>1.2215567289956051</v>
      </c>
      <c r="AE503" s="49">
        <f t="shared" si="154"/>
        <v>1.371643410257104</v>
      </c>
      <c r="AF503" s="49">
        <f t="shared" si="155"/>
        <v>1.0238342831917038</v>
      </c>
      <c r="AG503" s="49">
        <f t="shared" si="156"/>
        <v>0.88090278634041275</v>
      </c>
      <c r="AH503" s="49">
        <f t="shared" si="157"/>
        <v>0.78441001768374619</v>
      </c>
      <c r="AI503" s="49">
        <f t="shared" si="158"/>
        <v>0.95070932747286896</v>
      </c>
      <c r="AJ503" s="87">
        <f t="shared" si="159"/>
        <v>0.90758901386462321</v>
      </c>
      <c r="AK503" s="89">
        <f t="shared" si="160"/>
        <v>0.85080439112962492</v>
      </c>
      <c r="AL503" s="89">
        <f t="shared" si="160"/>
        <v>0.75883047403864312</v>
      </c>
      <c r="AM503" s="89">
        <f t="shared" si="160"/>
        <v>0.84578127053613161</v>
      </c>
      <c r="AN503" s="89">
        <f t="shared" si="160"/>
        <v>0.87508581193160762</v>
      </c>
    </row>
    <row r="504" spans="1:40">
      <c r="A504" s="1" t="s">
        <v>10</v>
      </c>
      <c r="B504" s="1">
        <v>13121009101</v>
      </c>
      <c r="C504" s="1"/>
      <c r="D504" s="12">
        <v>73.5</v>
      </c>
      <c r="E504" s="12">
        <v>72.900000000000006</v>
      </c>
      <c r="F504" s="12">
        <v>68.7</v>
      </c>
      <c r="G504" s="12">
        <v>44.9</v>
      </c>
      <c r="H504" s="12">
        <v>10.199999999999999</v>
      </c>
      <c r="I504" s="12">
        <v>8.5189000000000004</v>
      </c>
      <c r="J504" s="12">
        <v>14.285399999999999</v>
      </c>
      <c r="K504" s="12">
        <v>15.1</v>
      </c>
      <c r="L504" s="12">
        <v>32.5</v>
      </c>
      <c r="M504" s="12">
        <v>3.9638</v>
      </c>
      <c r="N504" s="12">
        <v>75.2</v>
      </c>
      <c r="O504" s="12">
        <v>4.4000000000000004</v>
      </c>
      <c r="P504" s="12">
        <v>6.4</v>
      </c>
      <c r="Q504" s="12">
        <v>4.0999999999999996</v>
      </c>
      <c r="R504" s="23"/>
      <c r="S504" s="49">
        <f t="shared" si="142"/>
        <v>-4.2700681413126683E-2</v>
      </c>
      <c r="T504" s="49">
        <f t="shared" si="143"/>
        <v>0.29570634923428918</v>
      </c>
      <c r="U504" s="49">
        <f t="shared" si="144"/>
        <v>1.0859996639364287</v>
      </c>
      <c r="V504" s="49">
        <f t="shared" si="145"/>
        <v>0.61984996272681536</v>
      </c>
      <c r="W504" s="49">
        <f t="shared" si="146"/>
        <v>-0.33082536374171373</v>
      </c>
      <c r="X504" s="49">
        <f t="shared" si="147"/>
        <v>0.28476233053669031</v>
      </c>
      <c r="Y504" s="49">
        <f t="shared" si="148"/>
        <v>0.49139077305943396</v>
      </c>
      <c r="Z504" s="49">
        <f t="shared" si="149"/>
        <v>0.77677325389663432</v>
      </c>
      <c r="AA504" s="49">
        <f t="shared" si="150"/>
        <v>0.55040931648420222</v>
      </c>
      <c r="AB504" s="49">
        <f t="shared" si="151"/>
        <v>0.83936905047487864</v>
      </c>
      <c r="AC504" s="49">
        <f t="shared" si="152"/>
        <v>1.332163301408017E-2</v>
      </c>
      <c r="AD504" s="49">
        <f t="shared" si="153"/>
        <v>0.81014398390596931</v>
      </c>
      <c r="AE504" s="49">
        <f t="shared" si="154"/>
        <v>1.2208331617784371</v>
      </c>
      <c r="AF504" s="49">
        <f t="shared" si="155"/>
        <v>1.2188761858379897</v>
      </c>
      <c r="AG504" s="49">
        <f t="shared" si="156"/>
        <v>0.62714411131464998</v>
      </c>
      <c r="AH504" s="49">
        <f t="shared" si="157"/>
        <v>0.34345471919125953</v>
      </c>
      <c r="AI504" s="49">
        <f t="shared" si="158"/>
        <v>0.72218387361857161</v>
      </c>
      <c r="AJ504" s="87">
        <f t="shared" si="159"/>
        <v>0.81579374113411907</v>
      </c>
      <c r="AK504" s="89">
        <f t="shared" si="160"/>
        <v>0.7750552599789593</v>
      </c>
      <c r="AL504" s="89">
        <f t="shared" si="160"/>
        <v>0.62995863202824987</v>
      </c>
      <c r="AM504" s="89">
        <f t="shared" si="160"/>
        <v>0.79260976588345688</v>
      </c>
      <c r="AN504" s="89">
        <f t="shared" si="160"/>
        <v>0.84943172251885413</v>
      </c>
    </row>
    <row r="505" spans="1:40">
      <c r="A505" s="1" t="s">
        <v>10</v>
      </c>
      <c r="B505" s="1">
        <v>13121009102</v>
      </c>
      <c r="C505" s="1"/>
      <c r="D505" s="12">
        <v>73.5</v>
      </c>
      <c r="E505" s="12">
        <v>72.900000000000006</v>
      </c>
      <c r="F505" s="12">
        <v>68.7</v>
      </c>
      <c r="G505" s="12">
        <v>44.9</v>
      </c>
      <c r="H505" s="12">
        <v>7.6</v>
      </c>
      <c r="I505" s="12">
        <v>15.4664</v>
      </c>
      <c r="J505" s="12">
        <v>1.9</v>
      </c>
      <c r="K505" s="12">
        <v>5.4</v>
      </c>
      <c r="L505" s="12">
        <v>29.5</v>
      </c>
      <c r="M505" s="12">
        <v>5.7815000000000003</v>
      </c>
      <c r="N505" s="12">
        <v>75.2</v>
      </c>
      <c r="O505" s="12">
        <v>2.5</v>
      </c>
      <c r="P505" s="12">
        <v>26.5</v>
      </c>
      <c r="Q505" s="12">
        <v>5.0999999999999996</v>
      </c>
      <c r="R505" s="23"/>
      <c r="S505" s="49">
        <f t="shared" si="142"/>
        <v>-4.2700681413126683E-2</v>
      </c>
      <c r="T505" s="49">
        <f t="shared" si="143"/>
        <v>0.29570634923428918</v>
      </c>
      <c r="U505" s="49">
        <f t="shared" si="144"/>
        <v>1.0859996639364287</v>
      </c>
      <c r="V505" s="49">
        <f t="shared" si="145"/>
        <v>0.61984996272681536</v>
      </c>
      <c r="W505" s="49">
        <f t="shared" si="146"/>
        <v>0.59768102746946417</v>
      </c>
      <c r="X505" s="49">
        <f t="shared" si="147"/>
        <v>-0.54471536575560742</v>
      </c>
      <c r="Y505" s="49">
        <f t="shared" si="148"/>
        <v>1.1136448389058651</v>
      </c>
      <c r="Z505" s="49">
        <f t="shared" si="149"/>
        <v>1.2553779697814853</v>
      </c>
      <c r="AA505" s="49">
        <f t="shared" si="150"/>
        <v>0.82652362191940354</v>
      </c>
      <c r="AB505" s="49">
        <f t="shared" si="151"/>
        <v>0.68575164696418689</v>
      </c>
      <c r="AC505" s="49">
        <f t="shared" si="152"/>
        <v>1.332163301408017E-2</v>
      </c>
      <c r="AD505" s="49">
        <f t="shared" si="153"/>
        <v>1.0055650378235463</v>
      </c>
      <c r="AE505" s="49">
        <f t="shared" si="154"/>
        <v>-0.22263635937451678</v>
      </c>
      <c r="AF505" s="49">
        <f t="shared" si="155"/>
        <v>1.0688439530331544</v>
      </c>
      <c r="AG505" s="49">
        <f t="shared" si="156"/>
        <v>0.61177325308846509</v>
      </c>
      <c r="AH505" s="49">
        <f t="shared" si="157"/>
        <v>0.446495113586304</v>
      </c>
      <c r="AI505" s="49">
        <f t="shared" si="158"/>
        <v>0.92255107955502524</v>
      </c>
      <c r="AJ505" s="87">
        <f t="shared" si="159"/>
        <v>0.46627356612406601</v>
      </c>
      <c r="AK505" s="89">
        <f t="shared" si="160"/>
        <v>0.77046692755818447</v>
      </c>
      <c r="AL505" s="89">
        <f t="shared" si="160"/>
        <v>0.66007280793806267</v>
      </c>
      <c r="AM505" s="89">
        <f t="shared" si="160"/>
        <v>0.8392296309488434</v>
      </c>
      <c r="AN505" s="89">
        <f t="shared" si="160"/>
        <v>0.75175107345543601</v>
      </c>
    </row>
    <row r="506" spans="1:40">
      <c r="A506" s="1" t="s">
        <v>10</v>
      </c>
      <c r="B506" s="1">
        <v>13121009200</v>
      </c>
      <c r="C506" s="1"/>
      <c r="D506" s="12">
        <v>77.400000000000006</v>
      </c>
      <c r="E506" s="12">
        <v>72.099999999999994</v>
      </c>
      <c r="F506" s="12">
        <v>60.4</v>
      </c>
      <c r="G506" s="12">
        <v>49.9</v>
      </c>
      <c r="H506" s="12">
        <v>8.9</v>
      </c>
      <c r="I506" s="12">
        <v>12.3</v>
      </c>
      <c r="J506" s="12">
        <v>18.3</v>
      </c>
      <c r="K506" s="12">
        <v>21.6</v>
      </c>
      <c r="L506" s="12">
        <v>33.5</v>
      </c>
      <c r="M506" s="12">
        <v>25.1</v>
      </c>
      <c r="N506" s="12">
        <v>78.099999999999994</v>
      </c>
      <c r="O506" s="12">
        <v>10.199999999999999</v>
      </c>
      <c r="P506" s="12">
        <v>22.3</v>
      </c>
      <c r="Q506" s="12">
        <v>7.6</v>
      </c>
      <c r="R506" s="23"/>
      <c r="S506" s="49">
        <f t="shared" si="142"/>
        <v>0.28950842457311077</v>
      </c>
      <c r="T506" s="49">
        <f t="shared" si="143"/>
        <v>0.21923290553312363</v>
      </c>
      <c r="U506" s="49">
        <f t="shared" si="144"/>
        <v>0.68825505430523137</v>
      </c>
      <c r="V506" s="49">
        <f t="shared" si="145"/>
        <v>0.88562715969665007</v>
      </c>
      <c r="W506" s="49">
        <f t="shared" si="146"/>
        <v>0.13342783186387491</v>
      </c>
      <c r="X506" s="49">
        <f t="shared" si="147"/>
        <v>-0.16667172739073788</v>
      </c>
      <c r="Y506" s="49">
        <f t="shared" si="148"/>
        <v>0.28969351881273353</v>
      </c>
      <c r="Z506" s="49">
        <f t="shared" si="149"/>
        <v>0.45605875356142478</v>
      </c>
      <c r="AA506" s="49">
        <f t="shared" si="150"/>
        <v>0.45837121467246839</v>
      </c>
      <c r="AB506" s="49">
        <f t="shared" si="151"/>
        <v>-0.94689279916074864</v>
      </c>
      <c r="AC506" s="49">
        <f t="shared" si="152"/>
        <v>0.28577257280913337</v>
      </c>
      <c r="AD506" s="49">
        <f t="shared" si="153"/>
        <v>0.21359550352599732</v>
      </c>
      <c r="AE506" s="49">
        <f t="shared" si="154"/>
        <v>7.8984137582816832E-2</v>
      </c>
      <c r="AF506" s="49">
        <f t="shared" si="155"/>
        <v>0.69376337102106622</v>
      </c>
      <c r="AG506" s="49">
        <f t="shared" si="156"/>
        <v>0.21378708740672689</v>
      </c>
      <c r="AH506" s="49">
        <f t="shared" si="157"/>
        <v>0.33415330962771234</v>
      </c>
      <c r="AI506" s="49">
        <f t="shared" si="158"/>
        <v>-1.0820943642285141E-2</v>
      </c>
      <c r="AJ506" s="87">
        <f t="shared" si="159"/>
        <v>0.31802889623475344</v>
      </c>
      <c r="AK506" s="89">
        <f t="shared" si="160"/>
        <v>0.65166465899607184</v>
      </c>
      <c r="AL506" s="89">
        <f t="shared" si="160"/>
        <v>0.62724023905770288</v>
      </c>
      <c r="AM506" s="89">
        <f t="shared" si="160"/>
        <v>0.62205997200242968</v>
      </c>
      <c r="AN506" s="89">
        <f t="shared" si="160"/>
        <v>0.71032103132821489</v>
      </c>
    </row>
    <row r="507" spans="1:40">
      <c r="A507" s="1" t="s">
        <v>10</v>
      </c>
      <c r="B507" s="1">
        <v>13121009300</v>
      </c>
      <c r="C507" s="1"/>
      <c r="D507" s="12">
        <v>73.5</v>
      </c>
      <c r="E507" s="12">
        <v>72.900000000000006</v>
      </c>
      <c r="F507" s="12">
        <v>55.1</v>
      </c>
      <c r="G507" s="12">
        <v>44.9</v>
      </c>
      <c r="H507" s="12">
        <v>11.8</v>
      </c>
      <c r="I507" s="12">
        <v>7.2</v>
      </c>
      <c r="J507" s="12">
        <v>4.5</v>
      </c>
      <c r="K507" s="12">
        <v>4.5</v>
      </c>
      <c r="L507" s="12">
        <v>35.299999999999997</v>
      </c>
      <c r="M507" s="12">
        <v>-0.52329999999999999</v>
      </c>
      <c r="N507" s="12">
        <v>75.2</v>
      </c>
      <c r="O507" s="12">
        <v>0.4</v>
      </c>
      <c r="P507" s="12">
        <v>4.9000000000000004</v>
      </c>
      <c r="Q507" s="12">
        <v>3.5</v>
      </c>
      <c r="R507" s="23"/>
      <c r="S507" s="49">
        <f t="shared" si="142"/>
        <v>-4.2700681413126683E-2</v>
      </c>
      <c r="T507" s="49">
        <f t="shared" si="143"/>
        <v>0.29570634923428918</v>
      </c>
      <c r="U507" s="49">
        <f t="shared" si="144"/>
        <v>0.43427355658892497</v>
      </c>
      <c r="V507" s="49">
        <f t="shared" si="145"/>
        <v>0.61984996272681536</v>
      </c>
      <c r="W507" s="49">
        <f t="shared" si="146"/>
        <v>-0.90221391217936231</v>
      </c>
      <c r="X507" s="49">
        <f t="shared" si="147"/>
        <v>0.44222877654459414</v>
      </c>
      <c r="Y507" s="49">
        <f t="shared" si="148"/>
        <v>0.98301841011061253</v>
      </c>
      <c r="Z507" s="49">
        <f t="shared" si="149"/>
        <v>1.2997845929048222</v>
      </c>
      <c r="AA507" s="49">
        <f t="shared" si="150"/>
        <v>0.29270263141134784</v>
      </c>
      <c r="AB507" s="49">
        <f t="shared" si="151"/>
        <v>1.2185827003031364</v>
      </c>
      <c r="AC507" s="49">
        <f t="shared" si="152"/>
        <v>1.332163301408017E-2</v>
      </c>
      <c r="AD507" s="49">
        <f t="shared" si="153"/>
        <v>1.2215567289956051</v>
      </c>
      <c r="AE507" s="49">
        <f t="shared" si="154"/>
        <v>1.3285547678346277</v>
      </c>
      <c r="AF507" s="49">
        <f t="shared" si="155"/>
        <v>1.3088955255208909</v>
      </c>
      <c r="AG507" s="49">
        <f t="shared" si="156"/>
        <v>0.72218575075937619</v>
      </c>
      <c r="AH507" s="49">
        <f t="shared" si="157"/>
        <v>0.26145178023039245</v>
      </c>
      <c r="AI507" s="49">
        <f t="shared" si="158"/>
        <v>0.93702330820643542</v>
      </c>
      <c r="AJ507" s="87">
        <f t="shared" si="159"/>
        <v>0.96808216384130097</v>
      </c>
      <c r="AK507" s="89">
        <f t="shared" si="160"/>
        <v>0.80342600084266347</v>
      </c>
      <c r="AL507" s="89">
        <f t="shared" si="160"/>
        <v>0.60599277918493077</v>
      </c>
      <c r="AM507" s="89">
        <f t="shared" si="160"/>
        <v>0.84259691524953961</v>
      </c>
      <c r="AN507" s="89">
        <f t="shared" si="160"/>
        <v>0.89199187508931399</v>
      </c>
    </row>
    <row r="508" spans="1:40">
      <c r="A508" s="1" t="s">
        <v>10</v>
      </c>
      <c r="B508" s="1">
        <v>13121009402</v>
      </c>
      <c r="C508" s="1"/>
      <c r="D508" s="12">
        <v>73.5</v>
      </c>
      <c r="E508" s="12">
        <v>72.900000000000006</v>
      </c>
      <c r="F508" s="12">
        <v>57.3</v>
      </c>
      <c r="G508" s="12">
        <v>44.9</v>
      </c>
      <c r="H508" s="12">
        <v>9.1</v>
      </c>
      <c r="I508" s="12">
        <v>10.4</v>
      </c>
      <c r="J508" s="12">
        <v>21.3</v>
      </c>
      <c r="K508" s="12">
        <v>29.9</v>
      </c>
      <c r="L508" s="12">
        <v>37.9</v>
      </c>
      <c r="M508" s="12">
        <v>36.799999999999997</v>
      </c>
      <c r="N508" s="12">
        <v>75.2</v>
      </c>
      <c r="O508" s="12">
        <v>9.1999999999999993</v>
      </c>
      <c r="P508" s="12">
        <v>29</v>
      </c>
      <c r="Q508" s="12">
        <v>10.4</v>
      </c>
      <c r="R508" s="23"/>
      <c r="S508" s="49">
        <f t="shared" si="142"/>
        <v>-4.2700681413126683E-2</v>
      </c>
      <c r="T508" s="49">
        <f t="shared" si="143"/>
        <v>0.29570634923428918</v>
      </c>
      <c r="U508" s="49">
        <f t="shared" si="144"/>
        <v>0.5396998386598445</v>
      </c>
      <c r="V508" s="49">
        <f t="shared" si="145"/>
        <v>0.61984996272681536</v>
      </c>
      <c r="W508" s="49">
        <f t="shared" si="146"/>
        <v>6.2004263309169153E-2</v>
      </c>
      <c r="X508" s="49">
        <f t="shared" si="147"/>
        <v>6.0173558389091705E-2</v>
      </c>
      <c r="Y508" s="49">
        <f t="shared" si="148"/>
        <v>0.13897071635667288</v>
      </c>
      <c r="Z508" s="49">
        <f t="shared" si="149"/>
        <v>4.6531006979542024E-2</v>
      </c>
      <c r="AA508" s="49">
        <f t="shared" si="150"/>
        <v>5.3403566700839858E-2</v>
      </c>
      <c r="AB508" s="49">
        <f t="shared" si="151"/>
        <v>-1.9356828201075995</v>
      </c>
      <c r="AC508" s="49">
        <f t="shared" si="152"/>
        <v>1.332163301408017E-2</v>
      </c>
      <c r="AD508" s="49">
        <f t="shared" si="153"/>
        <v>0.31644868979840629</v>
      </c>
      <c r="AE508" s="49">
        <f t="shared" si="154"/>
        <v>-0.40217236946816781</v>
      </c>
      <c r="AF508" s="49">
        <f t="shared" si="155"/>
        <v>0.27367311916752729</v>
      </c>
      <c r="AG508" s="49">
        <f t="shared" si="156"/>
        <v>-0.10749924718277881</v>
      </c>
      <c r="AH508" s="49">
        <f t="shared" si="157"/>
        <v>0.239100572466108</v>
      </c>
      <c r="AI508" s="49">
        <f t="shared" si="158"/>
        <v>-0.61191608214240589</v>
      </c>
      <c r="AJ508" s="87">
        <f t="shared" si="159"/>
        <v>5.0317768127961487E-2</v>
      </c>
      <c r="AK508" s="89">
        <f t="shared" si="160"/>
        <v>0.55575794489746499</v>
      </c>
      <c r="AL508" s="89">
        <f t="shared" si="160"/>
        <v>0.59946050408677953</v>
      </c>
      <c r="AM508" s="89">
        <f t="shared" si="160"/>
        <v>0.48220188436096723</v>
      </c>
      <c r="AN508" s="89">
        <f t="shared" si="160"/>
        <v>0.6355036141241317</v>
      </c>
    </row>
    <row r="509" spans="1:40">
      <c r="A509" s="1" t="s">
        <v>10</v>
      </c>
      <c r="B509" s="1">
        <v>13121009403</v>
      </c>
      <c r="C509" s="1"/>
      <c r="D509" s="12">
        <v>73.5</v>
      </c>
      <c r="E509" s="12">
        <v>72.900000000000006</v>
      </c>
      <c r="F509" s="12">
        <v>69.599999999999994</v>
      </c>
      <c r="G509" s="12">
        <v>44.9</v>
      </c>
      <c r="H509" s="12">
        <v>9.6999999999999993</v>
      </c>
      <c r="I509" s="12">
        <v>24.4</v>
      </c>
      <c r="J509" s="12">
        <v>15.6</v>
      </c>
      <c r="K509" s="12">
        <v>26.3</v>
      </c>
      <c r="L509" s="12">
        <v>36.200000000000003</v>
      </c>
      <c r="M509" s="12">
        <v>8.5</v>
      </c>
      <c r="N509" s="12">
        <v>75.2</v>
      </c>
      <c r="O509" s="12">
        <v>6</v>
      </c>
      <c r="P509" s="12">
        <v>29.7</v>
      </c>
      <c r="Q509" s="12">
        <v>8.1999999999999993</v>
      </c>
      <c r="R509" s="23"/>
      <c r="S509" s="49">
        <f t="shared" si="142"/>
        <v>-4.2700681413126683E-2</v>
      </c>
      <c r="T509" s="49">
        <f t="shared" si="143"/>
        <v>0.29570634923428918</v>
      </c>
      <c r="U509" s="49">
        <f t="shared" si="144"/>
        <v>1.1291285975108953</v>
      </c>
      <c r="V509" s="49">
        <f t="shared" si="145"/>
        <v>0.61984996272681536</v>
      </c>
      <c r="W509" s="49">
        <f t="shared" si="146"/>
        <v>-0.15226644235494874</v>
      </c>
      <c r="X509" s="49">
        <f t="shared" si="147"/>
        <v>-1.611318021041231</v>
      </c>
      <c r="Y509" s="49">
        <f t="shared" si="148"/>
        <v>0.42534404102318812</v>
      </c>
      <c r="Z509" s="49">
        <f t="shared" si="149"/>
        <v>0.22415749947288871</v>
      </c>
      <c r="AA509" s="49">
        <f t="shared" si="150"/>
        <v>0.20986833978078689</v>
      </c>
      <c r="AB509" s="49">
        <f t="shared" si="151"/>
        <v>0.45600586303734808</v>
      </c>
      <c r="AC509" s="49">
        <f t="shared" si="152"/>
        <v>1.332163301408017E-2</v>
      </c>
      <c r="AD509" s="49">
        <f t="shared" si="153"/>
        <v>0.64557888587011492</v>
      </c>
      <c r="AE509" s="49">
        <f t="shared" si="154"/>
        <v>-0.45244245229439001</v>
      </c>
      <c r="AF509" s="49">
        <f t="shared" si="155"/>
        <v>0.60374403133816512</v>
      </c>
      <c r="AG509" s="49">
        <f t="shared" si="156"/>
        <v>0.19801610074947074</v>
      </c>
      <c r="AH509" s="49">
        <f t="shared" si="157"/>
        <v>9.4820543669411686E-2</v>
      </c>
      <c r="AI509" s="49">
        <f t="shared" si="158"/>
        <v>0.29667723409700791</v>
      </c>
      <c r="AJ509" s="87">
        <f t="shared" si="159"/>
        <v>0.20255052448199257</v>
      </c>
      <c r="AK509" s="89">
        <f t="shared" si="160"/>
        <v>0.64695688482222502</v>
      </c>
      <c r="AL509" s="89">
        <f t="shared" si="160"/>
        <v>0.55729379662253142</v>
      </c>
      <c r="AM509" s="89">
        <f t="shared" si="160"/>
        <v>0.69360622872172839</v>
      </c>
      <c r="AN509" s="89">
        <f t="shared" si="160"/>
        <v>0.67804820957973666</v>
      </c>
    </row>
    <row r="510" spans="1:40">
      <c r="A510" s="1" t="s">
        <v>10</v>
      </c>
      <c r="B510" s="1">
        <v>13121009404</v>
      </c>
      <c r="C510" s="1"/>
      <c r="D510" s="12">
        <v>73.5</v>
      </c>
      <c r="E510" s="12">
        <v>72.900000000000006</v>
      </c>
      <c r="F510" s="12">
        <v>72.2</v>
      </c>
      <c r="G510" s="12">
        <v>44.9</v>
      </c>
      <c r="H510" s="12">
        <v>4.7</v>
      </c>
      <c r="I510" s="12">
        <v>2.2000000000000002</v>
      </c>
      <c r="J510" s="12">
        <v>3.0449999999999999</v>
      </c>
      <c r="K510" s="12">
        <v>9.9</v>
      </c>
      <c r="L510" s="12">
        <v>23.9</v>
      </c>
      <c r="M510" s="12">
        <v>3.3706</v>
      </c>
      <c r="N510" s="12">
        <v>75.2</v>
      </c>
      <c r="O510" s="12">
        <v>2.1</v>
      </c>
      <c r="P510" s="12">
        <v>7.8</v>
      </c>
      <c r="Q510" s="12">
        <v>3.9</v>
      </c>
      <c r="R510" s="23"/>
      <c r="S510" s="49">
        <f t="shared" si="142"/>
        <v>-4.2700681413126683E-2</v>
      </c>
      <c r="T510" s="49">
        <f t="shared" si="143"/>
        <v>0.29570634923428918</v>
      </c>
      <c r="U510" s="49">
        <f t="shared" si="144"/>
        <v>1.253723294503801</v>
      </c>
      <c r="V510" s="49">
        <f t="shared" si="145"/>
        <v>0.61984996272681536</v>
      </c>
      <c r="W510" s="49">
        <f t="shared" si="146"/>
        <v>1.633322771512701</v>
      </c>
      <c r="X510" s="49">
        <f t="shared" si="147"/>
        <v>1.0391900549125666</v>
      </c>
      <c r="Y510" s="49">
        <f t="shared" si="148"/>
        <v>1.0561189693018018</v>
      </c>
      <c r="Z510" s="49">
        <f t="shared" si="149"/>
        <v>1.0333448541648018</v>
      </c>
      <c r="AA510" s="49">
        <f t="shared" si="150"/>
        <v>1.341936992065113</v>
      </c>
      <c r="AB510" s="49">
        <f t="shared" si="151"/>
        <v>0.88950154965656003</v>
      </c>
      <c r="AC510" s="49">
        <f t="shared" si="152"/>
        <v>1.332163301408017E-2</v>
      </c>
      <c r="AD510" s="49">
        <f t="shared" si="153"/>
        <v>1.04670631233251</v>
      </c>
      <c r="AE510" s="49">
        <f t="shared" si="154"/>
        <v>1.1202929961259926</v>
      </c>
      <c r="AF510" s="49">
        <f t="shared" si="155"/>
        <v>1.2488826323989568</v>
      </c>
      <c r="AG510" s="49">
        <f t="shared" si="156"/>
        <v>0.92734023327567383</v>
      </c>
      <c r="AH510" s="49">
        <f t="shared" si="157"/>
        <v>0.83645867439697841</v>
      </c>
      <c r="AI510" s="49">
        <f t="shared" si="158"/>
        <v>1.0882611319621582</v>
      </c>
      <c r="AJ510" s="87">
        <f t="shared" si="159"/>
        <v>0.85730089346788485</v>
      </c>
      <c r="AK510" s="89">
        <f t="shared" si="160"/>
        <v>0.86466636553441745</v>
      </c>
      <c r="AL510" s="89">
        <f t="shared" si="160"/>
        <v>0.77404200747010987</v>
      </c>
      <c r="AM510" s="89">
        <f t="shared" si="160"/>
        <v>0.8777857422001466</v>
      </c>
      <c r="AN510" s="89">
        <f t="shared" si="160"/>
        <v>0.86103175556593015</v>
      </c>
    </row>
    <row r="511" spans="1:40">
      <c r="A511" s="1" t="s">
        <v>10</v>
      </c>
      <c r="B511" s="1">
        <v>13121009501</v>
      </c>
      <c r="C511" s="1"/>
      <c r="D511" s="12">
        <v>73.5</v>
      </c>
      <c r="E511" s="12">
        <v>72.900000000000006</v>
      </c>
      <c r="F511" s="12">
        <v>75.2</v>
      </c>
      <c r="G511" s="12">
        <v>44.9</v>
      </c>
      <c r="H511" s="12">
        <v>10.6</v>
      </c>
      <c r="I511" s="12">
        <v>7</v>
      </c>
      <c r="J511" s="12">
        <v>2</v>
      </c>
      <c r="K511" s="12">
        <v>2.8</v>
      </c>
      <c r="L511" s="12">
        <v>35.5</v>
      </c>
      <c r="M511" s="12">
        <v>1.5042</v>
      </c>
      <c r="N511" s="12">
        <v>75.2</v>
      </c>
      <c r="O511" s="12">
        <v>1.6</v>
      </c>
      <c r="P511" s="12">
        <v>7.5118999999999998</v>
      </c>
      <c r="Q511" s="12">
        <v>4.0999999999999996</v>
      </c>
      <c r="R511" s="23"/>
      <c r="S511" s="49">
        <f t="shared" si="142"/>
        <v>-4.2700681413126683E-2</v>
      </c>
      <c r="T511" s="49">
        <f t="shared" si="143"/>
        <v>0.29570634923428918</v>
      </c>
      <c r="U511" s="49">
        <f t="shared" si="144"/>
        <v>1.3974864064186914</v>
      </c>
      <c r="V511" s="49">
        <f t="shared" si="145"/>
        <v>0.61984996272681536</v>
      </c>
      <c r="W511" s="49">
        <f t="shared" si="146"/>
        <v>-0.47367250085112589</v>
      </c>
      <c r="X511" s="49">
        <f t="shared" si="147"/>
        <v>0.46610722767931306</v>
      </c>
      <c r="Y511" s="49">
        <f t="shared" si="148"/>
        <v>1.1086207454906631</v>
      </c>
      <c r="Z511" s="49">
        <f t="shared" si="149"/>
        <v>1.3836637699155692</v>
      </c>
      <c r="AA511" s="49">
        <f t="shared" si="150"/>
        <v>0.27429501104900084</v>
      </c>
      <c r="AB511" s="49">
        <f t="shared" si="151"/>
        <v>1.0472346859894832</v>
      </c>
      <c r="AC511" s="49">
        <f t="shared" si="152"/>
        <v>1.332163301408017E-2</v>
      </c>
      <c r="AD511" s="49">
        <f t="shared" si="153"/>
        <v>1.0981329054687146</v>
      </c>
      <c r="AE511" s="49">
        <f t="shared" si="154"/>
        <v>1.1409827259291849</v>
      </c>
      <c r="AF511" s="49">
        <f t="shared" si="155"/>
        <v>1.2188761858379897</v>
      </c>
      <c r="AG511" s="49">
        <f t="shared" si="156"/>
        <v>0.75039591127535354</v>
      </c>
      <c r="AH511" s="49">
        <f t="shared" si="157"/>
        <v>0.48162821561221708</v>
      </c>
      <c r="AI511" s="49">
        <f t="shared" si="158"/>
        <v>0.90173115565135109</v>
      </c>
      <c r="AJ511" s="87">
        <f t="shared" si="159"/>
        <v>0.86782836256249241</v>
      </c>
      <c r="AK511" s="89">
        <f t="shared" si="160"/>
        <v>0.81184697462213784</v>
      </c>
      <c r="AL511" s="89">
        <f t="shared" si="160"/>
        <v>0.67034066862393593</v>
      </c>
      <c r="AM511" s="89">
        <f t="shared" si="160"/>
        <v>0.83438541485806894</v>
      </c>
      <c r="AN511" s="89">
        <f t="shared" si="160"/>
        <v>0.86397387475583598</v>
      </c>
    </row>
    <row r="512" spans="1:40">
      <c r="A512" s="1" t="s">
        <v>10</v>
      </c>
      <c r="B512" s="1">
        <v>13121009502</v>
      </c>
      <c r="C512" s="1"/>
      <c r="D512" s="12">
        <v>73.5</v>
      </c>
      <c r="E512" s="12">
        <v>72.900000000000006</v>
      </c>
      <c r="F512" s="12">
        <v>85.3</v>
      </c>
      <c r="G512" s="12">
        <v>44.9</v>
      </c>
      <c r="H512" s="12">
        <v>11.1</v>
      </c>
      <c r="I512" s="12">
        <v>9.4686000000000003</v>
      </c>
      <c r="J512" s="12">
        <v>4.4000000000000004</v>
      </c>
      <c r="K512" s="12">
        <v>2.5</v>
      </c>
      <c r="L512" s="12">
        <v>37</v>
      </c>
      <c r="M512" s="12">
        <v>3.3</v>
      </c>
      <c r="N512" s="12">
        <v>75.2</v>
      </c>
      <c r="O512" s="12">
        <v>4.9000000000000004</v>
      </c>
      <c r="P512" s="12">
        <v>10.1</v>
      </c>
      <c r="Q512" s="12">
        <v>8.9</v>
      </c>
      <c r="R512" s="23"/>
      <c r="S512" s="49">
        <f t="shared" si="142"/>
        <v>-4.2700681413126683E-2</v>
      </c>
      <c r="T512" s="49">
        <f t="shared" si="143"/>
        <v>0.29570634923428918</v>
      </c>
      <c r="U512" s="49">
        <f t="shared" si="144"/>
        <v>1.8814888831988226</v>
      </c>
      <c r="V512" s="49">
        <f t="shared" si="145"/>
        <v>0.61984996272681536</v>
      </c>
      <c r="W512" s="49">
        <f t="shared" si="146"/>
        <v>-0.65223142223789088</v>
      </c>
      <c r="X512" s="49">
        <f t="shared" si="147"/>
        <v>0.17137550532347762</v>
      </c>
      <c r="Y512" s="49">
        <f t="shared" si="148"/>
        <v>0.98804250352581457</v>
      </c>
      <c r="Z512" s="49">
        <f t="shared" si="149"/>
        <v>1.3984659776233481</v>
      </c>
      <c r="AA512" s="49">
        <f t="shared" si="150"/>
        <v>0.13623785833140015</v>
      </c>
      <c r="AB512" s="49">
        <f t="shared" si="151"/>
        <v>0.89546809456928189</v>
      </c>
      <c r="AC512" s="49">
        <f t="shared" si="152"/>
        <v>1.332163301408017E-2</v>
      </c>
      <c r="AD512" s="49">
        <f t="shared" si="153"/>
        <v>0.75871739076976474</v>
      </c>
      <c r="AE512" s="49">
        <f t="shared" si="154"/>
        <v>0.95511986683983385</v>
      </c>
      <c r="AF512" s="49">
        <f t="shared" si="155"/>
        <v>0.49872146837478026</v>
      </c>
      <c r="AG512" s="49">
        <f t="shared" si="156"/>
        <v>0.61082013808705915</v>
      </c>
      <c r="AH512" s="49">
        <f t="shared" si="157"/>
        <v>0.465933014336886</v>
      </c>
      <c r="AI512" s="49">
        <f t="shared" si="158"/>
        <v>0.81005731017467664</v>
      </c>
      <c r="AJ512" s="87">
        <f t="shared" si="159"/>
        <v>0.55647008974961476</v>
      </c>
      <c r="AK512" s="89">
        <f t="shared" si="160"/>
        <v>0.77018241459232883</v>
      </c>
      <c r="AL512" s="89">
        <f t="shared" si="160"/>
        <v>0.66575365151360566</v>
      </c>
      <c r="AM512" s="89">
        <f t="shared" si="160"/>
        <v>0.8130554657470197</v>
      </c>
      <c r="AN512" s="89">
        <f t="shared" si="160"/>
        <v>0.77695835933172097</v>
      </c>
    </row>
    <row r="513" spans="1:40">
      <c r="A513" s="1" t="s">
        <v>10</v>
      </c>
      <c r="B513" s="1">
        <v>13121009601</v>
      </c>
      <c r="C513" s="1"/>
      <c r="D513" s="12">
        <v>73.5</v>
      </c>
      <c r="E513" s="12">
        <v>72.900000000000006</v>
      </c>
      <c r="F513" s="12">
        <v>75.400000000000006</v>
      </c>
      <c r="G513" s="12">
        <v>44.9</v>
      </c>
      <c r="H513" s="12">
        <v>13.4</v>
      </c>
      <c r="I513" s="12">
        <v>27.7</v>
      </c>
      <c r="J513" s="12">
        <v>65.099999999999994</v>
      </c>
      <c r="K513" s="12">
        <v>26.7</v>
      </c>
      <c r="L513" s="12">
        <v>35.9</v>
      </c>
      <c r="M513" s="12">
        <v>10.783099999999999</v>
      </c>
      <c r="N513" s="12">
        <v>75.2</v>
      </c>
      <c r="O513" s="12">
        <v>2.7</v>
      </c>
      <c r="P513" s="12">
        <v>11.5</v>
      </c>
      <c r="Q513" s="12">
        <v>7.8</v>
      </c>
      <c r="R513" s="23"/>
      <c r="S513" s="49">
        <f t="shared" si="142"/>
        <v>-4.2700681413126683E-2</v>
      </c>
      <c r="T513" s="49">
        <f t="shared" si="143"/>
        <v>0.29570634923428918</v>
      </c>
      <c r="U513" s="49">
        <f t="shared" si="144"/>
        <v>1.4070706138796842</v>
      </c>
      <c r="V513" s="49">
        <f t="shared" si="145"/>
        <v>0.61984996272681536</v>
      </c>
      <c r="W513" s="49">
        <f t="shared" si="146"/>
        <v>-1.4736024606170102</v>
      </c>
      <c r="X513" s="49">
        <f t="shared" si="147"/>
        <v>-2.0053124647640934</v>
      </c>
      <c r="Y513" s="49">
        <f t="shared" si="148"/>
        <v>-2.061582199501812</v>
      </c>
      <c r="Z513" s="49">
        <f t="shared" si="149"/>
        <v>0.2044212225291836</v>
      </c>
      <c r="AA513" s="49">
        <f t="shared" si="150"/>
        <v>0.23747977032430742</v>
      </c>
      <c r="AB513" s="49">
        <f t="shared" si="151"/>
        <v>0.26305658980454849</v>
      </c>
      <c r="AC513" s="49">
        <f t="shared" si="152"/>
        <v>1.332163301408017E-2</v>
      </c>
      <c r="AD513" s="49">
        <f t="shared" si="153"/>
        <v>0.98499440056906451</v>
      </c>
      <c r="AE513" s="49">
        <f t="shared" si="154"/>
        <v>0.85457970118738924</v>
      </c>
      <c r="AF513" s="49">
        <f t="shared" si="155"/>
        <v>0.66375692446009915</v>
      </c>
      <c r="AG513" s="49">
        <f t="shared" si="156"/>
        <v>0.1327843952095451</v>
      </c>
      <c r="AH513" s="49">
        <f t="shared" si="157"/>
        <v>-0.46579584006503616</v>
      </c>
      <c r="AI513" s="49">
        <f t="shared" si="158"/>
        <v>0.23498586088601317</v>
      </c>
      <c r="AJ513" s="87">
        <f t="shared" si="159"/>
        <v>0.62916316480765833</v>
      </c>
      <c r="AK513" s="89">
        <f t="shared" si="160"/>
        <v>0.62748466375382694</v>
      </c>
      <c r="AL513" s="89">
        <f t="shared" si="160"/>
        <v>0.393450281690156</v>
      </c>
      <c r="AM513" s="89">
        <f t="shared" si="160"/>
        <v>0.67925236536692812</v>
      </c>
      <c r="AN513" s="89">
        <f t="shared" si="160"/>
        <v>0.79727394412988384</v>
      </c>
    </row>
    <row r="514" spans="1:40">
      <c r="A514" s="1" t="s">
        <v>10</v>
      </c>
      <c r="B514" s="1">
        <v>13121009602</v>
      </c>
      <c r="C514" s="1"/>
      <c r="D514" s="12">
        <v>73.5</v>
      </c>
      <c r="E514" s="12">
        <v>72.900000000000006</v>
      </c>
      <c r="F514" s="12">
        <v>60.2</v>
      </c>
      <c r="G514" s="12">
        <v>44.9</v>
      </c>
      <c r="H514" s="12">
        <v>10.1</v>
      </c>
      <c r="I514" s="12">
        <v>7.9546000000000001</v>
      </c>
      <c r="J514" s="12">
        <v>5.4</v>
      </c>
      <c r="K514" s="12">
        <v>14</v>
      </c>
      <c r="L514" s="12">
        <v>37.6</v>
      </c>
      <c r="M514" s="12">
        <v>1.8091999999999999</v>
      </c>
      <c r="N514" s="12">
        <v>75.2</v>
      </c>
      <c r="O514" s="12">
        <v>2.1</v>
      </c>
      <c r="P514" s="12">
        <v>5.5</v>
      </c>
      <c r="Q514" s="12">
        <v>4</v>
      </c>
      <c r="R514" s="23"/>
      <c r="S514" s="49">
        <f t="shared" si="142"/>
        <v>-4.2700681413126683E-2</v>
      </c>
      <c r="T514" s="49">
        <f t="shared" si="143"/>
        <v>0.29570634923428918</v>
      </c>
      <c r="U514" s="49">
        <f t="shared" si="144"/>
        <v>0.67867084684423895</v>
      </c>
      <c r="V514" s="49">
        <f t="shared" si="145"/>
        <v>0.61984996272681536</v>
      </c>
      <c r="W514" s="49">
        <f t="shared" si="146"/>
        <v>-0.2951135794643609</v>
      </c>
      <c r="X514" s="49">
        <f t="shared" si="147"/>
        <v>0.35213538041329973</v>
      </c>
      <c r="Y514" s="49">
        <f t="shared" si="148"/>
        <v>0.93780156937379433</v>
      </c>
      <c r="Z514" s="49">
        <f t="shared" si="149"/>
        <v>0.83104801549182361</v>
      </c>
      <c r="AA514" s="49">
        <f t="shared" si="150"/>
        <v>8.1014997244359732E-2</v>
      </c>
      <c r="AB514" s="49">
        <f t="shared" si="151"/>
        <v>1.0214585358707833</v>
      </c>
      <c r="AC514" s="49">
        <f t="shared" si="152"/>
        <v>1.332163301408017E-2</v>
      </c>
      <c r="AD514" s="49">
        <f t="shared" si="153"/>
        <v>1.04670631233251</v>
      </c>
      <c r="AE514" s="49">
        <f t="shared" si="154"/>
        <v>1.2854661254121516</v>
      </c>
      <c r="AF514" s="49">
        <f t="shared" si="155"/>
        <v>1.2338794091184733</v>
      </c>
      <c r="AG514" s="49">
        <f t="shared" si="156"/>
        <v>0.63437160559919037</v>
      </c>
      <c r="AH514" s="49">
        <f t="shared" si="157"/>
        <v>0.36376426395927858</v>
      </c>
      <c r="AI514" s="49">
        <f t="shared" si="158"/>
        <v>0.64450718286898889</v>
      </c>
      <c r="AJ514" s="87">
        <f t="shared" si="159"/>
        <v>0.89484336996930369</v>
      </c>
      <c r="AK514" s="89">
        <f t="shared" si="160"/>
        <v>0.77721272873306091</v>
      </c>
      <c r="AL514" s="89">
        <f t="shared" si="160"/>
        <v>0.6358942188181016</v>
      </c>
      <c r="AM514" s="89">
        <f t="shared" si="160"/>
        <v>0.77453656461009179</v>
      </c>
      <c r="AN514" s="89">
        <f t="shared" si="160"/>
        <v>0.87152377787051161</v>
      </c>
    </row>
    <row r="515" spans="1:40">
      <c r="A515" s="1" t="s">
        <v>10</v>
      </c>
      <c r="B515" s="1">
        <v>13121009603</v>
      </c>
      <c r="C515" s="1"/>
      <c r="D515" s="12">
        <v>73.5</v>
      </c>
      <c r="E515" s="12">
        <v>72.900000000000006</v>
      </c>
      <c r="F515" s="12">
        <v>46.9</v>
      </c>
      <c r="G515" s="12">
        <v>44.9</v>
      </c>
      <c r="H515" s="12">
        <v>7.9</v>
      </c>
      <c r="I515" s="12">
        <v>3.7</v>
      </c>
      <c r="J515" s="12">
        <v>9.5</v>
      </c>
      <c r="K515" s="12">
        <v>19.100000000000001</v>
      </c>
      <c r="L515" s="12">
        <v>41.7</v>
      </c>
      <c r="M515" s="12">
        <v>11</v>
      </c>
      <c r="N515" s="12">
        <v>75.2</v>
      </c>
      <c r="O515" s="12">
        <v>2.6</v>
      </c>
      <c r="P515" s="12">
        <v>17.600000000000001</v>
      </c>
      <c r="Q515" s="12">
        <v>7.2</v>
      </c>
      <c r="R515" s="23"/>
      <c r="S515" s="49">
        <f t="shared" si="142"/>
        <v>-4.2700681413126683E-2</v>
      </c>
      <c r="T515" s="49">
        <f t="shared" si="143"/>
        <v>0.29570634923428918</v>
      </c>
      <c r="U515" s="49">
        <f t="shared" si="144"/>
        <v>4.1321050688224129E-2</v>
      </c>
      <c r="V515" s="49">
        <f t="shared" si="145"/>
        <v>0.61984996272681536</v>
      </c>
      <c r="W515" s="49">
        <f t="shared" si="146"/>
        <v>0.49054567463740495</v>
      </c>
      <c r="X515" s="49">
        <f t="shared" si="147"/>
        <v>0.86010167140217486</v>
      </c>
      <c r="Y515" s="49">
        <f t="shared" si="148"/>
        <v>0.73181373935051142</v>
      </c>
      <c r="Z515" s="49">
        <f t="shared" si="149"/>
        <v>0.57941048445958232</v>
      </c>
      <c r="AA515" s="49">
        <f t="shared" si="150"/>
        <v>-0.29634122018374892</v>
      </c>
      <c r="AB515" s="49">
        <f t="shared" si="151"/>
        <v>0.24472594403161066</v>
      </c>
      <c r="AC515" s="49">
        <f t="shared" si="152"/>
        <v>1.332163301408017E-2</v>
      </c>
      <c r="AD515" s="49">
        <f t="shared" si="153"/>
        <v>0.99527971919630553</v>
      </c>
      <c r="AE515" s="49">
        <f t="shared" si="154"/>
        <v>0.41651183655888069</v>
      </c>
      <c r="AF515" s="49">
        <f t="shared" si="155"/>
        <v>0.75377626414300025</v>
      </c>
      <c r="AG515" s="49">
        <f t="shared" si="156"/>
        <v>0.38291506961619665</v>
      </c>
      <c r="AH515" s="49">
        <f t="shared" si="157"/>
        <v>0.42809110951804191</v>
      </c>
      <c r="AI515" s="49">
        <f t="shared" si="158"/>
        <v>0.17593173610248136</v>
      </c>
      <c r="AJ515" s="87">
        <f t="shared" si="159"/>
        <v>0.54472236322806666</v>
      </c>
      <c r="AK515" s="89">
        <f t="shared" si="160"/>
        <v>0.70215080574290478</v>
      </c>
      <c r="AL515" s="89">
        <f t="shared" si="160"/>
        <v>0.65469412689544415</v>
      </c>
      <c r="AM515" s="89">
        <f t="shared" si="160"/>
        <v>0.66551211622737627</v>
      </c>
      <c r="AN515" s="89">
        <f t="shared" si="160"/>
        <v>0.77367521394072503</v>
      </c>
    </row>
    <row r="516" spans="1:40">
      <c r="A516" s="1" t="s">
        <v>10</v>
      </c>
      <c r="B516" s="1">
        <v>13121009700</v>
      </c>
      <c r="C516" s="1"/>
      <c r="D516" s="12">
        <v>73.5</v>
      </c>
      <c r="E516" s="12">
        <v>72.900000000000006</v>
      </c>
      <c r="F516" s="12">
        <v>85.1</v>
      </c>
      <c r="G516" s="12">
        <v>44.9</v>
      </c>
      <c r="H516" s="12">
        <v>9.3000000000000007</v>
      </c>
      <c r="I516" s="12">
        <v>5.6760999999999999</v>
      </c>
      <c r="J516" s="12">
        <v>3</v>
      </c>
      <c r="K516" s="12">
        <v>6.5</v>
      </c>
      <c r="L516" s="12">
        <v>27</v>
      </c>
      <c r="M516" s="12">
        <v>-0.78969999999999996</v>
      </c>
      <c r="N516" s="12">
        <v>75.2</v>
      </c>
      <c r="O516" s="12">
        <v>0.2</v>
      </c>
      <c r="P516" s="12">
        <v>2.7</v>
      </c>
      <c r="Q516" s="12">
        <v>5.9</v>
      </c>
      <c r="R516" s="23"/>
      <c r="S516" s="49">
        <f t="shared" si="142"/>
        <v>-4.2700681413126683E-2</v>
      </c>
      <c r="T516" s="49">
        <f t="shared" si="143"/>
        <v>0.29570634923428918</v>
      </c>
      <c r="U516" s="49">
        <f t="shared" si="144"/>
        <v>1.8719046757378297</v>
      </c>
      <c r="V516" s="49">
        <f t="shared" si="145"/>
        <v>0.61984996272681536</v>
      </c>
      <c r="W516" s="49">
        <f t="shared" si="146"/>
        <v>-9.4193052455372357E-3</v>
      </c>
      <c r="X516" s="49">
        <f t="shared" si="147"/>
        <v>0.62417063496558478</v>
      </c>
      <c r="Y516" s="49">
        <f t="shared" si="148"/>
        <v>1.0583798113386429</v>
      </c>
      <c r="Z516" s="49">
        <f t="shared" si="149"/>
        <v>1.2011032081862962</v>
      </c>
      <c r="AA516" s="49">
        <f t="shared" si="150"/>
        <v>1.0566188764487381</v>
      </c>
      <c r="AB516" s="49">
        <f t="shared" si="151"/>
        <v>1.2410966884723877</v>
      </c>
      <c r="AC516" s="49">
        <f t="shared" si="152"/>
        <v>1.332163301408017E-2</v>
      </c>
      <c r="AD516" s="49">
        <f t="shared" si="153"/>
        <v>1.2421273662500871</v>
      </c>
      <c r="AE516" s="49">
        <f t="shared" si="154"/>
        <v>1.4865464567170408</v>
      </c>
      <c r="AF516" s="49">
        <f t="shared" si="155"/>
        <v>0.9488181667892861</v>
      </c>
      <c r="AG516" s="49">
        <f t="shared" si="156"/>
        <v>0.90670122656080243</v>
      </c>
      <c r="AH516" s="49">
        <f t="shared" si="157"/>
        <v>0.63112734962064265</v>
      </c>
      <c r="AI516" s="49">
        <f t="shared" si="158"/>
        <v>1.1662729243691408</v>
      </c>
      <c r="AJ516" s="87">
        <f t="shared" si="159"/>
        <v>0.92270340569262355</v>
      </c>
      <c r="AK516" s="89">
        <f t="shared" si="160"/>
        <v>0.85850544580899113</v>
      </c>
      <c r="AL516" s="89">
        <f t="shared" si="160"/>
        <v>0.71403269102278399</v>
      </c>
      <c r="AM516" s="89">
        <f t="shared" si="160"/>
        <v>0.89593691229070482</v>
      </c>
      <c r="AN516" s="89">
        <f t="shared" si="160"/>
        <v>0.87930984164295511</v>
      </c>
    </row>
    <row r="517" spans="1:40">
      <c r="A517" s="1" t="s">
        <v>10</v>
      </c>
      <c r="B517" s="1">
        <v>13121009801</v>
      </c>
      <c r="C517" s="1"/>
      <c r="D517" s="12">
        <v>73.5</v>
      </c>
      <c r="E517" s="12">
        <v>72.900000000000006</v>
      </c>
      <c r="F517" s="12">
        <v>84.5</v>
      </c>
      <c r="G517" s="12">
        <v>44.9</v>
      </c>
      <c r="H517" s="12">
        <v>7</v>
      </c>
      <c r="I517" s="12">
        <v>6.0381999999999998</v>
      </c>
      <c r="J517" s="12">
        <v>0.50900000000000001</v>
      </c>
      <c r="K517" s="12">
        <v>2.5</v>
      </c>
      <c r="L517" s="12">
        <v>35.1</v>
      </c>
      <c r="M517" s="12">
        <v>-0.4718</v>
      </c>
      <c r="N517" s="12">
        <v>75.2</v>
      </c>
      <c r="O517" s="12">
        <v>1.3</v>
      </c>
      <c r="P517" s="12">
        <v>0.6</v>
      </c>
      <c r="Q517" s="12">
        <v>4.5999999999999996</v>
      </c>
      <c r="R517" s="23"/>
      <c r="S517" s="49">
        <f t="shared" si="142"/>
        <v>-4.2700681413126683E-2</v>
      </c>
      <c r="T517" s="49">
        <f t="shared" si="143"/>
        <v>0.29570634923428918</v>
      </c>
      <c r="U517" s="49">
        <f t="shared" si="144"/>
        <v>1.843152053354852</v>
      </c>
      <c r="V517" s="49">
        <f t="shared" si="145"/>
        <v>0.61984996272681536</v>
      </c>
      <c r="W517" s="49">
        <f t="shared" si="146"/>
        <v>0.81195173313358204</v>
      </c>
      <c r="X517" s="49">
        <f t="shared" si="147"/>
        <v>0.58093869918617624</v>
      </c>
      <c r="Y517" s="49">
        <f t="shared" si="148"/>
        <v>1.1835299783113251</v>
      </c>
      <c r="Z517" s="49">
        <f t="shared" si="149"/>
        <v>1.3984659776233481</v>
      </c>
      <c r="AA517" s="49">
        <f t="shared" si="150"/>
        <v>0.31111025177369417</v>
      </c>
      <c r="AB517" s="49">
        <f t="shared" si="151"/>
        <v>1.2142303339716181</v>
      </c>
      <c r="AC517" s="49">
        <f t="shared" si="152"/>
        <v>1.332163301408017E-2</v>
      </c>
      <c r="AD517" s="49">
        <f t="shared" si="153"/>
        <v>1.1289888613504371</v>
      </c>
      <c r="AE517" s="49">
        <f t="shared" si="154"/>
        <v>1.6373567051957074</v>
      </c>
      <c r="AF517" s="49">
        <f t="shared" si="155"/>
        <v>1.1438600694355721</v>
      </c>
      <c r="AG517" s="49">
        <f t="shared" si="156"/>
        <v>0.9038483871334968</v>
      </c>
      <c r="AH517" s="49">
        <f t="shared" si="157"/>
        <v>0.75606115636198779</v>
      </c>
      <c r="AI517" s="49">
        <f t="shared" si="158"/>
        <v>0.97460218778955332</v>
      </c>
      <c r="AJ517" s="87">
        <f t="shared" si="159"/>
        <v>0.98088181724894918</v>
      </c>
      <c r="AK517" s="89">
        <f t="shared" si="160"/>
        <v>0.85765384888167884</v>
      </c>
      <c r="AL517" s="89">
        <f t="shared" si="160"/>
        <v>0.75054534856238253</v>
      </c>
      <c r="AM517" s="89">
        <f t="shared" si="160"/>
        <v>0.85134047329480667</v>
      </c>
      <c r="AN517" s="89">
        <f t="shared" si="160"/>
        <v>0.89556900322679533</v>
      </c>
    </row>
    <row r="518" spans="1:40">
      <c r="A518" s="1" t="s">
        <v>10</v>
      </c>
      <c r="B518" s="1">
        <v>13121009802</v>
      </c>
      <c r="C518" s="1"/>
      <c r="D518" s="12">
        <v>73.900000000000006</v>
      </c>
      <c r="E518" s="12">
        <v>72.8</v>
      </c>
      <c r="F518" s="12">
        <v>87.1</v>
      </c>
      <c r="G518" s="12">
        <v>44.4</v>
      </c>
      <c r="H518" s="12">
        <v>7.3</v>
      </c>
      <c r="I518" s="12">
        <v>1.4</v>
      </c>
      <c r="J518" s="12">
        <v>6.5</v>
      </c>
      <c r="K518" s="12">
        <v>8.4</v>
      </c>
      <c r="L518" s="12">
        <v>23.2</v>
      </c>
      <c r="M518" s="12">
        <v>5.3726000000000003</v>
      </c>
      <c r="N518" s="12">
        <v>75.8</v>
      </c>
      <c r="O518" s="12">
        <v>5.0979000000000001</v>
      </c>
      <c r="P518" s="12">
        <v>2.4</v>
      </c>
      <c r="Q518" s="12">
        <v>8.1999999999999993</v>
      </c>
      <c r="R518" s="23"/>
      <c r="S518" s="49">
        <f t="shared" si="142"/>
        <v>-8.6279525940249711E-3</v>
      </c>
      <c r="T518" s="49">
        <f t="shared" si="143"/>
        <v>0.28614716877164281</v>
      </c>
      <c r="U518" s="49">
        <f t="shared" si="144"/>
        <v>1.9677467503477568</v>
      </c>
      <c r="V518" s="49">
        <f t="shared" si="145"/>
        <v>0.59327224302983184</v>
      </c>
      <c r="W518" s="49">
        <f t="shared" si="146"/>
        <v>0.70481638030152316</v>
      </c>
      <c r="X518" s="49">
        <f t="shared" si="147"/>
        <v>1.1347038594514423</v>
      </c>
      <c r="Y518" s="49">
        <f t="shared" si="148"/>
        <v>0.88253654180657204</v>
      </c>
      <c r="Z518" s="49">
        <f t="shared" si="149"/>
        <v>1.1073558927036964</v>
      </c>
      <c r="AA518" s="49">
        <f t="shared" si="150"/>
        <v>1.4063636633333265</v>
      </c>
      <c r="AB518" s="49">
        <f t="shared" si="151"/>
        <v>0.72030859051676543</v>
      </c>
      <c r="AC518" s="49">
        <f t="shared" si="152"/>
        <v>6.9690792971677018E-2</v>
      </c>
      <c r="AD518" s="49">
        <f t="shared" si="153"/>
        <v>0.73836274520645506</v>
      </c>
      <c r="AE518" s="49">
        <f t="shared" si="154"/>
        <v>1.5080907779282791</v>
      </c>
      <c r="AF518" s="49">
        <f t="shared" si="155"/>
        <v>0.60374403133816512</v>
      </c>
      <c r="AG518" s="49">
        <f t="shared" si="156"/>
        <v>0.86745072735404405</v>
      </c>
      <c r="AH518" s="49">
        <f t="shared" si="157"/>
        <v>0.79437071301639206</v>
      </c>
      <c r="AI518" s="49">
        <f t="shared" si="158"/>
        <v>1.078009382184596</v>
      </c>
      <c r="AJ518" s="87">
        <f t="shared" si="159"/>
        <v>0.72997208686114412</v>
      </c>
      <c r="AK518" s="89">
        <f t="shared" si="160"/>
        <v>0.84678883666512639</v>
      </c>
      <c r="AL518" s="89">
        <f t="shared" si="160"/>
        <v>0.76174154724631493</v>
      </c>
      <c r="AM518" s="89">
        <f t="shared" si="160"/>
        <v>0.87540044571871722</v>
      </c>
      <c r="AN518" s="89">
        <f t="shared" si="160"/>
        <v>0.82544708445657533</v>
      </c>
    </row>
    <row r="519" spans="1:40">
      <c r="A519" s="1" t="s">
        <v>10</v>
      </c>
      <c r="B519" s="1">
        <v>13121009900</v>
      </c>
      <c r="C519" s="1"/>
      <c r="D519" s="12">
        <v>73.5</v>
      </c>
      <c r="E519" s="12">
        <v>72.900000000000006</v>
      </c>
      <c r="F519" s="12">
        <v>86.4</v>
      </c>
      <c r="G519" s="12">
        <v>44.9</v>
      </c>
      <c r="H519" s="12">
        <v>7.5</v>
      </c>
      <c r="I519" s="12">
        <v>4.2454999999999998</v>
      </c>
      <c r="J519" s="12">
        <v>2.1040000000000001</v>
      </c>
      <c r="K519" s="12">
        <v>2.2999999999999998</v>
      </c>
      <c r="L519" s="12">
        <v>30.7</v>
      </c>
      <c r="M519" s="12">
        <v>0.21429999999999999</v>
      </c>
      <c r="N519" s="12">
        <v>75.2</v>
      </c>
      <c r="O519" s="12">
        <v>2.6</v>
      </c>
      <c r="P519" s="12">
        <v>8.8000000000000007</v>
      </c>
      <c r="Q519" s="12">
        <v>9.9</v>
      </c>
      <c r="R519" s="23"/>
      <c r="S519" s="49">
        <f t="shared" ref="S519:S582" si="161">IF((D519-AVERAGE(D$7:D$782))/_xlfn.STDEV.P(D$7:D$782)&lt;3.1, (IF((D519-AVERAGE(D$7:D$782))/_xlfn.STDEV.P(D$7:D$782)&gt;-3.1, (D519-AVERAGE(D$7:D$782))/_xlfn.STDEV.P(D$7:D$782), -3.1)), 3.1)</f>
        <v>-4.2700681413126683E-2</v>
      </c>
      <c r="T519" s="49">
        <f t="shared" ref="T519:T582" si="162">IF((E519-AVERAGE(E$7:E$782))/_xlfn.STDEV.P(E$7:E$782)&lt;3.1, (IF((E519-AVERAGE(E$7:E$782))/_xlfn.STDEV.P(E$7:E$782)&gt;-3.1, (E519-AVERAGE(E$7:E$782))/_xlfn.STDEV.P(E$7:E$782), -3.1)), 3.1)</f>
        <v>0.29570634923428918</v>
      </c>
      <c r="U519" s="49">
        <f t="shared" ref="U519:U582" si="163">IF((F519-AVERAGE(F$7:F$782))/_xlfn.STDEV.P(F$7:F$782)&lt;3.1, (IF((F519-AVERAGE(F$7:F$782))/_xlfn.STDEV.P(F$7:F$782)&gt;-3.1, (F519-AVERAGE(F$7:F$782))/_xlfn.STDEV.P(F$7:F$782), -3.1)), 3.1)</f>
        <v>1.9342020242342828</v>
      </c>
      <c r="V519" s="49">
        <f t="shared" ref="V519:V582" si="164">IF((G519-AVERAGE(G$7:G$782))/_xlfn.STDEV.P(G$7:G$782)&lt;3.1, (IF((G519-AVERAGE(G$7:G$782))/_xlfn.STDEV.P(G$7:G$782)&gt;-3.1, (G519-AVERAGE(G$7:G$782))/_xlfn.STDEV.P(G$7:G$782), -3.1)), 3.1)</f>
        <v>0.61984996272681536</v>
      </c>
      <c r="W519" s="49">
        <f t="shared" ref="W519:W582" si="165">IF((H519-AVERAGE(H$7:H$782))/_xlfn.STDEV.P(H$7:H$782)&lt;3.1, (IF((H519-AVERAGE(H$7:H$782))/_xlfn.STDEV.P(H$7:H$782)&gt;-3.1, -(H519-AVERAGE(H$7:H$782))/_xlfn.STDEV.P(H$7:H$782), 3.1)), -3.1)</f>
        <v>0.63339281174681705</v>
      </c>
      <c r="X519" s="49">
        <f t="shared" ref="X519:X582" si="166">IF((I519-AVERAGE(I$7:I$782))/_xlfn.STDEV.P(I$7:I$782)&lt;3.1, (IF((I519-AVERAGE(I$7:I$782))/_xlfn.STDEV.P(I$7:I$782)&gt;-3.1, -(I519-AVERAGE(I$7:I$782))/_xlfn.STDEV.P(I$7:I$782), 3.1)), -3.1)</f>
        <v>0.79497319593222915</v>
      </c>
      <c r="Y519" s="49">
        <f t="shared" ref="Y519:Y582" si="167">IF((J519-AVERAGE(J$7:J$782))/_xlfn.STDEV.P(J$7:J$782)&lt;3.1, (IF((J519-AVERAGE(J$7:J$782))/_xlfn.STDEV.P(J$7:J$782)&gt;-3.1, -(J519-AVERAGE(J$7:J$782))/_xlfn.STDEV.P(J$7:J$782), 3.1)), -3.1)</f>
        <v>1.1033956883388529</v>
      </c>
      <c r="Z519" s="49">
        <f t="shared" ref="Z519:Z582" si="168">IF((K519-AVERAGE(K$7:K$782))/_xlfn.STDEV.P(K$7:K$782)&lt;3.1, (IF((K519-AVERAGE(K$7:K$782))/_xlfn.STDEV.P(K$7:K$782)&gt;-3.1, -(K519-AVERAGE(K$7:K$782))/_xlfn.STDEV.P(K$7:K$782), 3.1)), -3.1)</f>
        <v>1.4083341160952008</v>
      </c>
      <c r="AA519" s="49">
        <f t="shared" ref="AA519:AA582" si="169">IF((L519-AVERAGE(L$7:L$782))/_xlfn.STDEV.P(L$7:L$782)&lt;3.1, (IF((L519-AVERAGE(L$7:L$782))/_xlfn.STDEV.P(L$7:L$782)&gt;-3.1, -(L519-AVERAGE(L$7:L$782))/_xlfn.STDEV.P(L$7:L$782), 3.1)), -3.1)</f>
        <v>0.7160778997453231</v>
      </c>
      <c r="AB519" s="49">
        <f t="shared" ref="AB519:AB582" si="170">IF((M519-AVERAGE(M$7:M$782))/_xlfn.STDEV.P(M$7:M$782)&lt;3.1, (IF((M519-AVERAGE(M$7:M$782))/_xlfn.STDEV.P(M$7:M$782)&gt;-3.1, -(M519-AVERAGE(M$7:M$782))/_xlfn.STDEV.P(M$7:M$782), 3.1)), -3.1)</f>
        <v>1.1562466729996836</v>
      </c>
      <c r="AC519" s="49">
        <f t="shared" ref="AC519:AC582" si="171">IF((N519-AVERAGE(N$7:N$782))/_xlfn.STDEV.P(N$7:N$782)&lt;3.1, (IF((N519-AVERAGE(N$7:N$782))/_xlfn.STDEV.P(N$7:N$782)&gt;-3.1, (N519-AVERAGE(N$7:N$782))/_xlfn.STDEV.P(N$7:N$782), -3.1)), 3.1)</f>
        <v>1.332163301408017E-2</v>
      </c>
      <c r="AD519" s="49">
        <f t="shared" ref="AD519:AD582" si="172">IF((O519-AVERAGE(O$7:O$782))/_xlfn.STDEV.P(O$7:O$782)&lt;3.1, (IF((O519-AVERAGE(O$7:O$782))/_xlfn.STDEV.P(O$7:O$782)&gt;-3.1, -(O519-AVERAGE(O$7:O$782))/_xlfn.STDEV.P(O$7:O$782), 3.1)), -3.1)</f>
        <v>0.99527971919630553</v>
      </c>
      <c r="AE519" s="49">
        <f t="shared" ref="AE519:AE582" si="173">IF((P519-AVERAGE(P$7:P$782))/_xlfn.STDEV.P(P$7:P$782)&lt;3.1, (IF((P519-AVERAGE(P$7:P$782))/_xlfn.STDEV.P(P$7:P$782)&gt;-3.1, -(P519-AVERAGE(P$7:P$782))/_xlfn.STDEV.P(P$7:P$782), 3.1)), -3.1)</f>
        <v>1.0484785920885322</v>
      </c>
      <c r="AF519" s="49">
        <f t="shared" ref="AF519:AF582" si="174">IF((Q519-AVERAGE(Q$7:Q$782))/_xlfn.STDEV.P(Q$7:Q$782)&lt;3.1, (IF((Q519-AVERAGE(Q$7:Q$782))/_xlfn.STDEV.P(Q$7:Q$782)&gt;-3.1, -(Q519-AVERAGE(Q$7:Q$782))/_xlfn.STDEV.P(Q$7:Q$782), 3.1)), -3.1)</f>
        <v>0.34868923556994497</v>
      </c>
      <c r="AG519" s="49">
        <f t="shared" ref="AG519:AG582" si="175">AVERAGE(AH519:AJ519)</f>
        <v>0.81922788997767404</v>
      </c>
      <c r="AH519" s="49">
        <f t="shared" ref="AH519:AH582" si="176">+AVERAGE(T519,S519,U519,V519,W519,X519,Y519)</f>
        <v>0.76268847868573708</v>
      </c>
      <c r="AI519" s="49">
        <f t="shared" ref="AI519:AI582" si="177">+AVERAGE(Z519,AA519,AB519)</f>
        <v>1.0935528962800694</v>
      </c>
      <c r="AJ519" s="87">
        <f t="shared" ref="AJ519:AJ582" si="178">+AVERAGE(AC519,AD519,AE519,AF519)</f>
        <v>0.6014422949672158</v>
      </c>
      <c r="AK519" s="89">
        <f t="shared" si="160"/>
        <v>0.83239390796954971</v>
      </c>
      <c r="AL519" s="89">
        <f t="shared" si="160"/>
        <v>0.75248222343014826</v>
      </c>
      <c r="AM519" s="89">
        <f t="shared" si="160"/>
        <v>0.87901698828807728</v>
      </c>
      <c r="AN519" s="89">
        <f t="shared" ref="AN519:AN582" si="179">+(AJ519-MIN(AJ$7:AJ$782))/(MAX(AJ$7:AJ$782)-MIN(AJ$7:AJ$782))</f>
        <v>0.78952677314457786</v>
      </c>
    </row>
    <row r="520" spans="1:40">
      <c r="A520" s="1" t="s">
        <v>10</v>
      </c>
      <c r="B520" s="1">
        <v>13121010001</v>
      </c>
      <c r="C520" s="1"/>
      <c r="D520" s="12">
        <v>73.7</v>
      </c>
      <c r="E520" s="12">
        <v>72.900000000000006</v>
      </c>
      <c r="F520" s="12">
        <v>72.3</v>
      </c>
      <c r="G520" s="12">
        <v>44.7</v>
      </c>
      <c r="H520" s="12">
        <v>6.8</v>
      </c>
      <c r="I520" s="12">
        <v>5.0999999999999996</v>
      </c>
      <c r="J520" s="12">
        <v>1.5</v>
      </c>
      <c r="K520" s="12">
        <v>2.5</v>
      </c>
      <c r="L520" s="12">
        <v>33.799999999999997</v>
      </c>
      <c r="M520" s="12">
        <v>2.7</v>
      </c>
      <c r="N520" s="12">
        <v>75.5</v>
      </c>
      <c r="O520" s="12">
        <v>3.8</v>
      </c>
      <c r="P520" s="12">
        <v>4</v>
      </c>
      <c r="Q520" s="12">
        <v>6.3</v>
      </c>
      <c r="R520" s="23"/>
      <c r="S520" s="49">
        <f t="shared" si="161"/>
        <v>-2.566431700357583E-2</v>
      </c>
      <c r="T520" s="49">
        <f t="shared" si="162"/>
        <v>0.29570634923428918</v>
      </c>
      <c r="U520" s="49">
        <f t="shared" si="163"/>
        <v>1.2585153982342969</v>
      </c>
      <c r="V520" s="49">
        <f t="shared" si="164"/>
        <v>0.60921887484802217</v>
      </c>
      <c r="W520" s="49">
        <f t="shared" si="165"/>
        <v>0.88337530168828815</v>
      </c>
      <c r="X520" s="49">
        <f t="shared" si="166"/>
        <v>0.69295251345914266</v>
      </c>
      <c r="Y520" s="49">
        <f t="shared" si="167"/>
        <v>1.133741212566673</v>
      </c>
      <c r="Z520" s="49">
        <f t="shared" si="168"/>
        <v>1.3984659776233481</v>
      </c>
      <c r="AA520" s="49">
        <f t="shared" si="169"/>
        <v>0.4307597841289485</v>
      </c>
      <c r="AB520" s="49">
        <f t="shared" si="170"/>
        <v>0.94617527513065902</v>
      </c>
      <c r="AC520" s="49">
        <f t="shared" si="171"/>
        <v>4.1506212992878593E-2</v>
      </c>
      <c r="AD520" s="49">
        <f t="shared" si="172"/>
        <v>0.87185589566941479</v>
      </c>
      <c r="AE520" s="49">
        <f t="shared" si="173"/>
        <v>1.3931877314683423</v>
      </c>
      <c r="AF520" s="49">
        <f t="shared" si="174"/>
        <v>0.88880527366735207</v>
      </c>
      <c r="AG520" s="49">
        <f t="shared" si="175"/>
        <v>0.805507263566691</v>
      </c>
      <c r="AH520" s="49">
        <f t="shared" si="176"/>
        <v>0.6925493332895909</v>
      </c>
      <c r="AI520" s="49">
        <f t="shared" si="177"/>
        <v>0.92513367896098531</v>
      </c>
      <c r="AJ520" s="87">
        <f t="shared" si="178"/>
        <v>0.79883877844949691</v>
      </c>
      <c r="AK520" s="89">
        <f t="shared" ref="AK520:AN583" si="180">+(AG520-MIN(AG$7:AG$782))/(MAX(AG$7:AG$782)-MIN(AG$7:AG$782))</f>
        <v>0.82829818383570752</v>
      </c>
      <c r="AL520" s="89">
        <f t="shared" si="180"/>
        <v>0.73198363571584224</v>
      </c>
      <c r="AM520" s="89">
        <f t="shared" si="180"/>
        <v>0.83983052985972606</v>
      </c>
      <c r="AN520" s="89">
        <f t="shared" si="179"/>
        <v>0.84469330717607083</v>
      </c>
    </row>
    <row r="521" spans="1:40">
      <c r="A521" s="1" t="s">
        <v>10</v>
      </c>
      <c r="B521" s="1">
        <v>13121010002</v>
      </c>
      <c r="C521" s="1"/>
      <c r="D521" s="12">
        <v>75.7</v>
      </c>
      <c r="E521" s="12">
        <v>72.5</v>
      </c>
      <c r="F521" s="12">
        <v>70.400000000000006</v>
      </c>
      <c r="G521" s="12">
        <v>41.7</v>
      </c>
      <c r="H521" s="12">
        <v>6.2</v>
      </c>
      <c r="I521" s="12">
        <v>5.0523999999999996</v>
      </c>
      <c r="J521" s="12">
        <v>-1.3007</v>
      </c>
      <c r="K521" s="12">
        <v>5.0999999999999996</v>
      </c>
      <c r="L521" s="12">
        <v>26.6</v>
      </c>
      <c r="M521" s="12">
        <v>-0.21249999999999999</v>
      </c>
      <c r="N521" s="12">
        <v>78.7</v>
      </c>
      <c r="O521" s="12">
        <v>1.6</v>
      </c>
      <c r="P521" s="12">
        <v>0.8</v>
      </c>
      <c r="Q521" s="12">
        <v>0.9</v>
      </c>
      <c r="R521" s="23"/>
      <c r="S521" s="49">
        <f t="shared" si="161"/>
        <v>0.14469932709193031</v>
      </c>
      <c r="T521" s="49">
        <f t="shared" si="162"/>
        <v>0.25746962738370643</v>
      </c>
      <c r="U521" s="49">
        <f t="shared" si="163"/>
        <v>1.1674654273548668</v>
      </c>
      <c r="V521" s="49">
        <f t="shared" si="164"/>
        <v>0.44975255666612129</v>
      </c>
      <c r="W521" s="49">
        <f t="shared" si="165"/>
        <v>1.0976460073524061</v>
      </c>
      <c r="X521" s="49">
        <f t="shared" si="166"/>
        <v>0.69863558482920574</v>
      </c>
      <c r="Y521" s="49">
        <f t="shared" si="167"/>
        <v>1.2744509968462361</v>
      </c>
      <c r="Z521" s="49">
        <f t="shared" si="168"/>
        <v>1.2701801774892645</v>
      </c>
      <c r="AA521" s="49">
        <f t="shared" si="169"/>
        <v>1.0934341171734314</v>
      </c>
      <c r="AB521" s="49">
        <f t="shared" si="170"/>
        <v>1.1923163807723431</v>
      </c>
      <c r="AC521" s="49">
        <f t="shared" si="171"/>
        <v>0.34214173276673154</v>
      </c>
      <c r="AD521" s="49">
        <f t="shared" si="172"/>
        <v>1.0981329054687146</v>
      </c>
      <c r="AE521" s="49">
        <f t="shared" si="173"/>
        <v>1.6229938243882154</v>
      </c>
      <c r="AF521" s="49">
        <f t="shared" si="174"/>
        <v>1.6989793308134626</v>
      </c>
      <c r="AG521" s="49">
        <f t="shared" si="175"/>
        <v>1.0343440353359301</v>
      </c>
      <c r="AH521" s="49">
        <f t="shared" si="176"/>
        <v>0.7271599325034962</v>
      </c>
      <c r="AI521" s="49">
        <f t="shared" si="177"/>
        <v>1.1853102251450132</v>
      </c>
      <c r="AJ521" s="87">
        <f t="shared" si="178"/>
        <v>1.1905619483592811</v>
      </c>
      <c r="AK521" s="89">
        <f t="shared" si="180"/>
        <v>0.89660791407481433</v>
      </c>
      <c r="AL521" s="89">
        <f t="shared" si="180"/>
        <v>0.74209879180769145</v>
      </c>
      <c r="AM521" s="89">
        <f t="shared" si="180"/>
        <v>0.90036636165709383</v>
      </c>
      <c r="AN521" s="89">
        <f t="shared" si="179"/>
        <v>0.95416845689773366</v>
      </c>
    </row>
    <row r="522" spans="1:40">
      <c r="A522" s="1" t="s">
        <v>10</v>
      </c>
      <c r="B522" s="1">
        <v>13121010106</v>
      </c>
      <c r="C522" s="1"/>
      <c r="D522" s="12">
        <v>77.5</v>
      </c>
      <c r="E522" s="12">
        <v>72.7</v>
      </c>
      <c r="F522" s="12">
        <v>43.3</v>
      </c>
      <c r="G522" s="12">
        <v>30.2</v>
      </c>
      <c r="H522" s="12">
        <v>13.7</v>
      </c>
      <c r="I522" s="12">
        <v>6.4301000000000004</v>
      </c>
      <c r="J522" s="12">
        <v>12.3</v>
      </c>
      <c r="K522" s="12">
        <v>10.5</v>
      </c>
      <c r="L522" s="12">
        <v>36.299999999999997</v>
      </c>
      <c r="M522" s="12">
        <v>5.5903</v>
      </c>
      <c r="N522" s="12">
        <v>81.7</v>
      </c>
      <c r="O522" s="12">
        <v>3</v>
      </c>
      <c r="P522" s="12">
        <v>14.7</v>
      </c>
      <c r="Q522" s="12">
        <v>8</v>
      </c>
      <c r="R522" s="23"/>
      <c r="S522" s="49">
        <f t="shared" si="161"/>
        <v>0.29802660677788562</v>
      </c>
      <c r="T522" s="49">
        <f t="shared" si="162"/>
        <v>0.27658798830899778</v>
      </c>
      <c r="U522" s="49">
        <f t="shared" si="163"/>
        <v>-0.13119468360964456</v>
      </c>
      <c r="V522" s="49">
        <f t="shared" si="164"/>
        <v>-0.16153499636449895</v>
      </c>
      <c r="W522" s="49">
        <f t="shared" si="165"/>
        <v>-1.5807378134490688</v>
      </c>
      <c r="X522" s="49">
        <f t="shared" si="166"/>
        <v>0.53414887418769452</v>
      </c>
      <c r="Y522" s="49">
        <f t="shared" si="167"/>
        <v>0.59113912372485478</v>
      </c>
      <c r="Z522" s="49">
        <f t="shared" si="168"/>
        <v>1.0037404387492441</v>
      </c>
      <c r="AA522" s="49">
        <f t="shared" si="169"/>
        <v>0.20066452959961403</v>
      </c>
      <c r="AB522" s="49">
        <f t="shared" si="170"/>
        <v>0.70191033516974588</v>
      </c>
      <c r="AC522" s="49">
        <f t="shared" si="171"/>
        <v>0.62398753255471839</v>
      </c>
      <c r="AD522" s="49">
        <f t="shared" si="172"/>
        <v>0.95413844468734188</v>
      </c>
      <c r="AE522" s="49">
        <f t="shared" si="173"/>
        <v>0.62477360826751593</v>
      </c>
      <c r="AF522" s="49">
        <f t="shared" si="174"/>
        <v>0.63375047789913208</v>
      </c>
      <c r="AG522" s="49">
        <f t="shared" si="175"/>
        <v>0.43993532152785092</v>
      </c>
      <c r="AH522" s="49">
        <f t="shared" si="176"/>
        <v>-2.4794985774825671E-2</v>
      </c>
      <c r="AI522" s="49">
        <f t="shared" si="177"/>
        <v>0.63543843450620141</v>
      </c>
      <c r="AJ522" s="87">
        <f t="shared" si="178"/>
        <v>0.70916251585217704</v>
      </c>
      <c r="AK522" s="89">
        <f t="shared" si="180"/>
        <v>0.71917183779180471</v>
      </c>
      <c r="AL522" s="89">
        <f t="shared" si="180"/>
        <v>0.52233543765683244</v>
      </c>
      <c r="AM522" s="89">
        <f t="shared" si="180"/>
        <v>0.77242651959045328</v>
      </c>
      <c r="AN522" s="89">
        <f t="shared" si="179"/>
        <v>0.81963141901514913</v>
      </c>
    </row>
    <row r="523" spans="1:40">
      <c r="A523" s="1" t="s">
        <v>10</v>
      </c>
      <c r="B523" s="1">
        <v>13121010107</v>
      </c>
      <c r="C523" s="1"/>
      <c r="D523" s="12">
        <v>77.5</v>
      </c>
      <c r="E523" s="12">
        <v>72.7</v>
      </c>
      <c r="F523" s="12">
        <v>43.3</v>
      </c>
      <c r="G523" s="12">
        <v>30.2</v>
      </c>
      <c r="H523" s="12">
        <v>9.3917999999999999</v>
      </c>
      <c r="I523" s="12">
        <v>2.2999999999999998</v>
      </c>
      <c r="J523" s="12">
        <v>5.9862000000000002</v>
      </c>
      <c r="K523" s="12">
        <v>6.1</v>
      </c>
      <c r="L523" s="12">
        <v>28.2</v>
      </c>
      <c r="M523" s="12">
        <v>5.0514999999999999</v>
      </c>
      <c r="N523" s="12">
        <v>81.7</v>
      </c>
      <c r="O523" s="12">
        <v>1.4166000000000001</v>
      </c>
      <c r="P523" s="12">
        <v>5.7</v>
      </c>
      <c r="Q523" s="12">
        <v>4.0999999999999996</v>
      </c>
      <c r="R523" s="23"/>
      <c r="S523" s="49">
        <f t="shared" si="161"/>
        <v>0.29802660677788562</v>
      </c>
      <c r="T523" s="49">
        <f t="shared" si="162"/>
        <v>0.27658798830899778</v>
      </c>
      <c r="U523" s="49">
        <f t="shared" si="163"/>
        <v>-0.13119468360964456</v>
      </c>
      <c r="V523" s="49">
        <f t="shared" si="164"/>
        <v>-0.16153499636449895</v>
      </c>
      <c r="W523" s="49">
        <f t="shared" si="165"/>
        <v>-4.2202723212147013E-2</v>
      </c>
      <c r="X523" s="49">
        <f t="shared" si="166"/>
        <v>1.0272508293452074</v>
      </c>
      <c r="Y523" s="49">
        <f t="shared" si="167"/>
        <v>0.90835033377388008</v>
      </c>
      <c r="Z523" s="49">
        <f t="shared" si="168"/>
        <v>1.2208394851300015</v>
      </c>
      <c r="AA523" s="49">
        <f t="shared" si="169"/>
        <v>0.94617315427465754</v>
      </c>
      <c r="AB523" s="49">
        <f t="shared" si="170"/>
        <v>0.74744538331386223</v>
      </c>
      <c r="AC523" s="49">
        <f t="shared" si="171"/>
        <v>0.62398753255471839</v>
      </c>
      <c r="AD523" s="49">
        <f t="shared" si="172"/>
        <v>1.1169961798310741</v>
      </c>
      <c r="AE523" s="49">
        <f t="shared" si="173"/>
        <v>1.2711032446046595</v>
      </c>
      <c r="AF523" s="49">
        <f t="shared" si="174"/>
        <v>1.2188761858379897</v>
      </c>
      <c r="AG523" s="49">
        <f t="shared" si="175"/>
        <v>0.7799938527609207</v>
      </c>
      <c r="AH523" s="49">
        <f t="shared" si="176"/>
        <v>0.31075476500281146</v>
      </c>
      <c r="AI523" s="49">
        <f t="shared" si="177"/>
        <v>0.97148600757284054</v>
      </c>
      <c r="AJ523" s="87">
        <f t="shared" si="178"/>
        <v>1.0577407857071104</v>
      </c>
      <c r="AK523" s="89">
        <f t="shared" si="180"/>
        <v>0.82068221287025811</v>
      </c>
      <c r="AL523" s="89">
        <f t="shared" si="180"/>
        <v>0.62040187345356501</v>
      </c>
      <c r="AM523" s="89">
        <f t="shared" si="180"/>
        <v>0.8506154249988862</v>
      </c>
      <c r="AN523" s="89">
        <f t="shared" si="179"/>
        <v>0.917048833182597</v>
      </c>
    </row>
    <row r="524" spans="1:40">
      <c r="A524" s="1" t="s">
        <v>10</v>
      </c>
      <c r="B524" s="1">
        <v>13121010108</v>
      </c>
      <c r="C524" s="1"/>
      <c r="D524" s="12">
        <v>77.5</v>
      </c>
      <c r="E524" s="12">
        <v>72.7</v>
      </c>
      <c r="F524" s="12">
        <v>43.3</v>
      </c>
      <c r="G524" s="12">
        <v>30.2</v>
      </c>
      <c r="H524" s="12">
        <v>6</v>
      </c>
      <c r="I524" s="12">
        <v>9.4313000000000002</v>
      </c>
      <c r="J524" s="12">
        <v>1.1000000000000001</v>
      </c>
      <c r="K524" s="12">
        <v>3.8</v>
      </c>
      <c r="L524" s="12">
        <v>24.8</v>
      </c>
      <c r="M524" s="12">
        <v>4.4798999999999998</v>
      </c>
      <c r="N524" s="12">
        <v>81.7</v>
      </c>
      <c r="O524" s="12">
        <v>0.8</v>
      </c>
      <c r="P524" s="12">
        <v>7.3</v>
      </c>
      <c r="Q524" s="12">
        <v>3.3</v>
      </c>
      <c r="R524" s="23"/>
      <c r="S524" s="49">
        <f t="shared" si="161"/>
        <v>0.29802660677788562</v>
      </c>
      <c r="T524" s="49">
        <f t="shared" si="162"/>
        <v>0.27658798830899778</v>
      </c>
      <c r="U524" s="49">
        <f t="shared" si="163"/>
        <v>-0.13119468360964456</v>
      </c>
      <c r="V524" s="49">
        <f t="shared" si="164"/>
        <v>-0.16153499636449895</v>
      </c>
      <c r="W524" s="49">
        <f t="shared" si="165"/>
        <v>1.1690695759071121</v>
      </c>
      <c r="X524" s="49">
        <f t="shared" si="166"/>
        <v>0.17582883646010272</v>
      </c>
      <c r="Y524" s="49">
        <f t="shared" si="167"/>
        <v>1.1538375862274812</v>
      </c>
      <c r="Z524" s="49">
        <f t="shared" si="168"/>
        <v>1.3343230775563062</v>
      </c>
      <c r="AA524" s="49">
        <f t="shared" si="169"/>
        <v>1.2591027004345523</v>
      </c>
      <c r="AB524" s="49">
        <f t="shared" si="170"/>
        <v>0.79575242399533408</v>
      </c>
      <c r="AC524" s="49">
        <f t="shared" si="171"/>
        <v>0.62398753255471839</v>
      </c>
      <c r="AD524" s="49">
        <f t="shared" si="172"/>
        <v>1.1804154544866416</v>
      </c>
      <c r="AE524" s="49">
        <f t="shared" si="173"/>
        <v>1.1562001981447227</v>
      </c>
      <c r="AF524" s="49">
        <f t="shared" si="174"/>
        <v>1.3389019720818578</v>
      </c>
      <c r="AG524" s="49">
        <f t="shared" si="175"/>
        <v>0.86727797191559264</v>
      </c>
      <c r="AH524" s="49">
        <f t="shared" si="176"/>
        <v>0.39723155910106228</v>
      </c>
      <c r="AI524" s="49">
        <f t="shared" si="177"/>
        <v>1.1297260673287308</v>
      </c>
      <c r="AJ524" s="87">
        <f t="shared" si="178"/>
        <v>1.0748762893169852</v>
      </c>
      <c r="AK524" s="89">
        <f t="shared" si="180"/>
        <v>0.8467372676917192</v>
      </c>
      <c r="AL524" s="89">
        <f t="shared" si="180"/>
        <v>0.64567523740835819</v>
      </c>
      <c r="AM524" s="89">
        <f t="shared" si="180"/>
        <v>0.88743347713111964</v>
      </c>
      <c r="AN524" s="89">
        <f t="shared" si="179"/>
        <v>0.92183770442470192</v>
      </c>
    </row>
    <row r="525" spans="1:40">
      <c r="A525" s="1" t="s">
        <v>10</v>
      </c>
      <c r="B525" s="1">
        <v>13121010110</v>
      </c>
      <c r="C525" s="1"/>
      <c r="D525" s="12">
        <v>81.2</v>
      </c>
      <c r="E525" s="12">
        <v>71.599999999999994</v>
      </c>
      <c r="F525" s="12">
        <v>45.8</v>
      </c>
      <c r="G525" s="12">
        <v>25.8</v>
      </c>
      <c r="H525" s="12">
        <v>7.9</v>
      </c>
      <c r="I525" s="12">
        <v>7.0136000000000003</v>
      </c>
      <c r="J525" s="12">
        <v>9.9</v>
      </c>
      <c r="K525" s="12">
        <v>13.4</v>
      </c>
      <c r="L525" s="12">
        <v>28.7</v>
      </c>
      <c r="M525" s="12">
        <v>6.9</v>
      </c>
      <c r="N525" s="12">
        <v>86.8</v>
      </c>
      <c r="O525" s="12">
        <v>5.3</v>
      </c>
      <c r="P525" s="12">
        <v>10.7</v>
      </c>
      <c r="Q525" s="12">
        <v>5.7</v>
      </c>
      <c r="R525" s="23"/>
      <c r="S525" s="49">
        <f t="shared" si="161"/>
        <v>0.61319934835457224</v>
      </c>
      <c r="T525" s="49">
        <f t="shared" si="162"/>
        <v>0.17143700321989586</v>
      </c>
      <c r="U525" s="49">
        <f t="shared" si="163"/>
        <v>-1.1392090347235794E-2</v>
      </c>
      <c r="V525" s="49">
        <f t="shared" si="164"/>
        <v>-0.3954189296979535</v>
      </c>
      <c r="W525" s="49">
        <f t="shared" si="165"/>
        <v>0.49054567463740495</v>
      </c>
      <c r="X525" s="49">
        <f t="shared" si="166"/>
        <v>0.46448349300215214</v>
      </c>
      <c r="Y525" s="49">
        <f t="shared" si="167"/>
        <v>0.71171736568970334</v>
      </c>
      <c r="Z525" s="49">
        <f t="shared" si="168"/>
        <v>0.86065243090738131</v>
      </c>
      <c r="AA525" s="49">
        <f t="shared" si="169"/>
        <v>0.90015410336879065</v>
      </c>
      <c r="AB525" s="49">
        <f t="shared" si="170"/>
        <v>0.59122501120102</v>
      </c>
      <c r="AC525" s="49">
        <f t="shared" si="171"/>
        <v>1.1031253921942956</v>
      </c>
      <c r="AD525" s="49">
        <f t="shared" si="172"/>
        <v>0.7175761162608012</v>
      </c>
      <c r="AE525" s="49">
        <f t="shared" si="173"/>
        <v>0.91203122441735762</v>
      </c>
      <c r="AF525" s="49">
        <f t="shared" si="174"/>
        <v>0.97882461335025317</v>
      </c>
      <c r="AG525" s="49">
        <f t="shared" si="175"/>
        <v>0.66799384889817748</v>
      </c>
      <c r="AH525" s="49">
        <f t="shared" si="176"/>
        <v>0.29208169497979136</v>
      </c>
      <c r="AI525" s="49">
        <f t="shared" si="177"/>
        <v>0.78401051515906384</v>
      </c>
      <c r="AJ525" s="87">
        <f t="shared" si="178"/>
        <v>0.92788933655567696</v>
      </c>
      <c r="AK525" s="89">
        <f t="shared" si="180"/>
        <v>0.78724925543298963</v>
      </c>
      <c r="AL525" s="89">
        <f t="shared" si="180"/>
        <v>0.61494455626499134</v>
      </c>
      <c r="AM525" s="89">
        <f t="shared" si="180"/>
        <v>0.80699510240892547</v>
      </c>
      <c r="AN525" s="89">
        <f t="shared" si="179"/>
        <v>0.88075915738756572</v>
      </c>
    </row>
    <row r="526" spans="1:40">
      <c r="A526" s="1" t="s">
        <v>10</v>
      </c>
      <c r="B526" s="1">
        <v>13121010113</v>
      </c>
      <c r="C526" s="1"/>
      <c r="D526" s="12">
        <v>81.3</v>
      </c>
      <c r="E526" s="12">
        <v>71.599999999999994</v>
      </c>
      <c r="F526" s="12">
        <v>27.9</v>
      </c>
      <c r="G526" s="12">
        <v>25.7</v>
      </c>
      <c r="H526" s="12">
        <v>8</v>
      </c>
      <c r="I526" s="12">
        <v>32.1</v>
      </c>
      <c r="J526" s="12">
        <v>42.6</v>
      </c>
      <c r="K526" s="12">
        <v>37.1</v>
      </c>
      <c r="L526" s="12">
        <v>46.2</v>
      </c>
      <c r="M526" s="12">
        <v>14.7</v>
      </c>
      <c r="N526" s="12">
        <v>86.9</v>
      </c>
      <c r="O526" s="12">
        <v>14.4</v>
      </c>
      <c r="P526" s="12">
        <v>34.4</v>
      </c>
      <c r="Q526" s="12">
        <v>5</v>
      </c>
      <c r="R526" s="23"/>
      <c r="S526" s="49">
        <f t="shared" si="161"/>
        <v>0.62171753055934709</v>
      </c>
      <c r="T526" s="49">
        <f t="shared" si="162"/>
        <v>0.17143700321989586</v>
      </c>
      <c r="U526" s="49">
        <f t="shared" si="163"/>
        <v>-0.86917865810608241</v>
      </c>
      <c r="V526" s="49">
        <f t="shared" si="164"/>
        <v>-0.40073447363735026</v>
      </c>
      <c r="W526" s="49">
        <f t="shared" si="165"/>
        <v>0.45483389036005206</v>
      </c>
      <c r="X526" s="49">
        <f t="shared" si="166"/>
        <v>-2.5306383897279088</v>
      </c>
      <c r="Y526" s="49">
        <f t="shared" si="167"/>
        <v>-0.9311611810813577</v>
      </c>
      <c r="Z526" s="49">
        <f t="shared" si="168"/>
        <v>-0.30872197800715173</v>
      </c>
      <c r="AA526" s="49">
        <f t="shared" si="169"/>
        <v>-0.71051267833655096</v>
      </c>
      <c r="AB526" s="49">
        <f t="shared" si="170"/>
        <v>-6.7968336096880688E-2</v>
      </c>
      <c r="AC526" s="49">
        <f t="shared" si="171"/>
        <v>1.1125202521872293</v>
      </c>
      <c r="AD526" s="49">
        <f t="shared" si="172"/>
        <v>-0.2183878788181205</v>
      </c>
      <c r="AE526" s="49">
        <f t="shared" si="173"/>
        <v>-0.78997015127045389</v>
      </c>
      <c r="AF526" s="49">
        <f t="shared" si="174"/>
        <v>1.0838471763136379</v>
      </c>
      <c r="AG526" s="49">
        <f t="shared" si="175"/>
        <v>-0.18769118159777398</v>
      </c>
      <c r="AH526" s="49">
        <f t="shared" si="176"/>
        <v>-0.49767489691620065</v>
      </c>
      <c r="AI526" s="49">
        <f t="shared" si="177"/>
        <v>-0.3624009974801945</v>
      </c>
      <c r="AJ526" s="87">
        <f t="shared" si="178"/>
        <v>0.2970023496030732</v>
      </c>
      <c r="AK526" s="89">
        <f t="shared" si="180"/>
        <v>0.53181996777565699</v>
      </c>
      <c r="AL526" s="89">
        <f t="shared" si="180"/>
        <v>0.38413343530684035</v>
      </c>
      <c r="AM526" s="89">
        <f t="shared" si="180"/>
        <v>0.5402570911717065</v>
      </c>
      <c r="AN526" s="89">
        <f t="shared" si="179"/>
        <v>0.70444472755694998</v>
      </c>
    </row>
    <row r="527" spans="1:40">
      <c r="A527" s="1" t="s">
        <v>10</v>
      </c>
      <c r="B527" s="1">
        <v>13121010114</v>
      </c>
      <c r="C527" s="1"/>
      <c r="D527" s="12">
        <v>81.2</v>
      </c>
      <c r="E527" s="12">
        <v>71.599999999999994</v>
      </c>
      <c r="F527" s="12">
        <v>49</v>
      </c>
      <c r="G527" s="12">
        <v>26.4</v>
      </c>
      <c r="H527" s="12">
        <v>7.2</v>
      </c>
      <c r="I527" s="12">
        <v>8.6999999999999993</v>
      </c>
      <c r="J527" s="12">
        <v>26.6</v>
      </c>
      <c r="K527" s="12">
        <v>31.8</v>
      </c>
      <c r="L527" s="12">
        <v>28</v>
      </c>
      <c r="M527" s="12">
        <v>13.8</v>
      </c>
      <c r="N527" s="12">
        <v>86.7</v>
      </c>
      <c r="O527" s="12">
        <v>10</v>
      </c>
      <c r="P527" s="12">
        <v>24.2</v>
      </c>
      <c r="Q527" s="12">
        <v>6.9</v>
      </c>
      <c r="R527" s="23"/>
      <c r="S527" s="49">
        <f t="shared" si="161"/>
        <v>0.61319934835457224</v>
      </c>
      <c r="T527" s="49">
        <f t="shared" si="162"/>
        <v>0.17143700321989586</v>
      </c>
      <c r="U527" s="49">
        <f t="shared" si="163"/>
        <v>0.14195522902864754</v>
      </c>
      <c r="V527" s="49">
        <f t="shared" si="164"/>
        <v>-0.36352566606157344</v>
      </c>
      <c r="W527" s="49">
        <f t="shared" si="165"/>
        <v>0.74052816457887605</v>
      </c>
      <c r="X527" s="49">
        <f t="shared" si="166"/>
        <v>0.2631403930342025</v>
      </c>
      <c r="Y527" s="49">
        <f t="shared" si="167"/>
        <v>-0.12730623464903429</v>
      </c>
      <c r="Z527" s="49">
        <f t="shared" si="168"/>
        <v>-4.7216308503057781E-2</v>
      </c>
      <c r="AA527" s="49">
        <f t="shared" si="169"/>
        <v>0.9645807746370042</v>
      </c>
      <c r="AB527" s="49">
        <f t="shared" si="170"/>
        <v>8.0924347451846682E-3</v>
      </c>
      <c r="AC527" s="49">
        <f t="shared" si="171"/>
        <v>1.0937305322013633</v>
      </c>
      <c r="AD527" s="49">
        <f t="shared" si="172"/>
        <v>0.23416614078047904</v>
      </c>
      <c r="AE527" s="49">
        <f t="shared" si="173"/>
        <v>-5.7463230088357818E-2</v>
      </c>
      <c r="AF527" s="49">
        <f t="shared" si="174"/>
        <v>0.79878593398445086</v>
      </c>
      <c r="AG527" s="49">
        <f t="shared" si="175"/>
        <v>0.34380769440126729</v>
      </c>
      <c r="AH527" s="49">
        <f t="shared" si="176"/>
        <v>0.2056326053579409</v>
      </c>
      <c r="AI527" s="49">
        <f t="shared" si="177"/>
        <v>0.30848563362637699</v>
      </c>
      <c r="AJ527" s="87">
        <f t="shared" si="178"/>
        <v>0.51730484421948386</v>
      </c>
      <c r="AK527" s="89">
        <f t="shared" si="180"/>
        <v>0.69047692033262975</v>
      </c>
      <c r="AL527" s="89">
        <f t="shared" si="180"/>
        <v>0.58967928911029988</v>
      </c>
      <c r="AM527" s="89">
        <f t="shared" si="180"/>
        <v>0.69635371422028813</v>
      </c>
      <c r="AN527" s="89">
        <f t="shared" si="179"/>
        <v>0.76601282062568976</v>
      </c>
    </row>
    <row r="528" spans="1:40">
      <c r="A528" s="1" t="s">
        <v>10</v>
      </c>
      <c r="B528" s="1">
        <v>13121010115</v>
      </c>
      <c r="C528" s="1"/>
      <c r="D528" s="12">
        <v>81.3</v>
      </c>
      <c r="E528" s="12">
        <v>71.599999999999994</v>
      </c>
      <c r="F528" s="12">
        <v>46.8</v>
      </c>
      <c r="G528" s="12">
        <v>25.7</v>
      </c>
      <c r="H528" s="12">
        <v>8.6</v>
      </c>
      <c r="I528" s="12">
        <v>3.5859999999999999</v>
      </c>
      <c r="J528" s="12">
        <v>4.7310999999999996</v>
      </c>
      <c r="K528" s="12">
        <v>5.2329999999999997</v>
      </c>
      <c r="L528" s="12">
        <v>28.7</v>
      </c>
      <c r="M528" s="12">
        <v>1.6647000000000001</v>
      </c>
      <c r="N528" s="12">
        <v>86.9</v>
      </c>
      <c r="O528" s="12">
        <v>2.1</v>
      </c>
      <c r="P528" s="12">
        <v>3.9</v>
      </c>
      <c r="Q528" s="12">
        <v>1.5</v>
      </c>
      <c r="R528" s="23"/>
      <c r="S528" s="49">
        <f t="shared" si="161"/>
        <v>0.62171753055934709</v>
      </c>
      <c r="T528" s="49">
        <f t="shared" si="162"/>
        <v>0.17143700321989586</v>
      </c>
      <c r="U528" s="49">
        <f t="shared" si="163"/>
        <v>3.6528946957727709E-2</v>
      </c>
      <c r="V528" s="49">
        <f t="shared" si="164"/>
        <v>-0.40073447363735026</v>
      </c>
      <c r="W528" s="49">
        <f t="shared" si="165"/>
        <v>0.24056318469593416</v>
      </c>
      <c r="X528" s="49">
        <f t="shared" si="166"/>
        <v>0.8737123885489646</v>
      </c>
      <c r="Y528" s="49">
        <f t="shared" si="167"/>
        <v>0.97140773022808069</v>
      </c>
      <c r="Z528" s="49">
        <f t="shared" si="168"/>
        <v>1.2636178654054824</v>
      </c>
      <c r="AA528" s="49">
        <f t="shared" si="169"/>
        <v>0.90015410336879065</v>
      </c>
      <c r="AB528" s="49">
        <f t="shared" si="170"/>
        <v>1.0336705151893149</v>
      </c>
      <c r="AC528" s="49">
        <f t="shared" si="171"/>
        <v>1.1125202521872293</v>
      </c>
      <c r="AD528" s="49">
        <f t="shared" si="172"/>
        <v>1.04670631233251</v>
      </c>
      <c r="AE528" s="49">
        <f t="shared" si="173"/>
        <v>1.4003691718720883</v>
      </c>
      <c r="AF528" s="49">
        <f t="shared" si="174"/>
        <v>1.6089599911305614</v>
      </c>
      <c r="AG528" s="49">
        <f t="shared" si="175"/>
        <v>0.90572876014215009</v>
      </c>
      <c r="AH528" s="49">
        <f t="shared" si="176"/>
        <v>0.35923318722465714</v>
      </c>
      <c r="AI528" s="49">
        <f t="shared" si="177"/>
        <v>1.065814161321196</v>
      </c>
      <c r="AJ528" s="87">
        <f t="shared" si="178"/>
        <v>1.2921389318805971</v>
      </c>
      <c r="AK528" s="89">
        <f t="shared" si="180"/>
        <v>0.85821515627986011</v>
      </c>
      <c r="AL528" s="89">
        <f t="shared" si="180"/>
        <v>0.63456998435016931</v>
      </c>
      <c r="AM528" s="89">
        <f t="shared" si="180"/>
        <v>0.87256295767551617</v>
      </c>
      <c r="AN528" s="89">
        <f t="shared" si="179"/>
        <v>0.98255624790287632</v>
      </c>
    </row>
    <row r="529" spans="1:40">
      <c r="A529" s="1" t="s">
        <v>10</v>
      </c>
      <c r="B529" s="1">
        <v>13121010117</v>
      </c>
      <c r="C529" s="1"/>
      <c r="D529" s="12">
        <v>77.5</v>
      </c>
      <c r="E529" s="12">
        <v>72.7</v>
      </c>
      <c r="F529" s="12">
        <v>50</v>
      </c>
      <c r="G529" s="12">
        <v>30.2</v>
      </c>
      <c r="H529" s="12">
        <v>7.5</v>
      </c>
      <c r="I529" s="12">
        <v>7.8</v>
      </c>
      <c r="J529" s="12">
        <v>14.9</v>
      </c>
      <c r="K529" s="12">
        <v>40.1</v>
      </c>
      <c r="L529" s="12">
        <v>38.799999999999997</v>
      </c>
      <c r="M529" s="12">
        <v>4.4000000000000004</v>
      </c>
      <c r="N529" s="12">
        <v>81.7</v>
      </c>
      <c r="O529" s="12">
        <v>6.5</v>
      </c>
      <c r="P529" s="12">
        <v>20.5</v>
      </c>
      <c r="Q529" s="12">
        <v>4.2</v>
      </c>
      <c r="R529" s="23"/>
      <c r="S529" s="49">
        <f t="shared" si="161"/>
        <v>0.29802660677788562</v>
      </c>
      <c r="T529" s="49">
        <f t="shared" si="162"/>
        <v>0.27658798830899778</v>
      </c>
      <c r="U529" s="49">
        <f t="shared" si="163"/>
        <v>0.18987626633361104</v>
      </c>
      <c r="V529" s="49">
        <f t="shared" si="164"/>
        <v>-0.16153499636449895</v>
      </c>
      <c r="W529" s="49">
        <f t="shared" si="165"/>
        <v>0.63339281174681705</v>
      </c>
      <c r="X529" s="49">
        <f t="shared" si="166"/>
        <v>0.37059342314043747</v>
      </c>
      <c r="Y529" s="49">
        <f t="shared" si="167"/>
        <v>0.46051269492960228</v>
      </c>
      <c r="Z529" s="49">
        <f t="shared" si="168"/>
        <v>-0.4567440550849407</v>
      </c>
      <c r="AA529" s="49">
        <f t="shared" si="169"/>
        <v>-2.9430724929720421E-2</v>
      </c>
      <c r="AB529" s="49">
        <f t="shared" si="170"/>
        <v>0.80250493020675751</v>
      </c>
      <c r="AC529" s="49">
        <f t="shared" si="171"/>
        <v>0.62398753255471839</v>
      </c>
      <c r="AD529" s="49">
        <f t="shared" si="172"/>
        <v>0.59415229273391046</v>
      </c>
      <c r="AE529" s="49">
        <f t="shared" si="173"/>
        <v>0.20825006485024561</v>
      </c>
      <c r="AF529" s="49">
        <f t="shared" si="174"/>
        <v>1.2038729625575062</v>
      </c>
      <c r="AG529" s="49">
        <f t="shared" si="175"/>
        <v>0.35278659385109884</v>
      </c>
      <c r="AH529" s="49">
        <f t="shared" si="176"/>
        <v>0.29535068498183603</v>
      </c>
      <c r="AI529" s="49">
        <f t="shared" si="177"/>
        <v>0.10544338339736546</v>
      </c>
      <c r="AJ529" s="87">
        <f t="shared" si="178"/>
        <v>0.65756571317409518</v>
      </c>
      <c r="AK529" s="89">
        <f t="shared" si="180"/>
        <v>0.69315719848250945</v>
      </c>
      <c r="AL529" s="89">
        <f t="shared" si="180"/>
        <v>0.615899938283344</v>
      </c>
      <c r="AM529" s="89">
        <f t="shared" si="180"/>
        <v>0.64911144089512618</v>
      </c>
      <c r="AN529" s="89">
        <f t="shared" si="179"/>
        <v>0.80521162429214876</v>
      </c>
    </row>
    <row r="530" spans="1:40">
      <c r="A530" s="1" t="s">
        <v>10</v>
      </c>
      <c r="B530" s="1">
        <v>13121010118</v>
      </c>
      <c r="C530" s="1"/>
      <c r="D530" s="12">
        <v>77.5</v>
      </c>
      <c r="E530" s="12">
        <v>72.7</v>
      </c>
      <c r="F530" s="12">
        <v>42.6</v>
      </c>
      <c r="G530" s="12">
        <v>30.2</v>
      </c>
      <c r="H530" s="12">
        <v>7.5</v>
      </c>
      <c r="I530" s="12">
        <v>5.0999999999999996</v>
      </c>
      <c r="J530" s="12">
        <v>44.4</v>
      </c>
      <c r="K530" s="12">
        <v>62.3</v>
      </c>
      <c r="L530" s="12">
        <v>56.8</v>
      </c>
      <c r="M530" s="12">
        <v>15</v>
      </c>
      <c r="N530" s="12">
        <v>81.7</v>
      </c>
      <c r="O530" s="12">
        <v>10.9</v>
      </c>
      <c r="P530" s="12">
        <v>38.6</v>
      </c>
      <c r="Q530" s="12">
        <v>11.5</v>
      </c>
      <c r="R530" s="23"/>
      <c r="S530" s="49">
        <f t="shared" si="161"/>
        <v>0.29802660677788562</v>
      </c>
      <c r="T530" s="49">
        <f t="shared" si="162"/>
        <v>0.27658798830899778</v>
      </c>
      <c r="U530" s="49">
        <f t="shared" si="163"/>
        <v>-0.16473940972311879</v>
      </c>
      <c r="V530" s="49">
        <f t="shared" si="164"/>
        <v>-0.16153499636449895</v>
      </c>
      <c r="W530" s="49">
        <f t="shared" si="165"/>
        <v>0.63339281174681705</v>
      </c>
      <c r="X530" s="49">
        <f t="shared" si="166"/>
        <v>0.69295251345914266</v>
      </c>
      <c r="Y530" s="49">
        <f t="shared" si="167"/>
        <v>-1.021594862554994</v>
      </c>
      <c r="Z530" s="49">
        <f t="shared" si="168"/>
        <v>-1.5521074254605791</v>
      </c>
      <c r="AA530" s="49">
        <f t="shared" si="169"/>
        <v>-1.6861165575409285</v>
      </c>
      <c r="AB530" s="49">
        <f t="shared" si="170"/>
        <v>-9.3321926377569239E-2</v>
      </c>
      <c r="AC530" s="49">
        <f t="shared" si="171"/>
        <v>0.62398753255471839</v>
      </c>
      <c r="AD530" s="49">
        <f t="shared" si="172"/>
        <v>0.14159827313531093</v>
      </c>
      <c r="AE530" s="49">
        <f t="shared" si="173"/>
        <v>-1.0915906482277877</v>
      </c>
      <c r="AF530" s="49">
        <f t="shared" si="174"/>
        <v>0.10863766308220854</v>
      </c>
      <c r="AG530" s="49">
        <f t="shared" si="175"/>
        <v>-0.3619480492514997</v>
      </c>
      <c r="AH530" s="49">
        <f t="shared" si="176"/>
        <v>7.9012950235747351E-2</v>
      </c>
      <c r="AI530" s="49">
        <f t="shared" si="177"/>
        <v>-1.1105153031263588</v>
      </c>
      <c r="AJ530" s="87">
        <f t="shared" si="178"/>
        <v>-5.4341794863887467E-2</v>
      </c>
      <c r="AK530" s="89">
        <f t="shared" si="180"/>
        <v>0.47980280493199789</v>
      </c>
      <c r="AL530" s="89">
        <f t="shared" si="180"/>
        <v>0.5526739322269516</v>
      </c>
      <c r="AM530" s="89">
        <f t="shared" si="180"/>
        <v>0.36619174040881375</v>
      </c>
      <c r="AN530" s="89">
        <f t="shared" si="179"/>
        <v>0.60625433246694704</v>
      </c>
    </row>
    <row r="531" spans="1:40">
      <c r="A531" s="1" t="s">
        <v>10</v>
      </c>
      <c r="B531" s="1">
        <v>13121010119</v>
      </c>
      <c r="C531" s="1"/>
      <c r="D531" s="12">
        <v>77.5</v>
      </c>
      <c r="E531" s="12">
        <v>72.7</v>
      </c>
      <c r="F531" s="12">
        <v>42.8</v>
      </c>
      <c r="G531" s="12">
        <v>30.2</v>
      </c>
      <c r="H531" s="12">
        <v>9.3000000000000007</v>
      </c>
      <c r="I531" s="12">
        <v>9.4</v>
      </c>
      <c r="J531" s="12">
        <v>48.8</v>
      </c>
      <c r="K531" s="12">
        <v>58.4</v>
      </c>
      <c r="L531" s="12">
        <v>56</v>
      </c>
      <c r="M531" s="12">
        <v>18.2</v>
      </c>
      <c r="N531" s="12">
        <v>81.7</v>
      </c>
      <c r="O531" s="12">
        <v>13.4</v>
      </c>
      <c r="P531" s="12">
        <v>34</v>
      </c>
      <c r="Q531" s="12">
        <v>11.3</v>
      </c>
      <c r="R531" s="23"/>
      <c r="S531" s="49">
        <f t="shared" si="161"/>
        <v>0.29802660677788562</v>
      </c>
      <c r="T531" s="49">
        <f t="shared" si="162"/>
        <v>0.27658798830899778</v>
      </c>
      <c r="U531" s="49">
        <f t="shared" si="163"/>
        <v>-0.15515520226212631</v>
      </c>
      <c r="V531" s="49">
        <f t="shared" si="164"/>
        <v>-0.16153499636449895</v>
      </c>
      <c r="W531" s="49">
        <f t="shared" si="165"/>
        <v>-9.4193052455372357E-3</v>
      </c>
      <c r="X531" s="49">
        <f t="shared" si="166"/>
        <v>0.17956581406268621</v>
      </c>
      <c r="Y531" s="49">
        <f t="shared" si="167"/>
        <v>-1.2426549728238829</v>
      </c>
      <c r="Z531" s="49">
        <f t="shared" si="168"/>
        <v>-1.3596787252594535</v>
      </c>
      <c r="AA531" s="49">
        <f t="shared" si="169"/>
        <v>-1.6124860760915418</v>
      </c>
      <c r="AB531" s="49">
        <f t="shared" si="170"/>
        <v>-0.36376022270491309</v>
      </c>
      <c r="AC531" s="49">
        <f t="shared" si="171"/>
        <v>0.62398753255471839</v>
      </c>
      <c r="AD531" s="49">
        <f t="shared" si="172"/>
        <v>-0.11553469254571153</v>
      </c>
      <c r="AE531" s="49">
        <f t="shared" si="173"/>
        <v>-0.76124438965546981</v>
      </c>
      <c r="AF531" s="49">
        <f t="shared" si="174"/>
        <v>0.1386441096431755</v>
      </c>
      <c r="AG531" s="49">
        <f t="shared" si="175"/>
        <v>-0.41896034017536588</v>
      </c>
      <c r="AH531" s="49">
        <f t="shared" si="176"/>
        <v>-0.1163691525066394</v>
      </c>
      <c r="AI531" s="49">
        <f t="shared" si="177"/>
        <v>-1.1119750080186364</v>
      </c>
      <c r="AJ531" s="87">
        <f t="shared" si="178"/>
        <v>-2.8536860000821847E-2</v>
      </c>
      <c r="AK531" s="89">
        <f t="shared" si="180"/>
        <v>0.46278414930592565</v>
      </c>
      <c r="AL531" s="89">
        <f t="shared" si="180"/>
        <v>0.49557233584664562</v>
      </c>
      <c r="AM531" s="89">
        <f t="shared" si="180"/>
        <v>0.36585210775887378</v>
      </c>
      <c r="AN531" s="89">
        <f t="shared" si="179"/>
        <v>0.61346605575700031</v>
      </c>
    </row>
    <row r="532" spans="1:40">
      <c r="A532" s="1" t="s">
        <v>10</v>
      </c>
      <c r="B532" s="1">
        <v>13121010120</v>
      </c>
      <c r="C532" s="1"/>
      <c r="D532" s="12">
        <v>77.5</v>
      </c>
      <c r="E532" s="12">
        <v>72.7</v>
      </c>
      <c r="F532" s="12">
        <v>43.3</v>
      </c>
      <c r="G532" s="12">
        <v>30.2</v>
      </c>
      <c r="H532" s="12">
        <v>12</v>
      </c>
      <c r="I532" s="12">
        <v>6.2</v>
      </c>
      <c r="J532" s="12">
        <v>14.403</v>
      </c>
      <c r="K532" s="12">
        <v>10.9</v>
      </c>
      <c r="L532" s="12">
        <v>37.200000000000003</v>
      </c>
      <c r="M532" s="12">
        <v>11.1791</v>
      </c>
      <c r="N532" s="12">
        <v>81.7</v>
      </c>
      <c r="O532" s="12">
        <v>7.8</v>
      </c>
      <c r="P532" s="12">
        <v>33.1</v>
      </c>
      <c r="Q532" s="12">
        <v>14.6</v>
      </c>
      <c r="R532" s="23"/>
      <c r="S532" s="49">
        <f t="shared" si="161"/>
        <v>0.29802660677788562</v>
      </c>
      <c r="T532" s="49">
        <f t="shared" si="162"/>
        <v>0.27658798830899778</v>
      </c>
      <c r="U532" s="49">
        <f t="shared" si="163"/>
        <v>-0.13119468360964456</v>
      </c>
      <c r="V532" s="49">
        <f t="shared" si="164"/>
        <v>-0.16153499636449895</v>
      </c>
      <c r="W532" s="49">
        <f t="shared" si="165"/>
        <v>-0.97363748073406808</v>
      </c>
      <c r="X532" s="49">
        <f t="shared" si="166"/>
        <v>0.5616210322181886</v>
      </c>
      <c r="Y532" s="49">
        <f t="shared" si="167"/>
        <v>0.48548243920315631</v>
      </c>
      <c r="Z532" s="49">
        <f t="shared" si="168"/>
        <v>0.98400416180553885</v>
      </c>
      <c r="AA532" s="49">
        <f t="shared" si="169"/>
        <v>0.11783023796905312</v>
      </c>
      <c r="AB532" s="49">
        <f t="shared" si="170"/>
        <v>0.22958985063403964</v>
      </c>
      <c r="AC532" s="49">
        <f t="shared" si="171"/>
        <v>0.62398753255471839</v>
      </c>
      <c r="AD532" s="49">
        <f t="shared" si="172"/>
        <v>0.4604431505797788</v>
      </c>
      <c r="AE532" s="49">
        <f t="shared" si="173"/>
        <v>-0.69661142602175552</v>
      </c>
      <c r="AF532" s="49">
        <f t="shared" si="174"/>
        <v>-0.3564622586127808</v>
      </c>
      <c r="AG532" s="49">
        <f t="shared" si="175"/>
        <v>0.16747058273627405</v>
      </c>
      <c r="AH532" s="49">
        <f t="shared" si="176"/>
        <v>5.0764415114288093E-2</v>
      </c>
      <c r="AI532" s="49">
        <f t="shared" si="177"/>
        <v>0.44380808346954387</v>
      </c>
      <c r="AJ532" s="87">
        <f t="shared" si="178"/>
        <v>7.8392496249902188E-3</v>
      </c>
      <c r="AK532" s="89">
        <f t="shared" si="180"/>
        <v>0.63783878688996021</v>
      </c>
      <c r="AL532" s="89">
        <f t="shared" si="180"/>
        <v>0.5444181276870278</v>
      </c>
      <c r="AM532" s="89">
        <f t="shared" si="180"/>
        <v>0.72783947718494613</v>
      </c>
      <c r="AN532" s="89">
        <f t="shared" si="179"/>
        <v>0.62363211269076435</v>
      </c>
    </row>
    <row r="533" spans="1:40">
      <c r="A533" s="1" t="s">
        <v>10</v>
      </c>
      <c r="B533" s="1">
        <v>13121010121</v>
      </c>
      <c r="C533" s="1"/>
      <c r="D533" s="12">
        <v>77.5</v>
      </c>
      <c r="E533" s="12">
        <v>72.7</v>
      </c>
      <c r="F533" s="12">
        <v>50</v>
      </c>
      <c r="G533" s="12">
        <v>30.2</v>
      </c>
      <c r="H533" s="12">
        <v>7.8</v>
      </c>
      <c r="I533" s="12">
        <v>5.4500999999999999</v>
      </c>
      <c r="J533" s="12">
        <v>6.0603999999999996</v>
      </c>
      <c r="K533" s="12">
        <v>6.4</v>
      </c>
      <c r="L533" s="12">
        <v>25.1</v>
      </c>
      <c r="M533" s="12">
        <v>0.49109999999999998</v>
      </c>
      <c r="N533" s="12">
        <v>81.7</v>
      </c>
      <c r="O533" s="12">
        <v>0.9</v>
      </c>
      <c r="P533" s="12">
        <v>4.4000000000000004</v>
      </c>
      <c r="Q533" s="12">
        <v>11.2</v>
      </c>
      <c r="R533" s="23"/>
      <c r="S533" s="49">
        <f t="shared" si="161"/>
        <v>0.29802660677788562</v>
      </c>
      <c r="T533" s="49">
        <f t="shared" si="162"/>
        <v>0.27658798830899778</v>
      </c>
      <c r="U533" s="49">
        <f t="shared" si="163"/>
        <v>0.18987626633361104</v>
      </c>
      <c r="V533" s="49">
        <f t="shared" si="164"/>
        <v>-0.16153499636449895</v>
      </c>
      <c r="W533" s="49">
        <f t="shared" si="165"/>
        <v>0.52625745891475817</v>
      </c>
      <c r="X533" s="49">
        <f t="shared" si="166"/>
        <v>0.6511532847478172</v>
      </c>
      <c r="Y533" s="49">
        <f t="shared" si="167"/>
        <v>0.90462245645980011</v>
      </c>
      <c r="Z533" s="49">
        <f t="shared" si="168"/>
        <v>1.2060372774222223</v>
      </c>
      <c r="AA533" s="49">
        <f t="shared" si="169"/>
        <v>1.2314912698910321</v>
      </c>
      <c r="AB533" s="49">
        <f t="shared" si="170"/>
        <v>1.1328537603673683</v>
      </c>
      <c r="AC533" s="49">
        <f t="shared" si="171"/>
        <v>0.62398753255471839</v>
      </c>
      <c r="AD533" s="49">
        <f t="shared" si="172"/>
        <v>1.1701301358594007</v>
      </c>
      <c r="AE533" s="49">
        <f t="shared" si="173"/>
        <v>1.364461969853358</v>
      </c>
      <c r="AF533" s="49">
        <f t="shared" si="174"/>
        <v>0.15364733292365923</v>
      </c>
      <c r="AG533" s="49">
        <f t="shared" si="175"/>
        <v>0.80058468171512598</v>
      </c>
      <c r="AH533" s="49">
        <f t="shared" si="176"/>
        <v>0.383569866454053</v>
      </c>
      <c r="AI533" s="49">
        <f t="shared" si="177"/>
        <v>1.190127435893541</v>
      </c>
      <c r="AJ533" s="87">
        <f t="shared" si="178"/>
        <v>0.82805674279778407</v>
      </c>
      <c r="AK533" s="89">
        <f t="shared" si="180"/>
        <v>0.82682875112277177</v>
      </c>
      <c r="AL533" s="89">
        <f t="shared" si="180"/>
        <v>0.6416825254431795</v>
      </c>
      <c r="AM533" s="89">
        <f t="shared" si="180"/>
        <v>0.90148719235410479</v>
      </c>
      <c r="AN533" s="89">
        <f t="shared" si="179"/>
        <v>0.85285887221611578</v>
      </c>
    </row>
    <row r="534" spans="1:40">
      <c r="A534" s="1" t="s">
        <v>10</v>
      </c>
      <c r="B534" s="1">
        <v>13121010122</v>
      </c>
      <c r="C534" s="1"/>
      <c r="D534" s="12">
        <v>77.5</v>
      </c>
      <c r="E534" s="12">
        <v>72.7</v>
      </c>
      <c r="F534" s="12">
        <v>50</v>
      </c>
      <c r="G534" s="12">
        <v>30.2</v>
      </c>
      <c r="H534" s="12">
        <v>10.6</v>
      </c>
      <c r="I534" s="12">
        <v>5.9</v>
      </c>
      <c r="J534" s="12">
        <v>9.9806000000000008</v>
      </c>
      <c r="K534" s="12">
        <v>10.1</v>
      </c>
      <c r="L534" s="12">
        <v>23.7</v>
      </c>
      <c r="M534" s="12">
        <v>1.8337000000000001</v>
      </c>
      <c r="N534" s="12">
        <v>81.7</v>
      </c>
      <c r="O534" s="12">
        <v>1.9</v>
      </c>
      <c r="P534" s="12">
        <v>11</v>
      </c>
      <c r="Q534" s="12">
        <v>6.4</v>
      </c>
      <c r="R534" s="23"/>
      <c r="S534" s="49">
        <f t="shared" si="161"/>
        <v>0.29802660677788562</v>
      </c>
      <c r="T534" s="49">
        <f t="shared" si="162"/>
        <v>0.27658798830899778</v>
      </c>
      <c r="U534" s="49">
        <f t="shared" si="163"/>
        <v>0.18987626633361104</v>
      </c>
      <c r="V534" s="49">
        <f t="shared" si="164"/>
        <v>-0.16153499636449895</v>
      </c>
      <c r="W534" s="49">
        <f t="shared" si="165"/>
        <v>-0.47367250085112589</v>
      </c>
      <c r="X534" s="49">
        <f t="shared" si="166"/>
        <v>0.59743870892026696</v>
      </c>
      <c r="Y534" s="49">
        <f t="shared" si="167"/>
        <v>0.70766794639705044</v>
      </c>
      <c r="Z534" s="49">
        <f t="shared" si="168"/>
        <v>1.0234767156929494</v>
      </c>
      <c r="AA534" s="49">
        <f t="shared" si="169"/>
        <v>1.3603446124274596</v>
      </c>
      <c r="AB534" s="49">
        <f t="shared" si="170"/>
        <v>1.0193879926645271</v>
      </c>
      <c r="AC534" s="49">
        <f t="shared" si="171"/>
        <v>0.62398753255471839</v>
      </c>
      <c r="AD534" s="49">
        <f t="shared" si="172"/>
        <v>1.0672769495869918</v>
      </c>
      <c r="AE534" s="49">
        <f t="shared" si="173"/>
        <v>0.89048690320611945</v>
      </c>
      <c r="AF534" s="49">
        <f t="shared" si="174"/>
        <v>0.87380205038686842</v>
      </c>
      <c r="AG534" s="49">
        <f t="shared" si="175"/>
        <v>0.73440144193124246</v>
      </c>
      <c r="AH534" s="49">
        <f t="shared" si="176"/>
        <v>0.20491285993174099</v>
      </c>
      <c r="AI534" s="49">
        <f t="shared" si="177"/>
        <v>1.134403106928312</v>
      </c>
      <c r="AJ534" s="87">
        <f t="shared" si="178"/>
        <v>0.86388835893367455</v>
      </c>
      <c r="AK534" s="89">
        <f t="shared" si="180"/>
        <v>0.80707248895811323</v>
      </c>
      <c r="AL534" s="89">
        <f t="shared" si="180"/>
        <v>0.58946893917421772</v>
      </c>
      <c r="AM534" s="89">
        <f t="shared" si="180"/>
        <v>0.88852169390800628</v>
      </c>
      <c r="AN534" s="89">
        <f t="shared" si="179"/>
        <v>0.86287275917140926</v>
      </c>
    </row>
    <row r="535" spans="1:40">
      <c r="A535" s="1" t="s">
        <v>10</v>
      </c>
      <c r="B535" s="1">
        <v>13121010123</v>
      </c>
      <c r="C535" s="1"/>
      <c r="D535" s="12">
        <v>79.8</v>
      </c>
      <c r="E535" s="12">
        <v>72</v>
      </c>
      <c r="F535" s="12">
        <v>50</v>
      </c>
      <c r="G535" s="12">
        <v>27.7</v>
      </c>
      <c r="H535" s="12">
        <v>10.7</v>
      </c>
      <c r="I535" s="12">
        <v>1.9</v>
      </c>
      <c r="J535" s="12">
        <v>19.100000000000001</v>
      </c>
      <c r="K535" s="12">
        <v>32.700000000000003</v>
      </c>
      <c r="L535" s="12">
        <v>43.5</v>
      </c>
      <c r="M535" s="12">
        <v>9.5</v>
      </c>
      <c r="N535" s="12">
        <v>84.8</v>
      </c>
      <c r="O535" s="12">
        <v>7.2</v>
      </c>
      <c r="P535" s="12">
        <v>31.2</v>
      </c>
      <c r="Q535" s="12">
        <v>8.6999999999999993</v>
      </c>
      <c r="R535" s="23"/>
      <c r="S535" s="49">
        <f t="shared" si="161"/>
        <v>0.49394479748771747</v>
      </c>
      <c r="T535" s="49">
        <f t="shared" si="162"/>
        <v>0.20967372507047863</v>
      </c>
      <c r="U535" s="49">
        <f t="shared" si="163"/>
        <v>0.18987626633361104</v>
      </c>
      <c r="V535" s="49">
        <f t="shared" si="164"/>
        <v>-0.29442359484941633</v>
      </c>
      <c r="W535" s="49">
        <f t="shared" si="165"/>
        <v>-0.50938428512847878</v>
      </c>
      <c r="X535" s="49">
        <f t="shared" si="166"/>
        <v>1.0750077316146449</v>
      </c>
      <c r="Y535" s="49">
        <f t="shared" si="167"/>
        <v>0.2495007714911173</v>
      </c>
      <c r="Z535" s="49">
        <f t="shared" si="168"/>
        <v>-9.1622931626394594E-2</v>
      </c>
      <c r="AA535" s="49">
        <f t="shared" si="169"/>
        <v>-0.46200980344486947</v>
      </c>
      <c r="AB535" s="49">
        <f t="shared" si="170"/>
        <v>0.37149389543505312</v>
      </c>
      <c r="AC535" s="49">
        <f t="shared" si="171"/>
        <v>0.91522819233563768</v>
      </c>
      <c r="AD535" s="49">
        <f t="shared" si="172"/>
        <v>0.52215506234322417</v>
      </c>
      <c r="AE535" s="49">
        <f t="shared" si="173"/>
        <v>-0.56016405835058058</v>
      </c>
      <c r="AF535" s="49">
        <f t="shared" si="174"/>
        <v>0.52872791493574745</v>
      </c>
      <c r="AG535" s="49">
        <f t="shared" si="175"/>
        <v>0.16426724909113807</v>
      </c>
      <c r="AH535" s="49">
        <f t="shared" si="176"/>
        <v>0.20202791600281064</v>
      </c>
      <c r="AI535" s="49">
        <f t="shared" si="177"/>
        <v>-6.0712946545403657E-2</v>
      </c>
      <c r="AJ535" s="87">
        <f t="shared" si="178"/>
        <v>0.35148677781600718</v>
      </c>
      <c r="AK535" s="89">
        <f t="shared" si="180"/>
        <v>0.63688256444601765</v>
      </c>
      <c r="AL535" s="89">
        <f t="shared" si="180"/>
        <v>0.58862579693397477</v>
      </c>
      <c r="AM535" s="89">
        <f t="shared" si="180"/>
        <v>0.61045149329797077</v>
      </c>
      <c r="AN535" s="89">
        <f t="shared" si="179"/>
        <v>0.71967152901851228</v>
      </c>
    </row>
    <row r="536" spans="1:40">
      <c r="A536" s="1" t="s">
        <v>10</v>
      </c>
      <c r="B536" s="1">
        <v>13121010204</v>
      </c>
      <c r="C536" s="1"/>
      <c r="D536" s="12">
        <v>80.8</v>
      </c>
      <c r="E536" s="12">
        <v>71.8</v>
      </c>
      <c r="F536" s="12">
        <v>79.3</v>
      </c>
      <c r="G536" s="12">
        <v>26.4</v>
      </c>
      <c r="H536" s="12">
        <v>9.3000000000000007</v>
      </c>
      <c r="I536" s="12">
        <v>1.4</v>
      </c>
      <c r="J536" s="12">
        <v>6.1</v>
      </c>
      <c r="K536" s="12">
        <v>5.0999999999999996</v>
      </c>
      <c r="L536" s="12">
        <v>24.3</v>
      </c>
      <c r="M536" s="12">
        <v>0.32850000000000001</v>
      </c>
      <c r="N536" s="12">
        <v>86.1</v>
      </c>
      <c r="O536" s="12">
        <v>0.3</v>
      </c>
      <c r="P536" s="12">
        <v>5.9</v>
      </c>
      <c r="Q536" s="12">
        <v>7.2</v>
      </c>
      <c r="R536" s="23"/>
      <c r="S536" s="49">
        <f t="shared" si="161"/>
        <v>0.57912661953547051</v>
      </c>
      <c r="T536" s="49">
        <f t="shared" si="162"/>
        <v>0.19055536414518726</v>
      </c>
      <c r="U536" s="49">
        <f t="shared" si="163"/>
        <v>1.5939626593690415</v>
      </c>
      <c r="V536" s="49">
        <f t="shared" si="164"/>
        <v>-0.36352566606157344</v>
      </c>
      <c r="W536" s="49">
        <f t="shared" si="165"/>
        <v>-9.4193052455372357E-3</v>
      </c>
      <c r="X536" s="49">
        <f t="shared" si="166"/>
        <v>1.1347038594514423</v>
      </c>
      <c r="Y536" s="49">
        <f t="shared" si="167"/>
        <v>0.90263291546738011</v>
      </c>
      <c r="Z536" s="49">
        <f t="shared" si="168"/>
        <v>1.2701801774892645</v>
      </c>
      <c r="AA536" s="49">
        <f t="shared" si="169"/>
        <v>1.3051217513404192</v>
      </c>
      <c r="AB536" s="49">
        <f t="shared" si="170"/>
        <v>1.1465954062995014</v>
      </c>
      <c r="AC536" s="49">
        <f t="shared" si="171"/>
        <v>1.0373613722437651</v>
      </c>
      <c r="AD536" s="49">
        <f t="shared" si="172"/>
        <v>1.231842047622846</v>
      </c>
      <c r="AE536" s="49">
        <f t="shared" si="173"/>
        <v>1.2567403637971672</v>
      </c>
      <c r="AF536" s="49">
        <f t="shared" si="174"/>
        <v>0.75377626414300025</v>
      </c>
      <c r="AG536" s="49">
        <f t="shared" si="175"/>
        <v>0.96199874502974791</v>
      </c>
      <c r="AH536" s="49">
        <f t="shared" si="176"/>
        <v>0.57543377809448715</v>
      </c>
      <c r="AI536" s="49">
        <f t="shared" si="177"/>
        <v>1.2406324450430617</v>
      </c>
      <c r="AJ536" s="87">
        <f t="shared" si="178"/>
        <v>1.0699300119516946</v>
      </c>
      <c r="AK536" s="89">
        <f t="shared" si="180"/>
        <v>0.87501222721611049</v>
      </c>
      <c r="AL536" s="89">
        <f t="shared" si="180"/>
        <v>0.6977559092826604</v>
      </c>
      <c r="AM536" s="89">
        <f t="shared" si="180"/>
        <v>0.91323830052907984</v>
      </c>
      <c r="AN536" s="89">
        <f t="shared" si="179"/>
        <v>0.92045536481161561</v>
      </c>
    </row>
    <row r="537" spans="1:40">
      <c r="A537" s="1" t="s">
        <v>10</v>
      </c>
      <c r="B537" s="1">
        <v>13121010205</v>
      </c>
      <c r="C537" s="1"/>
      <c r="D537" s="12">
        <v>80.8</v>
      </c>
      <c r="E537" s="12">
        <v>71.7</v>
      </c>
      <c r="F537" s="12">
        <v>65.900000000000006</v>
      </c>
      <c r="G537" s="12">
        <v>26.4</v>
      </c>
      <c r="H537" s="12">
        <v>5.7</v>
      </c>
      <c r="I537" s="12">
        <v>4.6115000000000004</v>
      </c>
      <c r="J537" s="12">
        <v>3.4</v>
      </c>
      <c r="K537" s="12">
        <v>8.3000000000000007</v>
      </c>
      <c r="L537" s="12">
        <v>27.6</v>
      </c>
      <c r="M537" s="12">
        <v>4.4000000000000004</v>
      </c>
      <c r="N537" s="12">
        <v>86.2</v>
      </c>
      <c r="O537" s="12">
        <v>1.7</v>
      </c>
      <c r="P537" s="12">
        <v>5.2</v>
      </c>
      <c r="Q537" s="12">
        <v>6.1</v>
      </c>
      <c r="R537" s="23"/>
      <c r="S537" s="49">
        <f t="shared" si="161"/>
        <v>0.57912661953547051</v>
      </c>
      <c r="T537" s="49">
        <f t="shared" si="162"/>
        <v>0.18099618368254225</v>
      </c>
      <c r="U537" s="49">
        <f t="shared" si="163"/>
        <v>0.95182075948253098</v>
      </c>
      <c r="V537" s="49">
        <f t="shared" si="164"/>
        <v>-0.36352566606157344</v>
      </c>
      <c r="W537" s="49">
        <f t="shared" si="165"/>
        <v>1.276204928739171</v>
      </c>
      <c r="X537" s="49">
        <f t="shared" si="166"/>
        <v>0.75127563035569345</v>
      </c>
      <c r="Y537" s="49">
        <f t="shared" si="167"/>
        <v>1.0382834376778347</v>
      </c>
      <c r="Z537" s="49">
        <f t="shared" si="168"/>
        <v>1.1122899619396227</v>
      </c>
      <c r="AA537" s="49">
        <f t="shared" si="169"/>
        <v>1.0013960153616976</v>
      </c>
      <c r="AB537" s="49">
        <f t="shared" si="170"/>
        <v>0.80250493020675751</v>
      </c>
      <c r="AC537" s="49">
        <f t="shared" si="171"/>
        <v>1.0467562322366988</v>
      </c>
      <c r="AD537" s="49">
        <f t="shared" si="172"/>
        <v>1.0878475868414736</v>
      </c>
      <c r="AE537" s="49">
        <f t="shared" si="173"/>
        <v>1.3070104466233898</v>
      </c>
      <c r="AF537" s="49">
        <f t="shared" si="174"/>
        <v>0.91881172022831914</v>
      </c>
      <c r="AG537" s="49">
        <f t="shared" si="175"/>
        <v>0.89758918188767345</v>
      </c>
      <c r="AH537" s="49">
        <f t="shared" si="176"/>
        <v>0.63059741334452413</v>
      </c>
      <c r="AI537" s="49">
        <f t="shared" si="177"/>
        <v>0.97206363583602595</v>
      </c>
      <c r="AJ537" s="87">
        <f t="shared" si="178"/>
        <v>1.0901064964824705</v>
      </c>
      <c r="AK537" s="89">
        <f t="shared" si="180"/>
        <v>0.85578542267312974</v>
      </c>
      <c r="AL537" s="89">
        <f t="shared" si="180"/>
        <v>0.71387781395409922</v>
      </c>
      <c r="AM537" s="89">
        <f t="shared" si="180"/>
        <v>0.85074982299860769</v>
      </c>
      <c r="AN537" s="89">
        <f t="shared" si="179"/>
        <v>0.92609410112984814</v>
      </c>
    </row>
    <row r="538" spans="1:40">
      <c r="A538" s="1" t="s">
        <v>10</v>
      </c>
      <c r="B538" s="1">
        <v>13121010206</v>
      </c>
      <c r="C538" s="1"/>
      <c r="D538" s="12">
        <v>81.3</v>
      </c>
      <c r="E538" s="12">
        <v>71.599999999999994</v>
      </c>
      <c r="F538" s="12">
        <v>82.4</v>
      </c>
      <c r="G538" s="12">
        <v>25.7</v>
      </c>
      <c r="H538" s="12">
        <v>10.7</v>
      </c>
      <c r="I538" s="12">
        <v>8.3000000000000007</v>
      </c>
      <c r="J538" s="12">
        <v>13.3</v>
      </c>
      <c r="K538" s="12">
        <v>3.7</v>
      </c>
      <c r="L538" s="12">
        <v>35.299999999999997</v>
      </c>
      <c r="M538" s="12">
        <v>5.5E-2</v>
      </c>
      <c r="N538" s="12">
        <v>86.9</v>
      </c>
      <c r="O538" s="12">
        <v>0.6</v>
      </c>
      <c r="P538" s="12">
        <v>1.7</v>
      </c>
      <c r="Q538" s="12">
        <v>2.4</v>
      </c>
      <c r="R538" s="23"/>
      <c r="S538" s="49">
        <f t="shared" si="161"/>
        <v>0.62171753055934709</v>
      </c>
      <c r="T538" s="49">
        <f t="shared" si="162"/>
        <v>0.17143700321989586</v>
      </c>
      <c r="U538" s="49">
        <f t="shared" si="163"/>
        <v>1.7425178750144288</v>
      </c>
      <c r="V538" s="49">
        <f t="shared" si="164"/>
        <v>-0.40073447363735026</v>
      </c>
      <c r="W538" s="49">
        <f t="shared" si="165"/>
        <v>-0.50938428512847878</v>
      </c>
      <c r="X538" s="49">
        <f t="shared" si="166"/>
        <v>0.31089729530364013</v>
      </c>
      <c r="Y538" s="49">
        <f t="shared" si="167"/>
        <v>0.54089818957283453</v>
      </c>
      <c r="Z538" s="49">
        <f t="shared" si="168"/>
        <v>1.3392571467922325</v>
      </c>
      <c r="AA538" s="49">
        <f t="shared" si="169"/>
        <v>0.29270263141134784</v>
      </c>
      <c r="AB538" s="49">
        <f t="shared" si="170"/>
        <v>1.1697094294387291</v>
      </c>
      <c r="AC538" s="49">
        <f t="shared" si="171"/>
        <v>1.1125202521872293</v>
      </c>
      <c r="AD538" s="49">
        <f t="shared" si="172"/>
        <v>1.2009860917411235</v>
      </c>
      <c r="AE538" s="49">
        <f t="shared" si="173"/>
        <v>1.5583608607545012</v>
      </c>
      <c r="AF538" s="49">
        <f t="shared" si="174"/>
        <v>1.4739309816062096</v>
      </c>
      <c r="AG538" s="49">
        <f t="shared" si="175"/>
        <v>0.87474876724169359</v>
      </c>
      <c r="AH538" s="49">
        <f t="shared" si="176"/>
        <v>0.35390701927204532</v>
      </c>
      <c r="AI538" s="49">
        <f t="shared" si="177"/>
        <v>0.93388973588076984</v>
      </c>
      <c r="AJ538" s="87">
        <f t="shared" si="178"/>
        <v>1.3364495465722659</v>
      </c>
      <c r="AK538" s="89">
        <f t="shared" si="180"/>
        <v>0.84896736388409233</v>
      </c>
      <c r="AL538" s="89">
        <f t="shared" si="180"/>
        <v>0.63301337968467064</v>
      </c>
      <c r="AM538" s="89">
        <f t="shared" si="180"/>
        <v>0.84186782029454232</v>
      </c>
      <c r="AN538" s="89">
        <f t="shared" si="179"/>
        <v>0.99493976654627581</v>
      </c>
    </row>
    <row r="539" spans="1:40">
      <c r="A539" s="1" t="s">
        <v>10</v>
      </c>
      <c r="B539" s="1">
        <v>13121010208</v>
      </c>
      <c r="C539" s="1"/>
      <c r="D539" s="12">
        <v>77.5</v>
      </c>
      <c r="E539" s="12">
        <v>72.7</v>
      </c>
      <c r="F539" s="12">
        <v>41</v>
      </c>
      <c r="G539" s="12">
        <v>30.2</v>
      </c>
      <c r="H539" s="12">
        <v>12.4</v>
      </c>
      <c r="I539" s="12">
        <v>8.3010999999999999</v>
      </c>
      <c r="J539" s="12">
        <v>9.9</v>
      </c>
      <c r="K539" s="12">
        <v>33.1</v>
      </c>
      <c r="L539" s="12">
        <v>32.1</v>
      </c>
      <c r="M539" s="12">
        <v>8</v>
      </c>
      <c r="N539" s="12">
        <v>81.7</v>
      </c>
      <c r="O539" s="12">
        <v>7.2</v>
      </c>
      <c r="P539" s="12">
        <v>19.7</v>
      </c>
      <c r="Q539" s="12">
        <v>14.3</v>
      </c>
      <c r="R539" s="23"/>
      <c r="S539" s="49">
        <f t="shared" si="161"/>
        <v>0.29802660677788562</v>
      </c>
      <c r="T539" s="49">
        <f t="shared" si="162"/>
        <v>0.27658798830899778</v>
      </c>
      <c r="U539" s="49">
        <f t="shared" si="163"/>
        <v>-0.24141306941106047</v>
      </c>
      <c r="V539" s="49">
        <f t="shared" si="164"/>
        <v>-0.16153499636449895</v>
      </c>
      <c r="W539" s="49">
        <f t="shared" si="165"/>
        <v>-1.1164846178434802</v>
      </c>
      <c r="X539" s="49">
        <f t="shared" si="166"/>
        <v>0.31076596382239924</v>
      </c>
      <c r="Y539" s="49">
        <f t="shared" si="167"/>
        <v>0.71171736568970334</v>
      </c>
      <c r="Z539" s="49">
        <f t="shared" si="168"/>
        <v>-0.11135920857009972</v>
      </c>
      <c r="AA539" s="49">
        <f t="shared" si="169"/>
        <v>0.58722455720889555</v>
      </c>
      <c r="AB539" s="49">
        <f t="shared" si="170"/>
        <v>0.49826184683849556</v>
      </c>
      <c r="AC539" s="49">
        <f t="shared" si="171"/>
        <v>0.62398753255471839</v>
      </c>
      <c r="AD539" s="49">
        <f t="shared" si="172"/>
        <v>0.52215506234322417</v>
      </c>
      <c r="AE539" s="49">
        <f t="shared" si="173"/>
        <v>0.26570158808021399</v>
      </c>
      <c r="AF539" s="49">
        <f t="shared" si="174"/>
        <v>-0.31145258877133036</v>
      </c>
      <c r="AG539" s="49">
        <f t="shared" si="175"/>
        <v>0.20363399937883678</v>
      </c>
      <c r="AH539" s="49">
        <f t="shared" si="176"/>
        <v>1.1095034425706616E-2</v>
      </c>
      <c r="AI539" s="49">
        <f t="shared" si="177"/>
        <v>0.32470906515909714</v>
      </c>
      <c r="AJ539" s="87">
        <f t="shared" si="178"/>
        <v>0.27509789855170658</v>
      </c>
      <c r="AK539" s="89">
        <f t="shared" si="180"/>
        <v>0.64863387553012408</v>
      </c>
      <c r="AL539" s="89">
        <f t="shared" si="180"/>
        <v>0.53282451223841754</v>
      </c>
      <c r="AM539" s="89">
        <f t="shared" si="180"/>
        <v>0.70012845462961859</v>
      </c>
      <c r="AN539" s="89">
        <f t="shared" si="179"/>
        <v>0.69832307522024628</v>
      </c>
    </row>
    <row r="540" spans="1:40">
      <c r="A540" s="1" t="s">
        <v>10</v>
      </c>
      <c r="B540" s="1">
        <v>13121010209</v>
      </c>
      <c r="C540" s="1"/>
      <c r="D540" s="12">
        <v>77.5</v>
      </c>
      <c r="E540" s="12">
        <v>72.7</v>
      </c>
      <c r="F540" s="12">
        <v>43.1</v>
      </c>
      <c r="G540" s="12">
        <v>30.2</v>
      </c>
      <c r="H540" s="12">
        <v>10.7</v>
      </c>
      <c r="I540" s="12">
        <v>5.9</v>
      </c>
      <c r="J540" s="12">
        <v>1.1000000000000001</v>
      </c>
      <c r="K540" s="12">
        <v>22.1</v>
      </c>
      <c r="L540" s="12">
        <v>27.8</v>
      </c>
      <c r="M540" s="12">
        <v>5</v>
      </c>
      <c r="N540" s="12">
        <v>81.7</v>
      </c>
      <c r="O540" s="12">
        <v>2.1</v>
      </c>
      <c r="P540" s="12">
        <v>30.7</v>
      </c>
      <c r="Q540" s="12">
        <v>10.3</v>
      </c>
      <c r="R540" s="23"/>
      <c r="S540" s="49">
        <f t="shared" si="161"/>
        <v>0.29802660677788562</v>
      </c>
      <c r="T540" s="49">
        <f t="shared" si="162"/>
        <v>0.27658798830899778</v>
      </c>
      <c r="U540" s="49">
        <f t="shared" si="163"/>
        <v>-0.14077889107063704</v>
      </c>
      <c r="V540" s="49">
        <f t="shared" si="164"/>
        <v>-0.16153499636449895</v>
      </c>
      <c r="W540" s="49">
        <f t="shared" si="165"/>
        <v>-0.50938428512847878</v>
      </c>
      <c r="X540" s="49">
        <f t="shared" si="166"/>
        <v>0.59743870892026696</v>
      </c>
      <c r="Y540" s="49">
        <f t="shared" si="167"/>
        <v>1.1538375862274812</v>
      </c>
      <c r="Z540" s="49">
        <f t="shared" si="168"/>
        <v>0.43138840738179329</v>
      </c>
      <c r="AA540" s="49">
        <f t="shared" si="169"/>
        <v>0.98298839499935087</v>
      </c>
      <c r="AB540" s="49">
        <f t="shared" si="170"/>
        <v>0.75179774964538049</v>
      </c>
      <c r="AC540" s="49">
        <f t="shared" si="171"/>
        <v>0.62398753255471839</v>
      </c>
      <c r="AD540" s="49">
        <f t="shared" si="172"/>
        <v>1.04670631233251</v>
      </c>
      <c r="AE540" s="49">
        <f t="shared" si="173"/>
        <v>-0.52425685633185037</v>
      </c>
      <c r="AF540" s="49">
        <f t="shared" si="174"/>
        <v>0.28867634244801077</v>
      </c>
      <c r="AG540" s="49">
        <f t="shared" si="175"/>
        <v>0.43238325404708755</v>
      </c>
      <c r="AH540" s="49">
        <f t="shared" si="176"/>
        <v>0.21631324538157384</v>
      </c>
      <c r="AI540" s="49">
        <f t="shared" si="177"/>
        <v>0.72205818400884159</v>
      </c>
      <c r="AJ540" s="87">
        <f t="shared" si="178"/>
        <v>0.3587783327508472</v>
      </c>
      <c r="AK540" s="89">
        <f t="shared" si="180"/>
        <v>0.71691748116734288</v>
      </c>
      <c r="AL540" s="89">
        <f t="shared" si="180"/>
        <v>0.59280077049038804</v>
      </c>
      <c r="AM540" s="89">
        <f t="shared" si="180"/>
        <v>0.79258052141394231</v>
      </c>
      <c r="AN540" s="89">
        <f t="shared" si="179"/>
        <v>0.72170930500296371</v>
      </c>
    </row>
    <row r="541" spans="1:40">
      <c r="A541" s="1" t="s">
        <v>10</v>
      </c>
      <c r="B541" s="1">
        <v>13121010210</v>
      </c>
      <c r="C541" s="1"/>
      <c r="D541" s="12">
        <v>77.5</v>
      </c>
      <c r="E541" s="12">
        <v>72.7</v>
      </c>
      <c r="F541" s="12">
        <v>69.400000000000006</v>
      </c>
      <c r="G541" s="12">
        <v>30.2</v>
      </c>
      <c r="H541" s="12">
        <v>9.4</v>
      </c>
      <c r="I541" s="12">
        <v>7.1</v>
      </c>
      <c r="J541" s="12">
        <v>8.6</v>
      </c>
      <c r="K541" s="12">
        <v>6.8</v>
      </c>
      <c r="L541" s="12">
        <v>36.5</v>
      </c>
      <c r="M541" s="12">
        <v>4.4000000000000004</v>
      </c>
      <c r="N541" s="12">
        <v>81.7</v>
      </c>
      <c r="O541" s="12">
        <v>1</v>
      </c>
      <c r="P541" s="12">
        <v>14.5</v>
      </c>
      <c r="Q541" s="12">
        <v>4.0999999999999996</v>
      </c>
      <c r="R541" s="23"/>
      <c r="S541" s="49">
        <f t="shared" si="161"/>
        <v>0.29802660677788562</v>
      </c>
      <c r="T541" s="49">
        <f t="shared" si="162"/>
        <v>0.27658798830899778</v>
      </c>
      <c r="U541" s="49">
        <f t="shared" si="163"/>
        <v>1.1195443900499034</v>
      </c>
      <c r="V541" s="49">
        <f t="shared" si="164"/>
        <v>-0.16153499636449895</v>
      </c>
      <c r="W541" s="49">
        <f t="shared" si="165"/>
        <v>-4.5131089522890112E-2</v>
      </c>
      <c r="X541" s="49">
        <f t="shared" si="166"/>
        <v>0.45416800211195363</v>
      </c>
      <c r="Y541" s="49">
        <f t="shared" si="167"/>
        <v>0.77703058008732961</v>
      </c>
      <c r="Z541" s="49">
        <f t="shared" si="168"/>
        <v>1.1863010004785173</v>
      </c>
      <c r="AA541" s="49">
        <f t="shared" si="169"/>
        <v>0.18225690923726703</v>
      </c>
      <c r="AB541" s="49">
        <f t="shared" si="170"/>
        <v>0.80250493020675751</v>
      </c>
      <c r="AC541" s="49">
        <f t="shared" si="171"/>
        <v>0.62398753255471839</v>
      </c>
      <c r="AD541" s="49">
        <f t="shared" si="172"/>
        <v>1.1598448172321598</v>
      </c>
      <c r="AE541" s="49">
        <f t="shared" si="173"/>
        <v>0.63913648907500797</v>
      </c>
      <c r="AF541" s="49">
        <f t="shared" si="174"/>
        <v>1.2188761858379897</v>
      </c>
      <c r="AG541" s="49">
        <f t="shared" si="175"/>
        <v>0.67417778894409819</v>
      </c>
      <c r="AH541" s="49">
        <f t="shared" si="176"/>
        <v>0.38838449734981151</v>
      </c>
      <c r="AI541" s="49">
        <f t="shared" si="177"/>
        <v>0.72368761330751397</v>
      </c>
      <c r="AJ541" s="87">
        <f t="shared" si="178"/>
        <v>0.91046125617496898</v>
      </c>
      <c r="AK541" s="89">
        <f t="shared" si="180"/>
        <v>0.78909521433673446</v>
      </c>
      <c r="AL541" s="89">
        <f t="shared" si="180"/>
        <v>0.64308963032264865</v>
      </c>
      <c r="AM541" s="89">
        <f t="shared" si="180"/>
        <v>0.79295964420343601</v>
      </c>
      <c r="AN541" s="89">
        <f t="shared" si="179"/>
        <v>0.87588851950960056</v>
      </c>
    </row>
    <row r="542" spans="1:40">
      <c r="A542" s="1" t="s">
        <v>10</v>
      </c>
      <c r="B542" s="1">
        <v>13121010211</v>
      </c>
      <c r="C542" s="1"/>
      <c r="D542" s="12">
        <v>80</v>
      </c>
      <c r="E542" s="12">
        <v>71.8</v>
      </c>
      <c r="F542" s="12">
        <v>72.400000000000006</v>
      </c>
      <c r="G542" s="12">
        <v>31.1</v>
      </c>
      <c r="H542" s="12">
        <v>6.2</v>
      </c>
      <c r="I542" s="12">
        <v>5.4</v>
      </c>
      <c r="J542" s="12">
        <v>4.8</v>
      </c>
      <c r="K542" s="12">
        <v>19.5</v>
      </c>
      <c r="L542" s="12">
        <v>34.799999999999997</v>
      </c>
      <c r="M542" s="12">
        <v>21.3</v>
      </c>
      <c r="N542" s="12">
        <v>85</v>
      </c>
      <c r="O542" s="12">
        <v>13.9</v>
      </c>
      <c r="P542" s="12">
        <v>20</v>
      </c>
      <c r="Q542" s="12">
        <v>9.5</v>
      </c>
      <c r="R542" s="23"/>
      <c r="S542" s="49">
        <f t="shared" si="161"/>
        <v>0.51098116189726828</v>
      </c>
      <c r="T542" s="49">
        <f t="shared" si="162"/>
        <v>0.19055536414518726</v>
      </c>
      <c r="U542" s="49">
        <f t="shared" si="163"/>
        <v>1.2633075019647937</v>
      </c>
      <c r="V542" s="49">
        <f t="shared" si="164"/>
        <v>-0.11369510090992856</v>
      </c>
      <c r="W542" s="49">
        <f t="shared" si="165"/>
        <v>1.0976460073524061</v>
      </c>
      <c r="X542" s="49">
        <f t="shared" si="166"/>
        <v>0.65713483675706419</v>
      </c>
      <c r="Y542" s="49">
        <f t="shared" si="167"/>
        <v>0.96794612986500639</v>
      </c>
      <c r="Z542" s="49">
        <f t="shared" si="168"/>
        <v>0.55967420751587715</v>
      </c>
      <c r="AA542" s="49">
        <f t="shared" si="169"/>
        <v>0.33872168231721472</v>
      </c>
      <c r="AB542" s="49">
        <f t="shared" si="170"/>
        <v>-0.62574732227202767</v>
      </c>
      <c r="AC542" s="49">
        <f t="shared" si="171"/>
        <v>0.93401791232150366</v>
      </c>
      <c r="AD542" s="49">
        <f t="shared" si="172"/>
        <v>-0.16696128568191601</v>
      </c>
      <c r="AE542" s="49">
        <f t="shared" si="173"/>
        <v>0.24415726686897582</v>
      </c>
      <c r="AF542" s="49">
        <f t="shared" si="174"/>
        <v>0.40870212869187911</v>
      </c>
      <c r="AG542" s="49">
        <f t="shared" si="175"/>
        <v>0.36642423480468517</v>
      </c>
      <c r="AH542" s="49">
        <f t="shared" si="176"/>
        <v>0.65341084301025687</v>
      </c>
      <c r="AI542" s="49">
        <f t="shared" si="177"/>
        <v>9.0882855853688091E-2</v>
      </c>
      <c r="AJ542" s="87">
        <f t="shared" si="178"/>
        <v>0.35497900555011064</v>
      </c>
      <c r="AK542" s="89">
        <f t="shared" si="180"/>
        <v>0.69722815074876798</v>
      </c>
      <c r="AL542" s="89">
        <f t="shared" si="180"/>
        <v>0.72054517618707081</v>
      </c>
      <c r="AM542" s="89">
        <f t="shared" si="180"/>
        <v>0.64572361190287897</v>
      </c>
      <c r="AN542" s="89">
        <f t="shared" si="179"/>
        <v>0.72064750435880476</v>
      </c>
    </row>
    <row r="543" spans="1:40">
      <c r="A543" s="1" t="s">
        <v>10</v>
      </c>
      <c r="B543" s="1">
        <v>13121010212</v>
      </c>
      <c r="C543" s="1"/>
      <c r="D543" s="12">
        <v>81.3</v>
      </c>
      <c r="E543" s="12">
        <v>71.599999999999994</v>
      </c>
      <c r="F543" s="12">
        <v>18.5</v>
      </c>
      <c r="G543" s="12">
        <v>25.7</v>
      </c>
      <c r="H543" s="12">
        <v>5.0999999999999996</v>
      </c>
      <c r="I543" s="12">
        <v>11.7</v>
      </c>
      <c r="J543" s="12">
        <v>14.1</v>
      </c>
      <c r="K543" s="12">
        <v>39.700000000000003</v>
      </c>
      <c r="L543" s="12">
        <v>37</v>
      </c>
      <c r="M543" s="12">
        <v>24.2</v>
      </c>
      <c r="N543" s="12">
        <v>86.9</v>
      </c>
      <c r="O543" s="12">
        <v>19</v>
      </c>
      <c r="P543" s="12">
        <v>47.1</v>
      </c>
      <c r="Q543" s="12">
        <v>9.9</v>
      </c>
      <c r="R543" s="23"/>
      <c r="S543" s="49">
        <f t="shared" si="161"/>
        <v>0.62171753055934709</v>
      </c>
      <c r="T543" s="49">
        <f t="shared" si="162"/>
        <v>0.17143700321989586</v>
      </c>
      <c r="U543" s="49">
        <f t="shared" si="163"/>
        <v>-1.3196364087727392</v>
      </c>
      <c r="V543" s="49">
        <f t="shared" si="164"/>
        <v>-0.40073447363735026</v>
      </c>
      <c r="W543" s="49">
        <f t="shared" si="165"/>
        <v>1.4904756344032892</v>
      </c>
      <c r="X543" s="49">
        <f t="shared" si="166"/>
        <v>-9.5036373986581019E-2</v>
      </c>
      <c r="Y543" s="49">
        <f t="shared" si="167"/>
        <v>0.50070544225121849</v>
      </c>
      <c r="Z543" s="49">
        <f t="shared" si="168"/>
        <v>-0.43700777814123559</v>
      </c>
      <c r="AA543" s="49">
        <f t="shared" si="169"/>
        <v>0.13623785833140015</v>
      </c>
      <c r="AB543" s="49">
        <f t="shared" si="170"/>
        <v>-0.870832028318683</v>
      </c>
      <c r="AC543" s="49">
        <f t="shared" si="171"/>
        <v>1.1125202521872293</v>
      </c>
      <c r="AD543" s="49">
        <f t="shared" si="172"/>
        <v>-0.69151253567120174</v>
      </c>
      <c r="AE543" s="49">
        <f t="shared" si="173"/>
        <v>-1.7020130825462012</v>
      </c>
      <c r="AF543" s="49">
        <f t="shared" si="174"/>
        <v>0.34868923556994497</v>
      </c>
      <c r="AG543" s="49">
        <f t="shared" si="175"/>
        <v>-0.16173155967785063</v>
      </c>
      <c r="AH543" s="49">
        <f t="shared" si="176"/>
        <v>0.13841833629101144</v>
      </c>
      <c r="AI543" s="49">
        <f t="shared" si="177"/>
        <v>-0.39053398270950618</v>
      </c>
      <c r="AJ543" s="87">
        <f t="shared" si="178"/>
        <v>-0.23307903261505719</v>
      </c>
      <c r="AK543" s="89">
        <f t="shared" si="180"/>
        <v>0.53956913656854388</v>
      </c>
      <c r="AL543" s="89">
        <f t="shared" si="180"/>
        <v>0.57003551412074727</v>
      </c>
      <c r="AM543" s="89">
        <f t="shared" si="180"/>
        <v>0.53371132950802891</v>
      </c>
      <c r="AN543" s="89">
        <f t="shared" si="179"/>
        <v>0.55630251095954897</v>
      </c>
    </row>
    <row r="544" spans="1:40">
      <c r="A544" s="1" t="s">
        <v>10</v>
      </c>
      <c r="B544" s="1">
        <v>13121010301</v>
      </c>
      <c r="C544" s="1"/>
      <c r="D544" s="12">
        <v>74.2</v>
      </c>
      <c r="E544" s="12">
        <v>57.3</v>
      </c>
      <c r="F544" s="12">
        <v>42.8</v>
      </c>
      <c r="G544" s="12">
        <v>13.7</v>
      </c>
      <c r="H544" s="12">
        <v>11.9</v>
      </c>
      <c r="I544" s="12">
        <v>3.9</v>
      </c>
      <c r="J544" s="12">
        <v>13.1</v>
      </c>
      <c r="K544" s="12">
        <v>23.5</v>
      </c>
      <c r="L544" s="12">
        <v>46.3</v>
      </c>
      <c r="M544" s="12">
        <v>4.8</v>
      </c>
      <c r="N544" s="12">
        <v>76.3</v>
      </c>
      <c r="O544" s="12">
        <v>6.2</v>
      </c>
      <c r="P544" s="12">
        <v>20</v>
      </c>
      <c r="Q544" s="12">
        <v>13.1</v>
      </c>
      <c r="R544" s="23"/>
      <c r="S544" s="49">
        <f t="shared" si="161"/>
        <v>1.6926594020300709E-2</v>
      </c>
      <c r="T544" s="49">
        <f t="shared" si="162"/>
        <v>-1.1955258029384184</v>
      </c>
      <c r="U544" s="49">
        <f t="shared" si="163"/>
        <v>-0.15515520226212631</v>
      </c>
      <c r="V544" s="49">
        <f t="shared" si="164"/>
        <v>-1.0385997463649537</v>
      </c>
      <c r="W544" s="49">
        <f t="shared" si="165"/>
        <v>-0.9379256964567152</v>
      </c>
      <c r="X544" s="49">
        <f t="shared" si="166"/>
        <v>0.83622322026745599</v>
      </c>
      <c r="Y544" s="49">
        <f t="shared" si="167"/>
        <v>0.55094637640323874</v>
      </c>
      <c r="Z544" s="49">
        <f t="shared" si="168"/>
        <v>0.36231143807882515</v>
      </c>
      <c r="AA544" s="49">
        <f t="shared" si="169"/>
        <v>-0.71971648851772385</v>
      </c>
      <c r="AB544" s="49">
        <f t="shared" si="170"/>
        <v>0.76870014316583946</v>
      </c>
      <c r="AC544" s="49">
        <f t="shared" si="171"/>
        <v>0.11666509293634149</v>
      </c>
      <c r="AD544" s="49">
        <f t="shared" si="172"/>
        <v>0.62500824861563309</v>
      </c>
      <c r="AE544" s="49">
        <f t="shared" si="173"/>
        <v>0.24415726686897582</v>
      </c>
      <c r="AF544" s="49">
        <f t="shared" si="174"/>
        <v>-0.13141390940552788</v>
      </c>
      <c r="AG544" s="49">
        <f t="shared" si="175"/>
        <v>2.5324167411522203E-2</v>
      </c>
      <c r="AH544" s="49">
        <f t="shared" si="176"/>
        <v>-0.27473003676160263</v>
      </c>
      <c r="AI544" s="49">
        <f t="shared" si="177"/>
        <v>0.13709836424231359</v>
      </c>
      <c r="AJ544" s="87">
        <f t="shared" si="178"/>
        <v>0.21360417475385565</v>
      </c>
      <c r="AK544" s="89">
        <f t="shared" si="180"/>
        <v>0.59540686823362865</v>
      </c>
      <c r="AL544" s="89">
        <f t="shared" si="180"/>
        <v>0.44929041356086657</v>
      </c>
      <c r="AM544" s="89">
        <f t="shared" si="180"/>
        <v>0.65647667278894672</v>
      </c>
      <c r="AN544" s="89">
        <f t="shared" si="179"/>
        <v>0.68113738099321663</v>
      </c>
    </row>
    <row r="545" spans="1:40">
      <c r="A545" s="1" t="s">
        <v>10</v>
      </c>
      <c r="B545" s="1">
        <v>13121010303</v>
      </c>
      <c r="C545" s="1"/>
      <c r="D545" s="12">
        <v>77.3</v>
      </c>
      <c r="E545" s="12">
        <v>64.3</v>
      </c>
      <c r="F545" s="12">
        <v>38.799999999999997</v>
      </c>
      <c r="G545" s="12">
        <v>15.2</v>
      </c>
      <c r="H545" s="12">
        <v>13.8</v>
      </c>
      <c r="I545" s="12">
        <v>2.8</v>
      </c>
      <c r="J545" s="12">
        <v>12.6</v>
      </c>
      <c r="K545" s="12">
        <v>28.5</v>
      </c>
      <c r="L545" s="12">
        <v>45.5</v>
      </c>
      <c r="M545" s="12">
        <v>7.8</v>
      </c>
      <c r="N545" s="12">
        <v>80.900000000000006</v>
      </c>
      <c r="O545" s="12">
        <v>5.3</v>
      </c>
      <c r="P545" s="12">
        <v>14</v>
      </c>
      <c r="Q545" s="12">
        <v>12.1</v>
      </c>
      <c r="R545" s="23"/>
      <c r="S545" s="49">
        <f t="shared" si="161"/>
        <v>0.28099024236833475</v>
      </c>
      <c r="T545" s="49">
        <f t="shared" si="162"/>
        <v>-0.52638317055322947</v>
      </c>
      <c r="U545" s="49">
        <f t="shared" si="163"/>
        <v>-0.34683935148198031</v>
      </c>
      <c r="V545" s="49">
        <f t="shared" si="164"/>
        <v>-0.95886658727400331</v>
      </c>
      <c r="W545" s="49">
        <f t="shared" si="165"/>
        <v>-1.6164495977264224</v>
      </c>
      <c r="X545" s="49">
        <f t="shared" si="166"/>
        <v>0.96755470150841005</v>
      </c>
      <c r="Y545" s="49">
        <f t="shared" si="167"/>
        <v>0.57606684347924875</v>
      </c>
      <c r="Z545" s="49">
        <f t="shared" si="168"/>
        <v>0.11560797628251016</v>
      </c>
      <c r="AA545" s="49">
        <f t="shared" si="169"/>
        <v>-0.64608600706833708</v>
      </c>
      <c r="AB545" s="49">
        <f t="shared" si="170"/>
        <v>0.51516424035895458</v>
      </c>
      <c r="AC545" s="49">
        <f t="shared" si="171"/>
        <v>0.54882865261125546</v>
      </c>
      <c r="AD545" s="49">
        <f t="shared" si="172"/>
        <v>0.7175761162608012</v>
      </c>
      <c r="AE545" s="49">
        <f t="shared" si="173"/>
        <v>0.67504369109373819</v>
      </c>
      <c r="AF545" s="49">
        <f t="shared" si="174"/>
        <v>1.8618323399307413E-2</v>
      </c>
      <c r="AG545" s="49">
        <f t="shared" si="175"/>
        <v>8.4307513026027861E-2</v>
      </c>
      <c r="AH545" s="49">
        <f t="shared" si="176"/>
        <v>-0.23198955995423459</v>
      </c>
      <c r="AI545" s="49">
        <f t="shared" si="177"/>
        <v>-5.1045968089574361E-3</v>
      </c>
      <c r="AJ545" s="87">
        <f t="shared" si="178"/>
        <v>0.49001669584127561</v>
      </c>
      <c r="AK545" s="89">
        <f t="shared" si="180"/>
        <v>0.61301390051421822</v>
      </c>
      <c r="AL545" s="89">
        <f t="shared" si="180"/>
        <v>0.46178157534846409</v>
      </c>
      <c r="AM545" s="89">
        <f t="shared" si="180"/>
        <v>0.62339000660959587</v>
      </c>
      <c r="AN545" s="89">
        <f t="shared" si="179"/>
        <v>0.7583865826116879</v>
      </c>
    </row>
    <row r="546" spans="1:40">
      <c r="A546" s="1" t="s">
        <v>10</v>
      </c>
      <c r="B546" s="1">
        <v>13121010304</v>
      </c>
      <c r="C546" s="1"/>
      <c r="D546" s="12">
        <v>79.3</v>
      </c>
      <c r="E546" s="12">
        <v>64.599999999999994</v>
      </c>
      <c r="F546" s="12">
        <v>45.6</v>
      </c>
      <c r="G546" s="12">
        <v>14.4</v>
      </c>
      <c r="H546" s="12">
        <v>10.9</v>
      </c>
      <c r="I546" s="12">
        <v>12.8</v>
      </c>
      <c r="J546" s="12">
        <v>3.8</v>
      </c>
      <c r="K546" s="12">
        <v>14</v>
      </c>
      <c r="L546" s="12">
        <v>41.8</v>
      </c>
      <c r="M546" s="12">
        <v>3.3</v>
      </c>
      <c r="N546" s="12">
        <v>83.2</v>
      </c>
      <c r="O546" s="12">
        <v>3.5</v>
      </c>
      <c r="P546" s="12">
        <v>13</v>
      </c>
      <c r="Q546" s="12">
        <v>9.1</v>
      </c>
      <c r="R546" s="23"/>
      <c r="S546" s="49">
        <f t="shared" si="161"/>
        <v>0.45135388646384089</v>
      </c>
      <c r="T546" s="49">
        <f t="shared" si="162"/>
        <v>-0.49770562916529304</v>
      </c>
      <c r="U546" s="49">
        <f t="shared" si="163"/>
        <v>-2.0976297808228291E-2</v>
      </c>
      <c r="V546" s="49">
        <f t="shared" si="164"/>
        <v>-1.0013909387891768</v>
      </c>
      <c r="W546" s="49">
        <f t="shared" si="165"/>
        <v>-0.5808078536831851</v>
      </c>
      <c r="X546" s="49">
        <f t="shared" si="166"/>
        <v>-0.22636785522753514</v>
      </c>
      <c r="Y546" s="49">
        <f t="shared" si="167"/>
        <v>1.0181870640170265</v>
      </c>
      <c r="Z546" s="49">
        <f t="shared" si="168"/>
        <v>0.83104801549182361</v>
      </c>
      <c r="AA546" s="49">
        <f t="shared" si="169"/>
        <v>-0.30554503036492175</v>
      </c>
      <c r="AB546" s="49">
        <f t="shared" si="170"/>
        <v>0.89546809456928189</v>
      </c>
      <c r="AC546" s="49">
        <f t="shared" si="171"/>
        <v>0.76491043244871182</v>
      </c>
      <c r="AD546" s="49">
        <f t="shared" si="172"/>
        <v>0.90271185155113742</v>
      </c>
      <c r="AE546" s="49">
        <f t="shared" si="173"/>
        <v>0.74685809513119861</v>
      </c>
      <c r="AF546" s="49">
        <f t="shared" si="174"/>
        <v>0.4687150218138133</v>
      </c>
      <c r="AG546" s="49">
        <f t="shared" si="175"/>
        <v>0.35730873873422464</v>
      </c>
      <c r="AH546" s="49">
        <f t="shared" si="176"/>
        <v>-0.12252966059893586</v>
      </c>
      <c r="AI546" s="49">
        <f t="shared" si="177"/>
        <v>0.47365702656539455</v>
      </c>
      <c r="AJ546" s="87">
        <f t="shared" si="178"/>
        <v>0.72079885023621526</v>
      </c>
      <c r="AK546" s="89">
        <f t="shared" si="180"/>
        <v>0.69450709734133431</v>
      </c>
      <c r="AL546" s="89">
        <f t="shared" si="180"/>
        <v>0.49377189024980539</v>
      </c>
      <c r="AM546" s="89">
        <f t="shared" si="180"/>
        <v>0.73478449442451521</v>
      </c>
      <c r="AN546" s="89">
        <f t="shared" si="179"/>
        <v>0.82288343356715365</v>
      </c>
    </row>
    <row r="547" spans="1:40">
      <c r="A547" s="1" t="s">
        <v>10</v>
      </c>
      <c r="B547" s="1">
        <v>13121010400</v>
      </c>
      <c r="C547" s="1"/>
      <c r="D547" s="12">
        <v>59</v>
      </c>
      <c r="E547" s="12">
        <v>57.6</v>
      </c>
      <c r="F547" s="12">
        <v>38.4</v>
      </c>
      <c r="G547" s="12">
        <v>12.3</v>
      </c>
      <c r="H547" s="12">
        <v>8.6999999999999993</v>
      </c>
      <c r="I547" s="12">
        <v>4.5</v>
      </c>
      <c r="J547" s="12">
        <v>16.399999999999999</v>
      </c>
      <c r="K547" s="12">
        <v>27.2</v>
      </c>
      <c r="L547" s="12">
        <v>41</v>
      </c>
      <c r="M547" s="12">
        <v>19.100000000000001</v>
      </c>
      <c r="N547" s="12">
        <v>75.099999999999994</v>
      </c>
      <c r="O547" s="12">
        <v>17.2</v>
      </c>
      <c r="P547" s="12">
        <v>25.9</v>
      </c>
      <c r="Q547" s="12">
        <v>15.1</v>
      </c>
      <c r="R547" s="23"/>
      <c r="S547" s="49">
        <f t="shared" si="161"/>
        <v>-1.2778371011055463</v>
      </c>
      <c r="T547" s="49">
        <f t="shared" si="162"/>
        <v>-1.1668482615504812</v>
      </c>
      <c r="U547" s="49">
        <f t="shared" si="163"/>
        <v>-0.36600776640396565</v>
      </c>
      <c r="V547" s="49">
        <f t="shared" si="164"/>
        <v>-1.1130173615165073</v>
      </c>
      <c r="W547" s="49">
        <f t="shared" si="165"/>
        <v>0.2048514004185813</v>
      </c>
      <c r="X547" s="49">
        <f t="shared" si="166"/>
        <v>0.76458786686329927</v>
      </c>
      <c r="Y547" s="49">
        <f t="shared" si="167"/>
        <v>0.38515129370157203</v>
      </c>
      <c r="Z547" s="49">
        <f t="shared" si="168"/>
        <v>0.17975087634955209</v>
      </c>
      <c r="AA547" s="49">
        <f t="shared" si="169"/>
        <v>-0.23191454891553501</v>
      </c>
      <c r="AB547" s="49">
        <f t="shared" si="170"/>
        <v>-0.43982099354697879</v>
      </c>
      <c r="AC547" s="49">
        <f t="shared" si="171"/>
        <v>3.9267730211464741E-3</v>
      </c>
      <c r="AD547" s="49">
        <f t="shared" si="172"/>
        <v>-0.50637680038086552</v>
      </c>
      <c r="AE547" s="49">
        <f t="shared" si="173"/>
        <v>-0.17954771695204044</v>
      </c>
      <c r="AF547" s="49">
        <f t="shared" si="174"/>
        <v>-0.43147837501519848</v>
      </c>
      <c r="AG547" s="49">
        <f t="shared" si="175"/>
        <v>-0.26979368377835566</v>
      </c>
      <c r="AH547" s="49">
        <f t="shared" si="176"/>
        <v>-0.36701713279900694</v>
      </c>
      <c r="AI547" s="49">
        <f t="shared" si="177"/>
        <v>-0.16399488870432058</v>
      </c>
      <c r="AJ547" s="87">
        <f t="shared" si="178"/>
        <v>-0.2783690298317395</v>
      </c>
      <c r="AK547" s="89">
        <f t="shared" si="180"/>
        <v>0.50731166986291254</v>
      </c>
      <c r="AL547" s="89">
        <f t="shared" si="180"/>
        <v>0.42231895386690166</v>
      </c>
      <c r="AM547" s="89">
        <f t="shared" si="180"/>
        <v>0.58642066357892553</v>
      </c>
      <c r="AN547" s="89">
        <f t="shared" si="179"/>
        <v>0.54364528359326403</v>
      </c>
    </row>
    <row r="548" spans="1:40">
      <c r="A548" s="1" t="s">
        <v>10</v>
      </c>
      <c r="B548" s="1">
        <v>13121010507</v>
      </c>
      <c r="C548" s="1"/>
      <c r="D548" s="12">
        <v>50.9</v>
      </c>
      <c r="E548" s="12">
        <v>49.7</v>
      </c>
      <c r="F548" s="12">
        <v>18.3</v>
      </c>
      <c r="G548" s="12">
        <v>7.4</v>
      </c>
      <c r="H548" s="12">
        <v>17.8</v>
      </c>
      <c r="I548" s="12">
        <v>12.2</v>
      </c>
      <c r="J548" s="12">
        <v>43.3</v>
      </c>
      <c r="K548" s="12">
        <v>63.7</v>
      </c>
      <c r="L548" s="12">
        <v>59.2</v>
      </c>
      <c r="M548" s="12">
        <v>19.5</v>
      </c>
      <c r="N548" s="12">
        <v>62.9</v>
      </c>
      <c r="O548" s="12">
        <v>17.399999999999999</v>
      </c>
      <c r="P548" s="12">
        <v>34.5</v>
      </c>
      <c r="Q548" s="12">
        <v>17.100000000000001</v>
      </c>
      <c r="R548" s="23"/>
      <c r="S548" s="49">
        <f t="shared" si="161"/>
        <v>-1.9678098596923463</v>
      </c>
      <c r="T548" s="49">
        <f t="shared" si="162"/>
        <v>-1.92202351809948</v>
      </c>
      <c r="U548" s="49">
        <f t="shared" si="163"/>
        <v>-1.3292206162337319</v>
      </c>
      <c r="V548" s="49">
        <f t="shared" si="164"/>
        <v>-1.3734790145469455</v>
      </c>
      <c r="W548" s="49">
        <f t="shared" si="165"/>
        <v>-3.0449209688205423</v>
      </c>
      <c r="X548" s="49">
        <f t="shared" si="166"/>
        <v>-0.15473250182337828</v>
      </c>
      <c r="Y548" s="49">
        <f t="shared" si="167"/>
        <v>-0.9663298349877717</v>
      </c>
      <c r="Z548" s="49">
        <f t="shared" si="168"/>
        <v>-1.6211843947635478</v>
      </c>
      <c r="AA548" s="49">
        <f t="shared" si="169"/>
        <v>-1.9070080018890903</v>
      </c>
      <c r="AB548" s="49">
        <f t="shared" si="170"/>
        <v>-0.47362578058789662</v>
      </c>
      <c r="AC548" s="49">
        <f t="shared" si="171"/>
        <v>-1.1422461461166664</v>
      </c>
      <c r="AD548" s="49">
        <f t="shared" si="172"/>
        <v>-0.52694743763534724</v>
      </c>
      <c r="AE548" s="49">
        <f t="shared" si="173"/>
        <v>-0.79715159167420002</v>
      </c>
      <c r="AF548" s="49">
        <f t="shared" si="174"/>
        <v>-0.73154284062486929</v>
      </c>
      <c r="AG548" s="49">
        <f t="shared" si="175"/>
        <v>-1.2234474328184846</v>
      </c>
      <c r="AH548" s="49">
        <f t="shared" si="176"/>
        <v>-1.536930902029171</v>
      </c>
      <c r="AI548" s="49">
        <f t="shared" si="177"/>
        <v>-1.3339393924135114</v>
      </c>
      <c r="AJ548" s="87">
        <f t="shared" si="178"/>
        <v>-0.79947200401277074</v>
      </c>
      <c r="AK548" s="89">
        <f t="shared" si="180"/>
        <v>0.22263788323855097</v>
      </c>
      <c r="AL548" s="89">
        <f t="shared" si="180"/>
        <v>8.0404608014943674E-2</v>
      </c>
      <c r="AM548" s="89">
        <f t="shared" si="180"/>
        <v>0.31420718112805313</v>
      </c>
      <c r="AN548" s="89">
        <f t="shared" si="179"/>
        <v>0.39801226900285686</v>
      </c>
    </row>
    <row r="549" spans="1:40">
      <c r="A549" s="1" t="s">
        <v>10</v>
      </c>
      <c r="B549" s="1">
        <v>13121010508</v>
      </c>
      <c r="C549" s="1"/>
      <c r="D549" s="12">
        <v>50.9</v>
      </c>
      <c r="E549" s="12">
        <v>49.7</v>
      </c>
      <c r="F549" s="12">
        <v>30.4</v>
      </c>
      <c r="G549" s="12">
        <v>8.4</v>
      </c>
      <c r="H549" s="12">
        <v>15</v>
      </c>
      <c r="I549" s="12">
        <v>11.977</v>
      </c>
      <c r="J549" s="12">
        <v>37.700000000000003</v>
      </c>
      <c r="K549" s="12">
        <v>34.9</v>
      </c>
      <c r="L549" s="12">
        <v>39.299999999999997</v>
      </c>
      <c r="M549" s="12">
        <v>13</v>
      </c>
      <c r="N549" s="12">
        <v>62.9</v>
      </c>
      <c r="O549" s="12">
        <v>15.6</v>
      </c>
      <c r="P549" s="12">
        <v>19.899999999999999</v>
      </c>
      <c r="Q549" s="12">
        <v>22.9</v>
      </c>
      <c r="R549" s="23"/>
      <c r="S549" s="49">
        <f t="shared" si="161"/>
        <v>-1.9678098596923463</v>
      </c>
      <c r="T549" s="49">
        <f t="shared" si="162"/>
        <v>-1.92202351809948</v>
      </c>
      <c r="U549" s="49">
        <f t="shared" si="163"/>
        <v>-0.74937606484367369</v>
      </c>
      <c r="V549" s="49">
        <f t="shared" si="164"/>
        <v>-1.3203235751529787</v>
      </c>
      <c r="W549" s="49">
        <f t="shared" si="165"/>
        <v>-2.0449910090546584</v>
      </c>
      <c r="X549" s="49">
        <f t="shared" si="166"/>
        <v>-0.12810802880816682</v>
      </c>
      <c r="Y549" s="49">
        <f t="shared" si="167"/>
        <v>-0.68498060373645875</v>
      </c>
      <c r="Z549" s="49">
        <f t="shared" si="168"/>
        <v>-0.20017245481677298</v>
      </c>
      <c r="AA549" s="49">
        <f t="shared" si="169"/>
        <v>-7.5449775835587318E-2</v>
      </c>
      <c r="AB549" s="49">
        <f t="shared" si="170"/>
        <v>7.5702008827020703E-2</v>
      </c>
      <c r="AC549" s="49">
        <f t="shared" si="171"/>
        <v>-1.1422461461166664</v>
      </c>
      <c r="AD549" s="49">
        <f t="shared" si="172"/>
        <v>-0.34181170234501118</v>
      </c>
      <c r="AE549" s="49">
        <f t="shared" si="173"/>
        <v>0.25133870727272195</v>
      </c>
      <c r="AF549" s="49">
        <f t="shared" si="174"/>
        <v>-1.6017297908929136</v>
      </c>
      <c r="AG549" s="49">
        <f t="shared" si="175"/>
        <v>-0.67830375276778543</v>
      </c>
      <c r="AH549" s="49">
        <f t="shared" si="176"/>
        <v>-1.2596589513411092</v>
      </c>
      <c r="AI549" s="49">
        <f t="shared" si="177"/>
        <v>-6.6640073941779857E-2</v>
      </c>
      <c r="AJ549" s="87">
        <f t="shared" si="178"/>
        <v>-0.70861223302046727</v>
      </c>
      <c r="AK549" s="89">
        <f t="shared" si="180"/>
        <v>0.3853679263077171</v>
      </c>
      <c r="AL549" s="89">
        <f t="shared" si="180"/>
        <v>0.16143900570819264</v>
      </c>
      <c r="AM549" s="89">
        <f t="shared" si="180"/>
        <v>0.60907241592773453</v>
      </c>
      <c r="AN549" s="89">
        <f t="shared" si="179"/>
        <v>0.42340491308706868</v>
      </c>
    </row>
    <row r="550" spans="1:40">
      <c r="A550" s="1" t="s">
        <v>10</v>
      </c>
      <c r="B550" s="1">
        <v>13121010510</v>
      </c>
      <c r="C550" s="1"/>
      <c r="D550" s="12">
        <v>58.3</v>
      </c>
      <c r="E550" s="12">
        <v>57.2</v>
      </c>
      <c r="F550" s="12">
        <v>37.4</v>
      </c>
      <c r="G550" s="12">
        <v>11.5</v>
      </c>
      <c r="H550" s="12">
        <v>12</v>
      </c>
      <c r="I550" s="12">
        <v>21.3</v>
      </c>
      <c r="J550" s="12">
        <v>38.4</v>
      </c>
      <c r="K550" s="12">
        <v>39.9</v>
      </c>
      <c r="L550" s="12">
        <v>45</v>
      </c>
      <c r="M550" s="12">
        <v>9.6999999999999993</v>
      </c>
      <c r="N550" s="12">
        <v>74.5</v>
      </c>
      <c r="O550" s="12">
        <v>13.6</v>
      </c>
      <c r="P550" s="12">
        <v>25.4</v>
      </c>
      <c r="Q550" s="12">
        <v>13.4</v>
      </c>
      <c r="R550" s="23"/>
      <c r="S550" s="49">
        <f t="shared" si="161"/>
        <v>-1.3374643765389738</v>
      </c>
      <c r="T550" s="49">
        <f t="shared" si="162"/>
        <v>-1.2050849834010633</v>
      </c>
      <c r="U550" s="49">
        <f t="shared" si="163"/>
        <v>-0.41392880370892915</v>
      </c>
      <c r="V550" s="49">
        <f t="shared" si="164"/>
        <v>-1.155541713031681</v>
      </c>
      <c r="W550" s="49">
        <f t="shared" si="165"/>
        <v>-0.97363748073406808</v>
      </c>
      <c r="X550" s="49">
        <f t="shared" si="166"/>
        <v>-1.2412020284530885</v>
      </c>
      <c r="Y550" s="49">
        <f t="shared" si="167"/>
        <v>-0.72014925764287263</v>
      </c>
      <c r="Z550" s="49">
        <f t="shared" si="168"/>
        <v>-0.44687591661308795</v>
      </c>
      <c r="AA550" s="49">
        <f t="shared" si="169"/>
        <v>-0.60006695616247019</v>
      </c>
      <c r="AB550" s="49">
        <f t="shared" si="170"/>
        <v>0.35459150191459421</v>
      </c>
      <c r="AC550" s="49">
        <f t="shared" si="171"/>
        <v>-5.2442386936450369E-2</v>
      </c>
      <c r="AD550" s="49">
        <f t="shared" si="172"/>
        <v>-0.13610532980019324</v>
      </c>
      <c r="AE550" s="49">
        <f t="shared" si="173"/>
        <v>-0.14364051493331026</v>
      </c>
      <c r="AF550" s="49">
        <f t="shared" si="174"/>
        <v>-0.17642357924697857</v>
      </c>
      <c r="AG550" s="49">
        <f t="shared" si="175"/>
        <v>-0.45488408783924877</v>
      </c>
      <c r="AH550" s="49">
        <f t="shared" si="176"/>
        <v>-1.006715520501525</v>
      </c>
      <c r="AI550" s="49">
        <f t="shared" si="177"/>
        <v>-0.23078379028698795</v>
      </c>
      <c r="AJ550" s="87">
        <f t="shared" si="178"/>
        <v>-0.1271529527292331</v>
      </c>
      <c r="AK550" s="89">
        <f t="shared" si="180"/>
        <v>0.45206060390225178</v>
      </c>
      <c r="AL550" s="89">
        <f t="shared" si="180"/>
        <v>0.23536324693665167</v>
      </c>
      <c r="AM550" s="89">
        <f t="shared" si="180"/>
        <v>0.57088074742799189</v>
      </c>
      <c r="AN550" s="89">
        <f t="shared" si="179"/>
        <v>0.58590574698360154</v>
      </c>
    </row>
    <row r="551" spans="1:40">
      <c r="A551" s="1" t="s">
        <v>10</v>
      </c>
      <c r="B551" s="1">
        <v>13121010511</v>
      </c>
      <c r="C551" s="1"/>
      <c r="D551" s="12">
        <v>66.900000000000006</v>
      </c>
      <c r="E551" s="12">
        <v>57.9</v>
      </c>
      <c r="F551" s="12">
        <v>35.799999999999997</v>
      </c>
      <c r="G551" s="12">
        <v>7.5</v>
      </c>
      <c r="H551" s="12">
        <v>13.1</v>
      </c>
      <c r="I551" s="12">
        <v>12.8</v>
      </c>
      <c r="J551" s="12">
        <v>11</v>
      </c>
      <c r="K551" s="12">
        <v>38</v>
      </c>
      <c r="L551" s="12">
        <v>44.5</v>
      </c>
      <c r="M551" s="12">
        <v>12.7</v>
      </c>
      <c r="N551" s="12">
        <v>74.599999999999994</v>
      </c>
      <c r="O551" s="12">
        <v>4.5999999999999996</v>
      </c>
      <c r="P551" s="12">
        <v>20.9</v>
      </c>
      <c r="Q551" s="12">
        <v>12.3</v>
      </c>
      <c r="R551" s="23"/>
      <c r="S551" s="49">
        <f t="shared" si="161"/>
        <v>-0.60490070692829645</v>
      </c>
      <c r="T551" s="49">
        <f t="shared" si="162"/>
        <v>-1.1381707201625448</v>
      </c>
      <c r="U551" s="49">
        <f t="shared" si="163"/>
        <v>-0.4906024633968708</v>
      </c>
      <c r="V551" s="49">
        <f t="shared" si="164"/>
        <v>-1.3681634706075489</v>
      </c>
      <c r="W551" s="49">
        <f t="shared" si="165"/>
        <v>-1.3664671077849511</v>
      </c>
      <c r="X551" s="49">
        <f t="shared" si="166"/>
        <v>-0.22636785522753514</v>
      </c>
      <c r="Y551" s="49">
        <f t="shared" si="167"/>
        <v>0.65645233812248116</v>
      </c>
      <c r="Z551" s="49">
        <f t="shared" si="168"/>
        <v>-0.35312860113048833</v>
      </c>
      <c r="AA551" s="49">
        <f t="shared" si="169"/>
        <v>-0.5540479052566033</v>
      </c>
      <c r="AB551" s="49">
        <f t="shared" si="170"/>
        <v>0.10105559910770925</v>
      </c>
      <c r="AC551" s="49">
        <f t="shared" si="171"/>
        <v>-4.3047526943518002E-2</v>
      </c>
      <c r="AD551" s="49">
        <f t="shared" si="172"/>
        <v>0.7895733466514876</v>
      </c>
      <c r="AE551" s="49">
        <f t="shared" si="173"/>
        <v>0.17952430323526156</v>
      </c>
      <c r="AF551" s="49">
        <f t="shared" si="174"/>
        <v>-1.1388123161659804E-2</v>
      </c>
      <c r="AG551" s="49">
        <f t="shared" si="175"/>
        <v>-0.22945287000092421</v>
      </c>
      <c r="AH551" s="49">
        <f t="shared" si="176"/>
        <v>-0.648317140855038</v>
      </c>
      <c r="AI551" s="49">
        <f t="shared" si="177"/>
        <v>-0.26870696909312747</v>
      </c>
      <c r="AJ551" s="87">
        <f t="shared" si="178"/>
        <v>0.22866549994539284</v>
      </c>
      <c r="AK551" s="89">
        <f t="shared" si="180"/>
        <v>0.51935374721550354</v>
      </c>
      <c r="AL551" s="89">
        <f t="shared" si="180"/>
        <v>0.34010733214548378</v>
      </c>
      <c r="AM551" s="89">
        <f t="shared" si="180"/>
        <v>0.5620570805483257</v>
      </c>
      <c r="AN551" s="89">
        <f t="shared" si="179"/>
        <v>0.68534658013436001</v>
      </c>
    </row>
    <row r="552" spans="1:40">
      <c r="A552" s="1" t="s">
        <v>10</v>
      </c>
      <c r="B552" s="1">
        <v>13121010512</v>
      </c>
      <c r="C552" s="1"/>
      <c r="D552" s="12">
        <v>72.3</v>
      </c>
      <c r="E552" s="12">
        <v>56.3</v>
      </c>
      <c r="F552" s="12">
        <v>23.4</v>
      </c>
      <c r="G552" s="12">
        <v>7.7</v>
      </c>
      <c r="H552" s="12">
        <v>12.9</v>
      </c>
      <c r="I552" s="12">
        <v>2.5</v>
      </c>
      <c r="J552" s="12">
        <v>54.7</v>
      </c>
      <c r="K552" s="12">
        <v>61.9</v>
      </c>
      <c r="L552" s="12">
        <v>59.2</v>
      </c>
      <c r="M552" s="12">
        <v>12.7</v>
      </c>
      <c r="N552" s="12">
        <v>75.2</v>
      </c>
      <c r="O552" s="12">
        <v>13.4</v>
      </c>
      <c r="P552" s="12">
        <v>32.4</v>
      </c>
      <c r="Q552" s="12">
        <v>19.399999999999999</v>
      </c>
      <c r="R552" s="23"/>
      <c r="S552" s="49">
        <f t="shared" si="161"/>
        <v>-0.14491886787043062</v>
      </c>
      <c r="T552" s="49">
        <f t="shared" si="162"/>
        <v>-1.2911176075648738</v>
      </c>
      <c r="U552" s="49">
        <f t="shared" si="163"/>
        <v>-1.0848233259784181</v>
      </c>
      <c r="V552" s="49">
        <f t="shared" si="164"/>
        <v>-1.3575323827287555</v>
      </c>
      <c r="W552" s="49">
        <f t="shared" si="165"/>
        <v>-1.2950435392302453</v>
      </c>
      <c r="X552" s="49">
        <f t="shared" si="166"/>
        <v>1.0033723782104884</v>
      </c>
      <c r="Y552" s="49">
        <f t="shared" si="167"/>
        <v>-1.5390764843208025</v>
      </c>
      <c r="Z552" s="49">
        <f t="shared" si="168"/>
        <v>-1.5323711485168741</v>
      </c>
      <c r="AA552" s="49">
        <f t="shared" si="169"/>
        <v>-1.9070080018890903</v>
      </c>
      <c r="AB552" s="49">
        <f t="shared" si="170"/>
        <v>0.10105559910770925</v>
      </c>
      <c r="AC552" s="49">
        <f t="shared" si="171"/>
        <v>1.332163301408017E-2</v>
      </c>
      <c r="AD552" s="49">
        <f t="shared" si="172"/>
        <v>-0.11553469254571153</v>
      </c>
      <c r="AE552" s="49">
        <f t="shared" si="173"/>
        <v>-0.64634134319553305</v>
      </c>
      <c r="AF552" s="49">
        <f t="shared" si="174"/>
        <v>-1.0766169760759901</v>
      </c>
      <c r="AG552" s="49">
        <f t="shared" si="175"/>
        <v>-0.79488625533735657</v>
      </c>
      <c r="AH552" s="49">
        <f t="shared" si="176"/>
        <v>-0.81559140421186249</v>
      </c>
      <c r="AI552" s="49">
        <f t="shared" si="177"/>
        <v>-1.1127745170994183</v>
      </c>
      <c r="AJ552" s="87">
        <f t="shared" si="178"/>
        <v>-0.45629284470078862</v>
      </c>
      <c r="AK552" s="89">
        <f t="shared" si="180"/>
        <v>0.35056705387993237</v>
      </c>
      <c r="AL552" s="89">
        <f t="shared" si="180"/>
        <v>0.29122042112882685</v>
      </c>
      <c r="AM552" s="89">
        <f t="shared" si="180"/>
        <v>0.36566608427618658</v>
      </c>
      <c r="AN552" s="89">
        <f t="shared" si="179"/>
        <v>0.49392078995066308</v>
      </c>
    </row>
    <row r="553" spans="1:40">
      <c r="A553" s="1" t="s">
        <v>10</v>
      </c>
      <c r="B553" s="1">
        <v>13121010513</v>
      </c>
      <c r="C553" s="1"/>
      <c r="D553" s="12">
        <v>70.099999999999994</v>
      </c>
      <c r="E553" s="12">
        <v>56.8</v>
      </c>
      <c r="F553" s="12">
        <v>41.2</v>
      </c>
      <c r="G553" s="12">
        <v>11.7</v>
      </c>
      <c r="H553" s="12">
        <v>11.5</v>
      </c>
      <c r="I553" s="12">
        <v>7.8</v>
      </c>
      <c r="J553" s="12">
        <v>30.1</v>
      </c>
      <c r="K553" s="12">
        <v>40.700000000000003</v>
      </c>
      <c r="L553" s="12">
        <v>52.4</v>
      </c>
      <c r="M553" s="12">
        <v>20.399999999999999</v>
      </c>
      <c r="N553" s="12">
        <v>75.599999999999994</v>
      </c>
      <c r="O553" s="12">
        <v>16.8</v>
      </c>
      <c r="P553" s="12">
        <v>23.9</v>
      </c>
      <c r="Q553" s="12">
        <v>14.8</v>
      </c>
      <c r="R553" s="23"/>
      <c r="S553" s="49">
        <f t="shared" si="161"/>
        <v>-0.33231887637548763</v>
      </c>
      <c r="T553" s="49">
        <f t="shared" si="162"/>
        <v>-1.2433217052516461</v>
      </c>
      <c r="U553" s="49">
        <f t="shared" si="163"/>
        <v>-0.23182886195006763</v>
      </c>
      <c r="V553" s="49">
        <f t="shared" si="164"/>
        <v>-1.1449106251528878</v>
      </c>
      <c r="W553" s="49">
        <f t="shared" si="165"/>
        <v>-0.79507855934730309</v>
      </c>
      <c r="X553" s="49">
        <f t="shared" si="166"/>
        <v>0.37059342314043747</v>
      </c>
      <c r="Y553" s="49">
        <f t="shared" si="167"/>
        <v>-0.30314950418110503</v>
      </c>
      <c r="Z553" s="49">
        <f t="shared" si="168"/>
        <v>-0.48634847050049856</v>
      </c>
      <c r="AA553" s="49">
        <f t="shared" si="169"/>
        <v>-1.2811489095693001</v>
      </c>
      <c r="AB553" s="49">
        <f t="shared" si="170"/>
        <v>-0.54968655142996203</v>
      </c>
      <c r="AC553" s="49">
        <f t="shared" si="171"/>
        <v>5.0901072985810952E-2</v>
      </c>
      <c r="AD553" s="49">
        <f t="shared" si="172"/>
        <v>-0.46523552587190209</v>
      </c>
      <c r="AE553" s="49">
        <f t="shared" si="173"/>
        <v>-3.5918908877119647E-2</v>
      </c>
      <c r="AF553" s="49">
        <f t="shared" si="174"/>
        <v>-0.38646870517374804</v>
      </c>
      <c r="AG553" s="49">
        <f t="shared" si="175"/>
        <v>-0.50243051586145304</v>
      </c>
      <c r="AH553" s="49">
        <f t="shared" si="176"/>
        <v>-0.52571638701686563</v>
      </c>
      <c r="AI553" s="49">
        <f t="shared" si="177"/>
        <v>-0.77239464383325362</v>
      </c>
      <c r="AJ553" s="87">
        <f t="shared" si="178"/>
        <v>-0.20918051673423971</v>
      </c>
      <c r="AK553" s="89">
        <f t="shared" si="180"/>
        <v>0.43786758917424701</v>
      </c>
      <c r="AL553" s="89">
        <f t="shared" si="180"/>
        <v>0.37593814092134725</v>
      </c>
      <c r="AM553" s="89">
        <f t="shared" si="180"/>
        <v>0.44486299521017775</v>
      </c>
      <c r="AN553" s="89">
        <f t="shared" si="179"/>
        <v>0.56298144599619881</v>
      </c>
    </row>
    <row r="554" spans="1:40">
      <c r="A554" s="1" t="s">
        <v>10</v>
      </c>
      <c r="B554" s="1">
        <v>13121010514</v>
      </c>
      <c r="C554" s="1"/>
      <c r="D554" s="12">
        <v>67.5</v>
      </c>
      <c r="E554" s="12">
        <v>56.8</v>
      </c>
      <c r="F554" s="12">
        <v>40.200000000000003</v>
      </c>
      <c r="G554" s="12">
        <v>12</v>
      </c>
      <c r="H554" s="12">
        <v>12.7</v>
      </c>
      <c r="I554" s="12">
        <v>3.7</v>
      </c>
      <c r="J554" s="12">
        <v>11.3</v>
      </c>
      <c r="K554" s="12">
        <v>32.6</v>
      </c>
      <c r="L554" s="12">
        <v>43</v>
      </c>
      <c r="M554" s="12">
        <v>13.1</v>
      </c>
      <c r="N554" s="12">
        <v>75.3</v>
      </c>
      <c r="O554" s="12">
        <v>12</v>
      </c>
      <c r="P554" s="12">
        <v>23.2</v>
      </c>
      <c r="Q554" s="12">
        <v>15</v>
      </c>
      <c r="R554" s="23"/>
      <c r="S554" s="49">
        <f t="shared" si="161"/>
        <v>-0.55379161369964514</v>
      </c>
      <c r="T554" s="49">
        <f t="shared" si="162"/>
        <v>-1.2433217052516461</v>
      </c>
      <c r="U554" s="49">
        <f t="shared" si="163"/>
        <v>-0.27974989925503113</v>
      </c>
      <c r="V554" s="49">
        <f t="shared" si="164"/>
        <v>-1.1289639933346975</v>
      </c>
      <c r="W554" s="49">
        <f t="shared" si="165"/>
        <v>-1.2236199706755388</v>
      </c>
      <c r="X554" s="49">
        <f t="shared" si="166"/>
        <v>0.86010167140217486</v>
      </c>
      <c r="Y554" s="49">
        <f t="shared" si="167"/>
        <v>0.64138005787687502</v>
      </c>
      <c r="Z554" s="49">
        <f t="shared" si="168"/>
        <v>-8.6688862390468219E-2</v>
      </c>
      <c r="AA554" s="49">
        <f t="shared" si="169"/>
        <v>-0.41599075253900258</v>
      </c>
      <c r="AB554" s="49">
        <f t="shared" si="170"/>
        <v>6.7250812066791246E-2</v>
      </c>
      <c r="AC554" s="49">
        <f t="shared" si="171"/>
        <v>2.2716493007012534E-2</v>
      </c>
      <c r="AD554" s="49">
        <f t="shared" si="172"/>
        <v>2.8459768235661084E-2</v>
      </c>
      <c r="AE554" s="49">
        <f t="shared" si="173"/>
        <v>1.4351173949102581E-2</v>
      </c>
      <c r="AF554" s="49">
        <f t="shared" si="174"/>
        <v>-0.416475151734715</v>
      </c>
      <c r="AG554" s="49">
        <f t="shared" si="175"/>
        <v>-0.21705354747145569</v>
      </c>
      <c r="AH554" s="49">
        <f t="shared" si="176"/>
        <v>-0.41828077899107258</v>
      </c>
      <c r="AI554" s="49">
        <f t="shared" si="177"/>
        <v>-0.14514293428755984</v>
      </c>
      <c r="AJ554" s="87">
        <f t="shared" si="178"/>
        <v>-8.7736929135734693E-2</v>
      </c>
      <c r="AK554" s="89">
        <f t="shared" si="180"/>
        <v>0.52305505085908832</v>
      </c>
      <c r="AL554" s="89">
        <f t="shared" si="180"/>
        <v>0.40733684448863516</v>
      </c>
      <c r="AM554" s="89">
        <f t="shared" si="180"/>
        <v>0.59080698801271014</v>
      </c>
      <c r="AN554" s="89">
        <f t="shared" si="179"/>
        <v>0.59692137081132823</v>
      </c>
    </row>
    <row r="555" spans="1:40">
      <c r="A555" s="1" t="s">
        <v>10</v>
      </c>
      <c r="B555" s="1">
        <v>13121010515</v>
      </c>
      <c r="C555" s="1"/>
      <c r="D555" s="12">
        <v>54.3</v>
      </c>
      <c r="E555" s="12">
        <v>53.2</v>
      </c>
      <c r="F555" s="12">
        <v>29.5</v>
      </c>
      <c r="G555" s="12">
        <v>8.9</v>
      </c>
      <c r="H555" s="12">
        <v>11.9</v>
      </c>
      <c r="I555" s="12">
        <v>10.8</v>
      </c>
      <c r="J555" s="12">
        <v>22.2</v>
      </c>
      <c r="K555" s="12">
        <v>28.3</v>
      </c>
      <c r="L555" s="12">
        <v>44.1</v>
      </c>
      <c r="M555" s="12">
        <v>8</v>
      </c>
      <c r="N555" s="12">
        <v>68</v>
      </c>
      <c r="O555" s="12">
        <v>17.3</v>
      </c>
      <c r="P555" s="12">
        <v>26.2</v>
      </c>
      <c r="Q555" s="12">
        <v>22.1</v>
      </c>
      <c r="R555" s="23"/>
      <c r="S555" s="49">
        <f t="shared" si="161"/>
        <v>-1.6781916647299859</v>
      </c>
      <c r="T555" s="49">
        <f t="shared" si="162"/>
        <v>-1.5874522019068855</v>
      </c>
      <c r="U555" s="49">
        <f t="shared" si="163"/>
        <v>-0.7925049984181407</v>
      </c>
      <c r="V555" s="49">
        <f t="shared" si="164"/>
        <v>-1.2937458554559953</v>
      </c>
      <c r="W555" s="49">
        <f t="shared" si="165"/>
        <v>-0.9379256964567152</v>
      </c>
      <c r="X555" s="49">
        <f t="shared" si="166"/>
        <v>1.241665611965386E-2</v>
      </c>
      <c r="Y555" s="49">
        <f t="shared" si="167"/>
        <v>9.3753875619854751E-2</v>
      </c>
      <c r="Z555" s="49">
        <f t="shared" si="168"/>
        <v>0.12547611475436271</v>
      </c>
      <c r="AA555" s="49">
        <f t="shared" si="169"/>
        <v>-0.51723266453190986</v>
      </c>
      <c r="AB555" s="49">
        <f t="shared" si="170"/>
        <v>0.49826184683849556</v>
      </c>
      <c r="AC555" s="49">
        <f t="shared" si="171"/>
        <v>-0.66310828647708864</v>
      </c>
      <c r="AD555" s="49">
        <f t="shared" si="172"/>
        <v>-0.51666211900810655</v>
      </c>
      <c r="AE555" s="49">
        <f t="shared" si="173"/>
        <v>-0.20109203816327861</v>
      </c>
      <c r="AF555" s="49">
        <f t="shared" si="174"/>
        <v>-1.4817040046490457</v>
      </c>
      <c r="AG555" s="49">
        <f t="shared" si="175"/>
        <v>-0.52117280047333303</v>
      </c>
      <c r="AH555" s="49">
        <f t="shared" si="176"/>
        <v>-0.88337855503260199</v>
      </c>
      <c r="AI555" s="49">
        <f t="shared" si="177"/>
        <v>3.5501765686982802E-2</v>
      </c>
      <c r="AJ555" s="87">
        <f t="shared" si="178"/>
        <v>-0.71564161207437982</v>
      </c>
      <c r="AK555" s="89">
        <f t="shared" si="180"/>
        <v>0.43227285719125463</v>
      </c>
      <c r="AL555" s="89">
        <f t="shared" si="180"/>
        <v>0.27140921799605872</v>
      </c>
      <c r="AM555" s="89">
        <f t="shared" si="180"/>
        <v>0.63283797555995036</v>
      </c>
      <c r="AN555" s="89">
        <f t="shared" si="179"/>
        <v>0.42144040758040024</v>
      </c>
    </row>
    <row r="556" spans="1:40">
      <c r="A556" s="1" t="s">
        <v>10</v>
      </c>
      <c r="B556" s="1">
        <v>13121010516</v>
      </c>
      <c r="C556" s="1"/>
      <c r="D556" s="12">
        <v>50.9</v>
      </c>
      <c r="E556" s="12">
        <v>49.7</v>
      </c>
      <c r="F556" s="12">
        <v>27.2</v>
      </c>
      <c r="G556" s="12">
        <v>8.4</v>
      </c>
      <c r="H556" s="12">
        <v>11.2</v>
      </c>
      <c r="I556" s="12">
        <v>3.5</v>
      </c>
      <c r="J556" s="12">
        <v>17.2</v>
      </c>
      <c r="K556" s="12">
        <v>42.2</v>
      </c>
      <c r="L556" s="12">
        <v>42.7</v>
      </c>
      <c r="M556" s="12">
        <v>13.3</v>
      </c>
      <c r="N556" s="12">
        <v>62.9</v>
      </c>
      <c r="O556" s="12">
        <v>2.7</v>
      </c>
      <c r="P556" s="12">
        <v>22.8</v>
      </c>
      <c r="Q556" s="12">
        <v>18.899999999999999</v>
      </c>
      <c r="R556" s="23"/>
      <c r="S556" s="49">
        <f t="shared" si="161"/>
        <v>-1.9678098596923463</v>
      </c>
      <c r="T556" s="49">
        <f t="shared" si="162"/>
        <v>-1.92202351809948</v>
      </c>
      <c r="U556" s="49">
        <f t="shared" si="163"/>
        <v>-0.90272338421955689</v>
      </c>
      <c r="V556" s="49">
        <f t="shared" si="164"/>
        <v>-1.3203235751529787</v>
      </c>
      <c r="W556" s="49">
        <f t="shared" si="165"/>
        <v>-0.68794320651524377</v>
      </c>
      <c r="X556" s="49">
        <f t="shared" si="166"/>
        <v>0.88398012253689384</v>
      </c>
      <c r="Y556" s="49">
        <f t="shared" si="167"/>
        <v>0.34495854637995582</v>
      </c>
      <c r="Z556" s="49">
        <f t="shared" si="168"/>
        <v>-0.56035950903939313</v>
      </c>
      <c r="AA556" s="49">
        <f t="shared" si="169"/>
        <v>-0.3883793219954827</v>
      </c>
      <c r="AB556" s="49">
        <f t="shared" si="170"/>
        <v>5.0348418546332152E-2</v>
      </c>
      <c r="AC556" s="49">
        <f t="shared" si="171"/>
        <v>-1.1422461461166664</v>
      </c>
      <c r="AD556" s="49">
        <f t="shared" si="172"/>
        <v>0.98499440056906451</v>
      </c>
      <c r="AE556" s="49">
        <f t="shared" si="173"/>
        <v>4.3076935564086642E-2</v>
      </c>
      <c r="AF556" s="49">
        <f t="shared" si="174"/>
        <v>-1.0016008596735724</v>
      </c>
      <c r="AG556" s="49">
        <f t="shared" si="175"/>
        <v>-0.45813031392710774</v>
      </c>
      <c r="AH556" s="49">
        <f t="shared" si="176"/>
        <v>-0.79598355353753658</v>
      </c>
      <c r="AI556" s="49">
        <f t="shared" si="177"/>
        <v>-0.29946347082951458</v>
      </c>
      <c r="AJ556" s="87">
        <f t="shared" si="178"/>
        <v>-0.27894391741427194</v>
      </c>
      <c r="AK556" s="89">
        <f t="shared" si="180"/>
        <v>0.45109157769792996</v>
      </c>
      <c r="AL556" s="89">
        <f t="shared" si="180"/>
        <v>0.29695093359325109</v>
      </c>
      <c r="AM556" s="89">
        <f t="shared" si="180"/>
        <v>0.55490089970459788</v>
      </c>
      <c r="AN556" s="89">
        <f t="shared" si="179"/>
        <v>0.54348461935636083</v>
      </c>
    </row>
    <row r="557" spans="1:40">
      <c r="A557" s="1" t="s">
        <v>10</v>
      </c>
      <c r="B557" s="1">
        <v>13121010601</v>
      </c>
      <c r="C557" s="1"/>
      <c r="D557" s="12">
        <v>50.9</v>
      </c>
      <c r="E557" s="12">
        <v>49.7</v>
      </c>
      <c r="F557" s="12">
        <v>25.3</v>
      </c>
      <c r="G557" s="12">
        <v>6.1</v>
      </c>
      <c r="H557" s="12">
        <v>12.8</v>
      </c>
      <c r="I557" s="12">
        <v>2.1</v>
      </c>
      <c r="J557" s="12">
        <v>74.8</v>
      </c>
      <c r="K557" s="12">
        <v>48.2</v>
      </c>
      <c r="L557" s="12">
        <v>46.2</v>
      </c>
      <c r="M557" s="12">
        <v>24.1</v>
      </c>
      <c r="N557" s="12">
        <v>62.9</v>
      </c>
      <c r="O557" s="12">
        <v>21</v>
      </c>
      <c r="P557" s="12">
        <v>42.2</v>
      </c>
      <c r="Q557" s="12">
        <v>15.2</v>
      </c>
      <c r="R557" s="23"/>
      <c r="S557" s="49">
        <f t="shared" si="161"/>
        <v>-1.9678098596923463</v>
      </c>
      <c r="T557" s="49">
        <f t="shared" si="162"/>
        <v>-1.92202351809948</v>
      </c>
      <c r="U557" s="49">
        <f t="shared" si="163"/>
        <v>-0.99377335509898745</v>
      </c>
      <c r="V557" s="49">
        <f t="shared" si="164"/>
        <v>-1.4425810857591026</v>
      </c>
      <c r="W557" s="49">
        <f t="shared" si="165"/>
        <v>-1.2593317549528924</v>
      </c>
      <c r="X557" s="49">
        <f t="shared" si="166"/>
        <v>1.0511292804799262</v>
      </c>
      <c r="Y557" s="49">
        <f t="shared" si="167"/>
        <v>-2.5489192607764082</v>
      </c>
      <c r="Z557" s="49">
        <f t="shared" si="168"/>
        <v>-0.85640366319497108</v>
      </c>
      <c r="AA557" s="49">
        <f t="shared" si="169"/>
        <v>-0.71051267833655096</v>
      </c>
      <c r="AB557" s="49">
        <f t="shared" si="170"/>
        <v>-0.86238083155845369</v>
      </c>
      <c r="AC557" s="49">
        <f t="shared" si="171"/>
        <v>-1.1422461461166664</v>
      </c>
      <c r="AD557" s="49">
        <f t="shared" si="172"/>
        <v>-0.89721890821601968</v>
      </c>
      <c r="AE557" s="49">
        <f t="shared" si="173"/>
        <v>-1.3501225027626453</v>
      </c>
      <c r="AF557" s="49">
        <f t="shared" si="174"/>
        <v>-0.44648159829568196</v>
      </c>
      <c r="AG557" s="49">
        <f t="shared" si="175"/>
        <v>-1.0221328879227067</v>
      </c>
      <c r="AH557" s="49">
        <f t="shared" si="176"/>
        <v>-1.2976156505570415</v>
      </c>
      <c r="AI557" s="49">
        <f t="shared" si="177"/>
        <v>-0.80976572436332528</v>
      </c>
      <c r="AJ557" s="87">
        <f t="shared" si="178"/>
        <v>-0.95901728884775328</v>
      </c>
      <c r="AK557" s="89">
        <f t="shared" si="180"/>
        <v>0.2827319937642252</v>
      </c>
      <c r="AL557" s="89">
        <f t="shared" si="180"/>
        <v>0.1503459317360358</v>
      </c>
      <c r="AM557" s="89">
        <f t="shared" si="180"/>
        <v>0.43616778621369062</v>
      </c>
      <c r="AN557" s="89">
        <f t="shared" si="179"/>
        <v>0.35342403607112188</v>
      </c>
    </row>
    <row r="558" spans="1:40">
      <c r="A558" s="1" t="s">
        <v>10</v>
      </c>
      <c r="B558" s="1">
        <v>13121010603</v>
      </c>
      <c r="C558" s="1"/>
      <c r="D558" s="12">
        <v>52</v>
      </c>
      <c r="E558" s="12">
        <v>50.3</v>
      </c>
      <c r="F558" s="12">
        <v>21.5</v>
      </c>
      <c r="G558" s="12">
        <v>6.1</v>
      </c>
      <c r="H558" s="12">
        <v>12.2</v>
      </c>
      <c r="I558" s="12">
        <v>18.399999999999999</v>
      </c>
      <c r="J558" s="12">
        <v>58.9</v>
      </c>
      <c r="K558" s="12">
        <v>58.7</v>
      </c>
      <c r="L558" s="12">
        <v>62.4</v>
      </c>
      <c r="M558" s="12">
        <v>19.399999999999999</v>
      </c>
      <c r="N558" s="12">
        <v>63.5</v>
      </c>
      <c r="O558" s="12">
        <v>13.2</v>
      </c>
      <c r="P558" s="12">
        <v>44.1</v>
      </c>
      <c r="Q558" s="12">
        <v>21.7</v>
      </c>
      <c r="R558" s="23"/>
      <c r="S558" s="49">
        <f t="shared" si="161"/>
        <v>-1.8741098554398179</v>
      </c>
      <c r="T558" s="49">
        <f t="shared" si="162"/>
        <v>-1.8646684353236072</v>
      </c>
      <c r="U558" s="49">
        <f t="shared" si="163"/>
        <v>-1.1758732968578487</v>
      </c>
      <c r="V558" s="49">
        <f t="shared" si="164"/>
        <v>-1.4425810857591026</v>
      </c>
      <c r="W558" s="49">
        <f t="shared" si="165"/>
        <v>-1.0450610492887737</v>
      </c>
      <c r="X558" s="49">
        <f t="shared" si="166"/>
        <v>-0.89496448699966413</v>
      </c>
      <c r="Y558" s="49">
        <f t="shared" si="167"/>
        <v>-1.7500884077592871</v>
      </c>
      <c r="Z558" s="49">
        <f t="shared" si="168"/>
        <v>-1.3744809329672325</v>
      </c>
      <c r="AA558" s="49">
        <f t="shared" si="169"/>
        <v>-2.201529927686638</v>
      </c>
      <c r="AB558" s="49">
        <f t="shared" si="170"/>
        <v>-0.46517458382766702</v>
      </c>
      <c r="AC558" s="49">
        <f t="shared" si="171"/>
        <v>-1.0858769861590689</v>
      </c>
      <c r="AD558" s="49">
        <f t="shared" si="172"/>
        <v>-9.4964055291229615E-2</v>
      </c>
      <c r="AE558" s="49">
        <f t="shared" si="173"/>
        <v>-1.4865698704338199</v>
      </c>
      <c r="AF558" s="49">
        <f t="shared" si="174"/>
        <v>-1.4216911115271114</v>
      </c>
      <c r="AG558" s="49">
        <f t="shared" si="175"/>
        <v>-1.2682241839137145</v>
      </c>
      <c r="AH558" s="49">
        <f t="shared" si="176"/>
        <v>-1.4353352310611573</v>
      </c>
      <c r="AI558" s="49">
        <f t="shared" si="177"/>
        <v>-1.3470618148271791</v>
      </c>
      <c r="AJ558" s="87">
        <f t="shared" si="178"/>
        <v>-1.0222755058528075</v>
      </c>
      <c r="AK558" s="89">
        <f t="shared" si="180"/>
        <v>0.20927164072144713</v>
      </c>
      <c r="AL558" s="89">
        <f t="shared" si="180"/>
        <v>0.11009655480113893</v>
      </c>
      <c r="AM558" s="89">
        <f t="shared" si="180"/>
        <v>0.31115395912300003</v>
      </c>
      <c r="AN558" s="89">
        <f t="shared" si="179"/>
        <v>0.33574521768683113</v>
      </c>
    </row>
    <row r="559" spans="1:40">
      <c r="A559" s="1" t="s">
        <v>10</v>
      </c>
      <c r="B559" s="1">
        <v>13121010604</v>
      </c>
      <c r="C559" s="1"/>
      <c r="D559" s="12">
        <v>55.6</v>
      </c>
      <c r="E559" s="12">
        <v>52.2</v>
      </c>
      <c r="F559" s="12">
        <v>21.4</v>
      </c>
      <c r="G559" s="12">
        <v>6.1</v>
      </c>
      <c r="H559" s="12">
        <v>12.3</v>
      </c>
      <c r="I559" s="12">
        <v>12.3</v>
      </c>
      <c r="J559" s="12">
        <v>42.4</v>
      </c>
      <c r="K559" s="12">
        <v>51.7</v>
      </c>
      <c r="L559" s="12">
        <v>53.9</v>
      </c>
      <c r="M559" s="12">
        <v>29.1</v>
      </c>
      <c r="N559" s="12">
        <v>66.5</v>
      </c>
      <c r="O559" s="12">
        <v>11.6</v>
      </c>
      <c r="P559" s="12">
        <v>47.4</v>
      </c>
      <c r="Q559" s="12">
        <v>16.5</v>
      </c>
      <c r="R559" s="23"/>
      <c r="S559" s="49">
        <f t="shared" si="161"/>
        <v>-1.5674552960679067</v>
      </c>
      <c r="T559" s="49">
        <f t="shared" si="162"/>
        <v>-1.6830440065333412</v>
      </c>
      <c r="U559" s="49">
        <f t="shared" si="163"/>
        <v>-1.1806654005883452</v>
      </c>
      <c r="V559" s="49">
        <f t="shared" si="164"/>
        <v>-1.4425810857591026</v>
      </c>
      <c r="W559" s="49">
        <f t="shared" si="165"/>
        <v>-1.0807728335661273</v>
      </c>
      <c r="X559" s="49">
        <f t="shared" si="166"/>
        <v>-0.16667172739073788</v>
      </c>
      <c r="Y559" s="49">
        <f t="shared" si="167"/>
        <v>-0.9211129942509535</v>
      </c>
      <c r="Z559" s="49">
        <f t="shared" si="168"/>
        <v>-1.0290960864523915</v>
      </c>
      <c r="AA559" s="49">
        <f t="shared" si="169"/>
        <v>-1.4192060622869007</v>
      </c>
      <c r="AB559" s="49">
        <f t="shared" si="170"/>
        <v>-1.2849406695699286</v>
      </c>
      <c r="AC559" s="49">
        <f t="shared" si="171"/>
        <v>-0.80403118637108206</v>
      </c>
      <c r="AD559" s="49">
        <f t="shared" si="172"/>
        <v>6.9601042744624711E-2</v>
      </c>
      <c r="AE559" s="49">
        <f t="shared" si="173"/>
        <v>-1.723557403757439</v>
      </c>
      <c r="AF559" s="49">
        <f t="shared" si="174"/>
        <v>-0.64152350094196797</v>
      </c>
      <c r="AG559" s="49">
        <f t="shared" si="175"/>
        <v>-1.0560641708626173</v>
      </c>
      <c r="AH559" s="49">
        <f t="shared" si="176"/>
        <v>-1.1489004777366447</v>
      </c>
      <c r="AI559" s="49">
        <f t="shared" si="177"/>
        <v>-1.2444142727697403</v>
      </c>
      <c r="AJ559" s="87">
        <f t="shared" si="178"/>
        <v>-0.77487776208146619</v>
      </c>
      <c r="AK559" s="89">
        <f t="shared" si="180"/>
        <v>0.27260321609282273</v>
      </c>
      <c r="AL559" s="89">
        <f t="shared" si="180"/>
        <v>0.19380883675561358</v>
      </c>
      <c r="AM559" s="89">
        <f t="shared" si="180"/>
        <v>0.33503718161764862</v>
      </c>
      <c r="AN559" s="89">
        <f t="shared" si="179"/>
        <v>0.40488563908801278</v>
      </c>
    </row>
    <row r="560" spans="1:40">
      <c r="A560" s="1" t="s">
        <v>10</v>
      </c>
      <c r="B560" s="1">
        <v>13121010800</v>
      </c>
      <c r="C560" s="1"/>
      <c r="D560" s="12">
        <v>67.3</v>
      </c>
      <c r="E560" s="12">
        <v>57.7</v>
      </c>
      <c r="F560" s="12">
        <v>22.5</v>
      </c>
      <c r="G560" s="12">
        <v>8.6</v>
      </c>
      <c r="H560" s="12">
        <v>10.4</v>
      </c>
      <c r="I560" s="12">
        <v>21.5</v>
      </c>
      <c r="J560" s="12">
        <v>61.7</v>
      </c>
      <c r="K560" s="12">
        <v>48.1</v>
      </c>
      <c r="L560" s="12">
        <v>39.799999999999997</v>
      </c>
      <c r="M560" s="12">
        <v>43.3</v>
      </c>
      <c r="N560" s="12">
        <v>68.3</v>
      </c>
      <c r="O560" s="12">
        <v>24.6</v>
      </c>
      <c r="P560" s="12">
        <v>40.9</v>
      </c>
      <c r="Q560" s="12">
        <v>15.2</v>
      </c>
      <c r="R560" s="23"/>
      <c r="S560" s="49">
        <f t="shared" si="161"/>
        <v>-0.57082797810919594</v>
      </c>
      <c r="T560" s="49">
        <f t="shared" si="162"/>
        <v>-1.1572890810878356</v>
      </c>
      <c r="U560" s="49">
        <f t="shared" si="163"/>
        <v>-1.1279522595528853</v>
      </c>
      <c r="V560" s="49">
        <f t="shared" si="164"/>
        <v>-1.3096924872741851</v>
      </c>
      <c r="W560" s="49">
        <f t="shared" si="165"/>
        <v>-0.40224893229642011</v>
      </c>
      <c r="X560" s="49">
        <f t="shared" si="166"/>
        <v>-1.2650804795878072</v>
      </c>
      <c r="Y560" s="49">
        <f t="shared" si="167"/>
        <v>-1.890763023384944</v>
      </c>
      <c r="Z560" s="49">
        <f t="shared" si="168"/>
        <v>-0.85146959395904476</v>
      </c>
      <c r="AA560" s="49">
        <f t="shared" si="169"/>
        <v>-0.12146882674145421</v>
      </c>
      <c r="AB560" s="49">
        <f t="shared" si="170"/>
        <v>-2.4850106095225168</v>
      </c>
      <c r="AC560" s="49">
        <f t="shared" si="171"/>
        <v>-0.63492370649829022</v>
      </c>
      <c r="AD560" s="49">
        <f t="shared" si="172"/>
        <v>-1.2674903787966922</v>
      </c>
      <c r="AE560" s="49">
        <f t="shared" si="173"/>
        <v>-1.2567637775139464</v>
      </c>
      <c r="AF560" s="49">
        <f t="shared" si="174"/>
        <v>-0.44648159829568196</v>
      </c>
      <c r="AG560" s="49">
        <f t="shared" si="175"/>
        <v>-1.0524907635911134</v>
      </c>
      <c r="AH560" s="49">
        <f t="shared" si="176"/>
        <v>-1.1034077487561817</v>
      </c>
      <c r="AI560" s="49">
        <f t="shared" si="177"/>
        <v>-1.1526496767410053</v>
      </c>
      <c r="AJ560" s="87">
        <f t="shared" si="178"/>
        <v>-0.90141486527615267</v>
      </c>
      <c r="AK560" s="89">
        <f t="shared" si="180"/>
        <v>0.27366990867401786</v>
      </c>
      <c r="AL560" s="89">
        <f t="shared" si="180"/>
        <v>0.20710436081856293</v>
      </c>
      <c r="AM560" s="89">
        <f t="shared" si="180"/>
        <v>0.35638824585316087</v>
      </c>
      <c r="AN560" s="89">
        <f t="shared" si="179"/>
        <v>0.36952222588788436</v>
      </c>
    </row>
    <row r="561" spans="1:40">
      <c r="A561" s="1" t="s">
        <v>10</v>
      </c>
      <c r="B561" s="1">
        <v>13121011000</v>
      </c>
      <c r="C561" s="1"/>
      <c r="D561" s="12">
        <v>67.3</v>
      </c>
      <c r="E561" s="12">
        <v>57.7</v>
      </c>
      <c r="F561" s="12">
        <v>16.899999999999999</v>
      </c>
      <c r="G561" s="12">
        <v>8.6</v>
      </c>
      <c r="H561" s="12">
        <v>13.4</v>
      </c>
      <c r="I561" s="12">
        <v>13.9</v>
      </c>
      <c r="J561" s="12">
        <v>73.2</v>
      </c>
      <c r="K561" s="12">
        <v>78.7</v>
      </c>
      <c r="L561" s="12">
        <v>54</v>
      </c>
      <c r="M561" s="12">
        <v>44.7</v>
      </c>
      <c r="N561" s="12">
        <v>68.3</v>
      </c>
      <c r="O561" s="12">
        <v>42</v>
      </c>
      <c r="P561" s="12">
        <v>42.1</v>
      </c>
      <c r="Q561" s="12">
        <v>28</v>
      </c>
      <c r="R561" s="23"/>
      <c r="S561" s="49">
        <f t="shared" si="161"/>
        <v>-0.57082797810919594</v>
      </c>
      <c r="T561" s="49">
        <f t="shared" si="162"/>
        <v>-1.1572890810878356</v>
      </c>
      <c r="U561" s="49">
        <f t="shared" si="163"/>
        <v>-1.3963100684606811</v>
      </c>
      <c r="V561" s="49">
        <f t="shared" si="164"/>
        <v>-1.3096924872741851</v>
      </c>
      <c r="W561" s="49">
        <f t="shared" si="165"/>
        <v>-1.4736024606170102</v>
      </c>
      <c r="X561" s="49">
        <f t="shared" si="166"/>
        <v>-0.35769933646848906</v>
      </c>
      <c r="Y561" s="49">
        <f t="shared" si="167"/>
        <v>-2.4685337661331763</v>
      </c>
      <c r="Z561" s="49">
        <f t="shared" si="168"/>
        <v>-2.3612947801524928</v>
      </c>
      <c r="AA561" s="49">
        <f t="shared" si="169"/>
        <v>-1.4284098724680743</v>
      </c>
      <c r="AB561" s="49">
        <f t="shared" si="170"/>
        <v>-2.6033273641657302</v>
      </c>
      <c r="AC561" s="49">
        <f t="shared" si="171"/>
        <v>-0.63492370649829022</v>
      </c>
      <c r="AD561" s="49">
        <f t="shared" si="172"/>
        <v>-3.0571358199366085</v>
      </c>
      <c r="AE561" s="49">
        <f t="shared" si="173"/>
        <v>-1.3429410623588991</v>
      </c>
      <c r="AF561" s="49">
        <f t="shared" si="174"/>
        <v>-2.3668941781975739</v>
      </c>
      <c r="AG561" s="49">
        <f t="shared" si="175"/>
        <v>-1.7430640822009602</v>
      </c>
      <c r="AH561" s="49">
        <f t="shared" si="176"/>
        <v>-1.2477078825929391</v>
      </c>
      <c r="AI561" s="49">
        <f t="shared" si="177"/>
        <v>-2.1310106722620987</v>
      </c>
      <c r="AJ561" s="87">
        <f t="shared" si="178"/>
        <v>-1.850473691747843</v>
      </c>
      <c r="AK561" s="89">
        <f t="shared" si="180"/>
        <v>6.7527876780066234E-2</v>
      </c>
      <c r="AL561" s="89">
        <f t="shared" si="180"/>
        <v>0.16493177753525748</v>
      </c>
      <c r="AM561" s="89">
        <f t="shared" si="180"/>
        <v>0.12875090678233408</v>
      </c>
      <c r="AN561" s="89">
        <f t="shared" si="179"/>
        <v>0.10428808835503897</v>
      </c>
    </row>
    <row r="562" spans="1:40">
      <c r="A562" s="1" t="s">
        <v>10</v>
      </c>
      <c r="B562" s="1">
        <v>13121011100</v>
      </c>
      <c r="C562" s="1"/>
      <c r="D562" s="10">
        <v>67.3</v>
      </c>
      <c r="E562" s="10">
        <v>57.7</v>
      </c>
      <c r="F562" s="10">
        <v>14.8</v>
      </c>
      <c r="G562" s="10">
        <v>8.6</v>
      </c>
      <c r="H562" s="10">
        <v>11.5</v>
      </c>
      <c r="I562" s="10">
        <v>3</v>
      </c>
      <c r="J562" s="10">
        <v>14.5</v>
      </c>
      <c r="K562" s="10">
        <v>26.4</v>
      </c>
      <c r="L562" s="10">
        <v>46.1</v>
      </c>
      <c r="M562" s="10">
        <v>18.3</v>
      </c>
      <c r="N562" s="10">
        <v>68.3</v>
      </c>
      <c r="O562" s="10">
        <v>9</v>
      </c>
      <c r="P562" s="10">
        <v>23.9</v>
      </c>
      <c r="Q562" s="10">
        <v>16.100000000000001</v>
      </c>
      <c r="R562" s="23"/>
      <c r="S562" s="49">
        <f t="shared" si="161"/>
        <v>-0.57082797810919594</v>
      </c>
      <c r="T562" s="49">
        <f t="shared" si="162"/>
        <v>-1.1572890810878356</v>
      </c>
      <c r="U562" s="49">
        <f t="shared" si="163"/>
        <v>-1.4969442468011043</v>
      </c>
      <c r="V562" s="49">
        <f t="shared" si="164"/>
        <v>-1.3096924872741851</v>
      </c>
      <c r="W562" s="49">
        <f t="shared" si="165"/>
        <v>-0.79507855934730309</v>
      </c>
      <c r="X562" s="49">
        <f t="shared" si="166"/>
        <v>0.94367625037369107</v>
      </c>
      <c r="Y562" s="49">
        <f t="shared" si="167"/>
        <v>0.48060906859041036</v>
      </c>
      <c r="Z562" s="49">
        <f t="shared" si="168"/>
        <v>0.21922343023696253</v>
      </c>
      <c r="AA562" s="49">
        <f t="shared" si="169"/>
        <v>-0.70130886815537741</v>
      </c>
      <c r="AB562" s="49">
        <f t="shared" si="170"/>
        <v>-0.37221141946514275</v>
      </c>
      <c r="AC562" s="49">
        <f t="shared" si="171"/>
        <v>-0.63492370649829022</v>
      </c>
      <c r="AD562" s="49">
        <f t="shared" si="172"/>
        <v>0.33701932705288801</v>
      </c>
      <c r="AE562" s="49">
        <f t="shared" si="173"/>
        <v>-3.5918908877119647E-2</v>
      </c>
      <c r="AF562" s="49">
        <f t="shared" si="174"/>
        <v>-0.58151060782003405</v>
      </c>
      <c r="AG562" s="49">
        <f t="shared" si="175"/>
        <v>-0.35717812789523634</v>
      </c>
      <c r="AH562" s="49">
        <f t="shared" si="176"/>
        <v>-0.55793529052221735</v>
      </c>
      <c r="AI562" s="49">
        <f t="shared" si="177"/>
        <v>-0.28476561912785253</v>
      </c>
      <c r="AJ562" s="87">
        <f t="shared" si="178"/>
        <v>-0.22883347403563897</v>
      </c>
      <c r="AK562" s="89">
        <f t="shared" si="180"/>
        <v>0.48122666718363233</v>
      </c>
      <c r="AL562" s="89">
        <f t="shared" si="180"/>
        <v>0.36652197230633166</v>
      </c>
      <c r="AM562" s="89">
        <f t="shared" si="180"/>
        <v>0.55832068020151149</v>
      </c>
      <c r="AN562" s="89">
        <f t="shared" si="179"/>
        <v>0.55748902020086066</v>
      </c>
    </row>
    <row r="563" spans="1:40">
      <c r="A563" s="1" t="s">
        <v>10</v>
      </c>
      <c r="B563" s="1">
        <v>13121011201</v>
      </c>
      <c r="C563" s="1"/>
      <c r="D563" s="12">
        <v>67.3</v>
      </c>
      <c r="E563" s="12">
        <v>57.7</v>
      </c>
      <c r="F563" s="12">
        <v>19.399999999999999</v>
      </c>
      <c r="G563" s="12">
        <v>8.6</v>
      </c>
      <c r="H563" s="12">
        <v>12</v>
      </c>
      <c r="I563" s="12">
        <v>20.8</v>
      </c>
      <c r="J563" s="12">
        <v>34.299999999999997</v>
      </c>
      <c r="K563" s="12">
        <v>46.8</v>
      </c>
      <c r="L563" s="12">
        <v>46.2</v>
      </c>
      <c r="M563" s="12">
        <v>21.8</v>
      </c>
      <c r="N563" s="12">
        <v>68.3</v>
      </c>
      <c r="O563" s="12">
        <v>16.899999999999999</v>
      </c>
      <c r="P563" s="12">
        <v>41.5</v>
      </c>
      <c r="Q563" s="12">
        <v>24.3</v>
      </c>
      <c r="R563" s="23"/>
      <c r="S563" s="49">
        <f t="shared" si="161"/>
        <v>-0.57082797810919594</v>
      </c>
      <c r="T563" s="49">
        <f t="shared" si="162"/>
        <v>-1.1572890810878356</v>
      </c>
      <c r="U563" s="49">
        <f t="shared" si="163"/>
        <v>-1.2765074751982721</v>
      </c>
      <c r="V563" s="49">
        <f t="shared" si="164"/>
        <v>-1.3096924872741851</v>
      </c>
      <c r="W563" s="49">
        <f t="shared" si="165"/>
        <v>-0.97363748073406808</v>
      </c>
      <c r="X563" s="49">
        <f t="shared" si="166"/>
        <v>-1.1815059006162911</v>
      </c>
      <c r="Y563" s="49">
        <f t="shared" si="167"/>
        <v>-0.51416142761958972</v>
      </c>
      <c r="Z563" s="49">
        <f t="shared" si="168"/>
        <v>-0.7873266938920026</v>
      </c>
      <c r="AA563" s="49">
        <f t="shared" si="169"/>
        <v>-0.71051267833655096</v>
      </c>
      <c r="AB563" s="49">
        <f t="shared" si="170"/>
        <v>-0.66800330607317515</v>
      </c>
      <c r="AC563" s="49">
        <f t="shared" si="171"/>
        <v>-0.63492370649829022</v>
      </c>
      <c r="AD563" s="49">
        <f t="shared" si="172"/>
        <v>-0.47552084449914278</v>
      </c>
      <c r="AE563" s="49">
        <f t="shared" si="173"/>
        <v>-1.2998524199364228</v>
      </c>
      <c r="AF563" s="49">
        <f t="shared" si="174"/>
        <v>-1.8117749168196833</v>
      </c>
      <c r="AG563" s="49">
        <f t="shared" si="175"/>
        <v>-0.92504193096407139</v>
      </c>
      <c r="AH563" s="49">
        <f t="shared" si="176"/>
        <v>-0.9976602615199196</v>
      </c>
      <c r="AI563" s="49">
        <f t="shared" si="177"/>
        <v>-0.72194755943390965</v>
      </c>
      <c r="AJ563" s="87">
        <f t="shared" si="178"/>
        <v>-1.0555179719383847</v>
      </c>
      <c r="AK563" s="89">
        <f t="shared" si="180"/>
        <v>0.31171447340342034</v>
      </c>
      <c r="AL563" s="89">
        <f t="shared" si="180"/>
        <v>0.23800970091697624</v>
      </c>
      <c r="AM563" s="89">
        <f t="shared" si="180"/>
        <v>0.45660062591001127</v>
      </c>
      <c r="AN563" s="89">
        <f t="shared" si="179"/>
        <v>0.32645492231657258</v>
      </c>
    </row>
    <row r="564" spans="1:40">
      <c r="A564" s="1" t="s">
        <v>10</v>
      </c>
      <c r="B564" s="1">
        <v>13121011202</v>
      </c>
      <c r="C564" s="1"/>
      <c r="D564" s="12">
        <v>67.3</v>
      </c>
      <c r="E564" s="12">
        <v>57.7</v>
      </c>
      <c r="F564" s="12">
        <v>23.4</v>
      </c>
      <c r="G564" s="12">
        <v>7</v>
      </c>
      <c r="H564" s="12">
        <v>13</v>
      </c>
      <c r="I564" s="12">
        <v>12.8</v>
      </c>
      <c r="J564" s="12">
        <v>53.9</v>
      </c>
      <c r="K564" s="12">
        <v>51.1</v>
      </c>
      <c r="L564" s="12">
        <v>51.2</v>
      </c>
      <c r="M564" s="12">
        <v>28</v>
      </c>
      <c r="N564" s="12">
        <v>68.3</v>
      </c>
      <c r="O564" s="12">
        <v>24.3</v>
      </c>
      <c r="P564" s="12">
        <v>38.200000000000003</v>
      </c>
      <c r="Q564" s="12">
        <v>23.5</v>
      </c>
      <c r="R564" s="23"/>
      <c r="S564" s="49">
        <f t="shared" si="161"/>
        <v>-0.57082797810919594</v>
      </c>
      <c r="T564" s="49">
        <f t="shared" si="162"/>
        <v>-1.1572890810878356</v>
      </c>
      <c r="U564" s="49">
        <f t="shared" si="163"/>
        <v>-1.0848233259784181</v>
      </c>
      <c r="V564" s="49">
        <f t="shared" si="164"/>
        <v>-1.3947411903045324</v>
      </c>
      <c r="W564" s="49">
        <f t="shared" si="165"/>
        <v>-1.3307553235075982</v>
      </c>
      <c r="X564" s="49">
        <f t="shared" si="166"/>
        <v>-0.22636785522753514</v>
      </c>
      <c r="Y564" s="49">
        <f t="shared" si="167"/>
        <v>-1.4988837369991861</v>
      </c>
      <c r="Z564" s="49">
        <f t="shared" si="168"/>
        <v>-0.99949167103683367</v>
      </c>
      <c r="AA564" s="49">
        <f t="shared" si="169"/>
        <v>-1.1707031873952198</v>
      </c>
      <c r="AB564" s="49">
        <f t="shared" si="170"/>
        <v>-1.191977505207404</v>
      </c>
      <c r="AC564" s="49">
        <f t="shared" si="171"/>
        <v>-0.63492370649829022</v>
      </c>
      <c r="AD564" s="49">
        <f t="shared" si="172"/>
        <v>-1.2366344229149695</v>
      </c>
      <c r="AE564" s="49">
        <f t="shared" si="173"/>
        <v>-1.0628648866128036</v>
      </c>
      <c r="AF564" s="49">
        <f t="shared" si="174"/>
        <v>-1.691749130575815</v>
      </c>
      <c r="AG564" s="49">
        <f t="shared" si="175"/>
        <v>-1.1049789807742691</v>
      </c>
      <c r="AH564" s="49">
        <f t="shared" si="176"/>
        <v>-1.037669784459186</v>
      </c>
      <c r="AI564" s="49">
        <f t="shared" si="177"/>
        <v>-1.1207241212131525</v>
      </c>
      <c r="AJ564" s="87">
        <f t="shared" si="178"/>
        <v>-1.1565430366504696</v>
      </c>
      <c r="AK564" s="89">
        <f t="shared" si="180"/>
        <v>0.25800172768722862</v>
      </c>
      <c r="AL564" s="89">
        <f t="shared" si="180"/>
        <v>0.22631667684680917</v>
      </c>
      <c r="AM564" s="89">
        <f t="shared" si="180"/>
        <v>0.36381643293542243</v>
      </c>
      <c r="AN564" s="89">
        <f t="shared" si="179"/>
        <v>0.2982213764491089</v>
      </c>
    </row>
    <row r="565" spans="1:40">
      <c r="A565" s="1" t="s">
        <v>10</v>
      </c>
      <c r="B565" s="1">
        <v>13121011301</v>
      </c>
      <c r="C565" s="1"/>
      <c r="D565" s="12">
        <v>67.3</v>
      </c>
      <c r="E565" s="12">
        <v>57.7</v>
      </c>
      <c r="F565" s="12">
        <v>20.399999999999999</v>
      </c>
      <c r="G565" s="12">
        <v>8.5</v>
      </c>
      <c r="H565" s="12">
        <v>10.5</v>
      </c>
      <c r="I565" s="12">
        <v>36.1</v>
      </c>
      <c r="J565" s="12">
        <v>30.7</v>
      </c>
      <c r="K565" s="12">
        <v>39.200000000000003</v>
      </c>
      <c r="L565" s="12">
        <v>41.3</v>
      </c>
      <c r="M565" s="12">
        <v>21.8</v>
      </c>
      <c r="N565" s="12">
        <v>68.3</v>
      </c>
      <c r="O565" s="12">
        <v>13.1</v>
      </c>
      <c r="P565" s="12">
        <v>29.8</v>
      </c>
      <c r="Q565" s="12">
        <v>26</v>
      </c>
      <c r="R565" s="23"/>
      <c r="S565" s="49">
        <f t="shared" si="161"/>
        <v>-0.57082797810919594</v>
      </c>
      <c r="T565" s="49">
        <f t="shared" si="162"/>
        <v>-1.1572890810878356</v>
      </c>
      <c r="U565" s="49">
        <f t="shared" si="163"/>
        <v>-1.2285864378933087</v>
      </c>
      <c r="V565" s="49">
        <f t="shared" si="164"/>
        <v>-1.3150080312135819</v>
      </c>
      <c r="W565" s="49">
        <f t="shared" si="165"/>
        <v>-0.437960716573773</v>
      </c>
      <c r="X565" s="49">
        <f t="shared" si="166"/>
        <v>-3.0082074124222871</v>
      </c>
      <c r="Y565" s="49">
        <f t="shared" si="167"/>
        <v>-0.33329406467231704</v>
      </c>
      <c r="Z565" s="49">
        <f t="shared" si="168"/>
        <v>-0.41233743196160411</v>
      </c>
      <c r="AA565" s="49">
        <f t="shared" si="169"/>
        <v>-0.25952597945905487</v>
      </c>
      <c r="AB565" s="49">
        <f t="shared" si="170"/>
        <v>-0.66800330607317515</v>
      </c>
      <c r="AC565" s="49">
        <f t="shared" si="171"/>
        <v>-0.63492370649829022</v>
      </c>
      <c r="AD565" s="49">
        <f t="shared" si="172"/>
        <v>-8.4678736663988757E-2</v>
      </c>
      <c r="AE565" s="49">
        <f t="shared" si="173"/>
        <v>-0.45962389269813614</v>
      </c>
      <c r="AF565" s="49">
        <f t="shared" si="174"/>
        <v>-2.0668297125879032</v>
      </c>
      <c r="AG565" s="49">
        <f t="shared" si="175"/>
        <v>-0.80276797528138744</v>
      </c>
      <c r="AH565" s="49">
        <f t="shared" si="176"/>
        <v>-1.1501676745674714</v>
      </c>
      <c r="AI565" s="49">
        <f t="shared" si="177"/>
        <v>-0.44662223916461136</v>
      </c>
      <c r="AJ565" s="87">
        <f t="shared" si="178"/>
        <v>-0.81151401211207963</v>
      </c>
      <c r="AK565" s="89">
        <f t="shared" si="180"/>
        <v>0.34821429318052927</v>
      </c>
      <c r="AL565" s="89">
        <f t="shared" si="180"/>
        <v>0.19343849084904058</v>
      </c>
      <c r="AM565" s="89">
        <f t="shared" si="180"/>
        <v>0.52066115527682721</v>
      </c>
      <c r="AN565" s="89">
        <f t="shared" si="179"/>
        <v>0.39464688053240987</v>
      </c>
    </row>
    <row r="566" spans="1:40">
      <c r="A566" s="1" t="s">
        <v>10</v>
      </c>
      <c r="B566" s="1">
        <v>13121011303</v>
      </c>
      <c r="C566" s="1"/>
      <c r="D566" s="12">
        <v>67.3</v>
      </c>
      <c r="E566" s="12">
        <v>57.7</v>
      </c>
      <c r="F566" s="12">
        <v>21.5</v>
      </c>
      <c r="G566" s="12">
        <v>6.2</v>
      </c>
      <c r="H566" s="12">
        <v>10.3</v>
      </c>
      <c r="I566" s="12">
        <v>29.6</v>
      </c>
      <c r="J566" s="12">
        <v>34.700000000000003</v>
      </c>
      <c r="K566" s="12">
        <v>36.200000000000003</v>
      </c>
      <c r="L566" s="12">
        <v>51.4</v>
      </c>
      <c r="M566" s="12">
        <v>27.6</v>
      </c>
      <c r="N566" s="12">
        <v>68.3</v>
      </c>
      <c r="O566" s="12">
        <v>16.7</v>
      </c>
      <c r="P566" s="12">
        <v>33.200000000000003</v>
      </c>
      <c r="Q566" s="12">
        <v>11.7</v>
      </c>
      <c r="R566" s="23"/>
      <c r="S566" s="49">
        <f t="shared" si="161"/>
        <v>-0.57082797810919594</v>
      </c>
      <c r="T566" s="49">
        <f t="shared" si="162"/>
        <v>-1.1572890810878356</v>
      </c>
      <c r="U566" s="49">
        <f t="shared" si="163"/>
        <v>-1.1758732968578487</v>
      </c>
      <c r="V566" s="49">
        <f t="shared" si="164"/>
        <v>-1.437265541819706</v>
      </c>
      <c r="W566" s="49">
        <f t="shared" si="165"/>
        <v>-0.36653714801906728</v>
      </c>
      <c r="X566" s="49">
        <f t="shared" si="166"/>
        <v>-2.2321577505439225</v>
      </c>
      <c r="Y566" s="49">
        <f t="shared" si="167"/>
        <v>-0.53425780128039813</v>
      </c>
      <c r="Z566" s="49">
        <f t="shared" si="168"/>
        <v>-0.26431535488381508</v>
      </c>
      <c r="AA566" s="49">
        <f t="shared" si="169"/>
        <v>-1.1891108077575663</v>
      </c>
      <c r="AB566" s="49">
        <f t="shared" si="170"/>
        <v>-1.158172718166486</v>
      </c>
      <c r="AC566" s="49">
        <f t="shared" si="171"/>
        <v>-0.63492370649829022</v>
      </c>
      <c r="AD566" s="49">
        <f t="shared" si="172"/>
        <v>-0.45495020724466106</v>
      </c>
      <c r="AE566" s="49">
        <f t="shared" si="173"/>
        <v>-0.70379286642550165</v>
      </c>
      <c r="AF566" s="49">
        <f t="shared" si="174"/>
        <v>7.8631216521241581E-2</v>
      </c>
      <c r="AG566" s="49">
        <f t="shared" si="175"/>
        <v>-0.78901197885645791</v>
      </c>
      <c r="AH566" s="49">
        <f t="shared" si="176"/>
        <v>-1.0677440853882818</v>
      </c>
      <c r="AI566" s="49">
        <f t="shared" si="177"/>
        <v>-0.87053296026928917</v>
      </c>
      <c r="AJ566" s="87">
        <f t="shared" si="178"/>
        <v>-0.42875889091180286</v>
      </c>
      <c r="AK566" s="89">
        <f t="shared" si="180"/>
        <v>0.35232057556553259</v>
      </c>
      <c r="AL566" s="89">
        <f t="shared" si="180"/>
        <v>0.21752728125238591</v>
      </c>
      <c r="AM566" s="89">
        <f t="shared" si="180"/>
        <v>0.42202894385626899</v>
      </c>
      <c r="AN566" s="89">
        <f t="shared" si="179"/>
        <v>0.50161572337564475</v>
      </c>
    </row>
    <row r="567" spans="1:40">
      <c r="A567" s="1" t="s">
        <v>10</v>
      </c>
      <c r="B567" s="1">
        <v>13121011305</v>
      </c>
      <c r="C567" s="1"/>
      <c r="D567" s="12">
        <v>78.7</v>
      </c>
      <c r="E567" s="12">
        <v>64.400000000000006</v>
      </c>
      <c r="F567" s="12">
        <v>20.5</v>
      </c>
      <c r="G567" s="12">
        <v>6.1</v>
      </c>
      <c r="H567" s="12">
        <v>10.5</v>
      </c>
      <c r="I567" s="12">
        <v>14.9</v>
      </c>
      <c r="J567" s="12">
        <v>47.9</v>
      </c>
      <c r="K567" s="12">
        <v>59.6</v>
      </c>
      <c r="L567" s="12">
        <v>60.1</v>
      </c>
      <c r="M567" s="12">
        <v>17.2</v>
      </c>
      <c r="N567" s="12">
        <v>82.4</v>
      </c>
      <c r="O567" s="12">
        <v>11.7</v>
      </c>
      <c r="P567" s="12">
        <v>35.9</v>
      </c>
      <c r="Q567" s="12">
        <v>21.2</v>
      </c>
      <c r="R567" s="23"/>
      <c r="S567" s="49">
        <f t="shared" si="161"/>
        <v>0.40024479323518952</v>
      </c>
      <c r="T567" s="49">
        <f t="shared" si="162"/>
        <v>-0.51682399009058311</v>
      </c>
      <c r="U567" s="49">
        <f t="shared" si="163"/>
        <v>-1.2237943341628124</v>
      </c>
      <c r="V567" s="49">
        <f t="shared" si="164"/>
        <v>-1.4425810857591026</v>
      </c>
      <c r="W567" s="49">
        <f t="shared" si="165"/>
        <v>-0.437960716573773</v>
      </c>
      <c r="X567" s="49">
        <f t="shared" si="166"/>
        <v>-0.47709159214208358</v>
      </c>
      <c r="Y567" s="49">
        <f t="shared" si="167"/>
        <v>-1.1974381320870646</v>
      </c>
      <c r="Z567" s="49">
        <f t="shared" si="168"/>
        <v>-1.4188875560905692</v>
      </c>
      <c r="AA567" s="49">
        <f t="shared" si="169"/>
        <v>-1.9898422935196505</v>
      </c>
      <c r="AB567" s="49">
        <f t="shared" si="170"/>
        <v>-0.27924825510261814</v>
      </c>
      <c r="AC567" s="49">
        <f t="shared" si="171"/>
        <v>0.689751552505249</v>
      </c>
      <c r="AD567" s="49">
        <f t="shared" si="172"/>
        <v>5.9315724117383853E-2</v>
      </c>
      <c r="AE567" s="49">
        <f t="shared" si="173"/>
        <v>-0.89769175732664441</v>
      </c>
      <c r="AF567" s="49">
        <f t="shared" si="174"/>
        <v>-1.3466749951246937</v>
      </c>
      <c r="AG567" s="49">
        <f t="shared" si="175"/>
        <v>-0.76750006593382947</v>
      </c>
      <c r="AH567" s="49">
        <f t="shared" si="176"/>
        <v>-0.69934929394003287</v>
      </c>
      <c r="AI567" s="49">
        <f t="shared" si="177"/>
        <v>-1.2293260349042792</v>
      </c>
      <c r="AJ567" s="87">
        <f t="shared" si="178"/>
        <v>-0.37382486895717632</v>
      </c>
      <c r="AK567" s="89">
        <f t="shared" si="180"/>
        <v>0.35874206524706742</v>
      </c>
      <c r="AL567" s="89">
        <f t="shared" si="180"/>
        <v>0.32519287802212166</v>
      </c>
      <c r="AM567" s="89">
        <f t="shared" si="180"/>
        <v>0.33854779409574715</v>
      </c>
      <c r="AN567" s="89">
        <f t="shared" si="179"/>
        <v>0.5169681731163146</v>
      </c>
    </row>
    <row r="568" spans="1:40">
      <c r="A568" s="1" t="s">
        <v>10</v>
      </c>
      <c r="B568" s="1">
        <v>13121011306</v>
      </c>
      <c r="C568" s="1"/>
      <c r="D568" s="12">
        <v>79.3</v>
      </c>
      <c r="E568" s="12">
        <v>64.7</v>
      </c>
      <c r="F568" s="12">
        <v>25.5</v>
      </c>
      <c r="G568" s="12">
        <v>6.4</v>
      </c>
      <c r="H568" s="12">
        <v>14.5</v>
      </c>
      <c r="I568" s="12">
        <v>23.6</v>
      </c>
      <c r="J568" s="12">
        <v>54.7</v>
      </c>
      <c r="K568" s="12">
        <v>49.8</v>
      </c>
      <c r="L568" s="12">
        <v>57.6</v>
      </c>
      <c r="M568" s="12">
        <v>18.600000000000001</v>
      </c>
      <c r="N568" s="12">
        <v>83.2</v>
      </c>
      <c r="O568" s="12">
        <v>14.6</v>
      </c>
      <c r="P568" s="12">
        <v>35.9</v>
      </c>
      <c r="Q568" s="12">
        <v>14.1</v>
      </c>
      <c r="R568" s="23"/>
      <c r="S568" s="49">
        <f t="shared" si="161"/>
        <v>0.45135388646384089</v>
      </c>
      <c r="T568" s="49">
        <f t="shared" si="162"/>
        <v>-0.48814644870264667</v>
      </c>
      <c r="U568" s="49">
        <f t="shared" si="163"/>
        <v>-0.98418914763799481</v>
      </c>
      <c r="V568" s="49">
        <f t="shared" si="164"/>
        <v>-1.4266344539409126</v>
      </c>
      <c r="W568" s="49">
        <f t="shared" si="165"/>
        <v>-1.866432087667893</v>
      </c>
      <c r="X568" s="49">
        <f t="shared" si="166"/>
        <v>-1.5158042165023558</v>
      </c>
      <c r="Y568" s="49">
        <f t="shared" si="167"/>
        <v>-1.5390764843208025</v>
      </c>
      <c r="Z568" s="49">
        <f t="shared" si="168"/>
        <v>-0.93534877096979163</v>
      </c>
      <c r="AA568" s="49">
        <f t="shared" si="169"/>
        <v>-1.759747038990316</v>
      </c>
      <c r="AB568" s="49">
        <f t="shared" si="170"/>
        <v>-0.39756500974583125</v>
      </c>
      <c r="AC568" s="49">
        <f t="shared" si="171"/>
        <v>0.76491043244871182</v>
      </c>
      <c r="AD568" s="49">
        <f t="shared" si="172"/>
        <v>-0.23895851607260221</v>
      </c>
      <c r="AE568" s="49">
        <f t="shared" si="173"/>
        <v>-0.89769175732664441</v>
      </c>
      <c r="AF568" s="49">
        <f t="shared" si="174"/>
        <v>-0.28144614221036318</v>
      </c>
      <c r="AG568" s="49">
        <f t="shared" si="175"/>
        <v>-0.74896252391210438</v>
      </c>
      <c r="AH568" s="49">
        <f t="shared" si="176"/>
        <v>-1.0527041360441092</v>
      </c>
      <c r="AI568" s="49">
        <f t="shared" si="177"/>
        <v>-1.0308869399019798</v>
      </c>
      <c r="AJ568" s="87">
        <f t="shared" si="178"/>
        <v>-0.16329649579022448</v>
      </c>
      <c r="AK568" s="89">
        <f t="shared" si="180"/>
        <v>0.36427567981875475</v>
      </c>
      <c r="AL568" s="89">
        <f t="shared" si="180"/>
        <v>0.22192279703902648</v>
      </c>
      <c r="AM568" s="89">
        <f t="shared" si="180"/>
        <v>0.38471904147860797</v>
      </c>
      <c r="AN568" s="89">
        <f t="shared" si="179"/>
        <v>0.57580468559122933</v>
      </c>
    </row>
    <row r="569" spans="1:40">
      <c r="A569" s="1" t="s">
        <v>10</v>
      </c>
      <c r="B569" s="1">
        <v>13121011405</v>
      </c>
      <c r="C569" s="1"/>
      <c r="D569" s="12">
        <v>84.6</v>
      </c>
      <c r="E569" s="12">
        <v>80.900000000000006</v>
      </c>
      <c r="F569" s="12">
        <v>42.4</v>
      </c>
      <c r="G569" s="12">
        <v>48.1</v>
      </c>
      <c r="H569" s="12">
        <v>8.1999999999999993</v>
      </c>
      <c r="I569" s="12">
        <v>20.8</v>
      </c>
      <c r="J569" s="12">
        <v>34.1</v>
      </c>
      <c r="K569" s="12">
        <v>27.2</v>
      </c>
      <c r="L569" s="12">
        <v>37.5</v>
      </c>
      <c r="M569" s="12">
        <v>20</v>
      </c>
      <c r="N569" s="12">
        <v>86</v>
      </c>
      <c r="O569" s="12">
        <v>15.8</v>
      </c>
      <c r="P569" s="12">
        <v>37.799999999999997</v>
      </c>
      <c r="Q569" s="12">
        <v>9</v>
      </c>
      <c r="R569" s="23"/>
      <c r="S569" s="49">
        <f t="shared" si="161"/>
        <v>0.90281754331693198</v>
      </c>
      <c r="T569" s="49">
        <f t="shared" si="162"/>
        <v>1.0604407862459335</v>
      </c>
      <c r="U569" s="49">
        <f t="shared" si="163"/>
        <v>-0.17432361718411163</v>
      </c>
      <c r="V569" s="49">
        <f t="shared" si="164"/>
        <v>0.78994736878750971</v>
      </c>
      <c r="W569" s="49">
        <f t="shared" si="165"/>
        <v>0.38341032180534629</v>
      </c>
      <c r="X569" s="49">
        <f t="shared" si="166"/>
        <v>-1.1815059006162911</v>
      </c>
      <c r="Y569" s="49">
        <f t="shared" si="167"/>
        <v>-0.50411324078918585</v>
      </c>
      <c r="Z569" s="49">
        <f t="shared" si="168"/>
        <v>0.17975087634955209</v>
      </c>
      <c r="AA569" s="49">
        <f t="shared" si="169"/>
        <v>9.0218807425533246E-2</v>
      </c>
      <c r="AB569" s="49">
        <f t="shared" si="170"/>
        <v>-0.5158817643890441</v>
      </c>
      <c r="AC569" s="49">
        <f t="shared" si="171"/>
        <v>1.0279665122508326</v>
      </c>
      <c r="AD569" s="49">
        <f t="shared" si="172"/>
        <v>-0.36238233959949312</v>
      </c>
      <c r="AE569" s="49">
        <f t="shared" si="173"/>
        <v>-1.0341391249978191</v>
      </c>
      <c r="AF569" s="49">
        <f t="shared" si="174"/>
        <v>0.48371824509429678</v>
      </c>
      <c r="AG569" s="49">
        <f t="shared" si="175"/>
        <v>4.3067341386138526E-2</v>
      </c>
      <c r="AH569" s="49">
        <f t="shared" si="176"/>
        <v>0.18238189450944756</v>
      </c>
      <c r="AI569" s="49">
        <f t="shared" si="177"/>
        <v>-8.197069353798625E-2</v>
      </c>
      <c r="AJ569" s="87">
        <f t="shared" si="178"/>
        <v>2.8790823186954265E-2</v>
      </c>
      <c r="AK569" s="89">
        <f t="shared" si="180"/>
        <v>0.60070335716073964</v>
      </c>
      <c r="AL569" s="89">
        <f t="shared" si="180"/>
        <v>0.58288412881777096</v>
      </c>
      <c r="AM569" s="89">
        <f t="shared" si="180"/>
        <v>0.60550540797549213</v>
      </c>
      <c r="AN569" s="89">
        <f t="shared" si="179"/>
        <v>0.629487463685521</v>
      </c>
    </row>
    <row r="570" spans="1:40">
      <c r="A570" s="1" t="s">
        <v>10</v>
      </c>
      <c r="B570" s="1">
        <v>13121011410</v>
      </c>
      <c r="C570" s="1"/>
      <c r="D570" s="12">
        <v>82.6</v>
      </c>
      <c r="E570" s="12">
        <v>75.5</v>
      </c>
      <c r="F570" s="12">
        <v>70.7</v>
      </c>
      <c r="G570" s="12">
        <v>37.200000000000003</v>
      </c>
      <c r="H570" s="12">
        <v>5.6</v>
      </c>
      <c r="I570" s="12">
        <v>15.2</v>
      </c>
      <c r="J570" s="12">
        <v>7.7</v>
      </c>
      <c r="K570" s="12">
        <v>4.7</v>
      </c>
      <c r="L570" s="12">
        <v>29.6</v>
      </c>
      <c r="M570" s="12">
        <v>6.2</v>
      </c>
      <c r="N570" s="12">
        <v>85.1</v>
      </c>
      <c r="O570" s="12">
        <v>5.7</v>
      </c>
      <c r="P570" s="12">
        <v>14.9</v>
      </c>
      <c r="Q570" s="12">
        <v>7.1</v>
      </c>
      <c r="R570" s="23"/>
      <c r="S570" s="49">
        <f t="shared" si="161"/>
        <v>0.73245389922142579</v>
      </c>
      <c r="T570" s="49">
        <f t="shared" si="162"/>
        <v>0.54424504126307305</v>
      </c>
      <c r="U570" s="49">
        <f t="shared" si="163"/>
        <v>1.1818417385463558</v>
      </c>
      <c r="V570" s="49">
        <f t="shared" si="164"/>
        <v>0.21055307939326998</v>
      </c>
      <c r="W570" s="49">
        <f t="shared" si="165"/>
        <v>1.3119167130165243</v>
      </c>
      <c r="X570" s="49">
        <f t="shared" si="166"/>
        <v>-0.51290926884416177</v>
      </c>
      <c r="Y570" s="49">
        <f t="shared" si="167"/>
        <v>0.82224742082414781</v>
      </c>
      <c r="Z570" s="49">
        <f t="shared" si="168"/>
        <v>1.2899164544329695</v>
      </c>
      <c r="AA570" s="49">
        <f t="shared" si="169"/>
        <v>0.81731981173822998</v>
      </c>
      <c r="AB570" s="49">
        <f t="shared" si="170"/>
        <v>0.65038338852262656</v>
      </c>
      <c r="AC570" s="49">
        <f t="shared" si="171"/>
        <v>0.9434127723144361</v>
      </c>
      <c r="AD570" s="49">
        <f t="shared" si="172"/>
        <v>0.67643484175183766</v>
      </c>
      <c r="AE570" s="49">
        <f t="shared" si="173"/>
        <v>0.61041072746002378</v>
      </c>
      <c r="AF570" s="49">
        <f t="shared" si="174"/>
        <v>0.7687794874234839</v>
      </c>
      <c r="AG570" s="49">
        <f t="shared" si="175"/>
        <v>0.76062431833500066</v>
      </c>
      <c r="AH570" s="49">
        <f t="shared" si="176"/>
        <v>0.61290694620294794</v>
      </c>
      <c r="AI570" s="49">
        <f t="shared" si="177"/>
        <v>0.91920655156460873</v>
      </c>
      <c r="AJ570" s="87">
        <f t="shared" si="178"/>
        <v>0.7497594572374453</v>
      </c>
      <c r="AK570" s="89">
        <f t="shared" si="180"/>
        <v>0.81490024146215789</v>
      </c>
      <c r="AL570" s="89">
        <f t="shared" si="180"/>
        <v>0.70870766837618393</v>
      </c>
      <c r="AM570" s="89">
        <f t="shared" si="180"/>
        <v>0.83845145248948971</v>
      </c>
      <c r="AN570" s="89">
        <f t="shared" si="179"/>
        <v>0.83097707476846439</v>
      </c>
    </row>
    <row r="571" spans="1:40">
      <c r="A571" s="1" t="s">
        <v>10</v>
      </c>
      <c r="B571" s="1">
        <v>13121011411</v>
      </c>
      <c r="C571" s="1"/>
      <c r="D571" s="12">
        <v>82.6</v>
      </c>
      <c r="E571" s="12">
        <v>75.5</v>
      </c>
      <c r="F571" s="12">
        <v>39</v>
      </c>
      <c r="G571" s="12">
        <v>37.200000000000003</v>
      </c>
      <c r="H571" s="12">
        <v>4.5999999999999996</v>
      </c>
      <c r="I571" s="12">
        <v>7.4</v>
      </c>
      <c r="J571" s="12">
        <v>3</v>
      </c>
      <c r="K571" s="12">
        <v>8.5</v>
      </c>
      <c r="L571" s="12">
        <v>30.8</v>
      </c>
      <c r="M571" s="12">
        <v>12.2</v>
      </c>
      <c r="N571" s="12">
        <v>85.1</v>
      </c>
      <c r="O571" s="12">
        <v>2.5</v>
      </c>
      <c r="P571" s="12">
        <v>13.9</v>
      </c>
      <c r="Q571" s="12">
        <v>6.3</v>
      </c>
      <c r="R571" s="23"/>
      <c r="S571" s="49">
        <f t="shared" si="161"/>
        <v>0.73245389922142579</v>
      </c>
      <c r="T571" s="49">
        <f t="shared" si="162"/>
        <v>0.54424504126307305</v>
      </c>
      <c r="U571" s="49">
        <f t="shared" si="163"/>
        <v>-0.3372551440209875</v>
      </c>
      <c r="V571" s="49">
        <f t="shared" si="164"/>
        <v>0.21055307939326998</v>
      </c>
      <c r="W571" s="49">
        <f t="shared" si="165"/>
        <v>1.6690345557900543</v>
      </c>
      <c r="X571" s="49">
        <f t="shared" si="166"/>
        <v>0.41835032540987521</v>
      </c>
      <c r="Y571" s="49">
        <f t="shared" si="167"/>
        <v>1.0583798113386429</v>
      </c>
      <c r="Z571" s="49">
        <f t="shared" si="168"/>
        <v>1.1024218234677701</v>
      </c>
      <c r="AA571" s="49">
        <f t="shared" si="169"/>
        <v>0.70687408956414954</v>
      </c>
      <c r="AB571" s="49">
        <f t="shared" si="170"/>
        <v>0.14331158290885676</v>
      </c>
      <c r="AC571" s="49">
        <f t="shared" si="171"/>
        <v>0.9434127723144361</v>
      </c>
      <c r="AD571" s="49">
        <f t="shared" si="172"/>
        <v>1.0055650378235463</v>
      </c>
      <c r="AE571" s="49">
        <f t="shared" si="173"/>
        <v>0.68222513149748421</v>
      </c>
      <c r="AF571" s="49">
        <f t="shared" si="174"/>
        <v>0.88880527366735207</v>
      </c>
      <c r="AG571" s="49">
        <f t="shared" si="175"/>
        <v>0.7148504810652585</v>
      </c>
      <c r="AH571" s="49">
        <f t="shared" si="176"/>
        <v>0.61368022405647904</v>
      </c>
      <c r="AI571" s="49">
        <f t="shared" si="177"/>
        <v>0.65086916531359207</v>
      </c>
      <c r="AJ571" s="87">
        <f t="shared" si="178"/>
        <v>0.88000205382570462</v>
      </c>
      <c r="AK571" s="89">
        <f t="shared" si="180"/>
        <v>0.80123636020858935</v>
      </c>
      <c r="AL571" s="89">
        <f t="shared" si="180"/>
        <v>0.7089336634865977</v>
      </c>
      <c r="AM571" s="89">
        <f t="shared" si="180"/>
        <v>0.77601682063167765</v>
      </c>
      <c r="AN571" s="89">
        <f t="shared" si="179"/>
        <v>0.86737606481268759</v>
      </c>
    </row>
    <row r="572" spans="1:40">
      <c r="A572" s="1" t="s">
        <v>10</v>
      </c>
      <c r="B572" s="1">
        <v>13121011412</v>
      </c>
      <c r="C572" s="1"/>
      <c r="D572" s="12">
        <v>82.6</v>
      </c>
      <c r="E572" s="12">
        <v>75.5</v>
      </c>
      <c r="F572" s="12">
        <v>67</v>
      </c>
      <c r="G572" s="12">
        <v>54.6</v>
      </c>
      <c r="H572" s="12">
        <v>8.3000000000000007</v>
      </c>
      <c r="I572" s="12">
        <v>3</v>
      </c>
      <c r="J572" s="12">
        <v>14.0466</v>
      </c>
      <c r="K572" s="12">
        <v>18.7</v>
      </c>
      <c r="L572" s="12">
        <v>35.4</v>
      </c>
      <c r="M572" s="12">
        <v>5</v>
      </c>
      <c r="N572" s="12">
        <v>85.1</v>
      </c>
      <c r="O572" s="12">
        <v>6.5</v>
      </c>
      <c r="P572" s="12">
        <v>18</v>
      </c>
      <c r="Q572" s="12">
        <v>8.9</v>
      </c>
      <c r="R572" s="23"/>
      <c r="S572" s="49">
        <f t="shared" si="161"/>
        <v>0.73245389922142579</v>
      </c>
      <c r="T572" s="49">
        <f t="shared" si="162"/>
        <v>0.54424504126307305</v>
      </c>
      <c r="U572" s="49">
        <f t="shared" si="163"/>
        <v>1.0045339005179905</v>
      </c>
      <c r="V572" s="49">
        <f t="shared" si="164"/>
        <v>1.1354577248482949</v>
      </c>
      <c r="W572" s="49">
        <f t="shared" si="165"/>
        <v>0.34769853752799279</v>
      </c>
      <c r="X572" s="49">
        <f t="shared" si="166"/>
        <v>0.94367625037369107</v>
      </c>
      <c r="Y572" s="49">
        <f t="shared" si="167"/>
        <v>0.50338830813493629</v>
      </c>
      <c r="Z572" s="49">
        <f t="shared" si="168"/>
        <v>0.5991467614032876</v>
      </c>
      <c r="AA572" s="49">
        <f t="shared" si="169"/>
        <v>0.28349882123017434</v>
      </c>
      <c r="AB572" s="49">
        <f t="shared" si="170"/>
        <v>0.75179774964538049</v>
      </c>
      <c r="AC572" s="49">
        <f t="shared" si="171"/>
        <v>0.9434127723144361</v>
      </c>
      <c r="AD572" s="49">
        <f t="shared" si="172"/>
        <v>0.59415229273391046</v>
      </c>
      <c r="AE572" s="49">
        <f t="shared" si="173"/>
        <v>0.38778607494389661</v>
      </c>
      <c r="AF572" s="49">
        <f t="shared" si="174"/>
        <v>0.49872146837478026</v>
      </c>
      <c r="AG572" s="49">
        <f t="shared" si="175"/>
        <v>0.63177532548477744</v>
      </c>
      <c r="AH572" s="49">
        <f t="shared" si="176"/>
        <v>0.74449338026962919</v>
      </c>
      <c r="AI572" s="49">
        <f t="shared" si="177"/>
        <v>0.54481444409294744</v>
      </c>
      <c r="AJ572" s="87">
        <f t="shared" si="178"/>
        <v>0.6060181520917558</v>
      </c>
      <c r="AK572" s="89">
        <f t="shared" si="180"/>
        <v>0.77643771695121533</v>
      </c>
      <c r="AL572" s="89">
        <f t="shared" si="180"/>
        <v>0.74716459632268262</v>
      </c>
      <c r="AM572" s="89">
        <f t="shared" si="180"/>
        <v>0.7513408424957061</v>
      </c>
      <c r="AN572" s="89">
        <f t="shared" si="179"/>
        <v>0.79080559115253302</v>
      </c>
    </row>
    <row r="573" spans="1:40">
      <c r="A573" s="1" t="s">
        <v>10</v>
      </c>
      <c r="B573" s="1">
        <v>13121011414</v>
      </c>
      <c r="C573" s="1"/>
      <c r="D573" s="12">
        <v>82.6</v>
      </c>
      <c r="E573" s="12">
        <v>75.5</v>
      </c>
      <c r="F573" s="12">
        <v>69.3</v>
      </c>
      <c r="G573" s="12">
        <v>55.7</v>
      </c>
      <c r="H573" s="12">
        <v>6.7</v>
      </c>
      <c r="I573" s="12">
        <v>5.9</v>
      </c>
      <c r="J573" s="12">
        <v>22.265899999999998</v>
      </c>
      <c r="K573" s="12">
        <v>24.5</v>
      </c>
      <c r="L573" s="12">
        <v>38.799999999999997</v>
      </c>
      <c r="M573" s="12">
        <v>5.3</v>
      </c>
      <c r="N573" s="12">
        <v>85.1</v>
      </c>
      <c r="O573" s="12">
        <v>2.2999999999999998</v>
      </c>
      <c r="P573" s="12">
        <v>26</v>
      </c>
      <c r="Q573" s="12">
        <v>5.6</v>
      </c>
      <c r="R573" s="23"/>
      <c r="S573" s="49">
        <f t="shared" si="161"/>
        <v>0.73245389922142579</v>
      </c>
      <c r="T573" s="49">
        <f t="shared" si="162"/>
        <v>0.54424504126307305</v>
      </c>
      <c r="U573" s="49">
        <f t="shared" si="163"/>
        <v>1.1147522863194066</v>
      </c>
      <c r="V573" s="49">
        <f t="shared" si="164"/>
        <v>1.1939287081816587</v>
      </c>
      <c r="W573" s="49">
        <f t="shared" si="165"/>
        <v>0.91908708596564104</v>
      </c>
      <c r="X573" s="49">
        <f t="shared" si="166"/>
        <v>0.59743870892026696</v>
      </c>
      <c r="Y573" s="49">
        <f t="shared" si="167"/>
        <v>9.0442998059236668E-2</v>
      </c>
      <c r="Z573" s="49">
        <f t="shared" si="168"/>
        <v>0.31297074571956213</v>
      </c>
      <c r="AA573" s="49">
        <f t="shared" si="169"/>
        <v>-2.9430724929720421E-2</v>
      </c>
      <c r="AB573" s="49">
        <f t="shared" si="170"/>
        <v>0.72644415936469198</v>
      </c>
      <c r="AC573" s="49">
        <f t="shared" si="171"/>
        <v>0.9434127723144361</v>
      </c>
      <c r="AD573" s="49">
        <f t="shared" si="172"/>
        <v>1.0261356750780284</v>
      </c>
      <c r="AE573" s="49">
        <f t="shared" si="173"/>
        <v>-0.1867291573557866</v>
      </c>
      <c r="AF573" s="49">
        <f t="shared" si="174"/>
        <v>0.99382783663073682</v>
      </c>
      <c r="AG573" s="49">
        <f t="shared" si="175"/>
        <v>0.59086242634726649</v>
      </c>
      <c r="AH573" s="49">
        <f t="shared" si="176"/>
        <v>0.74176410399010118</v>
      </c>
      <c r="AI573" s="49">
        <f t="shared" si="177"/>
        <v>0.33666139338484458</v>
      </c>
      <c r="AJ573" s="87">
        <f t="shared" si="178"/>
        <v>0.69416178166685372</v>
      </c>
      <c r="AK573" s="89">
        <f t="shared" si="180"/>
        <v>0.7642248672340316</v>
      </c>
      <c r="AL573" s="89">
        <f t="shared" si="180"/>
        <v>0.74636694889061739</v>
      </c>
      <c r="AM573" s="89">
        <f t="shared" si="180"/>
        <v>0.70290942832487624</v>
      </c>
      <c r="AN573" s="89">
        <f t="shared" si="179"/>
        <v>0.81543915328511507</v>
      </c>
    </row>
    <row r="574" spans="1:40">
      <c r="A574" s="1" t="s">
        <v>10</v>
      </c>
      <c r="B574" s="1">
        <v>13121011416</v>
      </c>
      <c r="C574" s="1"/>
      <c r="D574" s="12">
        <v>91.2</v>
      </c>
      <c r="E574" s="12">
        <v>90.4</v>
      </c>
      <c r="F574" s="12">
        <v>71.599999999999994</v>
      </c>
      <c r="G574" s="12">
        <v>45.4</v>
      </c>
      <c r="H574" s="12">
        <v>8.4</v>
      </c>
      <c r="I574" s="12">
        <v>1.8</v>
      </c>
      <c r="J574" s="12">
        <v>1.6</v>
      </c>
      <c r="K574" s="12">
        <v>10.7</v>
      </c>
      <c r="L574" s="12">
        <v>27.9</v>
      </c>
      <c r="M574" s="12">
        <v>1.0145</v>
      </c>
      <c r="N574" s="12">
        <v>92.5</v>
      </c>
      <c r="O574" s="12">
        <v>1.8</v>
      </c>
      <c r="P574" s="12">
        <v>4.3</v>
      </c>
      <c r="Q574" s="12">
        <v>3.9</v>
      </c>
      <c r="R574" s="23"/>
      <c r="S574" s="49">
        <f t="shared" si="161"/>
        <v>1.465017568832103</v>
      </c>
      <c r="T574" s="49">
        <f t="shared" si="162"/>
        <v>1.9685629301972614</v>
      </c>
      <c r="U574" s="49">
        <f t="shared" si="163"/>
        <v>1.2249706721208224</v>
      </c>
      <c r="V574" s="49">
        <f t="shared" si="164"/>
        <v>0.64642768242379878</v>
      </c>
      <c r="W574" s="49">
        <f t="shared" si="165"/>
        <v>0.3119867532506399</v>
      </c>
      <c r="X574" s="49">
        <f t="shared" si="166"/>
        <v>1.0869469571820043</v>
      </c>
      <c r="Y574" s="49">
        <f t="shared" si="167"/>
        <v>1.1287171191514711</v>
      </c>
      <c r="Z574" s="49">
        <f t="shared" si="168"/>
        <v>0.9938723002773916</v>
      </c>
      <c r="AA574" s="49">
        <f t="shared" si="169"/>
        <v>0.97378458481817776</v>
      </c>
      <c r="AB574" s="49">
        <f t="shared" si="170"/>
        <v>1.0886201965243272</v>
      </c>
      <c r="AC574" s="49">
        <f t="shared" si="171"/>
        <v>1.638632411791471</v>
      </c>
      <c r="AD574" s="49">
        <f t="shared" si="172"/>
        <v>1.0775622682142325</v>
      </c>
      <c r="AE574" s="49">
        <f t="shared" si="173"/>
        <v>1.371643410257104</v>
      </c>
      <c r="AF574" s="49">
        <f t="shared" si="174"/>
        <v>1.2488826323989568</v>
      </c>
      <c r="AG574" s="49">
        <f t="shared" si="175"/>
        <v>1.1572954351553626</v>
      </c>
      <c r="AH574" s="49">
        <f t="shared" si="176"/>
        <v>1.1189470975940143</v>
      </c>
      <c r="AI574" s="49">
        <f t="shared" si="177"/>
        <v>1.018759027206632</v>
      </c>
      <c r="AJ574" s="87">
        <f t="shared" si="178"/>
        <v>1.3341801806654412</v>
      </c>
      <c r="AK574" s="89">
        <f t="shared" si="180"/>
        <v>0.93330995671093142</v>
      </c>
      <c r="AL574" s="89">
        <f t="shared" si="180"/>
        <v>0.85660095067472097</v>
      </c>
      <c r="AM574" s="89">
        <f t="shared" si="180"/>
        <v>0.86161453928138843</v>
      </c>
      <c r="AN574" s="89">
        <f t="shared" si="179"/>
        <v>0.99430554526066717</v>
      </c>
    </row>
    <row r="575" spans="1:40">
      <c r="A575" s="1" t="s">
        <v>10</v>
      </c>
      <c r="B575" s="1">
        <v>13121011417</v>
      </c>
      <c r="C575" s="1"/>
      <c r="D575" s="12">
        <v>85.6</v>
      </c>
      <c r="E575" s="12">
        <v>83.6</v>
      </c>
      <c r="F575" s="12">
        <v>72.2</v>
      </c>
      <c r="G575" s="12">
        <v>44.2</v>
      </c>
      <c r="H575" s="12">
        <v>6.5</v>
      </c>
      <c r="I575" s="12">
        <v>2.8464999999999998</v>
      </c>
      <c r="J575" s="12">
        <v>3.6</v>
      </c>
      <c r="K575" s="12">
        <v>7</v>
      </c>
      <c r="L575" s="12">
        <v>29.1</v>
      </c>
      <c r="M575" s="12">
        <v>0.1726</v>
      </c>
      <c r="N575" s="12">
        <v>86.5</v>
      </c>
      <c r="O575" s="12">
        <v>0.8</v>
      </c>
      <c r="P575" s="12">
        <v>3.8</v>
      </c>
      <c r="Q575" s="12">
        <v>4.9000000000000004</v>
      </c>
      <c r="R575" s="23"/>
      <c r="S575" s="49">
        <f t="shared" si="161"/>
        <v>0.98799936536468502</v>
      </c>
      <c r="T575" s="49">
        <f t="shared" si="162"/>
        <v>1.3185386587373626</v>
      </c>
      <c r="U575" s="49">
        <f t="shared" si="163"/>
        <v>1.253723294503801</v>
      </c>
      <c r="V575" s="49">
        <f t="shared" si="164"/>
        <v>0.58264115515103865</v>
      </c>
      <c r="W575" s="49">
        <f t="shared" si="165"/>
        <v>0.99051065452034714</v>
      </c>
      <c r="X575" s="49">
        <f t="shared" si="166"/>
        <v>0.96200296161958776</v>
      </c>
      <c r="Y575" s="49">
        <f t="shared" si="167"/>
        <v>1.0282352508474306</v>
      </c>
      <c r="Z575" s="49">
        <f t="shared" si="168"/>
        <v>1.1764328620066646</v>
      </c>
      <c r="AA575" s="49">
        <f t="shared" si="169"/>
        <v>0.86333886264409687</v>
      </c>
      <c r="AB575" s="49">
        <f t="shared" si="170"/>
        <v>1.1597708220486993</v>
      </c>
      <c r="AC575" s="49">
        <f t="shared" si="171"/>
        <v>1.0749408122154971</v>
      </c>
      <c r="AD575" s="49">
        <f t="shared" si="172"/>
        <v>1.1804154544866416</v>
      </c>
      <c r="AE575" s="49">
        <f t="shared" si="173"/>
        <v>1.4075506122758343</v>
      </c>
      <c r="AF575" s="49">
        <f t="shared" si="174"/>
        <v>1.0988503995941215</v>
      </c>
      <c r="AG575" s="49">
        <f t="shared" si="175"/>
        <v>1.0915393263751187</v>
      </c>
      <c r="AH575" s="49">
        <f t="shared" si="176"/>
        <v>1.017664477249179</v>
      </c>
      <c r="AI575" s="49">
        <f t="shared" si="177"/>
        <v>1.0665141822331536</v>
      </c>
      <c r="AJ575" s="87">
        <f t="shared" si="178"/>
        <v>1.1904393196430236</v>
      </c>
      <c r="AK575" s="89">
        <f t="shared" si="180"/>
        <v>0.91368119679781146</v>
      </c>
      <c r="AL575" s="89">
        <f t="shared" si="180"/>
        <v>0.82700049481876159</v>
      </c>
      <c r="AM575" s="89">
        <f t="shared" si="180"/>
        <v>0.8727258330338159</v>
      </c>
      <c r="AN575" s="89">
        <f t="shared" si="179"/>
        <v>0.95413418576417897</v>
      </c>
    </row>
    <row r="576" spans="1:40">
      <c r="A576" s="1" t="s">
        <v>10</v>
      </c>
      <c r="B576" s="1">
        <v>13121011418</v>
      </c>
      <c r="C576" s="1"/>
      <c r="D576" s="12">
        <v>85.6</v>
      </c>
      <c r="E576" s="12">
        <v>83.6</v>
      </c>
      <c r="F576" s="12">
        <v>76.5</v>
      </c>
      <c r="G576" s="12">
        <v>62.4</v>
      </c>
      <c r="H576" s="12">
        <v>5.0999999999999996</v>
      </c>
      <c r="I576" s="12">
        <v>8.6143999999999998</v>
      </c>
      <c r="J576" s="12">
        <v>0.9</v>
      </c>
      <c r="K576" s="12">
        <v>5.8</v>
      </c>
      <c r="L576" s="12">
        <v>27</v>
      </c>
      <c r="M576" s="12">
        <v>-1.26E-2</v>
      </c>
      <c r="N576" s="12">
        <v>86.5</v>
      </c>
      <c r="O576" s="12">
        <v>3.7</v>
      </c>
      <c r="P576" s="12">
        <v>8.9</v>
      </c>
      <c r="Q576" s="12">
        <v>6.9</v>
      </c>
      <c r="R576" s="23"/>
      <c r="S576" s="49">
        <f t="shared" si="161"/>
        <v>0.98799936536468502</v>
      </c>
      <c r="T576" s="49">
        <f t="shared" si="162"/>
        <v>1.3185386587373626</v>
      </c>
      <c r="U576" s="49">
        <f t="shared" si="163"/>
        <v>1.4597837549151438</v>
      </c>
      <c r="V576" s="49">
        <f t="shared" si="164"/>
        <v>1.550070152121237</v>
      </c>
      <c r="W576" s="49">
        <f t="shared" si="165"/>
        <v>1.4904756344032892</v>
      </c>
      <c r="X576" s="49">
        <f t="shared" si="166"/>
        <v>0.27336037011986208</v>
      </c>
      <c r="Y576" s="49">
        <f t="shared" si="167"/>
        <v>1.1638857730578853</v>
      </c>
      <c r="Z576" s="49">
        <f t="shared" si="168"/>
        <v>1.2356416928377802</v>
      </c>
      <c r="AA576" s="49">
        <f t="shared" si="169"/>
        <v>1.0566188764487381</v>
      </c>
      <c r="AB576" s="49">
        <f t="shared" si="170"/>
        <v>1.1754224384486445</v>
      </c>
      <c r="AC576" s="49">
        <f t="shared" si="171"/>
        <v>1.0749408122154971</v>
      </c>
      <c r="AD576" s="49">
        <f t="shared" si="172"/>
        <v>0.88214121429665548</v>
      </c>
      <c r="AE576" s="49">
        <f t="shared" si="173"/>
        <v>1.0412971516847862</v>
      </c>
      <c r="AF576" s="49">
        <f t="shared" si="174"/>
        <v>0.79878593398445086</v>
      </c>
      <c r="AG576" s="49">
        <f t="shared" si="175"/>
        <v>1.094305381258045</v>
      </c>
      <c r="AH576" s="49">
        <f t="shared" si="176"/>
        <v>1.1777305298170666</v>
      </c>
      <c r="AI576" s="49">
        <f t="shared" si="177"/>
        <v>1.1558943359117209</v>
      </c>
      <c r="AJ576" s="87">
        <f t="shared" si="178"/>
        <v>0.94929127804534741</v>
      </c>
      <c r="AK576" s="89">
        <f t="shared" si="180"/>
        <v>0.91450688779763811</v>
      </c>
      <c r="AL576" s="89">
        <f t="shared" si="180"/>
        <v>0.8737807628148101</v>
      </c>
      <c r="AM576" s="89">
        <f t="shared" si="180"/>
        <v>0.89352210398316401</v>
      </c>
      <c r="AN576" s="89">
        <f t="shared" si="179"/>
        <v>0.88674037302373943</v>
      </c>
    </row>
    <row r="577" spans="1:40">
      <c r="A577" s="1" t="s">
        <v>10</v>
      </c>
      <c r="B577" s="1">
        <v>13121011419</v>
      </c>
      <c r="C577" s="1"/>
      <c r="D577" s="12">
        <v>85.6</v>
      </c>
      <c r="E577" s="12">
        <v>83.6</v>
      </c>
      <c r="F577" s="12">
        <v>74.8</v>
      </c>
      <c r="G577" s="12">
        <v>62.4</v>
      </c>
      <c r="H577" s="12">
        <v>4.5999999999999996</v>
      </c>
      <c r="I577" s="12">
        <v>2.4</v>
      </c>
      <c r="J577" s="12">
        <v>11.6</v>
      </c>
      <c r="K577" s="12">
        <v>9</v>
      </c>
      <c r="L577" s="12">
        <v>31.1</v>
      </c>
      <c r="M577" s="12">
        <v>3.1</v>
      </c>
      <c r="N577" s="12">
        <v>86.5</v>
      </c>
      <c r="O577" s="12">
        <v>2.7</v>
      </c>
      <c r="P577" s="12">
        <v>11.2</v>
      </c>
      <c r="Q577" s="12">
        <v>15.6</v>
      </c>
      <c r="R577" s="23"/>
      <c r="S577" s="49">
        <f t="shared" si="161"/>
        <v>0.98799936536468502</v>
      </c>
      <c r="T577" s="49">
        <f t="shared" si="162"/>
        <v>1.3185386587373626</v>
      </c>
      <c r="U577" s="49">
        <f t="shared" si="163"/>
        <v>1.3783179914967059</v>
      </c>
      <c r="V577" s="49">
        <f t="shared" si="164"/>
        <v>1.550070152121237</v>
      </c>
      <c r="W577" s="49">
        <f t="shared" si="165"/>
        <v>1.6690345557900543</v>
      </c>
      <c r="X577" s="49">
        <f t="shared" si="166"/>
        <v>1.0153116037778478</v>
      </c>
      <c r="Y577" s="49">
        <f t="shared" si="167"/>
        <v>0.62630777763126899</v>
      </c>
      <c r="Z577" s="49">
        <f t="shared" si="168"/>
        <v>1.0777514772881387</v>
      </c>
      <c r="AA577" s="49">
        <f t="shared" si="169"/>
        <v>0.67926265902062932</v>
      </c>
      <c r="AB577" s="49">
        <f t="shared" si="170"/>
        <v>0.91237048808974097</v>
      </c>
      <c r="AC577" s="49">
        <f t="shared" si="171"/>
        <v>1.0749408122154971</v>
      </c>
      <c r="AD577" s="49">
        <f t="shared" si="172"/>
        <v>0.98499440056906451</v>
      </c>
      <c r="AE577" s="49">
        <f t="shared" si="173"/>
        <v>0.87612402239862741</v>
      </c>
      <c r="AF577" s="49">
        <f t="shared" si="174"/>
        <v>-0.50649449141761616</v>
      </c>
      <c r="AG577" s="49">
        <f t="shared" si="175"/>
        <v>0.90599440619549687</v>
      </c>
      <c r="AH577" s="49">
        <f t="shared" si="176"/>
        <v>1.2207971578455943</v>
      </c>
      <c r="AI577" s="49">
        <f t="shared" si="177"/>
        <v>0.88979487479950292</v>
      </c>
      <c r="AJ577" s="87">
        <f t="shared" si="178"/>
        <v>0.60739118594139319</v>
      </c>
      <c r="AK577" s="89">
        <f t="shared" si="180"/>
        <v>0.85829445389493708</v>
      </c>
      <c r="AL577" s="89">
        <f t="shared" si="180"/>
        <v>0.88636724426131297</v>
      </c>
      <c r="AM577" s="89">
        <f t="shared" si="180"/>
        <v>0.83160817493951555</v>
      </c>
      <c r="AN577" s="89">
        <f t="shared" si="179"/>
        <v>0.79118931388789382</v>
      </c>
    </row>
    <row r="578" spans="1:40">
      <c r="A578" s="1" t="s">
        <v>10</v>
      </c>
      <c r="B578" s="1">
        <v>13121011420</v>
      </c>
      <c r="C578" s="1"/>
      <c r="D578" s="12">
        <v>84</v>
      </c>
      <c r="E578" s="12">
        <v>79.2</v>
      </c>
      <c r="F578" s="12">
        <v>39.5</v>
      </c>
      <c r="G578" s="12">
        <v>44.6</v>
      </c>
      <c r="H578" s="12">
        <v>7.3</v>
      </c>
      <c r="I578" s="12">
        <v>31.1</v>
      </c>
      <c r="J578" s="12">
        <v>39.799999999999997</v>
      </c>
      <c r="K578" s="12">
        <v>68.2</v>
      </c>
      <c r="L578" s="12">
        <v>59.6</v>
      </c>
      <c r="M578" s="12">
        <v>43.9</v>
      </c>
      <c r="N578" s="12">
        <v>85.7</v>
      </c>
      <c r="O578" s="12">
        <v>40.1</v>
      </c>
      <c r="P578" s="12">
        <v>71.7</v>
      </c>
      <c r="Q578" s="12">
        <v>8.9</v>
      </c>
      <c r="R578" s="23"/>
      <c r="S578" s="49">
        <f t="shared" si="161"/>
        <v>0.85170845008828056</v>
      </c>
      <c r="T578" s="49">
        <f t="shared" si="162"/>
        <v>0.89793471838095895</v>
      </c>
      <c r="U578" s="49">
        <f t="shared" si="163"/>
        <v>-0.31329462536850572</v>
      </c>
      <c r="V578" s="49">
        <f t="shared" si="164"/>
        <v>0.60390333090862536</v>
      </c>
      <c r="W578" s="49">
        <f t="shared" si="165"/>
        <v>0.70481638030152316</v>
      </c>
      <c r="X578" s="49">
        <f t="shared" si="166"/>
        <v>-2.4112461340543145</v>
      </c>
      <c r="Y578" s="49">
        <f t="shared" si="167"/>
        <v>-0.79048656545570095</v>
      </c>
      <c r="Z578" s="49">
        <f t="shared" si="168"/>
        <v>-1.8432175103802313</v>
      </c>
      <c r="AA578" s="49">
        <f t="shared" si="169"/>
        <v>-1.9438232426137836</v>
      </c>
      <c r="AB578" s="49">
        <f t="shared" si="170"/>
        <v>-2.5357177900838939</v>
      </c>
      <c r="AC578" s="49">
        <f t="shared" si="171"/>
        <v>0.99978193227203427</v>
      </c>
      <c r="AD578" s="49">
        <f t="shared" si="172"/>
        <v>-2.8617147660190314</v>
      </c>
      <c r="AE578" s="49">
        <f t="shared" si="173"/>
        <v>-3.1</v>
      </c>
      <c r="AF578" s="49">
        <f t="shared" si="174"/>
        <v>0.49872146837478026</v>
      </c>
      <c r="AG578" s="49">
        <f t="shared" si="175"/>
        <v>-1.0962089334182046</v>
      </c>
      <c r="AH578" s="49">
        <f t="shared" si="176"/>
        <v>-6.5237777885590445E-2</v>
      </c>
      <c r="AI578" s="49">
        <f t="shared" si="177"/>
        <v>-2.1075861810259693</v>
      </c>
      <c r="AJ578" s="87">
        <f t="shared" si="178"/>
        <v>-1.1158028413430543</v>
      </c>
      <c r="AK578" s="89">
        <f t="shared" si="180"/>
        <v>0.2606196617038869</v>
      </c>
      <c r="AL578" s="89">
        <f t="shared" si="180"/>
        <v>0.51051578806156517</v>
      </c>
      <c r="AM578" s="89">
        <f t="shared" si="180"/>
        <v>0.13420113310829296</v>
      </c>
      <c r="AN578" s="89">
        <f t="shared" si="179"/>
        <v>0.30960706747677075</v>
      </c>
    </row>
    <row r="579" spans="1:40">
      <c r="A579" s="1" t="s">
        <v>10</v>
      </c>
      <c r="B579" s="1">
        <v>13121011421</v>
      </c>
      <c r="C579" s="1"/>
      <c r="D579" s="12">
        <v>86.1</v>
      </c>
      <c r="E579" s="12">
        <v>84.2</v>
      </c>
      <c r="F579" s="12">
        <v>32.5</v>
      </c>
      <c r="G579" s="12">
        <v>42.4</v>
      </c>
      <c r="H579" s="12">
        <v>6.9</v>
      </c>
      <c r="I579" s="12">
        <v>12.6</v>
      </c>
      <c r="J579" s="12">
        <v>18.5</v>
      </c>
      <c r="K579" s="12">
        <v>40.799999999999997</v>
      </c>
      <c r="L579" s="12">
        <v>39.4</v>
      </c>
      <c r="M579" s="12">
        <v>34.700000000000003</v>
      </c>
      <c r="N579" s="12">
        <v>87.2</v>
      </c>
      <c r="O579" s="12">
        <v>13.5</v>
      </c>
      <c r="P579" s="12">
        <v>48.4</v>
      </c>
      <c r="Q579" s="12">
        <v>9.3000000000000007</v>
      </c>
      <c r="R579" s="23"/>
      <c r="S579" s="49">
        <f t="shared" si="161"/>
        <v>1.0305902763885615</v>
      </c>
      <c r="T579" s="49">
        <f t="shared" si="162"/>
        <v>1.3758937415132366</v>
      </c>
      <c r="U579" s="49">
        <f t="shared" si="163"/>
        <v>-0.64874188650325026</v>
      </c>
      <c r="V579" s="49">
        <f t="shared" si="164"/>
        <v>0.4869613642418979</v>
      </c>
      <c r="W579" s="49">
        <f t="shared" si="165"/>
        <v>0.84766351741093493</v>
      </c>
      <c r="X579" s="49">
        <f t="shared" si="166"/>
        <v>-0.20248940409281613</v>
      </c>
      <c r="Y579" s="49">
        <f t="shared" si="167"/>
        <v>0.27964533198232949</v>
      </c>
      <c r="Z579" s="49">
        <f t="shared" si="168"/>
        <v>-0.49128253973642461</v>
      </c>
      <c r="AA579" s="49">
        <f t="shared" si="169"/>
        <v>-8.4653586016760818E-2</v>
      </c>
      <c r="AB579" s="49">
        <f t="shared" si="170"/>
        <v>-1.7582076881427806</v>
      </c>
      <c r="AC579" s="49">
        <f t="shared" si="171"/>
        <v>1.1407048321660276</v>
      </c>
      <c r="AD579" s="49">
        <f t="shared" si="172"/>
        <v>-0.12582001117295238</v>
      </c>
      <c r="AE579" s="49">
        <f t="shared" si="173"/>
        <v>-1.7953718077948995</v>
      </c>
      <c r="AF579" s="49">
        <f t="shared" si="174"/>
        <v>0.43870857525284607</v>
      </c>
      <c r="AG579" s="49">
        <f t="shared" si="175"/>
        <v>-0.13690118309652718</v>
      </c>
      <c r="AH579" s="49">
        <f t="shared" si="176"/>
        <v>0.45278899156298491</v>
      </c>
      <c r="AI579" s="49">
        <f t="shared" si="177"/>
        <v>-0.7780479379653219</v>
      </c>
      <c r="AJ579" s="87">
        <f t="shared" si="178"/>
        <v>-8.544460288724455E-2</v>
      </c>
      <c r="AK579" s="89">
        <f t="shared" si="180"/>
        <v>0.54698121598607752</v>
      </c>
      <c r="AL579" s="89">
        <f t="shared" si="180"/>
        <v>0.66191223168694713</v>
      </c>
      <c r="AM579" s="89">
        <f t="shared" si="180"/>
        <v>0.44354763120946622</v>
      </c>
      <c r="AN579" s="89">
        <f t="shared" si="179"/>
        <v>0.59756200883976585</v>
      </c>
    </row>
    <row r="580" spans="1:40">
      <c r="A580" s="1" t="s">
        <v>10</v>
      </c>
      <c r="B580" s="1">
        <v>13121011422</v>
      </c>
      <c r="C580" s="1"/>
      <c r="D580" s="12">
        <v>85.6</v>
      </c>
      <c r="E580" s="12">
        <v>83.6</v>
      </c>
      <c r="F580" s="12">
        <v>68.400000000000006</v>
      </c>
      <c r="G580" s="12">
        <v>62.4</v>
      </c>
      <c r="H580" s="12">
        <v>7.2</v>
      </c>
      <c r="I580" s="12">
        <v>5.3</v>
      </c>
      <c r="J580" s="12">
        <v>4.0999999999999996</v>
      </c>
      <c r="K580" s="12">
        <v>9.8000000000000007</v>
      </c>
      <c r="L580" s="12">
        <v>32.4</v>
      </c>
      <c r="M580" s="12">
        <v>2.4</v>
      </c>
      <c r="N580" s="12">
        <v>86.5</v>
      </c>
      <c r="O580" s="12">
        <v>2.5</v>
      </c>
      <c r="P580" s="12">
        <v>9.8000000000000007</v>
      </c>
      <c r="Q580" s="12">
        <v>9.6</v>
      </c>
      <c r="R580" s="23"/>
      <c r="S580" s="49">
        <f t="shared" si="161"/>
        <v>0.98799936536468502</v>
      </c>
      <c r="T580" s="49">
        <f t="shared" si="162"/>
        <v>1.3185386587373626</v>
      </c>
      <c r="U580" s="49">
        <f t="shared" si="163"/>
        <v>1.0716233527449397</v>
      </c>
      <c r="V580" s="49">
        <f t="shared" si="164"/>
        <v>1.550070152121237</v>
      </c>
      <c r="W580" s="49">
        <f t="shared" si="165"/>
        <v>0.74052816457887605</v>
      </c>
      <c r="X580" s="49">
        <f t="shared" si="166"/>
        <v>0.66907406232442368</v>
      </c>
      <c r="Y580" s="49">
        <f t="shared" si="167"/>
        <v>1.0031147837714205</v>
      </c>
      <c r="Z580" s="49">
        <f t="shared" si="168"/>
        <v>1.0382789234007281</v>
      </c>
      <c r="AA580" s="49">
        <f t="shared" si="169"/>
        <v>0.55961312666537566</v>
      </c>
      <c r="AB580" s="49">
        <f t="shared" si="170"/>
        <v>0.97152886541134742</v>
      </c>
      <c r="AC580" s="49">
        <f t="shared" si="171"/>
        <v>1.0749408122154971</v>
      </c>
      <c r="AD580" s="49">
        <f t="shared" si="172"/>
        <v>1.0055650378235463</v>
      </c>
      <c r="AE580" s="49">
        <f t="shared" si="173"/>
        <v>0.9766641880510718</v>
      </c>
      <c r="AF580" s="49">
        <f t="shared" si="174"/>
        <v>0.39369890541139563</v>
      </c>
      <c r="AG580" s="49">
        <f t="shared" si="175"/>
        <v>0.92263260286752269</v>
      </c>
      <c r="AH580" s="49">
        <f t="shared" si="176"/>
        <v>1.0487069342347064</v>
      </c>
      <c r="AI580" s="49">
        <f t="shared" si="177"/>
        <v>0.8564736384924837</v>
      </c>
      <c r="AJ580" s="87">
        <f t="shared" si="178"/>
        <v>0.86271723587537774</v>
      </c>
      <c r="AK580" s="89">
        <f t="shared" si="180"/>
        <v>0.86326109766265025</v>
      </c>
      <c r="AL580" s="89">
        <f t="shared" si="180"/>
        <v>0.83607283985221503</v>
      </c>
      <c r="AM580" s="89">
        <f t="shared" si="180"/>
        <v>0.82385525183423569</v>
      </c>
      <c r="AN580" s="89">
        <f t="shared" si="179"/>
        <v>0.86254546458687131</v>
      </c>
    </row>
    <row r="581" spans="1:40">
      <c r="A581" s="1" t="s">
        <v>10</v>
      </c>
      <c r="B581" s="1">
        <v>13121011423</v>
      </c>
      <c r="C581" s="1"/>
      <c r="D581" s="12">
        <v>85.6</v>
      </c>
      <c r="E581" s="12">
        <v>83.6</v>
      </c>
      <c r="F581" s="12">
        <v>68.400000000000006</v>
      </c>
      <c r="G581" s="12">
        <v>62.4</v>
      </c>
      <c r="H581" s="12">
        <v>7.8</v>
      </c>
      <c r="I581" s="12">
        <v>1.8</v>
      </c>
      <c r="J581" s="12">
        <v>10.8</v>
      </c>
      <c r="K581" s="12">
        <v>8</v>
      </c>
      <c r="L581" s="12">
        <v>23.7</v>
      </c>
      <c r="M581" s="12">
        <v>3.4782999999999999</v>
      </c>
      <c r="N581" s="12">
        <v>86.5</v>
      </c>
      <c r="O581" s="12">
        <v>3</v>
      </c>
      <c r="P581" s="12">
        <v>6.1</v>
      </c>
      <c r="Q581" s="12">
        <v>2.7</v>
      </c>
      <c r="R581" s="23"/>
      <c r="S581" s="49">
        <f t="shared" si="161"/>
        <v>0.98799936536468502</v>
      </c>
      <c r="T581" s="49">
        <f t="shared" si="162"/>
        <v>1.3185386587373626</v>
      </c>
      <c r="U581" s="49">
        <f t="shared" si="163"/>
        <v>1.0716233527449397</v>
      </c>
      <c r="V581" s="49">
        <f t="shared" si="164"/>
        <v>1.550070152121237</v>
      </c>
      <c r="W581" s="49">
        <f t="shared" si="165"/>
        <v>0.52625745891475817</v>
      </c>
      <c r="X581" s="49">
        <f t="shared" si="166"/>
        <v>1.0869469571820043</v>
      </c>
      <c r="Y581" s="49">
        <f t="shared" si="167"/>
        <v>0.66650052495288514</v>
      </c>
      <c r="Z581" s="49">
        <f t="shared" si="168"/>
        <v>1.1270921696474017</v>
      </c>
      <c r="AA581" s="49">
        <f t="shared" si="169"/>
        <v>1.3603446124274596</v>
      </c>
      <c r="AB581" s="49">
        <f t="shared" si="170"/>
        <v>0.88039961074579276</v>
      </c>
      <c r="AC581" s="49">
        <f t="shared" si="171"/>
        <v>1.0749408122154971</v>
      </c>
      <c r="AD581" s="49">
        <f t="shared" si="172"/>
        <v>0.95413844468734188</v>
      </c>
      <c r="AE581" s="49">
        <f t="shared" si="173"/>
        <v>1.2423774829896754</v>
      </c>
      <c r="AF581" s="49">
        <f t="shared" si="174"/>
        <v>1.4289213117647592</v>
      </c>
      <c r="AG581" s="49">
        <f t="shared" si="175"/>
        <v>1.1091372846190297</v>
      </c>
      <c r="AH581" s="49">
        <f t="shared" si="176"/>
        <v>1.029705210002553</v>
      </c>
      <c r="AI581" s="49">
        <f t="shared" si="177"/>
        <v>1.1226121309402182</v>
      </c>
      <c r="AJ581" s="87">
        <f t="shared" si="178"/>
        <v>1.1750945129143182</v>
      </c>
      <c r="AK581" s="89">
        <f t="shared" si="180"/>
        <v>0.91893433758941834</v>
      </c>
      <c r="AL581" s="89">
        <f t="shared" si="180"/>
        <v>0.83051947149142458</v>
      </c>
      <c r="AM581" s="89">
        <f t="shared" si="180"/>
        <v>0.88577826238194857</v>
      </c>
      <c r="AN581" s="89">
        <f t="shared" si="179"/>
        <v>0.94984576183852276</v>
      </c>
    </row>
    <row r="582" spans="1:40">
      <c r="A582" s="1" t="s">
        <v>10</v>
      </c>
      <c r="B582" s="1">
        <v>13121011424</v>
      </c>
      <c r="C582" s="1"/>
      <c r="D582" s="12">
        <v>83.1</v>
      </c>
      <c r="E582" s="12">
        <v>76.2</v>
      </c>
      <c r="F582" s="12">
        <v>79.400000000000006</v>
      </c>
      <c r="G582" s="12">
        <v>69.5</v>
      </c>
      <c r="H582" s="12">
        <v>8.6</v>
      </c>
      <c r="I582" s="12">
        <v>11.3</v>
      </c>
      <c r="J582" s="12">
        <v>3.3</v>
      </c>
      <c r="K582" s="12">
        <v>3.6</v>
      </c>
      <c r="L582" s="12">
        <v>20.7</v>
      </c>
      <c r="M582" s="12">
        <v>3.1162999999999998</v>
      </c>
      <c r="N582" s="12">
        <v>85.3</v>
      </c>
      <c r="O582" s="12">
        <v>2.6</v>
      </c>
      <c r="P582" s="12">
        <v>10.1</v>
      </c>
      <c r="Q582" s="12">
        <v>5.9</v>
      </c>
      <c r="R582" s="23"/>
      <c r="S582" s="49">
        <f t="shared" si="161"/>
        <v>0.77504481024530236</v>
      </c>
      <c r="T582" s="49">
        <f t="shared" si="162"/>
        <v>0.61115930450159228</v>
      </c>
      <c r="U582" s="49">
        <f t="shared" si="163"/>
        <v>1.5987547630995382</v>
      </c>
      <c r="V582" s="49">
        <f t="shared" si="164"/>
        <v>1.9274737718184025</v>
      </c>
      <c r="W582" s="49">
        <f t="shared" si="165"/>
        <v>0.24056318469593416</v>
      </c>
      <c r="X582" s="49">
        <f t="shared" si="166"/>
        <v>-4.727947171714339E-2</v>
      </c>
      <c r="Y582" s="49">
        <f t="shared" si="167"/>
        <v>1.0433075310930366</v>
      </c>
      <c r="Z582" s="49">
        <f t="shared" si="168"/>
        <v>1.3441912160281588</v>
      </c>
      <c r="AA582" s="49">
        <f t="shared" si="169"/>
        <v>1.636458917862661</v>
      </c>
      <c r="AB582" s="49">
        <f t="shared" si="170"/>
        <v>0.91099294301782363</v>
      </c>
      <c r="AC582" s="49">
        <f t="shared" si="171"/>
        <v>0.96220249230030208</v>
      </c>
      <c r="AD582" s="49">
        <f t="shared" si="172"/>
        <v>0.99527971919630553</v>
      </c>
      <c r="AE582" s="49">
        <f t="shared" si="173"/>
        <v>0.95511986683983385</v>
      </c>
      <c r="AF582" s="49">
        <f t="shared" si="174"/>
        <v>0.9488181667892861</v>
      </c>
      <c r="AG582" s="49">
        <f t="shared" si="175"/>
        <v>1.0470004683568341</v>
      </c>
      <c r="AH582" s="49">
        <f t="shared" si="176"/>
        <v>0.87843198481952312</v>
      </c>
      <c r="AI582" s="49">
        <f t="shared" si="177"/>
        <v>1.297214358969548</v>
      </c>
      <c r="AJ582" s="87">
        <f t="shared" si="178"/>
        <v>0.96535506128143189</v>
      </c>
      <c r="AK582" s="89">
        <f t="shared" si="180"/>
        <v>0.90038596739536669</v>
      </c>
      <c r="AL582" s="89">
        <f t="shared" si="180"/>
        <v>0.78630896026083485</v>
      </c>
      <c r="AM582" s="89">
        <f t="shared" si="180"/>
        <v>0.92640333509681583</v>
      </c>
      <c r="AN582" s="89">
        <f t="shared" si="179"/>
        <v>0.89122972981943693</v>
      </c>
    </row>
    <row r="583" spans="1:40">
      <c r="A583" s="1" t="s">
        <v>10</v>
      </c>
      <c r="B583" s="1">
        <v>13121011425</v>
      </c>
      <c r="C583" s="1"/>
      <c r="D583" s="12">
        <v>95</v>
      </c>
      <c r="E583" s="12">
        <v>92.6</v>
      </c>
      <c r="F583" s="12">
        <v>81</v>
      </c>
      <c r="G583" s="12">
        <v>74</v>
      </c>
      <c r="H583" s="12">
        <v>6</v>
      </c>
      <c r="I583" s="12">
        <v>5.5</v>
      </c>
      <c r="J583" s="12">
        <v>0.3</v>
      </c>
      <c r="K583" s="12">
        <v>2.2000000000000002</v>
      </c>
      <c r="L583" s="12">
        <v>26.6</v>
      </c>
      <c r="M583" s="12">
        <v>3.5356000000000001</v>
      </c>
      <c r="N583" s="12">
        <v>91.9</v>
      </c>
      <c r="O583" s="12">
        <v>3.6</v>
      </c>
      <c r="P583" s="12">
        <v>3.2</v>
      </c>
      <c r="Q583" s="12">
        <v>4</v>
      </c>
      <c r="R583" s="23"/>
      <c r="S583" s="49">
        <f t="shared" ref="S583:S646" si="181">IF((D583-AVERAGE(D$7:D$782))/_xlfn.STDEV.P(D$7:D$782)&lt;3.1, (IF((D583-AVERAGE(D$7:D$782))/_xlfn.STDEV.P(D$7:D$782)&gt;-3.1, (D583-AVERAGE(D$7:D$782))/_xlfn.STDEV.P(D$7:D$782), -3.1)), 3.1)</f>
        <v>1.7887084926135643</v>
      </c>
      <c r="T583" s="49">
        <f t="shared" ref="T583:T646" si="182">IF((E583-AVERAGE(E$7:E$782))/_xlfn.STDEV.P(E$7:E$782)&lt;3.1, (IF((E583-AVERAGE(E$7:E$782))/_xlfn.STDEV.P(E$7:E$782)&gt;-3.1, (E583-AVERAGE(E$7:E$782))/_xlfn.STDEV.P(E$7:E$782), -3.1)), 3.1)</f>
        <v>2.1788649003754625</v>
      </c>
      <c r="U583" s="49">
        <f t="shared" ref="U583:U646" si="183">IF((F583-AVERAGE(F$7:F$782))/_xlfn.STDEV.P(F$7:F$782)&lt;3.1, (IF((F583-AVERAGE(F$7:F$782))/_xlfn.STDEV.P(F$7:F$782)&gt;-3.1, (F583-AVERAGE(F$7:F$782))/_xlfn.STDEV.P(F$7:F$782), -3.1)), 3.1)</f>
        <v>1.6754284227874796</v>
      </c>
      <c r="V583" s="49">
        <f t="shared" ref="V583:V646" si="184">IF((G583-AVERAGE(G$7:G$782))/_xlfn.STDEV.P(G$7:G$782)&lt;3.1, (IF((G583-AVERAGE(G$7:G$782))/_xlfn.STDEV.P(G$7:G$782)&gt;-3.1, (G583-AVERAGE(G$7:G$782))/_xlfn.STDEV.P(G$7:G$782), -3.1)), 3.1)</f>
        <v>2.1666732490912537</v>
      </c>
      <c r="W583" s="49">
        <f t="shared" ref="W583:W646" si="185">IF((H583-AVERAGE(H$7:H$782))/_xlfn.STDEV.P(H$7:H$782)&lt;3.1, (IF((H583-AVERAGE(H$7:H$782))/_xlfn.STDEV.P(H$7:H$782)&gt;-3.1, -(H583-AVERAGE(H$7:H$782))/_xlfn.STDEV.P(H$7:H$782), 3.1)), -3.1)</f>
        <v>1.1690695759071121</v>
      </c>
      <c r="X583" s="49">
        <f t="shared" ref="X583:X646" si="186">IF((I583-AVERAGE(I$7:I$782))/_xlfn.STDEV.P(I$7:I$782)&lt;3.1, (IF((I583-AVERAGE(I$7:I$782))/_xlfn.STDEV.P(I$7:I$782)&gt;-3.1, -(I583-AVERAGE(I$7:I$782))/_xlfn.STDEV.P(I$7:I$782), 3.1)), -3.1)</f>
        <v>0.64519561118970481</v>
      </c>
      <c r="Y583" s="49">
        <f t="shared" ref="Y583:Y646" si="187">IF((J583-AVERAGE(J$7:J$782))/_xlfn.STDEV.P(J$7:J$782)&lt;3.1, (IF((J583-AVERAGE(J$7:J$782))/_xlfn.STDEV.P(J$7:J$782)&gt;-3.1, -(J583-AVERAGE(J$7:J$782))/_xlfn.STDEV.P(J$7:J$782), 3.1)), -3.1)</f>
        <v>1.1940303335490974</v>
      </c>
      <c r="Z583" s="49">
        <f t="shared" ref="Z583:Z646" si="188">IF((K583-AVERAGE(K$7:K$782))/_xlfn.STDEV.P(K$7:K$782)&lt;3.1, (IF((K583-AVERAGE(K$7:K$782))/_xlfn.STDEV.P(K$7:K$782)&gt;-3.1, -(K583-AVERAGE(K$7:K$782))/_xlfn.STDEV.P(K$7:K$782), 3.1)), -3.1)</f>
        <v>1.4132681853311271</v>
      </c>
      <c r="AA583" s="49">
        <f t="shared" ref="AA583:AA646" si="189">IF((L583-AVERAGE(L$7:L$782))/_xlfn.STDEV.P(L$7:L$782)&lt;3.1, (IF((L583-AVERAGE(L$7:L$782))/_xlfn.STDEV.P(L$7:L$782)&gt;-3.1, -(L583-AVERAGE(L$7:L$782))/_xlfn.STDEV.P(L$7:L$782), 3.1)), -3.1)</f>
        <v>1.0934341171734314</v>
      </c>
      <c r="AB583" s="49">
        <f t="shared" ref="AB583:AB646" si="190">IF((M583-AVERAGE(M$7:M$782))/_xlfn.STDEV.P(M$7:M$782)&lt;3.1, (IF((M583-AVERAGE(M$7:M$782))/_xlfn.STDEV.P(M$7:M$782)&gt;-3.1, -(M583-AVERAGE(M$7:M$782))/_xlfn.STDEV.P(M$7:M$782), 3.1)), -3.1)</f>
        <v>0.87555707500218127</v>
      </c>
      <c r="AC583" s="49">
        <f t="shared" ref="AC583:AC646" si="191">IF((N583-AVERAGE(N$7:N$782))/_xlfn.STDEV.P(N$7:N$782)&lt;3.1, (IF((N583-AVERAGE(N$7:N$782))/_xlfn.STDEV.P(N$7:N$782)&gt;-3.1, (N583-AVERAGE(N$7:N$782))/_xlfn.STDEV.P(N$7:N$782), -3.1)), 3.1)</f>
        <v>1.5822632518338742</v>
      </c>
      <c r="AD583" s="49">
        <f t="shared" ref="AD583:AD646" si="192">IF((O583-AVERAGE(O$7:O$782))/_xlfn.STDEV.P(O$7:O$782)&lt;3.1, (IF((O583-AVERAGE(O$7:O$782))/_xlfn.STDEV.P(O$7:O$782)&gt;-3.1, -(O583-AVERAGE(O$7:O$782))/_xlfn.STDEV.P(O$7:O$782), 3.1)), -3.1)</f>
        <v>0.89242653292389651</v>
      </c>
      <c r="AE583" s="49">
        <f t="shared" ref="AE583:AE646" si="193">IF((P583-AVERAGE(P$7:P$782))/_xlfn.STDEV.P(P$7:P$782)&lt;3.1, (IF((P583-AVERAGE(P$7:P$782))/_xlfn.STDEV.P(P$7:P$782)&gt;-3.1, -(P583-AVERAGE(P$7:P$782))/_xlfn.STDEV.P(P$7:P$782), 3.1)), -3.1)</f>
        <v>1.4506392546983107</v>
      </c>
      <c r="AF583" s="49">
        <f t="shared" ref="AF583:AF646" si="194">IF((Q583-AVERAGE(Q$7:Q$782))/_xlfn.STDEV.P(Q$7:Q$782)&lt;3.1, (IF((Q583-AVERAGE(Q$7:Q$782))/_xlfn.STDEV.P(Q$7:Q$782)&gt;-3.1, -(Q583-AVERAGE(Q$7:Q$782))/_xlfn.STDEV.P(Q$7:Q$782), 3.1)), -3.1)</f>
        <v>1.2338794091184733</v>
      </c>
      <c r="AG583" s="49">
        <f t="shared" ref="AG583:AG646" si="195">AVERAGE(AH583:AJ583)</f>
        <v>1.3208820913349939</v>
      </c>
      <c r="AH583" s="49">
        <f t="shared" ref="AH583:AH646" si="196">+AVERAGE(T583,S583,U583,V583,W583,X583,Y583)</f>
        <v>1.5454243693590963</v>
      </c>
      <c r="AI583" s="49">
        <f t="shared" ref="AI583:AI646" si="197">+AVERAGE(Z583,AA583,AB583)</f>
        <v>1.1274197925022467</v>
      </c>
      <c r="AJ583" s="87">
        <f t="shared" ref="AJ583:AJ646" si="198">+AVERAGE(AC583,AD583,AE583,AF583)</f>
        <v>1.2898021121436387</v>
      </c>
      <c r="AK583" s="89">
        <f t="shared" si="180"/>
        <v>0.98214197032462036</v>
      </c>
      <c r="AL583" s="89">
        <f t="shared" si="180"/>
        <v>0.98124150216787798</v>
      </c>
      <c r="AM583" s="89">
        <f t="shared" si="180"/>
        <v>0.88689687124937433</v>
      </c>
      <c r="AN583" s="89">
        <f t="shared" si="180"/>
        <v>0.98190317524793236</v>
      </c>
    </row>
    <row r="584" spans="1:40">
      <c r="A584" s="1" t="s">
        <v>10</v>
      </c>
      <c r="B584" s="1">
        <v>13121011426</v>
      </c>
      <c r="C584" s="1"/>
      <c r="D584" s="12">
        <v>94.9</v>
      </c>
      <c r="E584" s="12">
        <v>92.5</v>
      </c>
      <c r="F584" s="12">
        <v>82.1</v>
      </c>
      <c r="G584" s="12">
        <v>73.599999999999994</v>
      </c>
      <c r="H584" s="12">
        <v>5.8</v>
      </c>
      <c r="I584" s="12">
        <v>1.9</v>
      </c>
      <c r="J584" s="12">
        <v>1.6</v>
      </c>
      <c r="K584" s="12">
        <v>8.1</v>
      </c>
      <c r="L584" s="12">
        <v>30.9</v>
      </c>
      <c r="M584" s="12">
        <v>4.9000000000000004</v>
      </c>
      <c r="N584" s="12">
        <v>91.9</v>
      </c>
      <c r="O584" s="12">
        <v>12.3</v>
      </c>
      <c r="P584" s="12">
        <v>6.3</v>
      </c>
      <c r="Q584" s="12">
        <v>5</v>
      </c>
      <c r="R584" s="23"/>
      <c r="S584" s="49">
        <f t="shared" si="181"/>
        <v>1.7801903104087897</v>
      </c>
      <c r="T584" s="49">
        <f t="shared" si="182"/>
        <v>2.1693057199128174</v>
      </c>
      <c r="U584" s="49">
        <f t="shared" si="183"/>
        <v>1.7281415638229392</v>
      </c>
      <c r="V584" s="49">
        <f t="shared" si="184"/>
        <v>2.1454110733336669</v>
      </c>
      <c r="W584" s="49">
        <f t="shared" si="185"/>
        <v>1.2404931444618181</v>
      </c>
      <c r="X584" s="49">
        <f t="shared" si="186"/>
        <v>1.0750077316146449</v>
      </c>
      <c r="Y584" s="49">
        <f t="shared" si="187"/>
        <v>1.1287171191514711</v>
      </c>
      <c r="Z584" s="49">
        <f t="shared" si="188"/>
        <v>1.1221581004114753</v>
      </c>
      <c r="AA584" s="49">
        <f t="shared" si="189"/>
        <v>0.69767027938297632</v>
      </c>
      <c r="AB584" s="49">
        <f t="shared" si="190"/>
        <v>0.76024894640561003</v>
      </c>
      <c r="AC584" s="49">
        <f t="shared" si="191"/>
        <v>1.5822632518338742</v>
      </c>
      <c r="AD584" s="49">
        <f t="shared" si="192"/>
        <v>-2.3961876460616817E-3</v>
      </c>
      <c r="AE584" s="49">
        <f t="shared" si="193"/>
        <v>1.2280146021821832</v>
      </c>
      <c r="AF584" s="49">
        <f t="shared" si="194"/>
        <v>1.0838471763136379</v>
      </c>
      <c r="AG584" s="49">
        <f t="shared" si="195"/>
        <v>1.1475225031048881</v>
      </c>
      <c r="AH584" s="49">
        <f t="shared" si="196"/>
        <v>1.6096095232437353</v>
      </c>
      <c r="AI584" s="49">
        <f t="shared" si="197"/>
        <v>0.86002577540002056</v>
      </c>
      <c r="AJ584" s="87">
        <f t="shared" si="198"/>
        <v>0.9729322106709084</v>
      </c>
      <c r="AK584" s="89">
        <f t="shared" ref="AK584:AN647" si="199">+(AG584-MIN(AG$7:AG$782))/(MAX(AG$7:AG$782)-MIN(AG$7:AG$782))</f>
        <v>0.93039265305010954</v>
      </c>
      <c r="AL584" s="89">
        <f t="shared" si="199"/>
        <v>1</v>
      </c>
      <c r="AM584" s="89">
        <f t="shared" si="199"/>
        <v>0.82468173510303799</v>
      </c>
      <c r="AN584" s="89">
        <f t="shared" si="199"/>
        <v>0.89334732108693182</v>
      </c>
    </row>
    <row r="585" spans="1:40">
      <c r="A585" s="1" t="s">
        <v>10</v>
      </c>
      <c r="B585" s="1">
        <v>13121011427</v>
      </c>
      <c r="C585" s="1"/>
      <c r="D585" s="12">
        <v>87.7</v>
      </c>
      <c r="E585" s="12">
        <v>82.5</v>
      </c>
      <c r="F585" s="12">
        <v>73.2</v>
      </c>
      <c r="G585" s="12">
        <v>71.099999999999994</v>
      </c>
      <c r="H585" s="12">
        <v>7.7</v>
      </c>
      <c r="I585" s="12">
        <v>4.9443999999999999</v>
      </c>
      <c r="J585" s="12">
        <v>1.7108000000000001</v>
      </c>
      <c r="K585" s="12">
        <v>2.5</v>
      </c>
      <c r="L585" s="12">
        <v>22.1</v>
      </c>
      <c r="M585" s="12">
        <v>1.3</v>
      </c>
      <c r="N585" s="12">
        <v>87.8</v>
      </c>
      <c r="O585" s="12">
        <v>2.2999999999999998</v>
      </c>
      <c r="P585" s="12">
        <v>7.5</v>
      </c>
      <c r="Q585" s="12">
        <v>5.5</v>
      </c>
      <c r="R585" s="23"/>
      <c r="S585" s="49">
        <f t="shared" si="181"/>
        <v>1.1668811916649673</v>
      </c>
      <c r="T585" s="49">
        <f t="shared" si="182"/>
        <v>1.2133876736482621</v>
      </c>
      <c r="U585" s="49">
        <f t="shared" si="183"/>
        <v>1.3016443318087645</v>
      </c>
      <c r="V585" s="49">
        <f t="shared" si="184"/>
        <v>2.0125224748487494</v>
      </c>
      <c r="W585" s="49">
        <f t="shared" si="185"/>
        <v>0.56196924319211095</v>
      </c>
      <c r="X585" s="49">
        <f t="shared" si="186"/>
        <v>0.71152994844195394</v>
      </c>
      <c r="Y585" s="49">
        <f t="shared" si="187"/>
        <v>1.1231504236474272</v>
      </c>
      <c r="Z585" s="49">
        <f t="shared" si="188"/>
        <v>1.3984659776233481</v>
      </c>
      <c r="AA585" s="49">
        <f t="shared" si="189"/>
        <v>1.5076055753262334</v>
      </c>
      <c r="AB585" s="49">
        <f t="shared" si="190"/>
        <v>1.0644920297738718</v>
      </c>
      <c r="AC585" s="49">
        <f t="shared" si="191"/>
        <v>1.1970739921236246</v>
      </c>
      <c r="AD585" s="49">
        <f t="shared" si="192"/>
        <v>1.0261356750780284</v>
      </c>
      <c r="AE585" s="49">
        <f t="shared" si="193"/>
        <v>1.1418373173372307</v>
      </c>
      <c r="AF585" s="49">
        <f t="shared" si="194"/>
        <v>1.0088310599112202</v>
      </c>
      <c r="AG585" s="49">
        <f t="shared" si="195"/>
        <v>1.1909533440346654</v>
      </c>
      <c r="AH585" s="49">
        <f t="shared" si="196"/>
        <v>1.1558693267503191</v>
      </c>
      <c r="AI585" s="49">
        <f t="shared" si="197"/>
        <v>1.3235211942411511</v>
      </c>
      <c r="AJ585" s="87">
        <f t="shared" si="198"/>
        <v>1.0934695111125259</v>
      </c>
      <c r="AK585" s="89">
        <f t="shared" si="199"/>
        <v>0.94335712989110576</v>
      </c>
      <c r="AL585" s="89">
        <f t="shared" si="199"/>
        <v>0.86739169454098142</v>
      </c>
      <c r="AM585" s="89">
        <f t="shared" si="199"/>
        <v>0.93252420255577739</v>
      </c>
      <c r="AN585" s="89">
        <f t="shared" si="199"/>
        <v>0.92703396519310044</v>
      </c>
    </row>
    <row r="586" spans="1:40">
      <c r="A586" s="1" t="s">
        <v>10</v>
      </c>
      <c r="B586" s="1">
        <v>13121011503</v>
      </c>
      <c r="C586" s="1"/>
      <c r="D586" s="12">
        <v>90.5</v>
      </c>
      <c r="E586" s="12">
        <v>89.5</v>
      </c>
      <c r="F586" s="12">
        <v>84.1</v>
      </c>
      <c r="G586" s="12">
        <v>57.6</v>
      </c>
      <c r="H586" s="12">
        <v>9</v>
      </c>
      <c r="I586" s="12">
        <v>1.7</v>
      </c>
      <c r="J586" s="12">
        <v>6.8</v>
      </c>
      <c r="K586" s="12">
        <v>7.2</v>
      </c>
      <c r="L586" s="12">
        <v>21.2</v>
      </c>
      <c r="M586" s="12">
        <v>2.5</v>
      </c>
      <c r="N586" s="12">
        <v>91.8</v>
      </c>
      <c r="O586" s="12">
        <v>2.5</v>
      </c>
      <c r="P586" s="12">
        <v>2.8</v>
      </c>
      <c r="Q586" s="12">
        <v>3.3</v>
      </c>
      <c r="R586" s="23"/>
      <c r="S586" s="49">
        <f t="shared" si="181"/>
        <v>1.4053902933986755</v>
      </c>
      <c r="T586" s="49">
        <f t="shared" si="182"/>
        <v>1.8825303060334508</v>
      </c>
      <c r="U586" s="49">
        <f t="shared" si="183"/>
        <v>1.8239836384328663</v>
      </c>
      <c r="V586" s="49">
        <f t="shared" si="184"/>
        <v>1.2949240430301958</v>
      </c>
      <c r="W586" s="49">
        <f t="shared" si="185"/>
        <v>9.7716047586522026E-2</v>
      </c>
      <c r="X586" s="49">
        <f t="shared" si="186"/>
        <v>1.0988861827493639</v>
      </c>
      <c r="Y586" s="49">
        <f t="shared" si="187"/>
        <v>0.86746426156096601</v>
      </c>
      <c r="Z586" s="49">
        <f t="shared" si="188"/>
        <v>1.166564723534812</v>
      </c>
      <c r="AA586" s="49">
        <f t="shared" si="189"/>
        <v>1.5904398669567941</v>
      </c>
      <c r="AB586" s="49">
        <f t="shared" si="190"/>
        <v>0.96307766865111799</v>
      </c>
      <c r="AC586" s="49">
        <f t="shared" si="191"/>
        <v>1.5728683918409403</v>
      </c>
      <c r="AD586" s="49">
        <f t="shared" si="192"/>
        <v>1.0055650378235463</v>
      </c>
      <c r="AE586" s="49">
        <f t="shared" si="193"/>
        <v>1.4793650163132945</v>
      </c>
      <c r="AF586" s="49">
        <f t="shared" si="194"/>
        <v>1.3389019720818578</v>
      </c>
      <c r="AG586" s="49">
        <f t="shared" si="195"/>
        <v>1.2664434496379096</v>
      </c>
      <c r="AH586" s="49">
        <f t="shared" si="196"/>
        <v>1.2101278246845772</v>
      </c>
      <c r="AI586" s="49">
        <f t="shared" si="197"/>
        <v>1.2400274197142414</v>
      </c>
      <c r="AJ586" s="87">
        <f t="shared" si="198"/>
        <v>1.3491751045149096</v>
      </c>
      <c r="AK586" s="89">
        <f t="shared" si="199"/>
        <v>0.9658915709672079</v>
      </c>
      <c r="AL586" s="89">
        <f t="shared" si="199"/>
        <v>0.88324906737992948</v>
      </c>
      <c r="AM586" s="89">
        <f t="shared" si="199"/>
        <v>0.91309752799567589</v>
      </c>
      <c r="AN586" s="89">
        <f t="shared" si="199"/>
        <v>0.99849618717205468</v>
      </c>
    </row>
    <row r="587" spans="1:40">
      <c r="A587" s="1" t="s">
        <v>10</v>
      </c>
      <c r="B587" s="1">
        <v>13121011504</v>
      </c>
      <c r="C587" s="1"/>
      <c r="D587" s="12">
        <v>94.5</v>
      </c>
      <c r="E587" s="12">
        <v>88.2</v>
      </c>
      <c r="F587" s="12">
        <v>69.400000000000006</v>
      </c>
      <c r="G587" s="12">
        <v>58.8</v>
      </c>
      <c r="H587" s="12">
        <v>8.3000000000000007</v>
      </c>
      <c r="I587" s="12">
        <v>2.5</v>
      </c>
      <c r="J587" s="12">
        <v>1.2</v>
      </c>
      <c r="K587" s="12">
        <v>4.7</v>
      </c>
      <c r="L587" s="12">
        <v>23.3</v>
      </c>
      <c r="M587" s="12">
        <v>4.2</v>
      </c>
      <c r="N587" s="12">
        <v>92.5</v>
      </c>
      <c r="O587" s="12">
        <v>3</v>
      </c>
      <c r="P587" s="12">
        <v>4.2</v>
      </c>
      <c r="Q587" s="12">
        <v>4.5</v>
      </c>
      <c r="R587" s="23"/>
      <c r="S587" s="49">
        <f t="shared" si="181"/>
        <v>1.7461175815896879</v>
      </c>
      <c r="T587" s="49">
        <f t="shared" si="182"/>
        <v>1.7582609600190588</v>
      </c>
      <c r="U587" s="49">
        <f t="shared" si="183"/>
        <v>1.1195443900499034</v>
      </c>
      <c r="V587" s="49">
        <f t="shared" si="184"/>
        <v>1.3587105703029561</v>
      </c>
      <c r="W587" s="49">
        <f t="shared" si="185"/>
        <v>0.34769853752799279</v>
      </c>
      <c r="X587" s="49">
        <f t="shared" si="186"/>
        <v>1.0033723782104884</v>
      </c>
      <c r="Y587" s="49">
        <f t="shared" si="187"/>
        <v>1.1488134928122793</v>
      </c>
      <c r="Z587" s="49">
        <f t="shared" si="188"/>
        <v>1.2899164544329695</v>
      </c>
      <c r="AA587" s="49">
        <f t="shared" si="189"/>
        <v>1.397159853152153</v>
      </c>
      <c r="AB587" s="49">
        <f t="shared" si="190"/>
        <v>0.81940732372721659</v>
      </c>
      <c r="AC587" s="49">
        <f t="shared" si="191"/>
        <v>1.638632411791471</v>
      </c>
      <c r="AD587" s="49">
        <f t="shared" si="192"/>
        <v>0.95413844468734188</v>
      </c>
      <c r="AE587" s="49">
        <f t="shared" si="193"/>
        <v>1.3788248506608503</v>
      </c>
      <c r="AF587" s="49">
        <f t="shared" si="194"/>
        <v>1.1588632927160556</v>
      </c>
      <c r="AG587" s="49">
        <f t="shared" si="195"/>
        <v>1.221076966666127</v>
      </c>
      <c r="AH587" s="49">
        <f t="shared" si="196"/>
        <v>1.2117882729303382</v>
      </c>
      <c r="AI587" s="49">
        <f t="shared" si="197"/>
        <v>1.168827877104113</v>
      </c>
      <c r="AJ587" s="87">
        <f t="shared" si="198"/>
        <v>1.2826147499639298</v>
      </c>
      <c r="AK587" s="89">
        <f t="shared" si="199"/>
        <v>0.95234928844967359</v>
      </c>
      <c r="AL587" s="89">
        <f t="shared" si="199"/>
        <v>0.88373434338120604</v>
      </c>
      <c r="AM587" s="89">
        <f t="shared" si="199"/>
        <v>0.8965313785916954</v>
      </c>
      <c r="AN587" s="89">
        <f t="shared" si="199"/>
        <v>0.97989451808601702</v>
      </c>
    </row>
    <row r="588" spans="1:40">
      <c r="A588" s="1" t="s">
        <v>10</v>
      </c>
      <c r="B588" s="1">
        <v>13121011505</v>
      </c>
      <c r="C588" s="1"/>
      <c r="D588" s="12">
        <v>88.8</v>
      </c>
      <c r="E588" s="12">
        <v>87.5</v>
      </c>
      <c r="F588" s="12">
        <v>80.5</v>
      </c>
      <c r="G588" s="12">
        <v>42.6</v>
      </c>
      <c r="H588" s="12">
        <v>7.9</v>
      </c>
      <c r="I588" s="12">
        <v>2.5</v>
      </c>
      <c r="J588" s="12">
        <v>2</v>
      </c>
      <c r="K588" s="12">
        <v>4</v>
      </c>
      <c r="L588" s="12">
        <v>20.6</v>
      </c>
      <c r="M588" s="12">
        <v>1.4300999999999999</v>
      </c>
      <c r="N588" s="12">
        <v>90.2</v>
      </c>
      <c r="O588" s="12">
        <v>1.3</v>
      </c>
      <c r="P588" s="12">
        <v>1.7</v>
      </c>
      <c r="Q588" s="12">
        <v>7.7</v>
      </c>
      <c r="R588" s="23"/>
      <c r="S588" s="49">
        <f t="shared" si="181"/>
        <v>1.2605811959174951</v>
      </c>
      <c r="T588" s="49">
        <f t="shared" si="182"/>
        <v>1.6913466967805397</v>
      </c>
      <c r="U588" s="49">
        <f t="shared" si="183"/>
        <v>1.6514679041349978</v>
      </c>
      <c r="V588" s="49">
        <f t="shared" si="184"/>
        <v>0.49759245212069148</v>
      </c>
      <c r="W588" s="49">
        <f t="shared" si="185"/>
        <v>0.49054567463740495</v>
      </c>
      <c r="X588" s="49">
        <f t="shared" si="186"/>
        <v>1.0033723782104884</v>
      </c>
      <c r="Y588" s="49">
        <f t="shared" si="187"/>
        <v>1.1086207454906631</v>
      </c>
      <c r="Z588" s="49">
        <f t="shared" si="188"/>
        <v>1.3244549390844536</v>
      </c>
      <c r="AA588" s="49">
        <f t="shared" si="189"/>
        <v>1.6456627280438341</v>
      </c>
      <c r="AB588" s="49">
        <f t="shared" si="190"/>
        <v>1.0534970227888134</v>
      </c>
      <c r="AC588" s="49">
        <f t="shared" si="191"/>
        <v>1.4225506319540147</v>
      </c>
      <c r="AD588" s="49">
        <f t="shared" si="192"/>
        <v>1.1289888613504371</v>
      </c>
      <c r="AE588" s="49">
        <f t="shared" si="193"/>
        <v>1.5583608607545012</v>
      </c>
      <c r="AF588" s="49">
        <f t="shared" si="194"/>
        <v>0.67876014774058258</v>
      </c>
      <c r="AG588" s="49">
        <f t="shared" si="195"/>
        <v>1.2129579619959381</v>
      </c>
      <c r="AH588" s="49">
        <f t="shared" si="196"/>
        <v>1.1005038638988971</v>
      </c>
      <c r="AI588" s="49">
        <f t="shared" si="197"/>
        <v>1.3412048966390338</v>
      </c>
      <c r="AJ588" s="87">
        <f t="shared" si="198"/>
        <v>1.1971651254498838</v>
      </c>
      <c r="AK588" s="89">
        <f t="shared" si="199"/>
        <v>0.94992569623351575</v>
      </c>
      <c r="AL588" s="89">
        <f t="shared" si="199"/>
        <v>0.85121080453736053</v>
      </c>
      <c r="AM588" s="89">
        <f t="shared" si="199"/>
        <v>0.93663870730116583</v>
      </c>
      <c r="AN588" s="89">
        <f t="shared" si="199"/>
        <v>0.95601385144204631</v>
      </c>
    </row>
    <row r="589" spans="1:40">
      <c r="A589" s="1" t="s">
        <v>10</v>
      </c>
      <c r="B589" s="1">
        <v>13121011506</v>
      </c>
      <c r="C589" s="1"/>
      <c r="D589" s="12">
        <v>85.6</v>
      </c>
      <c r="E589" s="12">
        <v>83.6</v>
      </c>
      <c r="F589" s="12">
        <v>80.7</v>
      </c>
      <c r="G589" s="12">
        <v>57.1</v>
      </c>
      <c r="H589" s="12">
        <v>9.9</v>
      </c>
      <c r="I589" s="12">
        <v>2.2000000000000002</v>
      </c>
      <c r="J589" s="12">
        <v>2.6</v>
      </c>
      <c r="K589" s="12">
        <v>8.1</v>
      </c>
      <c r="L589" s="12">
        <v>21.2</v>
      </c>
      <c r="M589" s="12">
        <v>-0.75280000000000002</v>
      </c>
      <c r="N589" s="12">
        <v>86.5</v>
      </c>
      <c r="O589" s="12">
        <v>0.8</v>
      </c>
      <c r="P589" s="12">
        <v>4</v>
      </c>
      <c r="Q589" s="12">
        <v>5.6</v>
      </c>
      <c r="R589" s="23"/>
      <c r="S589" s="49">
        <f t="shared" si="181"/>
        <v>0.98799936536468502</v>
      </c>
      <c r="T589" s="49">
        <f t="shared" si="182"/>
        <v>1.3185386587373626</v>
      </c>
      <c r="U589" s="49">
        <f t="shared" si="183"/>
        <v>1.6610521115959906</v>
      </c>
      <c r="V589" s="49">
        <f t="shared" si="184"/>
        <v>1.2683463233332124</v>
      </c>
      <c r="W589" s="49">
        <f t="shared" si="185"/>
        <v>-0.22369001090965512</v>
      </c>
      <c r="X589" s="49">
        <f t="shared" si="186"/>
        <v>1.0391900549125666</v>
      </c>
      <c r="Y589" s="49">
        <f t="shared" si="187"/>
        <v>1.0784761849994509</v>
      </c>
      <c r="Z589" s="49">
        <f t="shared" si="188"/>
        <v>1.1221581004114753</v>
      </c>
      <c r="AA589" s="49">
        <f t="shared" si="189"/>
        <v>1.5904398669567941</v>
      </c>
      <c r="AB589" s="49">
        <f t="shared" si="190"/>
        <v>1.2379781968678631</v>
      </c>
      <c r="AC589" s="49">
        <f t="shared" si="191"/>
        <v>1.0749408122154971</v>
      </c>
      <c r="AD589" s="49">
        <f t="shared" si="192"/>
        <v>1.1804154544866416</v>
      </c>
      <c r="AE589" s="49">
        <f t="shared" si="193"/>
        <v>1.3931877314683423</v>
      </c>
      <c r="AF589" s="49">
        <f t="shared" si="194"/>
        <v>0.99382783663073682</v>
      </c>
      <c r="AG589" s="49">
        <f t="shared" si="195"/>
        <v>1.1653368785152407</v>
      </c>
      <c r="AH589" s="49">
        <f t="shared" si="196"/>
        <v>1.0185589554333734</v>
      </c>
      <c r="AI589" s="49">
        <f t="shared" si="197"/>
        <v>1.3168587214120444</v>
      </c>
      <c r="AJ589" s="87">
        <f t="shared" si="198"/>
        <v>1.1605929587003043</v>
      </c>
      <c r="AK589" s="89">
        <f t="shared" si="199"/>
        <v>0.93571039621372365</v>
      </c>
      <c r="AL589" s="89">
        <f t="shared" si="199"/>
        <v>0.82726191145584316</v>
      </c>
      <c r="AM589" s="89">
        <f t="shared" si="199"/>
        <v>0.93097403079566798</v>
      </c>
      <c r="AN589" s="89">
        <f t="shared" si="199"/>
        <v>0.94579300228605201</v>
      </c>
    </row>
    <row r="590" spans="1:40">
      <c r="A590" s="1" t="s">
        <v>10</v>
      </c>
      <c r="B590" s="1">
        <v>13121011610</v>
      </c>
      <c r="C590" s="1"/>
      <c r="D590" s="12">
        <v>91.7</v>
      </c>
      <c r="E590" s="12">
        <v>90</v>
      </c>
      <c r="F590" s="12">
        <v>71.7</v>
      </c>
      <c r="G590" s="12">
        <v>60.3</v>
      </c>
      <c r="H590" s="12">
        <v>5</v>
      </c>
      <c r="I590" s="12">
        <v>3.3</v>
      </c>
      <c r="J590" s="12">
        <v>13.2</v>
      </c>
      <c r="K590" s="12">
        <v>16.7</v>
      </c>
      <c r="L590" s="12">
        <v>33.1</v>
      </c>
      <c r="M590" s="12">
        <v>8.1999999999999993</v>
      </c>
      <c r="N590" s="12">
        <v>92.5</v>
      </c>
      <c r="O590" s="12">
        <v>3.1</v>
      </c>
      <c r="P590" s="12">
        <v>9.1</v>
      </c>
      <c r="Q590" s="12">
        <v>4.7</v>
      </c>
      <c r="R590" s="23"/>
      <c r="S590" s="49">
        <f t="shared" si="181"/>
        <v>1.5076084798559795</v>
      </c>
      <c r="T590" s="49">
        <f t="shared" si="182"/>
        <v>1.9303262083466786</v>
      </c>
      <c r="U590" s="49">
        <f t="shared" si="183"/>
        <v>1.2297627758513192</v>
      </c>
      <c r="V590" s="49">
        <f t="shared" si="184"/>
        <v>1.4384437293939063</v>
      </c>
      <c r="W590" s="49">
        <f t="shared" si="185"/>
        <v>1.5261874186806421</v>
      </c>
      <c r="X590" s="49">
        <f t="shared" si="186"/>
        <v>0.90785857367161271</v>
      </c>
      <c r="Y590" s="49">
        <f t="shared" si="187"/>
        <v>0.54592228298803669</v>
      </c>
      <c r="Z590" s="49">
        <f t="shared" si="188"/>
        <v>0.69782814612181354</v>
      </c>
      <c r="AA590" s="49">
        <f t="shared" si="189"/>
        <v>0.49518645539716177</v>
      </c>
      <c r="AB590" s="49">
        <f t="shared" si="190"/>
        <v>0.48135945331803665</v>
      </c>
      <c r="AC590" s="49">
        <f t="shared" si="191"/>
        <v>1.638632411791471</v>
      </c>
      <c r="AD590" s="49">
        <f t="shared" si="192"/>
        <v>0.94385312606010097</v>
      </c>
      <c r="AE590" s="49">
        <f t="shared" si="193"/>
        <v>1.0269342708772942</v>
      </c>
      <c r="AF590" s="49">
        <f t="shared" si="194"/>
        <v>1.1288568461550885</v>
      </c>
      <c r="AG590" s="49">
        <f t="shared" si="195"/>
        <v>1.0135698290216568</v>
      </c>
      <c r="AH590" s="49">
        <f t="shared" si="196"/>
        <v>1.298015638398311</v>
      </c>
      <c r="AI590" s="49">
        <f t="shared" si="197"/>
        <v>0.55812468494567069</v>
      </c>
      <c r="AJ590" s="87">
        <f t="shared" si="198"/>
        <v>1.1845691637209885</v>
      </c>
      <c r="AK590" s="89">
        <f t="shared" si="199"/>
        <v>0.89040663611459836</v>
      </c>
      <c r="AL590" s="89">
        <f t="shared" si="199"/>
        <v>0.90893481031640566</v>
      </c>
      <c r="AM590" s="89">
        <f t="shared" si="199"/>
        <v>0.75443776461747558</v>
      </c>
      <c r="AN590" s="89">
        <f t="shared" si="199"/>
        <v>0.95249364916124502</v>
      </c>
    </row>
    <row r="591" spans="1:40">
      <c r="A591" s="1" t="s">
        <v>10</v>
      </c>
      <c r="B591" s="1">
        <v>13121011611</v>
      </c>
      <c r="C591" s="1"/>
      <c r="D591" s="12">
        <v>90.8</v>
      </c>
      <c r="E591" s="12">
        <v>89.8</v>
      </c>
      <c r="F591" s="12">
        <v>66</v>
      </c>
      <c r="G591" s="12">
        <v>50</v>
      </c>
      <c r="H591" s="12">
        <v>7.5</v>
      </c>
      <c r="I591" s="12">
        <v>16.399999999999999</v>
      </c>
      <c r="J591" s="12">
        <v>24.8</v>
      </c>
      <c r="K591" s="12">
        <v>27</v>
      </c>
      <c r="L591" s="12">
        <v>33</v>
      </c>
      <c r="M591" s="12">
        <v>11.8</v>
      </c>
      <c r="N591" s="12">
        <v>92.2</v>
      </c>
      <c r="O591" s="12">
        <v>12.5</v>
      </c>
      <c r="P591" s="12">
        <v>21.6</v>
      </c>
      <c r="Q591" s="12">
        <v>2.2999999999999998</v>
      </c>
      <c r="R591" s="23"/>
      <c r="S591" s="49">
        <f t="shared" si="181"/>
        <v>1.4309448400130014</v>
      </c>
      <c r="T591" s="49">
        <f t="shared" si="182"/>
        <v>1.9112078474213872</v>
      </c>
      <c r="U591" s="49">
        <f t="shared" si="183"/>
        <v>0.95661286321302708</v>
      </c>
      <c r="V591" s="49">
        <f t="shared" si="184"/>
        <v>0.89094270363604688</v>
      </c>
      <c r="W591" s="49">
        <f t="shared" si="185"/>
        <v>0.63339281174681705</v>
      </c>
      <c r="X591" s="49">
        <f t="shared" si="186"/>
        <v>-0.6561799756524751</v>
      </c>
      <c r="Y591" s="49">
        <f t="shared" si="187"/>
        <v>-3.6872553175397872E-2</v>
      </c>
      <c r="Z591" s="49">
        <f t="shared" si="188"/>
        <v>0.18961901482140464</v>
      </c>
      <c r="AA591" s="49">
        <f t="shared" si="189"/>
        <v>0.50439026557833533</v>
      </c>
      <c r="AB591" s="49">
        <f t="shared" si="190"/>
        <v>0.17711636994977462</v>
      </c>
      <c r="AC591" s="49">
        <f t="shared" si="191"/>
        <v>1.6104478318126725</v>
      </c>
      <c r="AD591" s="49">
        <f t="shared" si="192"/>
        <v>-2.2966824900543404E-2</v>
      </c>
      <c r="AE591" s="49">
        <f t="shared" si="193"/>
        <v>0.12925422040903906</v>
      </c>
      <c r="AF591" s="49">
        <f t="shared" si="194"/>
        <v>1.4889342048866931</v>
      </c>
      <c r="AG591" s="49">
        <f t="shared" si="195"/>
        <v>0.60821888385944589</v>
      </c>
      <c r="AH591" s="49">
        <f t="shared" si="196"/>
        <v>0.73286407674320098</v>
      </c>
      <c r="AI591" s="49">
        <f t="shared" si="197"/>
        <v>0.29037521678317152</v>
      </c>
      <c r="AJ591" s="87">
        <f t="shared" si="198"/>
        <v>0.80141735805196523</v>
      </c>
      <c r="AK591" s="89">
        <f t="shared" si="199"/>
        <v>0.76940591799522262</v>
      </c>
      <c r="AL591" s="89">
        <f t="shared" si="199"/>
        <v>0.74376586231977482</v>
      </c>
      <c r="AM591" s="89">
        <f t="shared" si="199"/>
        <v>0.69213992491498688</v>
      </c>
      <c r="AN591" s="89">
        <f t="shared" si="199"/>
        <v>0.84541394463061426</v>
      </c>
    </row>
    <row r="592" spans="1:40">
      <c r="A592" s="1" t="s">
        <v>10</v>
      </c>
      <c r="B592" s="1">
        <v>13121011612</v>
      </c>
      <c r="C592" s="1"/>
      <c r="D592" s="12">
        <v>95</v>
      </c>
      <c r="E592" s="12">
        <v>92.6</v>
      </c>
      <c r="F592" s="12">
        <v>80.599999999999994</v>
      </c>
      <c r="G592" s="12">
        <v>74</v>
      </c>
      <c r="H592" s="12">
        <v>6.8</v>
      </c>
      <c r="I592" s="12">
        <v>1.5</v>
      </c>
      <c r="J592" s="12">
        <v>3.3917000000000002</v>
      </c>
      <c r="K592" s="12">
        <v>2.2999999999999998</v>
      </c>
      <c r="L592" s="12">
        <v>20.9</v>
      </c>
      <c r="M592" s="12">
        <v>1.7453000000000001</v>
      </c>
      <c r="N592" s="12">
        <v>91.9</v>
      </c>
      <c r="O592" s="12">
        <v>3.1</v>
      </c>
      <c r="P592" s="12">
        <v>7.1</v>
      </c>
      <c r="Q592" s="12">
        <v>7.9</v>
      </c>
      <c r="R592" s="23"/>
      <c r="S592" s="49">
        <f t="shared" si="181"/>
        <v>1.7887084926135643</v>
      </c>
      <c r="T592" s="49">
        <f t="shared" si="182"/>
        <v>2.1788649003754625</v>
      </c>
      <c r="U592" s="49">
        <f t="shared" si="183"/>
        <v>1.6562600078654939</v>
      </c>
      <c r="V592" s="49">
        <f t="shared" si="184"/>
        <v>2.1666732490912537</v>
      </c>
      <c r="W592" s="49">
        <f t="shared" si="185"/>
        <v>0.88337530168828815</v>
      </c>
      <c r="X592" s="49">
        <f t="shared" si="186"/>
        <v>1.1227646338840829</v>
      </c>
      <c r="Y592" s="49">
        <f t="shared" si="187"/>
        <v>1.0387004374312965</v>
      </c>
      <c r="Z592" s="49">
        <f t="shared" si="188"/>
        <v>1.4083341160952008</v>
      </c>
      <c r="AA592" s="49">
        <f t="shared" si="189"/>
        <v>1.6180512975003143</v>
      </c>
      <c r="AB592" s="49">
        <f t="shared" si="190"/>
        <v>1.02685885060057</v>
      </c>
      <c r="AC592" s="49">
        <f t="shared" si="191"/>
        <v>1.5822632518338742</v>
      </c>
      <c r="AD592" s="49">
        <f t="shared" si="192"/>
        <v>0.94385312606010097</v>
      </c>
      <c r="AE592" s="49">
        <f t="shared" si="193"/>
        <v>1.1705630789522152</v>
      </c>
      <c r="AF592" s="49">
        <f t="shared" si="194"/>
        <v>0.64875370117961551</v>
      </c>
      <c r="AG592" s="49">
        <f t="shared" si="195"/>
        <v>1.3284488094897842</v>
      </c>
      <c r="AH592" s="49">
        <f t="shared" si="196"/>
        <v>1.5479067175642061</v>
      </c>
      <c r="AI592" s="49">
        <f t="shared" si="197"/>
        <v>1.351081421398695</v>
      </c>
      <c r="AJ592" s="87">
        <f t="shared" si="198"/>
        <v>1.0863582895064516</v>
      </c>
      <c r="AK592" s="89">
        <f t="shared" si="199"/>
        <v>0.98440070030037063</v>
      </c>
      <c r="AL592" s="89">
        <f t="shared" si="199"/>
        <v>0.98196698338286137</v>
      </c>
      <c r="AM592" s="89">
        <f t="shared" si="199"/>
        <v>0.93893669937755586</v>
      </c>
      <c r="AN592" s="89">
        <f t="shared" si="199"/>
        <v>0.92504658709083454</v>
      </c>
    </row>
    <row r="593" spans="1:53">
      <c r="A593" s="1" t="s">
        <v>10</v>
      </c>
      <c r="B593" s="1">
        <v>13121011613</v>
      </c>
      <c r="C593" s="1"/>
      <c r="D593" s="12">
        <v>91.9</v>
      </c>
      <c r="E593" s="12">
        <v>91.4</v>
      </c>
      <c r="F593" s="12">
        <v>80.8</v>
      </c>
      <c r="G593" s="12">
        <v>64</v>
      </c>
      <c r="H593" s="12">
        <v>8.4</v>
      </c>
      <c r="I593" s="12">
        <v>11.9</v>
      </c>
      <c r="J593" s="12">
        <v>20.2</v>
      </c>
      <c r="K593" s="12">
        <v>16.5</v>
      </c>
      <c r="L593" s="12">
        <v>27.9</v>
      </c>
      <c r="M593" s="12">
        <v>7.8296999999999999</v>
      </c>
      <c r="N593" s="12">
        <v>92.6</v>
      </c>
      <c r="O593" s="12">
        <v>2.8</v>
      </c>
      <c r="P593" s="12">
        <v>24.7</v>
      </c>
      <c r="Q593" s="12">
        <v>12.9</v>
      </c>
      <c r="R593" s="23"/>
      <c r="S593" s="49">
        <f t="shared" si="181"/>
        <v>1.5246448442655305</v>
      </c>
      <c r="T593" s="49">
        <f t="shared" si="182"/>
        <v>2.0641547348237168</v>
      </c>
      <c r="U593" s="49">
        <f t="shared" si="183"/>
        <v>1.6658442153264867</v>
      </c>
      <c r="V593" s="49">
        <f t="shared" si="184"/>
        <v>1.6351188551515843</v>
      </c>
      <c r="W593" s="49">
        <f t="shared" si="185"/>
        <v>0.3119867532506399</v>
      </c>
      <c r="X593" s="49">
        <f t="shared" si="186"/>
        <v>-0.11891482512130006</v>
      </c>
      <c r="Y593" s="49">
        <f t="shared" si="187"/>
        <v>0.19423574392389517</v>
      </c>
      <c r="Z593" s="49">
        <f t="shared" si="188"/>
        <v>0.70769628459366618</v>
      </c>
      <c r="AA593" s="49">
        <f t="shared" si="189"/>
        <v>0.97378458481817776</v>
      </c>
      <c r="AB593" s="49">
        <f t="shared" si="190"/>
        <v>0.51265423492116646</v>
      </c>
      <c r="AC593" s="49">
        <f t="shared" si="191"/>
        <v>1.6480272717844033</v>
      </c>
      <c r="AD593" s="49">
        <f t="shared" si="192"/>
        <v>0.97470908194182382</v>
      </c>
      <c r="AE593" s="49">
        <f t="shared" si="193"/>
        <v>-9.3370432107088022E-2</v>
      </c>
      <c r="AF593" s="49">
        <f t="shared" si="194"/>
        <v>-0.10140746284456092</v>
      </c>
      <c r="AG593" s="49">
        <f t="shared" si="195"/>
        <v>0.79264981910728993</v>
      </c>
      <c r="AH593" s="49">
        <f t="shared" si="196"/>
        <v>1.0395814745172218</v>
      </c>
      <c r="AI593" s="49">
        <f t="shared" si="197"/>
        <v>0.73137836811100343</v>
      </c>
      <c r="AJ593" s="87">
        <f t="shared" si="198"/>
        <v>0.60698961469364454</v>
      </c>
      <c r="AK593" s="89">
        <f t="shared" si="199"/>
        <v>0.82446012688447734</v>
      </c>
      <c r="AL593" s="89">
        <f t="shared" si="199"/>
        <v>0.83340586928398652</v>
      </c>
      <c r="AM593" s="89">
        <f t="shared" si="199"/>
        <v>0.79474906852321892</v>
      </c>
      <c r="AN593" s="89">
        <f t="shared" si="199"/>
        <v>0.79107708648893416</v>
      </c>
    </row>
    <row r="594" spans="1:53">
      <c r="A594" s="1" t="s">
        <v>10</v>
      </c>
      <c r="B594" s="1">
        <v>13121011614</v>
      </c>
      <c r="C594" s="1"/>
      <c r="D594" s="12">
        <v>92.4</v>
      </c>
      <c r="E594" s="12">
        <v>86.6</v>
      </c>
      <c r="F594" s="12">
        <v>63.3</v>
      </c>
      <c r="G594" s="12">
        <v>57.5</v>
      </c>
      <c r="H594" s="12">
        <v>7.7</v>
      </c>
      <c r="I594" s="12">
        <v>19.600000000000001</v>
      </c>
      <c r="J594" s="12">
        <v>12.4</v>
      </c>
      <c r="K594" s="12">
        <v>13.3</v>
      </c>
      <c r="L594" s="12">
        <v>26.8</v>
      </c>
      <c r="M594" s="12">
        <v>2.9</v>
      </c>
      <c r="N594" s="12">
        <v>91.4</v>
      </c>
      <c r="O594" s="12">
        <v>0.8</v>
      </c>
      <c r="P594" s="12">
        <v>14.6</v>
      </c>
      <c r="Q594" s="12">
        <v>5.8</v>
      </c>
      <c r="R594" s="23"/>
      <c r="S594" s="49">
        <f t="shared" si="181"/>
        <v>1.567235755289407</v>
      </c>
      <c r="T594" s="49">
        <f t="shared" si="182"/>
        <v>1.6053140726167292</v>
      </c>
      <c r="U594" s="49">
        <f t="shared" si="183"/>
        <v>0.82722606248962549</v>
      </c>
      <c r="V594" s="49">
        <f t="shared" si="184"/>
        <v>1.289608499090799</v>
      </c>
      <c r="W594" s="49">
        <f t="shared" si="185"/>
        <v>0.56196924319211095</v>
      </c>
      <c r="X594" s="49">
        <f t="shared" si="186"/>
        <v>-1.0382351938079779</v>
      </c>
      <c r="Y594" s="49">
        <f t="shared" si="187"/>
        <v>0.58611503030965284</v>
      </c>
      <c r="Z594" s="49">
        <f t="shared" si="188"/>
        <v>0.86558650014330774</v>
      </c>
      <c r="AA594" s="49">
        <f t="shared" si="189"/>
        <v>1.0750264968110848</v>
      </c>
      <c r="AB594" s="49">
        <f t="shared" si="190"/>
        <v>0.92927288161019994</v>
      </c>
      <c r="AC594" s="49">
        <f t="shared" si="191"/>
        <v>1.5352889518692097</v>
      </c>
      <c r="AD594" s="49">
        <f t="shared" si="192"/>
        <v>1.1804154544866416</v>
      </c>
      <c r="AE594" s="49">
        <f t="shared" si="193"/>
        <v>0.63195504867126195</v>
      </c>
      <c r="AF594" s="49">
        <f t="shared" si="194"/>
        <v>0.96382139006976975</v>
      </c>
      <c r="AG594" s="49">
        <f t="shared" si="195"/>
        <v>0.93527263482939393</v>
      </c>
      <c r="AH594" s="49">
        <f t="shared" si="196"/>
        <v>0.7713190670257638</v>
      </c>
      <c r="AI594" s="49">
        <f t="shared" si="197"/>
        <v>0.95662862618819755</v>
      </c>
      <c r="AJ594" s="87">
        <f t="shared" si="198"/>
        <v>1.0778702112742207</v>
      </c>
      <c r="AK594" s="89">
        <f t="shared" si="199"/>
        <v>0.86703425512704502</v>
      </c>
      <c r="AL594" s="89">
        <f t="shared" si="199"/>
        <v>0.75500456485753353</v>
      </c>
      <c r="AM594" s="89">
        <f t="shared" si="199"/>
        <v>0.84715852639045464</v>
      </c>
      <c r="AN594" s="89">
        <f t="shared" si="199"/>
        <v>0.92267441789916604</v>
      </c>
    </row>
    <row r="595" spans="1:53">
      <c r="A595" s="1" t="s">
        <v>10</v>
      </c>
      <c r="B595" s="1">
        <v>13121011615</v>
      </c>
      <c r="C595" s="1"/>
      <c r="D595" s="12">
        <v>95</v>
      </c>
      <c r="E595" s="12">
        <v>87.9</v>
      </c>
      <c r="F595" s="12">
        <v>67.5</v>
      </c>
      <c r="G595" s="12">
        <v>58.4</v>
      </c>
      <c r="H595" s="12">
        <v>7.5</v>
      </c>
      <c r="I595" s="12">
        <v>1.1000000000000001</v>
      </c>
      <c r="J595" s="12">
        <v>0.9</v>
      </c>
      <c r="K595" s="12">
        <v>4.7</v>
      </c>
      <c r="L595" s="12">
        <v>22</v>
      </c>
      <c r="M595" s="12">
        <v>1.8</v>
      </c>
      <c r="N595" s="12">
        <v>92.5</v>
      </c>
      <c r="O595" s="12">
        <v>1.9</v>
      </c>
      <c r="P595" s="12">
        <v>4.9000000000000004</v>
      </c>
      <c r="Q595" s="12">
        <v>6.9</v>
      </c>
      <c r="R595" s="23"/>
      <c r="S595" s="49">
        <f t="shared" si="181"/>
        <v>1.7887084926135643</v>
      </c>
      <c r="T595" s="49">
        <f t="shared" si="182"/>
        <v>1.7295834186311225</v>
      </c>
      <c r="U595" s="49">
        <f t="shared" si="183"/>
        <v>1.0284944191704724</v>
      </c>
      <c r="V595" s="49">
        <f t="shared" si="184"/>
        <v>1.3374483945453692</v>
      </c>
      <c r="W595" s="49">
        <f t="shared" si="185"/>
        <v>0.63339281174681705</v>
      </c>
      <c r="X595" s="49">
        <f t="shared" si="186"/>
        <v>1.1705215361535206</v>
      </c>
      <c r="Y595" s="49">
        <f t="shared" si="187"/>
        <v>1.1638857730578853</v>
      </c>
      <c r="Z595" s="49">
        <f t="shared" si="188"/>
        <v>1.2899164544329695</v>
      </c>
      <c r="AA595" s="49">
        <f t="shared" si="189"/>
        <v>1.516809385507407</v>
      </c>
      <c r="AB595" s="49">
        <f t="shared" si="190"/>
        <v>1.0222360459727244</v>
      </c>
      <c r="AC595" s="49">
        <f t="shared" si="191"/>
        <v>1.638632411791471</v>
      </c>
      <c r="AD595" s="49">
        <f t="shared" si="192"/>
        <v>1.0672769495869918</v>
      </c>
      <c r="AE595" s="49">
        <f t="shared" si="193"/>
        <v>1.3285547678346277</v>
      </c>
      <c r="AF595" s="49">
        <f t="shared" si="194"/>
        <v>0.79878593398445086</v>
      </c>
      <c r="AG595" s="49">
        <f t="shared" si="195"/>
        <v>1.2497365169989691</v>
      </c>
      <c r="AH595" s="49">
        <f t="shared" si="196"/>
        <v>1.2645764065598217</v>
      </c>
      <c r="AI595" s="49">
        <f t="shared" si="197"/>
        <v>1.2763206286377002</v>
      </c>
      <c r="AJ595" s="87">
        <f t="shared" si="198"/>
        <v>1.2083125157993855</v>
      </c>
      <c r="AK595" s="89">
        <f t="shared" si="199"/>
        <v>0.96090440892648565</v>
      </c>
      <c r="AL595" s="89">
        <f t="shared" si="199"/>
        <v>0.89916199339557179</v>
      </c>
      <c r="AM595" s="89">
        <f t="shared" si="199"/>
        <v>0.92154194630701447</v>
      </c>
      <c r="AN595" s="89">
        <f t="shared" si="199"/>
        <v>0.95912922046093418</v>
      </c>
    </row>
    <row r="596" spans="1:53">
      <c r="A596" s="1" t="s">
        <v>10</v>
      </c>
      <c r="B596" s="1">
        <v>13121011616</v>
      </c>
      <c r="C596" s="1"/>
      <c r="D596" s="12">
        <v>90.9</v>
      </c>
      <c r="E596" s="12">
        <v>87.7</v>
      </c>
      <c r="F596" s="12">
        <v>63.2</v>
      </c>
      <c r="G596" s="12">
        <v>58.3</v>
      </c>
      <c r="H596" s="12">
        <v>7.3</v>
      </c>
      <c r="I596" s="12">
        <v>13.2</v>
      </c>
      <c r="J596" s="12">
        <v>5.0999999999999996</v>
      </c>
      <c r="K596" s="12">
        <v>33.1</v>
      </c>
      <c r="L596" s="12">
        <v>34</v>
      </c>
      <c r="M596" s="12">
        <v>7.6</v>
      </c>
      <c r="N596" s="12">
        <v>91.7</v>
      </c>
      <c r="O596" s="12">
        <v>3.2</v>
      </c>
      <c r="P596" s="12">
        <v>13.7</v>
      </c>
      <c r="Q596" s="12">
        <v>5.3</v>
      </c>
      <c r="R596" s="23"/>
      <c r="S596" s="49">
        <f t="shared" si="181"/>
        <v>1.4394630222177773</v>
      </c>
      <c r="T596" s="49">
        <f t="shared" si="182"/>
        <v>1.7104650577058311</v>
      </c>
      <c r="U596" s="49">
        <f t="shared" si="183"/>
        <v>0.82243395875912939</v>
      </c>
      <c r="V596" s="49">
        <f t="shared" si="184"/>
        <v>1.3321328506059724</v>
      </c>
      <c r="W596" s="49">
        <f t="shared" si="185"/>
        <v>0.70481638030152316</v>
      </c>
      <c r="X596" s="49">
        <f t="shared" si="186"/>
        <v>-0.27412475749697279</v>
      </c>
      <c r="Y596" s="49">
        <f t="shared" si="187"/>
        <v>0.95287384961940025</v>
      </c>
      <c r="Z596" s="49">
        <f t="shared" si="188"/>
        <v>-0.11135920857009972</v>
      </c>
      <c r="AA596" s="49">
        <f t="shared" si="189"/>
        <v>0.4123521637666015</v>
      </c>
      <c r="AB596" s="49">
        <f t="shared" si="190"/>
        <v>0.53206663387941355</v>
      </c>
      <c r="AC596" s="49">
        <f t="shared" si="191"/>
        <v>1.563473531848008</v>
      </c>
      <c r="AD596" s="49">
        <f t="shared" si="192"/>
        <v>0.93356780743285994</v>
      </c>
      <c r="AE596" s="49">
        <f t="shared" si="193"/>
        <v>0.69658801230497636</v>
      </c>
      <c r="AF596" s="49">
        <f t="shared" si="194"/>
        <v>1.0388375064721873</v>
      </c>
      <c r="AG596" s="49">
        <f t="shared" si="195"/>
        <v>0.76374681291228652</v>
      </c>
      <c r="AH596" s="49">
        <f t="shared" si="196"/>
        <v>0.95543719453038001</v>
      </c>
      <c r="AI596" s="49">
        <f t="shared" si="197"/>
        <v>0.27768652969197177</v>
      </c>
      <c r="AJ596" s="87">
        <f t="shared" si="198"/>
        <v>1.0581167145145078</v>
      </c>
      <c r="AK596" s="89">
        <f t="shared" si="199"/>
        <v>0.81583233275412292</v>
      </c>
      <c r="AL596" s="89">
        <f t="shared" si="199"/>
        <v>0.80881419662779019</v>
      </c>
      <c r="AM596" s="89">
        <f t="shared" si="199"/>
        <v>0.68918762103230324</v>
      </c>
      <c r="AN596" s="89">
        <f t="shared" si="199"/>
        <v>0.91715389427072203</v>
      </c>
    </row>
    <row r="597" spans="1:53">
      <c r="A597" s="1" t="s">
        <v>10</v>
      </c>
      <c r="B597" s="1">
        <v>13121011617</v>
      </c>
      <c r="C597" s="1"/>
      <c r="D597" s="12">
        <v>92.2</v>
      </c>
      <c r="E597" s="12">
        <v>90.5</v>
      </c>
      <c r="F597" s="12">
        <v>80.3</v>
      </c>
      <c r="G597" s="12">
        <v>70</v>
      </c>
      <c r="H597" s="12">
        <v>9.9</v>
      </c>
      <c r="I597" s="12">
        <v>1</v>
      </c>
      <c r="J597" s="12">
        <v>4.3</v>
      </c>
      <c r="K597" s="12">
        <v>10.7</v>
      </c>
      <c r="L597" s="12">
        <v>27.3</v>
      </c>
      <c r="M597" s="12">
        <v>1.1498999999999999</v>
      </c>
      <c r="N597" s="12">
        <v>92.2</v>
      </c>
      <c r="O597" s="12">
        <v>1.5</v>
      </c>
      <c r="P597" s="12">
        <v>7.1</v>
      </c>
      <c r="Q597" s="12">
        <v>9.9</v>
      </c>
      <c r="R597" s="23"/>
      <c r="S597" s="49">
        <f t="shared" si="181"/>
        <v>1.5501993908798561</v>
      </c>
      <c r="T597" s="49">
        <f t="shared" si="182"/>
        <v>1.9781221106599065</v>
      </c>
      <c r="U597" s="49">
        <f t="shared" si="183"/>
        <v>1.6418836966740051</v>
      </c>
      <c r="V597" s="49">
        <f t="shared" si="184"/>
        <v>1.9540514915153862</v>
      </c>
      <c r="W597" s="49">
        <f t="shared" si="185"/>
        <v>-0.22369001090965512</v>
      </c>
      <c r="X597" s="49">
        <f t="shared" si="186"/>
        <v>1.18246076172088</v>
      </c>
      <c r="Y597" s="49">
        <f t="shared" si="187"/>
        <v>0.99306659694101651</v>
      </c>
      <c r="Z597" s="49">
        <f t="shared" si="188"/>
        <v>0.9938723002773916</v>
      </c>
      <c r="AA597" s="49">
        <f t="shared" si="189"/>
        <v>1.0290074459052179</v>
      </c>
      <c r="AB597" s="49">
        <f t="shared" si="190"/>
        <v>1.0771772761109764</v>
      </c>
      <c r="AC597" s="49">
        <f t="shared" si="191"/>
        <v>1.6104478318126725</v>
      </c>
      <c r="AD597" s="49">
        <f t="shared" si="192"/>
        <v>1.1084182240959553</v>
      </c>
      <c r="AE597" s="49">
        <f t="shared" si="193"/>
        <v>1.1705630789522152</v>
      </c>
      <c r="AF597" s="49">
        <f t="shared" si="194"/>
        <v>0.34868923556994497</v>
      </c>
      <c r="AG597" s="49">
        <f t="shared" si="195"/>
        <v>1.129822265289856</v>
      </c>
      <c r="AH597" s="49">
        <f t="shared" si="196"/>
        <v>1.2965848624973424</v>
      </c>
      <c r="AI597" s="49">
        <f t="shared" si="197"/>
        <v>1.0333523407645286</v>
      </c>
      <c r="AJ597" s="87">
        <f t="shared" si="198"/>
        <v>1.0595295926076971</v>
      </c>
      <c r="AK597" s="89">
        <f t="shared" si="199"/>
        <v>0.92510898093323424</v>
      </c>
      <c r="AL597" s="89">
        <f t="shared" si="199"/>
        <v>0.90851665744129051</v>
      </c>
      <c r="AM597" s="89">
        <f t="shared" si="199"/>
        <v>0.8650099966654764</v>
      </c>
      <c r="AN597" s="89">
        <f t="shared" si="199"/>
        <v>0.91754875230484345</v>
      </c>
    </row>
    <row r="598" spans="1:53">
      <c r="A598" s="1" t="s">
        <v>10</v>
      </c>
      <c r="B598" s="1">
        <v>13121011618</v>
      </c>
      <c r="C598" s="1"/>
      <c r="D598" s="12">
        <v>90.8</v>
      </c>
      <c r="E598" s="12">
        <v>86.5</v>
      </c>
      <c r="F598" s="12">
        <v>79.900000000000006</v>
      </c>
      <c r="G598" s="12">
        <v>82.5</v>
      </c>
      <c r="H598" s="12">
        <v>12.6</v>
      </c>
      <c r="I598" s="12">
        <v>8.3000000000000007</v>
      </c>
      <c r="J598" s="12">
        <v>5.7</v>
      </c>
      <c r="K598" s="12">
        <v>7.1</v>
      </c>
      <c r="L598" s="12">
        <v>17.399999999999999</v>
      </c>
      <c r="M598" s="12">
        <v>5.2</v>
      </c>
      <c r="N598" s="12">
        <v>91.4</v>
      </c>
      <c r="O598" s="12">
        <v>4.3</v>
      </c>
      <c r="P598" s="12">
        <v>18</v>
      </c>
      <c r="Q598" s="12">
        <v>6.8</v>
      </c>
      <c r="R598" s="23"/>
      <c r="S598" s="49">
        <f t="shared" si="181"/>
        <v>1.4309448400130014</v>
      </c>
      <c r="T598" s="49">
        <f t="shared" si="182"/>
        <v>1.5957548921540843</v>
      </c>
      <c r="U598" s="49">
        <f t="shared" si="183"/>
        <v>1.6227152817520201</v>
      </c>
      <c r="V598" s="49">
        <f t="shared" si="184"/>
        <v>2.6184944839399731</v>
      </c>
      <c r="W598" s="49">
        <f t="shared" si="185"/>
        <v>-1.187908186398186</v>
      </c>
      <c r="X598" s="49">
        <f t="shared" si="186"/>
        <v>0.31089729530364013</v>
      </c>
      <c r="Y598" s="49">
        <f t="shared" si="187"/>
        <v>0.9227292891281883</v>
      </c>
      <c r="Z598" s="49">
        <f t="shared" si="188"/>
        <v>1.1714987927707385</v>
      </c>
      <c r="AA598" s="49">
        <f t="shared" si="189"/>
        <v>1.9401846538413825</v>
      </c>
      <c r="AB598" s="49">
        <f t="shared" si="190"/>
        <v>0.73489535612492163</v>
      </c>
      <c r="AC598" s="49">
        <f t="shared" si="191"/>
        <v>1.5352889518692097</v>
      </c>
      <c r="AD598" s="49">
        <f t="shared" si="192"/>
        <v>0.82042930253321023</v>
      </c>
      <c r="AE598" s="49">
        <f t="shared" si="193"/>
        <v>0.38778607494389661</v>
      </c>
      <c r="AF598" s="49">
        <f t="shared" si="194"/>
        <v>0.81378915726493439</v>
      </c>
      <c r="AG598" s="49">
        <f t="shared" si="195"/>
        <v>1.0721067636753416</v>
      </c>
      <c r="AH598" s="49">
        <f t="shared" si="196"/>
        <v>1.0448039851275317</v>
      </c>
      <c r="AI598" s="49">
        <f t="shared" si="197"/>
        <v>1.2821929342456808</v>
      </c>
      <c r="AJ598" s="87">
        <f t="shared" si="198"/>
        <v>0.88932337165281272</v>
      </c>
      <c r="AK598" s="89">
        <f t="shared" si="199"/>
        <v>0.9078804109118136</v>
      </c>
      <c r="AL598" s="89">
        <f t="shared" si="199"/>
        <v>0.83493217946683362</v>
      </c>
      <c r="AM598" s="89">
        <f t="shared" si="199"/>
        <v>0.9229082681748435</v>
      </c>
      <c r="AN598" s="89">
        <f t="shared" si="199"/>
        <v>0.86998110005980067</v>
      </c>
    </row>
    <row r="599" spans="1:53">
      <c r="A599" s="1" t="s">
        <v>10</v>
      </c>
      <c r="B599" s="1">
        <v>13121011619</v>
      </c>
      <c r="C599" s="1"/>
      <c r="D599" s="12">
        <v>90.8</v>
      </c>
      <c r="E599" s="12">
        <v>86.5</v>
      </c>
      <c r="F599" s="12">
        <v>78</v>
      </c>
      <c r="G599" s="12">
        <v>82.5</v>
      </c>
      <c r="H599" s="12">
        <v>7.9</v>
      </c>
      <c r="I599" s="12">
        <v>2.2000000000000002</v>
      </c>
      <c r="J599" s="12">
        <v>3.1</v>
      </c>
      <c r="K599" s="12">
        <v>12.2</v>
      </c>
      <c r="L599" s="12">
        <v>17.3</v>
      </c>
      <c r="M599" s="12">
        <v>2.4</v>
      </c>
      <c r="N599" s="12">
        <v>91.4</v>
      </c>
      <c r="O599" s="12">
        <v>5</v>
      </c>
      <c r="P599" s="12">
        <v>13.7</v>
      </c>
      <c r="Q599" s="12">
        <v>10.6</v>
      </c>
      <c r="R599" s="23"/>
      <c r="S599" s="49">
        <f t="shared" si="181"/>
        <v>1.4309448400130014</v>
      </c>
      <c r="T599" s="49">
        <f t="shared" si="182"/>
        <v>1.5957548921540843</v>
      </c>
      <c r="U599" s="49">
        <f t="shared" si="183"/>
        <v>1.5316653108725891</v>
      </c>
      <c r="V599" s="49">
        <f t="shared" si="184"/>
        <v>2.6184944839399731</v>
      </c>
      <c r="W599" s="49">
        <f t="shared" si="185"/>
        <v>0.49054567463740495</v>
      </c>
      <c r="X599" s="49">
        <f t="shared" si="186"/>
        <v>1.0391900549125666</v>
      </c>
      <c r="Y599" s="49">
        <f t="shared" si="187"/>
        <v>1.0533557179234407</v>
      </c>
      <c r="Z599" s="49">
        <f t="shared" si="188"/>
        <v>0.91986126173849714</v>
      </c>
      <c r="AA599" s="49">
        <f t="shared" si="189"/>
        <v>1.9493884640225556</v>
      </c>
      <c r="AB599" s="49">
        <f t="shared" si="190"/>
        <v>0.97152886541134742</v>
      </c>
      <c r="AC599" s="49">
        <f t="shared" si="191"/>
        <v>1.5352889518692097</v>
      </c>
      <c r="AD599" s="49">
        <f t="shared" si="192"/>
        <v>0.74843207214252394</v>
      </c>
      <c r="AE599" s="49">
        <f t="shared" si="193"/>
        <v>0.69658801230497636</v>
      </c>
      <c r="AF599" s="49">
        <f t="shared" si="194"/>
        <v>0.24366667260656036</v>
      </c>
      <c r="AG599" s="49">
        <f t="shared" si="195"/>
        <v>1.1601773894192562</v>
      </c>
      <c r="AH599" s="49">
        <f t="shared" si="196"/>
        <v>1.3942787106361514</v>
      </c>
      <c r="AI599" s="49">
        <f t="shared" si="197"/>
        <v>1.2802595303908</v>
      </c>
      <c r="AJ599" s="87">
        <f t="shared" si="198"/>
        <v>0.80599392723081764</v>
      </c>
      <c r="AK599" s="89">
        <f t="shared" si="199"/>
        <v>0.93417024466555487</v>
      </c>
      <c r="AL599" s="89">
        <f t="shared" si="199"/>
        <v>0.93706827300362505</v>
      </c>
      <c r="AM599" s="89">
        <f t="shared" si="199"/>
        <v>0.92245841897716563</v>
      </c>
      <c r="AN599" s="89">
        <f t="shared" si="199"/>
        <v>0.8466929616368889</v>
      </c>
    </row>
    <row r="600" spans="1:53">
      <c r="A600" s="1" t="s">
        <v>10</v>
      </c>
      <c r="B600" s="1">
        <v>13121011620</v>
      </c>
      <c r="C600" s="1"/>
      <c r="D600" s="12">
        <v>90.6</v>
      </c>
      <c r="E600" s="12">
        <v>89.2</v>
      </c>
      <c r="F600" s="12">
        <v>79.900000000000006</v>
      </c>
      <c r="G600" s="12">
        <v>76.8</v>
      </c>
      <c r="H600" s="12">
        <v>8.9</v>
      </c>
      <c r="I600" s="12">
        <v>1.5</v>
      </c>
      <c r="J600" s="12">
        <v>2.5</v>
      </c>
      <c r="K600" s="12">
        <v>11.8</v>
      </c>
      <c r="L600" s="12">
        <v>35.799999999999997</v>
      </c>
      <c r="M600" s="12">
        <v>2.2000000000000002</v>
      </c>
      <c r="N600" s="12">
        <v>92.3</v>
      </c>
      <c r="O600" s="12">
        <v>4.3</v>
      </c>
      <c r="P600" s="12">
        <v>12.1</v>
      </c>
      <c r="Q600" s="12">
        <v>7</v>
      </c>
      <c r="R600" s="23"/>
      <c r="S600" s="49">
        <f t="shared" si="181"/>
        <v>1.4139084756034503</v>
      </c>
      <c r="T600" s="49">
        <f t="shared" si="182"/>
        <v>1.8538527646455145</v>
      </c>
      <c r="U600" s="49">
        <f t="shared" si="183"/>
        <v>1.6227152817520201</v>
      </c>
      <c r="V600" s="49">
        <f t="shared" si="184"/>
        <v>2.3155084793943614</v>
      </c>
      <c r="W600" s="49">
        <f t="shared" si="185"/>
        <v>0.13342783186387491</v>
      </c>
      <c r="X600" s="49">
        <f t="shared" si="186"/>
        <v>1.1227646338840829</v>
      </c>
      <c r="Y600" s="49">
        <f t="shared" si="187"/>
        <v>1.083500278414653</v>
      </c>
      <c r="Z600" s="49">
        <f t="shared" si="188"/>
        <v>0.93959753868220219</v>
      </c>
      <c r="AA600" s="49">
        <f t="shared" si="189"/>
        <v>0.24668358050548095</v>
      </c>
      <c r="AB600" s="49">
        <f t="shared" si="190"/>
        <v>0.9884312589318065</v>
      </c>
      <c r="AC600" s="49">
        <f t="shared" si="191"/>
        <v>1.6198426918056048</v>
      </c>
      <c r="AD600" s="49">
        <f t="shared" si="192"/>
        <v>0.82042930253321023</v>
      </c>
      <c r="AE600" s="49">
        <f t="shared" si="193"/>
        <v>0.81149105876491301</v>
      </c>
      <c r="AF600" s="49">
        <f t="shared" si="194"/>
        <v>0.78378271070396732</v>
      </c>
      <c r="AG600" s="49">
        <f t="shared" si="195"/>
        <v>1.0324862721190586</v>
      </c>
      <c r="AH600" s="49">
        <f t="shared" si="196"/>
        <v>1.3636682493654224</v>
      </c>
      <c r="AI600" s="49">
        <f t="shared" si="197"/>
        <v>0.72490412603983001</v>
      </c>
      <c r="AJ600" s="87">
        <f t="shared" si="198"/>
        <v>1.0088864409519238</v>
      </c>
      <c r="AK600" s="89">
        <f t="shared" si="199"/>
        <v>0.89605335589252788</v>
      </c>
      <c r="AL600" s="89">
        <f t="shared" si="199"/>
        <v>0.92812218131988067</v>
      </c>
      <c r="AM600" s="89">
        <f t="shared" si="199"/>
        <v>0.79324269281493831</v>
      </c>
      <c r="AN600" s="89">
        <f t="shared" si="199"/>
        <v>0.90339547510357521</v>
      </c>
    </row>
    <row r="601" spans="1:53">
      <c r="A601" s="1" t="s">
        <v>10</v>
      </c>
      <c r="B601" s="1">
        <v>13121011621</v>
      </c>
      <c r="C601" s="1"/>
      <c r="D601" s="12">
        <v>90.8</v>
      </c>
      <c r="E601" s="12">
        <v>86.5</v>
      </c>
      <c r="F601" s="12">
        <v>77.8</v>
      </c>
      <c r="G601" s="12">
        <v>82.5</v>
      </c>
      <c r="H601" s="12">
        <v>5.6</v>
      </c>
      <c r="I601" s="12">
        <v>3</v>
      </c>
      <c r="J601" s="12">
        <v>2</v>
      </c>
      <c r="K601" s="12">
        <v>4.5999999999999996</v>
      </c>
      <c r="L601" s="12">
        <v>27.6</v>
      </c>
      <c r="M601" s="12">
        <v>-1.1564000000000001</v>
      </c>
      <c r="N601" s="12">
        <v>91.4</v>
      </c>
      <c r="O601" s="12">
        <v>0.99629999999999996</v>
      </c>
      <c r="P601" s="12">
        <v>6.7</v>
      </c>
      <c r="Q601" s="12">
        <v>3</v>
      </c>
      <c r="R601" s="23"/>
      <c r="S601" s="49">
        <f t="shared" si="181"/>
        <v>1.4309448400130014</v>
      </c>
      <c r="T601" s="49">
        <f t="shared" si="182"/>
        <v>1.5957548921540843</v>
      </c>
      <c r="U601" s="49">
        <f t="shared" si="183"/>
        <v>1.5220811034115962</v>
      </c>
      <c r="V601" s="49">
        <f t="shared" si="184"/>
        <v>2.6184944839399731</v>
      </c>
      <c r="W601" s="49">
        <f t="shared" si="185"/>
        <v>1.3119167130165243</v>
      </c>
      <c r="X601" s="49">
        <f t="shared" si="186"/>
        <v>0.94367625037369107</v>
      </c>
      <c r="Y601" s="49">
        <f t="shared" si="187"/>
        <v>1.1086207454906631</v>
      </c>
      <c r="Z601" s="49">
        <f t="shared" si="188"/>
        <v>1.2948505236688959</v>
      </c>
      <c r="AA601" s="49">
        <f t="shared" si="189"/>
        <v>1.0013960153616976</v>
      </c>
      <c r="AB601" s="49">
        <f t="shared" si="190"/>
        <v>1.2720872269921493</v>
      </c>
      <c r="AC601" s="49">
        <f t="shared" si="191"/>
        <v>1.5352889518692097</v>
      </c>
      <c r="AD601" s="49">
        <f t="shared" si="192"/>
        <v>1.1602253740213677</v>
      </c>
      <c r="AE601" s="49">
        <f t="shared" si="193"/>
        <v>1.1992888405671991</v>
      </c>
      <c r="AF601" s="49">
        <f t="shared" si="194"/>
        <v>1.3839116419233086</v>
      </c>
      <c r="AG601" s="49">
        <f t="shared" si="195"/>
        <v>1.3378739077993413</v>
      </c>
      <c r="AH601" s="49">
        <f t="shared" si="196"/>
        <v>1.5044984326285049</v>
      </c>
      <c r="AI601" s="49">
        <f t="shared" si="197"/>
        <v>1.1894445886742477</v>
      </c>
      <c r="AJ601" s="87">
        <f t="shared" si="198"/>
        <v>1.3196787020952714</v>
      </c>
      <c r="AK601" s="89">
        <f t="shared" si="199"/>
        <v>0.98721417261963651</v>
      </c>
      <c r="AL601" s="89">
        <f t="shared" si="199"/>
        <v>0.96928065064731961</v>
      </c>
      <c r="AM601" s="89">
        <f t="shared" si="199"/>
        <v>0.9013283128354983</v>
      </c>
      <c r="AN601" s="89">
        <f t="shared" si="199"/>
        <v>0.99025280684843475</v>
      </c>
    </row>
    <row r="602" spans="1:53" ht="15" thickBot="1">
      <c r="A602" s="1" t="s">
        <v>10</v>
      </c>
      <c r="B602" s="1">
        <v>13121011622</v>
      </c>
      <c r="C602" s="1"/>
      <c r="D602" s="12">
        <v>96.2</v>
      </c>
      <c r="E602" s="12">
        <v>93.4</v>
      </c>
      <c r="F602" s="12">
        <v>81.5</v>
      </c>
      <c r="G602" s="12">
        <v>73.900000000000006</v>
      </c>
      <c r="H602" s="12">
        <v>8</v>
      </c>
      <c r="I602" s="12">
        <v>2.9</v>
      </c>
      <c r="J602" s="12">
        <v>6.7</v>
      </c>
      <c r="K602" s="12">
        <v>6.2</v>
      </c>
      <c r="L602" s="12">
        <v>31.3</v>
      </c>
      <c r="M602" s="12">
        <v>2.5849000000000002</v>
      </c>
      <c r="N602" s="12">
        <v>92.7</v>
      </c>
      <c r="O602" s="12">
        <v>3.6</v>
      </c>
      <c r="P602" s="12">
        <v>7.8</v>
      </c>
      <c r="Q602" s="12">
        <v>9.6999999999999993</v>
      </c>
      <c r="R602" s="23"/>
      <c r="S602" s="49">
        <f t="shared" si="181"/>
        <v>1.8909266790708683</v>
      </c>
      <c r="T602" s="49">
        <f t="shared" si="182"/>
        <v>2.2553383440766281</v>
      </c>
      <c r="U602" s="49">
        <f t="shared" si="183"/>
        <v>1.6993889414399614</v>
      </c>
      <c r="V602" s="49">
        <f t="shared" si="184"/>
        <v>2.1613577051518575</v>
      </c>
      <c r="W602" s="49">
        <f t="shared" si="185"/>
        <v>0.45483389036005206</v>
      </c>
      <c r="X602" s="49">
        <f t="shared" si="186"/>
        <v>0.95561547594105045</v>
      </c>
      <c r="Y602" s="49">
        <f t="shared" si="187"/>
        <v>0.87248835497616806</v>
      </c>
      <c r="Z602" s="49">
        <f t="shared" si="188"/>
        <v>1.2159054158940752</v>
      </c>
      <c r="AA602" s="49">
        <f t="shared" si="189"/>
        <v>0.66085503865828266</v>
      </c>
      <c r="AB602" s="49">
        <f t="shared" si="190"/>
        <v>0.95590260260168303</v>
      </c>
      <c r="AC602" s="49">
        <f t="shared" si="191"/>
        <v>1.657422131777337</v>
      </c>
      <c r="AD602" s="49">
        <f t="shared" si="192"/>
        <v>0.89242653292389651</v>
      </c>
      <c r="AE602" s="49">
        <f t="shared" si="193"/>
        <v>1.1202929961259926</v>
      </c>
      <c r="AF602" s="49">
        <f t="shared" si="194"/>
        <v>0.37869568213091215</v>
      </c>
      <c r="AG602" s="49">
        <f t="shared" si="195"/>
        <v>1.1421410416453692</v>
      </c>
      <c r="AH602" s="49">
        <f t="shared" si="196"/>
        <v>1.4699927701452264</v>
      </c>
      <c r="AI602" s="49">
        <f t="shared" si="197"/>
        <v>0.94422101905134692</v>
      </c>
      <c r="AJ602" s="87">
        <f t="shared" si="198"/>
        <v>1.0122093357395345</v>
      </c>
      <c r="AK602" s="89">
        <f t="shared" si="199"/>
        <v>0.92878624085617012</v>
      </c>
      <c r="AL602" s="89">
        <f t="shared" si="199"/>
        <v>0.95919616294706633</v>
      </c>
      <c r="AM602" s="89">
        <f t="shared" si="199"/>
        <v>0.84427162198012029</v>
      </c>
      <c r="AN602" s="89">
        <f t="shared" si="199"/>
        <v>0.90432412684625063</v>
      </c>
      <c r="AU602" s="56"/>
      <c r="AV602" s="56"/>
      <c r="AW602" s="56"/>
      <c r="AX602" s="56"/>
      <c r="AY602" s="56"/>
      <c r="AZ602" s="56"/>
      <c r="BA602" s="56"/>
    </row>
    <row r="603" spans="1:53">
      <c r="A603" s="1" t="s">
        <v>10</v>
      </c>
      <c r="B603" s="1">
        <v>13121011623</v>
      </c>
      <c r="C603" s="1"/>
      <c r="D603" s="12">
        <v>94.2</v>
      </c>
      <c r="E603" s="12">
        <v>92.4</v>
      </c>
      <c r="F603" s="12">
        <v>82.5</v>
      </c>
      <c r="G603" s="12">
        <v>69.2</v>
      </c>
      <c r="H603" s="12">
        <v>9.8000000000000007</v>
      </c>
      <c r="I603" s="12">
        <v>3.1</v>
      </c>
      <c r="J603" s="12">
        <v>8.6</v>
      </c>
      <c r="K603" s="12">
        <v>12.2</v>
      </c>
      <c r="L603" s="12">
        <v>34.1</v>
      </c>
      <c r="M603" s="12">
        <v>0.9</v>
      </c>
      <c r="N603" s="12">
        <v>92.6</v>
      </c>
      <c r="O603" s="12">
        <v>3.3</v>
      </c>
      <c r="P603" s="12">
        <v>14.9</v>
      </c>
      <c r="Q603" s="12">
        <v>7.2</v>
      </c>
      <c r="R603" s="23"/>
      <c r="S603" s="49">
        <f t="shared" si="181"/>
        <v>1.7205630349753622</v>
      </c>
      <c r="T603" s="49">
        <f t="shared" si="182"/>
        <v>2.1597465394501727</v>
      </c>
      <c r="U603" s="49">
        <f t="shared" si="183"/>
        <v>1.7473099787449249</v>
      </c>
      <c r="V603" s="49">
        <f t="shared" si="184"/>
        <v>1.9115271400002127</v>
      </c>
      <c r="W603" s="49">
        <f t="shared" si="185"/>
        <v>-0.18797822663230224</v>
      </c>
      <c r="X603" s="49">
        <f t="shared" si="186"/>
        <v>0.93173702480633169</v>
      </c>
      <c r="Y603" s="49">
        <f t="shared" si="187"/>
        <v>0.77703058008732961</v>
      </c>
      <c r="Z603" s="49">
        <f t="shared" si="188"/>
        <v>0.91986126173849714</v>
      </c>
      <c r="AA603" s="49">
        <f t="shared" si="189"/>
        <v>0.403148353585428</v>
      </c>
      <c r="AB603" s="49">
        <f t="shared" si="190"/>
        <v>1.09829681681479</v>
      </c>
      <c r="AC603" s="49">
        <f t="shared" si="191"/>
        <v>1.6480272717844033</v>
      </c>
      <c r="AD603" s="49">
        <f t="shared" si="192"/>
        <v>0.92328248880561925</v>
      </c>
      <c r="AE603" s="49">
        <f t="shared" si="193"/>
        <v>0.61041072746002378</v>
      </c>
      <c r="AF603" s="49">
        <f t="shared" si="194"/>
        <v>0.75377626414300025</v>
      </c>
      <c r="AG603" s="49">
        <f t="shared" si="195"/>
        <v>1.0284176379092156</v>
      </c>
      <c r="AH603" s="49">
        <f t="shared" si="196"/>
        <v>1.2942765816331472</v>
      </c>
      <c r="AI603" s="49">
        <f t="shared" si="197"/>
        <v>0.80710214404623837</v>
      </c>
      <c r="AJ603" s="87">
        <f t="shared" si="198"/>
        <v>0.98387418804826154</v>
      </c>
      <c r="AK603" s="89">
        <f t="shared" si="199"/>
        <v>0.89483883384186624</v>
      </c>
      <c r="AL603" s="89">
        <f t="shared" si="199"/>
        <v>0.90784204845515715</v>
      </c>
      <c r="AM603" s="89">
        <f t="shared" si="199"/>
        <v>0.81236788094236223</v>
      </c>
      <c r="AN603" s="89">
        <f t="shared" si="199"/>
        <v>0.89640528319806412</v>
      </c>
      <c r="AU603" s="25"/>
      <c r="AV603" s="25"/>
      <c r="AW603" s="25"/>
      <c r="AX603" s="25"/>
      <c r="AY603" s="25"/>
      <c r="AZ603" s="25"/>
      <c r="BA603" s="25"/>
    </row>
    <row r="604" spans="1:53">
      <c r="A604" s="1" t="s">
        <v>10</v>
      </c>
      <c r="B604" s="1">
        <v>13121011624</v>
      </c>
      <c r="C604" s="1"/>
      <c r="D604" s="12">
        <v>94.8</v>
      </c>
      <c r="E604" s="12">
        <v>92.8</v>
      </c>
      <c r="F604" s="12">
        <v>79.5</v>
      </c>
      <c r="G604" s="12">
        <v>72.7</v>
      </c>
      <c r="H604" s="12">
        <v>11.5</v>
      </c>
      <c r="I604" s="12">
        <v>0.9</v>
      </c>
      <c r="J604" s="12">
        <v>0.7</v>
      </c>
      <c r="K604" s="12">
        <v>7.3</v>
      </c>
      <c r="L604" s="12">
        <v>14.5</v>
      </c>
      <c r="M604" s="12">
        <v>5.9189999999999996</v>
      </c>
      <c r="N604" s="12">
        <v>92.8</v>
      </c>
      <c r="O604" s="12">
        <v>1.5</v>
      </c>
      <c r="P604" s="12">
        <v>14.8</v>
      </c>
      <c r="Q604" s="12">
        <v>3.9</v>
      </c>
      <c r="R604" s="23"/>
      <c r="S604" s="49">
        <f t="shared" si="181"/>
        <v>1.7716721282040135</v>
      </c>
      <c r="T604" s="49">
        <f t="shared" si="182"/>
        <v>2.1979832613007537</v>
      </c>
      <c r="U604" s="49">
        <f t="shared" si="183"/>
        <v>1.6035468668300343</v>
      </c>
      <c r="V604" s="49">
        <f t="shared" si="184"/>
        <v>2.0975711778790971</v>
      </c>
      <c r="W604" s="49">
        <f t="shared" si="185"/>
        <v>-0.79507855934730309</v>
      </c>
      <c r="X604" s="49">
        <f t="shared" si="186"/>
        <v>1.1943999872882394</v>
      </c>
      <c r="Y604" s="49">
        <f t="shared" si="187"/>
        <v>1.1739339598882894</v>
      </c>
      <c r="Z604" s="49">
        <f t="shared" si="188"/>
        <v>1.1616306542988857</v>
      </c>
      <c r="AA604" s="49">
        <f t="shared" si="189"/>
        <v>2.2070951490954105</v>
      </c>
      <c r="AB604" s="49">
        <f t="shared" si="190"/>
        <v>0.67413125141887142</v>
      </c>
      <c r="AC604" s="49">
        <f t="shared" si="191"/>
        <v>1.6668169917702693</v>
      </c>
      <c r="AD604" s="49">
        <f t="shared" si="192"/>
        <v>1.1084182240959553</v>
      </c>
      <c r="AE604" s="49">
        <f t="shared" si="193"/>
        <v>0.6175921678637698</v>
      </c>
      <c r="AF604" s="49">
        <f t="shared" si="194"/>
        <v>1.2488826323989568</v>
      </c>
      <c r="AG604" s="49">
        <f t="shared" si="195"/>
        <v>1.2762073561031515</v>
      </c>
      <c r="AH604" s="49">
        <f t="shared" si="196"/>
        <v>1.3205755460061608</v>
      </c>
      <c r="AI604" s="49">
        <f t="shared" si="197"/>
        <v>1.3476190182710559</v>
      </c>
      <c r="AJ604" s="87">
        <f t="shared" si="198"/>
        <v>1.1604275040322378</v>
      </c>
      <c r="AK604" s="89">
        <f t="shared" si="199"/>
        <v>0.96880618041377498</v>
      </c>
      <c r="AL604" s="89">
        <f t="shared" si="199"/>
        <v>0.91552807920091017</v>
      </c>
      <c r="AM604" s="89">
        <f t="shared" si="199"/>
        <v>0.93813109465866917</v>
      </c>
      <c r="AN604" s="89">
        <f t="shared" si="199"/>
        <v>0.94574676255363366</v>
      </c>
      <c r="AU604" s="25"/>
      <c r="AV604" s="25"/>
      <c r="AW604" s="25"/>
      <c r="AX604" s="25"/>
      <c r="AY604" s="25"/>
      <c r="AZ604" s="25"/>
      <c r="BA604" s="25"/>
    </row>
    <row r="605" spans="1:53">
      <c r="A605" s="1" t="s">
        <v>10</v>
      </c>
      <c r="B605" s="1">
        <v>13121011625</v>
      </c>
      <c r="C605" s="1"/>
      <c r="D605" s="12">
        <v>94.2</v>
      </c>
      <c r="E605" s="12">
        <v>92.3</v>
      </c>
      <c r="F605" s="12">
        <v>80.400000000000006</v>
      </c>
      <c r="G605" s="12">
        <v>70.7</v>
      </c>
      <c r="H605" s="12">
        <v>6.5</v>
      </c>
      <c r="I605" s="12">
        <v>10.9</v>
      </c>
      <c r="J605" s="12">
        <v>7.2</v>
      </c>
      <c r="K605" s="12">
        <v>10.8</v>
      </c>
      <c r="L605" s="12">
        <v>27.8</v>
      </c>
      <c r="M605" s="12">
        <v>2.4</v>
      </c>
      <c r="N605" s="12">
        <v>92.3</v>
      </c>
      <c r="O605" s="12">
        <v>4.7</v>
      </c>
      <c r="P605" s="12">
        <v>15.4</v>
      </c>
      <c r="Q605" s="12">
        <v>5.8</v>
      </c>
      <c r="R605" s="23"/>
      <c r="S605" s="49">
        <f t="shared" si="181"/>
        <v>1.7205630349753622</v>
      </c>
      <c r="T605" s="49">
        <f t="shared" si="182"/>
        <v>2.1501873589875262</v>
      </c>
      <c r="U605" s="49">
        <f t="shared" si="183"/>
        <v>1.6466758004045019</v>
      </c>
      <c r="V605" s="49">
        <f t="shared" si="184"/>
        <v>1.991260299091163</v>
      </c>
      <c r="W605" s="49">
        <f t="shared" si="185"/>
        <v>0.99051065452034714</v>
      </c>
      <c r="X605" s="49">
        <f t="shared" si="186"/>
        <v>4.7743055229445229E-4</v>
      </c>
      <c r="Y605" s="49">
        <f t="shared" si="187"/>
        <v>0.84736788790015793</v>
      </c>
      <c r="Z605" s="49">
        <f t="shared" si="188"/>
        <v>0.98893823104146517</v>
      </c>
      <c r="AA605" s="49">
        <f t="shared" si="189"/>
        <v>0.98298839499935087</v>
      </c>
      <c r="AB605" s="49">
        <f t="shared" si="190"/>
        <v>0.97152886541134742</v>
      </c>
      <c r="AC605" s="49">
        <f t="shared" si="191"/>
        <v>1.6198426918056048</v>
      </c>
      <c r="AD605" s="49">
        <f t="shared" si="192"/>
        <v>0.77928802802424657</v>
      </c>
      <c r="AE605" s="49">
        <f t="shared" si="193"/>
        <v>0.57450352544129357</v>
      </c>
      <c r="AF605" s="49">
        <f t="shared" si="194"/>
        <v>0.96382139006976975</v>
      </c>
      <c r="AG605" s="49">
        <f t="shared" si="195"/>
        <v>1.1002691734126826</v>
      </c>
      <c r="AH605" s="49">
        <f t="shared" si="196"/>
        <v>1.3352917809187645</v>
      </c>
      <c r="AI605" s="49">
        <f t="shared" si="197"/>
        <v>0.98115183048405452</v>
      </c>
      <c r="AJ605" s="87">
        <f t="shared" si="198"/>
        <v>0.98436390883522862</v>
      </c>
      <c r="AK605" s="89">
        <f t="shared" si="199"/>
        <v>0.91628713067615675</v>
      </c>
      <c r="AL605" s="89">
        <f t="shared" si="199"/>
        <v>0.91982898749508091</v>
      </c>
      <c r="AM605" s="89">
        <f t="shared" si="199"/>
        <v>0.85286439262690028</v>
      </c>
      <c r="AN605" s="89">
        <f t="shared" si="199"/>
        <v>0.89654214581072855</v>
      </c>
      <c r="AU605" s="25"/>
      <c r="AV605" s="25"/>
      <c r="AW605" s="25"/>
      <c r="AX605" s="25"/>
      <c r="AY605" s="25"/>
      <c r="AZ605" s="25"/>
      <c r="BA605" s="25"/>
    </row>
    <row r="606" spans="1:53">
      <c r="A606" s="1" t="s">
        <v>10</v>
      </c>
      <c r="B606" s="1">
        <v>13121011626</v>
      </c>
      <c r="C606" s="1"/>
      <c r="D606" s="12">
        <v>91.7</v>
      </c>
      <c r="E606" s="12">
        <v>91.4</v>
      </c>
      <c r="F606" s="12">
        <v>83.6</v>
      </c>
      <c r="G606" s="12">
        <v>65.599999999999994</v>
      </c>
      <c r="H606" s="12">
        <v>8.1999999999999993</v>
      </c>
      <c r="I606" s="12">
        <v>9.6999999999999993</v>
      </c>
      <c r="J606" s="12">
        <v>5.8</v>
      </c>
      <c r="K606" s="12">
        <v>13.5</v>
      </c>
      <c r="L606" s="12">
        <v>34.299999999999997</v>
      </c>
      <c r="M606" s="12">
        <v>1.9</v>
      </c>
      <c r="N606" s="12">
        <v>92.9</v>
      </c>
      <c r="O606" s="12">
        <v>4.5999999999999996</v>
      </c>
      <c r="P606" s="12">
        <v>21.5</v>
      </c>
      <c r="Q606" s="12">
        <v>11.8</v>
      </c>
      <c r="R606" s="23"/>
      <c r="S606" s="49">
        <f t="shared" si="181"/>
        <v>1.5076084798559795</v>
      </c>
      <c r="T606" s="49">
        <f t="shared" si="182"/>
        <v>2.0641547348237168</v>
      </c>
      <c r="U606" s="49">
        <f t="shared" si="183"/>
        <v>1.8000231197803844</v>
      </c>
      <c r="V606" s="49">
        <f t="shared" si="184"/>
        <v>1.7201675581819311</v>
      </c>
      <c r="W606" s="49">
        <f t="shared" si="185"/>
        <v>0.38341032180534629</v>
      </c>
      <c r="X606" s="49">
        <f t="shared" si="186"/>
        <v>0.14374813736060799</v>
      </c>
      <c r="Y606" s="49">
        <f t="shared" si="187"/>
        <v>0.91770519571298614</v>
      </c>
      <c r="Z606" s="49">
        <f t="shared" si="188"/>
        <v>0.8557183616714551</v>
      </c>
      <c r="AA606" s="49">
        <f t="shared" si="189"/>
        <v>0.38474073322308161</v>
      </c>
      <c r="AB606" s="49">
        <f t="shared" si="190"/>
        <v>1.013784849212495</v>
      </c>
      <c r="AC606" s="49">
        <f t="shared" si="191"/>
        <v>1.676211851763203</v>
      </c>
      <c r="AD606" s="49">
        <f t="shared" si="192"/>
        <v>0.7895733466514876</v>
      </c>
      <c r="AE606" s="49">
        <f t="shared" si="193"/>
        <v>0.13643566081278521</v>
      </c>
      <c r="AF606" s="49">
        <f t="shared" si="194"/>
        <v>6.3627993240757838E-2</v>
      </c>
      <c r="AG606" s="49">
        <f t="shared" si="195"/>
        <v>0.87914074169476664</v>
      </c>
      <c r="AH606" s="49">
        <f t="shared" si="196"/>
        <v>1.2195453639315645</v>
      </c>
      <c r="AI606" s="49">
        <f t="shared" si="197"/>
        <v>0.75141464803567715</v>
      </c>
      <c r="AJ606" s="87">
        <f t="shared" si="198"/>
        <v>0.66646221311705833</v>
      </c>
      <c r="AK606" s="89">
        <f t="shared" si="199"/>
        <v>0.85027840575811853</v>
      </c>
      <c r="AL606" s="89">
        <f t="shared" si="199"/>
        <v>0.88600139994995086</v>
      </c>
      <c r="AM606" s="89">
        <f t="shared" si="199"/>
        <v>0.79941095249836835</v>
      </c>
      <c r="AN606" s="89">
        <f t="shared" si="199"/>
        <v>0.80769793538648349</v>
      </c>
      <c r="AU606" s="25"/>
      <c r="AV606" s="25"/>
      <c r="AW606" s="25"/>
      <c r="AX606" s="25"/>
      <c r="AY606" s="25"/>
      <c r="AZ606" s="25"/>
      <c r="BA606" s="25"/>
    </row>
    <row r="607" spans="1:53">
      <c r="A607" s="1" t="s">
        <v>10</v>
      </c>
      <c r="B607" s="1">
        <v>13121011800</v>
      </c>
      <c r="C607" s="1"/>
      <c r="D607" s="12">
        <v>72.2</v>
      </c>
      <c r="E607" s="12">
        <v>63.8</v>
      </c>
      <c r="F607" s="12">
        <v>25.4</v>
      </c>
      <c r="G607" s="12">
        <v>26.7</v>
      </c>
      <c r="H607" s="12">
        <v>12.6</v>
      </c>
      <c r="I607" s="12">
        <v>4.5999999999999996</v>
      </c>
      <c r="J607" s="12">
        <v>82.4</v>
      </c>
      <c r="K607" s="12">
        <v>78.2</v>
      </c>
      <c r="L607" s="12">
        <v>58.8</v>
      </c>
      <c r="M607" s="12">
        <v>23.7</v>
      </c>
      <c r="N607" s="12">
        <v>80.400000000000006</v>
      </c>
      <c r="O607" s="12">
        <v>21.4</v>
      </c>
      <c r="P607" s="12">
        <v>27.1</v>
      </c>
      <c r="Q607" s="12">
        <v>24.9</v>
      </c>
      <c r="R607" s="23"/>
      <c r="S607" s="49">
        <f t="shared" si="181"/>
        <v>-0.15343705007520544</v>
      </c>
      <c r="T607" s="49">
        <f t="shared" si="182"/>
        <v>-0.5741790728664572</v>
      </c>
      <c r="U607" s="49">
        <f t="shared" si="183"/>
        <v>-0.98898125136849113</v>
      </c>
      <c r="V607" s="49">
        <f t="shared" si="184"/>
        <v>-0.34757903424338327</v>
      </c>
      <c r="W607" s="49">
        <f t="shared" si="185"/>
        <v>-1.187908186398186</v>
      </c>
      <c r="X607" s="49">
        <f t="shared" si="186"/>
        <v>0.75264864129593989</v>
      </c>
      <c r="Y607" s="49">
        <f t="shared" si="187"/>
        <v>-2.9307503603317624</v>
      </c>
      <c r="Z607" s="49">
        <f t="shared" si="188"/>
        <v>-2.3366244339728612</v>
      </c>
      <c r="AA607" s="49">
        <f t="shared" si="189"/>
        <v>-1.870192761164396</v>
      </c>
      <c r="AB607" s="49">
        <f t="shared" si="190"/>
        <v>-0.82857604451753541</v>
      </c>
      <c r="AC607" s="49">
        <f t="shared" si="191"/>
        <v>0.50185435264659106</v>
      </c>
      <c r="AD607" s="49">
        <f t="shared" si="192"/>
        <v>-0.93836018272498312</v>
      </c>
      <c r="AE607" s="49">
        <f t="shared" si="193"/>
        <v>-0.26572500179699315</v>
      </c>
      <c r="AF607" s="49">
        <f t="shared" si="194"/>
        <v>-1.9017942565025843</v>
      </c>
      <c r="AG607" s="49">
        <f t="shared" si="195"/>
        <v>-1.035070529103659</v>
      </c>
      <c r="AH607" s="49">
        <f t="shared" si="196"/>
        <v>-0.77574090199822077</v>
      </c>
      <c r="AI607" s="49">
        <f t="shared" si="197"/>
        <v>-1.6784644132182642</v>
      </c>
      <c r="AJ607" s="87">
        <f t="shared" si="198"/>
        <v>-0.65100627209449236</v>
      </c>
      <c r="AK607" s="89">
        <f t="shared" si="199"/>
        <v>0.27886999740687224</v>
      </c>
      <c r="AL607" s="89">
        <f t="shared" si="199"/>
        <v>0.30286697043409339</v>
      </c>
      <c r="AM607" s="89">
        <f t="shared" si="199"/>
        <v>0.23404580987720558</v>
      </c>
      <c r="AN607" s="89">
        <f t="shared" si="199"/>
        <v>0.43950409149074537</v>
      </c>
      <c r="AU607" s="25"/>
      <c r="AV607" s="25"/>
      <c r="AW607" s="25"/>
      <c r="AX607" s="25"/>
      <c r="AY607" s="25"/>
      <c r="AZ607" s="25"/>
      <c r="BA607" s="25"/>
    </row>
    <row r="608" spans="1:53">
      <c r="A608" s="1" t="s">
        <v>10</v>
      </c>
      <c r="B608" s="1">
        <v>13121011900</v>
      </c>
      <c r="C608" s="1"/>
      <c r="D608" s="12">
        <v>82.4</v>
      </c>
      <c r="E608" s="12">
        <v>71.099999999999994</v>
      </c>
      <c r="F608" s="12">
        <v>34.799999999999997</v>
      </c>
      <c r="G608" s="12">
        <v>58.3</v>
      </c>
      <c r="H608" s="12">
        <v>4.0999999999999996</v>
      </c>
      <c r="I608" s="12">
        <v>11.9</v>
      </c>
      <c r="J608" s="12">
        <v>88</v>
      </c>
      <c r="K608" s="12">
        <v>42.1</v>
      </c>
      <c r="L608" s="12">
        <v>50.7</v>
      </c>
      <c r="M608" s="12">
        <v>11.5</v>
      </c>
      <c r="N608" s="12">
        <v>80.400000000000006</v>
      </c>
      <c r="O608" s="12">
        <v>17.8</v>
      </c>
      <c r="P608" s="12">
        <v>18.899999999999999</v>
      </c>
      <c r="Q608" s="12">
        <v>18.3</v>
      </c>
      <c r="R608" s="23"/>
      <c r="S608" s="49">
        <f t="shared" si="181"/>
        <v>0.7154175348118762</v>
      </c>
      <c r="T608" s="49">
        <f t="shared" si="182"/>
        <v>0.12364110090666809</v>
      </c>
      <c r="U608" s="49">
        <f t="shared" si="183"/>
        <v>-0.5385235007018343</v>
      </c>
      <c r="V608" s="49">
        <f t="shared" si="184"/>
        <v>1.3321328506059724</v>
      </c>
      <c r="W608" s="49">
        <f t="shared" si="185"/>
        <v>1.8475934771768192</v>
      </c>
      <c r="X608" s="49">
        <f t="shared" si="186"/>
        <v>-0.11891482512130006</v>
      </c>
      <c r="Y608" s="49">
        <f t="shared" si="187"/>
        <v>-3.1</v>
      </c>
      <c r="Z608" s="49">
        <f t="shared" si="188"/>
        <v>-0.5554254398034667</v>
      </c>
      <c r="AA608" s="49">
        <f t="shared" si="189"/>
        <v>-1.1246841364893529</v>
      </c>
      <c r="AB608" s="49">
        <f t="shared" si="190"/>
        <v>0.20246996023046318</v>
      </c>
      <c r="AC608" s="49">
        <f t="shared" si="191"/>
        <v>0.50185435264659106</v>
      </c>
      <c r="AD608" s="49">
        <f t="shared" si="192"/>
        <v>-0.568088712144311</v>
      </c>
      <c r="AE608" s="49">
        <f t="shared" si="193"/>
        <v>0.32315311131018237</v>
      </c>
      <c r="AF608" s="49">
        <f t="shared" si="194"/>
        <v>-0.91158151999067161</v>
      </c>
      <c r="AG608" s="49">
        <f t="shared" si="195"/>
        <v>-0.20629233225932522</v>
      </c>
      <c r="AH608" s="49">
        <f t="shared" si="196"/>
        <v>3.7335233954028775E-2</v>
      </c>
      <c r="AI608" s="49">
        <f t="shared" si="197"/>
        <v>-0.49254653868745213</v>
      </c>
      <c r="AJ608" s="87">
        <f t="shared" si="198"/>
        <v>-0.16366569204455228</v>
      </c>
      <c r="AK608" s="89">
        <f t="shared" si="199"/>
        <v>0.52626736548187492</v>
      </c>
      <c r="AL608" s="89">
        <f t="shared" si="199"/>
        <v>0.5404933686043486</v>
      </c>
      <c r="AM608" s="89">
        <f t="shared" si="199"/>
        <v>0.50997585057853123</v>
      </c>
      <c r="AN608" s="89">
        <f t="shared" si="199"/>
        <v>0.57570150605444437</v>
      </c>
      <c r="AU608" s="25"/>
      <c r="AV608" s="25"/>
      <c r="AW608" s="25"/>
      <c r="AX608" s="25"/>
      <c r="AY608" s="25"/>
      <c r="AZ608" s="25"/>
      <c r="BA608" s="25"/>
    </row>
    <row r="609" spans="1:53">
      <c r="A609" s="1" t="s">
        <v>10</v>
      </c>
      <c r="B609" s="1">
        <v>13121012000</v>
      </c>
      <c r="C609" s="1"/>
      <c r="D609" s="12">
        <v>68.599999999999994</v>
      </c>
      <c r="E609" s="12">
        <v>57.1</v>
      </c>
      <c r="F609" s="12">
        <v>19.3</v>
      </c>
      <c r="G609" s="12">
        <v>12.7</v>
      </c>
      <c r="H609" s="12">
        <v>14.7</v>
      </c>
      <c r="I609" s="12">
        <v>16.7</v>
      </c>
      <c r="J609" s="12">
        <v>60.7</v>
      </c>
      <c r="K609" s="12">
        <v>82.8</v>
      </c>
      <c r="L609" s="12">
        <v>60.2</v>
      </c>
      <c r="M609" s="12">
        <v>34.6</v>
      </c>
      <c r="N609" s="12">
        <v>51</v>
      </c>
      <c r="O609" s="12">
        <v>29.4</v>
      </c>
      <c r="P609" s="12">
        <v>50.7</v>
      </c>
      <c r="Q609" s="12">
        <v>28.7</v>
      </c>
      <c r="R609" s="23"/>
      <c r="S609" s="49">
        <f t="shared" si="181"/>
        <v>-0.46009160944711724</v>
      </c>
      <c r="T609" s="49">
        <f t="shared" si="182"/>
        <v>-1.2146441638637091</v>
      </c>
      <c r="U609" s="49">
        <f t="shared" si="183"/>
        <v>-1.2812995789287684</v>
      </c>
      <c r="V609" s="49">
        <f t="shared" si="184"/>
        <v>-1.0917551857589207</v>
      </c>
      <c r="W609" s="49">
        <f t="shared" si="185"/>
        <v>-1.9378556562225988</v>
      </c>
      <c r="X609" s="49">
        <f t="shared" si="186"/>
        <v>-0.69199765235455357</v>
      </c>
      <c r="Y609" s="49">
        <f t="shared" si="187"/>
        <v>-1.8405220892329237</v>
      </c>
      <c r="Z609" s="49">
        <f t="shared" si="188"/>
        <v>-2.5635916188254706</v>
      </c>
      <c r="AA609" s="49">
        <f t="shared" si="189"/>
        <v>-1.999046103700824</v>
      </c>
      <c r="AB609" s="49">
        <f t="shared" si="190"/>
        <v>-1.749756491382551</v>
      </c>
      <c r="AC609" s="49">
        <f t="shared" si="191"/>
        <v>-2.260234485275681</v>
      </c>
      <c r="AD609" s="49">
        <f t="shared" si="192"/>
        <v>-1.7611856729042552</v>
      </c>
      <c r="AE609" s="49">
        <f t="shared" si="193"/>
        <v>-1.9605449370810586</v>
      </c>
      <c r="AF609" s="49">
        <f t="shared" si="194"/>
        <v>-2.4719167411609582</v>
      </c>
      <c r="AG609" s="49">
        <f t="shared" si="195"/>
        <v>-1.811494237238142</v>
      </c>
      <c r="AH609" s="49">
        <f t="shared" si="196"/>
        <v>-1.2168808479726558</v>
      </c>
      <c r="AI609" s="49">
        <f t="shared" si="197"/>
        <v>-2.104131404636282</v>
      </c>
      <c r="AJ609" s="87">
        <f t="shared" si="198"/>
        <v>-2.1134704591054883</v>
      </c>
      <c r="AK609" s="89">
        <f t="shared" si="199"/>
        <v>4.7100891227569927E-2</v>
      </c>
      <c r="AL609" s="89">
        <f t="shared" si="199"/>
        <v>0.17394116408490512</v>
      </c>
      <c r="AM609" s="89">
        <f t="shared" si="199"/>
        <v>0.13500496329779704</v>
      </c>
      <c r="AN609" s="89">
        <f t="shared" si="199"/>
        <v>3.078819686426406E-2</v>
      </c>
      <c r="AU609" s="25"/>
      <c r="AV609" s="25"/>
      <c r="AW609" s="25"/>
      <c r="AX609" s="25"/>
      <c r="AY609" s="25"/>
      <c r="AZ609" s="25"/>
      <c r="BA609" s="25"/>
    </row>
    <row r="610" spans="1:53" ht="15" thickBot="1">
      <c r="A610" s="1" t="s">
        <v>10</v>
      </c>
      <c r="B610" s="1">
        <v>13121012300</v>
      </c>
      <c r="C610" s="1"/>
      <c r="D610" s="10">
        <v>67.3</v>
      </c>
      <c r="E610" s="10">
        <v>57.7</v>
      </c>
      <c r="F610" s="10">
        <v>14.3</v>
      </c>
      <c r="G610" s="10">
        <v>8.6</v>
      </c>
      <c r="H610" s="10">
        <v>11.8</v>
      </c>
      <c r="I610" s="10">
        <v>8.9</v>
      </c>
      <c r="J610" s="10">
        <v>50.2</v>
      </c>
      <c r="K610" s="10">
        <v>27.6</v>
      </c>
      <c r="L610" s="10">
        <v>48.9</v>
      </c>
      <c r="M610" s="10">
        <v>16.8</v>
      </c>
      <c r="N610" s="10">
        <v>68.3</v>
      </c>
      <c r="O610" s="10">
        <v>12.2</v>
      </c>
      <c r="P610" s="10">
        <v>24.1</v>
      </c>
      <c r="Q610" s="10">
        <v>14.1</v>
      </c>
      <c r="R610" s="57"/>
      <c r="S610" s="55">
        <f t="shared" si="181"/>
        <v>-0.57082797810919594</v>
      </c>
      <c r="T610" s="55">
        <f t="shared" si="182"/>
        <v>-1.1572890810878356</v>
      </c>
      <c r="U610" s="55">
        <f t="shared" si="183"/>
        <v>-1.5209047654535859</v>
      </c>
      <c r="V610" s="55">
        <f t="shared" si="184"/>
        <v>-1.3096924872741851</v>
      </c>
      <c r="W610" s="55">
        <f t="shared" si="185"/>
        <v>-0.90221391217936231</v>
      </c>
      <c r="X610" s="55">
        <f t="shared" si="186"/>
        <v>0.23926194189948347</v>
      </c>
      <c r="Y610" s="55">
        <f t="shared" si="187"/>
        <v>-1.3129922806367114</v>
      </c>
      <c r="Z610" s="55">
        <f t="shared" si="188"/>
        <v>0.16001459940584678</v>
      </c>
      <c r="AA610" s="55">
        <f t="shared" si="189"/>
        <v>-0.95901555322823184</v>
      </c>
      <c r="AB610" s="55">
        <f t="shared" si="190"/>
        <v>-0.24544346806170025</v>
      </c>
      <c r="AC610" s="55">
        <f t="shared" si="191"/>
        <v>-0.63492370649829022</v>
      </c>
      <c r="AD610" s="55">
        <f t="shared" si="192"/>
        <v>7.8891309811793611E-3</v>
      </c>
      <c r="AE610" s="55">
        <f t="shared" si="193"/>
        <v>-5.028178968461193E-2</v>
      </c>
      <c r="AF610" s="55">
        <f t="shared" si="194"/>
        <v>-0.28144614221036318</v>
      </c>
      <c r="AG610" s="55">
        <f t="shared" si="195"/>
        <v>-0.50712047310517816</v>
      </c>
      <c r="AH610" s="55">
        <f t="shared" si="196"/>
        <v>-0.93352265183448468</v>
      </c>
      <c r="AI610" s="55">
        <f t="shared" si="197"/>
        <v>-0.34814814062802846</v>
      </c>
      <c r="AJ610" s="86">
        <f t="shared" si="198"/>
        <v>-0.2396906268530215</v>
      </c>
      <c r="AK610" s="85">
        <f t="shared" si="199"/>
        <v>0.43646759689295894</v>
      </c>
      <c r="AL610" s="85">
        <f t="shared" si="199"/>
        <v>0.25675430367050561</v>
      </c>
      <c r="AM610" s="85">
        <f t="shared" si="199"/>
        <v>0.54357333376808714</v>
      </c>
      <c r="AN610" s="85">
        <f t="shared" si="199"/>
        <v>0.55445476406914485</v>
      </c>
      <c r="AO610" s="56"/>
      <c r="AP610" s="56"/>
      <c r="AQ610" s="56"/>
      <c r="AR610" s="56"/>
      <c r="AS610" s="56"/>
      <c r="AT610" s="56"/>
      <c r="AU610" s="25"/>
      <c r="AV610" s="25"/>
      <c r="AW610" s="25"/>
      <c r="AX610" s="25"/>
      <c r="AY610" s="25"/>
      <c r="AZ610" s="25"/>
      <c r="BA610" s="25"/>
    </row>
    <row r="611" spans="1:53">
      <c r="A611" s="1" t="s">
        <v>11</v>
      </c>
      <c r="B611" s="1">
        <v>13135050103</v>
      </c>
      <c r="C611" s="1"/>
      <c r="D611" s="12">
        <v>84.1</v>
      </c>
      <c r="E611" s="12">
        <v>81.599999999999994</v>
      </c>
      <c r="F611" s="12">
        <v>59.8</v>
      </c>
      <c r="G611" s="12">
        <v>58.3</v>
      </c>
      <c r="H611" s="12">
        <v>7.9</v>
      </c>
      <c r="I611" s="12">
        <v>10.8</v>
      </c>
      <c r="J611" s="12">
        <v>27.5</v>
      </c>
      <c r="K611" s="12">
        <v>35.6</v>
      </c>
      <c r="L611" s="12">
        <v>43.1</v>
      </c>
      <c r="M611" s="12">
        <v>17.899999999999999</v>
      </c>
      <c r="N611" s="12">
        <v>72.2</v>
      </c>
      <c r="O611" s="12">
        <v>16.2</v>
      </c>
      <c r="P611" s="12">
        <v>23.6</v>
      </c>
      <c r="Q611" s="12">
        <v>8.6</v>
      </c>
      <c r="R611" s="23"/>
      <c r="S611" s="49">
        <f t="shared" si="181"/>
        <v>0.8602266322930554</v>
      </c>
      <c r="T611" s="49">
        <f t="shared" si="182"/>
        <v>1.1273550494844515</v>
      </c>
      <c r="U611" s="49">
        <f t="shared" si="183"/>
        <v>0.65950243192225322</v>
      </c>
      <c r="V611" s="49">
        <f t="shared" si="184"/>
        <v>1.3321328506059724</v>
      </c>
      <c r="W611" s="49">
        <f t="shared" si="185"/>
        <v>0.49054567463740495</v>
      </c>
      <c r="X611" s="49">
        <f t="shared" si="186"/>
        <v>1.241665611965386E-2</v>
      </c>
      <c r="Y611" s="49">
        <f t="shared" si="187"/>
        <v>-0.1725230753858524</v>
      </c>
      <c r="Z611" s="49">
        <f t="shared" si="188"/>
        <v>-0.23471093946825722</v>
      </c>
      <c r="AA611" s="49">
        <f t="shared" si="189"/>
        <v>-0.42519456272017608</v>
      </c>
      <c r="AB611" s="49">
        <f t="shared" si="190"/>
        <v>-0.33840663242422453</v>
      </c>
      <c r="AC611" s="49">
        <f t="shared" si="191"/>
        <v>-0.26852416677390673</v>
      </c>
      <c r="AD611" s="49">
        <f t="shared" si="192"/>
        <v>-0.40352361410845655</v>
      </c>
      <c r="AE611" s="49">
        <f t="shared" si="193"/>
        <v>-1.4374587665881733E-2</v>
      </c>
      <c r="AF611" s="49">
        <f t="shared" si="194"/>
        <v>0.54373113821623098</v>
      </c>
      <c r="AG611" s="49">
        <f t="shared" si="195"/>
        <v>8.2407218373002231E-2</v>
      </c>
      <c r="AH611" s="49">
        <f t="shared" si="196"/>
        <v>0.6156651742395628</v>
      </c>
      <c r="AI611" s="49">
        <f t="shared" si="197"/>
        <v>-0.33277071153755261</v>
      </c>
      <c r="AJ611" s="87">
        <f t="shared" si="198"/>
        <v>-3.5672807583003507E-2</v>
      </c>
      <c r="AK611" s="90">
        <f t="shared" si="199"/>
        <v>0.61244664633509571</v>
      </c>
      <c r="AL611" s="90">
        <f t="shared" si="199"/>
        <v>0.70951377713364416</v>
      </c>
      <c r="AM611" s="90">
        <f t="shared" si="199"/>
        <v>0.54715123298517709</v>
      </c>
      <c r="AN611" s="90">
        <f t="shared" si="199"/>
        <v>0.61147176746880638</v>
      </c>
      <c r="AO611" s="25"/>
      <c r="AP611" s="25"/>
      <c r="AQ611" s="25"/>
      <c r="AR611" s="25"/>
      <c r="AS611" s="25"/>
      <c r="AT611" s="25"/>
      <c r="AU611" s="25"/>
      <c r="AV611" s="25"/>
      <c r="AW611" s="25"/>
      <c r="AX611" s="25"/>
      <c r="AY611" s="25"/>
      <c r="AZ611" s="25"/>
      <c r="BA611" s="25"/>
    </row>
    <row r="612" spans="1:53">
      <c r="A612" s="1" t="s">
        <v>11</v>
      </c>
      <c r="B612" s="1">
        <v>13135050105</v>
      </c>
      <c r="C612" s="1"/>
      <c r="D612" s="12">
        <v>88.5</v>
      </c>
      <c r="E612" s="12">
        <v>91.1</v>
      </c>
      <c r="F612" s="12">
        <v>55.8</v>
      </c>
      <c r="G612" s="12">
        <v>60.1</v>
      </c>
      <c r="H612" s="12">
        <v>8.4</v>
      </c>
      <c r="I612" s="12">
        <v>14.2</v>
      </c>
      <c r="J612" s="12">
        <v>40.200000000000003</v>
      </c>
      <c r="K612" s="12">
        <v>57.7</v>
      </c>
      <c r="L612" s="12">
        <v>38.6</v>
      </c>
      <c r="M612" s="12">
        <v>34.6</v>
      </c>
      <c r="N612" s="12">
        <v>78.3</v>
      </c>
      <c r="O612" s="12">
        <v>26.3</v>
      </c>
      <c r="P612" s="12">
        <v>43.1</v>
      </c>
      <c r="Q612" s="12">
        <v>14.7</v>
      </c>
      <c r="R612" s="23"/>
      <c r="S612" s="49">
        <f t="shared" si="181"/>
        <v>1.2350266493031694</v>
      </c>
      <c r="T612" s="49">
        <f t="shared" si="182"/>
        <v>2.0354771934357792</v>
      </c>
      <c r="U612" s="49">
        <f t="shared" si="183"/>
        <v>0.46781828270239922</v>
      </c>
      <c r="V612" s="49">
        <f t="shared" si="184"/>
        <v>1.4278126415151133</v>
      </c>
      <c r="W612" s="49">
        <f t="shared" si="185"/>
        <v>0.3119867532506399</v>
      </c>
      <c r="X612" s="49">
        <f t="shared" si="186"/>
        <v>-0.39351701317056725</v>
      </c>
      <c r="Y612" s="49">
        <f t="shared" si="187"/>
        <v>-0.81058293911650925</v>
      </c>
      <c r="Z612" s="49">
        <f t="shared" si="188"/>
        <v>-1.3251402406079695</v>
      </c>
      <c r="AA612" s="49">
        <f t="shared" si="189"/>
        <v>-1.1023104567374055E-2</v>
      </c>
      <c r="AB612" s="49">
        <f t="shared" si="190"/>
        <v>-1.749756491382551</v>
      </c>
      <c r="AC612" s="49">
        <f t="shared" si="191"/>
        <v>0.30456229279499941</v>
      </c>
      <c r="AD612" s="49">
        <f t="shared" si="192"/>
        <v>-1.4423407954597873</v>
      </c>
      <c r="AE612" s="49">
        <f t="shared" si="193"/>
        <v>-1.4147554663963595</v>
      </c>
      <c r="AF612" s="49">
        <f t="shared" si="194"/>
        <v>-0.37146548189326428</v>
      </c>
      <c r="AG612" s="49">
        <f t="shared" si="195"/>
        <v>-0.38302176618501349</v>
      </c>
      <c r="AH612" s="49">
        <f t="shared" si="196"/>
        <v>0.61057450970286065</v>
      </c>
      <c r="AI612" s="49">
        <f t="shared" si="197"/>
        <v>-1.0286399455192983</v>
      </c>
      <c r="AJ612" s="87">
        <f t="shared" si="198"/>
        <v>-0.73099986273860285</v>
      </c>
      <c r="AK612" s="89">
        <f t="shared" si="199"/>
        <v>0.47351212049464153</v>
      </c>
      <c r="AL612" s="89">
        <f t="shared" si="199"/>
        <v>0.70802599975996328</v>
      </c>
      <c r="AM612" s="89">
        <f t="shared" si="199"/>
        <v>0.38524185445308506</v>
      </c>
      <c r="AN612" s="89">
        <f t="shared" si="199"/>
        <v>0.41714822646863231</v>
      </c>
      <c r="AO612" s="25"/>
      <c r="AP612" s="25"/>
      <c r="AQ612" s="25"/>
      <c r="AR612" s="25"/>
      <c r="AS612" s="25"/>
      <c r="AT612" s="25"/>
      <c r="AU612" s="25"/>
      <c r="AV612" s="25"/>
      <c r="AW612" s="25"/>
      <c r="AX612" s="25"/>
      <c r="AY612" s="25"/>
      <c r="AZ612" s="25"/>
      <c r="BA612" s="25"/>
    </row>
    <row r="613" spans="1:53">
      <c r="A613" s="1" t="s">
        <v>11</v>
      </c>
      <c r="B613" s="1">
        <v>13135050106</v>
      </c>
      <c r="C613" s="1"/>
      <c r="D613" s="12">
        <v>86.8</v>
      </c>
      <c r="E613" s="12">
        <v>87.2</v>
      </c>
      <c r="F613" s="12">
        <v>58.7</v>
      </c>
      <c r="G613" s="12">
        <v>59.3</v>
      </c>
      <c r="H613" s="12">
        <v>5.4</v>
      </c>
      <c r="I613" s="12">
        <v>7.6</v>
      </c>
      <c r="J613" s="12">
        <v>35.299999999999997</v>
      </c>
      <c r="K613" s="12">
        <v>27.8</v>
      </c>
      <c r="L613" s="12">
        <v>35.4</v>
      </c>
      <c r="M613" s="12">
        <v>24.7</v>
      </c>
      <c r="N613" s="12">
        <v>77.599999999999994</v>
      </c>
      <c r="O613" s="12">
        <v>20.6</v>
      </c>
      <c r="P613" s="12">
        <v>28.6</v>
      </c>
      <c r="Q613" s="12">
        <v>8.4</v>
      </c>
      <c r="R613" s="23"/>
      <c r="S613" s="49">
        <f t="shared" si="181"/>
        <v>1.090217551821989</v>
      </c>
      <c r="T613" s="49">
        <f t="shared" si="182"/>
        <v>1.6626691553926034</v>
      </c>
      <c r="U613" s="49">
        <f t="shared" si="183"/>
        <v>0.60678929088679368</v>
      </c>
      <c r="V613" s="49">
        <f t="shared" si="184"/>
        <v>1.3852882899999395</v>
      </c>
      <c r="W613" s="49">
        <f t="shared" si="185"/>
        <v>1.3833402815712299</v>
      </c>
      <c r="X613" s="49">
        <f t="shared" si="186"/>
        <v>0.3944718742751564</v>
      </c>
      <c r="Y613" s="49">
        <f t="shared" si="187"/>
        <v>-0.56440236177160996</v>
      </c>
      <c r="Z613" s="49">
        <f t="shared" si="188"/>
        <v>0.15014646093399422</v>
      </c>
      <c r="AA613" s="49">
        <f t="shared" si="189"/>
        <v>0.28349882123017434</v>
      </c>
      <c r="AB613" s="49">
        <f t="shared" si="190"/>
        <v>-0.91308801211983048</v>
      </c>
      <c r="AC613" s="49">
        <f t="shared" si="191"/>
        <v>0.23879827284446886</v>
      </c>
      <c r="AD613" s="49">
        <f t="shared" si="192"/>
        <v>-0.85607763370705625</v>
      </c>
      <c r="AE613" s="49">
        <f t="shared" si="193"/>
        <v>-0.37344660785318373</v>
      </c>
      <c r="AF613" s="49">
        <f t="shared" si="194"/>
        <v>0.57373758477719794</v>
      </c>
      <c r="AG613" s="49">
        <f t="shared" si="195"/>
        <v>0.19571165271684385</v>
      </c>
      <c r="AH613" s="49">
        <f t="shared" si="196"/>
        <v>0.85119629745372882</v>
      </c>
      <c r="AI613" s="49">
        <f t="shared" si="197"/>
        <v>-0.15981424331855398</v>
      </c>
      <c r="AJ613" s="87">
        <f t="shared" si="198"/>
        <v>-0.1042470959846433</v>
      </c>
      <c r="AK613" s="89">
        <f t="shared" si="199"/>
        <v>0.64626898740852812</v>
      </c>
      <c r="AL613" s="89">
        <f t="shared" si="199"/>
        <v>0.77834916657823572</v>
      </c>
      <c r="AM613" s="89">
        <f t="shared" si="199"/>
        <v>0.58739338325557999</v>
      </c>
      <c r="AN613" s="89">
        <f t="shared" si="199"/>
        <v>0.592307262873495</v>
      </c>
      <c r="AO613" s="25"/>
      <c r="AP613" s="25"/>
      <c r="AQ613" s="25"/>
      <c r="AR613" s="25"/>
      <c r="AS613" s="25"/>
      <c r="AT613" s="25"/>
      <c r="AU613" s="25"/>
      <c r="AV613" s="25"/>
      <c r="AW613" s="25"/>
      <c r="AX613" s="25"/>
      <c r="AY613" s="25"/>
      <c r="AZ613" s="25"/>
      <c r="BA613" s="25"/>
    </row>
    <row r="614" spans="1:53">
      <c r="A614" s="1" t="s">
        <v>11</v>
      </c>
      <c r="B614" s="1">
        <v>13135050107</v>
      </c>
      <c r="C614" s="1"/>
      <c r="D614" s="12">
        <v>82</v>
      </c>
      <c r="E614" s="12">
        <v>77.099999999999994</v>
      </c>
      <c r="F614" s="12">
        <v>62.6</v>
      </c>
      <c r="G614" s="12">
        <v>57.7</v>
      </c>
      <c r="H614" s="12">
        <v>9.1</v>
      </c>
      <c r="I614" s="12">
        <v>5.9</v>
      </c>
      <c r="J614" s="12">
        <v>10.7</v>
      </c>
      <c r="K614" s="12">
        <v>16.899999999999999</v>
      </c>
      <c r="L614" s="12">
        <v>30.2</v>
      </c>
      <c r="M614" s="12">
        <v>3.8</v>
      </c>
      <c r="N614" s="12">
        <v>65.8</v>
      </c>
      <c r="O614" s="12">
        <v>5.3</v>
      </c>
      <c r="P614" s="12">
        <v>15.3</v>
      </c>
      <c r="Q614" s="12">
        <v>8.1</v>
      </c>
      <c r="R614" s="23"/>
      <c r="S614" s="49">
        <f t="shared" si="181"/>
        <v>0.68134480599277447</v>
      </c>
      <c r="T614" s="49">
        <f t="shared" si="182"/>
        <v>0.69719192866540147</v>
      </c>
      <c r="U614" s="49">
        <f t="shared" si="183"/>
        <v>0.79368133637615124</v>
      </c>
      <c r="V614" s="49">
        <f t="shared" si="184"/>
        <v>1.3002395869695926</v>
      </c>
      <c r="W614" s="49">
        <f t="shared" si="185"/>
        <v>6.2004263309169153E-2</v>
      </c>
      <c r="X614" s="49">
        <f t="shared" si="186"/>
        <v>0.59743870892026696</v>
      </c>
      <c r="Y614" s="49">
        <f t="shared" si="187"/>
        <v>0.67152461836808719</v>
      </c>
      <c r="Z614" s="49">
        <f t="shared" si="188"/>
        <v>0.68796000764996101</v>
      </c>
      <c r="AA614" s="49">
        <f t="shared" si="189"/>
        <v>0.76209695065118999</v>
      </c>
      <c r="AB614" s="49">
        <f t="shared" si="190"/>
        <v>0.85321211076813441</v>
      </c>
      <c r="AC614" s="49">
        <f t="shared" si="191"/>
        <v>-0.86979520632161256</v>
      </c>
      <c r="AD614" s="49">
        <f t="shared" si="192"/>
        <v>0.7175761162608012</v>
      </c>
      <c r="AE614" s="49">
        <f t="shared" si="193"/>
        <v>0.58168496584503959</v>
      </c>
      <c r="AF614" s="49">
        <f t="shared" si="194"/>
        <v>0.61874725461864855</v>
      </c>
      <c r="AG614" s="49">
        <f t="shared" si="195"/>
        <v>0.57200441530007029</v>
      </c>
      <c r="AH614" s="49">
        <f t="shared" si="196"/>
        <v>0.68620360694306337</v>
      </c>
      <c r="AI614" s="49">
        <f t="shared" si="197"/>
        <v>0.76775635635642836</v>
      </c>
      <c r="AJ614" s="87">
        <f t="shared" si="198"/>
        <v>0.2620532826007192</v>
      </c>
      <c r="AK614" s="89">
        <f t="shared" si="199"/>
        <v>0.75859558992199605</v>
      </c>
      <c r="AL614" s="89">
        <f t="shared" si="199"/>
        <v>0.73012905896856961</v>
      </c>
      <c r="AM614" s="89">
        <f t="shared" si="199"/>
        <v>0.80321321262018153</v>
      </c>
      <c r="AN614" s="89">
        <f t="shared" si="199"/>
        <v>0.69467748722854072</v>
      </c>
      <c r="AO614" s="25"/>
      <c r="AP614" s="25"/>
      <c r="AQ614" s="25"/>
      <c r="AR614" s="25"/>
      <c r="AS614" s="25"/>
      <c r="AT614" s="25"/>
      <c r="AU614" s="25"/>
      <c r="AV614" s="25"/>
      <c r="AW614" s="25"/>
      <c r="AX614" s="25"/>
      <c r="AY614" s="25"/>
      <c r="AZ614" s="25"/>
      <c r="BA614" s="25"/>
    </row>
    <row r="615" spans="1:53">
      <c r="A615" s="1" t="s">
        <v>11</v>
      </c>
      <c r="B615" s="1">
        <v>13135050108</v>
      </c>
      <c r="C615" s="1"/>
      <c r="D615" s="12">
        <v>90.3</v>
      </c>
      <c r="E615" s="12">
        <v>87.5</v>
      </c>
      <c r="F615" s="12">
        <v>79.5</v>
      </c>
      <c r="G615" s="12">
        <v>74</v>
      </c>
      <c r="H615" s="12">
        <v>6.8</v>
      </c>
      <c r="I615" s="12">
        <v>4.0999999999999996</v>
      </c>
      <c r="J615" s="12">
        <v>16.7</v>
      </c>
      <c r="K615" s="12">
        <v>13.5</v>
      </c>
      <c r="L615" s="12">
        <v>31.3</v>
      </c>
      <c r="M615" s="12">
        <v>5.3</v>
      </c>
      <c r="N615" s="12">
        <v>87.9</v>
      </c>
      <c r="O615" s="12">
        <v>7.6</v>
      </c>
      <c r="P615" s="12">
        <v>13.2</v>
      </c>
      <c r="Q615" s="12">
        <v>7.8</v>
      </c>
      <c r="R615" s="23"/>
      <c r="S615" s="49">
        <f t="shared" si="181"/>
        <v>1.3883539289891247</v>
      </c>
      <c r="T615" s="49">
        <f t="shared" si="182"/>
        <v>1.6913466967805397</v>
      </c>
      <c r="U615" s="49">
        <f t="shared" si="183"/>
        <v>1.6035468668300343</v>
      </c>
      <c r="V615" s="49">
        <f t="shared" si="184"/>
        <v>2.1666732490912537</v>
      </c>
      <c r="W615" s="49">
        <f t="shared" si="185"/>
        <v>0.88337530168828815</v>
      </c>
      <c r="X615" s="49">
        <f t="shared" si="186"/>
        <v>0.81234476913273712</v>
      </c>
      <c r="Y615" s="49">
        <f t="shared" si="187"/>
        <v>0.37007901345596594</v>
      </c>
      <c r="Z615" s="49">
        <f t="shared" si="188"/>
        <v>0.8557183616714551</v>
      </c>
      <c r="AA615" s="49">
        <f t="shared" si="189"/>
        <v>0.66085503865828266</v>
      </c>
      <c r="AB615" s="49">
        <f t="shared" si="190"/>
        <v>0.72644415936469198</v>
      </c>
      <c r="AC615" s="49">
        <f t="shared" si="191"/>
        <v>1.2064688521165583</v>
      </c>
      <c r="AD615" s="49">
        <f t="shared" si="192"/>
        <v>0.48101378783426063</v>
      </c>
      <c r="AE615" s="49">
        <f t="shared" si="193"/>
        <v>0.73249521432370657</v>
      </c>
      <c r="AF615" s="49">
        <f t="shared" si="194"/>
        <v>0.66375692446009915</v>
      </c>
      <c r="AG615" s="49">
        <f t="shared" si="195"/>
        <v>0.93076015847812099</v>
      </c>
      <c r="AH615" s="49">
        <f t="shared" si="196"/>
        <v>1.2736742608525635</v>
      </c>
      <c r="AI615" s="49">
        <f t="shared" si="197"/>
        <v>0.74767251989814321</v>
      </c>
      <c r="AJ615" s="87">
        <f t="shared" si="198"/>
        <v>0.77093369468365625</v>
      </c>
      <c r="AK615" s="89">
        <f t="shared" si="199"/>
        <v>0.86568724240753059</v>
      </c>
      <c r="AL615" s="89">
        <f t="shared" si="199"/>
        <v>0.90182089611214233</v>
      </c>
      <c r="AM615" s="89">
        <f t="shared" si="199"/>
        <v>0.79854026356494801</v>
      </c>
      <c r="AN615" s="89">
        <f t="shared" si="199"/>
        <v>0.83689465379551009</v>
      </c>
      <c r="AO615" s="25"/>
      <c r="AP615" s="25"/>
      <c r="AQ615" s="25"/>
      <c r="AR615" s="25"/>
      <c r="AS615" s="25"/>
      <c r="AT615" s="25"/>
      <c r="AU615" s="25"/>
      <c r="AV615" s="25"/>
      <c r="AW615" s="25"/>
      <c r="AX615" s="25"/>
      <c r="AY615" s="25"/>
      <c r="AZ615" s="25"/>
      <c r="BA615" s="25"/>
    </row>
    <row r="616" spans="1:53">
      <c r="A616" s="1" t="s">
        <v>11</v>
      </c>
      <c r="B616" s="1">
        <v>13135050109</v>
      </c>
      <c r="C616" s="1"/>
      <c r="D616" s="12">
        <v>86.8</v>
      </c>
      <c r="E616" s="12">
        <v>83.1</v>
      </c>
      <c r="F616" s="12">
        <v>68.8</v>
      </c>
      <c r="G616" s="12">
        <v>66.599999999999994</v>
      </c>
      <c r="H616" s="12">
        <v>7.2</v>
      </c>
      <c r="I616" s="12">
        <v>6.2</v>
      </c>
      <c r="J616" s="12">
        <v>19.100000000000001</v>
      </c>
      <c r="K616" s="12">
        <v>18.5</v>
      </c>
      <c r="L616" s="12">
        <v>26.8</v>
      </c>
      <c r="M616" s="12">
        <v>11.5</v>
      </c>
      <c r="N616" s="12">
        <v>82.9</v>
      </c>
      <c r="O616" s="12">
        <v>6.7</v>
      </c>
      <c r="P616" s="12">
        <v>16.5</v>
      </c>
      <c r="Q616" s="12">
        <v>10.6</v>
      </c>
      <c r="R616" s="23"/>
      <c r="S616" s="49">
        <f t="shared" si="181"/>
        <v>1.090217551821989</v>
      </c>
      <c r="T616" s="49">
        <f t="shared" si="182"/>
        <v>1.2707427564241347</v>
      </c>
      <c r="U616" s="49">
        <f t="shared" si="183"/>
        <v>1.0907917676669248</v>
      </c>
      <c r="V616" s="49">
        <f t="shared" si="184"/>
        <v>1.7733229975758982</v>
      </c>
      <c r="W616" s="49">
        <f t="shared" si="185"/>
        <v>0.74052816457887605</v>
      </c>
      <c r="X616" s="49">
        <f t="shared" si="186"/>
        <v>0.5616210322181886</v>
      </c>
      <c r="Y616" s="49">
        <f t="shared" si="187"/>
        <v>0.2495007714911173</v>
      </c>
      <c r="Z616" s="49">
        <f t="shared" si="188"/>
        <v>0.60901489987514013</v>
      </c>
      <c r="AA616" s="49">
        <f t="shared" si="189"/>
        <v>1.0750264968110848</v>
      </c>
      <c r="AB616" s="49">
        <f t="shared" si="190"/>
        <v>0.20246996023046318</v>
      </c>
      <c r="AC616" s="49">
        <f t="shared" si="191"/>
        <v>0.7367258524699134</v>
      </c>
      <c r="AD616" s="49">
        <f t="shared" si="192"/>
        <v>0.57358165547942863</v>
      </c>
      <c r="AE616" s="49">
        <f t="shared" si="193"/>
        <v>0.49550768100008719</v>
      </c>
      <c r="AF616" s="49">
        <f t="shared" si="194"/>
        <v>0.24366667260656036</v>
      </c>
      <c r="AG616" s="49">
        <f t="shared" si="195"/>
        <v>0.70310372058598647</v>
      </c>
      <c r="AH616" s="49">
        <f t="shared" si="196"/>
        <v>0.9681035773967327</v>
      </c>
      <c r="AI616" s="49">
        <f t="shared" si="197"/>
        <v>0.62883711897222938</v>
      </c>
      <c r="AJ616" s="87">
        <f t="shared" si="198"/>
        <v>0.51237046538899733</v>
      </c>
      <c r="AK616" s="89">
        <f t="shared" si="199"/>
        <v>0.79772985190872725</v>
      </c>
      <c r="AL616" s="89">
        <f t="shared" si="199"/>
        <v>0.8125160233144777</v>
      </c>
      <c r="AM616" s="89">
        <f t="shared" si="199"/>
        <v>0.77089057742861355</v>
      </c>
      <c r="AN616" s="89">
        <f t="shared" si="199"/>
        <v>0.76463380630449107</v>
      </c>
      <c r="AO616" s="25"/>
      <c r="AP616" s="25"/>
      <c r="AQ616" s="25"/>
      <c r="AR616" s="25"/>
      <c r="AS616" s="25"/>
      <c r="AT616" s="25"/>
      <c r="AU616" s="25"/>
      <c r="AV616" s="25"/>
      <c r="AW616" s="25"/>
      <c r="AX616" s="25"/>
      <c r="AY616" s="25"/>
      <c r="AZ616" s="25"/>
      <c r="BA616" s="25"/>
    </row>
    <row r="617" spans="1:53">
      <c r="A617" s="1" t="s">
        <v>11</v>
      </c>
      <c r="B617" s="1">
        <v>13135050205</v>
      </c>
      <c r="C617" s="1"/>
      <c r="D617" s="12">
        <v>73.599999999999994</v>
      </c>
      <c r="E617" s="12">
        <v>74.3</v>
      </c>
      <c r="F617" s="12">
        <v>60.5</v>
      </c>
      <c r="G617" s="12">
        <v>52.8</v>
      </c>
      <c r="H617" s="12">
        <v>7.7</v>
      </c>
      <c r="I617" s="12">
        <v>11.6</v>
      </c>
      <c r="J617" s="12">
        <v>15.8</v>
      </c>
      <c r="K617" s="12">
        <v>36</v>
      </c>
      <c r="L617" s="12">
        <v>40.700000000000003</v>
      </c>
      <c r="M617" s="12">
        <v>10.9</v>
      </c>
      <c r="N617" s="12">
        <v>81.3</v>
      </c>
      <c r="O617" s="12">
        <v>13</v>
      </c>
      <c r="P617" s="12">
        <v>22.6</v>
      </c>
      <c r="Q617" s="12">
        <v>6.1</v>
      </c>
      <c r="R617" s="23"/>
      <c r="S617" s="49">
        <f t="shared" si="181"/>
        <v>-3.4182499208351862E-2</v>
      </c>
      <c r="T617" s="49">
        <f t="shared" si="182"/>
        <v>0.42953487571132615</v>
      </c>
      <c r="U617" s="49">
        <f t="shared" si="183"/>
        <v>0.69304715803572781</v>
      </c>
      <c r="V617" s="49">
        <f t="shared" si="184"/>
        <v>1.0397779339391542</v>
      </c>
      <c r="W617" s="49">
        <f t="shared" si="185"/>
        <v>0.56196924319211095</v>
      </c>
      <c r="X617" s="49">
        <f t="shared" si="186"/>
        <v>-8.3097148419221611E-2</v>
      </c>
      <c r="Y617" s="49">
        <f t="shared" si="187"/>
        <v>0.41529585419278403</v>
      </c>
      <c r="Z617" s="49">
        <f t="shared" si="188"/>
        <v>-0.25444721641196233</v>
      </c>
      <c r="AA617" s="49">
        <f t="shared" si="189"/>
        <v>-0.20430311837201515</v>
      </c>
      <c r="AB617" s="49">
        <f t="shared" si="190"/>
        <v>0.25317714079184012</v>
      </c>
      <c r="AC617" s="49">
        <f t="shared" si="191"/>
        <v>0.58640809258298632</v>
      </c>
      <c r="AD617" s="49">
        <f t="shared" si="192"/>
        <v>-7.4393418036747899E-2</v>
      </c>
      <c r="AE617" s="49">
        <f t="shared" si="193"/>
        <v>5.7439816371578668E-2</v>
      </c>
      <c r="AF617" s="49">
        <f t="shared" si="194"/>
        <v>0.91881172022831914</v>
      </c>
      <c r="AG617" s="49">
        <f t="shared" si="195"/>
        <v>0.24510192861750543</v>
      </c>
      <c r="AH617" s="49">
        <f t="shared" si="196"/>
        <v>0.43176363106336135</v>
      </c>
      <c r="AI617" s="49">
        <f t="shared" si="197"/>
        <v>-6.8524397997379125E-2</v>
      </c>
      <c r="AJ617" s="87">
        <f t="shared" si="198"/>
        <v>0.37206655278653405</v>
      </c>
      <c r="AK617" s="89">
        <f t="shared" si="199"/>
        <v>0.66101240647149007</v>
      </c>
      <c r="AL617" s="89">
        <f t="shared" si="199"/>
        <v>0.65576744343792881</v>
      </c>
      <c r="AM617" s="89">
        <f t="shared" si="199"/>
        <v>0.60863398623161269</v>
      </c>
      <c r="AN617" s="89">
        <f t="shared" si="199"/>
        <v>0.72542297319950222</v>
      </c>
      <c r="AO617" s="25"/>
      <c r="AP617" s="25"/>
      <c r="AQ617" s="25"/>
      <c r="AR617" s="25"/>
      <c r="AS617" s="25"/>
      <c r="AT617" s="25"/>
      <c r="AU617" s="25"/>
      <c r="AV617" s="25"/>
      <c r="AW617" s="25"/>
      <c r="AX617" s="25"/>
      <c r="AY617" s="25"/>
      <c r="AZ617" s="25"/>
      <c r="BA617" s="25"/>
    </row>
    <row r="618" spans="1:53">
      <c r="A618" s="1" t="s">
        <v>11</v>
      </c>
      <c r="B618" s="1">
        <v>13135050208</v>
      </c>
      <c r="C618" s="1"/>
      <c r="D618" s="12">
        <v>81.599999999999994</v>
      </c>
      <c r="E618" s="12">
        <v>79.5</v>
      </c>
      <c r="F618" s="12">
        <v>61.3</v>
      </c>
      <c r="G618" s="12">
        <v>50.5</v>
      </c>
      <c r="H618" s="12">
        <v>6.8</v>
      </c>
      <c r="I618" s="12">
        <v>8.5</v>
      </c>
      <c r="J618" s="12">
        <v>10.3</v>
      </c>
      <c r="K618" s="12">
        <v>23.3</v>
      </c>
      <c r="L618" s="12">
        <v>32.4</v>
      </c>
      <c r="M618" s="12">
        <v>5.5</v>
      </c>
      <c r="N618" s="12">
        <v>89.2</v>
      </c>
      <c r="O618" s="12">
        <v>8</v>
      </c>
      <c r="P618" s="12">
        <v>27.5</v>
      </c>
      <c r="Q618" s="12">
        <v>9.9</v>
      </c>
      <c r="R618" s="23"/>
      <c r="S618" s="49">
        <f t="shared" si="181"/>
        <v>0.64727207717367274</v>
      </c>
      <c r="T618" s="49">
        <f t="shared" si="182"/>
        <v>0.92661225976889527</v>
      </c>
      <c r="U618" s="49">
        <f t="shared" si="183"/>
        <v>0.73138398787969849</v>
      </c>
      <c r="V618" s="49">
        <f t="shared" si="184"/>
        <v>0.91752042333303041</v>
      </c>
      <c r="W618" s="49">
        <f t="shared" si="185"/>
        <v>0.88337530168828815</v>
      </c>
      <c r="X618" s="49">
        <f t="shared" si="186"/>
        <v>0.28701884416892132</v>
      </c>
      <c r="Y618" s="49">
        <f t="shared" si="187"/>
        <v>0.69162099202889527</v>
      </c>
      <c r="Z618" s="49">
        <f t="shared" si="188"/>
        <v>0.37217957655067774</v>
      </c>
      <c r="AA618" s="49">
        <f t="shared" si="189"/>
        <v>0.55961312666537566</v>
      </c>
      <c r="AB618" s="49">
        <f t="shared" si="190"/>
        <v>0.70954176584423301</v>
      </c>
      <c r="AC618" s="49">
        <f t="shared" si="191"/>
        <v>1.3286020320246856</v>
      </c>
      <c r="AD618" s="49">
        <f t="shared" si="192"/>
        <v>0.43987251332529698</v>
      </c>
      <c r="AE618" s="49">
        <f t="shared" si="193"/>
        <v>-0.29445076341197718</v>
      </c>
      <c r="AF618" s="49">
        <f t="shared" si="194"/>
        <v>0.34868923556994497</v>
      </c>
      <c r="AG618" s="49">
        <f t="shared" si="195"/>
        <v>0.5763967664041737</v>
      </c>
      <c r="AH618" s="49">
        <f t="shared" si="196"/>
        <v>0.72640055514877155</v>
      </c>
      <c r="AI618" s="49">
        <f t="shared" si="197"/>
        <v>0.54711148968676204</v>
      </c>
      <c r="AJ618" s="87">
        <f t="shared" si="198"/>
        <v>0.45567825437698756</v>
      </c>
      <c r="AK618" s="89">
        <f t="shared" si="199"/>
        <v>0.75990674422957083</v>
      </c>
      <c r="AL618" s="89">
        <f t="shared" si="199"/>
        <v>0.74187685920178126</v>
      </c>
      <c r="AM618" s="89">
        <f t="shared" si="199"/>
        <v>0.7518753009922059</v>
      </c>
      <c r="AN618" s="89">
        <f t="shared" si="199"/>
        <v>0.74878999423174286</v>
      </c>
      <c r="AO618" s="25"/>
      <c r="AP618" s="25"/>
      <c r="AQ618" s="25"/>
      <c r="AR618" s="25"/>
      <c r="AS618" s="25"/>
      <c r="AT618" s="25"/>
      <c r="AU618" s="25"/>
      <c r="AV618" s="25"/>
      <c r="AW618" s="25"/>
      <c r="AX618" s="25"/>
      <c r="AY618" s="25"/>
      <c r="AZ618" s="25"/>
      <c r="BA618" s="25"/>
    </row>
    <row r="619" spans="1:53">
      <c r="A619" s="1" t="s">
        <v>11</v>
      </c>
      <c r="B619" s="1">
        <v>13135050209</v>
      </c>
      <c r="C619" s="1"/>
      <c r="D619" s="12">
        <v>73.599999999999994</v>
      </c>
      <c r="E619" s="12">
        <v>74.3</v>
      </c>
      <c r="F619" s="12">
        <v>53.4</v>
      </c>
      <c r="G619" s="12">
        <v>52.8</v>
      </c>
      <c r="H619" s="12">
        <v>8.6</v>
      </c>
      <c r="I619" s="12">
        <v>21.1</v>
      </c>
      <c r="J619" s="12">
        <v>23.6</v>
      </c>
      <c r="K619" s="12">
        <v>32.9</v>
      </c>
      <c r="L619" s="12">
        <v>45.7</v>
      </c>
      <c r="M619" s="12">
        <v>11.5</v>
      </c>
      <c r="N619" s="12">
        <v>81.3</v>
      </c>
      <c r="O619" s="12">
        <v>7.4</v>
      </c>
      <c r="P619" s="12">
        <v>43</v>
      </c>
      <c r="Q619" s="12">
        <v>17.899999999999999</v>
      </c>
      <c r="R619" s="23"/>
      <c r="S619" s="49">
        <f t="shared" si="181"/>
        <v>-3.4182499208351862E-2</v>
      </c>
      <c r="T619" s="49">
        <f t="shared" si="182"/>
        <v>0.42953487571132615</v>
      </c>
      <c r="U619" s="49">
        <f t="shared" si="183"/>
        <v>0.35280779317048688</v>
      </c>
      <c r="V619" s="49">
        <f t="shared" si="184"/>
        <v>1.0397779339391542</v>
      </c>
      <c r="W619" s="49">
        <f t="shared" si="185"/>
        <v>0.24056318469593416</v>
      </c>
      <c r="X619" s="49">
        <f t="shared" si="186"/>
        <v>-1.2173235773183695</v>
      </c>
      <c r="Y619" s="49">
        <f t="shared" si="187"/>
        <v>2.3416567807026348E-2</v>
      </c>
      <c r="Z619" s="49">
        <f t="shared" si="188"/>
        <v>-0.10149107009824698</v>
      </c>
      <c r="AA619" s="49">
        <f t="shared" si="189"/>
        <v>-0.66449362743068408</v>
      </c>
      <c r="AB619" s="49">
        <f t="shared" si="190"/>
        <v>0.20246996023046318</v>
      </c>
      <c r="AC619" s="49">
        <f t="shared" si="191"/>
        <v>0.58640809258298632</v>
      </c>
      <c r="AD619" s="49">
        <f t="shared" si="192"/>
        <v>0.50158442508874235</v>
      </c>
      <c r="AE619" s="49">
        <f t="shared" si="193"/>
        <v>-1.4075740259926135</v>
      </c>
      <c r="AF619" s="49">
        <f t="shared" si="194"/>
        <v>-0.85156862686873713</v>
      </c>
      <c r="AG619" s="49">
        <f t="shared" si="195"/>
        <v>-0.12046600848322496</v>
      </c>
      <c r="AH619" s="49">
        <f t="shared" si="196"/>
        <v>0.11922775411388661</v>
      </c>
      <c r="AI619" s="49">
        <f t="shared" si="197"/>
        <v>-0.18783824576615596</v>
      </c>
      <c r="AJ619" s="87">
        <f t="shared" si="198"/>
        <v>-0.29278753379740552</v>
      </c>
      <c r="AK619" s="89">
        <f t="shared" si="199"/>
        <v>0.55188725593580823</v>
      </c>
      <c r="AL619" s="89">
        <f t="shared" si="199"/>
        <v>0.56442695088798223</v>
      </c>
      <c r="AM619" s="89">
        <f t="shared" si="199"/>
        <v>0.58087297884811617</v>
      </c>
      <c r="AN619" s="89">
        <f t="shared" si="199"/>
        <v>0.53961573415209307</v>
      </c>
      <c r="AO619" s="25"/>
      <c r="AP619" s="25"/>
      <c r="AQ619" s="25"/>
      <c r="AR619" s="25"/>
      <c r="AS619" s="25"/>
      <c r="AT619" s="25"/>
      <c r="AU619" s="25"/>
      <c r="AV619" s="25"/>
      <c r="AW619" s="25"/>
      <c r="AX619" s="25"/>
      <c r="AY619" s="25"/>
      <c r="AZ619" s="25"/>
      <c r="BA619" s="25"/>
    </row>
    <row r="620" spans="1:53">
      <c r="A620" s="1" t="s">
        <v>11</v>
      </c>
      <c r="B620" s="1">
        <v>13135050210</v>
      </c>
      <c r="C620" s="1"/>
      <c r="D620" s="12">
        <v>88.7</v>
      </c>
      <c r="E620" s="12">
        <v>85.1</v>
      </c>
      <c r="F620" s="12">
        <v>77.400000000000006</v>
      </c>
      <c r="G620" s="12">
        <v>61.5</v>
      </c>
      <c r="H620" s="12">
        <v>6.6</v>
      </c>
      <c r="I620" s="12">
        <v>14.5</v>
      </c>
      <c r="J620" s="12">
        <v>21.6</v>
      </c>
      <c r="K620" s="12">
        <v>22.8</v>
      </c>
      <c r="L620" s="12">
        <v>32.799999999999997</v>
      </c>
      <c r="M620" s="12">
        <v>3.4</v>
      </c>
      <c r="N620" s="12">
        <v>88.2</v>
      </c>
      <c r="O620" s="12">
        <v>10.6</v>
      </c>
      <c r="P620" s="12">
        <v>23.3</v>
      </c>
      <c r="Q620" s="12">
        <v>3.7</v>
      </c>
      <c r="R620" s="23"/>
      <c r="S620" s="49">
        <f t="shared" si="181"/>
        <v>1.2520630137127202</v>
      </c>
      <c r="T620" s="49">
        <f t="shared" si="182"/>
        <v>1.4619263656770458</v>
      </c>
      <c r="U620" s="49">
        <f t="shared" si="183"/>
        <v>1.5029126884896113</v>
      </c>
      <c r="V620" s="49">
        <f t="shared" si="184"/>
        <v>1.502230256666667</v>
      </c>
      <c r="W620" s="49">
        <f t="shared" si="185"/>
        <v>0.95479887024299426</v>
      </c>
      <c r="X620" s="49">
        <f t="shared" si="186"/>
        <v>-0.42933468987264573</v>
      </c>
      <c r="Y620" s="49">
        <f t="shared" si="187"/>
        <v>0.12389843611106678</v>
      </c>
      <c r="Z620" s="49">
        <f t="shared" si="188"/>
        <v>0.39684992273030922</v>
      </c>
      <c r="AA620" s="49">
        <f t="shared" si="189"/>
        <v>0.52279788594068233</v>
      </c>
      <c r="AB620" s="49">
        <f t="shared" si="190"/>
        <v>0.88701689780905246</v>
      </c>
      <c r="AC620" s="49">
        <f t="shared" si="191"/>
        <v>1.2346534320953566</v>
      </c>
      <c r="AD620" s="49">
        <f t="shared" si="192"/>
        <v>0.17245422901703369</v>
      </c>
      <c r="AE620" s="49">
        <f t="shared" si="193"/>
        <v>7.169733545356439E-3</v>
      </c>
      <c r="AF620" s="49">
        <f t="shared" si="194"/>
        <v>1.2788890789599239</v>
      </c>
      <c r="AG620" s="49">
        <f t="shared" si="195"/>
        <v>0.72843272626881683</v>
      </c>
      <c r="AH620" s="49">
        <f t="shared" si="196"/>
        <v>0.90978499157535153</v>
      </c>
      <c r="AI620" s="49">
        <f t="shared" si="197"/>
        <v>0.60222156882668132</v>
      </c>
      <c r="AJ620" s="87">
        <f t="shared" si="198"/>
        <v>0.67329161840441765</v>
      </c>
      <c r="AK620" s="89">
        <f t="shared" si="199"/>
        <v>0.80529077637048174</v>
      </c>
      <c r="AL620" s="89">
        <f t="shared" si="199"/>
        <v>0.79547206533520731</v>
      </c>
      <c r="AM620" s="89">
        <f t="shared" si="199"/>
        <v>0.76469788062163213</v>
      </c>
      <c r="AN620" s="89">
        <f t="shared" si="199"/>
        <v>0.8096065540840085</v>
      </c>
      <c r="AO620" s="25"/>
      <c r="AP620" s="25"/>
      <c r="AQ620" s="25"/>
      <c r="AR620" s="25"/>
      <c r="AS620" s="25"/>
      <c r="AT620" s="25"/>
      <c r="AU620" s="25"/>
      <c r="AV620" s="25"/>
      <c r="AW620" s="25"/>
      <c r="AX620" s="25"/>
      <c r="AY620" s="25"/>
      <c r="AZ620" s="25"/>
      <c r="BA620" s="25"/>
    </row>
    <row r="621" spans="1:53">
      <c r="A621" s="1" t="s">
        <v>11</v>
      </c>
      <c r="B621" s="1">
        <v>13135050211</v>
      </c>
      <c r="C621" s="1"/>
      <c r="D621" s="12">
        <v>73.599999999999994</v>
      </c>
      <c r="E621" s="12">
        <v>74.3</v>
      </c>
      <c r="F621" s="12">
        <v>41.9</v>
      </c>
      <c r="G621" s="12">
        <v>52.7</v>
      </c>
      <c r="H621" s="12">
        <v>6.6</v>
      </c>
      <c r="I621" s="12">
        <v>22.8</v>
      </c>
      <c r="J621" s="12">
        <v>62</v>
      </c>
      <c r="K621" s="12">
        <v>64.400000000000006</v>
      </c>
      <c r="L621" s="12">
        <v>60.7</v>
      </c>
      <c r="M621" s="12">
        <v>27.8</v>
      </c>
      <c r="N621" s="12">
        <v>81.3</v>
      </c>
      <c r="O621" s="12">
        <v>18.2</v>
      </c>
      <c r="P621" s="12">
        <v>50.1</v>
      </c>
      <c r="Q621" s="12">
        <v>13.8</v>
      </c>
      <c r="R621" s="23"/>
      <c r="S621" s="49">
        <f t="shared" si="181"/>
        <v>-3.4182499208351862E-2</v>
      </c>
      <c r="T621" s="49">
        <f t="shared" si="182"/>
        <v>0.42953487571132615</v>
      </c>
      <c r="U621" s="49">
        <f t="shared" si="183"/>
        <v>-0.19828413583659338</v>
      </c>
      <c r="V621" s="49">
        <f t="shared" si="184"/>
        <v>1.0344623899997578</v>
      </c>
      <c r="W621" s="49">
        <f t="shared" si="185"/>
        <v>0.95479887024299426</v>
      </c>
      <c r="X621" s="49">
        <f t="shared" si="186"/>
        <v>-1.42029041196348</v>
      </c>
      <c r="Y621" s="49">
        <f t="shared" si="187"/>
        <v>-1.9058353036305498</v>
      </c>
      <c r="Z621" s="49">
        <f t="shared" si="188"/>
        <v>-1.655722879415032</v>
      </c>
      <c r="AA621" s="49">
        <f t="shared" si="189"/>
        <v>-2.0450651546066907</v>
      </c>
      <c r="AB621" s="49">
        <f t="shared" si="190"/>
        <v>-1.1750751116869449</v>
      </c>
      <c r="AC621" s="49">
        <f t="shared" si="191"/>
        <v>0.58640809258298632</v>
      </c>
      <c r="AD621" s="49">
        <f t="shared" si="192"/>
        <v>-0.60922998665327455</v>
      </c>
      <c r="AE621" s="49">
        <f t="shared" si="193"/>
        <v>-1.9174562946585822</v>
      </c>
      <c r="AF621" s="49">
        <f t="shared" si="194"/>
        <v>-0.23643647236891274</v>
      </c>
      <c r="AG621" s="49">
        <f t="shared" si="195"/>
        <v>-0.77743147039331306</v>
      </c>
      <c r="AH621" s="49">
        <f t="shared" si="196"/>
        <v>-0.16282803066927096</v>
      </c>
      <c r="AI621" s="49">
        <f t="shared" si="197"/>
        <v>-1.6252877152362224</v>
      </c>
      <c r="AJ621" s="87">
        <f t="shared" si="198"/>
        <v>-0.54417866527444581</v>
      </c>
      <c r="AK621" s="89">
        <f t="shared" si="199"/>
        <v>0.35577745621907908</v>
      </c>
      <c r="AL621" s="89">
        <f t="shared" si="199"/>
        <v>0.48199444886575754</v>
      </c>
      <c r="AM621" s="89">
        <f t="shared" si="199"/>
        <v>0.24641854558991422</v>
      </c>
      <c r="AN621" s="89">
        <f t="shared" si="199"/>
        <v>0.46935927788098347</v>
      </c>
      <c r="AO621" s="25"/>
      <c r="AP621" s="25"/>
      <c r="AQ621" s="25"/>
      <c r="AR621" s="25"/>
      <c r="AS621" s="25"/>
      <c r="AT621" s="25"/>
      <c r="AU621" s="25"/>
      <c r="AV621" s="25"/>
      <c r="AW621" s="25"/>
      <c r="AX621" s="25"/>
      <c r="AY621" s="25"/>
      <c r="AZ621" s="25"/>
      <c r="BA621" s="25"/>
    </row>
    <row r="622" spans="1:53">
      <c r="A622" s="1" t="s">
        <v>11</v>
      </c>
      <c r="B622" s="1">
        <v>13135050212</v>
      </c>
      <c r="C622" s="1"/>
      <c r="D622" s="12">
        <v>91.2</v>
      </c>
      <c r="E622" s="12">
        <v>88.5</v>
      </c>
      <c r="F622" s="12">
        <v>76.5</v>
      </c>
      <c r="G622" s="12">
        <v>73.400000000000006</v>
      </c>
      <c r="H622" s="12">
        <v>4.4000000000000004</v>
      </c>
      <c r="I622" s="12">
        <v>4.9000000000000004</v>
      </c>
      <c r="J622" s="12">
        <v>3</v>
      </c>
      <c r="K622" s="12">
        <v>4.7</v>
      </c>
      <c r="L622" s="12">
        <v>29.8</v>
      </c>
      <c r="M622" s="12">
        <v>4.0999999999999996</v>
      </c>
      <c r="N622" s="12">
        <v>89.3</v>
      </c>
      <c r="O622" s="12">
        <v>4.2</v>
      </c>
      <c r="P622" s="12">
        <v>7.6</v>
      </c>
      <c r="Q622" s="12">
        <v>5.5</v>
      </c>
      <c r="R622" s="23"/>
      <c r="S622" s="49">
        <f t="shared" si="181"/>
        <v>1.465017568832103</v>
      </c>
      <c r="T622" s="49">
        <f t="shared" si="182"/>
        <v>1.7869385014069954</v>
      </c>
      <c r="U622" s="49">
        <f t="shared" si="183"/>
        <v>1.4597837549151438</v>
      </c>
      <c r="V622" s="49">
        <f t="shared" si="184"/>
        <v>2.1347799854548741</v>
      </c>
      <c r="W622" s="49">
        <f t="shared" si="185"/>
        <v>1.7404581243447601</v>
      </c>
      <c r="X622" s="49">
        <f t="shared" si="186"/>
        <v>0.71683096459386142</v>
      </c>
      <c r="Y622" s="49">
        <f t="shared" si="187"/>
        <v>1.0583798113386429</v>
      </c>
      <c r="Z622" s="49">
        <f t="shared" si="188"/>
        <v>1.2899164544329695</v>
      </c>
      <c r="AA622" s="49">
        <f t="shared" si="189"/>
        <v>0.79891219137588332</v>
      </c>
      <c r="AB622" s="49">
        <f t="shared" si="190"/>
        <v>0.82785852048744601</v>
      </c>
      <c r="AC622" s="49">
        <f t="shared" si="191"/>
        <v>1.337996892017618</v>
      </c>
      <c r="AD622" s="49">
        <f t="shared" si="192"/>
        <v>0.83071462116045103</v>
      </c>
      <c r="AE622" s="49">
        <f t="shared" si="193"/>
        <v>1.1346558769334849</v>
      </c>
      <c r="AF622" s="49">
        <f t="shared" si="194"/>
        <v>1.0088310599112202</v>
      </c>
      <c r="AG622" s="49">
        <f t="shared" si="195"/>
        <v>1.1768637803071871</v>
      </c>
      <c r="AH622" s="49">
        <f t="shared" si="196"/>
        <v>1.4803126729837686</v>
      </c>
      <c r="AI622" s="49">
        <f t="shared" si="197"/>
        <v>0.9722290554320997</v>
      </c>
      <c r="AJ622" s="87">
        <f t="shared" si="198"/>
        <v>1.0780496125056935</v>
      </c>
      <c r="AK622" s="89">
        <f t="shared" si="199"/>
        <v>0.93915127481821004</v>
      </c>
      <c r="AL622" s="89">
        <f t="shared" si="199"/>
        <v>0.96221221671196711</v>
      </c>
      <c r="AM622" s="89">
        <f t="shared" si="199"/>
        <v>0.85078831152876455</v>
      </c>
      <c r="AN622" s="89">
        <f t="shared" si="199"/>
        <v>0.92272455528746578</v>
      </c>
      <c r="AO622" s="25"/>
      <c r="AP622" s="25"/>
      <c r="AQ622" s="25"/>
      <c r="AR622" s="25"/>
      <c r="AS622" s="25"/>
      <c r="AT622" s="25"/>
      <c r="AU622" s="25"/>
      <c r="AV622" s="25"/>
      <c r="AW622" s="25"/>
      <c r="AX622" s="25"/>
      <c r="AY622" s="25"/>
      <c r="AZ622" s="25"/>
      <c r="BA622" s="25"/>
    </row>
    <row r="623" spans="1:53">
      <c r="A623" s="1" t="s">
        <v>11</v>
      </c>
      <c r="B623" s="1">
        <v>13135050213</v>
      </c>
      <c r="C623" s="1"/>
      <c r="D623" s="12">
        <v>91.7</v>
      </c>
      <c r="E623" s="12">
        <v>89.2</v>
      </c>
      <c r="F623" s="12">
        <v>73.2</v>
      </c>
      <c r="G623" s="12">
        <v>77.099999999999994</v>
      </c>
      <c r="H623" s="12">
        <v>6.7</v>
      </c>
      <c r="I623" s="12">
        <v>19</v>
      </c>
      <c r="J623" s="12">
        <v>9.9</v>
      </c>
      <c r="K623" s="12">
        <v>15.5</v>
      </c>
      <c r="L623" s="12">
        <v>29.9</v>
      </c>
      <c r="M623" s="12">
        <v>2.2000000000000002</v>
      </c>
      <c r="N623" s="12">
        <v>89.2</v>
      </c>
      <c r="O623" s="12">
        <v>3.9</v>
      </c>
      <c r="P623" s="12">
        <v>24.3</v>
      </c>
      <c r="Q623" s="12">
        <v>8.9</v>
      </c>
      <c r="R623" s="23"/>
      <c r="S623" s="49">
        <f t="shared" si="181"/>
        <v>1.5076084798559795</v>
      </c>
      <c r="T623" s="49">
        <f t="shared" si="182"/>
        <v>1.8538527646455145</v>
      </c>
      <c r="U623" s="49">
        <f t="shared" si="183"/>
        <v>1.3016443318087645</v>
      </c>
      <c r="V623" s="49">
        <f t="shared" si="184"/>
        <v>2.3314551112125512</v>
      </c>
      <c r="W623" s="49">
        <f t="shared" si="185"/>
        <v>0.91908708596564104</v>
      </c>
      <c r="X623" s="49">
        <f t="shared" si="186"/>
        <v>-0.96659984040382096</v>
      </c>
      <c r="Y623" s="49">
        <f t="shared" si="187"/>
        <v>0.71171736568970334</v>
      </c>
      <c r="Z623" s="49">
        <f t="shared" si="188"/>
        <v>0.75703697695292915</v>
      </c>
      <c r="AA623" s="49">
        <f t="shared" si="189"/>
        <v>0.7897083811947101</v>
      </c>
      <c r="AB623" s="49">
        <f t="shared" si="190"/>
        <v>0.9884312589318065</v>
      </c>
      <c r="AC623" s="49">
        <f t="shared" si="191"/>
        <v>1.3286020320246856</v>
      </c>
      <c r="AD623" s="49">
        <f t="shared" si="192"/>
        <v>0.86157057704217377</v>
      </c>
      <c r="AE623" s="49">
        <f t="shared" si="193"/>
        <v>-6.4644670492103956E-2</v>
      </c>
      <c r="AF623" s="49">
        <f t="shared" si="194"/>
        <v>0.49872146837478026</v>
      </c>
      <c r="AG623" s="49">
        <f t="shared" si="195"/>
        <v>0.86507685083117758</v>
      </c>
      <c r="AH623" s="49">
        <f t="shared" si="196"/>
        <v>1.0941093283963332</v>
      </c>
      <c r="AI623" s="49">
        <f t="shared" si="197"/>
        <v>0.84505887235981525</v>
      </c>
      <c r="AJ623" s="87">
        <f t="shared" si="198"/>
        <v>0.65606235173738403</v>
      </c>
      <c r="AK623" s="89">
        <f t="shared" si="199"/>
        <v>0.84608021425429514</v>
      </c>
      <c r="AL623" s="89">
        <f t="shared" si="199"/>
        <v>0.84934196302024167</v>
      </c>
      <c r="AM623" s="89">
        <f t="shared" si="199"/>
        <v>0.82119935385746445</v>
      </c>
      <c r="AN623" s="89">
        <f t="shared" si="199"/>
        <v>0.80479147881439306</v>
      </c>
      <c r="AO623" s="25"/>
      <c r="AP623" s="25"/>
      <c r="AQ623" s="25"/>
      <c r="AR623" s="25"/>
      <c r="AS623" s="25"/>
      <c r="AT623" s="25"/>
      <c r="AU623" s="25"/>
      <c r="AV623" s="25"/>
      <c r="AW623" s="25"/>
      <c r="AX623" s="25"/>
      <c r="AY623" s="25"/>
      <c r="AZ623" s="25"/>
      <c r="BA623" s="25"/>
    </row>
    <row r="624" spans="1:53">
      <c r="A624" s="1" t="s">
        <v>11</v>
      </c>
      <c r="B624" s="1">
        <v>13135050214</v>
      </c>
      <c r="C624" s="1"/>
      <c r="D624" s="12">
        <v>76</v>
      </c>
      <c r="E624" s="12">
        <v>75.8</v>
      </c>
      <c r="F624" s="12">
        <v>64.099999999999994</v>
      </c>
      <c r="G624" s="12">
        <v>52.5</v>
      </c>
      <c r="H624" s="12">
        <v>8.4</v>
      </c>
      <c r="I624" s="12">
        <v>15</v>
      </c>
      <c r="J624" s="12">
        <v>2.5</v>
      </c>
      <c r="K624" s="12">
        <v>21.1</v>
      </c>
      <c r="L624" s="12">
        <v>32.4</v>
      </c>
      <c r="M624" s="12">
        <v>3.6</v>
      </c>
      <c r="N624" s="12">
        <v>82.4</v>
      </c>
      <c r="O624" s="12">
        <v>2.5</v>
      </c>
      <c r="P624" s="12">
        <v>22.3</v>
      </c>
      <c r="Q624" s="12">
        <v>8.9</v>
      </c>
      <c r="R624" s="23"/>
      <c r="S624" s="49">
        <f t="shared" si="181"/>
        <v>0.170253873706256</v>
      </c>
      <c r="T624" s="49">
        <f t="shared" si="182"/>
        <v>0.57292258265100948</v>
      </c>
      <c r="U624" s="49">
        <f t="shared" si="183"/>
        <v>0.86556289233359618</v>
      </c>
      <c r="V624" s="49">
        <f t="shared" si="184"/>
        <v>1.0238313021209642</v>
      </c>
      <c r="W624" s="49">
        <f t="shared" si="185"/>
        <v>0.3119867532506399</v>
      </c>
      <c r="X624" s="49">
        <f t="shared" si="186"/>
        <v>-0.48903081770944296</v>
      </c>
      <c r="Y624" s="49">
        <f t="shared" si="187"/>
        <v>1.083500278414653</v>
      </c>
      <c r="Z624" s="49">
        <f t="shared" si="188"/>
        <v>0.48072909974105626</v>
      </c>
      <c r="AA624" s="49">
        <f t="shared" si="189"/>
        <v>0.55961312666537566</v>
      </c>
      <c r="AB624" s="49">
        <f t="shared" si="190"/>
        <v>0.87011450428859349</v>
      </c>
      <c r="AC624" s="49">
        <f t="shared" si="191"/>
        <v>0.689751552505249</v>
      </c>
      <c r="AD624" s="49">
        <f t="shared" si="192"/>
        <v>1.0055650378235463</v>
      </c>
      <c r="AE624" s="49">
        <f t="shared" si="193"/>
        <v>7.8984137582816832E-2</v>
      </c>
      <c r="AF624" s="49">
        <f t="shared" si="194"/>
        <v>0.49872146837478026</v>
      </c>
      <c r="AG624" s="49">
        <f t="shared" si="195"/>
        <v>0.57021657523288516</v>
      </c>
      <c r="AH624" s="49">
        <f t="shared" si="196"/>
        <v>0.50557526639538231</v>
      </c>
      <c r="AI624" s="49">
        <f t="shared" si="197"/>
        <v>0.63681891023167514</v>
      </c>
      <c r="AJ624" s="87">
        <f t="shared" si="198"/>
        <v>0.56825554907159814</v>
      </c>
      <c r="AK624" s="89">
        <f t="shared" si="199"/>
        <v>0.75806190439691246</v>
      </c>
      <c r="AL624" s="89">
        <f t="shared" si="199"/>
        <v>0.67733933845666849</v>
      </c>
      <c r="AM624" s="89">
        <f t="shared" si="199"/>
        <v>0.77274771782120588</v>
      </c>
      <c r="AN624" s="89">
        <f t="shared" si="199"/>
        <v>0.78025204993498509</v>
      </c>
      <c r="AO624" s="25"/>
      <c r="AP624" s="25"/>
      <c r="AQ624" s="25"/>
      <c r="AR624" s="25"/>
      <c r="AS624" s="25"/>
      <c r="AT624" s="25"/>
      <c r="AU624" s="25"/>
      <c r="AV624" s="25"/>
      <c r="AW624" s="25"/>
      <c r="AX624" s="25"/>
      <c r="AY624" s="25"/>
      <c r="AZ624" s="25"/>
      <c r="BA624" s="25"/>
    </row>
    <row r="625" spans="1:53">
      <c r="A625" s="1" t="s">
        <v>11</v>
      </c>
      <c r="B625" s="1">
        <v>13135050215</v>
      </c>
      <c r="C625" s="1"/>
      <c r="D625" s="12">
        <v>81</v>
      </c>
      <c r="E625" s="12">
        <v>78.8</v>
      </c>
      <c r="F625" s="12">
        <v>54.3</v>
      </c>
      <c r="G625" s="12">
        <v>51.7</v>
      </c>
      <c r="H625" s="12">
        <v>8.6999999999999993</v>
      </c>
      <c r="I625" s="12">
        <v>25.8</v>
      </c>
      <c r="J625" s="12">
        <v>19</v>
      </c>
      <c r="K625" s="12">
        <v>36.4</v>
      </c>
      <c r="L625" s="12">
        <v>46.1</v>
      </c>
      <c r="M625" s="12">
        <v>9.1</v>
      </c>
      <c r="N625" s="12">
        <v>84.6</v>
      </c>
      <c r="O625" s="12">
        <v>4.5999999999999996</v>
      </c>
      <c r="P625" s="12">
        <v>37.4</v>
      </c>
      <c r="Q625" s="12">
        <v>7.7</v>
      </c>
      <c r="R625" s="23"/>
      <c r="S625" s="49">
        <f t="shared" si="181"/>
        <v>0.59616298394502143</v>
      </c>
      <c r="T625" s="49">
        <f t="shared" si="182"/>
        <v>0.85969799653037615</v>
      </c>
      <c r="U625" s="49">
        <f t="shared" si="183"/>
        <v>0.395936726744954</v>
      </c>
      <c r="V625" s="49">
        <f t="shared" si="184"/>
        <v>0.98130695060579087</v>
      </c>
      <c r="W625" s="49">
        <f t="shared" si="185"/>
        <v>0.2048514004185813</v>
      </c>
      <c r="X625" s="49">
        <f t="shared" si="186"/>
        <v>-1.7784671789842637</v>
      </c>
      <c r="Y625" s="49">
        <f t="shared" si="187"/>
        <v>0.25452486490631943</v>
      </c>
      <c r="Z625" s="49">
        <f t="shared" si="188"/>
        <v>-0.2741834933556675</v>
      </c>
      <c r="AA625" s="49">
        <f t="shared" si="189"/>
        <v>-0.70130886815537741</v>
      </c>
      <c r="AB625" s="49">
        <f t="shared" si="190"/>
        <v>0.40529868247597112</v>
      </c>
      <c r="AC625" s="49">
        <f t="shared" si="191"/>
        <v>0.89643847234977159</v>
      </c>
      <c r="AD625" s="49">
        <f t="shared" si="192"/>
        <v>0.7895733466514876</v>
      </c>
      <c r="AE625" s="49">
        <f t="shared" si="193"/>
        <v>-1.005413363382835</v>
      </c>
      <c r="AF625" s="49">
        <f t="shared" si="194"/>
        <v>0.67876014774058258</v>
      </c>
      <c r="AG625" s="49">
        <f t="shared" si="195"/>
        <v>0.1220209229665017</v>
      </c>
      <c r="AH625" s="49">
        <f t="shared" si="196"/>
        <v>0.21628767773811139</v>
      </c>
      <c r="AI625" s="49">
        <f t="shared" si="197"/>
        <v>-0.19006455967835792</v>
      </c>
      <c r="AJ625" s="87">
        <f t="shared" si="198"/>
        <v>0.33983965083975165</v>
      </c>
      <c r="AK625" s="89">
        <f t="shared" si="199"/>
        <v>0.62427167538804174</v>
      </c>
      <c r="AL625" s="89">
        <f t="shared" si="199"/>
        <v>0.59279329819258342</v>
      </c>
      <c r="AM625" s="89">
        <f t="shared" si="199"/>
        <v>0.58035497764280441</v>
      </c>
      <c r="AN625" s="89">
        <f t="shared" si="199"/>
        <v>0.71641649825317255</v>
      </c>
      <c r="AO625" s="25"/>
      <c r="AP625" s="25"/>
      <c r="AQ625" s="25"/>
      <c r="AR625" s="25"/>
      <c r="AS625" s="25"/>
      <c r="AT625" s="25"/>
      <c r="AU625" s="25"/>
      <c r="AV625" s="25"/>
      <c r="AW625" s="25"/>
      <c r="AX625" s="25"/>
      <c r="AY625" s="25"/>
      <c r="AZ625" s="25"/>
      <c r="BA625" s="25"/>
    </row>
    <row r="626" spans="1:53">
      <c r="A626" s="1" t="s">
        <v>11</v>
      </c>
      <c r="B626" s="1">
        <v>13135050216</v>
      </c>
      <c r="C626" s="1"/>
      <c r="D626" s="12">
        <v>86.5</v>
      </c>
      <c r="E626" s="12">
        <v>82.2</v>
      </c>
      <c r="F626" s="12">
        <v>83.2</v>
      </c>
      <c r="G626" s="12">
        <v>50.5</v>
      </c>
      <c r="H626" s="12">
        <v>7.1</v>
      </c>
      <c r="I626" s="12">
        <v>4.0999999999999996</v>
      </c>
      <c r="J626" s="12">
        <v>8.1999999999999993</v>
      </c>
      <c r="K626" s="12">
        <v>14.6</v>
      </c>
      <c r="L626" s="12">
        <v>29.6</v>
      </c>
      <c r="M626" s="12">
        <v>2.6</v>
      </c>
      <c r="N626" s="12">
        <v>87.2</v>
      </c>
      <c r="O626" s="12">
        <v>2.9</v>
      </c>
      <c r="P626" s="12">
        <v>23.2</v>
      </c>
      <c r="Q626" s="12">
        <v>5.5</v>
      </c>
      <c r="R626" s="23"/>
      <c r="S626" s="49">
        <f t="shared" si="181"/>
        <v>1.0646630052076633</v>
      </c>
      <c r="T626" s="49">
        <f t="shared" si="182"/>
        <v>1.1847101322603255</v>
      </c>
      <c r="U626" s="49">
        <f t="shared" si="183"/>
        <v>1.7808547048583996</v>
      </c>
      <c r="V626" s="49">
        <f t="shared" si="184"/>
        <v>0.91752042333303041</v>
      </c>
      <c r="W626" s="49">
        <f t="shared" si="185"/>
        <v>0.77623994885622916</v>
      </c>
      <c r="X626" s="49">
        <f t="shared" si="186"/>
        <v>0.81234476913273712</v>
      </c>
      <c r="Y626" s="49">
        <f t="shared" si="187"/>
        <v>0.7971269537481378</v>
      </c>
      <c r="Z626" s="49">
        <f t="shared" si="188"/>
        <v>0.80144360007626592</v>
      </c>
      <c r="AA626" s="49">
        <f t="shared" si="189"/>
        <v>0.81731981173822998</v>
      </c>
      <c r="AB626" s="49">
        <f t="shared" si="190"/>
        <v>0.95462647189088845</v>
      </c>
      <c r="AC626" s="49">
        <f t="shared" si="191"/>
        <v>1.1407048321660276</v>
      </c>
      <c r="AD626" s="49">
        <f t="shared" si="192"/>
        <v>0.96442376331458279</v>
      </c>
      <c r="AE626" s="49">
        <f t="shared" si="193"/>
        <v>1.4351173949102581E-2</v>
      </c>
      <c r="AF626" s="49">
        <f t="shared" si="194"/>
        <v>1.0088310599112202</v>
      </c>
      <c r="AG626" s="49">
        <f t="shared" si="195"/>
        <v>0.89583715638360573</v>
      </c>
      <c r="AH626" s="49">
        <f t="shared" si="196"/>
        <v>1.0476371339137891</v>
      </c>
      <c r="AI626" s="49">
        <f t="shared" si="197"/>
        <v>0.85779662790179467</v>
      </c>
      <c r="AJ626" s="87">
        <f t="shared" si="198"/>
        <v>0.7820777073352333</v>
      </c>
      <c r="AK626" s="89">
        <f t="shared" si="199"/>
        <v>0.85526242810093067</v>
      </c>
      <c r="AL626" s="89">
        <f t="shared" si="199"/>
        <v>0.83576018426465037</v>
      </c>
      <c r="AM626" s="89">
        <f t="shared" si="199"/>
        <v>0.82416307460122362</v>
      </c>
      <c r="AN626" s="89">
        <f t="shared" si="199"/>
        <v>0.840009078846784</v>
      </c>
      <c r="AO626" s="25"/>
      <c r="AP626" s="25"/>
      <c r="AQ626" s="25"/>
      <c r="AR626" s="25"/>
      <c r="AS626" s="25"/>
      <c r="AT626" s="25"/>
      <c r="AU626" s="25"/>
      <c r="AV626" s="25"/>
      <c r="AW626" s="25"/>
      <c r="AX626" s="25"/>
      <c r="AY626" s="25"/>
      <c r="AZ626" s="25"/>
      <c r="BA626" s="25"/>
    </row>
    <row r="627" spans="1:53">
      <c r="A627" s="1" t="s">
        <v>11</v>
      </c>
      <c r="B627" s="1">
        <v>13135050217</v>
      </c>
      <c r="C627" s="1"/>
      <c r="D627" s="12">
        <v>86.3</v>
      </c>
      <c r="E627" s="12">
        <v>82.1</v>
      </c>
      <c r="F627" s="12">
        <v>69.400000000000006</v>
      </c>
      <c r="G627" s="12">
        <v>50.6</v>
      </c>
      <c r="H627" s="12">
        <v>9.1999999999999993</v>
      </c>
      <c r="I627" s="12">
        <v>13.1</v>
      </c>
      <c r="J627" s="12">
        <v>5.5</v>
      </c>
      <c r="K627" s="12">
        <v>15.4</v>
      </c>
      <c r="L627" s="12">
        <v>37.799999999999997</v>
      </c>
      <c r="M627" s="12">
        <v>2.7</v>
      </c>
      <c r="N627" s="12">
        <v>87.1</v>
      </c>
      <c r="O627" s="12">
        <v>6.2</v>
      </c>
      <c r="P627" s="12">
        <v>21.3</v>
      </c>
      <c r="Q627" s="12">
        <v>5.5</v>
      </c>
      <c r="R627" s="23"/>
      <c r="S627" s="49">
        <f t="shared" si="181"/>
        <v>1.0476266407981125</v>
      </c>
      <c r="T627" s="49">
        <f t="shared" si="182"/>
        <v>1.1751509517976793</v>
      </c>
      <c r="U627" s="49">
        <f t="shared" si="183"/>
        <v>1.1195443900499034</v>
      </c>
      <c r="V627" s="49">
        <f t="shared" si="184"/>
        <v>0.92283596727242712</v>
      </c>
      <c r="W627" s="49">
        <f t="shared" si="185"/>
        <v>2.6292479031816276E-2</v>
      </c>
      <c r="X627" s="49">
        <f t="shared" si="186"/>
        <v>-0.26218553192961336</v>
      </c>
      <c r="Y627" s="49">
        <f t="shared" si="187"/>
        <v>0.93277747595859228</v>
      </c>
      <c r="Z627" s="49">
        <f t="shared" si="188"/>
        <v>0.76197104618885547</v>
      </c>
      <c r="AA627" s="49">
        <f t="shared" si="189"/>
        <v>6.2607376882013371E-2</v>
      </c>
      <c r="AB627" s="49">
        <f t="shared" si="190"/>
        <v>0.94617527513065902</v>
      </c>
      <c r="AC627" s="49">
        <f t="shared" si="191"/>
        <v>1.1313099721730939</v>
      </c>
      <c r="AD627" s="49">
        <f t="shared" si="192"/>
        <v>0.62500824861563309</v>
      </c>
      <c r="AE627" s="49">
        <f t="shared" si="193"/>
        <v>0.15079854162027723</v>
      </c>
      <c r="AF627" s="49">
        <f t="shared" si="194"/>
        <v>1.0088310599112202</v>
      </c>
      <c r="AG627" s="49">
        <f t="shared" si="195"/>
        <v>0.67603379481791459</v>
      </c>
      <c r="AH627" s="49">
        <f t="shared" si="196"/>
        <v>0.7088631961398455</v>
      </c>
      <c r="AI627" s="49">
        <f t="shared" si="197"/>
        <v>0.59025123273384261</v>
      </c>
      <c r="AJ627" s="87">
        <f t="shared" si="198"/>
        <v>0.72898695558005611</v>
      </c>
      <c r="AK627" s="89">
        <f t="shared" si="199"/>
        <v>0.78964924793711411</v>
      </c>
      <c r="AL627" s="89">
        <f t="shared" si="199"/>
        <v>0.73675146039785611</v>
      </c>
      <c r="AM627" s="89">
        <f t="shared" si="199"/>
        <v>0.7619127169975386</v>
      </c>
      <c r="AN627" s="89">
        <f t="shared" si="199"/>
        <v>0.82517176912478785</v>
      </c>
      <c r="AO627" s="25"/>
      <c r="AP627" s="25"/>
      <c r="AQ627" s="25"/>
      <c r="AR627" s="25"/>
      <c r="AS627" s="25"/>
      <c r="AT627" s="25"/>
      <c r="AU627" s="25"/>
      <c r="AV627" s="25"/>
      <c r="AW627" s="25"/>
      <c r="AX627" s="25"/>
      <c r="AY627" s="25"/>
      <c r="AZ627" s="25"/>
      <c r="BA627" s="25"/>
    </row>
    <row r="628" spans="1:53">
      <c r="A628" s="1" t="s">
        <v>11</v>
      </c>
      <c r="B628" s="1">
        <v>13135050218</v>
      </c>
      <c r="C628" s="1"/>
      <c r="D628" s="12">
        <v>73.599999999999994</v>
      </c>
      <c r="E628" s="12">
        <v>74.3</v>
      </c>
      <c r="F628" s="12">
        <v>59.8</v>
      </c>
      <c r="G628" s="12">
        <v>52.8</v>
      </c>
      <c r="H628" s="12">
        <v>5.6</v>
      </c>
      <c r="I628" s="12">
        <v>16.899999999999999</v>
      </c>
      <c r="J628" s="12">
        <v>1.8</v>
      </c>
      <c r="K628" s="12">
        <v>26.8</v>
      </c>
      <c r="L628" s="12">
        <v>31.8</v>
      </c>
      <c r="M628" s="12">
        <v>24.4</v>
      </c>
      <c r="N628" s="12">
        <v>81.3</v>
      </c>
      <c r="O628" s="12">
        <v>14.7</v>
      </c>
      <c r="P628" s="12">
        <v>37</v>
      </c>
      <c r="Q628" s="12">
        <v>9.6999999999999993</v>
      </c>
      <c r="R628" s="23"/>
      <c r="S628" s="49">
        <f t="shared" si="181"/>
        <v>-3.4182499208351862E-2</v>
      </c>
      <c r="T628" s="49">
        <f t="shared" si="182"/>
        <v>0.42953487571132615</v>
      </c>
      <c r="U628" s="49">
        <f t="shared" si="183"/>
        <v>0.65950243192225322</v>
      </c>
      <c r="V628" s="49">
        <f t="shared" si="184"/>
        <v>1.0397779339391542</v>
      </c>
      <c r="W628" s="49">
        <f t="shared" si="185"/>
        <v>1.3119167130165243</v>
      </c>
      <c r="X628" s="49">
        <f t="shared" si="186"/>
        <v>-0.71587610348927233</v>
      </c>
      <c r="Y628" s="49">
        <f t="shared" si="187"/>
        <v>1.118668932321067</v>
      </c>
      <c r="Z628" s="49">
        <f t="shared" si="188"/>
        <v>0.19948715329325722</v>
      </c>
      <c r="AA628" s="49">
        <f t="shared" si="189"/>
        <v>0.61483598775241577</v>
      </c>
      <c r="AB628" s="49">
        <f t="shared" si="190"/>
        <v>-0.88773442183914186</v>
      </c>
      <c r="AC628" s="49">
        <f t="shared" si="191"/>
        <v>0.58640809258298632</v>
      </c>
      <c r="AD628" s="49">
        <f t="shared" si="192"/>
        <v>-0.24924383469984307</v>
      </c>
      <c r="AE628" s="49">
        <f t="shared" si="193"/>
        <v>-0.97668760176785097</v>
      </c>
      <c r="AF628" s="49">
        <f t="shared" si="194"/>
        <v>0.37869568213091215</v>
      </c>
      <c r="AG628" s="49">
        <f t="shared" si="195"/>
        <v>0.15150480417264114</v>
      </c>
      <c r="AH628" s="49">
        <f t="shared" si="196"/>
        <v>0.54419175488752858</v>
      </c>
      <c r="AI628" s="49">
        <f t="shared" si="197"/>
        <v>-2.447042693115627E-2</v>
      </c>
      <c r="AJ628" s="87">
        <f t="shared" si="198"/>
        <v>-6.5206915438448879E-2</v>
      </c>
      <c r="AK628" s="89">
        <f t="shared" si="199"/>
        <v>0.63307286566887744</v>
      </c>
      <c r="AL628" s="89">
        <f t="shared" si="199"/>
        <v>0.68862523981893731</v>
      </c>
      <c r="AM628" s="89">
        <f t="shared" si="199"/>
        <v>0.6188841176196459</v>
      </c>
      <c r="AN628" s="89">
        <f t="shared" si="199"/>
        <v>0.60321784958053015</v>
      </c>
      <c r="AO628" s="25"/>
      <c r="AP628" s="25"/>
      <c r="AQ628" s="25"/>
      <c r="AR628" s="25"/>
      <c r="AS628" s="25"/>
      <c r="AT628" s="25"/>
      <c r="AU628" s="25"/>
      <c r="AV628" s="25"/>
      <c r="AW628" s="25"/>
      <c r="AX628" s="25"/>
      <c r="AY628" s="25"/>
      <c r="AZ628" s="25"/>
      <c r="BA628" s="25"/>
    </row>
    <row r="629" spans="1:53">
      <c r="A629" s="1" t="s">
        <v>11</v>
      </c>
      <c r="B629" s="1">
        <v>13135050219</v>
      </c>
      <c r="C629" s="1"/>
      <c r="D629" s="12">
        <v>73.599999999999994</v>
      </c>
      <c r="E629" s="12">
        <v>74.3</v>
      </c>
      <c r="F629" s="12">
        <v>60.5</v>
      </c>
      <c r="G629" s="12">
        <v>52.8</v>
      </c>
      <c r="H629" s="12">
        <v>12.3</v>
      </c>
      <c r="I629" s="12">
        <v>4</v>
      </c>
      <c r="J629" s="12">
        <v>12.9</v>
      </c>
      <c r="K629" s="12">
        <v>16.5</v>
      </c>
      <c r="L629" s="12">
        <v>22.8</v>
      </c>
      <c r="M629" s="12">
        <v>3.2</v>
      </c>
      <c r="N629" s="12">
        <v>81.3</v>
      </c>
      <c r="O629" s="12">
        <v>8.1</v>
      </c>
      <c r="P629" s="12">
        <v>22.6</v>
      </c>
      <c r="Q629" s="12">
        <v>6.5</v>
      </c>
      <c r="R629" s="23"/>
      <c r="S629" s="49">
        <f t="shared" si="181"/>
        <v>-3.4182499208351862E-2</v>
      </c>
      <c r="T629" s="49">
        <f t="shared" si="182"/>
        <v>0.42953487571132615</v>
      </c>
      <c r="U629" s="49">
        <f t="shared" si="183"/>
        <v>0.69304715803572781</v>
      </c>
      <c r="V629" s="49">
        <f t="shared" si="184"/>
        <v>1.0397779339391542</v>
      </c>
      <c r="W629" s="49">
        <f t="shared" si="185"/>
        <v>-1.0807728335661273</v>
      </c>
      <c r="X629" s="49">
        <f t="shared" si="186"/>
        <v>0.8242839947000965</v>
      </c>
      <c r="Y629" s="49">
        <f t="shared" si="187"/>
        <v>0.56099456323364272</v>
      </c>
      <c r="Z629" s="49">
        <f t="shared" si="188"/>
        <v>0.70769628459366618</v>
      </c>
      <c r="AA629" s="49">
        <f t="shared" si="189"/>
        <v>1.4431789040580199</v>
      </c>
      <c r="AB629" s="49">
        <f t="shared" si="190"/>
        <v>0.90391929132951154</v>
      </c>
      <c r="AC629" s="49">
        <f t="shared" si="191"/>
        <v>0.58640809258298632</v>
      </c>
      <c r="AD629" s="49">
        <f t="shared" si="192"/>
        <v>0.42958719469805612</v>
      </c>
      <c r="AE629" s="49">
        <f t="shared" si="193"/>
        <v>5.7439816371578668E-2</v>
      </c>
      <c r="AF629" s="49">
        <f t="shared" si="194"/>
        <v>0.858798827106385</v>
      </c>
      <c r="AG629" s="49">
        <f t="shared" si="195"/>
        <v>0.61628315991888194</v>
      </c>
      <c r="AH629" s="49">
        <f t="shared" si="196"/>
        <v>0.34752617040649547</v>
      </c>
      <c r="AI629" s="49">
        <f t="shared" si="197"/>
        <v>1.0182648266603991</v>
      </c>
      <c r="AJ629" s="87">
        <f t="shared" si="198"/>
        <v>0.48305848268975149</v>
      </c>
      <c r="AK629" s="89">
        <f t="shared" si="199"/>
        <v>0.77181317325378418</v>
      </c>
      <c r="AL629" s="89">
        <f t="shared" si="199"/>
        <v>0.63114853816965855</v>
      </c>
      <c r="AM629" s="89">
        <f t="shared" si="199"/>
        <v>0.86149955258647026</v>
      </c>
      <c r="AN629" s="89">
        <f t="shared" si="199"/>
        <v>0.75644196588979784</v>
      </c>
      <c r="AO629" s="25"/>
      <c r="AP629" s="25"/>
      <c r="AQ629" s="25"/>
      <c r="AR629" s="25"/>
      <c r="AS629" s="25"/>
      <c r="AT629" s="25"/>
      <c r="AU629" s="25"/>
      <c r="AV629" s="25"/>
      <c r="AW629" s="25"/>
      <c r="AX629" s="25"/>
      <c r="AY629" s="25"/>
      <c r="AZ629" s="25"/>
      <c r="BA629" s="25"/>
    </row>
    <row r="630" spans="1:53">
      <c r="A630" s="1" t="s">
        <v>11</v>
      </c>
      <c r="B630" s="1">
        <v>13135050220</v>
      </c>
      <c r="C630" s="1"/>
      <c r="D630" s="12">
        <v>73.599999999999994</v>
      </c>
      <c r="E630" s="12">
        <v>74.3</v>
      </c>
      <c r="F630" s="12">
        <v>55.5</v>
      </c>
      <c r="G630" s="12">
        <v>52.8</v>
      </c>
      <c r="H630" s="12">
        <v>11.1</v>
      </c>
      <c r="I630" s="12">
        <v>20.3</v>
      </c>
      <c r="J630" s="12">
        <v>28.5</v>
      </c>
      <c r="K630" s="12">
        <v>43.6</v>
      </c>
      <c r="L630" s="12">
        <v>40.4</v>
      </c>
      <c r="M630" s="12">
        <v>10.7</v>
      </c>
      <c r="N630" s="12">
        <v>81.3</v>
      </c>
      <c r="O630" s="12">
        <v>6.4</v>
      </c>
      <c r="P630" s="12">
        <v>21.2</v>
      </c>
      <c r="Q630" s="12">
        <v>7.8</v>
      </c>
      <c r="R630" s="23"/>
      <c r="S630" s="49">
        <f t="shared" si="181"/>
        <v>-3.4182499208351862E-2</v>
      </c>
      <c r="T630" s="49">
        <f t="shared" si="182"/>
        <v>0.42953487571132615</v>
      </c>
      <c r="U630" s="49">
        <f t="shared" si="183"/>
        <v>0.45344197151091031</v>
      </c>
      <c r="V630" s="49">
        <f t="shared" si="184"/>
        <v>1.0397779339391542</v>
      </c>
      <c r="W630" s="49">
        <f t="shared" si="185"/>
        <v>-0.65223142223789088</v>
      </c>
      <c r="X630" s="49">
        <f t="shared" si="186"/>
        <v>-1.121809772779494</v>
      </c>
      <c r="Y630" s="49">
        <f t="shared" si="187"/>
        <v>-0.22276400953787262</v>
      </c>
      <c r="Z630" s="49">
        <f t="shared" si="188"/>
        <v>-0.62943647834236116</v>
      </c>
      <c r="AA630" s="49">
        <f t="shared" si="189"/>
        <v>-0.17669168782849462</v>
      </c>
      <c r="AB630" s="49">
        <f t="shared" si="190"/>
        <v>0.2700795343122992</v>
      </c>
      <c r="AC630" s="49">
        <f t="shared" si="191"/>
        <v>0.58640809258298632</v>
      </c>
      <c r="AD630" s="49">
        <f t="shared" si="192"/>
        <v>0.60443761136115137</v>
      </c>
      <c r="AE630" s="49">
        <f t="shared" si="193"/>
        <v>0.15797998202402339</v>
      </c>
      <c r="AF630" s="49">
        <f t="shared" si="194"/>
        <v>0.66375692446009915</v>
      </c>
      <c r="AG630" s="49">
        <f t="shared" si="195"/>
        <v>0.10300030974494941</v>
      </c>
      <c r="AH630" s="49">
        <f t="shared" si="196"/>
        <v>-1.5461846086031239E-2</v>
      </c>
      <c r="AI630" s="49">
        <f t="shared" si="197"/>
        <v>-0.17868287728618557</v>
      </c>
      <c r="AJ630" s="87">
        <f t="shared" si="198"/>
        <v>0.50314565260706501</v>
      </c>
      <c r="AK630" s="89">
        <f t="shared" si="199"/>
        <v>0.61859385993862237</v>
      </c>
      <c r="AL630" s="89">
        <f t="shared" si="199"/>
        <v>0.52506310394760436</v>
      </c>
      <c r="AM630" s="89">
        <f t="shared" si="199"/>
        <v>0.58300317795512713</v>
      </c>
      <c r="AN630" s="89">
        <f t="shared" si="199"/>
        <v>0.76205574139020749</v>
      </c>
      <c r="AO630" s="25"/>
      <c r="AP630" s="25"/>
      <c r="AQ630" s="25"/>
      <c r="AR630" s="25"/>
      <c r="AS630" s="25"/>
      <c r="AT630" s="25"/>
      <c r="AU630" s="25"/>
      <c r="AV630" s="25"/>
      <c r="AW630" s="25"/>
      <c r="AX630" s="25"/>
      <c r="AY630" s="25"/>
      <c r="AZ630" s="25"/>
      <c r="BA630" s="25"/>
    </row>
    <row r="631" spans="1:53">
      <c r="A631" s="1" t="s">
        <v>11</v>
      </c>
      <c r="B631" s="1">
        <v>13135050304</v>
      </c>
      <c r="C631" s="1"/>
      <c r="D631" s="12">
        <v>69.599999999999994</v>
      </c>
      <c r="E631" s="12">
        <v>72.599999999999994</v>
      </c>
      <c r="F631" s="12">
        <v>26.4</v>
      </c>
      <c r="G631" s="12">
        <v>37.6</v>
      </c>
      <c r="H631" s="12">
        <v>7.5</v>
      </c>
      <c r="I631" s="12">
        <v>18</v>
      </c>
      <c r="J631" s="12">
        <v>50.2</v>
      </c>
      <c r="K631" s="12">
        <v>57.9</v>
      </c>
      <c r="L631" s="12">
        <v>53.9</v>
      </c>
      <c r="M631" s="12">
        <v>28.7</v>
      </c>
      <c r="N631" s="12">
        <v>75.5</v>
      </c>
      <c r="O631" s="12">
        <v>23.5</v>
      </c>
      <c r="P631" s="12">
        <v>53.6</v>
      </c>
      <c r="Q631" s="12">
        <v>9</v>
      </c>
      <c r="R631" s="23"/>
      <c r="S631" s="49">
        <f t="shared" si="181"/>
        <v>-0.37490978739936415</v>
      </c>
      <c r="T631" s="49">
        <f t="shared" si="182"/>
        <v>0.26702880784635141</v>
      </c>
      <c r="U631" s="49">
        <f t="shared" si="183"/>
        <v>-0.94106021406352769</v>
      </c>
      <c r="V631" s="49">
        <f t="shared" si="184"/>
        <v>0.23181525515085669</v>
      </c>
      <c r="W631" s="49">
        <f t="shared" si="185"/>
        <v>0.63339281174681705</v>
      </c>
      <c r="X631" s="49">
        <f t="shared" si="186"/>
        <v>-0.8472075847302265</v>
      </c>
      <c r="Y631" s="49">
        <f t="shared" si="187"/>
        <v>-1.3129922806367114</v>
      </c>
      <c r="Z631" s="49">
        <f t="shared" si="188"/>
        <v>-1.3350083790798219</v>
      </c>
      <c r="AA631" s="49">
        <f t="shared" si="189"/>
        <v>-1.4192060622869007</v>
      </c>
      <c r="AB631" s="49">
        <f t="shared" si="190"/>
        <v>-1.2511358825290104</v>
      </c>
      <c r="AC631" s="49">
        <f t="shared" si="191"/>
        <v>4.1506212992878593E-2</v>
      </c>
      <c r="AD631" s="49">
        <f t="shared" si="192"/>
        <v>-1.1543518738970422</v>
      </c>
      <c r="AE631" s="49">
        <f t="shared" si="193"/>
        <v>-2.1688067087896936</v>
      </c>
      <c r="AF631" s="49">
        <f t="shared" si="194"/>
        <v>0.48371824509429678</v>
      </c>
      <c r="AG631" s="49">
        <f t="shared" si="195"/>
        <v>-0.78981595869325771</v>
      </c>
      <c r="AH631" s="49">
        <f t="shared" si="196"/>
        <v>-0.33484757029797202</v>
      </c>
      <c r="AI631" s="49">
        <f t="shared" si="197"/>
        <v>-1.335116774631911</v>
      </c>
      <c r="AJ631" s="87">
        <f t="shared" si="198"/>
        <v>-0.69948353114989004</v>
      </c>
      <c r="AK631" s="89">
        <f t="shared" si="199"/>
        <v>0.35208058071966558</v>
      </c>
      <c r="AL631" s="89">
        <f t="shared" si="199"/>
        <v>0.43172070227620774</v>
      </c>
      <c r="AM631" s="89">
        <f t="shared" si="199"/>
        <v>0.31393323709666515</v>
      </c>
      <c r="AN631" s="89">
        <f t="shared" si="199"/>
        <v>0.42595611781737869</v>
      </c>
      <c r="AO631" s="25"/>
      <c r="AP631" s="25"/>
      <c r="AQ631" s="25"/>
      <c r="AR631" s="25"/>
      <c r="AS631" s="25"/>
      <c r="AT631" s="25"/>
      <c r="AU631" s="25"/>
      <c r="AV631" s="25"/>
      <c r="AW631" s="25"/>
      <c r="AX631" s="25"/>
      <c r="AY631" s="25"/>
      <c r="AZ631" s="25"/>
      <c r="BA631" s="25"/>
    </row>
    <row r="632" spans="1:53">
      <c r="A632" s="1" t="s">
        <v>11</v>
      </c>
      <c r="B632" s="1">
        <v>13135050306</v>
      </c>
      <c r="C632" s="1"/>
      <c r="D632" s="12">
        <v>69.599999999999994</v>
      </c>
      <c r="E632" s="12">
        <v>72.599999999999994</v>
      </c>
      <c r="F632" s="12">
        <v>26.2</v>
      </c>
      <c r="G632" s="12">
        <v>31.3</v>
      </c>
      <c r="H632" s="12">
        <v>7.1</v>
      </c>
      <c r="I632" s="12">
        <v>25.4</v>
      </c>
      <c r="J632" s="12">
        <v>54.5</v>
      </c>
      <c r="K632" s="12">
        <v>58.9</v>
      </c>
      <c r="L632" s="12">
        <v>51.3</v>
      </c>
      <c r="M632" s="12">
        <v>41.7</v>
      </c>
      <c r="N632" s="12">
        <v>75.5</v>
      </c>
      <c r="O632" s="12">
        <v>51.5</v>
      </c>
      <c r="P632" s="12">
        <v>71</v>
      </c>
      <c r="Q632" s="12">
        <v>10.3</v>
      </c>
      <c r="R632" s="23"/>
      <c r="S632" s="49">
        <f t="shared" si="181"/>
        <v>-0.37490978739936415</v>
      </c>
      <c r="T632" s="49">
        <f t="shared" si="182"/>
        <v>0.26702880784635141</v>
      </c>
      <c r="U632" s="49">
        <f t="shared" si="183"/>
        <v>-0.95064442152452033</v>
      </c>
      <c r="V632" s="49">
        <f t="shared" si="184"/>
        <v>-0.1030640130311352</v>
      </c>
      <c r="W632" s="49">
        <f t="shared" si="185"/>
        <v>0.77623994885622916</v>
      </c>
      <c r="X632" s="49">
        <f t="shared" si="186"/>
        <v>-1.7307102767148257</v>
      </c>
      <c r="Y632" s="49">
        <f t="shared" si="187"/>
        <v>-1.5290282974903981</v>
      </c>
      <c r="Z632" s="49">
        <f t="shared" si="188"/>
        <v>-1.3843490714390849</v>
      </c>
      <c r="AA632" s="49">
        <f t="shared" si="189"/>
        <v>-1.1799069975763927</v>
      </c>
      <c r="AB632" s="49">
        <f t="shared" si="190"/>
        <v>-2.3497914613588455</v>
      </c>
      <c r="AC632" s="49">
        <f t="shared" si="191"/>
        <v>4.1506212992878593E-2</v>
      </c>
      <c r="AD632" s="49">
        <f t="shared" si="192"/>
        <v>-3.1</v>
      </c>
      <c r="AE632" s="49">
        <f t="shared" si="193"/>
        <v>-3.1</v>
      </c>
      <c r="AF632" s="49">
        <f t="shared" si="194"/>
        <v>0.28867634244801077</v>
      </c>
      <c r="AG632" s="49">
        <f t="shared" si="195"/>
        <v>-1.2087323557925174</v>
      </c>
      <c r="AH632" s="49">
        <f t="shared" si="196"/>
        <v>-0.52072686277966618</v>
      </c>
      <c r="AI632" s="49">
        <f t="shared" si="197"/>
        <v>-1.6380158434581078</v>
      </c>
      <c r="AJ632" s="87">
        <f t="shared" si="198"/>
        <v>-1.4674543611397777</v>
      </c>
      <c r="AK632" s="89">
        <f t="shared" si="199"/>
        <v>0.22703045937183575</v>
      </c>
      <c r="AL632" s="89">
        <f t="shared" si="199"/>
        <v>0.37739635943329547</v>
      </c>
      <c r="AM632" s="89">
        <f t="shared" si="199"/>
        <v>0.24345706485525034</v>
      </c>
      <c r="AN632" s="89">
        <f t="shared" si="199"/>
        <v>0.21133076998723843</v>
      </c>
      <c r="AO632" s="25"/>
      <c r="AP632" s="25"/>
      <c r="AQ632" s="25"/>
      <c r="AR632" s="25"/>
      <c r="AS632" s="25"/>
      <c r="AT632" s="25"/>
      <c r="AU632" s="25"/>
      <c r="AV632" s="25"/>
      <c r="AW632" s="25"/>
      <c r="AX632" s="25"/>
      <c r="AY632" s="25"/>
      <c r="AZ632" s="25"/>
      <c r="BA632" s="25"/>
    </row>
    <row r="633" spans="1:53">
      <c r="A633" s="1" t="s">
        <v>11</v>
      </c>
      <c r="B633" s="1">
        <v>13135050308</v>
      </c>
      <c r="C633" s="1"/>
      <c r="D633" s="12">
        <v>69.599999999999994</v>
      </c>
      <c r="E633" s="12">
        <v>72.599999999999994</v>
      </c>
      <c r="F633" s="12">
        <v>77.900000000000006</v>
      </c>
      <c r="G633" s="12">
        <v>46.5</v>
      </c>
      <c r="H633" s="12">
        <v>8.3000000000000007</v>
      </c>
      <c r="I633" s="12">
        <v>6.9424999999999999</v>
      </c>
      <c r="J633" s="12">
        <v>3.4</v>
      </c>
      <c r="K633" s="12">
        <v>8</v>
      </c>
      <c r="L633" s="12">
        <v>18.100000000000001</v>
      </c>
      <c r="M633" s="12">
        <v>2.6753999999999998</v>
      </c>
      <c r="N633" s="12">
        <v>75.5</v>
      </c>
      <c r="O633" s="12">
        <v>4.5999999999999996</v>
      </c>
      <c r="P633" s="12">
        <v>4</v>
      </c>
      <c r="Q633" s="12">
        <v>9</v>
      </c>
      <c r="R633" s="23"/>
      <c r="S633" s="49">
        <f t="shared" si="181"/>
        <v>-0.37490978739936415</v>
      </c>
      <c r="T633" s="49">
        <f t="shared" si="182"/>
        <v>0.26702880784635141</v>
      </c>
      <c r="U633" s="49">
        <f t="shared" si="183"/>
        <v>1.526873207142093</v>
      </c>
      <c r="V633" s="49">
        <f t="shared" si="184"/>
        <v>0.70489866575716253</v>
      </c>
      <c r="W633" s="49">
        <f t="shared" si="185"/>
        <v>0.34769853752799279</v>
      </c>
      <c r="X633" s="49">
        <f t="shared" si="186"/>
        <v>0.47297228238054473</v>
      </c>
      <c r="Y633" s="49">
        <f t="shared" si="187"/>
        <v>1.0382834376778347</v>
      </c>
      <c r="Z633" s="49">
        <f t="shared" si="188"/>
        <v>1.1270921696474017</v>
      </c>
      <c r="AA633" s="49">
        <f t="shared" si="189"/>
        <v>1.8757579825731685</v>
      </c>
      <c r="AB633" s="49">
        <f t="shared" si="190"/>
        <v>0.94825426953367542</v>
      </c>
      <c r="AC633" s="49">
        <f t="shared" si="191"/>
        <v>4.1506212992878593E-2</v>
      </c>
      <c r="AD633" s="49">
        <f t="shared" si="192"/>
        <v>0.7895733466514876</v>
      </c>
      <c r="AE633" s="49">
        <f t="shared" si="193"/>
        <v>1.3931877314683423</v>
      </c>
      <c r="AF633" s="49">
        <f t="shared" si="194"/>
        <v>0.48371824509429678</v>
      </c>
      <c r="AG633" s="49">
        <f t="shared" si="195"/>
        <v>0.8543363566692751</v>
      </c>
      <c r="AH633" s="49">
        <f t="shared" si="196"/>
        <v>0.56897787870465921</v>
      </c>
      <c r="AI633" s="49">
        <f t="shared" si="197"/>
        <v>1.3170348072514151</v>
      </c>
      <c r="AJ633" s="87">
        <f t="shared" si="198"/>
        <v>0.67699638405175133</v>
      </c>
      <c r="AK633" s="89">
        <f t="shared" si="199"/>
        <v>0.84287408504192307</v>
      </c>
      <c r="AL633" s="89">
        <f t="shared" si="199"/>
        <v>0.69586913379987281</v>
      </c>
      <c r="AM633" s="89">
        <f t="shared" si="199"/>
        <v>0.9310150010633973</v>
      </c>
      <c r="AN633" s="89">
        <f t="shared" si="199"/>
        <v>0.81064192754435016</v>
      </c>
      <c r="AO633" s="25"/>
      <c r="AP633" s="25"/>
      <c r="AQ633" s="25"/>
      <c r="AR633" s="25"/>
      <c r="AS633" s="25"/>
      <c r="AT633" s="25"/>
      <c r="AU633" s="25"/>
      <c r="AV633" s="25"/>
      <c r="AW633" s="25"/>
      <c r="AX633" s="25"/>
      <c r="AY633" s="25"/>
      <c r="AZ633" s="25"/>
      <c r="BA633" s="25"/>
    </row>
    <row r="634" spans="1:53">
      <c r="A634" s="1" t="s">
        <v>11</v>
      </c>
      <c r="B634" s="1">
        <v>13135050309</v>
      </c>
      <c r="C634" s="1"/>
      <c r="D634" s="12">
        <v>72.7</v>
      </c>
      <c r="E634" s="12">
        <v>73.900000000000006</v>
      </c>
      <c r="F634" s="12">
        <v>51.7</v>
      </c>
      <c r="G634" s="12">
        <v>50.7</v>
      </c>
      <c r="H634" s="12">
        <v>8.8000000000000007</v>
      </c>
      <c r="I634" s="12">
        <v>1</v>
      </c>
      <c r="J634" s="12">
        <v>8.3000000000000007</v>
      </c>
      <c r="K634" s="12">
        <v>14.8</v>
      </c>
      <c r="L634" s="12">
        <v>33.200000000000003</v>
      </c>
      <c r="M634" s="12">
        <v>5.7</v>
      </c>
      <c r="N634" s="12">
        <v>80.3</v>
      </c>
      <c r="O634" s="12">
        <v>2.6</v>
      </c>
      <c r="P634" s="12">
        <v>15.2</v>
      </c>
      <c r="Q634" s="12">
        <v>9.8000000000000007</v>
      </c>
      <c r="R634" s="23"/>
      <c r="S634" s="49">
        <f t="shared" si="181"/>
        <v>-0.11084613905132891</v>
      </c>
      <c r="T634" s="49">
        <f t="shared" si="182"/>
        <v>0.39129815386074474</v>
      </c>
      <c r="U634" s="49">
        <f t="shared" si="183"/>
        <v>0.27134202975204913</v>
      </c>
      <c r="V634" s="49">
        <f t="shared" si="184"/>
        <v>0.92815151121182393</v>
      </c>
      <c r="W634" s="49">
        <f t="shared" si="185"/>
        <v>0.16913961614122777</v>
      </c>
      <c r="X634" s="49">
        <f t="shared" si="186"/>
        <v>1.18246076172088</v>
      </c>
      <c r="Y634" s="49">
        <f t="shared" si="187"/>
        <v>0.79210286033293564</v>
      </c>
      <c r="Z634" s="49">
        <f t="shared" si="188"/>
        <v>0.79157546160441317</v>
      </c>
      <c r="AA634" s="49">
        <f t="shared" si="189"/>
        <v>0.48598264521598827</v>
      </c>
      <c r="AB634" s="49">
        <f t="shared" si="190"/>
        <v>0.69263937232377404</v>
      </c>
      <c r="AC634" s="49">
        <f t="shared" si="191"/>
        <v>0.49245949265365735</v>
      </c>
      <c r="AD634" s="49">
        <f t="shared" si="192"/>
        <v>0.99527971919630553</v>
      </c>
      <c r="AE634" s="49">
        <f t="shared" si="193"/>
        <v>0.58886640624878583</v>
      </c>
      <c r="AF634" s="49">
        <f t="shared" si="194"/>
        <v>0.36369245885042845</v>
      </c>
      <c r="AG634" s="49">
        <f t="shared" si="195"/>
        <v>0.59482370856980016</v>
      </c>
      <c r="AH634" s="49">
        <f t="shared" si="196"/>
        <v>0.5176641134240475</v>
      </c>
      <c r="AI634" s="49">
        <f t="shared" si="197"/>
        <v>0.65673249304805847</v>
      </c>
      <c r="AJ634" s="87">
        <f t="shared" si="198"/>
        <v>0.61007451923729428</v>
      </c>
      <c r="AK634" s="89">
        <f t="shared" si="199"/>
        <v>0.76540734379988318</v>
      </c>
      <c r="AL634" s="89">
        <f t="shared" si="199"/>
        <v>0.68087237681609414</v>
      </c>
      <c r="AM634" s="89">
        <f t="shared" si="199"/>
        <v>0.77738105359853171</v>
      </c>
      <c r="AN634" s="89">
        <f t="shared" si="199"/>
        <v>0.79193922693079488</v>
      </c>
      <c r="AO634" s="25"/>
      <c r="AP634" s="25"/>
      <c r="AQ634" s="25"/>
      <c r="AR634" s="25"/>
      <c r="AS634" s="25"/>
      <c r="AT634" s="25"/>
      <c r="AU634" s="25"/>
      <c r="AV634" s="25"/>
      <c r="AW634" s="25"/>
      <c r="AX634" s="25"/>
      <c r="AY634" s="25"/>
      <c r="AZ634" s="25"/>
      <c r="BA634" s="25"/>
    </row>
    <row r="635" spans="1:53">
      <c r="A635" s="1" t="s">
        <v>11</v>
      </c>
      <c r="B635" s="1">
        <v>13135050310</v>
      </c>
      <c r="C635" s="1"/>
      <c r="D635" s="12">
        <v>69.599999999999994</v>
      </c>
      <c r="E635" s="12">
        <v>72.599999999999994</v>
      </c>
      <c r="F635" s="12">
        <v>45.8</v>
      </c>
      <c r="G635" s="12">
        <v>46.5</v>
      </c>
      <c r="H635" s="12">
        <v>7.7</v>
      </c>
      <c r="I635" s="12">
        <v>13.8</v>
      </c>
      <c r="J635" s="12">
        <v>23.4</v>
      </c>
      <c r="K635" s="12">
        <v>17.7</v>
      </c>
      <c r="L635" s="12">
        <v>29.3</v>
      </c>
      <c r="M635" s="12">
        <v>5.8</v>
      </c>
      <c r="N635" s="12">
        <v>75.5</v>
      </c>
      <c r="O635" s="12">
        <v>4.5</v>
      </c>
      <c r="P635" s="12">
        <v>14.4</v>
      </c>
      <c r="Q635" s="12">
        <v>5.8</v>
      </c>
      <c r="R635" s="23"/>
      <c r="S635" s="49">
        <f t="shared" si="181"/>
        <v>-0.37490978739936415</v>
      </c>
      <c r="T635" s="49">
        <f t="shared" si="182"/>
        <v>0.26702880784635141</v>
      </c>
      <c r="U635" s="49">
        <f t="shared" si="183"/>
        <v>-1.1392090347235794E-2</v>
      </c>
      <c r="V635" s="49">
        <f t="shared" si="184"/>
        <v>0.70489866575716253</v>
      </c>
      <c r="W635" s="49">
        <f t="shared" si="185"/>
        <v>0.56196924319211095</v>
      </c>
      <c r="X635" s="49">
        <f t="shared" si="186"/>
        <v>-0.34576011090112962</v>
      </c>
      <c r="Y635" s="49">
        <f t="shared" si="187"/>
        <v>3.3464754637430531E-2</v>
      </c>
      <c r="Z635" s="49">
        <f t="shared" si="188"/>
        <v>0.64848745376255057</v>
      </c>
      <c r="AA635" s="49">
        <f t="shared" si="189"/>
        <v>0.84493124228175021</v>
      </c>
      <c r="AB635" s="49">
        <f t="shared" si="190"/>
        <v>0.6841881755635445</v>
      </c>
      <c r="AC635" s="49">
        <f t="shared" si="191"/>
        <v>4.1506212992878593E-2</v>
      </c>
      <c r="AD635" s="49">
        <f t="shared" si="192"/>
        <v>0.7998586652787284</v>
      </c>
      <c r="AE635" s="49">
        <f t="shared" si="193"/>
        <v>0.64631792947875399</v>
      </c>
      <c r="AF635" s="49">
        <f t="shared" si="194"/>
        <v>0.96382139006976975</v>
      </c>
      <c r="AG635" s="49">
        <f t="shared" si="195"/>
        <v>0.48602450139946951</v>
      </c>
      <c r="AH635" s="49">
        <f t="shared" si="196"/>
        <v>0.11932849754076082</v>
      </c>
      <c r="AI635" s="49">
        <f t="shared" si="197"/>
        <v>0.72586895720261513</v>
      </c>
      <c r="AJ635" s="87">
        <f t="shared" si="198"/>
        <v>0.61287604945503271</v>
      </c>
      <c r="AK635" s="89">
        <f t="shared" si="199"/>
        <v>0.73292985150450807</v>
      </c>
      <c r="AL635" s="89">
        <f t="shared" si="199"/>
        <v>0.56445639376129864</v>
      </c>
      <c r="AM635" s="89">
        <f t="shared" si="199"/>
        <v>0.7934671821389756</v>
      </c>
      <c r="AN635" s="89">
        <f t="shared" si="199"/>
        <v>0.79272217255054789</v>
      </c>
      <c r="AO635" s="25"/>
      <c r="AP635" s="25"/>
      <c r="AQ635" s="25"/>
      <c r="AR635" s="25"/>
      <c r="AS635" s="25"/>
      <c r="AT635" s="25"/>
      <c r="AU635" s="25"/>
      <c r="AV635" s="25"/>
      <c r="AW635" s="25"/>
      <c r="AX635" s="25"/>
      <c r="AY635" s="25"/>
      <c r="AZ635" s="25"/>
      <c r="BA635" s="25"/>
    </row>
    <row r="636" spans="1:53">
      <c r="A636" s="1" t="s">
        <v>11</v>
      </c>
      <c r="B636" s="1">
        <v>13135050311</v>
      </c>
      <c r="C636" s="1"/>
      <c r="D636" s="12">
        <v>69.599999999999994</v>
      </c>
      <c r="E636" s="12">
        <v>72.599999999999994</v>
      </c>
      <c r="F636" s="12">
        <v>33.4</v>
      </c>
      <c r="G636" s="12">
        <v>31.3</v>
      </c>
      <c r="H636" s="12">
        <v>8.9</v>
      </c>
      <c r="I636" s="12">
        <v>1.5</v>
      </c>
      <c r="J636" s="12">
        <v>9.6</v>
      </c>
      <c r="K636" s="12">
        <v>4.7</v>
      </c>
      <c r="L636" s="12">
        <v>29.7</v>
      </c>
      <c r="M636" s="12">
        <v>2.8</v>
      </c>
      <c r="N636" s="12">
        <v>75.5</v>
      </c>
      <c r="O636" s="12">
        <v>5</v>
      </c>
      <c r="P636" s="12">
        <v>12.4</v>
      </c>
      <c r="Q636" s="12">
        <v>4.3</v>
      </c>
      <c r="R636" s="23"/>
      <c r="S636" s="49">
        <f t="shared" si="181"/>
        <v>-0.37490978739936415</v>
      </c>
      <c r="T636" s="49">
        <f t="shared" si="182"/>
        <v>0.26702880784635141</v>
      </c>
      <c r="U636" s="49">
        <f t="shared" si="183"/>
        <v>-0.60561295292878314</v>
      </c>
      <c r="V636" s="49">
        <f t="shared" si="184"/>
        <v>-0.1030640130311352</v>
      </c>
      <c r="W636" s="49">
        <f t="shared" si="185"/>
        <v>0.13342783186387491</v>
      </c>
      <c r="X636" s="49">
        <f t="shared" si="186"/>
        <v>1.1227646338840829</v>
      </c>
      <c r="Y636" s="49">
        <f t="shared" si="187"/>
        <v>0.72678964593530948</v>
      </c>
      <c r="Z636" s="49">
        <f t="shared" si="188"/>
        <v>1.2899164544329695</v>
      </c>
      <c r="AA636" s="49">
        <f t="shared" si="189"/>
        <v>0.80811600155705687</v>
      </c>
      <c r="AB636" s="49">
        <f t="shared" si="190"/>
        <v>0.93772407837042937</v>
      </c>
      <c r="AC636" s="49">
        <f t="shared" si="191"/>
        <v>4.1506212992878593E-2</v>
      </c>
      <c r="AD636" s="49">
        <f t="shared" si="192"/>
        <v>0.74843207214252394</v>
      </c>
      <c r="AE636" s="49">
        <f t="shared" si="193"/>
        <v>0.78994673755367484</v>
      </c>
      <c r="AF636" s="49">
        <f t="shared" si="194"/>
        <v>1.1888697392770227</v>
      </c>
      <c r="AG636" s="49">
        <f t="shared" si="195"/>
        <v>0.62357985300565433</v>
      </c>
      <c r="AH636" s="49">
        <f t="shared" si="196"/>
        <v>0.16663202373861946</v>
      </c>
      <c r="AI636" s="49">
        <f t="shared" si="197"/>
        <v>1.0119188447868186</v>
      </c>
      <c r="AJ636" s="87">
        <f t="shared" si="198"/>
        <v>0.69218869049152498</v>
      </c>
      <c r="AK636" s="89">
        <f t="shared" si="199"/>
        <v>0.77399129844118908</v>
      </c>
      <c r="AL636" s="89">
        <f t="shared" si="199"/>
        <v>0.57828113421808847</v>
      </c>
      <c r="AM636" s="89">
        <f t="shared" si="199"/>
        <v>0.86002301945186377</v>
      </c>
      <c r="AN636" s="89">
        <f t="shared" si="199"/>
        <v>0.81488773210703325</v>
      </c>
      <c r="AO636" s="25"/>
      <c r="AP636" s="25"/>
      <c r="AQ636" s="25"/>
      <c r="AR636" s="25"/>
      <c r="AS636" s="25"/>
      <c r="AT636" s="25"/>
      <c r="AU636" s="25"/>
      <c r="AV636" s="25"/>
      <c r="AW636" s="25"/>
      <c r="AX636" s="25"/>
      <c r="AY636" s="25"/>
      <c r="AZ636" s="25"/>
      <c r="BA636" s="25"/>
    </row>
    <row r="637" spans="1:53">
      <c r="A637" s="1" t="s">
        <v>11</v>
      </c>
      <c r="B637" s="1">
        <v>13135050313</v>
      </c>
      <c r="C637" s="1"/>
      <c r="D637" s="12">
        <v>70.099999999999994</v>
      </c>
      <c r="E637" s="12">
        <v>72.8</v>
      </c>
      <c r="F637" s="12">
        <v>34.799999999999997</v>
      </c>
      <c r="G637" s="12">
        <v>34</v>
      </c>
      <c r="H637" s="12">
        <v>7.7</v>
      </c>
      <c r="I637" s="12">
        <v>9</v>
      </c>
      <c r="J637" s="12">
        <v>22.5</v>
      </c>
      <c r="K637" s="12">
        <v>37.700000000000003</v>
      </c>
      <c r="L637" s="12">
        <v>37.200000000000003</v>
      </c>
      <c r="M637" s="12">
        <v>23.9</v>
      </c>
      <c r="N637" s="12">
        <v>76.3</v>
      </c>
      <c r="O637" s="12">
        <v>24</v>
      </c>
      <c r="P637" s="12">
        <v>36.799999999999997</v>
      </c>
      <c r="Q637" s="12">
        <v>8</v>
      </c>
      <c r="R637" s="23"/>
      <c r="S637" s="49">
        <f t="shared" si="181"/>
        <v>-0.33231887637548763</v>
      </c>
      <c r="T637" s="49">
        <f t="shared" si="182"/>
        <v>0.28614716877164281</v>
      </c>
      <c r="U637" s="49">
        <f t="shared" si="183"/>
        <v>-0.5385235007018343</v>
      </c>
      <c r="V637" s="49">
        <f t="shared" si="184"/>
        <v>4.0455673332575548E-2</v>
      </c>
      <c r="W637" s="49">
        <f t="shared" si="185"/>
        <v>0.56196924319211095</v>
      </c>
      <c r="X637" s="49">
        <f t="shared" si="186"/>
        <v>0.22732271633212406</v>
      </c>
      <c r="Y637" s="49">
        <f t="shared" si="187"/>
        <v>7.8681595374248653E-2</v>
      </c>
      <c r="Z637" s="49">
        <f t="shared" si="188"/>
        <v>-0.33832639342270959</v>
      </c>
      <c r="AA637" s="49">
        <f t="shared" si="189"/>
        <v>0.11783023796905312</v>
      </c>
      <c r="AB637" s="49">
        <f t="shared" si="190"/>
        <v>-0.84547843803799438</v>
      </c>
      <c r="AC637" s="49">
        <f t="shared" si="191"/>
        <v>0.11666509293634149</v>
      </c>
      <c r="AD637" s="49">
        <f t="shared" si="192"/>
        <v>-1.2057784670332465</v>
      </c>
      <c r="AE637" s="49">
        <f t="shared" si="193"/>
        <v>-0.9623247209603587</v>
      </c>
      <c r="AF637" s="49">
        <f t="shared" si="194"/>
        <v>0.63375047789913208</v>
      </c>
      <c r="AG637" s="49">
        <f t="shared" si="195"/>
        <v>-0.22116635055151757</v>
      </c>
      <c r="AH637" s="49">
        <f t="shared" si="196"/>
        <v>4.6247717132197164E-2</v>
      </c>
      <c r="AI637" s="49">
        <f t="shared" si="197"/>
        <v>-0.35532486449721695</v>
      </c>
      <c r="AJ637" s="87">
        <f t="shared" si="198"/>
        <v>-0.35442190428953285</v>
      </c>
      <c r="AK637" s="89">
        <f t="shared" si="199"/>
        <v>0.52182734402354136</v>
      </c>
      <c r="AL637" s="89">
        <f t="shared" si="199"/>
        <v>0.54309809549613075</v>
      </c>
      <c r="AM637" s="89">
        <f t="shared" si="199"/>
        <v>0.54190351012190019</v>
      </c>
      <c r="AN637" s="89">
        <f t="shared" si="199"/>
        <v>0.52239073329452312</v>
      </c>
      <c r="AO637" s="25"/>
      <c r="AP637" s="25"/>
      <c r="AQ637" s="25"/>
      <c r="AR637" s="25"/>
      <c r="AS637" s="25"/>
      <c r="AT637" s="25"/>
      <c r="AU637" s="25"/>
      <c r="AV637" s="25"/>
      <c r="AW637" s="25"/>
      <c r="AX637" s="25"/>
      <c r="AY637" s="25"/>
      <c r="AZ637" s="25"/>
      <c r="BA637" s="25"/>
    </row>
    <row r="638" spans="1:53">
      <c r="A638" s="1" t="s">
        <v>11</v>
      </c>
      <c r="B638" s="1">
        <v>13135050314</v>
      </c>
      <c r="C638" s="1"/>
      <c r="D638" s="12">
        <v>71.599999999999994</v>
      </c>
      <c r="E638" s="12">
        <v>73.5</v>
      </c>
      <c r="F638" s="12">
        <v>40.299999999999997</v>
      </c>
      <c r="G638" s="12">
        <v>42.5</v>
      </c>
      <c r="H638" s="12">
        <v>8</v>
      </c>
      <c r="I638" s="12">
        <v>23.5</v>
      </c>
      <c r="J638" s="12">
        <v>27</v>
      </c>
      <c r="K638" s="12">
        <v>35.799999999999997</v>
      </c>
      <c r="L638" s="12">
        <v>32.200000000000003</v>
      </c>
      <c r="M638" s="12">
        <v>26.2</v>
      </c>
      <c r="N638" s="12">
        <v>78.8</v>
      </c>
      <c r="O638" s="12">
        <v>12.7</v>
      </c>
      <c r="P638" s="12">
        <v>42.4</v>
      </c>
      <c r="Q638" s="12">
        <v>10.4</v>
      </c>
      <c r="R638" s="23"/>
      <c r="S638" s="49">
        <f t="shared" si="181"/>
        <v>-0.20454614330385801</v>
      </c>
      <c r="T638" s="49">
        <f t="shared" si="182"/>
        <v>0.35306143201016199</v>
      </c>
      <c r="U638" s="49">
        <f t="shared" si="183"/>
        <v>-0.27495779552453509</v>
      </c>
      <c r="V638" s="49">
        <f t="shared" si="184"/>
        <v>0.49227690818129471</v>
      </c>
      <c r="W638" s="49">
        <f t="shared" si="185"/>
        <v>0.45483389036005206</v>
      </c>
      <c r="X638" s="49">
        <f t="shared" si="186"/>
        <v>-1.5038649909349961</v>
      </c>
      <c r="Y638" s="49">
        <f t="shared" si="187"/>
        <v>-0.14740260830984231</v>
      </c>
      <c r="Z638" s="49">
        <f t="shared" si="188"/>
        <v>-0.24457907794010961</v>
      </c>
      <c r="AA638" s="49">
        <f t="shared" si="189"/>
        <v>0.57802074702772199</v>
      </c>
      <c r="AB638" s="49">
        <f t="shared" si="190"/>
        <v>-1.0398559635232729</v>
      </c>
      <c r="AC638" s="49">
        <f t="shared" si="191"/>
        <v>0.35153659275966387</v>
      </c>
      <c r="AD638" s="49">
        <f t="shared" si="192"/>
        <v>-4.3537462155025124E-2</v>
      </c>
      <c r="AE638" s="49">
        <f t="shared" si="193"/>
        <v>-1.3644853835701372</v>
      </c>
      <c r="AF638" s="49">
        <f t="shared" si="194"/>
        <v>0.27367311916752729</v>
      </c>
      <c r="AG638" s="49">
        <f t="shared" si="195"/>
        <v>-0.18327725295324035</v>
      </c>
      <c r="AH638" s="49">
        <f t="shared" si="196"/>
        <v>-0.11865704393167469</v>
      </c>
      <c r="AI638" s="49">
        <f t="shared" si="197"/>
        <v>-0.23547143147855351</v>
      </c>
      <c r="AJ638" s="87">
        <f t="shared" si="198"/>
        <v>-0.19570328344949278</v>
      </c>
      <c r="AK638" s="89">
        <f t="shared" si="199"/>
        <v>0.53313756316328464</v>
      </c>
      <c r="AL638" s="89">
        <f t="shared" si="199"/>
        <v>0.49490368579691935</v>
      </c>
      <c r="AM638" s="89">
        <f t="shared" si="199"/>
        <v>0.56979006395609166</v>
      </c>
      <c r="AN638" s="89">
        <f t="shared" si="199"/>
        <v>0.56674793785835054</v>
      </c>
      <c r="AO638" s="25"/>
      <c r="AP638" s="25"/>
      <c r="AQ638" s="25"/>
      <c r="AR638" s="25"/>
      <c r="AS638" s="25"/>
      <c r="AT638" s="25"/>
      <c r="AU638" s="25"/>
      <c r="AV638" s="25"/>
      <c r="AW638" s="25"/>
      <c r="AX638" s="25"/>
      <c r="AY638" s="25"/>
      <c r="AZ638" s="25"/>
      <c r="BA638" s="25"/>
    </row>
    <row r="639" spans="1:53">
      <c r="A639" s="1" t="s">
        <v>11</v>
      </c>
      <c r="B639" s="1">
        <v>13135050315</v>
      </c>
      <c r="C639" s="1"/>
      <c r="D639" s="12">
        <v>69.599999999999994</v>
      </c>
      <c r="E639" s="12">
        <v>72.599999999999994</v>
      </c>
      <c r="F639" s="12">
        <v>42.1</v>
      </c>
      <c r="G639" s="12">
        <v>46.5</v>
      </c>
      <c r="H639" s="12">
        <v>7.6</v>
      </c>
      <c r="I639" s="12">
        <v>16.3</v>
      </c>
      <c r="J639" s="12">
        <v>41.4</v>
      </c>
      <c r="K639" s="12">
        <v>39.6</v>
      </c>
      <c r="L639" s="12">
        <v>40</v>
      </c>
      <c r="M639" s="12">
        <v>16.399999999999999</v>
      </c>
      <c r="N639" s="12">
        <v>75.5</v>
      </c>
      <c r="O639" s="12">
        <v>11.3</v>
      </c>
      <c r="P639" s="12">
        <v>34.299999999999997</v>
      </c>
      <c r="Q639" s="12">
        <v>15.5</v>
      </c>
      <c r="R639" s="23"/>
      <c r="S639" s="49">
        <f t="shared" si="181"/>
        <v>-0.37490978739936415</v>
      </c>
      <c r="T639" s="49">
        <f t="shared" si="182"/>
        <v>0.26702880784635141</v>
      </c>
      <c r="U639" s="49">
        <f t="shared" si="183"/>
        <v>-0.18869992837560054</v>
      </c>
      <c r="V639" s="49">
        <f t="shared" si="184"/>
        <v>0.70489866575716253</v>
      </c>
      <c r="W639" s="49">
        <f t="shared" si="185"/>
        <v>0.59768102746946417</v>
      </c>
      <c r="X639" s="49">
        <f t="shared" si="186"/>
        <v>-0.64424075008511594</v>
      </c>
      <c r="Y639" s="49">
        <f t="shared" si="187"/>
        <v>-0.87087206009893336</v>
      </c>
      <c r="Z639" s="49">
        <f t="shared" si="188"/>
        <v>-0.43207370890530922</v>
      </c>
      <c r="AA639" s="49">
        <f t="shared" si="189"/>
        <v>-0.13987644710380123</v>
      </c>
      <c r="AB639" s="49">
        <f t="shared" si="190"/>
        <v>-0.21163868102078209</v>
      </c>
      <c r="AC639" s="49">
        <f t="shared" si="191"/>
        <v>4.1506212992878593E-2</v>
      </c>
      <c r="AD639" s="49">
        <f t="shared" si="192"/>
        <v>0.1004569986263473</v>
      </c>
      <c r="AE639" s="49">
        <f t="shared" si="193"/>
        <v>-0.78278871086670776</v>
      </c>
      <c r="AF639" s="49">
        <f t="shared" si="194"/>
        <v>-0.49149126813713262</v>
      </c>
      <c r="AG639" s="49">
        <f t="shared" si="195"/>
        <v>-0.20566868194661239</v>
      </c>
      <c r="AH639" s="49">
        <f t="shared" si="196"/>
        <v>-7.2730574983719404E-2</v>
      </c>
      <c r="AI639" s="49">
        <f t="shared" si="197"/>
        <v>-0.26119627900996417</v>
      </c>
      <c r="AJ639" s="87">
        <f t="shared" si="198"/>
        <v>-0.2830791918461536</v>
      </c>
      <c r="AK639" s="89">
        <f t="shared" si="199"/>
        <v>0.52645353042510312</v>
      </c>
      <c r="AL639" s="89">
        <f t="shared" si="199"/>
        <v>0.5083259729779338</v>
      </c>
      <c r="AM639" s="89">
        <f t="shared" si="199"/>
        <v>0.56380460882566297</v>
      </c>
      <c r="AN639" s="89">
        <f t="shared" si="199"/>
        <v>0.54232893130330373</v>
      </c>
      <c r="AO639" s="25"/>
      <c r="AP639" s="25"/>
      <c r="AQ639" s="25"/>
      <c r="AR639" s="25"/>
      <c r="AS639" s="25"/>
      <c r="AT639" s="25"/>
      <c r="AU639" s="25"/>
      <c r="AV639" s="25"/>
      <c r="AW639" s="25"/>
      <c r="AX639" s="25"/>
      <c r="AY639" s="25"/>
      <c r="AZ639" s="25"/>
      <c r="BA639" s="25"/>
    </row>
    <row r="640" spans="1:53">
      <c r="A640" s="1" t="s">
        <v>11</v>
      </c>
      <c r="B640" s="1">
        <v>13135050317</v>
      </c>
      <c r="C640" s="1"/>
      <c r="D640" s="12">
        <v>69.599999999999994</v>
      </c>
      <c r="E640" s="12">
        <v>72.599999999999994</v>
      </c>
      <c r="F640" s="12">
        <v>45.8</v>
      </c>
      <c r="G640" s="12">
        <v>46.5</v>
      </c>
      <c r="H640" s="12">
        <v>9</v>
      </c>
      <c r="I640" s="12">
        <v>36.5</v>
      </c>
      <c r="J640" s="12">
        <v>19.7</v>
      </c>
      <c r="K640" s="12">
        <v>37.299999999999997</v>
      </c>
      <c r="L640" s="12">
        <v>33.799999999999997</v>
      </c>
      <c r="M640" s="12">
        <v>23.2</v>
      </c>
      <c r="N640" s="12">
        <v>75.5</v>
      </c>
      <c r="O640" s="12">
        <v>20.8</v>
      </c>
      <c r="P640" s="12">
        <v>52.3</v>
      </c>
      <c r="Q640" s="12">
        <v>11.6</v>
      </c>
      <c r="R640" s="23"/>
      <c r="S640" s="49">
        <f t="shared" si="181"/>
        <v>-0.37490978739936415</v>
      </c>
      <c r="T640" s="49">
        <f t="shared" si="182"/>
        <v>0.26702880784635141</v>
      </c>
      <c r="U640" s="49">
        <f t="shared" si="183"/>
        <v>-1.1392090347235794E-2</v>
      </c>
      <c r="V640" s="49">
        <f t="shared" si="184"/>
        <v>0.70489866575716253</v>
      </c>
      <c r="W640" s="49">
        <f t="shared" si="185"/>
        <v>9.7716047586522026E-2</v>
      </c>
      <c r="X640" s="49">
        <f t="shared" si="186"/>
        <v>-3.0559643146917246</v>
      </c>
      <c r="Y640" s="49">
        <f t="shared" si="187"/>
        <v>0.21935621099990529</v>
      </c>
      <c r="Z640" s="49">
        <f t="shared" si="188"/>
        <v>-0.31859011647900409</v>
      </c>
      <c r="AA640" s="49">
        <f t="shared" si="189"/>
        <v>0.4307597841289485</v>
      </c>
      <c r="AB640" s="49">
        <f t="shared" si="190"/>
        <v>-0.78632006071638794</v>
      </c>
      <c r="AC640" s="49">
        <f t="shared" si="191"/>
        <v>4.1506212992878593E-2</v>
      </c>
      <c r="AD640" s="49">
        <f t="shared" si="192"/>
        <v>-0.87664827096153797</v>
      </c>
      <c r="AE640" s="49">
        <f t="shared" si="193"/>
        <v>-2.0754479835409949</v>
      </c>
      <c r="AF640" s="49">
        <f t="shared" si="194"/>
        <v>9.3634439801725061E-2</v>
      </c>
      <c r="AG640" s="49">
        <f t="shared" si="195"/>
        <v>-0.41218839747899816</v>
      </c>
      <c r="AH640" s="49">
        <f t="shared" si="196"/>
        <v>-0.30760949432119761</v>
      </c>
      <c r="AI640" s="49">
        <f t="shared" si="197"/>
        <v>-0.2247167976888145</v>
      </c>
      <c r="AJ640" s="87">
        <f t="shared" si="198"/>
        <v>-0.70423890042698234</v>
      </c>
      <c r="AK640" s="89">
        <f t="shared" si="199"/>
        <v>0.46480563202134362</v>
      </c>
      <c r="AL640" s="89">
        <f t="shared" si="199"/>
        <v>0.43968119404475325</v>
      </c>
      <c r="AM640" s="89">
        <f t="shared" si="199"/>
        <v>0.57229236753297685</v>
      </c>
      <c r="AN640" s="89">
        <f t="shared" si="199"/>
        <v>0.4246271314219317</v>
      </c>
      <c r="AO640" s="25"/>
      <c r="AP640" s="25"/>
      <c r="AQ640" s="25"/>
      <c r="AR640" s="25"/>
      <c r="AS640" s="25"/>
      <c r="AT640" s="25"/>
      <c r="AU640" s="25"/>
      <c r="AV640" s="25"/>
      <c r="AW640" s="25"/>
      <c r="AX640" s="25"/>
      <c r="AY640" s="25"/>
      <c r="AZ640" s="25"/>
      <c r="BA640" s="25"/>
    </row>
    <row r="641" spans="1:53">
      <c r="A641" s="1" t="s">
        <v>11</v>
      </c>
      <c r="B641" s="1">
        <v>13135050318</v>
      </c>
      <c r="C641" s="1"/>
      <c r="D641" s="12">
        <v>69.599999999999994</v>
      </c>
      <c r="E641" s="12">
        <v>72.599999999999994</v>
      </c>
      <c r="F641" s="12">
        <v>45.8</v>
      </c>
      <c r="G641" s="12">
        <v>46.5</v>
      </c>
      <c r="H641" s="12">
        <v>9.4</v>
      </c>
      <c r="I641" s="12">
        <v>47.9</v>
      </c>
      <c r="J641" s="12">
        <v>38.200000000000003</v>
      </c>
      <c r="K641" s="12">
        <v>50.4</v>
      </c>
      <c r="L641" s="12">
        <v>42.2</v>
      </c>
      <c r="M641" s="12">
        <v>21.3</v>
      </c>
      <c r="N641" s="12">
        <v>75.5</v>
      </c>
      <c r="O641" s="12">
        <v>19.2</v>
      </c>
      <c r="P641" s="12">
        <v>37.1</v>
      </c>
      <c r="Q641" s="12">
        <v>8.8000000000000007</v>
      </c>
      <c r="R641" s="23"/>
      <c r="S641" s="49">
        <f t="shared" si="181"/>
        <v>-0.37490978739936415</v>
      </c>
      <c r="T641" s="49">
        <f t="shared" si="182"/>
        <v>0.26702880784635141</v>
      </c>
      <c r="U641" s="49">
        <f t="shared" si="183"/>
        <v>-1.1392090347235794E-2</v>
      </c>
      <c r="V641" s="49">
        <f t="shared" si="184"/>
        <v>0.70489866575716253</v>
      </c>
      <c r="W641" s="49">
        <f t="shared" si="185"/>
        <v>-4.5131089522890112E-2</v>
      </c>
      <c r="X641" s="49">
        <f t="shared" si="186"/>
        <v>-3.1</v>
      </c>
      <c r="Y641" s="49">
        <f t="shared" si="187"/>
        <v>-0.71010107081246887</v>
      </c>
      <c r="Z641" s="49">
        <f t="shared" si="188"/>
        <v>-0.96495318638534944</v>
      </c>
      <c r="AA641" s="49">
        <f t="shared" si="189"/>
        <v>-0.34236027108961581</v>
      </c>
      <c r="AB641" s="49">
        <f t="shared" si="190"/>
        <v>-0.62574732227202767</v>
      </c>
      <c r="AC641" s="49">
        <f t="shared" si="191"/>
        <v>4.1506212992878593E-2</v>
      </c>
      <c r="AD641" s="49">
        <f t="shared" si="192"/>
        <v>-0.71208317292568346</v>
      </c>
      <c r="AE641" s="49">
        <f t="shared" si="193"/>
        <v>-0.9838690421715971</v>
      </c>
      <c r="AF641" s="49">
        <f t="shared" si="194"/>
        <v>0.51372469165526369</v>
      </c>
      <c r="AG641" s="49">
        <f t="shared" si="195"/>
        <v>-0.46554019097654381</v>
      </c>
      <c r="AH641" s="49">
        <f t="shared" si="196"/>
        <v>-0.46708665206834926</v>
      </c>
      <c r="AI641" s="49">
        <f t="shared" si="197"/>
        <v>-0.64435359324899766</v>
      </c>
      <c r="AJ641" s="87">
        <f t="shared" si="198"/>
        <v>-0.28518032761228462</v>
      </c>
      <c r="AK641" s="89">
        <f t="shared" si="199"/>
        <v>0.44887966613127694</v>
      </c>
      <c r="AL641" s="89">
        <f t="shared" si="199"/>
        <v>0.39307303410718153</v>
      </c>
      <c r="AM641" s="89">
        <f t="shared" si="199"/>
        <v>0.47465457948251372</v>
      </c>
      <c r="AN641" s="89">
        <f t="shared" si="199"/>
        <v>0.54174172541340004</v>
      </c>
      <c r="AO641" s="25"/>
      <c r="AP641" s="25"/>
      <c r="AQ641" s="25"/>
      <c r="AR641" s="25"/>
      <c r="AS641" s="25"/>
      <c r="AT641" s="25"/>
      <c r="AU641" s="25"/>
      <c r="AV641" s="25"/>
      <c r="AW641" s="25"/>
      <c r="AX641" s="25"/>
      <c r="AY641" s="25"/>
      <c r="AZ641" s="25"/>
      <c r="BA641" s="25"/>
    </row>
    <row r="642" spans="1:53">
      <c r="A642" s="1" t="s">
        <v>11</v>
      </c>
      <c r="B642" s="1">
        <v>13135050319</v>
      </c>
      <c r="C642" s="1"/>
      <c r="D642" s="12">
        <v>69.599999999999994</v>
      </c>
      <c r="E642" s="12">
        <v>72.599999999999994</v>
      </c>
      <c r="F642" s="12">
        <v>33.6</v>
      </c>
      <c r="G642" s="12">
        <v>31.3</v>
      </c>
      <c r="H642" s="12">
        <v>9.4</v>
      </c>
      <c r="I642" s="12">
        <v>22.5</v>
      </c>
      <c r="J642" s="12">
        <v>44.7</v>
      </c>
      <c r="K642" s="12">
        <v>57.5</v>
      </c>
      <c r="L642" s="12">
        <v>46.3</v>
      </c>
      <c r="M642" s="12">
        <v>36</v>
      </c>
      <c r="N642" s="12">
        <v>75.5</v>
      </c>
      <c r="O642" s="12">
        <v>39.200000000000003</v>
      </c>
      <c r="P642" s="12">
        <v>48.8</v>
      </c>
      <c r="Q642" s="12">
        <v>8.1999999999999993</v>
      </c>
      <c r="R642" s="23"/>
      <c r="S642" s="49">
        <f t="shared" si="181"/>
        <v>-0.37490978739936415</v>
      </c>
      <c r="T642" s="49">
        <f t="shared" si="182"/>
        <v>0.26702880784635141</v>
      </c>
      <c r="U642" s="49">
        <f t="shared" si="183"/>
        <v>-0.59602874546779028</v>
      </c>
      <c r="V642" s="49">
        <f t="shared" si="184"/>
        <v>-0.1030640130311352</v>
      </c>
      <c r="W642" s="49">
        <f t="shared" si="185"/>
        <v>-4.5131089522890112E-2</v>
      </c>
      <c r="X642" s="49">
        <f t="shared" si="186"/>
        <v>-1.3844727352614017</v>
      </c>
      <c r="Y642" s="49">
        <f t="shared" si="187"/>
        <v>-1.0366671428006002</v>
      </c>
      <c r="Z642" s="49">
        <f t="shared" si="188"/>
        <v>-1.3152721021361169</v>
      </c>
      <c r="AA642" s="49">
        <f t="shared" si="189"/>
        <v>-0.71971648851772385</v>
      </c>
      <c r="AB642" s="49">
        <f t="shared" si="190"/>
        <v>-1.8680732460257636</v>
      </c>
      <c r="AC642" s="49">
        <f t="shared" si="191"/>
        <v>4.1506212992878593E-2</v>
      </c>
      <c r="AD642" s="49">
        <f t="shared" si="192"/>
        <v>-2.7691468983738634</v>
      </c>
      <c r="AE642" s="49">
        <f t="shared" si="193"/>
        <v>-1.8240975694098835</v>
      </c>
      <c r="AF642" s="49">
        <f t="shared" si="194"/>
        <v>0.60374403133816512</v>
      </c>
      <c r="AG642" s="49">
        <f t="shared" si="195"/>
        <v>-0.91854185153641932</v>
      </c>
      <c r="AH642" s="49">
        <f t="shared" si="196"/>
        <v>-0.46760638651954717</v>
      </c>
      <c r="AI642" s="49">
        <f t="shared" si="197"/>
        <v>-1.3010206122265349</v>
      </c>
      <c r="AJ642" s="87">
        <f t="shared" si="198"/>
        <v>-0.98699855586317586</v>
      </c>
      <c r="AK642" s="89">
        <f t="shared" si="199"/>
        <v>0.3136548026118896</v>
      </c>
      <c r="AL642" s="89">
        <f t="shared" si="199"/>
        <v>0.39292113858327893</v>
      </c>
      <c r="AM642" s="89">
        <f t="shared" si="199"/>
        <v>0.32186646390969104</v>
      </c>
      <c r="AN642" s="89">
        <f t="shared" si="199"/>
        <v>0.34560409170423473</v>
      </c>
      <c r="AO642" s="25"/>
      <c r="AP642" s="25"/>
      <c r="AQ642" s="25"/>
      <c r="AR642" s="25"/>
      <c r="AS642" s="25"/>
      <c r="AT642" s="25"/>
      <c r="AU642" s="25"/>
      <c r="AV642" s="25"/>
      <c r="AW642" s="25"/>
      <c r="AX642" s="25"/>
      <c r="AY642" s="25"/>
      <c r="AZ642" s="25"/>
      <c r="BA642" s="25"/>
    </row>
    <row r="643" spans="1:53">
      <c r="A643" s="1" t="s">
        <v>11</v>
      </c>
      <c r="B643" s="1">
        <v>13135050320</v>
      </c>
      <c r="C643" s="1"/>
      <c r="D643" s="12">
        <v>69.599999999999994</v>
      </c>
      <c r="E643" s="12">
        <v>72.599999999999994</v>
      </c>
      <c r="F643" s="12">
        <v>34.6</v>
      </c>
      <c r="G643" s="12">
        <v>31.3</v>
      </c>
      <c r="H643" s="12">
        <v>8.9</v>
      </c>
      <c r="I643" s="12">
        <v>29.8</v>
      </c>
      <c r="J643" s="12">
        <v>64.3</v>
      </c>
      <c r="K643" s="12">
        <v>58.4</v>
      </c>
      <c r="L643" s="12">
        <v>58</v>
      </c>
      <c r="M643" s="12">
        <v>45.1</v>
      </c>
      <c r="N643" s="12">
        <v>75.5</v>
      </c>
      <c r="O643" s="12">
        <v>35.700000000000003</v>
      </c>
      <c r="P643" s="12">
        <v>58.6</v>
      </c>
      <c r="Q643" s="12">
        <v>18.8</v>
      </c>
      <c r="R643" s="23"/>
      <c r="S643" s="49">
        <f t="shared" si="181"/>
        <v>-0.37490978739936415</v>
      </c>
      <c r="T643" s="49">
        <f t="shared" si="182"/>
        <v>0.26702880784635141</v>
      </c>
      <c r="U643" s="49">
        <f t="shared" si="183"/>
        <v>-0.54810770816282683</v>
      </c>
      <c r="V643" s="49">
        <f t="shared" si="184"/>
        <v>-0.1030640130311352</v>
      </c>
      <c r="W643" s="49">
        <f t="shared" si="185"/>
        <v>0.13342783186387491</v>
      </c>
      <c r="X643" s="49">
        <f t="shared" si="186"/>
        <v>-2.2560362016786417</v>
      </c>
      <c r="Y643" s="49">
        <f t="shared" si="187"/>
        <v>-2.0213894521801961</v>
      </c>
      <c r="Z643" s="49">
        <f t="shared" si="188"/>
        <v>-1.3596787252594535</v>
      </c>
      <c r="AA643" s="49">
        <f t="shared" si="189"/>
        <v>-1.7965622797150094</v>
      </c>
      <c r="AB643" s="49">
        <f t="shared" si="190"/>
        <v>-2.6371321512066483</v>
      </c>
      <c r="AC643" s="49">
        <f t="shared" si="191"/>
        <v>4.1506212992878593E-2</v>
      </c>
      <c r="AD643" s="49">
        <f t="shared" si="192"/>
        <v>-2.4091607464204321</v>
      </c>
      <c r="AE643" s="49">
        <f t="shared" si="193"/>
        <v>-2.5278787289769959</v>
      </c>
      <c r="AF643" s="49">
        <f t="shared" si="194"/>
        <v>-0.98659763639308917</v>
      </c>
      <c r="AG643" s="49">
        <f t="shared" si="195"/>
        <v>-1.3673642996854156</v>
      </c>
      <c r="AH643" s="49">
        <f t="shared" si="196"/>
        <v>-0.70043578896313385</v>
      </c>
      <c r="AI643" s="49">
        <f t="shared" si="197"/>
        <v>-1.9311243853937039</v>
      </c>
      <c r="AJ643" s="87">
        <f t="shared" si="198"/>
        <v>-1.4705327246994098</v>
      </c>
      <c r="AK643" s="89">
        <f t="shared" si="199"/>
        <v>0.17967746968031786</v>
      </c>
      <c r="AL643" s="89">
        <f t="shared" si="199"/>
        <v>0.32487534330728585</v>
      </c>
      <c r="AM643" s="89">
        <f t="shared" si="199"/>
        <v>0.1752588753826505</v>
      </c>
      <c r="AN643" s="89">
        <f t="shared" si="199"/>
        <v>0.21047045755878024</v>
      </c>
      <c r="AO643" s="25"/>
      <c r="AP643" s="25"/>
      <c r="AQ643" s="25"/>
      <c r="AR643" s="25"/>
      <c r="AS643" s="25"/>
      <c r="AT643" s="25"/>
      <c r="AU643" s="25"/>
      <c r="AV643" s="25"/>
      <c r="AW643" s="25"/>
      <c r="AX643" s="25"/>
      <c r="AY643" s="25"/>
      <c r="AZ643" s="25"/>
      <c r="BA643" s="25"/>
    </row>
    <row r="644" spans="1:53">
      <c r="A644" s="1" t="s">
        <v>11</v>
      </c>
      <c r="B644" s="1">
        <v>13135050321</v>
      </c>
      <c r="C644" s="1"/>
      <c r="D644" s="12">
        <v>69.599999999999994</v>
      </c>
      <c r="E644" s="12">
        <v>72.599999999999994</v>
      </c>
      <c r="F644" s="12">
        <v>56.3</v>
      </c>
      <c r="G644" s="12">
        <v>46.5</v>
      </c>
      <c r="H644" s="12">
        <v>5.2</v>
      </c>
      <c r="I644" s="12">
        <v>0.5</v>
      </c>
      <c r="J644" s="12">
        <v>2.6</v>
      </c>
      <c r="K644" s="12">
        <v>6.5</v>
      </c>
      <c r="L644" s="12">
        <v>33.1</v>
      </c>
      <c r="M644" s="12">
        <v>5.7168000000000001</v>
      </c>
      <c r="N644" s="12">
        <v>75.5</v>
      </c>
      <c r="O644" s="12">
        <v>2</v>
      </c>
      <c r="P644" s="12">
        <v>3.9</v>
      </c>
      <c r="Q644" s="12">
        <v>8.4</v>
      </c>
      <c r="R644" s="23"/>
      <c r="S644" s="49">
        <f t="shared" si="181"/>
        <v>-0.37490978739936415</v>
      </c>
      <c r="T644" s="49">
        <f t="shared" si="182"/>
        <v>0.26702880784635141</v>
      </c>
      <c r="U644" s="49">
        <f t="shared" si="183"/>
        <v>0.491778801354881</v>
      </c>
      <c r="V644" s="49">
        <f t="shared" si="184"/>
        <v>0.70489866575716253</v>
      </c>
      <c r="W644" s="49">
        <f t="shared" si="185"/>
        <v>1.4547638501259361</v>
      </c>
      <c r="X644" s="49">
        <f t="shared" si="186"/>
        <v>1.2421568895576773</v>
      </c>
      <c r="Y644" s="49">
        <f t="shared" si="187"/>
        <v>1.0784761849994509</v>
      </c>
      <c r="Z644" s="49">
        <f t="shared" si="188"/>
        <v>1.2011032081862962</v>
      </c>
      <c r="AA644" s="49">
        <f t="shared" si="189"/>
        <v>0.49518645539716177</v>
      </c>
      <c r="AB644" s="49">
        <f t="shared" si="190"/>
        <v>0.69121957126805555</v>
      </c>
      <c r="AC644" s="49">
        <f t="shared" si="191"/>
        <v>4.1506212992878593E-2</v>
      </c>
      <c r="AD644" s="49">
        <f t="shared" si="192"/>
        <v>1.0569916309597509</v>
      </c>
      <c r="AE644" s="49">
        <f t="shared" si="193"/>
        <v>1.4003691718720883</v>
      </c>
      <c r="AF644" s="49">
        <f t="shared" si="194"/>
        <v>0.57373758477719794</v>
      </c>
      <c r="AG644" s="49">
        <f t="shared" si="195"/>
        <v>0.75295744498169748</v>
      </c>
      <c r="AH644" s="49">
        <f t="shared" si="196"/>
        <v>0.69488477317744213</v>
      </c>
      <c r="AI644" s="49">
        <f t="shared" si="197"/>
        <v>0.79583641161717134</v>
      </c>
      <c r="AJ644" s="87">
        <f t="shared" si="198"/>
        <v>0.76815115015047897</v>
      </c>
      <c r="AK644" s="89">
        <f t="shared" si="199"/>
        <v>0.81261161430450146</v>
      </c>
      <c r="AL644" s="89">
        <f t="shared" si="199"/>
        <v>0.73266618209022738</v>
      </c>
      <c r="AM644" s="89">
        <f t="shared" si="199"/>
        <v>0.80974665895520515</v>
      </c>
      <c r="AN644" s="89">
        <f t="shared" si="199"/>
        <v>0.83611701411837025</v>
      </c>
      <c r="AO644" s="25"/>
      <c r="AP644" s="25"/>
      <c r="AQ644" s="25"/>
      <c r="AR644" s="25"/>
      <c r="AS644" s="25"/>
      <c r="AT644" s="25"/>
      <c r="AU644" s="25"/>
      <c r="AV644" s="25"/>
      <c r="AW644" s="25"/>
      <c r="AX644" s="25"/>
      <c r="AY644" s="25"/>
      <c r="AZ644" s="25"/>
      <c r="BA644" s="25"/>
    </row>
    <row r="645" spans="1:53">
      <c r="A645" s="1" t="s">
        <v>11</v>
      </c>
      <c r="B645" s="1">
        <v>13135050322</v>
      </c>
      <c r="C645" s="1"/>
      <c r="D645" s="12">
        <v>69.599999999999994</v>
      </c>
      <c r="E645" s="12">
        <v>72.599999999999994</v>
      </c>
      <c r="F645" s="12">
        <v>81.3</v>
      </c>
      <c r="G645" s="12">
        <v>46.5</v>
      </c>
      <c r="H645" s="12">
        <v>10.1</v>
      </c>
      <c r="I645" s="12">
        <v>4.0999999999999996</v>
      </c>
      <c r="J645" s="12">
        <v>0.7</v>
      </c>
      <c r="K645" s="12">
        <v>1.3</v>
      </c>
      <c r="L645" s="12">
        <v>19.899999999999999</v>
      </c>
      <c r="M645" s="12">
        <v>2.7961</v>
      </c>
      <c r="N645" s="12">
        <v>75.5</v>
      </c>
      <c r="O645" s="12">
        <v>1.5</v>
      </c>
      <c r="P645" s="12">
        <v>5.5</v>
      </c>
      <c r="Q645" s="12">
        <v>6.1</v>
      </c>
      <c r="R645" s="23"/>
      <c r="S645" s="49">
        <f t="shared" si="181"/>
        <v>-0.37490978739936415</v>
      </c>
      <c r="T645" s="49">
        <f t="shared" si="182"/>
        <v>0.26702880784635141</v>
      </c>
      <c r="U645" s="49">
        <f t="shared" si="183"/>
        <v>1.6898047339789686</v>
      </c>
      <c r="V645" s="49">
        <f t="shared" si="184"/>
        <v>0.70489866575716253</v>
      </c>
      <c r="W645" s="49">
        <f t="shared" si="185"/>
        <v>-0.2951135794643609</v>
      </c>
      <c r="X645" s="49">
        <f t="shared" si="186"/>
        <v>0.81234476913273712</v>
      </c>
      <c r="Y645" s="49">
        <f t="shared" si="187"/>
        <v>1.1739339598882894</v>
      </c>
      <c r="Z645" s="49">
        <f t="shared" si="188"/>
        <v>1.4576748084544637</v>
      </c>
      <c r="AA645" s="49">
        <f t="shared" si="189"/>
        <v>1.7100893993120481</v>
      </c>
      <c r="AB645" s="49">
        <f t="shared" si="190"/>
        <v>0.93805367504407844</v>
      </c>
      <c r="AC645" s="49">
        <f t="shared" si="191"/>
        <v>4.1506212992878593E-2</v>
      </c>
      <c r="AD645" s="49">
        <f t="shared" si="192"/>
        <v>1.1084182240959553</v>
      </c>
      <c r="AE645" s="49">
        <f t="shared" si="193"/>
        <v>1.2854661254121516</v>
      </c>
      <c r="AF645" s="49">
        <f t="shared" si="194"/>
        <v>0.91881172022831914</v>
      </c>
      <c r="AG645" s="49">
        <f t="shared" si="195"/>
        <v>0.9251468233844814</v>
      </c>
      <c r="AH645" s="49">
        <f t="shared" si="196"/>
        <v>0.56828393853425485</v>
      </c>
      <c r="AI645" s="49">
        <f t="shared" si="197"/>
        <v>1.3686059609368633</v>
      </c>
      <c r="AJ645" s="87">
        <f t="shared" si="198"/>
        <v>0.83855057068232608</v>
      </c>
      <c r="AK645" s="89">
        <f t="shared" si="199"/>
        <v>0.86401161395401038</v>
      </c>
      <c r="AL645" s="89">
        <f t="shared" si="199"/>
        <v>0.69566632560523101</v>
      </c>
      <c r="AM645" s="89">
        <f t="shared" si="199"/>
        <v>0.94301417136097776</v>
      </c>
      <c r="AN645" s="89">
        <f t="shared" si="199"/>
        <v>0.85579158967339108</v>
      </c>
      <c r="AO645" s="25"/>
      <c r="AP645" s="25"/>
      <c r="AQ645" s="25"/>
      <c r="AR645" s="25"/>
      <c r="AS645" s="25"/>
      <c r="AT645" s="25"/>
      <c r="AU645" s="25"/>
      <c r="AV645" s="25"/>
      <c r="AW645" s="25"/>
      <c r="AX645" s="25"/>
      <c r="AY645" s="25"/>
      <c r="AZ645" s="25"/>
      <c r="BA645" s="25"/>
    </row>
    <row r="646" spans="1:53">
      <c r="A646" s="1" t="s">
        <v>11</v>
      </c>
      <c r="B646" s="1">
        <v>13135050410</v>
      </c>
      <c r="C646" s="1"/>
      <c r="D646" s="12">
        <v>55.3</v>
      </c>
      <c r="E646" s="12">
        <v>65.099999999999994</v>
      </c>
      <c r="F646" s="12">
        <v>38.200000000000003</v>
      </c>
      <c r="G646" s="12">
        <v>28.3</v>
      </c>
      <c r="H646" s="12">
        <v>6.5</v>
      </c>
      <c r="I646" s="12">
        <v>16.5</v>
      </c>
      <c r="J646" s="12">
        <v>43.3</v>
      </c>
      <c r="K646" s="12">
        <v>49.2</v>
      </c>
      <c r="L646" s="12">
        <v>44.9</v>
      </c>
      <c r="M646" s="12">
        <v>26.9</v>
      </c>
      <c r="N646" s="12">
        <v>65.2</v>
      </c>
      <c r="O646" s="12">
        <v>27.8</v>
      </c>
      <c r="P646" s="12">
        <v>38.700000000000003</v>
      </c>
      <c r="Q646" s="12">
        <v>20.2</v>
      </c>
      <c r="R646" s="23"/>
      <c r="S646" s="49">
        <f t="shared" si="181"/>
        <v>-1.593009842682233</v>
      </c>
      <c r="T646" s="49">
        <f t="shared" si="182"/>
        <v>-0.44990972685206526</v>
      </c>
      <c r="U646" s="49">
        <f t="shared" si="183"/>
        <v>-0.37559197386495813</v>
      </c>
      <c r="V646" s="49">
        <f t="shared" si="184"/>
        <v>-0.26253033121303609</v>
      </c>
      <c r="W646" s="49">
        <f t="shared" si="185"/>
        <v>0.99051065452034714</v>
      </c>
      <c r="X646" s="49">
        <f t="shared" si="186"/>
        <v>-0.6681192012198347</v>
      </c>
      <c r="Y646" s="49">
        <f t="shared" si="187"/>
        <v>-0.9663298349877717</v>
      </c>
      <c r="Z646" s="49">
        <f t="shared" si="188"/>
        <v>-0.90574435555423405</v>
      </c>
      <c r="AA646" s="49">
        <f t="shared" si="189"/>
        <v>-0.59086314598129663</v>
      </c>
      <c r="AB646" s="49">
        <f t="shared" si="190"/>
        <v>-1.0990143408448794</v>
      </c>
      <c r="AC646" s="49">
        <f t="shared" si="191"/>
        <v>-0.92616436627920939</v>
      </c>
      <c r="AD646" s="49">
        <f t="shared" si="192"/>
        <v>-1.5966205748684008</v>
      </c>
      <c r="AE646" s="49">
        <f t="shared" si="193"/>
        <v>-1.098772088631534</v>
      </c>
      <c r="AF646" s="49">
        <f t="shared" si="194"/>
        <v>-1.1966427623198583</v>
      </c>
      <c r="AG646" s="49">
        <f t="shared" si="195"/>
        <v>-0.84825146942986185</v>
      </c>
      <c r="AH646" s="49">
        <f t="shared" si="196"/>
        <v>-0.47499717947136455</v>
      </c>
      <c r="AI646" s="49">
        <f t="shared" si="197"/>
        <v>-0.86520728079347009</v>
      </c>
      <c r="AJ646" s="87">
        <f t="shared" si="198"/>
        <v>-1.2045499480247506</v>
      </c>
      <c r="AK646" s="89">
        <f t="shared" si="199"/>
        <v>0.33463708182768176</v>
      </c>
      <c r="AL646" s="89">
        <f t="shared" si="199"/>
        <v>0.39076113482581337</v>
      </c>
      <c r="AM646" s="89">
        <f t="shared" si="199"/>
        <v>0.42326808105631025</v>
      </c>
      <c r="AN646" s="89">
        <f t="shared" si="199"/>
        <v>0.28480485117289306</v>
      </c>
      <c r="AO646" s="25"/>
      <c r="AP646" s="25"/>
      <c r="AQ646" s="25"/>
      <c r="AR646" s="25"/>
      <c r="AS646" s="25"/>
      <c r="AT646" s="25"/>
      <c r="AU646" s="25"/>
      <c r="AV646" s="25"/>
      <c r="AW646" s="25"/>
      <c r="AX646" s="25"/>
      <c r="AY646" s="25"/>
      <c r="AZ646" s="25"/>
      <c r="BA646" s="25"/>
    </row>
    <row r="647" spans="1:53">
      <c r="A647" s="1" t="s">
        <v>11</v>
      </c>
      <c r="B647" s="1">
        <v>13135050415</v>
      </c>
      <c r="C647" s="1"/>
      <c r="D647" s="12">
        <v>74.099999999999994</v>
      </c>
      <c r="E647" s="12">
        <v>68.5</v>
      </c>
      <c r="F647" s="12">
        <v>47.4</v>
      </c>
      <c r="G647" s="12">
        <v>37.5</v>
      </c>
      <c r="H647" s="12">
        <v>6.8</v>
      </c>
      <c r="I647" s="12">
        <v>11.7</v>
      </c>
      <c r="J647" s="12">
        <v>6.5</v>
      </c>
      <c r="K647" s="12">
        <v>9.3000000000000007</v>
      </c>
      <c r="L647" s="12">
        <v>24</v>
      </c>
      <c r="M647" s="12">
        <v>9</v>
      </c>
      <c r="N647" s="12">
        <v>80.599999999999994</v>
      </c>
      <c r="O647" s="12">
        <v>5.0999999999999996</v>
      </c>
      <c r="P647" s="12">
        <v>14.8</v>
      </c>
      <c r="Q647" s="12">
        <v>12.5</v>
      </c>
      <c r="R647" s="23"/>
      <c r="S647" s="49">
        <f t="shared" ref="S647:S710" si="200">IF((D647-AVERAGE(D$7:D$782))/_xlfn.STDEV.P(D$7:D$782)&lt;3.1, (IF((D647-AVERAGE(D$7:D$782))/_xlfn.STDEV.P(D$7:D$782)&gt;-3.1, (D647-AVERAGE(D$7:D$782))/_xlfn.STDEV.P(D$7:D$782), -3.1)), 3.1)</f>
        <v>8.4084118155246749E-3</v>
      </c>
      <c r="T647" s="49">
        <f t="shared" ref="T647:T710" si="201">IF((E647-AVERAGE(E$7:E$782))/_xlfn.STDEV.P(E$7:E$782)&lt;3.1, (IF((E647-AVERAGE(E$7:E$782))/_xlfn.STDEV.P(E$7:E$782)&gt;-3.1, (E647-AVERAGE(E$7:E$782))/_xlfn.STDEV.P(E$7:E$782), -3.1)), 3.1)</f>
        <v>-0.12489759112211582</v>
      </c>
      <c r="U647" s="49">
        <f t="shared" ref="U647:U710" si="202">IF((F647-AVERAGE(F$7:F$782))/_xlfn.STDEV.P(F$7:F$782)&lt;3.1, (IF((F647-AVERAGE(F$7:F$782))/_xlfn.STDEV.P(F$7:F$782)&gt;-3.1, (F647-AVERAGE(F$7:F$782))/_xlfn.STDEV.P(F$7:F$782), -3.1)), 3.1)</f>
        <v>6.5281569340705878E-2</v>
      </c>
      <c r="V647" s="49">
        <f t="shared" ref="V647:V710" si="203">IF((G647-AVERAGE(G$7:G$782))/_xlfn.STDEV.P(G$7:G$782)&lt;3.1, (IF((G647-AVERAGE(G$7:G$782))/_xlfn.STDEV.P(G$7:G$782)&gt;-3.1, (G647-AVERAGE(G$7:G$782))/_xlfn.STDEV.P(G$7:G$782), -3.1)), 3.1)</f>
        <v>0.2264997112114599</v>
      </c>
      <c r="W647" s="49">
        <f t="shared" ref="W647:W710" si="204">IF((H647-AVERAGE(H$7:H$782))/_xlfn.STDEV.P(H$7:H$782)&lt;3.1, (IF((H647-AVERAGE(H$7:H$782))/_xlfn.STDEV.P(H$7:H$782)&gt;-3.1, -(H647-AVERAGE(H$7:H$782))/_xlfn.STDEV.P(H$7:H$782), 3.1)), -3.1)</f>
        <v>0.88337530168828815</v>
      </c>
      <c r="X647" s="49">
        <f t="shared" ref="X647:X710" si="205">IF((I647-AVERAGE(I$7:I$782))/_xlfn.STDEV.P(I$7:I$782)&lt;3.1, (IF((I647-AVERAGE(I$7:I$782))/_xlfn.STDEV.P(I$7:I$782)&gt;-3.1, -(I647-AVERAGE(I$7:I$782))/_xlfn.STDEV.P(I$7:I$782), 3.1)), -3.1)</f>
        <v>-9.5036373986581019E-2</v>
      </c>
      <c r="Y647" s="49">
        <f t="shared" ref="Y647:Y710" si="206">IF((J647-AVERAGE(J$7:J$782))/_xlfn.STDEV.P(J$7:J$782)&lt;3.1, (IF((J647-AVERAGE(J$7:J$782))/_xlfn.STDEV.P(J$7:J$782)&gt;-3.1, -(J647-AVERAGE(J$7:J$782))/_xlfn.STDEV.P(J$7:J$782), 3.1)), -3.1)</f>
        <v>0.88253654180657204</v>
      </c>
      <c r="Z647" s="49">
        <f t="shared" ref="Z647:Z710" si="207">IF((K647-AVERAGE(K$7:K$782))/_xlfn.STDEV.P(K$7:K$782)&lt;3.1, (IF((K647-AVERAGE(K$7:K$782))/_xlfn.STDEV.P(K$7:K$782)&gt;-3.1, -(K647-AVERAGE(K$7:K$782))/_xlfn.STDEV.P(K$7:K$782), 3.1)), -3.1)</f>
        <v>1.0629492695803597</v>
      </c>
      <c r="AA647" s="49">
        <f t="shared" ref="AA647:AA710" si="208">IF((L647-AVERAGE(L$7:L$782))/_xlfn.STDEV.P(L$7:L$782)&lt;3.1, (IF((L647-AVERAGE(L$7:L$782))/_xlfn.STDEV.P(L$7:L$782)&gt;-3.1, -(L647-AVERAGE(L$7:L$782))/_xlfn.STDEV.P(L$7:L$782), 3.1)), -3.1)</f>
        <v>1.3327331818839394</v>
      </c>
      <c r="AB647" s="49">
        <f t="shared" ref="AB647:AB710" si="209">IF((M647-AVERAGE(M$7:M$782))/_xlfn.STDEV.P(M$7:M$782)&lt;3.1, (IF((M647-AVERAGE(M$7:M$782))/_xlfn.STDEV.P(M$7:M$782)&gt;-3.1, -(M647-AVERAGE(M$7:M$782))/_xlfn.STDEV.P(M$7:M$782), 3.1)), -3.1)</f>
        <v>0.4137498792362006</v>
      </c>
      <c r="AC647" s="49">
        <f t="shared" ref="AC647:AC710" si="210">IF((N647-AVERAGE(N$7:N$782))/_xlfn.STDEV.P(N$7:N$782)&lt;3.1, (IF((N647-AVERAGE(N$7:N$782))/_xlfn.STDEV.P(N$7:N$782)&gt;-3.1, (N647-AVERAGE(N$7:N$782))/_xlfn.STDEV.P(N$7:N$782), -3.1)), 3.1)</f>
        <v>0.52064407263245571</v>
      </c>
      <c r="AD647" s="49">
        <f t="shared" ref="AD647:AD710" si="211">IF((O647-AVERAGE(O$7:O$782))/_xlfn.STDEV.P(O$7:O$782)&lt;3.1, (IF((O647-AVERAGE(O$7:O$782))/_xlfn.STDEV.P(O$7:O$782)&gt;-3.1, -(O647-AVERAGE(O$7:O$782))/_xlfn.STDEV.P(O$7:O$782), 3.1)), -3.1)</f>
        <v>0.73814675351528303</v>
      </c>
      <c r="AE647" s="49">
        <f t="shared" ref="AE647:AE710" si="212">IF((P647-AVERAGE(P$7:P$782))/_xlfn.STDEV.P(P$7:P$782)&lt;3.1, (IF((P647-AVERAGE(P$7:P$782))/_xlfn.STDEV.P(P$7:P$782)&gt;-3.1, -(P647-AVERAGE(P$7:P$782))/_xlfn.STDEV.P(P$7:P$782), 3.1)), -3.1)</f>
        <v>0.6175921678637698</v>
      </c>
      <c r="AF647" s="49">
        <f t="shared" ref="AF647:AF710" si="213">IF((Q647-AVERAGE(Q$7:Q$782))/_xlfn.STDEV.P(Q$7:Q$782)&lt;3.1, (IF((Q647-AVERAGE(Q$7:Q$782))/_xlfn.STDEV.P(Q$7:Q$782)&gt;-3.1, -(Q647-AVERAGE(Q$7:Q$782))/_xlfn.STDEV.P(Q$7:Q$782), 3.1)), -3.1)</f>
        <v>-4.1394569722626756E-2</v>
      </c>
      <c r="AG647" s="49">
        <f t="shared" ref="AG647:AG710" si="214">AVERAGE(AH647:AJ647)</f>
        <v>0.55298759134415387</v>
      </c>
      <c r="AH647" s="49">
        <f t="shared" ref="AH647:AH710" si="215">+AVERAGE(T647,S647,U647,V647,W647,X647,Y647)</f>
        <v>0.26373822439340772</v>
      </c>
      <c r="AI647" s="49">
        <f t="shared" ref="AI647:AI710" si="216">+AVERAGE(Z647,AA647,AB647)</f>
        <v>0.93647744356683316</v>
      </c>
      <c r="AJ647" s="87">
        <f t="shared" ref="AJ647:AJ710" si="217">+AVERAGE(AC647,AD647,AE647,AF647)</f>
        <v>0.45874710607222047</v>
      </c>
      <c r="AK647" s="89">
        <f t="shared" si="199"/>
        <v>0.75291890560072272</v>
      </c>
      <c r="AL647" s="89">
        <f t="shared" si="199"/>
        <v>0.6066610062636143</v>
      </c>
      <c r="AM647" s="89">
        <f t="shared" si="199"/>
        <v>0.84246990775984931</v>
      </c>
      <c r="AN647" s="89">
        <f t="shared" ref="AN647:AN710" si="218">+(AJ647-MIN(AJ$7:AJ$782))/(MAX(AJ$7:AJ$782)-MIN(AJ$7:AJ$782))</f>
        <v>0.74964764837276954</v>
      </c>
      <c r="AO647" s="25"/>
      <c r="AP647" s="25"/>
      <c r="AQ647" s="25"/>
      <c r="AR647" s="25"/>
      <c r="AS647" s="25"/>
      <c r="AT647" s="25"/>
      <c r="AU647" s="25"/>
      <c r="AV647" s="25"/>
      <c r="AW647" s="25"/>
      <c r="AX647" s="25"/>
      <c r="AY647" s="25"/>
      <c r="AZ647" s="25"/>
      <c r="BA647" s="25"/>
    </row>
    <row r="648" spans="1:53">
      <c r="A648" s="1" t="s">
        <v>11</v>
      </c>
      <c r="B648" s="1">
        <v>13135050416</v>
      </c>
      <c r="C648" s="1"/>
      <c r="D648" s="12">
        <v>74.099999999999994</v>
      </c>
      <c r="E648" s="12">
        <v>68.5</v>
      </c>
      <c r="F648" s="12">
        <v>43.3</v>
      </c>
      <c r="G648" s="12">
        <v>37.5</v>
      </c>
      <c r="H648" s="12">
        <v>6.8</v>
      </c>
      <c r="I648" s="12">
        <v>11.8</v>
      </c>
      <c r="J648" s="12">
        <v>20.6</v>
      </c>
      <c r="K648" s="12">
        <v>26.6</v>
      </c>
      <c r="L648" s="12">
        <v>35.200000000000003</v>
      </c>
      <c r="M648" s="12">
        <v>29.8</v>
      </c>
      <c r="N648" s="12">
        <v>80.599999999999994</v>
      </c>
      <c r="O648" s="12">
        <v>8</v>
      </c>
      <c r="P648" s="12">
        <v>22.9</v>
      </c>
      <c r="Q648" s="12">
        <v>21.7</v>
      </c>
      <c r="R648" s="23"/>
      <c r="S648" s="49">
        <f t="shared" si="200"/>
        <v>8.4084118155246749E-3</v>
      </c>
      <c r="T648" s="49">
        <f t="shared" si="201"/>
        <v>-0.12489759112211582</v>
      </c>
      <c r="U648" s="49">
        <f t="shared" si="202"/>
        <v>-0.13119468360964456</v>
      </c>
      <c r="V648" s="49">
        <f t="shared" si="203"/>
        <v>0.2264997112114599</v>
      </c>
      <c r="W648" s="49">
        <f t="shared" si="204"/>
        <v>0.88337530168828815</v>
      </c>
      <c r="X648" s="49">
        <f t="shared" si="205"/>
        <v>-0.10697559955394065</v>
      </c>
      <c r="Y648" s="49">
        <f t="shared" si="206"/>
        <v>0.17413937026308698</v>
      </c>
      <c r="Z648" s="49">
        <f t="shared" si="207"/>
        <v>0.20935529176510978</v>
      </c>
      <c r="AA648" s="49">
        <f t="shared" si="208"/>
        <v>0.30190644159252067</v>
      </c>
      <c r="AB648" s="49">
        <f t="shared" si="209"/>
        <v>-1.344099046891535</v>
      </c>
      <c r="AC648" s="49">
        <f t="shared" si="210"/>
        <v>0.52064407263245571</v>
      </c>
      <c r="AD648" s="49">
        <f t="shared" si="211"/>
        <v>0.43987251332529698</v>
      </c>
      <c r="AE648" s="49">
        <f t="shared" si="212"/>
        <v>3.5895495160340754E-2</v>
      </c>
      <c r="AF648" s="49">
        <f t="shared" si="213"/>
        <v>-1.4216911115271114</v>
      </c>
      <c r="AG648" s="49">
        <f t="shared" si="214"/>
        <v>-8.3722402258836495E-2</v>
      </c>
      <c r="AH648" s="49">
        <f t="shared" si="215"/>
        <v>0.13276498867037981</v>
      </c>
      <c r="AI648" s="49">
        <f t="shared" si="216"/>
        <v>-0.27761243784463485</v>
      </c>
      <c r="AJ648" s="87">
        <f t="shared" si="217"/>
        <v>-0.10631975760225448</v>
      </c>
      <c r="AK648" s="89">
        <f t="shared" ref="AK648:AN711" si="219">+(AG648-MIN(AG$7:AG$782))/(MAX(AG$7:AG$782)-MIN(AG$7:AG$782))</f>
        <v>0.56285553611995187</v>
      </c>
      <c r="AL648" s="89">
        <f t="shared" si="219"/>
        <v>0.56838328922655368</v>
      </c>
      <c r="AM648" s="89">
        <f t="shared" si="219"/>
        <v>0.55998502614401879</v>
      </c>
      <c r="AN648" s="89">
        <f t="shared" si="218"/>
        <v>0.59172801467389891</v>
      </c>
      <c r="AO648" s="25"/>
      <c r="AP648" s="25"/>
      <c r="AQ648" s="25"/>
      <c r="AR648" s="25"/>
      <c r="AS648" s="25"/>
      <c r="AT648" s="25"/>
      <c r="AU648" s="25"/>
      <c r="AV648" s="25"/>
      <c r="AW648" s="25"/>
      <c r="AX648" s="25"/>
      <c r="AY648" s="25"/>
      <c r="AZ648" s="25"/>
      <c r="BA648" s="25"/>
    </row>
    <row r="649" spans="1:53">
      <c r="A649" s="1" t="s">
        <v>11</v>
      </c>
      <c r="B649" s="1">
        <v>13135050417</v>
      </c>
      <c r="C649" s="1"/>
      <c r="D649" s="12">
        <v>52</v>
      </c>
      <c r="E649" s="12">
        <v>63.2</v>
      </c>
      <c r="F649" s="12">
        <v>28.6</v>
      </c>
      <c r="G649" s="12">
        <v>34.1</v>
      </c>
      <c r="H649" s="12">
        <v>5.9</v>
      </c>
      <c r="I649" s="12">
        <v>32.200000000000003</v>
      </c>
      <c r="J649" s="12">
        <v>52</v>
      </c>
      <c r="K649" s="12">
        <v>74.400000000000006</v>
      </c>
      <c r="L649" s="12">
        <v>66</v>
      </c>
      <c r="M649" s="12">
        <v>52.1</v>
      </c>
      <c r="N649" s="12">
        <v>62.8</v>
      </c>
      <c r="O649" s="12">
        <v>51.2</v>
      </c>
      <c r="P649" s="12">
        <v>68.400000000000006</v>
      </c>
      <c r="Q649" s="12">
        <v>10</v>
      </c>
      <c r="R649" s="23"/>
      <c r="S649" s="49">
        <f t="shared" si="200"/>
        <v>-1.8741098554398179</v>
      </c>
      <c r="T649" s="49">
        <f t="shared" si="201"/>
        <v>-0.63153415564232995</v>
      </c>
      <c r="U649" s="49">
        <f t="shared" si="202"/>
        <v>-0.83563393199260783</v>
      </c>
      <c r="V649" s="49">
        <f t="shared" si="203"/>
        <v>4.5771217271972316E-2</v>
      </c>
      <c r="W649" s="49">
        <f t="shared" si="204"/>
        <v>1.204781360184465</v>
      </c>
      <c r="X649" s="49">
        <f t="shared" si="205"/>
        <v>-2.5425776152952686</v>
      </c>
      <c r="Y649" s="49">
        <f t="shared" si="206"/>
        <v>-1.4034259621103478</v>
      </c>
      <c r="Z649" s="49">
        <f t="shared" si="207"/>
        <v>-2.149129803007662</v>
      </c>
      <c r="AA649" s="49">
        <f t="shared" si="208"/>
        <v>-2.5328670942088798</v>
      </c>
      <c r="AB649" s="49">
        <f t="shared" si="209"/>
        <v>-3.1</v>
      </c>
      <c r="AC649" s="49">
        <f t="shared" si="210"/>
        <v>-1.1516410061095994</v>
      </c>
      <c r="AD649" s="49">
        <f t="shared" si="211"/>
        <v>-3.1</v>
      </c>
      <c r="AE649" s="49">
        <f t="shared" si="212"/>
        <v>-3.1</v>
      </c>
      <c r="AF649" s="49">
        <f t="shared" si="213"/>
        <v>0.33368601228946149</v>
      </c>
      <c r="AG649" s="49">
        <f t="shared" si="214"/>
        <v>-1.7369591877324337</v>
      </c>
      <c r="AH649" s="49">
        <f t="shared" si="215"/>
        <v>-0.8623898490034192</v>
      </c>
      <c r="AI649" s="49">
        <f t="shared" si="216"/>
        <v>-2.5939989657388476</v>
      </c>
      <c r="AJ649" s="87">
        <f t="shared" si="217"/>
        <v>-1.7544887484550344</v>
      </c>
      <c r="AK649" s="89">
        <f t="shared" si="219"/>
        <v>6.9350239904047858E-2</v>
      </c>
      <c r="AL649" s="89">
        <f t="shared" si="219"/>
        <v>0.27754329375530834</v>
      </c>
      <c r="AM649" s="89">
        <f t="shared" si="219"/>
        <v>2.1026433269512129E-2</v>
      </c>
      <c r="AN649" s="89">
        <f t="shared" si="218"/>
        <v>0.1311130679456656</v>
      </c>
      <c r="AO649" s="25"/>
      <c r="AP649" s="25"/>
      <c r="AQ649" s="25"/>
      <c r="AR649" s="25"/>
      <c r="AS649" s="25"/>
      <c r="AT649" s="25"/>
      <c r="AU649" s="25"/>
      <c r="AV649" s="25"/>
      <c r="AW649" s="25"/>
      <c r="AX649" s="25"/>
      <c r="AY649" s="25"/>
      <c r="AZ649" s="25"/>
      <c r="BA649" s="25"/>
    </row>
    <row r="650" spans="1:53">
      <c r="A650" s="1" t="s">
        <v>11</v>
      </c>
      <c r="B650" s="1">
        <v>13135050418</v>
      </c>
      <c r="C650" s="1"/>
      <c r="D650" s="12">
        <v>52</v>
      </c>
      <c r="E650" s="12">
        <v>63.2</v>
      </c>
      <c r="F650" s="12">
        <v>28.3</v>
      </c>
      <c r="G650" s="12">
        <v>34.1</v>
      </c>
      <c r="H650" s="12">
        <v>6.6</v>
      </c>
      <c r="I650" s="12">
        <v>20.6</v>
      </c>
      <c r="J650" s="12">
        <v>45.5</v>
      </c>
      <c r="K650" s="12">
        <v>71.2</v>
      </c>
      <c r="L650" s="12">
        <v>49.7</v>
      </c>
      <c r="M650" s="12">
        <v>39.1</v>
      </c>
      <c r="N650" s="12">
        <v>62.8</v>
      </c>
      <c r="O650" s="12">
        <v>39.4</v>
      </c>
      <c r="P650" s="12">
        <v>69.5</v>
      </c>
      <c r="Q650" s="12">
        <v>13.7</v>
      </c>
      <c r="R650" s="23"/>
      <c r="S650" s="49">
        <f t="shared" si="200"/>
        <v>-1.8741098554398179</v>
      </c>
      <c r="T650" s="49">
        <f t="shared" si="201"/>
        <v>-0.63153415564232995</v>
      </c>
      <c r="U650" s="49">
        <f t="shared" si="202"/>
        <v>-0.8500102431840969</v>
      </c>
      <c r="V650" s="49">
        <f t="shared" si="203"/>
        <v>4.5771217271972316E-2</v>
      </c>
      <c r="W650" s="49">
        <f t="shared" si="204"/>
        <v>0.95479887024299426</v>
      </c>
      <c r="X650" s="49">
        <f t="shared" si="205"/>
        <v>-1.1576274494815724</v>
      </c>
      <c r="Y650" s="49">
        <f t="shared" si="206"/>
        <v>-1.0768598901222162</v>
      </c>
      <c r="Z650" s="49">
        <f t="shared" si="207"/>
        <v>-1.9912395874580202</v>
      </c>
      <c r="AA650" s="49">
        <f t="shared" si="208"/>
        <v>-1.0326460346776192</v>
      </c>
      <c r="AB650" s="49">
        <f t="shared" si="209"/>
        <v>-2.1300603455928782</v>
      </c>
      <c r="AC650" s="49">
        <f t="shared" si="210"/>
        <v>-1.1516410061095994</v>
      </c>
      <c r="AD650" s="49">
        <f t="shared" si="211"/>
        <v>-2.7897175356283448</v>
      </c>
      <c r="AE650" s="49">
        <f t="shared" si="212"/>
        <v>-3.1</v>
      </c>
      <c r="AF650" s="49">
        <f t="shared" si="213"/>
        <v>-0.22143324908842901</v>
      </c>
      <c r="AG650" s="49">
        <f t="shared" si="214"/>
        <v>-1.3964443364286236</v>
      </c>
      <c r="AH650" s="49">
        <f t="shared" si="215"/>
        <v>-0.65565307233643821</v>
      </c>
      <c r="AI650" s="49">
        <f t="shared" si="216"/>
        <v>-1.7179819892428394</v>
      </c>
      <c r="AJ650" s="87">
        <f t="shared" si="217"/>
        <v>-1.8156979477065933</v>
      </c>
      <c r="AK650" s="89">
        <f t="shared" si="219"/>
        <v>0.17099683041979286</v>
      </c>
      <c r="AL650" s="89">
        <f t="shared" si="219"/>
        <v>0.33796336198319721</v>
      </c>
      <c r="AM650" s="89">
        <f t="shared" si="219"/>
        <v>0.22485117119685619</v>
      </c>
      <c r="AN650" s="89">
        <f t="shared" si="218"/>
        <v>0.11400688999364213</v>
      </c>
      <c r="AO650" s="25"/>
      <c r="AP650" s="25"/>
      <c r="AQ650" s="25"/>
      <c r="AR650" s="25"/>
      <c r="AS650" s="25"/>
      <c r="AT650" s="25"/>
      <c r="AU650" s="25"/>
      <c r="AV650" s="25"/>
      <c r="AW650" s="25"/>
      <c r="AX650" s="25"/>
      <c r="AY650" s="25"/>
      <c r="AZ650" s="25"/>
      <c r="BA650" s="25"/>
    </row>
    <row r="651" spans="1:53">
      <c r="A651" s="1" t="s">
        <v>11</v>
      </c>
      <c r="B651" s="1">
        <v>13135050419</v>
      </c>
      <c r="C651" s="1"/>
      <c r="D651" s="12">
        <v>52</v>
      </c>
      <c r="E651" s="12">
        <v>63.2</v>
      </c>
      <c r="F651" s="12">
        <v>35.4</v>
      </c>
      <c r="G651" s="12">
        <v>33.700000000000003</v>
      </c>
      <c r="H651" s="12">
        <v>8.5</v>
      </c>
      <c r="I651" s="12">
        <v>23.5</v>
      </c>
      <c r="J651" s="12">
        <v>39.299999999999997</v>
      </c>
      <c r="K651" s="12">
        <v>62.6</v>
      </c>
      <c r="L651" s="12">
        <v>48.1</v>
      </c>
      <c r="M651" s="12">
        <v>36.700000000000003</v>
      </c>
      <c r="N651" s="12">
        <v>62.8</v>
      </c>
      <c r="O651" s="12">
        <v>34.299999999999997</v>
      </c>
      <c r="P651" s="12">
        <v>63.1</v>
      </c>
      <c r="Q651" s="12">
        <v>16.899999999999999</v>
      </c>
      <c r="R651" s="23"/>
      <c r="S651" s="49">
        <f t="shared" si="200"/>
        <v>-1.8741098554398179</v>
      </c>
      <c r="T651" s="49">
        <f t="shared" si="201"/>
        <v>-0.63153415564232995</v>
      </c>
      <c r="U651" s="49">
        <f t="shared" si="202"/>
        <v>-0.50977087831885615</v>
      </c>
      <c r="V651" s="49">
        <f t="shared" si="203"/>
        <v>2.4509041514385609E-2</v>
      </c>
      <c r="W651" s="49">
        <f t="shared" si="204"/>
        <v>0.27627496897328702</v>
      </c>
      <c r="X651" s="49">
        <f t="shared" si="205"/>
        <v>-1.5038649909349961</v>
      </c>
      <c r="Y651" s="49">
        <f t="shared" si="206"/>
        <v>-0.76536609837969083</v>
      </c>
      <c r="Z651" s="49">
        <f t="shared" si="207"/>
        <v>-1.5669096331683583</v>
      </c>
      <c r="AA651" s="49">
        <f t="shared" si="208"/>
        <v>-0.88538507177884507</v>
      </c>
      <c r="AB651" s="49">
        <f t="shared" si="209"/>
        <v>-1.9272316233473705</v>
      </c>
      <c r="AC651" s="49">
        <f t="shared" si="210"/>
        <v>-1.1516410061095994</v>
      </c>
      <c r="AD651" s="49">
        <f t="shared" si="211"/>
        <v>-2.2651662856390589</v>
      </c>
      <c r="AE651" s="49">
        <f t="shared" si="212"/>
        <v>-2.8510435471455677</v>
      </c>
      <c r="AF651" s="49">
        <f t="shared" si="213"/>
        <v>-0.70153639406390178</v>
      </c>
      <c r="AG651" s="49">
        <f t="shared" si="214"/>
        <v>-1.3047230662821627</v>
      </c>
      <c r="AH651" s="49">
        <f t="shared" si="215"/>
        <v>-0.71198028117543111</v>
      </c>
      <c r="AI651" s="49">
        <f t="shared" si="216"/>
        <v>-1.4598421094315246</v>
      </c>
      <c r="AJ651" s="87">
        <f t="shared" si="217"/>
        <v>-1.7423468082395319</v>
      </c>
      <c r="AK651" s="89">
        <f t="shared" si="219"/>
        <v>0.19837641269781559</v>
      </c>
      <c r="AL651" s="89">
        <f t="shared" si="219"/>
        <v>0.32150139592178062</v>
      </c>
      <c r="AM651" s="89">
        <f t="shared" si="219"/>
        <v>0.28491312748632669</v>
      </c>
      <c r="AN651" s="89">
        <f t="shared" si="218"/>
        <v>0.13450638451488908</v>
      </c>
      <c r="AO651" s="25"/>
      <c r="AP651" s="25"/>
      <c r="AQ651" s="25"/>
      <c r="AR651" s="25"/>
      <c r="AS651" s="25"/>
      <c r="AT651" s="25"/>
      <c r="AU651" s="25"/>
      <c r="AV651" s="25"/>
      <c r="AW651" s="25"/>
      <c r="AX651" s="25"/>
      <c r="AY651" s="25"/>
      <c r="AZ651" s="25"/>
      <c r="BA651" s="25"/>
    </row>
    <row r="652" spans="1:53">
      <c r="A652" s="1" t="s">
        <v>11</v>
      </c>
      <c r="B652" s="1">
        <v>13135050421</v>
      </c>
      <c r="C652" s="1"/>
      <c r="D652" s="12">
        <v>52</v>
      </c>
      <c r="E652" s="12">
        <v>63.2</v>
      </c>
      <c r="F652" s="12">
        <v>38.9</v>
      </c>
      <c r="G652" s="12">
        <v>20.8</v>
      </c>
      <c r="H652" s="12">
        <v>8</v>
      </c>
      <c r="I652" s="12">
        <v>10.4</v>
      </c>
      <c r="J652" s="12">
        <v>30.3</v>
      </c>
      <c r="K652" s="12">
        <v>56.1</v>
      </c>
      <c r="L652" s="12">
        <v>46.7</v>
      </c>
      <c r="M652" s="12">
        <v>36.5</v>
      </c>
      <c r="N652" s="12">
        <v>62.8</v>
      </c>
      <c r="O652" s="12">
        <v>31.3</v>
      </c>
      <c r="P652" s="12">
        <v>50.3</v>
      </c>
      <c r="Q652" s="12">
        <v>10.6</v>
      </c>
      <c r="R652" s="23"/>
      <c r="S652" s="49">
        <f t="shared" si="200"/>
        <v>-1.8741098554398179</v>
      </c>
      <c r="T652" s="49">
        <f t="shared" si="201"/>
        <v>-0.63153415564232995</v>
      </c>
      <c r="U652" s="49">
        <f t="shared" si="202"/>
        <v>-0.34204724775148387</v>
      </c>
      <c r="V652" s="49">
        <f t="shared" si="203"/>
        <v>-0.66119612666778826</v>
      </c>
      <c r="W652" s="49">
        <f t="shared" si="204"/>
        <v>0.45483389036005206</v>
      </c>
      <c r="X652" s="49">
        <f t="shared" si="205"/>
        <v>6.0173558389091705E-2</v>
      </c>
      <c r="Y652" s="49">
        <f t="shared" si="206"/>
        <v>-0.31319769101150907</v>
      </c>
      <c r="Z652" s="49">
        <f t="shared" si="207"/>
        <v>-1.2461951328331486</v>
      </c>
      <c r="AA652" s="49">
        <f t="shared" si="208"/>
        <v>-0.75653172924241785</v>
      </c>
      <c r="AB652" s="49">
        <f t="shared" si="209"/>
        <v>-1.9103292298269112</v>
      </c>
      <c r="AC652" s="49">
        <f t="shared" si="210"/>
        <v>-1.1516410061095994</v>
      </c>
      <c r="AD652" s="49">
        <f t="shared" si="211"/>
        <v>-1.9566067268218321</v>
      </c>
      <c r="AE652" s="49">
        <f t="shared" si="212"/>
        <v>-1.9318191754660741</v>
      </c>
      <c r="AF652" s="49">
        <f t="shared" si="213"/>
        <v>0.24366667260656036</v>
      </c>
      <c r="AG652" s="49">
        <f t="shared" si="214"/>
        <v>-0.99196391689700258</v>
      </c>
      <c r="AH652" s="49">
        <f t="shared" si="215"/>
        <v>-0.47243966110911212</v>
      </c>
      <c r="AI652" s="49">
        <f t="shared" si="216"/>
        <v>-1.3043520306341592</v>
      </c>
      <c r="AJ652" s="87">
        <f t="shared" si="217"/>
        <v>-1.1991000589477365</v>
      </c>
      <c r="AK652" s="89">
        <f t="shared" si="219"/>
        <v>0.29173768920567045</v>
      </c>
      <c r="AL652" s="89">
        <f t="shared" si="219"/>
        <v>0.39150858497199748</v>
      </c>
      <c r="AM652" s="89">
        <f t="shared" si="219"/>
        <v>0.32109133568492032</v>
      </c>
      <c r="AN652" s="89">
        <f t="shared" si="218"/>
        <v>0.28632793550515245</v>
      </c>
      <c r="AO652" s="25"/>
      <c r="AP652" s="25"/>
      <c r="AQ652" s="25"/>
      <c r="AR652" s="25"/>
      <c r="AS652" s="25"/>
      <c r="AT652" s="25"/>
      <c r="AU652" s="25"/>
      <c r="AV652" s="25"/>
      <c r="AW652" s="25"/>
      <c r="AX652" s="25"/>
      <c r="AY652" s="25"/>
      <c r="AZ652" s="25"/>
      <c r="BA652" s="25"/>
    </row>
    <row r="653" spans="1:53">
      <c r="A653" s="1" t="s">
        <v>11</v>
      </c>
      <c r="B653" s="1">
        <v>13135050422</v>
      </c>
      <c r="C653" s="1"/>
      <c r="D653" s="12">
        <v>52</v>
      </c>
      <c r="E653" s="12">
        <v>63.2</v>
      </c>
      <c r="F653" s="12">
        <v>34.799999999999997</v>
      </c>
      <c r="G653" s="12">
        <v>20.3</v>
      </c>
      <c r="H653" s="12">
        <v>8.8000000000000007</v>
      </c>
      <c r="I653" s="12">
        <v>23.3</v>
      </c>
      <c r="J653" s="12">
        <v>50.5</v>
      </c>
      <c r="K653" s="12">
        <v>59.3</v>
      </c>
      <c r="L653" s="12">
        <v>59.4</v>
      </c>
      <c r="M653" s="12">
        <v>40.799999999999997</v>
      </c>
      <c r="N653" s="12">
        <v>62.8</v>
      </c>
      <c r="O653" s="12">
        <v>34.9</v>
      </c>
      <c r="P653" s="12">
        <v>63.1</v>
      </c>
      <c r="Q653" s="12">
        <v>14.6</v>
      </c>
      <c r="R653" s="23"/>
      <c r="S653" s="49">
        <f t="shared" si="200"/>
        <v>-1.8741098554398179</v>
      </c>
      <c r="T653" s="49">
        <f t="shared" si="201"/>
        <v>-0.63153415564232995</v>
      </c>
      <c r="U653" s="49">
        <f t="shared" si="202"/>
        <v>-0.5385235007018343</v>
      </c>
      <c r="V653" s="49">
        <f t="shared" si="203"/>
        <v>-0.68777384636477179</v>
      </c>
      <c r="W653" s="49">
        <f t="shared" si="204"/>
        <v>0.16913961614122777</v>
      </c>
      <c r="X653" s="49">
        <f t="shared" si="205"/>
        <v>-1.4799865398002774</v>
      </c>
      <c r="Y653" s="49">
        <f t="shared" si="206"/>
        <v>-1.3280645608823174</v>
      </c>
      <c r="Z653" s="49">
        <f t="shared" si="207"/>
        <v>-1.4040853483827902</v>
      </c>
      <c r="AA653" s="49">
        <f t="shared" si="208"/>
        <v>-1.9254156222514365</v>
      </c>
      <c r="AB653" s="49">
        <f t="shared" si="209"/>
        <v>-2.2737306905167793</v>
      </c>
      <c r="AC653" s="49">
        <f t="shared" si="210"/>
        <v>-1.1516410061095994</v>
      </c>
      <c r="AD653" s="49">
        <f t="shared" si="211"/>
        <v>-2.3268781974025043</v>
      </c>
      <c r="AE653" s="49">
        <f t="shared" si="212"/>
        <v>-2.8510435471455677</v>
      </c>
      <c r="AF653" s="49">
        <f t="shared" si="213"/>
        <v>-0.3564622586127808</v>
      </c>
      <c r="AG653" s="49">
        <f t="shared" si="214"/>
        <v>-1.4831239913459886</v>
      </c>
      <c r="AH653" s="49">
        <f t="shared" si="215"/>
        <v>-0.91012183467001739</v>
      </c>
      <c r="AI653" s="49">
        <f t="shared" si="216"/>
        <v>-1.8677438870503353</v>
      </c>
      <c r="AJ653" s="87">
        <f t="shared" si="217"/>
        <v>-1.671506252317613</v>
      </c>
      <c r="AK653" s="89">
        <f t="shared" si="219"/>
        <v>0.14512221333423583</v>
      </c>
      <c r="AL653" s="89">
        <f t="shared" si="219"/>
        <v>0.26359333343802005</v>
      </c>
      <c r="AM653" s="89">
        <f t="shared" si="219"/>
        <v>0.19000575108386636</v>
      </c>
      <c r="AN653" s="89">
        <f t="shared" si="218"/>
        <v>0.15430424448754271</v>
      </c>
      <c r="AO653" s="25"/>
      <c r="AP653" s="25"/>
      <c r="AQ653" s="25"/>
      <c r="AR653" s="25"/>
      <c r="AS653" s="25"/>
      <c r="AT653" s="25"/>
      <c r="AU653" s="25"/>
      <c r="AV653" s="25"/>
      <c r="AW653" s="25"/>
      <c r="AX653" s="25"/>
      <c r="AY653" s="25"/>
      <c r="AZ653" s="25"/>
      <c r="BA653" s="25"/>
    </row>
    <row r="654" spans="1:53">
      <c r="A654" s="1" t="s">
        <v>11</v>
      </c>
      <c r="B654" s="1">
        <v>13135050423</v>
      </c>
      <c r="C654" s="1"/>
      <c r="D654" s="12">
        <v>55.9</v>
      </c>
      <c r="E654" s="12">
        <v>61.3</v>
      </c>
      <c r="F654" s="12">
        <v>36.299999999999997</v>
      </c>
      <c r="G654" s="12">
        <v>39.4</v>
      </c>
      <c r="H654" s="12">
        <v>7.7</v>
      </c>
      <c r="I654" s="12">
        <v>15.7</v>
      </c>
      <c r="J654" s="12">
        <v>63.2</v>
      </c>
      <c r="K654" s="12">
        <v>59.4</v>
      </c>
      <c r="L654" s="12">
        <v>52.8</v>
      </c>
      <c r="M654" s="12">
        <v>26.1</v>
      </c>
      <c r="N654" s="12">
        <v>67</v>
      </c>
      <c r="O654" s="12">
        <v>18.899999999999999</v>
      </c>
      <c r="P654" s="12">
        <v>56.1</v>
      </c>
      <c r="Q654" s="12">
        <v>8.6</v>
      </c>
      <c r="R654" s="23"/>
      <c r="S654" s="49">
        <f t="shared" si="200"/>
        <v>-1.541900749453581</v>
      </c>
      <c r="T654" s="49">
        <f t="shared" si="201"/>
        <v>-0.81315858443259614</v>
      </c>
      <c r="U654" s="49">
        <f t="shared" si="202"/>
        <v>-0.46664194474438908</v>
      </c>
      <c r="V654" s="49">
        <f t="shared" si="203"/>
        <v>0.32749504605999707</v>
      </c>
      <c r="W654" s="49">
        <f t="shared" si="204"/>
        <v>0.56196924319211095</v>
      </c>
      <c r="X654" s="49">
        <f t="shared" si="205"/>
        <v>-0.572605396680959</v>
      </c>
      <c r="Y654" s="49">
        <f t="shared" si="206"/>
        <v>-1.9661244246129741</v>
      </c>
      <c r="Z654" s="49">
        <f t="shared" si="207"/>
        <v>-1.4090194176187165</v>
      </c>
      <c r="AA654" s="49">
        <f t="shared" si="208"/>
        <v>-1.3179641502939934</v>
      </c>
      <c r="AB654" s="49">
        <f t="shared" si="209"/>
        <v>-1.0314047667630435</v>
      </c>
      <c r="AC654" s="49">
        <f t="shared" si="210"/>
        <v>-0.75705688640641755</v>
      </c>
      <c r="AD654" s="49">
        <f t="shared" si="211"/>
        <v>-0.68122721704396072</v>
      </c>
      <c r="AE654" s="49">
        <f t="shared" si="212"/>
        <v>-2.348342718883345</v>
      </c>
      <c r="AF654" s="49">
        <f t="shared" si="213"/>
        <v>0.54373113821623098</v>
      </c>
      <c r="AG654" s="49">
        <f t="shared" si="214"/>
        <v>-0.90074319232324251</v>
      </c>
      <c r="AH654" s="49">
        <f t="shared" si="215"/>
        <v>-0.63870954438177019</v>
      </c>
      <c r="AI654" s="49">
        <f t="shared" si="216"/>
        <v>-1.2527961115585844</v>
      </c>
      <c r="AJ654" s="87">
        <f t="shared" si="217"/>
        <v>-0.81072392102937307</v>
      </c>
      <c r="AK654" s="89">
        <f t="shared" si="219"/>
        <v>0.3189678543564578</v>
      </c>
      <c r="AL654" s="89">
        <f t="shared" si="219"/>
        <v>0.34291521008466608</v>
      </c>
      <c r="AM654" s="89">
        <f t="shared" si="219"/>
        <v>0.33308696131333559</v>
      </c>
      <c r="AN654" s="89">
        <f t="shared" si="218"/>
        <v>0.39486768784281989</v>
      </c>
      <c r="AO654" s="25"/>
      <c r="AP654" s="25"/>
      <c r="AQ654" s="25"/>
      <c r="AR654" s="25"/>
      <c r="AS654" s="25"/>
      <c r="AT654" s="25"/>
      <c r="AU654" s="25"/>
      <c r="AV654" s="25"/>
      <c r="AW654" s="25"/>
      <c r="AX654" s="25"/>
      <c r="AY654" s="25"/>
      <c r="AZ654" s="25"/>
      <c r="BA654" s="25"/>
    </row>
    <row r="655" spans="1:53">
      <c r="A655" s="1" t="s">
        <v>11</v>
      </c>
      <c r="B655" s="1">
        <v>13135050424</v>
      </c>
      <c r="C655" s="1"/>
      <c r="D655" s="12">
        <v>52.4</v>
      </c>
      <c r="E655" s="12">
        <v>63</v>
      </c>
      <c r="F655" s="12">
        <v>34.700000000000003</v>
      </c>
      <c r="G655" s="12">
        <v>21.9</v>
      </c>
      <c r="H655" s="12">
        <v>9.1999999999999993</v>
      </c>
      <c r="I655" s="12">
        <v>30</v>
      </c>
      <c r="J655" s="12">
        <v>39.799999999999997</v>
      </c>
      <c r="K655" s="12">
        <v>49.1</v>
      </c>
      <c r="L655" s="12">
        <v>41.1</v>
      </c>
      <c r="M655" s="12">
        <v>32.5</v>
      </c>
      <c r="N655" s="12">
        <v>63.3</v>
      </c>
      <c r="O655" s="12">
        <v>32</v>
      </c>
      <c r="P655" s="12">
        <v>55.3</v>
      </c>
      <c r="Q655" s="12">
        <v>9.5</v>
      </c>
      <c r="R655" s="23"/>
      <c r="S655" s="49">
        <f t="shared" si="200"/>
        <v>-1.8400371266207167</v>
      </c>
      <c r="T655" s="49">
        <f t="shared" si="201"/>
        <v>-0.65065251656762135</v>
      </c>
      <c r="U655" s="49">
        <f t="shared" si="202"/>
        <v>-0.5433156044323304</v>
      </c>
      <c r="V655" s="49">
        <f t="shared" si="203"/>
        <v>-0.60272514333442473</v>
      </c>
      <c r="W655" s="49">
        <f t="shared" si="204"/>
        <v>2.6292479031816276E-2</v>
      </c>
      <c r="X655" s="49">
        <f t="shared" si="205"/>
        <v>-2.2799146528133605</v>
      </c>
      <c r="Y655" s="49">
        <f t="shared" si="206"/>
        <v>-0.79048656545570095</v>
      </c>
      <c r="Z655" s="49">
        <f t="shared" si="207"/>
        <v>-0.90081028631830773</v>
      </c>
      <c r="AA655" s="49">
        <f t="shared" si="208"/>
        <v>-0.24111835909670851</v>
      </c>
      <c r="AB655" s="49">
        <f t="shared" si="209"/>
        <v>-1.5722813594177314</v>
      </c>
      <c r="AC655" s="49">
        <f t="shared" si="210"/>
        <v>-1.1046667061449349</v>
      </c>
      <c r="AD655" s="49">
        <f t="shared" si="211"/>
        <v>-2.0286039572125185</v>
      </c>
      <c r="AE655" s="49">
        <f t="shared" si="212"/>
        <v>-2.290891195653376</v>
      </c>
      <c r="AF655" s="49">
        <f t="shared" si="213"/>
        <v>0.40870212869187911</v>
      </c>
      <c r="AG655" s="49">
        <f t="shared" si="214"/>
        <v>-1.0376690636282657</v>
      </c>
      <c r="AH655" s="49">
        <f t="shared" si="215"/>
        <v>-0.95440559002747705</v>
      </c>
      <c r="AI655" s="49">
        <f t="shared" si="216"/>
        <v>-0.90473666827758248</v>
      </c>
      <c r="AJ655" s="87">
        <f t="shared" si="217"/>
        <v>-1.2538649325797375</v>
      </c>
      <c r="AK655" s="89">
        <f t="shared" si="219"/>
        <v>0.27809431266433493</v>
      </c>
      <c r="AL655" s="89">
        <f t="shared" si="219"/>
        <v>0.25065113919845888</v>
      </c>
      <c r="AM655" s="89">
        <f t="shared" si="219"/>
        <v>0.41407069417848374</v>
      </c>
      <c r="AN655" s="89">
        <f t="shared" si="218"/>
        <v>0.27102275776513768</v>
      </c>
      <c r="AO655" s="25"/>
      <c r="AP655" s="25"/>
      <c r="AQ655" s="25"/>
      <c r="AR655" s="25"/>
      <c r="AS655" s="25"/>
      <c r="AT655" s="25"/>
      <c r="AU655" s="25"/>
      <c r="AV655" s="25"/>
      <c r="AW655" s="25"/>
      <c r="AX655" s="25"/>
      <c r="AY655" s="25"/>
      <c r="AZ655" s="25"/>
      <c r="BA655" s="25"/>
    </row>
    <row r="656" spans="1:53">
      <c r="A656" s="1" t="s">
        <v>11</v>
      </c>
      <c r="B656" s="1">
        <v>13135050425</v>
      </c>
      <c r="C656" s="1"/>
      <c r="D656" s="12">
        <v>88.5</v>
      </c>
      <c r="E656" s="12">
        <v>84.8</v>
      </c>
      <c r="F656" s="12">
        <v>64.8</v>
      </c>
      <c r="G656" s="12">
        <v>57.7</v>
      </c>
      <c r="H656" s="12">
        <v>4.2</v>
      </c>
      <c r="I656" s="12">
        <v>5.4</v>
      </c>
      <c r="J656" s="12">
        <v>2.4</v>
      </c>
      <c r="K656" s="12">
        <v>18.899999999999999</v>
      </c>
      <c r="L656" s="12">
        <v>25.8</v>
      </c>
      <c r="M656" s="12">
        <v>8.5</v>
      </c>
      <c r="N656" s="12">
        <v>87.3</v>
      </c>
      <c r="O656" s="12">
        <v>7.1</v>
      </c>
      <c r="P656" s="12">
        <v>15.2</v>
      </c>
      <c r="Q656" s="12">
        <v>9.1</v>
      </c>
      <c r="R656" s="23"/>
      <c r="S656" s="49">
        <f t="shared" si="200"/>
        <v>1.2350266493031694</v>
      </c>
      <c r="T656" s="49">
        <f t="shared" si="201"/>
        <v>1.4332488242891095</v>
      </c>
      <c r="U656" s="49">
        <f t="shared" si="202"/>
        <v>0.89910761844707077</v>
      </c>
      <c r="V656" s="49">
        <f t="shared" si="203"/>
        <v>1.3002395869695926</v>
      </c>
      <c r="W656" s="49">
        <f t="shared" si="204"/>
        <v>1.8118816928994661</v>
      </c>
      <c r="X656" s="49">
        <f t="shared" si="205"/>
        <v>0.65713483675706419</v>
      </c>
      <c r="Y656" s="49">
        <f t="shared" si="206"/>
        <v>1.088524371829855</v>
      </c>
      <c r="Z656" s="49">
        <f t="shared" si="207"/>
        <v>0.58927862293143507</v>
      </c>
      <c r="AA656" s="49">
        <f t="shared" si="208"/>
        <v>1.1670645986228185</v>
      </c>
      <c r="AB656" s="49">
        <f t="shared" si="209"/>
        <v>0.45600586303734808</v>
      </c>
      <c r="AC656" s="49">
        <f t="shared" si="210"/>
        <v>1.1500996921589601</v>
      </c>
      <c r="AD656" s="49">
        <f t="shared" si="211"/>
        <v>0.53244038097046509</v>
      </c>
      <c r="AE656" s="49">
        <f t="shared" si="212"/>
        <v>0.58886640624878583</v>
      </c>
      <c r="AF656" s="49">
        <f t="shared" si="213"/>
        <v>0.4687150218138133</v>
      </c>
      <c r="AG656" s="49">
        <f t="shared" si="214"/>
        <v>0.87535828912516378</v>
      </c>
      <c r="AH656" s="49">
        <f t="shared" si="215"/>
        <v>1.2035947972136183</v>
      </c>
      <c r="AI656" s="49">
        <f t="shared" si="216"/>
        <v>0.73744969486386724</v>
      </c>
      <c r="AJ656" s="87">
        <f t="shared" si="217"/>
        <v>0.68503037529800603</v>
      </c>
      <c r="AK656" s="89">
        <f t="shared" si="219"/>
        <v>0.84914931137055949</v>
      </c>
      <c r="AL656" s="89">
        <f t="shared" si="219"/>
        <v>0.88133975075086224</v>
      </c>
      <c r="AM656" s="89">
        <f t="shared" si="219"/>
        <v>0.79616169706521767</v>
      </c>
      <c r="AN656" s="89">
        <f t="shared" si="218"/>
        <v>0.81288719272677179</v>
      </c>
      <c r="AO656" s="25"/>
      <c r="AP656" s="25"/>
      <c r="AQ656" s="25"/>
      <c r="AR656" s="25"/>
      <c r="AS656" s="25"/>
      <c r="AT656" s="25"/>
      <c r="AU656" s="25"/>
      <c r="AV656" s="25"/>
      <c r="AW656" s="25"/>
      <c r="AX656" s="25"/>
      <c r="AY656" s="25"/>
      <c r="AZ656" s="25"/>
      <c r="BA656" s="25"/>
    </row>
    <row r="657" spans="1:53">
      <c r="A657" s="1" t="s">
        <v>11</v>
      </c>
      <c r="B657" s="1">
        <v>13135050426</v>
      </c>
      <c r="C657" s="1"/>
      <c r="D657" s="12">
        <v>88.5</v>
      </c>
      <c r="E657" s="12">
        <v>84.8</v>
      </c>
      <c r="F657" s="12">
        <v>62.3</v>
      </c>
      <c r="G657" s="12">
        <v>57.7</v>
      </c>
      <c r="H657" s="12">
        <v>3.8</v>
      </c>
      <c r="I657" s="12">
        <v>10.7</v>
      </c>
      <c r="J657" s="12">
        <v>14.3</v>
      </c>
      <c r="K657" s="12">
        <v>16.399999999999999</v>
      </c>
      <c r="L657" s="12">
        <v>27.5</v>
      </c>
      <c r="M657" s="12">
        <v>8.8000000000000007</v>
      </c>
      <c r="N657" s="12">
        <v>87.3</v>
      </c>
      <c r="O657" s="12">
        <v>7.5</v>
      </c>
      <c r="P657" s="12">
        <v>16.399999999999999</v>
      </c>
      <c r="Q657" s="12">
        <v>9.3000000000000007</v>
      </c>
      <c r="R657" s="23"/>
      <c r="S657" s="49">
        <f t="shared" si="200"/>
        <v>1.2350266493031694</v>
      </c>
      <c r="T657" s="49">
        <f t="shared" si="201"/>
        <v>1.4332488242891095</v>
      </c>
      <c r="U657" s="49">
        <f t="shared" si="202"/>
        <v>0.77930502518466205</v>
      </c>
      <c r="V657" s="49">
        <f t="shared" si="203"/>
        <v>1.3002395869695926</v>
      </c>
      <c r="W657" s="49">
        <f t="shared" si="204"/>
        <v>1.9547288300088783</v>
      </c>
      <c r="X657" s="49">
        <f t="shared" si="205"/>
        <v>2.435588168701348E-2</v>
      </c>
      <c r="Y657" s="49">
        <f t="shared" si="206"/>
        <v>0.4906572554208144</v>
      </c>
      <c r="Z657" s="49">
        <f t="shared" si="207"/>
        <v>0.7126303538295925</v>
      </c>
      <c r="AA657" s="49">
        <f t="shared" si="208"/>
        <v>1.0105998255428712</v>
      </c>
      <c r="AB657" s="49">
        <f t="shared" si="209"/>
        <v>0.43065227275665957</v>
      </c>
      <c r="AC657" s="49">
        <f t="shared" si="210"/>
        <v>1.1500996921589601</v>
      </c>
      <c r="AD657" s="49">
        <f t="shared" si="211"/>
        <v>0.49129910646150149</v>
      </c>
      <c r="AE657" s="49">
        <f t="shared" si="212"/>
        <v>0.50268912140383337</v>
      </c>
      <c r="AF657" s="49">
        <f t="shared" si="213"/>
        <v>0.43870857525284607</v>
      </c>
      <c r="AG657" s="49">
        <f t="shared" si="214"/>
        <v>0.79824674482061209</v>
      </c>
      <c r="AH657" s="49">
        <f t="shared" si="215"/>
        <v>1.0310802932661769</v>
      </c>
      <c r="AI657" s="49">
        <f t="shared" si="216"/>
        <v>0.71796081737637441</v>
      </c>
      <c r="AJ657" s="87">
        <f t="shared" si="217"/>
        <v>0.64569912381928518</v>
      </c>
      <c r="AK657" s="89">
        <f t="shared" si="219"/>
        <v>0.82613085699786537</v>
      </c>
      <c r="AL657" s="89">
        <f t="shared" si="219"/>
        <v>0.83092134785781979</v>
      </c>
      <c r="AM657" s="89">
        <f t="shared" si="219"/>
        <v>0.79162717838240038</v>
      </c>
      <c r="AN657" s="89">
        <f t="shared" si="218"/>
        <v>0.80189526022156665</v>
      </c>
      <c r="AO657" s="25"/>
      <c r="AP657" s="25"/>
      <c r="AQ657" s="25"/>
      <c r="AR657" s="25"/>
      <c r="AS657" s="25"/>
      <c r="AT657" s="25"/>
      <c r="AU657" s="25"/>
      <c r="AV657" s="25"/>
      <c r="AW657" s="25"/>
      <c r="AX657" s="25"/>
      <c r="AY657" s="25"/>
      <c r="AZ657" s="25"/>
      <c r="BA657" s="25"/>
    </row>
    <row r="658" spans="1:53">
      <c r="A658" s="1" t="s">
        <v>11</v>
      </c>
      <c r="B658" s="1">
        <v>13135050427</v>
      </c>
      <c r="C658" s="1"/>
      <c r="D658" s="12">
        <v>89.2</v>
      </c>
      <c r="E658" s="12">
        <v>86.7</v>
      </c>
      <c r="F658" s="12">
        <v>57.6</v>
      </c>
      <c r="G658" s="12">
        <v>58.5</v>
      </c>
      <c r="H658" s="12">
        <v>6.7</v>
      </c>
      <c r="I658" s="12">
        <v>20.399999999999999</v>
      </c>
      <c r="J658" s="12">
        <v>26.5</v>
      </c>
      <c r="K658" s="12">
        <v>21.9</v>
      </c>
      <c r="L658" s="12">
        <v>37.799999999999997</v>
      </c>
      <c r="M658" s="12">
        <v>10.3</v>
      </c>
      <c r="N658" s="12">
        <v>87.5</v>
      </c>
      <c r="O658" s="12">
        <v>11.1</v>
      </c>
      <c r="P658" s="12">
        <v>21.5</v>
      </c>
      <c r="Q658" s="12">
        <v>12.6</v>
      </c>
      <c r="R658" s="23"/>
      <c r="S658" s="49">
        <f t="shared" si="200"/>
        <v>1.2946539247365969</v>
      </c>
      <c r="T658" s="49">
        <f t="shared" si="201"/>
        <v>1.6148732530793757</v>
      </c>
      <c r="U658" s="49">
        <f t="shared" si="202"/>
        <v>0.55407614985133369</v>
      </c>
      <c r="V658" s="49">
        <f t="shared" si="203"/>
        <v>1.3427639384847661</v>
      </c>
      <c r="W658" s="49">
        <f t="shared" si="204"/>
        <v>0.91908708596564104</v>
      </c>
      <c r="X658" s="49">
        <f t="shared" si="205"/>
        <v>-1.1337489983468532</v>
      </c>
      <c r="Y658" s="49">
        <f t="shared" si="206"/>
        <v>-0.1222821412338322</v>
      </c>
      <c r="Z658" s="49">
        <f t="shared" si="207"/>
        <v>0.44125654585364604</v>
      </c>
      <c r="AA658" s="49">
        <f t="shared" si="208"/>
        <v>6.2607376882013371E-2</v>
      </c>
      <c r="AB658" s="49">
        <f t="shared" si="209"/>
        <v>0.30388432135321708</v>
      </c>
      <c r="AC658" s="49">
        <f t="shared" si="210"/>
        <v>1.1688894121448261</v>
      </c>
      <c r="AD658" s="49">
        <f t="shared" si="211"/>
        <v>0.1210276358808292</v>
      </c>
      <c r="AE658" s="49">
        <f t="shared" si="212"/>
        <v>0.13643566081278521</v>
      </c>
      <c r="AF658" s="49">
        <f t="shared" si="213"/>
        <v>-5.6397793003110229E-2</v>
      </c>
      <c r="AG658" s="49">
        <f t="shared" si="214"/>
        <v>0.41674239133918584</v>
      </c>
      <c r="AH658" s="49">
        <f t="shared" si="215"/>
        <v>0.63848903036243265</v>
      </c>
      <c r="AI658" s="49">
        <f t="shared" si="216"/>
        <v>0.26924941469629216</v>
      </c>
      <c r="AJ658" s="87">
        <f t="shared" si="217"/>
        <v>0.34248872895883253</v>
      </c>
      <c r="AK658" s="89">
        <f t="shared" si="219"/>
        <v>0.71224855010340926</v>
      </c>
      <c r="AL658" s="89">
        <f t="shared" si="219"/>
        <v>0.71618418656151617</v>
      </c>
      <c r="AM658" s="89">
        <f t="shared" si="219"/>
        <v>0.68722453949507578</v>
      </c>
      <c r="AN658" s="89">
        <f t="shared" si="218"/>
        <v>0.71715683797772223</v>
      </c>
      <c r="AO658" s="25"/>
      <c r="AP658" s="25"/>
      <c r="AQ658" s="25"/>
      <c r="AR658" s="25"/>
      <c r="AS658" s="25"/>
      <c r="AT658" s="25"/>
      <c r="AU658" s="25"/>
      <c r="AV658" s="25"/>
      <c r="AW658" s="25"/>
      <c r="AX658" s="25"/>
      <c r="AY658" s="25"/>
      <c r="AZ658" s="25"/>
      <c r="BA658" s="25"/>
    </row>
    <row r="659" spans="1:53">
      <c r="A659" s="1" t="s">
        <v>11</v>
      </c>
      <c r="B659" s="1">
        <v>13135050428</v>
      </c>
      <c r="C659" s="1"/>
      <c r="D659" s="12">
        <v>88.5</v>
      </c>
      <c r="E659" s="12">
        <v>84.8</v>
      </c>
      <c r="F659" s="12">
        <v>74.400000000000006</v>
      </c>
      <c r="G659" s="12">
        <v>57.7</v>
      </c>
      <c r="H659" s="12">
        <v>6.3</v>
      </c>
      <c r="I659" s="12">
        <v>11.2</v>
      </c>
      <c r="J659" s="12">
        <v>7</v>
      </c>
      <c r="K659" s="12">
        <v>10.6</v>
      </c>
      <c r="L659" s="12">
        <v>29.3</v>
      </c>
      <c r="M659" s="12">
        <v>10.042400000000001</v>
      </c>
      <c r="N659" s="12">
        <v>87.3</v>
      </c>
      <c r="O659" s="12">
        <v>10.3</v>
      </c>
      <c r="P659" s="12">
        <v>13.5</v>
      </c>
      <c r="Q659" s="12">
        <v>7.7</v>
      </c>
      <c r="R659" s="23"/>
      <c r="S659" s="49">
        <f t="shared" si="200"/>
        <v>1.2350266493031694</v>
      </c>
      <c r="T659" s="49">
        <f t="shared" si="201"/>
        <v>1.4332488242891095</v>
      </c>
      <c r="U659" s="49">
        <f t="shared" si="202"/>
        <v>1.3591495765747208</v>
      </c>
      <c r="V659" s="49">
        <f t="shared" si="203"/>
        <v>1.3002395869695926</v>
      </c>
      <c r="W659" s="49">
        <f t="shared" si="204"/>
        <v>1.0619342230750533</v>
      </c>
      <c r="X659" s="49">
        <f t="shared" si="205"/>
        <v>-3.5340246149783767E-2</v>
      </c>
      <c r="Y659" s="49">
        <f t="shared" si="206"/>
        <v>0.85741607473056192</v>
      </c>
      <c r="Z659" s="49">
        <f t="shared" si="207"/>
        <v>0.99880636951331792</v>
      </c>
      <c r="AA659" s="49">
        <f t="shared" si="208"/>
        <v>0.84493124228175021</v>
      </c>
      <c r="AB659" s="49">
        <f t="shared" si="209"/>
        <v>0.32565460420756825</v>
      </c>
      <c r="AC659" s="49">
        <f t="shared" si="210"/>
        <v>1.1500996921589601</v>
      </c>
      <c r="AD659" s="49">
        <f t="shared" si="211"/>
        <v>0.20331018489875627</v>
      </c>
      <c r="AE659" s="49">
        <f t="shared" si="212"/>
        <v>0.7109508931124684</v>
      </c>
      <c r="AF659" s="49">
        <f t="shared" si="213"/>
        <v>0.67876014774058258</v>
      </c>
      <c r="AG659" s="49">
        <f t="shared" si="214"/>
        <v>0.8130500698004326</v>
      </c>
      <c r="AH659" s="49">
        <f t="shared" si="215"/>
        <v>1.0302392412560606</v>
      </c>
      <c r="AI659" s="49">
        <f t="shared" si="216"/>
        <v>0.72313073866754551</v>
      </c>
      <c r="AJ659" s="87">
        <f t="shared" si="217"/>
        <v>0.68578022947769179</v>
      </c>
      <c r="AK659" s="89">
        <f t="shared" si="219"/>
        <v>0.83054977589885859</v>
      </c>
      <c r="AL659" s="89">
        <f t="shared" si="219"/>
        <v>0.83067554534191668</v>
      </c>
      <c r="AM659" s="89">
        <f t="shared" si="219"/>
        <v>0.79283007499348312</v>
      </c>
      <c r="AN659" s="89">
        <f t="shared" si="218"/>
        <v>0.81309675500160339</v>
      </c>
      <c r="AO659" s="25"/>
      <c r="AP659" s="25"/>
      <c r="AQ659" s="25"/>
      <c r="AR659" s="25"/>
      <c r="AS659" s="25"/>
      <c r="AT659" s="25"/>
      <c r="AU659" s="25"/>
      <c r="AV659" s="25"/>
      <c r="AW659" s="25"/>
      <c r="AX659" s="25"/>
      <c r="AY659" s="25"/>
      <c r="AZ659" s="25"/>
      <c r="BA659" s="25"/>
    </row>
    <row r="660" spans="1:53">
      <c r="A660" s="1" t="s">
        <v>11</v>
      </c>
      <c r="B660" s="1">
        <v>13135050429</v>
      </c>
      <c r="C660" s="1"/>
      <c r="D660" s="12">
        <v>89.4</v>
      </c>
      <c r="E660" s="12">
        <v>87.6</v>
      </c>
      <c r="F660" s="12">
        <v>71.400000000000006</v>
      </c>
      <c r="G660" s="12">
        <v>58.9</v>
      </c>
      <c r="H660" s="12">
        <v>2.8</v>
      </c>
      <c r="I660" s="12">
        <v>15.8</v>
      </c>
      <c r="J660" s="12">
        <v>3.4</v>
      </c>
      <c r="K660" s="12">
        <v>15.3</v>
      </c>
      <c r="L660" s="12">
        <v>26.2</v>
      </c>
      <c r="M660" s="12">
        <v>5.3</v>
      </c>
      <c r="N660" s="12">
        <v>87.5</v>
      </c>
      <c r="O660" s="12">
        <v>7.5</v>
      </c>
      <c r="P660" s="12">
        <v>15.1</v>
      </c>
      <c r="Q660" s="12">
        <v>6.5</v>
      </c>
      <c r="R660" s="23"/>
      <c r="S660" s="49">
        <f t="shared" si="200"/>
        <v>1.3116902891461477</v>
      </c>
      <c r="T660" s="49">
        <f t="shared" si="201"/>
        <v>1.7009058772431849</v>
      </c>
      <c r="U660" s="49">
        <f t="shared" si="202"/>
        <v>1.2153864646598302</v>
      </c>
      <c r="V660" s="49">
        <f t="shared" si="203"/>
        <v>1.3640261142423526</v>
      </c>
      <c r="W660" s="49">
        <f t="shared" si="204"/>
        <v>2.3118466727824081</v>
      </c>
      <c r="X660" s="49">
        <f t="shared" si="205"/>
        <v>-0.5845446222483186</v>
      </c>
      <c r="Y660" s="49">
        <f t="shared" si="206"/>
        <v>1.0382834376778347</v>
      </c>
      <c r="Z660" s="49">
        <f t="shared" si="207"/>
        <v>0.76690511542478168</v>
      </c>
      <c r="AA660" s="49">
        <f t="shared" si="208"/>
        <v>1.1302493578981252</v>
      </c>
      <c r="AB660" s="49">
        <f t="shared" si="209"/>
        <v>0.72644415936469198</v>
      </c>
      <c r="AC660" s="49">
        <f t="shared" si="210"/>
        <v>1.1688894121448261</v>
      </c>
      <c r="AD660" s="49">
        <f t="shared" si="211"/>
        <v>0.49129910646150149</v>
      </c>
      <c r="AE660" s="49">
        <f t="shared" si="212"/>
        <v>0.59604784665253174</v>
      </c>
      <c r="AF660" s="49">
        <f t="shared" si="213"/>
        <v>0.858798827106385</v>
      </c>
      <c r="AG660" s="49">
        <f t="shared" si="214"/>
        <v>0.949077903003826</v>
      </c>
      <c r="AH660" s="49">
        <f t="shared" si="215"/>
        <v>1.1939420333576343</v>
      </c>
      <c r="AI660" s="49">
        <f t="shared" si="216"/>
        <v>0.87453287756253284</v>
      </c>
      <c r="AJ660" s="87">
        <f t="shared" si="217"/>
        <v>0.7787587980913111</v>
      </c>
      <c r="AK660" s="89">
        <f t="shared" si="219"/>
        <v>0.87115524554996948</v>
      </c>
      <c r="AL660" s="89">
        <f t="shared" si="219"/>
        <v>0.87851867237202241</v>
      </c>
      <c r="AM660" s="89">
        <f t="shared" si="219"/>
        <v>0.82805713349792598</v>
      </c>
      <c r="AN660" s="89">
        <f t="shared" si="218"/>
        <v>0.83908154094680565</v>
      </c>
      <c r="AO660" s="25"/>
      <c r="AP660" s="25"/>
      <c r="AQ660" s="25"/>
      <c r="AR660" s="25"/>
      <c r="AS660" s="25"/>
      <c r="AT660" s="25"/>
      <c r="AU660" s="25"/>
      <c r="AV660" s="25"/>
      <c r="AW660" s="25"/>
      <c r="AX660" s="25"/>
      <c r="AY660" s="25"/>
      <c r="AZ660" s="25"/>
      <c r="BA660" s="25"/>
    </row>
    <row r="661" spans="1:53">
      <c r="A661" s="1" t="s">
        <v>11</v>
      </c>
      <c r="B661" s="1">
        <v>13135050430</v>
      </c>
      <c r="C661" s="1"/>
      <c r="D661" s="12">
        <v>88.5</v>
      </c>
      <c r="E661" s="12">
        <v>84.8</v>
      </c>
      <c r="F661" s="12">
        <v>65.7</v>
      </c>
      <c r="G661" s="12">
        <v>57.7</v>
      </c>
      <c r="H661" s="12">
        <v>7.1</v>
      </c>
      <c r="I661" s="12">
        <v>11</v>
      </c>
      <c r="J661" s="12">
        <v>11.1</v>
      </c>
      <c r="K661" s="12">
        <v>23.4</v>
      </c>
      <c r="L661" s="12">
        <v>37.5</v>
      </c>
      <c r="M661" s="12">
        <v>13.7</v>
      </c>
      <c r="N661" s="12">
        <v>87.3</v>
      </c>
      <c r="O661" s="12">
        <v>10.5</v>
      </c>
      <c r="P661" s="12">
        <v>22</v>
      </c>
      <c r="Q661" s="12">
        <v>9.1999999999999993</v>
      </c>
      <c r="R661" s="23"/>
      <c r="S661" s="49">
        <f t="shared" si="200"/>
        <v>1.2350266493031694</v>
      </c>
      <c r="T661" s="49">
        <f t="shared" si="201"/>
        <v>1.4332488242891095</v>
      </c>
      <c r="U661" s="49">
        <f t="shared" si="202"/>
        <v>0.94223655202153822</v>
      </c>
      <c r="V661" s="49">
        <f t="shared" si="203"/>
        <v>1.3002395869695926</v>
      </c>
      <c r="W661" s="49">
        <f t="shared" si="204"/>
        <v>0.77623994885622916</v>
      </c>
      <c r="X661" s="49">
        <f t="shared" si="205"/>
        <v>-1.1461795015064955E-2</v>
      </c>
      <c r="Y661" s="49">
        <f t="shared" si="206"/>
        <v>0.65142824470727911</v>
      </c>
      <c r="Z661" s="49">
        <f t="shared" si="207"/>
        <v>0.36724550731475153</v>
      </c>
      <c r="AA661" s="49">
        <f t="shared" si="208"/>
        <v>9.0218807425533246E-2</v>
      </c>
      <c r="AB661" s="49">
        <f t="shared" si="209"/>
        <v>1.6543631505414286E-2</v>
      </c>
      <c r="AC661" s="49">
        <f t="shared" si="210"/>
        <v>1.1500996921589601</v>
      </c>
      <c r="AD661" s="49">
        <f t="shared" si="211"/>
        <v>0.18273954764427455</v>
      </c>
      <c r="AE661" s="49">
        <f t="shared" si="212"/>
        <v>0.100528458794055</v>
      </c>
      <c r="AF661" s="49">
        <f t="shared" si="213"/>
        <v>0.45371179853332982</v>
      </c>
      <c r="AG661" s="49">
        <f t="shared" si="214"/>
        <v>0.51120788915954296</v>
      </c>
      <c r="AH661" s="49">
        <f t="shared" si="215"/>
        <v>0.90385114444740755</v>
      </c>
      <c r="AI661" s="49">
        <f t="shared" si="216"/>
        <v>0.15800264874856634</v>
      </c>
      <c r="AJ661" s="87">
        <f t="shared" si="217"/>
        <v>0.47176987428265488</v>
      </c>
      <c r="AK661" s="89">
        <f t="shared" si="219"/>
        <v>0.74044730777299705</v>
      </c>
      <c r="AL661" s="89">
        <f t="shared" si="219"/>
        <v>0.79373786277045633</v>
      </c>
      <c r="AM661" s="89">
        <f t="shared" si="219"/>
        <v>0.6613405172410125</v>
      </c>
      <c r="AN661" s="89">
        <f t="shared" si="218"/>
        <v>0.75328713056106111</v>
      </c>
      <c r="AO661" s="25"/>
      <c r="AP661" s="25"/>
      <c r="AQ661" s="25"/>
      <c r="AR661" s="25"/>
      <c r="AS661" s="25"/>
      <c r="AT661" s="25"/>
      <c r="AU661" s="25"/>
      <c r="AV661" s="25"/>
      <c r="AW661" s="25"/>
      <c r="AX661" s="25"/>
      <c r="AY661" s="25"/>
      <c r="AZ661" s="25"/>
      <c r="BA661" s="25"/>
    </row>
    <row r="662" spans="1:53">
      <c r="A662" s="1" t="s">
        <v>11</v>
      </c>
      <c r="B662" s="1">
        <v>13135050431</v>
      </c>
      <c r="C662" s="1"/>
      <c r="D662" s="12">
        <v>81.3</v>
      </c>
      <c r="E662" s="12">
        <v>80.599999999999994</v>
      </c>
      <c r="F662" s="12">
        <v>44.8</v>
      </c>
      <c r="G662" s="12">
        <v>49</v>
      </c>
      <c r="H662" s="12">
        <v>8.1</v>
      </c>
      <c r="I662" s="12">
        <v>12.2</v>
      </c>
      <c r="J662" s="12">
        <v>30.1</v>
      </c>
      <c r="K662" s="12">
        <v>41.4</v>
      </c>
      <c r="L662" s="12">
        <v>43.5</v>
      </c>
      <c r="M662" s="12">
        <v>23.6</v>
      </c>
      <c r="N662" s="12">
        <v>82.9</v>
      </c>
      <c r="O662" s="12">
        <v>24.6</v>
      </c>
      <c r="P662" s="12">
        <v>40.799999999999997</v>
      </c>
      <c r="Q662" s="12">
        <v>13.3</v>
      </c>
      <c r="R662" s="23"/>
      <c r="S662" s="49">
        <f t="shared" si="200"/>
        <v>0.62171753055934709</v>
      </c>
      <c r="T662" s="49">
        <f t="shared" si="201"/>
        <v>1.0317632448579959</v>
      </c>
      <c r="U662" s="49">
        <f t="shared" si="202"/>
        <v>-5.9313127652199295E-2</v>
      </c>
      <c r="V662" s="49">
        <f t="shared" si="203"/>
        <v>0.83778726424207994</v>
      </c>
      <c r="W662" s="49">
        <f t="shared" si="204"/>
        <v>0.41912210608269918</v>
      </c>
      <c r="X662" s="49">
        <f t="shared" si="205"/>
        <v>-0.15473250182337828</v>
      </c>
      <c r="Y662" s="49">
        <f t="shared" si="206"/>
        <v>-0.30314950418110503</v>
      </c>
      <c r="Z662" s="49">
        <f t="shared" si="207"/>
        <v>-0.52088695515198247</v>
      </c>
      <c r="AA662" s="49">
        <f t="shared" si="208"/>
        <v>-0.46200980344486947</v>
      </c>
      <c r="AB662" s="49">
        <f t="shared" si="209"/>
        <v>-0.82012484775730621</v>
      </c>
      <c r="AC662" s="49">
        <f t="shared" si="210"/>
        <v>0.7367258524699134</v>
      </c>
      <c r="AD662" s="49">
        <f t="shared" si="211"/>
        <v>-1.2674903787966922</v>
      </c>
      <c r="AE662" s="49">
        <f t="shared" si="212"/>
        <v>-1.2495823371102004</v>
      </c>
      <c r="AF662" s="49">
        <f t="shared" si="213"/>
        <v>-0.16142035596649509</v>
      </c>
      <c r="AG662" s="49">
        <f t="shared" si="214"/>
        <v>-0.2481880017474766</v>
      </c>
      <c r="AH662" s="49">
        <f t="shared" si="215"/>
        <v>0.34188500172649139</v>
      </c>
      <c r="AI662" s="49">
        <f t="shared" si="216"/>
        <v>-0.6010072021180527</v>
      </c>
      <c r="AJ662" s="87">
        <f t="shared" si="217"/>
        <v>-0.48544180485086857</v>
      </c>
      <c r="AK662" s="89">
        <f t="shared" si="219"/>
        <v>0.51376115042388437</v>
      </c>
      <c r="AL662" s="89">
        <f t="shared" si="219"/>
        <v>0.62949987264422136</v>
      </c>
      <c r="AM662" s="89">
        <f t="shared" si="219"/>
        <v>0.48474007673817254</v>
      </c>
      <c r="AN662" s="89">
        <f t="shared" si="218"/>
        <v>0.48577450956240903</v>
      </c>
      <c r="AO662" s="25"/>
      <c r="AP662" s="25"/>
      <c r="AQ662" s="25"/>
      <c r="AR662" s="25"/>
      <c r="AS662" s="25"/>
      <c r="AT662" s="25"/>
      <c r="AU662" s="25"/>
      <c r="AV662" s="25"/>
      <c r="AW662" s="25"/>
      <c r="AX662" s="25"/>
      <c r="AY662" s="25"/>
      <c r="AZ662" s="25"/>
      <c r="BA662" s="25"/>
    </row>
    <row r="663" spans="1:53">
      <c r="A663" s="1" t="s">
        <v>11</v>
      </c>
      <c r="B663" s="1">
        <v>13135050432</v>
      </c>
      <c r="C663" s="1"/>
      <c r="D663" s="12">
        <v>59.6</v>
      </c>
      <c r="E663" s="12">
        <v>67.7</v>
      </c>
      <c r="F663" s="12">
        <v>38.200000000000003</v>
      </c>
      <c r="G663" s="12">
        <v>36.5</v>
      </c>
      <c r="H663" s="12">
        <v>10.8</v>
      </c>
      <c r="I663" s="12">
        <v>16.8</v>
      </c>
      <c r="J663" s="12">
        <v>8.1</v>
      </c>
      <c r="K663" s="12">
        <v>32.200000000000003</v>
      </c>
      <c r="L663" s="12">
        <v>39.4</v>
      </c>
      <c r="M663" s="12">
        <v>24</v>
      </c>
      <c r="N663" s="12">
        <v>68.3</v>
      </c>
      <c r="O663" s="12">
        <v>15.9</v>
      </c>
      <c r="P663" s="12">
        <v>35.5</v>
      </c>
      <c r="Q663" s="12">
        <v>8</v>
      </c>
      <c r="R663" s="23"/>
      <c r="S663" s="49">
        <f t="shared" si="200"/>
        <v>-1.2267280078768943</v>
      </c>
      <c r="T663" s="49">
        <f t="shared" si="201"/>
        <v>-0.20137103482328</v>
      </c>
      <c r="U663" s="49">
        <f t="shared" si="202"/>
        <v>-0.37559197386495813</v>
      </c>
      <c r="V663" s="49">
        <f t="shared" si="203"/>
        <v>0.17334427181749296</v>
      </c>
      <c r="W663" s="49">
        <f t="shared" si="204"/>
        <v>-0.54509606940583233</v>
      </c>
      <c r="X663" s="49">
        <f t="shared" si="205"/>
        <v>-0.70393687792191317</v>
      </c>
      <c r="Y663" s="49">
        <f t="shared" si="206"/>
        <v>0.80215104716333974</v>
      </c>
      <c r="Z663" s="49">
        <f t="shared" si="207"/>
        <v>-6.6952585446763094E-2</v>
      </c>
      <c r="AA663" s="49">
        <f t="shared" si="208"/>
        <v>-8.4653586016760818E-2</v>
      </c>
      <c r="AB663" s="49">
        <f t="shared" si="209"/>
        <v>-0.85392963479822404</v>
      </c>
      <c r="AC663" s="49">
        <f t="shared" si="210"/>
        <v>-0.63492370649829022</v>
      </c>
      <c r="AD663" s="49">
        <f t="shared" si="211"/>
        <v>-0.37266765822673398</v>
      </c>
      <c r="AE663" s="49">
        <f t="shared" si="212"/>
        <v>-0.86896599571166044</v>
      </c>
      <c r="AF663" s="49">
        <f t="shared" si="213"/>
        <v>0.63375047789913208</v>
      </c>
      <c r="AG663" s="49">
        <f t="shared" si="214"/>
        <v>-0.31420909066492891</v>
      </c>
      <c r="AH663" s="49">
        <f t="shared" si="215"/>
        <v>-0.29674694927314932</v>
      </c>
      <c r="AI663" s="49">
        <f t="shared" si="216"/>
        <v>-0.33517860208724931</v>
      </c>
      <c r="AJ663" s="87">
        <f t="shared" si="217"/>
        <v>-0.31070172063438811</v>
      </c>
      <c r="AK663" s="89">
        <f t="shared" si="219"/>
        <v>0.49405329167734058</v>
      </c>
      <c r="AL663" s="89">
        <f t="shared" si="219"/>
        <v>0.44285583826390351</v>
      </c>
      <c r="AM663" s="89">
        <f t="shared" si="219"/>
        <v>0.54659098395642791</v>
      </c>
      <c r="AN663" s="89">
        <f t="shared" si="218"/>
        <v>0.53460924376100349</v>
      </c>
      <c r="AO663" s="25"/>
      <c r="AP663" s="25"/>
      <c r="AQ663" s="25"/>
      <c r="AR663" s="25"/>
      <c r="AS663" s="25"/>
      <c r="AT663" s="25"/>
      <c r="AU663" s="25"/>
      <c r="AV663" s="25"/>
      <c r="AW663" s="25"/>
      <c r="AX663" s="25"/>
      <c r="AY663" s="25"/>
      <c r="AZ663" s="25"/>
      <c r="BA663" s="25"/>
    </row>
    <row r="664" spans="1:53">
      <c r="A664" s="1" t="s">
        <v>11</v>
      </c>
      <c r="B664" s="1">
        <v>13135050433</v>
      </c>
      <c r="C664" s="1"/>
      <c r="D664" s="12">
        <v>52</v>
      </c>
      <c r="E664" s="12">
        <v>63.2</v>
      </c>
      <c r="F664" s="12">
        <v>28.9</v>
      </c>
      <c r="G664" s="12">
        <v>34.1</v>
      </c>
      <c r="H664" s="12">
        <v>5.8</v>
      </c>
      <c r="I664" s="12">
        <v>19</v>
      </c>
      <c r="J664" s="12">
        <v>20.5</v>
      </c>
      <c r="K664" s="12">
        <v>51.8</v>
      </c>
      <c r="L664" s="12">
        <v>55.4</v>
      </c>
      <c r="M664" s="12">
        <v>30.8</v>
      </c>
      <c r="N664" s="12">
        <v>62.8</v>
      </c>
      <c r="O664" s="12">
        <v>22.9</v>
      </c>
      <c r="P664" s="12">
        <v>39.200000000000003</v>
      </c>
      <c r="Q664" s="12">
        <v>9.6</v>
      </c>
      <c r="R664" s="23"/>
      <c r="S664" s="49">
        <f t="shared" si="200"/>
        <v>-1.8741098554398179</v>
      </c>
      <c r="T664" s="49">
        <f t="shared" si="201"/>
        <v>-0.63153415564232995</v>
      </c>
      <c r="U664" s="49">
        <f t="shared" si="202"/>
        <v>-0.82125762080111897</v>
      </c>
      <c r="V664" s="49">
        <f t="shared" si="203"/>
        <v>4.5771217271972316E-2</v>
      </c>
      <c r="W664" s="49">
        <f t="shared" si="204"/>
        <v>1.2404931444618181</v>
      </c>
      <c r="X664" s="49">
        <f t="shared" si="205"/>
        <v>-0.96659984040382096</v>
      </c>
      <c r="Y664" s="49">
        <f t="shared" si="206"/>
        <v>0.17916346367828909</v>
      </c>
      <c r="Z664" s="49">
        <f t="shared" si="207"/>
        <v>-1.0340301556883176</v>
      </c>
      <c r="AA664" s="49">
        <f t="shared" si="208"/>
        <v>-1.5572632150045014</v>
      </c>
      <c r="AB664" s="49">
        <f t="shared" si="209"/>
        <v>-1.42861101449383</v>
      </c>
      <c r="AC664" s="49">
        <f t="shared" si="210"/>
        <v>-1.1516410061095994</v>
      </c>
      <c r="AD664" s="49">
        <f t="shared" si="211"/>
        <v>-1.0926399621335967</v>
      </c>
      <c r="AE664" s="49">
        <f t="shared" si="212"/>
        <v>-1.1346792906502641</v>
      </c>
      <c r="AF664" s="49">
        <f t="shared" si="213"/>
        <v>0.39369890541139563</v>
      </c>
      <c r="AG664" s="49">
        <f t="shared" si="214"/>
        <v>-0.83009799591606992</v>
      </c>
      <c r="AH664" s="49">
        <f t="shared" si="215"/>
        <v>-0.40401052098214402</v>
      </c>
      <c r="AI664" s="49">
        <f t="shared" si="216"/>
        <v>-1.3399681283955498</v>
      </c>
      <c r="AJ664" s="87">
        <f t="shared" si="217"/>
        <v>-0.74631533837051611</v>
      </c>
      <c r="AK664" s="89">
        <f t="shared" si="219"/>
        <v>0.34005604867047745</v>
      </c>
      <c r="AL664" s="89">
        <f t="shared" si="219"/>
        <v>0.41150741334643404</v>
      </c>
      <c r="AM664" s="89">
        <f t="shared" si="219"/>
        <v>0.31280446227152225</v>
      </c>
      <c r="AN664" s="89">
        <f t="shared" si="218"/>
        <v>0.41286799972521981</v>
      </c>
      <c r="AO664" s="25"/>
      <c r="AP664" s="25"/>
      <c r="AQ664" s="25"/>
      <c r="AR664" s="25"/>
      <c r="AS664" s="25"/>
      <c r="AT664" s="25"/>
      <c r="AU664" s="25"/>
      <c r="AV664" s="25"/>
      <c r="AW664" s="25"/>
      <c r="AX664" s="25"/>
      <c r="AY664" s="25"/>
      <c r="AZ664" s="25"/>
      <c r="BA664" s="25"/>
    </row>
    <row r="665" spans="1:53">
      <c r="A665" s="1" t="s">
        <v>11</v>
      </c>
      <c r="B665" s="1">
        <v>13135050434</v>
      </c>
      <c r="C665" s="1"/>
      <c r="D665" s="12">
        <v>52</v>
      </c>
      <c r="E665" s="12">
        <v>63.2</v>
      </c>
      <c r="F665" s="12">
        <v>32</v>
      </c>
      <c r="G665" s="12">
        <v>34.1</v>
      </c>
      <c r="H665" s="12">
        <v>6.8</v>
      </c>
      <c r="I665" s="12">
        <v>37.5</v>
      </c>
      <c r="J665" s="12">
        <v>62</v>
      </c>
      <c r="K665" s="12">
        <v>67.7</v>
      </c>
      <c r="L665" s="12">
        <v>45.1</v>
      </c>
      <c r="M665" s="12">
        <v>44.8</v>
      </c>
      <c r="N665" s="12">
        <v>62.8</v>
      </c>
      <c r="O665" s="12">
        <v>45.6</v>
      </c>
      <c r="P665" s="12">
        <v>67.900000000000006</v>
      </c>
      <c r="Q665" s="12">
        <v>12</v>
      </c>
      <c r="R665" s="23"/>
      <c r="S665" s="49">
        <f t="shared" si="200"/>
        <v>-1.8741098554398179</v>
      </c>
      <c r="T665" s="49">
        <f t="shared" si="201"/>
        <v>-0.63153415564232995</v>
      </c>
      <c r="U665" s="49">
        <f t="shared" si="202"/>
        <v>-0.67270240515573199</v>
      </c>
      <c r="V665" s="49">
        <f t="shared" si="203"/>
        <v>4.5771217271972316E-2</v>
      </c>
      <c r="W665" s="49">
        <f t="shared" si="204"/>
        <v>0.88337530168828815</v>
      </c>
      <c r="X665" s="49">
        <f t="shared" si="205"/>
        <v>-3.1</v>
      </c>
      <c r="Y665" s="49">
        <f t="shared" si="206"/>
        <v>-1.9058353036305498</v>
      </c>
      <c r="Z665" s="49">
        <f t="shared" si="207"/>
        <v>-1.8185471642005997</v>
      </c>
      <c r="AA665" s="49">
        <f t="shared" si="208"/>
        <v>-0.60927076634364363</v>
      </c>
      <c r="AB665" s="49">
        <f t="shared" si="209"/>
        <v>-2.6117785609259592</v>
      </c>
      <c r="AC665" s="49">
        <f t="shared" si="210"/>
        <v>-1.1516410061095994</v>
      </c>
      <c r="AD665" s="49">
        <f t="shared" si="211"/>
        <v>-3.1</v>
      </c>
      <c r="AE665" s="49">
        <f t="shared" si="212"/>
        <v>-3.1</v>
      </c>
      <c r="AF665" s="49">
        <f t="shared" si="213"/>
        <v>3.3621546679790892E-2</v>
      </c>
      <c r="AG665" s="49">
        <f t="shared" si="214"/>
        <v>-1.5152679873813082</v>
      </c>
      <c r="AH665" s="49">
        <f t="shared" si="215"/>
        <v>-1.0364336001297385</v>
      </c>
      <c r="AI665" s="49">
        <f t="shared" si="216"/>
        <v>-1.6798654971567342</v>
      </c>
      <c r="AJ665" s="87">
        <f t="shared" si="217"/>
        <v>-1.8295048648574519</v>
      </c>
      <c r="AK665" s="89">
        <f t="shared" si="219"/>
        <v>0.13552695606415943</v>
      </c>
      <c r="AL665" s="89">
        <f t="shared" si="219"/>
        <v>0.22667795916305511</v>
      </c>
      <c r="AM665" s="89">
        <f t="shared" si="219"/>
        <v>0.23371981668959052</v>
      </c>
      <c r="AN665" s="89">
        <f t="shared" si="218"/>
        <v>0.11014826114962215</v>
      </c>
      <c r="AO665" s="25"/>
      <c r="AP665" s="25"/>
      <c r="AQ665" s="25"/>
      <c r="AR665" s="25"/>
      <c r="AS665" s="25"/>
      <c r="AT665" s="25"/>
      <c r="AU665" s="25"/>
      <c r="AV665" s="25"/>
      <c r="AW665" s="25"/>
      <c r="AX665" s="25"/>
      <c r="AY665" s="25"/>
      <c r="AZ665" s="25"/>
      <c r="BA665" s="25"/>
    </row>
    <row r="666" spans="1:53">
      <c r="A666" s="1" t="s">
        <v>11</v>
      </c>
      <c r="B666" s="1">
        <v>13135050435</v>
      </c>
      <c r="C666" s="1"/>
      <c r="D666" s="12">
        <v>69</v>
      </c>
      <c r="E666" s="12">
        <v>72.5</v>
      </c>
      <c r="F666" s="12">
        <v>38.4</v>
      </c>
      <c r="G666" s="12">
        <v>32.799999999999997</v>
      </c>
      <c r="H666" s="12">
        <v>6.8</v>
      </c>
      <c r="I666" s="12">
        <v>23.2</v>
      </c>
      <c r="J666" s="12">
        <v>18.5</v>
      </c>
      <c r="K666" s="12">
        <v>42.6</v>
      </c>
      <c r="L666" s="12">
        <v>32.4</v>
      </c>
      <c r="M666" s="12">
        <v>34.200000000000003</v>
      </c>
      <c r="N666" s="12">
        <v>75</v>
      </c>
      <c r="O666" s="12">
        <v>28.2</v>
      </c>
      <c r="P666" s="12">
        <v>38.700000000000003</v>
      </c>
      <c r="Q666" s="12">
        <v>15.9</v>
      </c>
      <c r="R666" s="23"/>
      <c r="S666" s="49">
        <f t="shared" si="200"/>
        <v>-0.42601888062801552</v>
      </c>
      <c r="T666" s="49">
        <f t="shared" si="201"/>
        <v>0.25746962738370643</v>
      </c>
      <c r="U666" s="49">
        <f t="shared" si="202"/>
        <v>-0.36600776640396565</v>
      </c>
      <c r="V666" s="49">
        <f t="shared" si="203"/>
        <v>-2.3330853940184956E-2</v>
      </c>
      <c r="W666" s="49">
        <f t="shared" si="204"/>
        <v>0.88337530168828815</v>
      </c>
      <c r="X666" s="49">
        <f t="shared" si="205"/>
        <v>-1.4680473142329178</v>
      </c>
      <c r="Y666" s="49">
        <f t="shared" si="206"/>
        <v>0.27964533198232949</v>
      </c>
      <c r="Z666" s="49">
        <f t="shared" si="207"/>
        <v>-0.58009578598309819</v>
      </c>
      <c r="AA666" s="49">
        <f t="shared" si="208"/>
        <v>0.55961312666537566</v>
      </c>
      <c r="AB666" s="49">
        <f t="shared" si="209"/>
        <v>-1.715951704341633</v>
      </c>
      <c r="AC666" s="49">
        <f t="shared" si="210"/>
        <v>-5.4680869717858875E-3</v>
      </c>
      <c r="AD666" s="49">
        <f t="shared" si="211"/>
        <v>-1.6377618493773642</v>
      </c>
      <c r="AE666" s="49">
        <f t="shared" si="212"/>
        <v>-1.098772088631534</v>
      </c>
      <c r="AF666" s="49">
        <f t="shared" si="213"/>
        <v>-0.55150416125906676</v>
      </c>
      <c r="AG666" s="49">
        <f t="shared" si="214"/>
        <v>-0.50848716961629303</v>
      </c>
      <c r="AH666" s="49">
        <f t="shared" si="215"/>
        <v>-0.12327350773582284</v>
      </c>
      <c r="AI666" s="49">
        <f t="shared" si="216"/>
        <v>-0.57881145455311855</v>
      </c>
      <c r="AJ666" s="87">
        <f t="shared" si="217"/>
        <v>-0.82337654655993764</v>
      </c>
      <c r="AK666" s="89">
        <f t="shared" si="219"/>
        <v>0.43605962631519213</v>
      </c>
      <c r="AL666" s="89">
        <f t="shared" si="219"/>
        <v>0.49355449644360211</v>
      </c>
      <c r="AM666" s="89">
        <f t="shared" si="219"/>
        <v>0.48990440865399898</v>
      </c>
      <c r="AN666" s="89">
        <f t="shared" si="218"/>
        <v>0.39133164968952477</v>
      </c>
      <c r="AO666" s="25"/>
      <c r="AP666" s="25"/>
      <c r="AQ666" s="25"/>
      <c r="AR666" s="25"/>
      <c r="AS666" s="25"/>
      <c r="AT666" s="25"/>
      <c r="AU666" s="25"/>
      <c r="AV666" s="25"/>
      <c r="AW666" s="25"/>
      <c r="AX666" s="25"/>
      <c r="AY666" s="25"/>
      <c r="AZ666" s="25"/>
      <c r="BA666" s="25"/>
    </row>
    <row r="667" spans="1:53">
      <c r="A667" s="1" t="s">
        <v>11</v>
      </c>
      <c r="B667" s="1">
        <v>13135050436</v>
      </c>
      <c r="C667" s="1"/>
      <c r="D667" s="12">
        <v>73.900000000000006</v>
      </c>
      <c r="E667" s="12">
        <v>73.2</v>
      </c>
      <c r="F667" s="12">
        <v>43.6</v>
      </c>
      <c r="G667" s="12">
        <v>48.5</v>
      </c>
      <c r="H667" s="12">
        <v>7.7</v>
      </c>
      <c r="I667" s="12">
        <v>17.100000000000001</v>
      </c>
      <c r="J667" s="12">
        <v>27.8</v>
      </c>
      <c r="K667" s="12">
        <v>40.4</v>
      </c>
      <c r="L667" s="12">
        <v>44.7</v>
      </c>
      <c r="M667" s="12">
        <v>18</v>
      </c>
      <c r="N667" s="12">
        <v>78.400000000000006</v>
      </c>
      <c r="O667" s="12">
        <v>27.2</v>
      </c>
      <c r="P667" s="12">
        <v>42.8</v>
      </c>
      <c r="Q667" s="12">
        <v>14</v>
      </c>
      <c r="R667" s="23"/>
      <c r="S667" s="49">
        <f t="shared" si="200"/>
        <v>-8.6279525940249711E-3</v>
      </c>
      <c r="T667" s="49">
        <f t="shared" si="201"/>
        <v>0.32438389062222556</v>
      </c>
      <c r="U667" s="49">
        <f t="shared" si="202"/>
        <v>-0.11681837241815529</v>
      </c>
      <c r="V667" s="49">
        <f t="shared" si="203"/>
        <v>0.81120954454509642</v>
      </c>
      <c r="W667" s="49">
        <f t="shared" si="204"/>
        <v>0.56196924319211095</v>
      </c>
      <c r="X667" s="49">
        <f t="shared" si="205"/>
        <v>-0.73975455462399153</v>
      </c>
      <c r="Y667" s="49">
        <f t="shared" si="206"/>
        <v>-0.18759535563145852</v>
      </c>
      <c r="Z667" s="49">
        <f t="shared" si="207"/>
        <v>-0.47154626279271949</v>
      </c>
      <c r="AA667" s="49">
        <f t="shared" si="208"/>
        <v>-0.5724555256189503</v>
      </c>
      <c r="AB667" s="49">
        <f t="shared" si="209"/>
        <v>-0.34685782918445418</v>
      </c>
      <c r="AC667" s="49">
        <f t="shared" si="210"/>
        <v>0.31395715278793312</v>
      </c>
      <c r="AD667" s="49">
        <f t="shared" si="211"/>
        <v>-1.5349086631049553</v>
      </c>
      <c r="AE667" s="49">
        <f t="shared" si="212"/>
        <v>-1.393211145185121</v>
      </c>
      <c r="AF667" s="49">
        <f t="shared" si="213"/>
        <v>-0.2664429189298797</v>
      </c>
      <c r="AG667" s="49">
        <f t="shared" si="214"/>
        <v>-0.36388725808992989</v>
      </c>
      <c r="AH667" s="49">
        <f t="shared" si="215"/>
        <v>9.2109491870257507E-2</v>
      </c>
      <c r="AI667" s="49">
        <f t="shared" si="216"/>
        <v>-0.46361987253204134</v>
      </c>
      <c r="AJ667" s="87">
        <f t="shared" si="217"/>
        <v>-0.72015139360800584</v>
      </c>
      <c r="AK667" s="89">
        <f t="shared" si="219"/>
        <v>0.47922393453627304</v>
      </c>
      <c r="AL667" s="89">
        <f t="shared" si="219"/>
        <v>0.5565014754046278</v>
      </c>
      <c r="AM667" s="89">
        <f t="shared" si="219"/>
        <v>0.51670627967571803</v>
      </c>
      <c r="AN667" s="89">
        <f t="shared" si="218"/>
        <v>0.42018005576429657</v>
      </c>
      <c r="AO667" s="25"/>
      <c r="AP667" s="25"/>
      <c r="AQ667" s="25"/>
      <c r="AR667" s="25"/>
      <c r="AS667" s="25"/>
      <c r="AT667" s="25"/>
      <c r="AU667" s="25"/>
      <c r="AV667" s="25"/>
      <c r="AW667" s="25"/>
      <c r="AX667" s="25"/>
      <c r="AY667" s="25"/>
      <c r="AZ667" s="25"/>
      <c r="BA667" s="25"/>
    </row>
    <row r="668" spans="1:53">
      <c r="A668" s="1" t="s">
        <v>11</v>
      </c>
      <c r="B668" s="1">
        <v>13135050511</v>
      </c>
      <c r="C668" s="1"/>
      <c r="D668" s="12">
        <v>86.5</v>
      </c>
      <c r="E668" s="12">
        <v>82.2</v>
      </c>
      <c r="F668" s="12">
        <v>55.1</v>
      </c>
      <c r="G668" s="12">
        <v>50.5</v>
      </c>
      <c r="H668" s="12">
        <v>8.4</v>
      </c>
      <c r="I668" s="12">
        <v>24.7</v>
      </c>
      <c r="J668" s="12">
        <v>26.7</v>
      </c>
      <c r="K668" s="12">
        <v>40.6</v>
      </c>
      <c r="L668" s="12">
        <v>40.299999999999997</v>
      </c>
      <c r="M668" s="12">
        <v>17.899999999999999</v>
      </c>
      <c r="N668" s="12">
        <v>87.2</v>
      </c>
      <c r="O668" s="12">
        <v>15.7</v>
      </c>
      <c r="P668" s="12">
        <v>36.299999999999997</v>
      </c>
      <c r="Q668" s="12">
        <v>8.9</v>
      </c>
      <c r="R668" s="23"/>
      <c r="S668" s="49">
        <f t="shared" si="200"/>
        <v>1.0646630052076633</v>
      </c>
      <c r="T668" s="49">
        <f t="shared" si="201"/>
        <v>1.1847101322603255</v>
      </c>
      <c r="U668" s="49">
        <f t="shared" si="202"/>
        <v>0.43427355658892497</v>
      </c>
      <c r="V668" s="49">
        <f t="shared" si="203"/>
        <v>0.91752042333303041</v>
      </c>
      <c r="W668" s="49">
        <f t="shared" si="204"/>
        <v>0.3119867532506399</v>
      </c>
      <c r="X668" s="49">
        <f t="shared" si="205"/>
        <v>-1.6471356977433096</v>
      </c>
      <c r="Y668" s="49">
        <f t="shared" si="206"/>
        <v>-0.1323303280642362</v>
      </c>
      <c r="Z668" s="49">
        <f t="shared" si="207"/>
        <v>-0.48141440126457219</v>
      </c>
      <c r="AA668" s="49">
        <f t="shared" si="208"/>
        <v>-0.16748787764732109</v>
      </c>
      <c r="AB668" s="49">
        <f t="shared" si="209"/>
        <v>-0.33840663242422453</v>
      </c>
      <c r="AC668" s="49">
        <f t="shared" si="210"/>
        <v>1.1407048321660276</v>
      </c>
      <c r="AD668" s="49">
        <f t="shared" si="211"/>
        <v>-0.35209702097225204</v>
      </c>
      <c r="AE668" s="49">
        <f t="shared" si="212"/>
        <v>-0.92641751894162849</v>
      </c>
      <c r="AF668" s="49">
        <f t="shared" si="213"/>
        <v>0.49872146837478026</v>
      </c>
      <c r="AG668" s="49">
        <f t="shared" si="214"/>
        <v>2.1979172991073947E-2</v>
      </c>
      <c r="AH668" s="49">
        <f t="shared" si="215"/>
        <v>0.30481254926186258</v>
      </c>
      <c r="AI668" s="49">
        <f t="shared" si="216"/>
        <v>-0.32910297044537257</v>
      </c>
      <c r="AJ668" s="87">
        <f t="shared" si="217"/>
        <v>9.0227940156731828E-2</v>
      </c>
      <c r="AK668" s="89">
        <f t="shared" si="219"/>
        <v>0.59440835883872012</v>
      </c>
      <c r="AL668" s="89">
        <f t="shared" si="219"/>
        <v>0.61866522511125621</v>
      </c>
      <c r="AM668" s="89">
        <f t="shared" si="219"/>
        <v>0.54800461412613299</v>
      </c>
      <c r="AN668" s="89">
        <f t="shared" si="218"/>
        <v>0.64665733796250757</v>
      </c>
      <c r="AO668" s="25"/>
      <c r="AP668" s="25"/>
      <c r="AQ668" s="25"/>
      <c r="AR668" s="25"/>
      <c r="AS668" s="25"/>
      <c r="AT668" s="25"/>
      <c r="AU668" s="25"/>
      <c r="AV668" s="25"/>
      <c r="AW668" s="25"/>
      <c r="AX668" s="25"/>
      <c r="AY668" s="25"/>
      <c r="AZ668" s="25"/>
      <c r="BA668" s="25"/>
    </row>
    <row r="669" spans="1:53">
      <c r="A669" s="1" t="s">
        <v>11</v>
      </c>
      <c r="B669" s="1">
        <v>13135050520</v>
      </c>
      <c r="C669" s="1"/>
      <c r="D669" s="12">
        <v>73.099999999999994</v>
      </c>
      <c r="E669" s="12">
        <v>74.5</v>
      </c>
      <c r="F669" s="12">
        <v>28.6</v>
      </c>
      <c r="G669" s="12">
        <v>37.5</v>
      </c>
      <c r="H669" s="12">
        <v>10.8</v>
      </c>
      <c r="I669" s="12">
        <v>20.6</v>
      </c>
      <c r="J669" s="12">
        <v>28.3</v>
      </c>
      <c r="K669" s="12">
        <v>58.7</v>
      </c>
      <c r="L669" s="12">
        <v>54.1</v>
      </c>
      <c r="M669" s="12">
        <v>19.100000000000001</v>
      </c>
      <c r="N669" s="12">
        <v>80</v>
      </c>
      <c r="O669" s="12">
        <v>20.5</v>
      </c>
      <c r="P669" s="12">
        <v>33.5</v>
      </c>
      <c r="Q669" s="12">
        <v>17.7</v>
      </c>
      <c r="R669" s="23"/>
      <c r="S669" s="49">
        <f t="shared" si="200"/>
        <v>-7.6773410232228403E-2</v>
      </c>
      <c r="T669" s="49">
        <f t="shared" si="201"/>
        <v>0.44865323663661755</v>
      </c>
      <c r="U669" s="49">
        <f t="shared" si="202"/>
        <v>-0.83563393199260783</v>
      </c>
      <c r="V669" s="49">
        <f t="shared" si="203"/>
        <v>0.2264997112114599</v>
      </c>
      <c r="W669" s="49">
        <f t="shared" si="204"/>
        <v>-0.54509606940583233</v>
      </c>
      <c r="X669" s="49">
        <f t="shared" si="205"/>
        <v>-1.1576274494815724</v>
      </c>
      <c r="Y669" s="49">
        <f t="shared" si="206"/>
        <v>-0.21271582270746861</v>
      </c>
      <c r="Z669" s="49">
        <f t="shared" si="207"/>
        <v>-1.3744809329672325</v>
      </c>
      <c r="AA669" s="49">
        <f t="shared" si="208"/>
        <v>-1.4376136826492478</v>
      </c>
      <c r="AB669" s="49">
        <f t="shared" si="209"/>
        <v>-0.43982099354697879</v>
      </c>
      <c r="AC669" s="49">
        <f t="shared" si="210"/>
        <v>0.46427491267485893</v>
      </c>
      <c r="AD669" s="49">
        <f t="shared" si="211"/>
        <v>-0.84579231507981523</v>
      </c>
      <c r="AE669" s="49">
        <f t="shared" si="212"/>
        <v>-0.7253371876367396</v>
      </c>
      <c r="AF669" s="49">
        <f t="shared" si="213"/>
        <v>-0.82156218030777017</v>
      </c>
      <c r="AG669" s="49">
        <f t="shared" si="214"/>
        <v>-0.62453457962529857</v>
      </c>
      <c r="AH669" s="49">
        <f t="shared" si="215"/>
        <v>-0.30752767656737606</v>
      </c>
      <c r="AI669" s="49">
        <f t="shared" si="216"/>
        <v>-1.0839718697211531</v>
      </c>
      <c r="AJ669" s="87">
        <f t="shared" si="217"/>
        <v>-0.48210419258736653</v>
      </c>
      <c r="AK669" s="89">
        <f t="shared" si="219"/>
        <v>0.40141848358549126</v>
      </c>
      <c r="AL669" s="89">
        <f t="shared" si="219"/>
        <v>0.43970510577612421</v>
      </c>
      <c r="AM669" s="89">
        <f t="shared" si="219"/>
        <v>0.3723676576600391</v>
      </c>
      <c r="AN669" s="89">
        <f t="shared" si="218"/>
        <v>0.48670727440841977</v>
      </c>
      <c r="AO669" s="25"/>
      <c r="AP669" s="25"/>
      <c r="AQ669" s="25"/>
      <c r="AR669" s="25"/>
      <c r="AS669" s="25"/>
      <c r="AT669" s="25"/>
      <c r="AU669" s="25"/>
      <c r="AV669" s="25"/>
      <c r="AW669" s="25"/>
      <c r="AX669" s="25"/>
      <c r="AY669" s="25"/>
      <c r="AZ669" s="25"/>
      <c r="BA669" s="25"/>
    </row>
    <row r="670" spans="1:53">
      <c r="A670" s="1" t="s">
        <v>11</v>
      </c>
      <c r="B670" s="1">
        <v>13135050521</v>
      </c>
      <c r="C670" s="1"/>
      <c r="D670" s="12">
        <v>73.099999999999994</v>
      </c>
      <c r="E670" s="12">
        <v>74.5</v>
      </c>
      <c r="F670" s="12">
        <v>44</v>
      </c>
      <c r="G670" s="12">
        <v>37.5</v>
      </c>
      <c r="H670" s="12">
        <v>7.3</v>
      </c>
      <c r="I670" s="12">
        <v>23.3</v>
      </c>
      <c r="J670" s="12">
        <v>28.9</v>
      </c>
      <c r="K670" s="12">
        <v>42</v>
      </c>
      <c r="L670" s="12">
        <v>43.8</v>
      </c>
      <c r="M670" s="12">
        <v>24.2</v>
      </c>
      <c r="N670" s="12">
        <v>80</v>
      </c>
      <c r="O670" s="12">
        <v>15.7</v>
      </c>
      <c r="P670" s="12">
        <v>29</v>
      </c>
      <c r="Q670" s="12">
        <v>10.6</v>
      </c>
      <c r="R670" s="23"/>
      <c r="S670" s="49">
        <f t="shared" si="200"/>
        <v>-7.6773410232228403E-2</v>
      </c>
      <c r="T670" s="49">
        <f t="shared" si="201"/>
        <v>0.44865323663661755</v>
      </c>
      <c r="U670" s="49">
        <f t="shared" si="202"/>
        <v>-9.7649957496169962E-2</v>
      </c>
      <c r="V670" s="49">
        <f t="shared" si="203"/>
        <v>0.2264997112114599</v>
      </c>
      <c r="W670" s="49">
        <f t="shared" si="204"/>
        <v>0.70481638030152316</v>
      </c>
      <c r="X670" s="49">
        <f t="shared" si="205"/>
        <v>-1.4799865398002774</v>
      </c>
      <c r="Y670" s="49">
        <f t="shared" si="206"/>
        <v>-0.24286038319868064</v>
      </c>
      <c r="Z670" s="49">
        <f t="shared" si="207"/>
        <v>-0.55049137056754038</v>
      </c>
      <c r="AA670" s="49">
        <f t="shared" si="208"/>
        <v>-0.48962123398838936</v>
      </c>
      <c r="AB670" s="49">
        <f t="shared" si="209"/>
        <v>-0.870832028318683</v>
      </c>
      <c r="AC670" s="49">
        <f t="shared" si="210"/>
        <v>0.46427491267485893</v>
      </c>
      <c r="AD670" s="49">
        <f t="shared" si="211"/>
        <v>-0.35209702097225204</v>
      </c>
      <c r="AE670" s="49">
        <f t="shared" si="212"/>
        <v>-0.40217236946816781</v>
      </c>
      <c r="AF670" s="49">
        <f t="shared" si="213"/>
        <v>0.24366667260656036</v>
      </c>
      <c r="AG670" s="49">
        <f t="shared" si="214"/>
        <v>-0.24082121103079854</v>
      </c>
      <c r="AH670" s="49">
        <f t="shared" si="215"/>
        <v>-7.3900137511107938E-2</v>
      </c>
      <c r="AI670" s="49">
        <f t="shared" si="216"/>
        <v>-0.63698154429153753</v>
      </c>
      <c r="AJ670" s="87">
        <f t="shared" si="217"/>
        <v>-1.1581951289750141E-2</v>
      </c>
      <c r="AK670" s="89">
        <f t="shared" si="219"/>
        <v>0.51596020035232726</v>
      </c>
      <c r="AL670" s="89">
        <f t="shared" si="219"/>
        <v>0.50798416128462576</v>
      </c>
      <c r="AM670" s="89">
        <f t="shared" si="219"/>
        <v>0.47636984983349723</v>
      </c>
      <c r="AN670" s="89">
        <f t="shared" si="218"/>
        <v>0.61820445601575746</v>
      </c>
      <c r="AO670" s="25"/>
      <c r="AP670" s="25"/>
      <c r="AQ670" s="25"/>
      <c r="AR670" s="25"/>
      <c r="AS670" s="25"/>
      <c r="AT670" s="25"/>
      <c r="AU670" s="25"/>
      <c r="AV670" s="25"/>
      <c r="AW670" s="25"/>
      <c r="AX670" s="25"/>
      <c r="AY670" s="25"/>
      <c r="AZ670" s="25"/>
      <c r="BA670" s="25"/>
    </row>
    <row r="671" spans="1:53">
      <c r="A671" s="1" t="s">
        <v>11</v>
      </c>
      <c r="B671" s="1">
        <v>13135050522</v>
      </c>
      <c r="C671" s="1"/>
      <c r="D671" s="12">
        <v>73.099999999999994</v>
      </c>
      <c r="E671" s="12">
        <v>74.5</v>
      </c>
      <c r="F671" s="12">
        <v>46.2</v>
      </c>
      <c r="G671" s="12">
        <v>37.299999999999997</v>
      </c>
      <c r="H671" s="12">
        <v>11.4</v>
      </c>
      <c r="I671" s="12">
        <v>11.6</v>
      </c>
      <c r="J671" s="12">
        <v>24.7</v>
      </c>
      <c r="K671" s="12">
        <v>45.9</v>
      </c>
      <c r="L671" s="12">
        <v>37.200000000000003</v>
      </c>
      <c r="M671" s="12">
        <v>21</v>
      </c>
      <c r="N671" s="12">
        <v>80</v>
      </c>
      <c r="O671" s="12">
        <v>23.9</v>
      </c>
      <c r="P671" s="12">
        <v>29.3</v>
      </c>
      <c r="Q671" s="12">
        <v>11.7</v>
      </c>
      <c r="R671" s="23"/>
      <c r="S671" s="49">
        <f t="shared" si="200"/>
        <v>-7.6773410232228403E-2</v>
      </c>
      <c r="T671" s="49">
        <f t="shared" si="201"/>
        <v>0.44865323663661755</v>
      </c>
      <c r="U671" s="49">
        <f t="shared" si="202"/>
        <v>7.7763245747498782E-3</v>
      </c>
      <c r="V671" s="49">
        <f t="shared" si="203"/>
        <v>0.21586862333266635</v>
      </c>
      <c r="W671" s="49">
        <f t="shared" si="204"/>
        <v>-0.75936677506995021</v>
      </c>
      <c r="X671" s="49">
        <f t="shared" si="205"/>
        <v>-8.3097148419221611E-2</v>
      </c>
      <c r="Y671" s="49">
        <f t="shared" si="206"/>
        <v>-3.1848459760195784E-2</v>
      </c>
      <c r="Z671" s="49">
        <f t="shared" si="207"/>
        <v>-0.74292007076866595</v>
      </c>
      <c r="AA671" s="49">
        <f t="shared" si="208"/>
        <v>0.11783023796905312</v>
      </c>
      <c r="AB671" s="49">
        <f t="shared" si="209"/>
        <v>-0.60039373199133905</v>
      </c>
      <c r="AC671" s="49">
        <f t="shared" si="210"/>
        <v>0.46427491267485893</v>
      </c>
      <c r="AD671" s="49">
        <f t="shared" si="211"/>
        <v>-1.1954931484060056</v>
      </c>
      <c r="AE671" s="49">
        <f t="shared" si="212"/>
        <v>-0.42371669067940598</v>
      </c>
      <c r="AF671" s="49">
        <f t="shared" si="213"/>
        <v>7.8631216521241581E-2</v>
      </c>
      <c r="AG671" s="49">
        <f t="shared" si="214"/>
        <v>-0.23913241678203545</v>
      </c>
      <c r="AH671" s="49">
        <f t="shared" si="215"/>
        <v>-3.9826801276794603E-2</v>
      </c>
      <c r="AI671" s="49">
        <f t="shared" si="216"/>
        <v>-0.40849452159698396</v>
      </c>
      <c r="AJ671" s="87">
        <f t="shared" si="217"/>
        <v>-0.26907592747232778</v>
      </c>
      <c r="AK671" s="89">
        <f t="shared" si="219"/>
        <v>0.51646431985493357</v>
      </c>
      <c r="AL671" s="89">
        <f t="shared" si="219"/>
        <v>0.51794229903456879</v>
      </c>
      <c r="AM671" s="89">
        <f t="shared" si="219"/>
        <v>0.52953241262628425</v>
      </c>
      <c r="AN671" s="89">
        <f t="shared" si="218"/>
        <v>0.54624243344378132</v>
      </c>
      <c r="AO671" s="25"/>
      <c r="AP671" s="25"/>
      <c r="AQ671" s="25"/>
      <c r="AR671" s="25"/>
      <c r="AS671" s="25"/>
      <c r="AT671" s="25"/>
      <c r="AU671" s="25"/>
      <c r="AV671" s="25"/>
      <c r="AW671" s="25"/>
      <c r="AX671" s="25"/>
      <c r="AY671" s="25"/>
      <c r="AZ671" s="25"/>
      <c r="BA671" s="25"/>
    </row>
    <row r="672" spans="1:53">
      <c r="A672" s="1" t="s">
        <v>11</v>
      </c>
      <c r="B672" s="1">
        <v>13135050523</v>
      </c>
      <c r="C672" s="1"/>
      <c r="D672" s="12">
        <v>79.5</v>
      </c>
      <c r="E672" s="12">
        <v>78.3</v>
      </c>
      <c r="F672" s="12">
        <v>47.6</v>
      </c>
      <c r="G672" s="12">
        <v>45.5</v>
      </c>
      <c r="H672" s="12">
        <v>8.5</v>
      </c>
      <c r="I672" s="12">
        <v>15.2</v>
      </c>
      <c r="J672" s="12">
        <v>9.1999999999999993</v>
      </c>
      <c r="K672" s="12">
        <v>39</v>
      </c>
      <c r="L672" s="12">
        <v>44.4</v>
      </c>
      <c r="M672" s="12">
        <v>11.2</v>
      </c>
      <c r="N672" s="12">
        <v>87</v>
      </c>
      <c r="O672" s="12">
        <v>7.6</v>
      </c>
      <c r="P672" s="12">
        <v>25.6</v>
      </c>
      <c r="Q672" s="12">
        <v>10.9</v>
      </c>
      <c r="R672" s="23"/>
      <c r="S672" s="49">
        <f t="shared" si="200"/>
        <v>0.46839025087339176</v>
      </c>
      <c r="T672" s="49">
        <f t="shared" si="201"/>
        <v>0.81190209421714832</v>
      </c>
      <c r="U672" s="49">
        <f t="shared" si="202"/>
        <v>7.4865776801698716E-2</v>
      </c>
      <c r="V672" s="49">
        <f t="shared" si="203"/>
        <v>0.65174322636319559</v>
      </c>
      <c r="W672" s="49">
        <f t="shared" si="204"/>
        <v>0.27627496897328702</v>
      </c>
      <c r="X672" s="49">
        <f t="shared" si="205"/>
        <v>-0.51290926884416177</v>
      </c>
      <c r="Y672" s="49">
        <f t="shared" si="206"/>
        <v>0.74688601959611756</v>
      </c>
      <c r="Z672" s="49">
        <f t="shared" si="207"/>
        <v>-0.40246929348975136</v>
      </c>
      <c r="AA672" s="49">
        <f t="shared" si="208"/>
        <v>-0.54484409507542975</v>
      </c>
      <c r="AB672" s="49">
        <f t="shared" si="209"/>
        <v>0.22782355051115172</v>
      </c>
      <c r="AC672" s="49">
        <f t="shared" si="210"/>
        <v>1.1219151121801616</v>
      </c>
      <c r="AD672" s="49">
        <f t="shared" si="211"/>
        <v>0.48101378783426063</v>
      </c>
      <c r="AE672" s="49">
        <f t="shared" si="212"/>
        <v>-0.15800339574080252</v>
      </c>
      <c r="AF672" s="49">
        <f t="shared" si="213"/>
        <v>0.19865700276510967</v>
      </c>
      <c r="AG672" s="49">
        <f t="shared" si="214"/>
        <v>0.17688632538916119</v>
      </c>
      <c r="AH672" s="49">
        <f t="shared" si="215"/>
        <v>0.35959329542581103</v>
      </c>
      <c r="AI672" s="49">
        <f t="shared" si="216"/>
        <v>-0.23982994601800978</v>
      </c>
      <c r="AJ672" s="87">
        <f t="shared" si="217"/>
        <v>0.41089562675968239</v>
      </c>
      <c r="AK672" s="89">
        <f t="shared" si="219"/>
        <v>0.64064946646582899</v>
      </c>
      <c r="AL672" s="89">
        <f t="shared" si="219"/>
        <v>0.63467522814101263</v>
      </c>
      <c r="AM672" s="89">
        <f t="shared" si="219"/>
        <v>0.56877595908416245</v>
      </c>
      <c r="AN672" s="89">
        <f t="shared" si="218"/>
        <v>0.73627456180413575</v>
      </c>
      <c r="AO672" s="25"/>
      <c r="AP672" s="25"/>
      <c r="AQ672" s="25"/>
      <c r="AR672" s="25"/>
      <c r="AS672" s="25"/>
      <c r="AT672" s="25"/>
      <c r="AU672" s="25"/>
      <c r="AV672" s="25"/>
      <c r="AW672" s="25"/>
      <c r="AX672" s="25"/>
      <c r="AY672" s="25"/>
      <c r="AZ672" s="25"/>
      <c r="BA672" s="25"/>
    </row>
    <row r="673" spans="1:53">
      <c r="A673" s="1" t="s">
        <v>11</v>
      </c>
      <c r="B673" s="1">
        <v>13135050524</v>
      </c>
      <c r="C673" s="1"/>
      <c r="D673" s="12">
        <v>57.8</v>
      </c>
      <c r="E673" s="12">
        <v>60.4</v>
      </c>
      <c r="F673" s="12">
        <v>36.9</v>
      </c>
      <c r="G673" s="12">
        <v>44.3</v>
      </c>
      <c r="H673" s="12">
        <v>6.3</v>
      </c>
      <c r="I673" s="12">
        <v>24.3</v>
      </c>
      <c r="J673" s="12">
        <v>22</v>
      </c>
      <c r="K673" s="12">
        <v>46</v>
      </c>
      <c r="L673" s="12">
        <v>47.9</v>
      </c>
      <c r="M673" s="12">
        <v>23.5</v>
      </c>
      <c r="N673" s="12">
        <v>68.8</v>
      </c>
      <c r="O673" s="12">
        <v>18.399999999999999</v>
      </c>
      <c r="P673" s="12">
        <v>32.4</v>
      </c>
      <c r="Q673" s="12">
        <v>10</v>
      </c>
      <c r="R673" s="23"/>
      <c r="S673" s="49">
        <f t="shared" si="200"/>
        <v>-1.3800552875628502</v>
      </c>
      <c r="T673" s="49">
        <f t="shared" si="201"/>
        <v>-0.899191208596406</v>
      </c>
      <c r="U673" s="49">
        <f t="shared" si="202"/>
        <v>-0.43788932236141093</v>
      </c>
      <c r="V673" s="49">
        <f t="shared" si="203"/>
        <v>0.58795669909043502</v>
      </c>
      <c r="W673" s="49">
        <f t="shared" si="204"/>
        <v>1.0619342230750533</v>
      </c>
      <c r="X673" s="49">
        <f t="shared" si="205"/>
        <v>-1.5993787954738719</v>
      </c>
      <c r="Y673" s="49">
        <f t="shared" si="206"/>
        <v>0.10380206245025876</v>
      </c>
      <c r="Z673" s="49">
        <f t="shared" si="207"/>
        <v>-0.74785414000459238</v>
      </c>
      <c r="AA673" s="49">
        <f t="shared" si="208"/>
        <v>-0.86697745141649796</v>
      </c>
      <c r="AB673" s="49">
        <f t="shared" si="209"/>
        <v>-0.81167365099707656</v>
      </c>
      <c r="AC673" s="49">
        <f t="shared" si="210"/>
        <v>-0.58794940653362571</v>
      </c>
      <c r="AD673" s="49">
        <f t="shared" si="211"/>
        <v>-0.62980062390775626</v>
      </c>
      <c r="AE673" s="49">
        <f t="shared" si="212"/>
        <v>-0.64634134319553305</v>
      </c>
      <c r="AF673" s="49">
        <f t="shared" si="213"/>
        <v>0.33368601228946149</v>
      </c>
      <c r="AG673" s="49">
        <f t="shared" si="214"/>
        <v>-0.51918459892282032</v>
      </c>
      <c r="AH673" s="49">
        <f t="shared" si="215"/>
        <v>-0.36611737562554181</v>
      </c>
      <c r="AI673" s="49">
        <f t="shared" si="216"/>
        <v>-0.80883508080605571</v>
      </c>
      <c r="AJ673" s="87">
        <f t="shared" si="217"/>
        <v>-0.38260134033686333</v>
      </c>
      <c r="AK673" s="89">
        <f t="shared" si="219"/>
        <v>0.43286635232984821</v>
      </c>
      <c r="AL673" s="89">
        <f t="shared" si="219"/>
        <v>0.42258191332039485</v>
      </c>
      <c r="AM673" s="89">
        <f t="shared" si="219"/>
        <v>0.43638432103465147</v>
      </c>
      <c r="AN673" s="89">
        <f t="shared" si="218"/>
        <v>0.51451540648895278</v>
      </c>
      <c r="AO673" s="25"/>
      <c r="AP673" s="25"/>
      <c r="AQ673" s="25"/>
      <c r="AR673" s="25"/>
      <c r="AS673" s="25"/>
      <c r="AT673" s="25"/>
      <c r="AU673" s="25"/>
      <c r="AV673" s="25"/>
      <c r="AW673" s="25"/>
      <c r="AX673" s="25"/>
      <c r="AY673" s="25"/>
      <c r="AZ673" s="25"/>
      <c r="BA673" s="25"/>
    </row>
    <row r="674" spans="1:53">
      <c r="A674" s="1" t="s">
        <v>11</v>
      </c>
      <c r="B674" s="1">
        <v>13135050525</v>
      </c>
      <c r="C674" s="1"/>
      <c r="D674" s="12">
        <v>81.599999999999994</v>
      </c>
      <c r="E674" s="12">
        <v>79.5</v>
      </c>
      <c r="F674" s="12">
        <v>61.4</v>
      </c>
      <c r="G674" s="12">
        <v>50.5</v>
      </c>
      <c r="H674" s="12">
        <v>7.8</v>
      </c>
      <c r="I674" s="12">
        <v>20</v>
      </c>
      <c r="J674" s="12">
        <v>12.3</v>
      </c>
      <c r="K674" s="12">
        <v>18.3</v>
      </c>
      <c r="L674" s="12">
        <v>35.4</v>
      </c>
      <c r="M674" s="12">
        <v>5.7</v>
      </c>
      <c r="N674" s="12">
        <v>89.2</v>
      </c>
      <c r="O674" s="12">
        <v>10.9</v>
      </c>
      <c r="P674" s="12">
        <v>23.3</v>
      </c>
      <c r="Q674" s="12">
        <v>13.4</v>
      </c>
      <c r="R674" s="23"/>
      <c r="S674" s="49">
        <f t="shared" si="200"/>
        <v>0.64727207717367274</v>
      </c>
      <c r="T674" s="49">
        <f t="shared" si="201"/>
        <v>0.92661225976889527</v>
      </c>
      <c r="U674" s="49">
        <f t="shared" si="202"/>
        <v>0.73617609161019493</v>
      </c>
      <c r="V674" s="49">
        <f t="shared" si="203"/>
        <v>0.91752042333303041</v>
      </c>
      <c r="W674" s="49">
        <f t="shared" si="204"/>
        <v>0.52625745891475817</v>
      </c>
      <c r="X674" s="49">
        <f t="shared" si="205"/>
        <v>-1.0859920960774154</v>
      </c>
      <c r="Y674" s="49">
        <f t="shared" si="206"/>
        <v>0.59113912372485478</v>
      </c>
      <c r="Z674" s="49">
        <f t="shared" si="207"/>
        <v>0.61888303834699276</v>
      </c>
      <c r="AA674" s="49">
        <f t="shared" si="208"/>
        <v>0.28349882123017434</v>
      </c>
      <c r="AB674" s="49">
        <f t="shared" si="209"/>
        <v>0.69263937232377404</v>
      </c>
      <c r="AC674" s="49">
        <f t="shared" si="210"/>
        <v>1.3286020320246856</v>
      </c>
      <c r="AD674" s="49">
        <f t="shared" si="211"/>
        <v>0.14159827313531093</v>
      </c>
      <c r="AE674" s="49">
        <f t="shared" si="212"/>
        <v>7.169733545356439E-3</v>
      </c>
      <c r="AF674" s="49">
        <f t="shared" si="213"/>
        <v>-0.17642357924697857</v>
      </c>
      <c r="AG674" s="49">
        <f t="shared" si="214"/>
        <v>0.44082656429852424</v>
      </c>
      <c r="AH674" s="49">
        <f t="shared" si="215"/>
        <v>0.4655693340639987</v>
      </c>
      <c r="AI674" s="49">
        <f t="shared" si="216"/>
        <v>0.53167374396698042</v>
      </c>
      <c r="AJ674" s="87">
        <f t="shared" si="217"/>
        <v>0.3252366148645936</v>
      </c>
      <c r="AK674" s="89">
        <f t="shared" si="219"/>
        <v>0.71943788136850606</v>
      </c>
      <c r="AL674" s="89">
        <f t="shared" si="219"/>
        <v>0.66564736376328271</v>
      </c>
      <c r="AM674" s="89">
        <f t="shared" si="219"/>
        <v>0.74828336777635707</v>
      </c>
      <c r="AN674" s="89">
        <f t="shared" si="218"/>
        <v>0.7123353775215614</v>
      </c>
      <c r="AO674" s="25"/>
      <c r="AP674" s="25"/>
      <c r="AQ674" s="25"/>
      <c r="AR674" s="25"/>
      <c r="AS674" s="25"/>
      <c r="AT674" s="25"/>
      <c r="AU674" s="25"/>
      <c r="AV674" s="25"/>
      <c r="AW674" s="25"/>
      <c r="AX674" s="25"/>
      <c r="AY674" s="25"/>
      <c r="AZ674" s="25"/>
      <c r="BA674" s="25"/>
    </row>
    <row r="675" spans="1:53">
      <c r="A675" s="1" t="s">
        <v>11</v>
      </c>
      <c r="B675" s="1">
        <v>13135050526</v>
      </c>
      <c r="C675" s="1"/>
      <c r="D675" s="12">
        <v>57.2</v>
      </c>
      <c r="E675" s="12">
        <v>60.7</v>
      </c>
      <c r="F675" s="12">
        <v>34.700000000000003</v>
      </c>
      <c r="G675" s="12">
        <v>48.9</v>
      </c>
      <c r="H675" s="12">
        <v>7.3</v>
      </c>
      <c r="I675" s="12">
        <v>11.1</v>
      </c>
      <c r="J675" s="12">
        <v>6.7</v>
      </c>
      <c r="K675" s="12">
        <v>52.3</v>
      </c>
      <c r="L675" s="12">
        <v>58.2</v>
      </c>
      <c r="M675" s="12">
        <v>24.9</v>
      </c>
      <c r="N675" s="12">
        <v>68.2</v>
      </c>
      <c r="O675" s="12">
        <v>17.399999999999999</v>
      </c>
      <c r="P675" s="12">
        <v>31.9</v>
      </c>
      <c r="Q675" s="12">
        <v>13.8</v>
      </c>
      <c r="R675" s="23"/>
      <c r="S675" s="49">
        <f t="shared" si="200"/>
        <v>-1.4311643807915015</v>
      </c>
      <c r="T675" s="49">
        <f t="shared" si="201"/>
        <v>-0.8705136672084689</v>
      </c>
      <c r="U675" s="49">
        <f t="shared" si="202"/>
        <v>-0.5433156044323304</v>
      </c>
      <c r="V675" s="49">
        <f t="shared" si="203"/>
        <v>0.83247172030268313</v>
      </c>
      <c r="W675" s="49">
        <f t="shared" si="204"/>
        <v>0.70481638030152316</v>
      </c>
      <c r="X675" s="49">
        <f t="shared" si="205"/>
        <v>-2.3401020582424364E-2</v>
      </c>
      <c r="Y675" s="49">
        <f t="shared" si="206"/>
        <v>0.87248835497616806</v>
      </c>
      <c r="Z675" s="49">
        <f t="shared" si="207"/>
        <v>-1.0587005018679492</v>
      </c>
      <c r="AA675" s="49">
        <f t="shared" si="208"/>
        <v>-1.8149699000773565</v>
      </c>
      <c r="AB675" s="49">
        <f t="shared" si="209"/>
        <v>-0.92999040564028934</v>
      </c>
      <c r="AC675" s="49">
        <f t="shared" si="210"/>
        <v>-0.64431856649122254</v>
      </c>
      <c r="AD675" s="49">
        <f t="shared" si="211"/>
        <v>-0.52694743763534724</v>
      </c>
      <c r="AE675" s="49">
        <f t="shared" si="212"/>
        <v>-0.61043414117680284</v>
      </c>
      <c r="AF675" s="49">
        <f t="shared" si="213"/>
        <v>-0.23643647236891274</v>
      </c>
      <c r="AG675" s="49">
        <f t="shared" si="214"/>
        <v>-0.61264599282828114</v>
      </c>
      <c r="AH675" s="49">
        <f t="shared" si="215"/>
        <v>-6.5516888204907225E-2</v>
      </c>
      <c r="AI675" s="49">
        <f t="shared" si="216"/>
        <v>-1.267886935861865</v>
      </c>
      <c r="AJ675" s="87">
        <f t="shared" si="217"/>
        <v>-0.50453415441807137</v>
      </c>
      <c r="AK675" s="89">
        <f t="shared" si="219"/>
        <v>0.40496732825214915</v>
      </c>
      <c r="AL675" s="89">
        <f t="shared" si="219"/>
        <v>0.5104342163895671</v>
      </c>
      <c r="AM675" s="89">
        <f t="shared" si="219"/>
        <v>0.32957574704323434</v>
      </c>
      <c r="AN675" s="89">
        <f t="shared" si="218"/>
        <v>0.48043875720471929</v>
      </c>
      <c r="AO675" s="25"/>
      <c r="AP675" s="25"/>
      <c r="AQ675" s="25"/>
      <c r="AR675" s="25"/>
      <c r="AS675" s="25"/>
      <c r="AT675" s="25"/>
      <c r="AU675" s="25"/>
      <c r="AV675" s="25"/>
      <c r="AW675" s="25"/>
      <c r="AX675" s="25"/>
      <c r="AY675" s="25"/>
      <c r="AZ675" s="25"/>
      <c r="BA675" s="25"/>
    </row>
    <row r="676" spans="1:53">
      <c r="A676" s="1" t="s">
        <v>11</v>
      </c>
      <c r="B676" s="1">
        <v>13135050527</v>
      </c>
      <c r="C676" s="1"/>
      <c r="D676" s="12">
        <v>82.4</v>
      </c>
      <c r="E676" s="12">
        <v>78.3</v>
      </c>
      <c r="F676" s="12">
        <v>58</v>
      </c>
      <c r="G676" s="12">
        <v>52.8</v>
      </c>
      <c r="H676" s="12">
        <v>7.2</v>
      </c>
      <c r="I676" s="12">
        <v>8.5</v>
      </c>
      <c r="J676" s="12">
        <v>6.6</v>
      </c>
      <c r="K676" s="12">
        <v>18.100000000000001</v>
      </c>
      <c r="L676" s="12">
        <v>30.5</v>
      </c>
      <c r="M676" s="12">
        <v>5</v>
      </c>
      <c r="N676" s="12">
        <v>88.3</v>
      </c>
      <c r="O676" s="12">
        <v>9.1999999999999993</v>
      </c>
      <c r="P676" s="12">
        <v>13.4</v>
      </c>
      <c r="Q676" s="12">
        <v>8.3000000000000007</v>
      </c>
      <c r="R676" s="23"/>
      <c r="S676" s="49">
        <f t="shared" si="200"/>
        <v>0.7154175348118762</v>
      </c>
      <c r="T676" s="49">
        <f t="shared" si="201"/>
        <v>0.81190209421714832</v>
      </c>
      <c r="U676" s="49">
        <f t="shared" si="202"/>
        <v>0.57324456477331909</v>
      </c>
      <c r="V676" s="49">
        <f t="shared" si="203"/>
        <v>1.0397779339391542</v>
      </c>
      <c r="W676" s="49">
        <f t="shared" si="204"/>
        <v>0.74052816457887605</v>
      </c>
      <c r="X676" s="49">
        <f t="shared" si="205"/>
        <v>0.28701884416892132</v>
      </c>
      <c r="Y676" s="49">
        <f t="shared" si="206"/>
        <v>0.87751244839136999</v>
      </c>
      <c r="Z676" s="49">
        <f t="shared" si="207"/>
        <v>0.62875117681884529</v>
      </c>
      <c r="AA676" s="49">
        <f t="shared" si="208"/>
        <v>0.73448552010766976</v>
      </c>
      <c r="AB676" s="49">
        <f t="shared" si="209"/>
        <v>0.75179774964538049</v>
      </c>
      <c r="AC676" s="49">
        <f t="shared" si="210"/>
        <v>1.2440482920882889</v>
      </c>
      <c r="AD676" s="49">
        <f t="shared" si="211"/>
        <v>0.31644868979840629</v>
      </c>
      <c r="AE676" s="49">
        <f t="shared" si="212"/>
        <v>0.71813233351621442</v>
      </c>
      <c r="AF676" s="49">
        <f t="shared" si="213"/>
        <v>0.58874080805768136</v>
      </c>
      <c r="AG676" s="49">
        <f t="shared" si="214"/>
        <v>0.71420855601291056</v>
      </c>
      <c r="AH676" s="49">
        <f t="shared" si="215"/>
        <v>0.72077165498295215</v>
      </c>
      <c r="AI676" s="49">
        <f t="shared" si="216"/>
        <v>0.70501148219063181</v>
      </c>
      <c r="AJ676" s="87">
        <f t="shared" si="217"/>
        <v>0.71684253086514771</v>
      </c>
      <c r="AK676" s="89">
        <f t="shared" si="219"/>
        <v>0.80104474009954574</v>
      </c>
      <c r="AL676" s="89">
        <f t="shared" si="219"/>
        <v>0.74023177922351191</v>
      </c>
      <c r="AM676" s="89">
        <f t="shared" si="219"/>
        <v>0.78861422895175726</v>
      </c>
      <c r="AN676" s="89">
        <f t="shared" si="218"/>
        <v>0.82177775821076837</v>
      </c>
      <c r="AO676" s="25"/>
      <c r="AP676" s="25"/>
      <c r="AQ676" s="25"/>
      <c r="AR676" s="25"/>
      <c r="AS676" s="25"/>
      <c r="AT676" s="25"/>
      <c r="AU676" s="25"/>
      <c r="AV676" s="25"/>
      <c r="AW676" s="25"/>
      <c r="AX676" s="25"/>
      <c r="AY676" s="25"/>
      <c r="AZ676" s="25"/>
      <c r="BA676" s="25"/>
    </row>
    <row r="677" spans="1:53">
      <c r="A677" s="1" t="s">
        <v>11</v>
      </c>
      <c r="B677" s="1">
        <v>13135050528</v>
      </c>
      <c r="C677" s="1"/>
      <c r="D677" s="12">
        <v>81.900000000000006</v>
      </c>
      <c r="E677" s="12">
        <v>79.099999999999994</v>
      </c>
      <c r="F677" s="12">
        <v>62.6</v>
      </c>
      <c r="G677" s="12">
        <v>51.2</v>
      </c>
      <c r="H677" s="12">
        <v>9</v>
      </c>
      <c r="I677" s="12">
        <v>24.5</v>
      </c>
      <c r="J677" s="12">
        <v>4</v>
      </c>
      <c r="K677" s="12">
        <v>17.600000000000001</v>
      </c>
      <c r="L677" s="12">
        <v>26.4</v>
      </c>
      <c r="M677" s="12">
        <v>8.6999999999999993</v>
      </c>
      <c r="N677" s="12">
        <v>88.9</v>
      </c>
      <c r="O677" s="12">
        <v>7.4</v>
      </c>
      <c r="P677" s="12">
        <v>21.9</v>
      </c>
      <c r="Q677" s="12">
        <v>9.8000000000000007</v>
      </c>
      <c r="R677" s="23"/>
      <c r="S677" s="49">
        <f t="shared" si="200"/>
        <v>0.67282662378799962</v>
      </c>
      <c r="T677" s="49">
        <f t="shared" si="201"/>
        <v>0.88837553791831259</v>
      </c>
      <c r="U677" s="49">
        <f t="shared" si="202"/>
        <v>0.79368133637615124</v>
      </c>
      <c r="V677" s="49">
        <f t="shared" si="203"/>
        <v>0.95472923090880735</v>
      </c>
      <c r="W677" s="49">
        <f t="shared" si="204"/>
        <v>9.7716047586522026E-2</v>
      </c>
      <c r="X677" s="49">
        <f t="shared" si="205"/>
        <v>-1.6232572466085908</v>
      </c>
      <c r="Y677" s="49">
        <f t="shared" si="206"/>
        <v>1.0081388771866227</v>
      </c>
      <c r="Z677" s="49">
        <f t="shared" si="207"/>
        <v>0.65342152299847678</v>
      </c>
      <c r="AA677" s="49">
        <f t="shared" si="208"/>
        <v>1.1118417375357783</v>
      </c>
      <c r="AB677" s="49">
        <f t="shared" si="209"/>
        <v>0.43910346951688917</v>
      </c>
      <c r="AC677" s="49">
        <f t="shared" si="210"/>
        <v>1.3004174520458871</v>
      </c>
      <c r="AD677" s="49">
        <f t="shared" si="211"/>
        <v>0.50158442508874235</v>
      </c>
      <c r="AE677" s="49">
        <f t="shared" si="212"/>
        <v>0.10770989919780115</v>
      </c>
      <c r="AF677" s="49">
        <f t="shared" si="213"/>
        <v>0.36369245885042845</v>
      </c>
      <c r="AG677" s="49">
        <f t="shared" si="214"/>
        <v>0.56734238994500785</v>
      </c>
      <c r="AH677" s="49">
        <f t="shared" si="215"/>
        <v>0.39888720102226066</v>
      </c>
      <c r="AI677" s="49">
        <f t="shared" si="216"/>
        <v>0.73478891001704805</v>
      </c>
      <c r="AJ677" s="87">
        <f t="shared" si="217"/>
        <v>0.56835105879571479</v>
      </c>
      <c r="AK677" s="89">
        <f t="shared" si="219"/>
        <v>0.75720393554796328</v>
      </c>
      <c r="AL677" s="89">
        <f t="shared" si="219"/>
        <v>0.64615910873233118</v>
      </c>
      <c r="AM677" s="89">
        <f t="shared" si="219"/>
        <v>0.79554260658108888</v>
      </c>
      <c r="AN677" s="89">
        <f t="shared" si="218"/>
        <v>0.78027874210473835</v>
      </c>
      <c r="AO677" s="25"/>
      <c r="AP677" s="25"/>
      <c r="AQ677" s="25"/>
      <c r="AR677" s="25"/>
      <c r="AS677" s="25"/>
      <c r="AT677" s="25"/>
      <c r="AU677" s="25"/>
      <c r="AV677" s="25"/>
      <c r="AW677" s="25"/>
      <c r="AX677" s="25"/>
      <c r="AY677" s="25"/>
      <c r="AZ677" s="25"/>
      <c r="BA677" s="25"/>
    </row>
    <row r="678" spans="1:53">
      <c r="A678" s="1" t="s">
        <v>11</v>
      </c>
      <c r="B678" s="1">
        <v>13135050529</v>
      </c>
      <c r="C678" s="1"/>
      <c r="D678" s="12">
        <v>82.5</v>
      </c>
      <c r="E678" s="12">
        <v>80</v>
      </c>
      <c r="F678" s="12">
        <v>63.3</v>
      </c>
      <c r="G678" s="12">
        <v>50.5</v>
      </c>
      <c r="H678" s="12">
        <v>7.9</v>
      </c>
      <c r="I678" s="12">
        <v>14.8</v>
      </c>
      <c r="J678" s="12">
        <v>32.5</v>
      </c>
      <c r="K678" s="12">
        <v>27.3</v>
      </c>
      <c r="L678" s="12">
        <v>54.7</v>
      </c>
      <c r="M678" s="12">
        <v>13.1</v>
      </c>
      <c r="N678" s="12">
        <v>88.9</v>
      </c>
      <c r="O678" s="12">
        <v>8.8000000000000007</v>
      </c>
      <c r="P678" s="12">
        <v>26.6</v>
      </c>
      <c r="Q678" s="12">
        <v>11.2</v>
      </c>
      <c r="R678" s="23"/>
      <c r="S678" s="49">
        <f t="shared" si="200"/>
        <v>0.72393571701665105</v>
      </c>
      <c r="T678" s="49">
        <f t="shared" si="201"/>
        <v>0.97440816208212311</v>
      </c>
      <c r="U678" s="49">
        <f t="shared" si="202"/>
        <v>0.82722606248962549</v>
      </c>
      <c r="V678" s="49">
        <f t="shared" si="203"/>
        <v>0.91752042333303041</v>
      </c>
      <c r="W678" s="49">
        <f t="shared" si="204"/>
        <v>0.49054567463740495</v>
      </c>
      <c r="X678" s="49">
        <f t="shared" si="205"/>
        <v>-0.46515236657472414</v>
      </c>
      <c r="Y678" s="49">
        <f t="shared" si="206"/>
        <v>-0.42372774614595349</v>
      </c>
      <c r="Z678" s="49">
        <f t="shared" si="207"/>
        <v>0.17481680711362571</v>
      </c>
      <c r="AA678" s="49">
        <f t="shared" si="208"/>
        <v>-1.492836543736288</v>
      </c>
      <c r="AB678" s="49">
        <f t="shared" si="209"/>
        <v>6.7250812066791246E-2</v>
      </c>
      <c r="AC678" s="49">
        <f t="shared" si="210"/>
        <v>1.3004174520458871</v>
      </c>
      <c r="AD678" s="49">
        <f t="shared" si="211"/>
        <v>0.35758996430736972</v>
      </c>
      <c r="AE678" s="49">
        <f t="shared" si="212"/>
        <v>-0.22981779977826294</v>
      </c>
      <c r="AF678" s="49">
        <f t="shared" si="213"/>
        <v>0.15364733292365923</v>
      </c>
      <c r="AG678" s="49">
        <f t="shared" si="214"/>
        <v>0.13783379830938577</v>
      </c>
      <c r="AH678" s="49">
        <f t="shared" si="215"/>
        <v>0.43496513240545109</v>
      </c>
      <c r="AI678" s="49">
        <f t="shared" si="216"/>
        <v>-0.41692297485195701</v>
      </c>
      <c r="AJ678" s="87">
        <f t="shared" si="217"/>
        <v>0.39545923737466326</v>
      </c>
      <c r="AK678" s="89">
        <f t="shared" si="219"/>
        <v>0.62899195369220473</v>
      </c>
      <c r="AL678" s="89">
        <f t="shared" si="219"/>
        <v>0.6567031014889021</v>
      </c>
      <c r="AM678" s="89">
        <f t="shared" si="219"/>
        <v>0.52757134643473713</v>
      </c>
      <c r="AN678" s="89">
        <f t="shared" si="218"/>
        <v>0.73196054320912629</v>
      </c>
      <c r="AO678" s="25"/>
      <c r="AP678" s="25"/>
      <c r="AQ678" s="25"/>
      <c r="AR678" s="25"/>
      <c r="AS678" s="25"/>
      <c r="AT678" s="25"/>
      <c r="AU678" s="25"/>
      <c r="AV678" s="25"/>
      <c r="AW678" s="25"/>
      <c r="AX678" s="25"/>
      <c r="AY678" s="25"/>
      <c r="AZ678" s="25"/>
      <c r="BA678" s="25"/>
    </row>
    <row r="679" spans="1:53">
      <c r="A679" s="1" t="s">
        <v>11</v>
      </c>
      <c r="B679" s="1">
        <v>13135050530</v>
      </c>
      <c r="C679" s="1"/>
      <c r="D679" s="12">
        <v>86.5</v>
      </c>
      <c r="E679" s="12">
        <v>82.2</v>
      </c>
      <c r="F679" s="12">
        <v>55.2</v>
      </c>
      <c r="G679" s="12">
        <v>50.5</v>
      </c>
      <c r="H679" s="12">
        <v>8.9</v>
      </c>
      <c r="I679" s="12">
        <v>2.6</v>
      </c>
      <c r="J679" s="12">
        <v>8.1999999999999993</v>
      </c>
      <c r="K679" s="12">
        <v>13.1</v>
      </c>
      <c r="L679" s="12">
        <v>32.799999999999997</v>
      </c>
      <c r="M679" s="12">
        <v>3.9</v>
      </c>
      <c r="N679" s="12">
        <v>87.2</v>
      </c>
      <c r="O679" s="12">
        <v>6.7</v>
      </c>
      <c r="P679" s="12">
        <v>22.8</v>
      </c>
      <c r="Q679" s="12">
        <v>9.1</v>
      </c>
      <c r="R679" s="23"/>
      <c r="S679" s="49">
        <f t="shared" si="200"/>
        <v>1.0646630052076633</v>
      </c>
      <c r="T679" s="49">
        <f t="shared" si="201"/>
        <v>1.1847101322603255</v>
      </c>
      <c r="U679" s="49">
        <f t="shared" si="202"/>
        <v>0.4390656603194214</v>
      </c>
      <c r="V679" s="49">
        <f t="shared" si="203"/>
        <v>0.91752042333303041</v>
      </c>
      <c r="W679" s="49">
        <f t="shared" si="204"/>
        <v>0.13342783186387491</v>
      </c>
      <c r="X679" s="49">
        <f t="shared" si="205"/>
        <v>0.99143315264312892</v>
      </c>
      <c r="Y679" s="49">
        <f t="shared" si="206"/>
        <v>0.7971269537481378</v>
      </c>
      <c r="Z679" s="49">
        <f t="shared" si="207"/>
        <v>0.87545463861516049</v>
      </c>
      <c r="AA679" s="49">
        <f t="shared" si="208"/>
        <v>0.52279788594068233</v>
      </c>
      <c r="AB679" s="49">
        <f t="shared" si="209"/>
        <v>0.84476091400790498</v>
      </c>
      <c r="AC679" s="49">
        <f t="shared" si="210"/>
        <v>1.1407048321660276</v>
      </c>
      <c r="AD679" s="49">
        <f t="shared" si="211"/>
        <v>0.57358165547942863</v>
      </c>
      <c r="AE679" s="49">
        <f t="shared" si="212"/>
        <v>4.3076935564086642E-2</v>
      </c>
      <c r="AF679" s="49">
        <f t="shared" si="213"/>
        <v>0.4687150218138133</v>
      </c>
      <c r="AG679" s="49">
        <f t="shared" si="214"/>
        <v>0.69796583149913649</v>
      </c>
      <c r="AH679" s="49">
        <f t="shared" si="215"/>
        <v>0.78970673705365457</v>
      </c>
      <c r="AI679" s="49">
        <f t="shared" si="216"/>
        <v>0.74767114618791597</v>
      </c>
      <c r="AJ679" s="87">
        <f t="shared" si="217"/>
        <v>0.55651961125583904</v>
      </c>
      <c r="AK679" s="89">
        <f t="shared" si="219"/>
        <v>0.79619614814771167</v>
      </c>
      <c r="AL679" s="89">
        <f t="shared" si="219"/>
        <v>0.76037847217846788</v>
      </c>
      <c r="AM679" s="89">
        <f t="shared" si="219"/>
        <v>0.79853994394086014</v>
      </c>
      <c r="AN679" s="89">
        <f t="shared" si="218"/>
        <v>0.77697219914188476</v>
      </c>
      <c r="AO679" s="25"/>
      <c r="AP679" s="25"/>
      <c r="AQ679" s="25"/>
      <c r="AR679" s="25"/>
      <c r="AS679" s="25"/>
      <c r="AT679" s="25"/>
      <c r="AU679" s="25"/>
      <c r="AV679" s="25"/>
      <c r="AW679" s="25"/>
      <c r="AX679" s="25"/>
      <c r="AY679" s="25"/>
      <c r="AZ679" s="25"/>
      <c r="BA679" s="25"/>
    </row>
    <row r="680" spans="1:53">
      <c r="A680" s="1" t="s">
        <v>11</v>
      </c>
      <c r="B680" s="1">
        <v>13135050531</v>
      </c>
      <c r="C680" s="1"/>
      <c r="D680" s="12">
        <v>73.2</v>
      </c>
      <c r="E680" s="12">
        <v>74.900000000000006</v>
      </c>
      <c r="F680" s="12">
        <v>47.3</v>
      </c>
      <c r="G680" s="12">
        <v>42</v>
      </c>
      <c r="H680" s="12">
        <v>8.1</v>
      </c>
      <c r="I680" s="12">
        <v>12.2</v>
      </c>
      <c r="J680" s="12">
        <v>32.4</v>
      </c>
      <c r="K680" s="12">
        <v>34.5</v>
      </c>
      <c r="L680" s="12">
        <v>50.8</v>
      </c>
      <c r="M680" s="12">
        <v>18</v>
      </c>
      <c r="N680" s="12">
        <v>77.7</v>
      </c>
      <c r="O680" s="12">
        <v>18.2</v>
      </c>
      <c r="P680" s="12">
        <v>28.4</v>
      </c>
      <c r="Q680" s="12">
        <v>10.1</v>
      </c>
      <c r="R680" s="23"/>
      <c r="S680" s="49">
        <f t="shared" si="200"/>
        <v>-6.8255228027452361E-2</v>
      </c>
      <c r="T680" s="49">
        <f t="shared" si="201"/>
        <v>0.48688995848720029</v>
      </c>
      <c r="U680" s="49">
        <f t="shared" si="202"/>
        <v>6.0489465610209459E-2</v>
      </c>
      <c r="V680" s="49">
        <f t="shared" si="203"/>
        <v>0.46569918848431124</v>
      </c>
      <c r="W680" s="49">
        <f t="shared" si="204"/>
        <v>0.41912210608269918</v>
      </c>
      <c r="X680" s="49">
        <f t="shared" si="205"/>
        <v>-0.15473250182337828</v>
      </c>
      <c r="Y680" s="49">
        <f t="shared" si="206"/>
        <v>-0.41870365273075139</v>
      </c>
      <c r="Z680" s="49">
        <f t="shared" si="207"/>
        <v>-0.18043617787306784</v>
      </c>
      <c r="AA680" s="49">
        <f t="shared" si="208"/>
        <v>-1.1338879466705258</v>
      </c>
      <c r="AB680" s="49">
        <f t="shared" si="209"/>
        <v>-0.34685782918445418</v>
      </c>
      <c r="AC680" s="49">
        <f t="shared" si="210"/>
        <v>0.24819313283740257</v>
      </c>
      <c r="AD680" s="49">
        <f t="shared" si="211"/>
        <v>-0.60922998665327455</v>
      </c>
      <c r="AE680" s="49">
        <f t="shared" si="212"/>
        <v>-0.35908372704569147</v>
      </c>
      <c r="AF680" s="49">
        <f t="shared" si="213"/>
        <v>0.31868278900897801</v>
      </c>
      <c r="AG680" s="49">
        <f t="shared" si="214"/>
        <v>-0.18038562023926816</v>
      </c>
      <c r="AH680" s="49">
        <f t="shared" si="215"/>
        <v>0.11292990515469115</v>
      </c>
      <c r="AI680" s="49">
        <f t="shared" si="216"/>
        <v>-0.55372731790934926</v>
      </c>
      <c r="AJ680" s="87">
        <f t="shared" si="217"/>
        <v>-0.10035944796314634</v>
      </c>
      <c r="AK680" s="89">
        <f t="shared" si="219"/>
        <v>0.53400074021789368</v>
      </c>
      <c r="AL680" s="89">
        <f t="shared" si="219"/>
        <v>0.56258636659553929</v>
      </c>
      <c r="AM680" s="89">
        <f t="shared" si="219"/>
        <v>0.49574078821595746</v>
      </c>
      <c r="AN680" s="89">
        <f t="shared" si="218"/>
        <v>0.59339374659953181</v>
      </c>
      <c r="AO680" s="25"/>
      <c r="AP680" s="25"/>
      <c r="AQ680" s="25"/>
      <c r="AR680" s="25"/>
      <c r="AS680" s="25"/>
      <c r="AT680" s="25"/>
      <c r="AU680" s="25"/>
      <c r="AV680" s="25"/>
      <c r="AW680" s="25"/>
      <c r="AX680" s="25"/>
      <c r="AY680" s="25"/>
      <c r="AZ680" s="25"/>
      <c r="BA680" s="25"/>
    </row>
    <row r="681" spans="1:53">
      <c r="A681" s="1" t="s">
        <v>11</v>
      </c>
      <c r="B681" s="1">
        <v>13135050532</v>
      </c>
      <c r="C681" s="1"/>
      <c r="D681" s="12">
        <v>80.5</v>
      </c>
      <c r="E681" s="12">
        <v>81.900000000000006</v>
      </c>
      <c r="F681" s="12">
        <v>52.3</v>
      </c>
      <c r="G681" s="12">
        <v>44.4</v>
      </c>
      <c r="H681" s="12">
        <v>9.4</v>
      </c>
      <c r="I681" s="12">
        <v>5.4</v>
      </c>
      <c r="J681" s="12">
        <v>19.5</v>
      </c>
      <c r="K681" s="12">
        <v>32.9</v>
      </c>
      <c r="L681" s="12">
        <v>51.8</v>
      </c>
      <c r="M681" s="12">
        <v>12.9</v>
      </c>
      <c r="N681" s="12">
        <v>83.3</v>
      </c>
      <c r="O681" s="12">
        <v>11.2</v>
      </c>
      <c r="P681" s="12">
        <v>36</v>
      </c>
      <c r="Q681" s="12">
        <v>15.4</v>
      </c>
      <c r="R681" s="23"/>
      <c r="S681" s="49">
        <f t="shared" si="200"/>
        <v>0.55357207292114485</v>
      </c>
      <c r="T681" s="49">
        <f t="shared" si="201"/>
        <v>1.1560325908723892</v>
      </c>
      <c r="U681" s="49">
        <f t="shared" si="202"/>
        <v>0.30009465213502695</v>
      </c>
      <c r="V681" s="49">
        <f t="shared" si="203"/>
        <v>0.59327224302983184</v>
      </c>
      <c r="W681" s="49">
        <f t="shared" si="204"/>
        <v>-4.5131089522890112E-2</v>
      </c>
      <c r="X681" s="49">
        <f t="shared" si="205"/>
        <v>0.65713483675706419</v>
      </c>
      <c r="Y681" s="49">
        <f t="shared" si="206"/>
        <v>0.2294043978303093</v>
      </c>
      <c r="Z681" s="49">
        <f t="shared" si="207"/>
        <v>-0.10149107009824698</v>
      </c>
      <c r="AA681" s="49">
        <f t="shared" si="208"/>
        <v>-1.2259260484822596</v>
      </c>
      <c r="AB681" s="49">
        <f t="shared" si="209"/>
        <v>8.4153205587250174E-2</v>
      </c>
      <c r="AC681" s="49">
        <f t="shared" si="210"/>
        <v>0.77430529244164426</v>
      </c>
      <c r="AD681" s="49">
        <f t="shared" si="211"/>
        <v>0.11074231725358834</v>
      </c>
      <c r="AE681" s="49">
        <f t="shared" si="212"/>
        <v>-0.90487319773039054</v>
      </c>
      <c r="AF681" s="49">
        <f t="shared" si="213"/>
        <v>-0.47648804485664914</v>
      </c>
      <c r="AG681" s="49">
        <f t="shared" si="214"/>
        <v>-1.5481823040732584E-2</v>
      </c>
      <c r="AH681" s="49">
        <f t="shared" si="215"/>
        <v>0.49205424343183946</v>
      </c>
      <c r="AI681" s="49">
        <f t="shared" si="216"/>
        <v>-0.41442130433108543</v>
      </c>
      <c r="AJ681" s="87">
        <f t="shared" si="217"/>
        <v>-0.12407840822295178</v>
      </c>
      <c r="AK681" s="89">
        <f t="shared" si="219"/>
        <v>0.58322593167180736</v>
      </c>
      <c r="AL681" s="89">
        <f t="shared" si="219"/>
        <v>0.67338773805378482</v>
      </c>
      <c r="AM681" s="89">
        <f t="shared" si="219"/>
        <v>0.52815341544935446</v>
      </c>
      <c r="AN681" s="89">
        <f t="shared" si="218"/>
        <v>0.58676499209853461</v>
      </c>
      <c r="AO681" s="25"/>
      <c r="AP681" s="25"/>
      <c r="AQ681" s="25"/>
      <c r="AR681" s="25"/>
      <c r="AS681" s="25"/>
      <c r="AT681" s="25"/>
      <c r="AU681" s="25"/>
      <c r="AV681" s="25"/>
      <c r="AW681" s="25"/>
      <c r="AX681" s="25"/>
      <c r="AY681" s="25"/>
      <c r="AZ681" s="25"/>
      <c r="BA681" s="25"/>
    </row>
    <row r="682" spans="1:53">
      <c r="A682" s="1" t="s">
        <v>11</v>
      </c>
      <c r="B682" s="1">
        <v>13135050533</v>
      </c>
      <c r="C682" s="1"/>
      <c r="D682" s="12">
        <v>57.8</v>
      </c>
      <c r="E682" s="12">
        <v>60.4</v>
      </c>
      <c r="F682" s="12">
        <v>40.299999999999997</v>
      </c>
      <c r="G682" s="12">
        <v>32.700000000000003</v>
      </c>
      <c r="H682" s="12">
        <v>8.6</v>
      </c>
      <c r="I682" s="12">
        <v>4.3</v>
      </c>
      <c r="J682" s="12">
        <v>12.8</v>
      </c>
      <c r="K682" s="12">
        <v>32.200000000000003</v>
      </c>
      <c r="L682" s="12">
        <v>45.7</v>
      </c>
      <c r="M682" s="12">
        <v>20.7</v>
      </c>
      <c r="N682" s="12">
        <v>68.8</v>
      </c>
      <c r="O682" s="12">
        <v>22.2</v>
      </c>
      <c r="P682" s="12">
        <v>27.7</v>
      </c>
      <c r="Q682" s="12">
        <v>10</v>
      </c>
      <c r="R682" s="23"/>
      <c r="S682" s="49">
        <f t="shared" si="200"/>
        <v>-1.3800552875628502</v>
      </c>
      <c r="T682" s="49">
        <f t="shared" si="201"/>
        <v>-0.899191208596406</v>
      </c>
      <c r="U682" s="49">
        <f t="shared" si="202"/>
        <v>-0.27495779552453509</v>
      </c>
      <c r="V682" s="49">
        <f t="shared" si="203"/>
        <v>-2.8646397879581349E-2</v>
      </c>
      <c r="W682" s="49">
        <f t="shared" si="204"/>
        <v>0.24056318469593416</v>
      </c>
      <c r="X682" s="49">
        <f t="shared" si="205"/>
        <v>0.78846631799801825</v>
      </c>
      <c r="Y682" s="49">
        <f t="shared" si="206"/>
        <v>0.56601865664884465</v>
      </c>
      <c r="Z682" s="49">
        <f t="shared" si="207"/>
        <v>-6.6952585446763094E-2</v>
      </c>
      <c r="AA682" s="49">
        <f t="shared" si="208"/>
        <v>-0.66449362743068408</v>
      </c>
      <c r="AB682" s="49">
        <f t="shared" si="209"/>
        <v>-0.57504014171065054</v>
      </c>
      <c r="AC682" s="49">
        <f t="shared" si="210"/>
        <v>-0.58794940653362571</v>
      </c>
      <c r="AD682" s="49">
        <f t="shared" si="211"/>
        <v>-1.0206427317429103</v>
      </c>
      <c r="AE682" s="49">
        <f t="shared" si="212"/>
        <v>-0.30881364421946922</v>
      </c>
      <c r="AF682" s="49">
        <f t="shared" si="213"/>
        <v>0.33368601228946149</v>
      </c>
      <c r="AG682" s="49">
        <f t="shared" si="214"/>
        <v>-0.32418001375178995</v>
      </c>
      <c r="AH682" s="49">
        <f t="shared" si="215"/>
        <v>-0.14111464717436803</v>
      </c>
      <c r="AI682" s="49">
        <f t="shared" si="216"/>
        <v>-0.43549545152936586</v>
      </c>
      <c r="AJ682" s="87">
        <f t="shared" si="217"/>
        <v>-0.39592994255163594</v>
      </c>
      <c r="AK682" s="89">
        <f t="shared" si="219"/>
        <v>0.49107688600166005</v>
      </c>
      <c r="AL682" s="89">
        <f t="shared" si="219"/>
        <v>0.48834031597934635</v>
      </c>
      <c r="AM682" s="89">
        <f t="shared" si="219"/>
        <v>0.5232500486825219</v>
      </c>
      <c r="AN682" s="89">
        <f t="shared" si="218"/>
        <v>0.51079045265643175</v>
      </c>
      <c r="AO682" s="25"/>
      <c r="AP682" s="25"/>
      <c r="AQ682" s="25"/>
      <c r="AR682" s="25"/>
      <c r="AS682" s="25"/>
      <c r="AT682" s="25"/>
      <c r="AU682" s="25"/>
      <c r="AV682" s="25"/>
      <c r="AW682" s="25"/>
      <c r="AX682" s="25"/>
      <c r="AY682" s="25"/>
      <c r="AZ682" s="25"/>
      <c r="BA682" s="25"/>
    </row>
    <row r="683" spans="1:53">
      <c r="A683" s="1" t="s">
        <v>11</v>
      </c>
      <c r="B683" s="1">
        <v>13135050534</v>
      </c>
      <c r="C683" s="1"/>
      <c r="D683" s="12">
        <v>57.8</v>
      </c>
      <c r="E683" s="12">
        <v>60.4</v>
      </c>
      <c r="F683" s="12">
        <v>40.700000000000003</v>
      </c>
      <c r="G683" s="12">
        <v>32.700000000000003</v>
      </c>
      <c r="H683" s="12">
        <v>7.9</v>
      </c>
      <c r="I683" s="12">
        <v>13.9</v>
      </c>
      <c r="J683" s="12">
        <v>12.7</v>
      </c>
      <c r="K683" s="12">
        <v>31.8</v>
      </c>
      <c r="L683" s="12">
        <v>41.8</v>
      </c>
      <c r="M683" s="12">
        <v>17.100000000000001</v>
      </c>
      <c r="N683" s="12">
        <v>68.8</v>
      </c>
      <c r="O683" s="12">
        <v>19.5</v>
      </c>
      <c r="P683" s="12">
        <v>28.8</v>
      </c>
      <c r="Q683" s="12">
        <v>14.2</v>
      </c>
      <c r="R683" s="23"/>
      <c r="S683" s="49">
        <f t="shared" si="200"/>
        <v>-1.3800552875628502</v>
      </c>
      <c r="T683" s="49">
        <f t="shared" si="201"/>
        <v>-0.899191208596406</v>
      </c>
      <c r="U683" s="49">
        <f t="shared" si="202"/>
        <v>-0.25578938060254941</v>
      </c>
      <c r="V683" s="49">
        <f t="shared" si="203"/>
        <v>-2.8646397879581349E-2</v>
      </c>
      <c r="W683" s="49">
        <f t="shared" si="204"/>
        <v>0.49054567463740495</v>
      </c>
      <c r="X683" s="49">
        <f t="shared" si="205"/>
        <v>-0.35769933646848906</v>
      </c>
      <c r="Y683" s="49">
        <f t="shared" si="206"/>
        <v>0.57104275006404681</v>
      </c>
      <c r="Z683" s="49">
        <f t="shared" si="207"/>
        <v>-4.7216308503057781E-2</v>
      </c>
      <c r="AA683" s="49">
        <f t="shared" si="208"/>
        <v>-0.30554503036492175</v>
      </c>
      <c r="AB683" s="49">
        <f t="shared" si="209"/>
        <v>-0.27079705834238882</v>
      </c>
      <c r="AC683" s="49">
        <f t="shared" si="210"/>
        <v>-0.58794940653362571</v>
      </c>
      <c r="AD683" s="49">
        <f t="shared" si="211"/>
        <v>-0.7429391288074062</v>
      </c>
      <c r="AE683" s="49">
        <f t="shared" si="212"/>
        <v>-0.38780948866067577</v>
      </c>
      <c r="AF683" s="49">
        <f t="shared" si="213"/>
        <v>-0.29644936549084666</v>
      </c>
      <c r="AG683" s="49">
        <f t="shared" si="214"/>
        <v>-0.32577479578625018</v>
      </c>
      <c r="AH683" s="49">
        <f t="shared" si="215"/>
        <v>-0.26568474091548921</v>
      </c>
      <c r="AI683" s="49">
        <f t="shared" si="216"/>
        <v>-0.2078527990701228</v>
      </c>
      <c r="AJ683" s="87">
        <f t="shared" si="217"/>
        <v>-0.50378684737313861</v>
      </c>
      <c r="AK683" s="89">
        <f t="shared" si="219"/>
        <v>0.49060082994772303</v>
      </c>
      <c r="AL683" s="89">
        <f t="shared" si="219"/>
        <v>0.45193395575483214</v>
      </c>
      <c r="AM683" s="89">
        <f t="shared" si="219"/>
        <v>0.57621615005213622</v>
      </c>
      <c r="AN683" s="89">
        <f t="shared" si="218"/>
        <v>0.48064760763001041</v>
      </c>
      <c r="AO683" s="25"/>
      <c r="AP683" s="25"/>
      <c r="AQ683" s="25"/>
      <c r="AR683" s="25"/>
      <c r="AS683" s="25"/>
      <c r="AT683" s="25"/>
      <c r="AU683" s="25"/>
      <c r="AV683" s="25"/>
      <c r="AW683" s="25"/>
      <c r="AX683" s="25"/>
      <c r="AY683" s="25"/>
      <c r="AZ683" s="25"/>
      <c r="BA683" s="25"/>
    </row>
    <row r="684" spans="1:53">
      <c r="A684" s="1" t="s">
        <v>11</v>
      </c>
      <c r="B684" s="1">
        <v>13135050535</v>
      </c>
      <c r="C684" s="1"/>
      <c r="D684" s="12">
        <v>57.8</v>
      </c>
      <c r="E684" s="12">
        <v>60.4</v>
      </c>
      <c r="F684" s="12">
        <v>41</v>
      </c>
      <c r="G684" s="12">
        <v>32.700000000000003</v>
      </c>
      <c r="H684" s="12">
        <v>8.4</v>
      </c>
      <c r="I684" s="12">
        <v>23.2</v>
      </c>
      <c r="J684" s="12">
        <v>34.200000000000003</v>
      </c>
      <c r="K684" s="12">
        <v>44.2</v>
      </c>
      <c r="L684" s="12">
        <v>45.7</v>
      </c>
      <c r="M684" s="12">
        <v>15.5</v>
      </c>
      <c r="N684" s="12">
        <v>68.8</v>
      </c>
      <c r="O684" s="12">
        <v>14.5</v>
      </c>
      <c r="P684" s="12">
        <v>28.8</v>
      </c>
      <c r="Q684" s="12">
        <v>11.8</v>
      </c>
      <c r="R684" s="23"/>
      <c r="S684" s="49">
        <f t="shared" si="200"/>
        <v>-1.3800552875628502</v>
      </c>
      <c r="T684" s="49">
        <f t="shared" si="201"/>
        <v>-0.899191208596406</v>
      </c>
      <c r="U684" s="49">
        <f t="shared" si="202"/>
        <v>-0.24141306941106047</v>
      </c>
      <c r="V684" s="49">
        <f t="shared" si="203"/>
        <v>-2.8646397879581349E-2</v>
      </c>
      <c r="W684" s="49">
        <f t="shared" si="204"/>
        <v>0.3119867532506399</v>
      </c>
      <c r="X684" s="49">
        <f t="shared" si="205"/>
        <v>-1.4680473142329178</v>
      </c>
      <c r="Y684" s="49">
        <f t="shared" si="206"/>
        <v>-0.509137334204388</v>
      </c>
      <c r="Z684" s="49">
        <f t="shared" si="207"/>
        <v>-0.65904089375791908</v>
      </c>
      <c r="AA684" s="49">
        <f t="shared" si="208"/>
        <v>-0.66449362743068408</v>
      </c>
      <c r="AB684" s="49">
        <f t="shared" si="209"/>
        <v>-0.13557791017871673</v>
      </c>
      <c r="AC684" s="49">
        <f t="shared" si="210"/>
        <v>-0.58794940653362571</v>
      </c>
      <c r="AD684" s="49">
        <f t="shared" si="211"/>
        <v>-0.22867319744536135</v>
      </c>
      <c r="AE684" s="49">
        <f t="shared" si="212"/>
        <v>-0.38780948866067577</v>
      </c>
      <c r="AF684" s="49">
        <f t="shared" si="213"/>
        <v>6.3627993240757838E-2</v>
      </c>
      <c r="AG684" s="49">
        <f t="shared" si="214"/>
        <v>-0.45788127170357434</v>
      </c>
      <c r="AH684" s="49">
        <f t="shared" si="215"/>
        <v>-0.60207197980522342</v>
      </c>
      <c r="AI684" s="49">
        <f t="shared" si="216"/>
        <v>-0.48637081045577329</v>
      </c>
      <c r="AJ684" s="87">
        <f t="shared" si="217"/>
        <v>-0.28520102484972626</v>
      </c>
      <c r="AK684" s="89">
        <f t="shared" si="219"/>
        <v>0.45116591892803998</v>
      </c>
      <c r="AL684" s="89">
        <f t="shared" si="219"/>
        <v>0.35362275901285922</v>
      </c>
      <c r="AM684" s="89">
        <f t="shared" si="219"/>
        <v>0.51141277043523004</v>
      </c>
      <c r="AN684" s="89">
        <f t="shared" si="218"/>
        <v>0.54173594114189971</v>
      </c>
      <c r="AO684" s="25"/>
      <c r="AP684" s="25"/>
      <c r="AQ684" s="25"/>
      <c r="AR684" s="25"/>
      <c r="AS684" s="25"/>
      <c r="AT684" s="25"/>
      <c r="AU684" s="25"/>
      <c r="AV684" s="25"/>
      <c r="AW684" s="25"/>
      <c r="AX684" s="25"/>
      <c r="AY684" s="25"/>
      <c r="AZ684" s="25"/>
      <c r="BA684" s="25"/>
    </row>
    <row r="685" spans="1:53">
      <c r="A685" s="1" t="s">
        <v>11</v>
      </c>
      <c r="B685" s="1">
        <v>13135050536</v>
      </c>
      <c r="C685" s="1"/>
      <c r="D685" s="12">
        <v>69.599999999999994</v>
      </c>
      <c r="E685" s="12">
        <v>71.3</v>
      </c>
      <c r="F685" s="12">
        <v>43.5</v>
      </c>
      <c r="G685" s="12">
        <v>36.1</v>
      </c>
      <c r="H685" s="12">
        <v>7.6</v>
      </c>
      <c r="I685" s="12">
        <v>10.6</v>
      </c>
      <c r="J685" s="12">
        <v>19.899999999999999</v>
      </c>
      <c r="K685" s="12">
        <v>33.6</v>
      </c>
      <c r="L685" s="12">
        <v>30</v>
      </c>
      <c r="M685" s="12">
        <v>17.2</v>
      </c>
      <c r="N685" s="12">
        <v>77.5</v>
      </c>
      <c r="O685" s="12">
        <v>11.3</v>
      </c>
      <c r="P685" s="12">
        <v>22.9</v>
      </c>
      <c r="Q685" s="12">
        <v>6.4</v>
      </c>
      <c r="R685" s="23"/>
      <c r="S685" s="49">
        <f t="shared" si="200"/>
        <v>-0.37490978739936415</v>
      </c>
      <c r="T685" s="49">
        <f t="shared" si="201"/>
        <v>0.14275946183195948</v>
      </c>
      <c r="U685" s="49">
        <f t="shared" si="202"/>
        <v>-0.12161047614865171</v>
      </c>
      <c r="V685" s="49">
        <f t="shared" si="203"/>
        <v>0.15208209605990625</v>
      </c>
      <c r="W685" s="49">
        <f t="shared" si="204"/>
        <v>0.59768102746946417</v>
      </c>
      <c r="X685" s="49">
        <f t="shared" si="205"/>
        <v>3.6295107254372891E-2</v>
      </c>
      <c r="Y685" s="49">
        <f t="shared" si="206"/>
        <v>0.20930802416950128</v>
      </c>
      <c r="Z685" s="49">
        <f t="shared" si="207"/>
        <v>-0.13602955474973122</v>
      </c>
      <c r="AA685" s="49">
        <f t="shared" si="208"/>
        <v>0.78050457101353665</v>
      </c>
      <c r="AB685" s="49">
        <f t="shared" si="209"/>
        <v>-0.27924825510261814</v>
      </c>
      <c r="AC685" s="49">
        <f t="shared" si="210"/>
        <v>0.22940341285153651</v>
      </c>
      <c r="AD685" s="49">
        <f t="shared" si="211"/>
        <v>0.1004569986263473</v>
      </c>
      <c r="AE685" s="49">
        <f t="shared" si="212"/>
        <v>3.5895495160340754E-2</v>
      </c>
      <c r="AF685" s="49">
        <f t="shared" si="213"/>
        <v>0.87380205038686842</v>
      </c>
      <c r="AG685" s="49">
        <f t="shared" si="214"/>
        <v>0.17442988828923198</v>
      </c>
      <c r="AH685" s="49">
        <f t="shared" si="215"/>
        <v>9.1657921891026881E-2</v>
      </c>
      <c r="AI685" s="49">
        <f t="shared" si="216"/>
        <v>0.12174225372039577</v>
      </c>
      <c r="AJ685" s="87">
        <f t="shared" si="217"/>
        <v>0.30988948925627324</v>
      </c>
      <c r="AK685" s="89">
        <f t="shared" si="219"/>
        <v>0.6399161990178216</v>
      </c>
      <c r="AL685" s="89">
        <f t="shared" si="219"/>
        <v>0.55636950135823593</v>
      </c>
      <c r="AM685" s="89">
        <f t="shared" si="219"/>
        <v>0.65290373380866251</v>
      </c>
      <c r="AN685" s="89">
        <f t="shared" si="218"/>
        <v>0.70804630553698877</v>
      </c>
      <c r="AO685" s="25"/>
      <c r="AP685" s="25"/>
      <c r="AQ685" s="25"/>
      <c r="AR685" s="25"/>
      <c r="AS685" s="25"/>
      <c r="AT685" s="25"/>
      <c r="AU685" s="25"/>
      <c r="AV685" s="25"/>
      <c r="AW685" s="25"/>
      <c r="AX685" s="25"/>
      <c r="AY685" s="25"/>
      <c r="AZ685" s="25"/>
      <c r="BA685" s="25"/>
    </row>
    <row r="686" spans="1:53">
      <c r="A686" s="1" t="s">
        <v>11</v>
      </c>
      <c r="B686" s="1">
        <v>13135050537</v>
      </c>
      <c r="C686" s="1"/>
      <c r="D686" s="12">
        <v>53.1</v>
      </c>
      <c r="E686" s="12">
        <v>62.7</v>
      </c>
      <c r="F686" s="12">
        <v>34.6</v>
      </c>
      <c r="G686" s="12">
        <v>32.700000000000003</v>
      </c>
      <c r="H686" s="12">
        <v>9</v>
      </c>
      <c r="I686" s="12">
        <v>28</v>
      </c>
      <c r="J686" s="12">
        <v>36.6</v>
      </c>
      <c r="K686" s="12">
        <v>57.8</v>
      </c>
      <c r="L686" s="12">
        <v>59.9</v>
      </c>
      <c r="M686" s="12">
        <v>15.9</v>
      </c>
      <c r="N686" s="12">
        <v>64</v>
      </c>
      <c r="O686" s="12">
        <v>9.9</v>
      </c>
      <c r="P686" s="12">
        <v>39</v>
      </c>
      <c r="Q686" s="12">
        <v>7.2</v>
      </c>
      <c r="R686" s="23"/>
      <c r="S686" s="49">
        <f t="shared" si="200"/>
        <v>-1.7804098511872892</v>
      </c>
      <c r="T686" s="49">
        <f t="shared" si="201"/>
        <v>-0.67933005795555779</v>
      </c>
      <c r="U686" s="49">
        <f t="shared" si="202"/>
        <v>-0.54810770816282683</v>
      </c>
      <c r="V686" s="49">
        <f t="shared" si="203"/>
        <v>-2.8646397879581349E-2</v>
      </c>
      <c r="W686" s="49">
        <f t="shared" si="204"/>
        <v>9.7716047586522026E-2</v>
      </c>
      <c r="X686" s="49">
        <f t="shared" si="205"/>
        <v>-2.0411301414661711</v>
      </c>
      <c r="Y686" s="49">
        <f t="shared" si="206"/>
        <v>-0.62971557616923646</v>
      </c>
      <c r="Z686" s="49">
        <f t="shared" si="207"/>
        <v>-1.3300743098438956</v>
      </c>
      <c r="AA686" s="49">
        <f t="shared" si="208"/>
        <v>-1.9714346731573034</v>
      </c>
      <c r="AB686" s="49">
        <f t="shared" si="209"/>
        <v>-0.16938269721963475</v>
      </c>
      <c r="AC686" s="49">
        <f t="shared" si="210"/>
        <v>-1.0389026861944044</v>
      </c>
      <c r="AD686" s="49">
        <f t="shared" si="211"/>
        <v>0.2444514594077199</v>
      </c>
      <c r="AE686" s="49">
        <f t="shared" si="212"/>
        <v>-1.1203164098427718</v>
      </c>
      <c r="AF686" s="49">
        <f t="shared" si="213"/>
        <v>0.75377626414300025</v>
      </c>
      <c r="AG686" s="49">
        <f t="shared" si="214"/>
        <v>-0.74952884956828802</v>
      </c>
      <c r="AH686" s="49">
        <f t="shared" si="215"/>
        <v>-0.80137481217630591</v>
      </c>
      <c r="AI686" s="49">
        <f t="shared" si="216"/>
        <v>-1.1569638934069444</v>
      </c>
      <c r="AJ686" s="87">
        <f t="shared" si="217"/>
        <v>-0.290247843121614</v>
      </c>
      <c r="AK686" s="89">
        <f t="shared" si="219"/>
        <v>0.36410662677495287</v>
      </c>
      <c r="AL686" s="89">
        <f t="shared" si="219"/>
        <v>0.29537530578265908</v>
      </c>
      <c r="AM686" s="89">
        <f t="shared" si="219"/>
        <v>0.35538444786192314</v>
      </c>
      <c r="AN686" s="89">
        <f t="shared" si="218"/>
        <v>0.54032550329095463</v>
      </c>
      <c r="AO686" s="25"/>
      <c r="AP686" s="25"/>
      <c r="AQ686" s="25"/>
      <c r="AR686" s="25"/>
      <c r="AS686" s="25"/>
      <c r="AT686" s="25"/>
      <c r="AU686" s="25"/>
      <c r="AV686" s="25"/>
      <c r="AW686" s="25"/>
      <c r="AX686" s="25"/>
      <c r="AY686" s="25"/>
      <c r="AZ686" s="25"/>
      <c r="BA686" s="25"/>
    </row>
    <row r="687" spans="1:53">
      <c r="A687" s="1" t="s">
        <v>11</v>
      </c>
      <c r="B687" s="1">
        <v>13135050538</v>
      </c>
      <c r="C687" s="1"/>
      <c r="D687" s="12">
        <v>84</v>
      </c>
      <c r="E687" s="12">
        <v>80.8</v>
      </c>
      <c r="F687" s="12">
        <v>56.2</v>
      </c>
      <c r="G687" s="12">
        <v>50.5</v>
      </c>
      <c r="H687" s="12">
        <v>5.4</v>
      </c>
      <c r="I687" s="12">
        <v>18.899999999999999</v>
      </c>
      <c r="J687" s="12">
        <v>7.1</v>
      </c>
      <c r="K687" s="12">
        <v>24.4</v>
      </c>
      <c r="L687" s="12">
        <v>34.299999999999997</v>
      </c>
      <c r="M687" s="12">
        <v>6.5</v>
      </c>
      <c r="N687" s="12">
        <v>88.3</v>
      </c>
      <c r="O687" s="12">
        <v>12.6</v>
      </c>
      <c r="P687" s="12">
        <v>25.5</v>
      </c>
      <c r="Q687" s="12">
        <v>5</v>
      </c>
      <c r="R687" s="23"/>
      <c r="S687" s="49">
        <f t="shared" si="200"/>
        <v>0.85170845008828056</v>
      </c>
      <c r="T687" s="49">
        <f t="shared" si="201"/>
        <v>1.0508816057832873</v>
      </c>
      <c r="U687" s="49">
        <f t="shared" si="202"/>
        <v>0.4869866976243849</v>
      </c>
      <c r="V687" s="49">
        <f t="shared" si="203"/>
        <v>0.91752042333303041</v>
      </c>
      <c r="W687" s="49">
        <f t="shared" si="204"/>
        <v>1.3833402815712299</v>
      </c>
      <c r="X687" s="49">
        <f t="shared" si="205"/>
        <v>-0.95466061483646136</v>
      </c>
      <c r="Y687" s="49">
        <f t="shared" si="206"/>
        <v>0.85239198131535987</v>
      </c>
      <c r="Z687" s="49">
        <f t="shared" si="207"/>
        <v>0.3179048149554885</v>
      </c>
      <c r="AA687" s="49">
        <f t="shared" si="208"/>
        <v>0.38474073322308161</v>
      </c>
      <c r="AB687" s="49">
        <f t="shared" si="209"/>
        <v>0.62502979824193805</v>
      </c>
      <c r="AC687" s="49">
        <f t="shared" si="210"/>
        <v>1.2440482920882889</v>
      </c>
      <c r="AD687" s="49">
        <f t="shared" si="211"/>
        <v>-3.3252143527784266E-2</v>
      </c>
      <c r="AE687" s="49">
        <f t="shared" si="212"/>
        <v>-0.15082195533705639</v>
      </c>
      <c r="AF687" s="49">
        <f t="shared" si="213"/>
        <v>1.0838471763136379</v>
      </c>
      <c r="AG687" s="49">
        <f t="shared" si="214"/>
        <v>0.54465549348651732</v>
      </c>
      <c r="AH687" s="49">
        <f t="shared" si="215"/>
        <v>0.65545268926844447</v>
      </c>
      <c r="AI687" s="49">
        <f t="shared" si="216"/>
        <v>0.44255844880683598</v>
      </c>
      <c r="AJ687" s="87">
        <f t="shared" si="217"/>
        <v>0.53595534238427156</v>
      </c>
      <c r="AK687" s="89">
        <f t="shared" si="219"/>
        <v>0.75043170324866815</v>
      </c>
      <c r="AL687" s="89">
        <f t="shared" si="219"/>
        <v>0.72114191805477101</v>
      </c>
      <c r="AM687" s="89">
        <f t="shared" si="219"/>
        <v>0.72754872202327092</v>
      </c>
      <c r="AN687" s="89">
        <f t="shared" si="218"/>
        <v>0.77122508846127369</v>
      </c>
      <c r="AO687" s="25"/>
      <c r="AP687" s="25"/>
      <c r="AQ687" s="25"/>
      <c r="AR687" s="25"/>
      <c r="AS687" s="25"/>
      <c r="AT687" s="25"/>
      <c r="AU687" s="25"/>
      <c r="AV687" s="25"/>
      <c r="AW687" s="25"/>
      <c r="AX687" s="25"/>
      <c r="AY687" s="25"/>
      <c r="AZ687" s="25"/>
      <c r="BA687" s="25"/>
    </row>
    <row r="688" spans="1:53">
      <c r="A688" s="1" t="s">
        <v>11</v>
      </c>
      <c r="B688" s="1">
        <v>13135050539</v>
      </c>
      <c r="C688" s="1"/>
      <c r="D688" s="12">
        <v>57.8</v>
      </c>
      <c r="E688" s="12">
        <v>60.4</v>
      </c>
      <c r="F688" s="12">
        <v>38.799999999999997</v>
      </c>
      <c r="G688" s="12">
        <v>36.5</v>
      </c>
      <c r="H688" s="12">
        <v>7</v>
      </c>
      <c r="I688" s="12">
        <v>18</v>
      </c>
      <c r="J688" s="12">
        <v>53.3</v>
      </c>
      <c r="K688" s="12">
        <v>49.4</v>
      </c>
      <c r="L688" s="12">
        <v>54.9</v>
      </c>
      <c r="M688" s="12">
        <v>24.6</v>
      </c>
      <c r="N688" s="12">
        <v>68.8</v>
      </c>
      <c r="O688" s="12">
        <v>23.3</v>
      </c>
      <c r="P688" s="12">
        <v>37.5</v>
      </c>
      <c r="Q688" s="12">
        <v>19.2</v>
      </c>
      <c r="R688" s="23"/>
      <c r="S688" s="49">
        <f t="shared" si="200"/>
        <v>-1.3800552875628502</v>
      </c>
      <c r="T688" s="49">
        <f t="shared" si="201"/>
        <v>-0.899191208596406</v>
      </c>
      <c r="U688" s="49">
        <f t="shared" si="202"/>
        <v>-0.34683935148198031</v>
      </c>
      <c r="V688" s="49">
        <f t="shared" si="203"/>
        <v>0.17334427181749296</v>
      </c>
      <c r="W688" s="49">
        <f t="shared" si="204"/>
        <v>0.81195173313358204</v>
      </c>
      <c r="X688" s="49">
        <f t="shared" si="205"/>
        <v>-0.8472075847302265</v>
      </c>
      <c r="Y688" s="49">
        <f t="shared" si="206"/>
        <v>-1.4687391765079738</v>
      </c>
      <c r="Z688" s="49">
        <f t="shared" si="207"/>
        <v>-0.91561249402608647</v>
      </c>
      <c r="AA688" s="49">
        <f t="shared" si="208"/>
        <v>-1.5112441640986345</v>
      </c>
      <c r="AB688" s="49">
        <f t="shared" si="209"/>
        <v>-0.90463681535960117</v>
      </c>
      <c r="AC688" s="49">
        <f t="shared" si="210"/>
        <v>-0.58794940653362571</v>
      </c>
      <c r="AD688" s="49">
        <f t="shared" si="211"/>
        <v>-1.1337812366425604</v>
      </c>
      <c r="AE688" s="49">
        <f t="shared" si="212"/>
        <v>-1.0125948037865813</v>
      </c>
      <c r="AF688" s="49">
        <f t="shared" si="213"/>
        <v>-1.0466105295150232</v>
      </c>
      <c r="AG688" s="49">
        <f t="shared" si="214"/>
        <v>-0.87365996829656734</v>
      </c>
      <c r="AH688" s="49">
        <f t="shared" si="215"/>
        <v>-0.56524808627548029</v>
      </c>
      <c r="AI688" s="49">
        <f t="shared" si="216"/>
        <v>-1.1104978244947741</v>
      </c>
      <c r="AJ688" s="87">
        <f t="shared" si="217"/>
        <v>-0.94523399411944764</v>
      </c>
      <c r="AK688" s="89">
        <f t="shared" si="219"/>
        <v>0.32705242797180789</v>
      </c>
      <c r="AL688" s="89">
        <f t="shared" si="219"/>
        <v>0.3643847636999476</v>
      </c>
      <c r="AM688" s="89">
        <f t="shared" si="219"/>
        <v>0.36619580719929573</v>
      </c>
      <c r="AN688" s="89">
        <f t="shared" si="218"/>
        <v>0.35727606314010169</v>
      </c>
      <c r="AO688" s="25"/>
      <c r="AP688" s="25"/>
      <c r="AQ688" s="25"/>
      <c r="AR688" s="25"/>
      <c r="AS688" s="25"/>
      <c r="AT688" s="25"/>
      <c r="AU688" s="25"/>
      <c r="AV688" s="25"/>
      <c r="AW688" s="25"/>
      <c r="AX688" s="25"/>
      <c r="AY688" s="25"/>
      <c r="AZ688" s="25"/>
      <c r="BA688" s="25"/>
    </row>
    <row r="689" spans="1:53">
      <c r="A689" s="1" t="s">
        <v>11</v>
      </c>
      <c r="B689" s="1">
        <v>13135050540</v>
      </c>
      <c r="C689" s="1"/>
      <c r="D689" s="12">
        <v>82.5</v>
      </c>
      <c r="E689" s="12">
        <v>80</v>
      </c>
      <c r="F689" s="12">
        <v>56.7</v>
      </c>
      <c r="G689" s="12">
        <v>50.5</v>
      </c>
      <c r="H689" s="12">
        <v>7.9</v>
      </c>
      <c r="I689" s="12">
        <v>24.4</v>
      </c>
      <c r="J689" s="12">
        <v>6.2</v>
      </c>
      <c r="K689" s="12">
        <v>36.1</v>
      </c>
      <c r="L689" s="12">
        <v>41.7</v>
      </c>
      <c r="M689" s="12">
        <v>7.7</v>
      </c>
      <c r="N689" s="12">
        <v>88.9</v>
      </c>
      <c r="O689" s="12">
        <v>4.8</v>
      </c>
      <c r="P689" s="12">
        <v>25.6</v>
      </c>
      <c r="Q689" s="12">
        <v>12</v>
      </c>
      <c r="R689" s="23"/>
      <c r="S689" s="49">
        <f t="shared" si="200"/>
        <v>0.72393571701665105</v>
      </c>
      <c r="T689" s="49">
        <f t="shared" si="201"/>
        <v>0.97440816208212311</v>
      </c>
      <c r="U689" s="49">
        <f t="shared" si="202"/>
        <v>0.51094721627686668</v>
      </c>
      <c r="V689" s="49">
        <f t="shared" si="203"/>
        <v>0.91752042333303041</v>
      </c>
      <c r="W689" s="49">
        <f t="shared" si="204"/>
        <v>0.49054567463740495</v>
      </c>
      <c r="X689" s="49">
        <f t="shared" si="205"/>
        <v>-1.611318021041231</v>
      </c>
      <c r="Y689" s="49">
        <f t="shared" si="206"/>
        <v>0.89760882205217818</v>
      </c>
      <c r="Z689" s="49">
        <f t="shared" si="207"/>
        <v>-0.2593812856478887</v>
      </c>
      <c r="AA689" s="49">
        <f t="shared" si="208"/>
        <v>-0.29634122018374892</v>
      </c>
      <c r="AB689" s="49">
        <f t="shared" si="209"/>
        <v>0.52361543711918401</v>
      </c>
      <c r="AC689" s="49">
        <f t="shared" si="210"/>
        <v>1.3004174520458871</v>
      </c>
      <c r="AD689" s="49">
        <f t="shared" si="211"/>
        <v>0.76900270939700577</v>
      </c>
      <c r="AE689" s="49">
        <f t="shared" si="212"/>
        <v>-0.15800339574080252</v>
      </c>
      <c r="AF689" s="49">
        <f t="shared" si="213"/>
        <v>3.3621546679790892E-2</v>
      </c>
      <c r="AG689" s="49">
        <f t="shared" si="214"/>
        <v>0.29678802606490112</v>
      </c>
      <c r="AH689" s="49">
        <f t="shared" si="215"/>
        <v>0.41480685633671766</v>
      </c>
      <c r="AI689" s="49">
        <f t="shared" si="216"/>
        <v>-1.0702356237484537E-2</v>
      </c>
      <c r="AJ689" s="87">
        <f t="shared" si="217"/>
        <v>0.48625957809547032</v>
      </c>
      <c r="AK689" s="89">
        <f t="shared" si="219"/>
        <v>0.67644114786845455</v>
      </c>
      <c r="AL689" s="89">
        <f t="shared" si="219"/>
        <v>0.65081172388756015</v>
      </c>
      <c r="AM689" s="89">
        <f t="shared" si="219"/>
        <v>0.62208756398677867</v>
      </c>
      <c r="AN689" s="89">
        <f t="shared" si="218"/>
        <v>0.7573365782735767</v>
      </c>
      <c r="AO689" s="25"/>
      <c r="AP689" s="25"/>
      <c r="AQ689" s="25"/>
      <c r="AR689" s="25"/>
      <c r="AS689" s="25"/>
      <c r="AT689" s="25"/>
      <c r="AU689" s="25"/>
      <c r="AV689" s="25"/>
      <c r="AW689" s="25"/>
      <c r="AX689" s="25"/>
      <c r="AY689" s="25"/>
      <c r="AZ689" s="25"/>
      <c r="BA689" s="25"/>
    </row>
    <row r="690" spans="1:53">
      <c r="A690" s="1" t="s">
        <v>11</v>
      </c>
      <c r="B690" s="1">
        <v>13135050541</v>
      </c>
      <c r="C690" s="1"/>
      <c r="D690" s="12">
        <v>57.8</v>
      </c>
      <c r="E690" s="12">
        <v>60.4</v>
      </c>
      <c r="F690" s="12">
        <v>35.200000000000003</v>
      </c>
      <c r="G690" s="12">
        <v>50.4</v>
      </c>
      <c r="H690" s="12">
        <v>7.4</v>
      </c>
      <c r="I690" s="12">
        <v>10.6</v>
      </c>
      <c r="J690" s="12">
        <v>31.3</v>
      </c>
      <c r="K690" s="12">
        <v>60.8</v>
      </c>
      <c r="L690" s="12">
        <v>50.6</v>
      </c>
      <c r="M690" s="12">
        <v>27.6</v>
      </c>
      <c r="N690" s="12">
        <v>68.8</v>
      </c>
      <c r="O690" s="12">
        <v>22.1</v>
      </c>
      <c r="P690" s="12">
        <v>38.9</v>
      </c>
      <c r="Q690" s="12">
        <v>12.3</v>
      </c>
      <c r="R690" s="23"/>
      <c r="S690" s="49">
        <f t="shared" si="200"/>
        <v>-1.3800552875628502</v>
      </c>
      <c r="T690" s="49">
        <f t="shared" si="201"/>
        <v>-0.899191208596406</v>
      </c>
      <c r="U690" s="49">
        <f t="shared" si="202"/>
        <v>-0.51935508577984868</v>
      </c>
      <c r="V690" s="49">
        <f t="shared" si="203"/>
        <v>0.91220487939363359</v>
      </c>
      <c r="W690" s="49">
        <f t="shared" si="204"/>
        <v>0.66910459602416994</v>
      </c>
      <c r="X690" s="49">
        <f t="shared" si="205"/>
        <v>3.6295107254372891E-2</v>
      </c>
      <c r="Y690" s="49">
        <f t="shared" si="206"/>
        <v>-0.36343862516352926</v>
      </c>
      <c r="Z690" s="49">
        <f t="shared" si="207"/>
        <v>-1.4780963869216845</v>
      </c>
      <c r="AA690" s="49">
        <f t="shared" si="208"/>
        <v>-1.1154803263081794</v>
      </c>
      <c r="AB690" s="49">
        <f t="shared" si="209"/>
        <v>-1.158172718166486</v>
      </c>
      <c r="AC690" s="49">
        <f t="shared" si="210"/>
        <v>-0.58794940653362571</v>
      </c>
      <c r="AD690" s="49">
        <f t="shared" si="211"/>
        <v>-1.0103574131156698</v>
      </c>
      <c r="AE690" s="49">
        <f t="shared" si="212"/>
        <v>-1.1131349694390256</v>
      </c>
      <c r="AF690" s="49">
        <f t="shared" si="213"/>
        <v>-1.1388123161659804E-2</v>
      </c>
      <c r="AG690" s="49">
        <f t="shared" si="214"/>
        <v>-0.71730809416473373</v>
      </c>
      <c r="AH690" s="49">
        <f t="shared" si="215"/>
        <v>-0.22063366063292258</v>
      </c>
      <c r="AI690" s="49">
        <f t="shared" si="216"/>
        <v>-1.2505831437987833</v>
      </c>
      <c r="AJ690" s="87">
        <f t="shared" si="217"/>
        <v>-0.68070747806249521</v>
      </c>
      <c r="AK690" s="89">
        <f t="shared" si="219"/>
        <v>0.37372479737183806</v>
      </c>
      <c r="AL690" s="89">
        <f t="shared" si="219"/>
        <v>0.46510040532561869</v>
      </c>
      <c r="AM690" s="89">
        <f t="shared" si="219"/>
        <v>0.33360185724090918</v>
      </c>
      <c r="AN690" s="89">
        <f t="shared" si="218"/>
        <v>0.43120347457546332</v>
      </c>
      <c r="AO690" s="25"/>
      <c r="AP690" s="25"/>
      <c r="AQ690" s="25"/>
      <c r="AR690" s="25"/>
      <c r="AS690" s="25"/>
      <c r="AT690" s="25"/>
      <c r="AU690" s="25"/>
      <c r="AV690" s="25"/>
      <c r="AW690" s="25"/>
      <c r="AX690" s="25"/>
      <c r="AY690" s="25"/>
      <c r="AZ690" s="25"/>
      <c r="BA690" s="25"/>
    </row>
    <row r="691" spans="1:53">
      <c r="A691" s="1" t="s">
        <v>11</v>
      </c>
      <c r="B691" s="1">
        <v>13135050542</v>
      </c>
      <c r="C691" s="1"/>
      <c r="D691" s="12">
        <v>56.4</v>
      </c>
      <c r="E691" s="12">
        <v>61.1</v>
      </c>
      <c r="F691" s="12">
        <v>33.799999999999997</v>
      </c>
      <c r="G691" s="12">
        <v>42.6</v>
      </c>
      <c r="H691" s="12">
        <v>7.3</v>
      </c>
      <c r="I691" s="12">
        <v>20.7</v>
      </c>
      <c r="J691" s="12">
        <v>47.7</v>
      </c>
      <c r="K691" s="12">
        <v>52.9</v>
      </c>
      <c r="L691" s="12">
        <v>42.8</v>
      </c>
      <c r="M691" s="12">
        <v>11.8</v>
      </c>
      <c r="N691" s="12">
        <v>67.400000000000006</v>
      </c>
      <c r="O691" s="12">
        <v>16</v>
      </c>
      <c r="P691" s="12">
        <v>36.9</v>
      </c>
      <c r="Q691" s="12">
        <v>17.7</v>
      </c>
      <c r="R691" s="23"/>
      <c r="S691" s="49">
        <f t="shared" si="200"/>
        <v>-1.4993098384297043</v>
      </c>
      <c r="T691" s="49">
        <f t="shared" si="201"/>
        <v>-0.83227694535788677</v>
      </c>
      <c r="U691" s="49">
        <f t="shared" si="202"/>
        <v>-0.58644453800679786</v>
      </c>
      <c r="V691" s="49">
        <f t="shared" si="203"/>
        <v>0.49759245212069148</v>
      </c>
      <c r="W691" s="49">
        <f t="shared" si="204"/>
        <v>0.70481638030152316</v>
      </c>
      <c r="X691" s="49">
        <f t="shared" si="205"/>
        <v>-1.1695666750489315</v>
      </c>
      <c r="Y691" s="49">
        <f t="shared" si="206"/>
        <v>-1.187389945256661</v>
      </c>
      <c r="Z691" s="49">
        <f t="shared" si="207"/>
        <v>-1.0883049172835069</v>
      </c>
      <c r="AA691" s="49">
        <f t="shared" si="208"/>
        <v>-0.39758313217665558</v>
      </c>
      <c r="AB691" s="49">
        <f t="shared" si="209"/>
        <v>0.17711636994977462</v>
      </c>
      <c r="AC691" s="49">
        <f t="shared" si="210"/>
        <v>-0.71947744643468547</v>
      </c>
      <c r="AD691" s="49">
        <f t="shared" si="211"/>
        <v>-0.38295297685397484</v>
      </c>
      <c r="AE691" s="49">
        <f t="shared" si="212"/>
        <v>-0.96950616136410483</v>
      </c>
      <c r="AF691" s="49">
        <f t="shared" si="213"/>
        <v>-0.82156218030777017</v>
      </c>
      <c r="AG691" s="49">
        <f t="shared" si="214"/>
        <v>-0.58047631113728293</v>
      </c>
      <c r="AH691" s="49">
        <f t="shared" si="215"/>
        <v>-0.58179701566825237</v>
      </c>
      <c r="AI691" s="49">
        <f t="shared" si="216"/>
        <v>-0.4362572265034626</v>
      </c>
      <c r="AJ691" s="87">
        <f t="shared" si="217"/>
        <v>-0.72337469124013387</v>
      </c>
      <c r="AK691" s="89">
        <f t="shared" si="219"/>
        <v>0.41457025290975613</v>
      </c>
      <c r="AL691" s="89">
        <f t="shared" si="219"/>
        <v>0.35954823940499614</v>
      </c>
      <c r="AM691" s="89">
        <f t="shared" si="219"/>
        <v>0.52307280487490082</v>
      </c>
      <c r="AN691" s="89">
        <f t="shared" si="218"/>
        <v>0.41927923850869242</v>
      </c>
      <c r="AO691" s="25"/>
      <c r="AP691" s="25"/>
      <c r="AQ691" s="25"/>
      <c r="AR691" s="25"/>
      <c r="AS691" s="25"/>
      <c r="AT691" s="25"/>
      <c r="AU691" s="25"/>
      <c r="AV691" s="25"/>
      <c r="AW691" s="25"/>
      <c r="AX691" s="25"/>
      <c r="AY691" s="25"/>
      <c r="AZ691" s="25"/>
      <c r="BA691" s="25"/>
    </row>
    <row r="692" spans="1:53">
      <c r="A692" s="1" t="s">
        <v>11</v>
      </c>
      <c r="B692" s="1">
        <v>13135050543</v>
      </c>
      <c r="C692" s="1"/>
      <c r="D692" s="12">
        <v>80.099999999999994</v>
      </c>
      <c r="E692" s="12">
        <v>78.7</v>
      </c>
      <c r="F692" s="12">
        <v>54.1</v>
      </c>
      <c r="G692" s="12">
        <v>48.5</v>
      </c>
      <c r="H692" s="12">
        <v>9.1999999999999993</v>
      </c>
      <c r="I692" s="12">
        <v>9.1</v>
      </c>
      <c r="J692" s="12">
        <v>7.4</v>
      </c>
      <c r="K692" s="12">
        <v>16.399999999999999</v>
      </c>
      <c r="L692" s="12">
        <v>40.9</v>
      </c>
      <c r="M692" s="12">
        <v>11.3</v>
      </c>
      <c r="N692" s="12">
        <v>85.1</v>
      </c>
      <c r="O692" s="12">
        <v>11.8</v>
      </c>
      <c r="P692" s="12">
        <v>17.100000000000001</v>
      </c>
      <c r="Q692" s="12">
        <v>9</v>
      </c>
      <c r="R692" s="23"/>
      <c r="S692" s="49">
        <f t="shared" si="200"/>
        <v>0.51949934410204313</v>
      </c>
      <c r="T692" s="49">
        <f t="shared" si="201"/>
        <v>0.85013881606773112</v>
      </c>
      <c r="U692" s="49">
        <f t="shared" si="202"/>
        <v>0.38635251928396147</v>
      </c>
      <c r="V692" s="49">
        <f t="shared" si="203"/>
        <v>0.81120954454509642</v>
      </c>
      <c r="W692" s="49">
        <f t="shared" si="204"/>
        <v>2.6292479031816276E-2</v>
      </c>
      <c r="X692" s="49">
        <f t="shared" si="205"/>
        <v>0.21538349076476465</v>
      </c>
      <c r="Y692" s="49">
        <f t="shared" si="206"/>
        <v>0.83731970106975395</v>
      </c>
      <c r="Z692" s="49">
        <f t="shared" si="207"/>
        <v>0.7126303538295925</v>
      </c>
      <c r="AA692" s="49">
        <f t="shared" si="208"/>
        <v>-0.22271073873436151</v>
      </c>
      <c r="AB692" s="49">
        <f t="shared" si="209"/>
        <v>0.21937235375092209</v>
      </c>
      <c r="AC692" s="49">
        <f t="shared" si="210"/>
        <v>0.9434127723144361</v>
      </c>
      <c r="AD692" s="49">
        <f t="shared" si="211"/>
        <v>4.9030405490142807E-2</v>
      </c>
      <c r="AE692" s="49">
        <f t="shared" si="212"/>
        <v>0.45241903857761084</v>
      </c>
      <c r="AF692" s="49">
        <f t="shared" si="213"/>
        <v>0.48371824509429678</v>
      </c>
      <c r="AG692" s="49">
        <f t="shared" si="214"/>
        <v>0.4131536331630179</v>
      </c>
      <c r="AH692" s="49">
        <f t="shared" si="215"/>
        <v>0.52088512783788088</v>
      </c>
      <c r="AI692" s="49">
        <f t="shared" si="216"/>
        <v>0.23643065628205104</v>
      </c>
      <c r="AJ692" s="87">
        <f t="shared" si="217"/>
        <v>0.48214511536912164</v>
      </c>
      <c r="AK692" s="89">
        <f t="shared" si="219"/>
        <v>0.71117727514610207</v>
      </c>
      <c r="AL692" s="89">
        <f t="shared" si="219"/>
        <v>0.68181373767981857</v>
      </c>
      <c r="AM692" s="89">
        <f t="shared" si="219"/>
        <v>0.67958852899258515</v>
      </c>
      <c r="AN692" s="89">
        <f t="shared" si="218"/>
        <v>0.75618670648249797</v>
      </c>
      <c r="AO692" s="25"/>
      <c r="AP692" s="25"/>
      <c r="AQ692" s="25"/>
      <c r="AR692" s="25"/>
      <c r="AS692" s="25"/>
      <c r="AT692" s="25"/>
      <c r="AU692" s="25"/>
      <c r="AV692" s="25"/>
      <c r="AW692" s="25"/>
      <c r="AX692" s="25"/>
      <c r="AY692" s="25"/>
      <c r="AZ692" s="25"/>
      <c r="BA692" s="25"/>
    </row>
    <row r="693" spans="1:53">
      <c r="A693" s="1" t="s">
        <v>11</v>
      </c>
      <c r="B693" s="1">
        <v>13135050544</v>
      </c>
      <c r="C693" s="1"/>
      <c r="D693" s="12">
        <v>80.5</v>
      </c>
      <c r="E693" s="12">
        <v>81.900000000000006</v>
      </c>
      <c r="F693" s="12">
        <v>53.3</v>
      </c>
      <c r="G693" s="12">
        <v>48.6</v>
      </c>
      <c r="H693" s="12">
        <v>8.1999999999999993</v>
      </c>
      <c r="I693" s="12">
        <v>11.4</v>
      </c>
      <c r="J693" s="12">
        <v>14.9</v>
      </c>
      <c r="K693" s="12">
        <v>24.2</v>
      </c>
      <c r="L693" s="12">
        <v>45.8</v>
      </c>
      <c r="M693" s="12">
        <v>9.5</v>
      </c>
      <c r="N693" s="12">
        <v>83.3</v>
      </c>
      <c r="O693" s="12">
        <v>8</v>
      </c>
      <c r="P693" s="12">
        <v>20.7</v>
      </c>
      <c r="Q693" s="12">
        <v>10.4</v>
      </c>
      <c r="R693" s="23"/>
      <c r="S693" s="49">
        <f t="shared" si="200"/>
        <v>0.55357207292114485</v>
      </c>
      <c r="T693" s="49">
        <f t="shared" si="201"/>
        <v>1.1560325908723892</v>
      </c>
      <c r="U693" s="49">
        <f t="shared" si="202"/>
        <v>0.34801568943999045</v>
      </c>
      <c r="V693" s="49">
        <f t="shared" si="203"/>
        <v>0.81652508848449323</v>
      </c>
      <c r="W693" s="49">
        <f t="shared" si="204"/>
        <v>0.38341032180534629</v>
      </c>
      <c r="X693" s="49">
        <f t="shared" si="205"/>
        <v>-5.9218697284502797E-2</v>
      </c>
      <c r="Y693" s="49">
        <f t="shared" si="206"/>
        <v>0.46051269492960228</v>
      </c>
      <c r="Z693" s="49">
        <f t="shared" si="207"/>
        <v>0.32777295342734108</v>
      </c>
      <c r="AA693" s="49">
        <f t="shared" si="208"/>
        <v>-0.67369743761185696</v>
      </c>
      <c r="AB693" s="49">
        <f t="shared" si="209"/>
        <v>0.37149389543505312</v>
      </c>
      <c r="AC693" s="49">
        <f t="shared" si="210"/>
        <v>0.77430529244164426</v>
      </c>
      <c r="AD693" s="49">
        <f t="shared" si="211"/>
        <v>0.43987251332529698</v>
      </c>
      <c r="AE693" s="49">
        <f t="shared" si="212"/>
        <v>0.19388718404275357</v>
      </c>
      <c r="AF693" s="49">
        <f t="shared" si="213"/>
        <v>0.27367311916752729</v>
      </c>
      <c r="AG693" s="49">
        <f t="shared" si="214"/>
        <v>0.31721682911729471</v>
      </c>
      <c r="AH693" s="49">
        <f t="shared" si="215"/>
        <v>0.52269282302406628</v>
      </c>
      <c r="AI693" s="49">
        <f t="shared" si="216"/>
        <v>8.5231370835124141E-3</v>
      </c>
      <c r="AJ693" s="87">
        <f t="shared" si="217"/>
        <v>0.42043452724430552</v>
      </c>
      <c r="AK693" s="89">
        <f t="shared" si="219"/>
        <v>0.68253932000585937</v>
      </c>
      <c r="AL693" s="89">
        <f t="shared" si="219"/>
        <v>0.6823420474863533</v>
      </c>
      <c r="AM693" s="89">
        <f t="shared" si="219"/>
        <v>0.62656080051394081</v>
      </c>
      <c r="AN693" s="89">
        <f t="shared" si="218"/>
        <v>0.73894040502953062</v>
      </c>
      <c r="AO693" s="25"/>
      <c r="AP693" s="25"/>
      <c r="AQ693" s="25"/>
      <c r="AR693" s="25"/>
      <c r="AS693" s="25"/>
      <c r="AT693" s="25"/>
      <c r="AU693" s="25"/>
      <c r="AV693" s="25"/>
      <c r="AW693" s="25"/>
      <c r="AX693" s="25"/>
      <c r="AY693" s="25"/>
      <c r="AZ693" s="25"/>
      <c r="BA693" s="25"/>
    </row>
    <row r="694" spans="1:53">
      <c r="A694" s="1" t="s">
        <v>11</v>
      </c>
      <c r="B694" s="1">
        <v>13135050545</v>
      </c>
      <c r="C694" s="1"/>
      <c r="D694" s="12">
        <v>79.099999999999994</v>
      </c>
      <c r="E694" s="12">
        <v>76.5</v>
      </c>
      <c r="F694" s="12">
        <v>45.2</v>
      </c>
      <c r="G694" s="12">
        <v>45.8</v>
      </c>
      <c r="H694" s="12">
        <v>9.1999999999999993</v>
      </c>
      <c r="I694" s="12">
        <v>11.1</v>
      </c>
      <c r="J694" s="12">
        <v>12.1</v>
      </c>
      <c r="K694" s="12">
        <v>33.9</v>
      </c>
      <c r="L694" s="12">
        <v>45.9</v>
      </c>
      <c r="M694" s="12">
        <v>11.6</v>
      </c>
      <c r="N694" s="12">
        <v>84.8</v>
      </c>
      <c r="O694" s="12">
        <v>14</v>
      </c>
      <c r="P694" s="12">
        <v>25.4</v>
      </c>
      <c r="Q694" s="12">
        <v>10.9</v>
      </c>
      <c r="R694" s="23"/>
      <c r="S694" s="49">
        <f t="shared" si="200"/>
        <v>0.43431752205429003</v>
      </c>
      <c r="T694" s="49">
        <f t="shared" si="201"/>
        <v>0.6398368458895286</v>
      </c>
      <c r="U694" s="49">
        <f t="shared" si="202"/>
        <v>-4.0144712730213625E-2</v>
      </c>
      <c r="V694" s="49">
        <f t="shared" si="203"/>
        <v>0.66768985818138549</v>
      </c>
      <c r="W694" s="49">
        <f t="shared" si="204"/>
        <v>2.6292479031816276E-2</v>
      </c>
      <c r="X694" s="49">
        <f t="shared" si="205"/>
        <v>-2.3401020582424364E-2</v>
      </c>
      <c r="Y694" s="49">
        <f t="shared" si="206"/>
        <v>0.60118731055525887</v>
      </c>
      <c r="Z694" s="49">
        <f t="shared" si="207"/>
        <v>-0.15083176245750998</v>
      </c>
      <c r="AA694" s="49">
        <f t="shared" si="208"/>
        <v>-0.68290124779303041</v>
      </c>
      <c r="AB694" s="49">
        <f t="shared" si="209"/>
        <v>0.1940187634702337</v>
      </c>
      <c r="AC694" s="49">
        <f t="shared" si="210"/>
        <v>0.91522819233563768</v>
      </c>
      <c r="AD694" s="49">
        <f t="shared" si="211"/>
        <v>-0.17724660430915687</v>
      </c>
      <c r="AE694" s="49">
        <f t="shared" si="212"/>
        <v>-0.14364051493331026</v>
      </c>
      <c r="AF694" s="49">
        <f t="shared" si="213"/>
        <v>0.19865700276510967</v>
      </c>
      <c r="AG694" s="49">
        <f t="shared" si="214"/>
        <v>0.10480277806337697</v>
      </c>
      <c r="AH694" s="49">
        <f t="shared" si="215"/>
        <v>0.32939689748566303</v>
      </c>
      <c r="AI694" s="49">
        <f t="shared" si="216"/>
        <v>-0.21323808226010221</v>
      </c>
      <c r="AJ694" s="87">
        <f t="shared" si="217"/>
        <v>0.19824951896457008</v>
      </c>
      <c r="AK694" s="89">
        <f t="shared" si="219"/>
        <v>0.61913191212160157</v>
      </c>
      <c r="AL694" s="89">
        <f t="shared" si="219"/>
        <v>0.62585014895967683</v>
      </c>
      <c r="AM694" s="89">
        <f t="shared" si="219"/>
        <v>0.57496314472882315</v>
      </c>
      <c r="AN694" s="89">
        <f t="shared" si="218"/>
        <v>0.67684620454367517</v>
      </c>
      <c r="AO694" s="25"/>
      <c r="AP694" s="25"/>
      <c r="AQ694" s="25"/>
      <c r="AR694" s="25"/>
      <c r="AS694" s="25"/>
      <c r="AT694" s="25"/>
      <c r="AU694" s="25"/>
      <c r="AV694" s="25"/>
      <c r="AW694" s="25"/>
      <c r="AX694" s="25"/>
      <c r="AY694" s="25"/>
      <c r="AZ694" s="25"/>
      <c r="BA694" s="25"/>
    </row>
    <row r="695" spans="1:53">
      <c r="A695" s="1" t="s">
        <v>11</v>
      </c>
      <c r="B695" s="1">
        <v>13135050546</v>
      </c>
      <c r="C695" s="1"/>
      <c r="D695" s="12">
        <v>79.8</v>
      </c>
      <c r="E695" s="12">
        <v>73.3</v>
      </c>
      <c r="F695" s="12">
        <v>49.9</v>
      </c>
      <c r="G695" s="12">
        <v>50.1</v>
      </c>
      <c r="H695" s="12">
        <v>8</v>
      </c>
      <c r="I695" s="12">
        <v>11.1</v>
      </c>
      <c r="J695" s="12">
        <v>22.9</v>
      </c>
      <c r="K695" s="12">
        <v>28.1</v>
      </c>
      <c r="L695" s="12">
        <v>35.299999999999997</v>
      </c>
      <c r="M695" s="12">
        <v>13.1</v>
      </c>
      <c r="N695" s="12">
        <v>83.6</v>
      </c>
      <c r="O695" s="12">
        <v>18.7</v>
      </c>
      <c r="P695" s="12">
        <v>19.600000000000001</v>
      </c>
      <c r="Q695" s="12">
        <v>11.9</v>
      </c>
      <c r="R695" s="23"/>
      <c r="S695" s="49">
        <f t="shared" si="200"/>
        <v>0.49394479748771747</v>
      </c>
      <c r="T695" s="49">
        <f t="shared" si="201"/>
        <v>0.33394307108487059</v>
      </c>
      <c r="U695" s="49">
        <f t="shared" si="202"/>
        <v>0.18508416260311464</v>
      </c>
      <c r="V695" s="49">
        <f t="shared" si="203"/>
        <v>0.8962582475754437</v>
      </c>
      <c r="W695" s="49">
        <f t="shared" si="204"/>
        <v>0.45483389036005206</v>
      </c>
      <c r="X695" s="49">
        <f t="shared" si="205"/>
        <v>-2.3401020582424364E-2</v>
      </c>
      <c r="Y695" s="49">
        <f t="shared" si="206"/>
        <v>5.858522171344064E-2</v>
      </c>
      <c r="Z695" s="49">
        <f t="shared" si="207"/>
        <v>0.13534425322621529</v>
      </c>
      <c r="AA695" s="49">
        <f t="shared" si="208"/>
        <v>0.29270263141134784</v>
      </c>
      <c r="AB695" s="49">
        <f t="shared" si="209"/>
        <v>6.7250812066791246E-2</v>
      </c>
      <c r="AC695" s="49">
        <f t="shared" si="210"/>
        <v>0.80248987242044267</v>
      </c>
      <c r="AD695" s="49">
        <f t="shared" si="211"/>
        <v>-0.660656579789479</v>
      </c>
      <c r="AE695" s="49">
        <f t="shared" si="212"/>
        <v>0.27288302848395984</v>
      </c>
      <c r="AF695" s="49">
        <f t="shared" si="213"/>
        <v>4.8624769960274365E-2</v>
      </c>
      <c r="AG695" s="49">
        <f t="shared" si="214"/>
        <v>0.20789475739368116</v>
      </c>
      <c r="AH695" s="49">
        <f t="shared" si="215"/>
        <v>0.34274976717745925</v>
      </c>
      <c r="AI695" s="49">
        <f t="shared" si="216"/>
        <v>0.16509923223478479</v>
      </c>
      <c r="AJ695" s="87">
        <f t="shared" si="217"/>
        <v>0.11583527276879947</v>
      </c>
      <c r="AK695" s="89">
        <f t="shared" si="219"/>
        <v>0.6499057481769801</v>
      </c>
      <c r="AL695" s="89">
        <f t="shared" si="219"/>
        <v>0.6297526055560474</v>
      </c>
      <c r="AM695" s="89">
        <f t="shared" si="219"/>
        <v>0.66299169445340367</v>
      </c>
      <c r="AN695" s="89">
        <f t="shared" si="218"/>
        <v>0.65381383721253716</v>
      </c>
      <c r="AO695" s="25"/>
      <c r="AP695" s="25"/>
      <c r="AQ695" s="25"/>
      <c r="AR695" s="25"/>
      <c r="AS695" s="25"/>
      <c r="AT695" s="25"/>
      <c r="AU695" s="25"/>
      <c r="AV695" s="25"/>
      <c r="AW695" s="25"/>
      <c r="AX695" s="25"/>
      <c r="AY695" s="25"/>
      <c r="AZ695" s="25"/>
      <c r="BA695" s="25"/>
    </row>
    <row r="696" spans="1:53">
      <c r="A696" s="1" t="s">
        <v>11</v>
      </c>
      <c r="B696" s="1">
        <v>13135050547</v>
      </c>
      <c r="C696" s="1"/>
      <c r="D696" s="12">
        <v>85.5</v>
      </c>
      <c r="E696" s="12">
        <v>73.5</v>
      </c>
      <c r="F696" s="12">
        <v>62.1</v>
      </c>
      <c r="G696" s="12">
        <v>61.3</v>
      </c>
      <c r="H696" s="12">
        <v>5.9</v>
      </c>
      <c r="I696" s="12">
        <v>0.9</v>
      </c>
      <c r="J696" s="12">
        <v>33.799999999999997</v>
      </c>
      <c r="K696" s="12">
        <v>27.5</v>
      </c>
      <c r="L696" s="12">
        <v>35.5</v>
      </c>
      <c r="M696" s="12">
        <v>9</v>
      </c>
      <c r="N696" s="12">
        <v>83.2</v>
      </c>
      <c r="O696" s="12">
        <v>11</v>
      </c>
      <c r="P696" s="12">
        <v>24.2</v>
      </c>
      <c r="Q696" s="12">
        <v>12.8</v>
      </c>
      <c r="R696" s="23"/>
      <c r="S696" s="49">
        <f t="shared" si="200"/>
        <v>0.97948118315991017</v>
      </c>
      <c r="T696" s="49">
        <f t="shared" si="201"/>
        <v>0.35306143201016199</v>
      </c>
      <c r="U696" s="49">
        <f t="shared" si="202"/>
        <v>0.76972081772366951</v>
      </c>
      <c r="V696" s="49">
        <f t="shared" si="203"/>
        <v>1.4915991687878734</v>
      </c>
      <c r="W696" s="49">
        <f t="shared" si="204"/>
        <v>1.204781360184465</v>
      </c>
      <c r="X696" s="49">
        <f t="shared" si="205"/>
        <v>1.1943999872882394</v>
      </c>
      <c r="Y696" s="49">
        <f t="shared" si="206"/>
        <v>-0.48904096054357959</v>
      </c>
      <c r="Z696" s="49">
        <f t="shared" si="207"/>
        <v>0.16494866864177316</v>
      </c>
      <c r="AA696" s="49">
        <f t="shared" si="208"/>
        <v>0.27429501104900084</v>
      </c>
      <c r="AB696" s="49">
        <f t="shared" si="209"/>
        <v>0.4137498792362006</v>
      </c>
      <c r="AC696" s="49">
        <f t="shared" si="210"/>
        <v>0.76491043244871182</v>
      </c>
      <c r="AD696" s="49">
        <f t="shared" si="211"/>
        <v>0.13131295450807007</v>
      </c>
      <c r="AE696" s="49">
        <f t="shared" si="212"/>
        <v>-5.7463230088357818E-2</v>
      </c>
      <c r="AF696" s="49">
        <f t="shared" si="213"/>
        <v>-8.6404239564077445E-2</v>
      </c>
      <c r="AG696" s="49">
        <f t="shared" si="214"/>
        <v>0.41956876895506129</v>
      </c>
      <c r="AH696" s="49">
        <f t="shared" si="215"/>
        <v>0.78628614123010565</v>
      </c>
      <c r="AI696" s="49">
        <f t="shared" si="216"/>
        <v>0.28433118630899151</v>
      </c>
      <c r="AJ696" s="87">
        <f t="shared" si="217"/>
        <v>0.18808897932608665</v>
      </c>
      <c r="AK696" s="89">
        <f t="shared" si="219"/>
        <v>0.713092247954072</v>
      </c>
      <c r="AL696" s="89">
        <f t="shared" si="219"/>
        <v>0.75937878244560642</v>
      </c>
      <c r="AM696" s="89">
        <f t="shared" si="219"/>
        <v>0.69073364745635568</v>
      </c>
      <c r="AN696" s="89">
        <f t="shared" si="218"/>
        <v>0.67400663138686634</v>
      </c>
      <c r="AO696" s="25"/>
      <c r="AP696" s="25"/>
      <c r="AQ696" s="25"/>
      <c r="AR696" s="25"/>
      <c r="AS696" s="25"/>
      <c r="AT696" s="25"/>
      <c r="AU696" s="25"/>
      <c r="AV696" s="25"/>
      <c r="AW696" s="25"/>
      <c r="AX696" s="25"/>
      <c r="AY696" s="25"/>
      <c r="AZ696" s="25"/>
      <c r="BA696" s="25"/>
    </row>
    <row r="697" spans="1:53">
      <c r="A697" s="1" t="s">
        <v>11</v>
      </c>
      <c r="B697" s="1">
        <v>13135050548</v>
      </c>
      <c r="C697" s="1"/>
      <c r="D697" s="12">
        <v>85.4</v>
      </c>
      <c r="E697" s="12">
        <v>73.7</v>
      </c>
      <c r="F697" s="12">
        <v>65.7</v>
      </c>
      <c r="G697" s="12">
        <v>60.9</v>
      </c>
      <c r="H697" s="12">
        <v>8.1999999999999993</v>
      </c>
      <c r="I697" s="12">
        <v>16.8</v>
      </c>
      <c r="J697" s="12">
        <v>10.6</v>
      </c>
      <c r="K697" s="12">
        <v>17.100000000000001</v>
      </c>
      <c r="L697" s="12">
        <v>33.4</v>
      </c>
      <c r="M697" s="12">
        <v>4.0999999999999996</v>
      </c>
      <c r="N697" s="12">
        <v>83.4</v>
      </c>
      <c r="O697" s="12">
        <v>13.4</v>
      </c>
      <c r="P697" s="12">
        <v>15.5</v>
      </c>
      <c r="Q697" s="12">
        <v>10</v>
      </c>
      <c r="R697" s="23"/>
      <c r="S697" s="49">
        <f t="shared" si="200"/>
        <v>0.97096300095513544</v>
      </c>
      <c r="T697" s="49">
        <f t="shared" si="201"/>
        <v>0.37217979293545334</v>
      </c>
      <c r="U697" s="49">
        <f t="shared" si="202"/>
        <v>0.94223655202153822</v>
      </c>
      <c r="V697" s="49">
        <f t="shared" si="203"/>
        <v>1.4703369930302868</v>
      </c>
      <c r="W697" s="49">
        <f t="shared" si="204"/>
        <v>0.38341032180534629</v>
      </c>
      <c r="X697" s="49">
        <f t="shared" si="205"/>
        <v>-0.70393687792191317</v>
      </c>
      <c r="Y697" s="49">
        <f t="shared" si="206"/>
        <v>0.67654871178328924</v>
      </c>
      <c r="Z697" s="49">
        <f t="shared" si="207"/>
        <v>0.67809186917810826</v>
      </c>
      <c r="AA697" s="49">
        <f t="shared" si="208"/>
        <v>0.46757502485364189</v>
      </c>
      <c r="AB697" s="49">
        <f t="shared" si="209"/>
        <v>0.82785852048744601</v>
      </c>
      <c r="AC697" s="49">
        <f t="shared" si="210"/>
        <v>0.78370015243457791</v>
      </c>
      <c r="AD697" s="49">
        <f t="shared" si="211"/>
        <v>-0.11553469254571153</v>
      </c>
      <c r="AE697" s="49">
        <f t="shared" si="212"/>
        <v>0.56732208503754766</v>
      </c>
      <c r="AF697" s="49">
        <f t="shared" si="213"/>
        <v>0.33368601228946149</v>
      </c>
      <c r="AG697" s="49">
        <f t="shared" si="214"/>
        <v>0.5458421358864306</v>
      </c>
      <c r="AH697" s="49">
        <f t="shared" si="215"/>
        <v>0.58739121351559087</v>
      </c>
      <c r="AI697" s="49">
        <f t="shared" si="216"/>
        <v>0.65784180483973209</v>
      </c>
      <c r="AJ697" s="87">
        <f t="shared" si="217"/>
        <v>0.39229338930396895</v>
      </c>
      <c r="AK697" s="89">
        <f t="shared" si="219"/>
        <v>0.75078592613689399</v>
      </c>
      <c r="AL697" s="89">
        <f t="shared" si="219"/>
        <v>0.70125054180823876</v>
      </c>
      <c r="AM697" s="89">
        <f t="shared" si="219"/>
        <v>0.77763915953858098</v>
      </c>
      <c r="AN697" s="89">
        <f t="shared" si="218"/>
        <v>0.73107578142284979</v>
      </c>
      <c r="AO697" s="25"/>
      <c r="AP697" s="25"/>
      <c r="AQ697" s="25"/>
      <c r="AR697" s="25"/>
      <c r="AS697" s="25"/>
      <c r="AT697" s="25"/>
      <c r="AU697" s="25"/>
      <c r="AV697" s="25"/>
      <c r="AW697" s="25"/>
      <c r="AX697" s="25"/>
      <c r="AY697" s="25"/>
      <c r="AZ697" s="25"/>
      <c r="BA697" s="25"/>
    </row>
    <row r="698" spans="1:53">
      <c r="A698" s="1" t="s">
        <v>11</v>
      </c>
      <c r="B698" s="1">
        <v>13135050549</v>
      </c>
      <c r="C698" s="1"/>
      <c r="D698" s="12">
        <v>81.599999999999994</v>
      </c>
      <c r="E698" s="12">
        <v>79.5</v>
      </c>
      <c r="F698" s="12">
        <v>61.3</v>
      </c>
      <c r="G698" s="12">
        <v>50.5</v>
      </c>
      <c r="H698" s="12">
        <v>8.3000000000000007</v>
      </c>
      <c r="I698" s="12">
        <v>14.3</v>
      </c>
      <c r="J698" s="12">
        <v>13.356400000000001</v>
      </c>
      <c r="K698" s="12">
        <v>19.899999999999999</v>
      </c>
      <c r="L698" s="12">
        <v>31</v>
      </c>
      <c r="M698" s="12">
        <v>13.1</v>
      </c>
      <c r="N698" s="12">
        <v>89.2</v>
      </c>
      <c r="O698" s="12">
        <v>10.1</v>
      </c>
      <c r="P698" s="12">
        <v>25.8</v>
      </c>
      <c r="Q698" s="12">
        <v>7.3</v>
      </c>
      <c r="R698" s="23"/>
      <c r="S698" s="49">
        <f t="shared" si="200"/>
        <v>0.64727207717367274</v>
      </c>
      <c r="T698" s="49">
        <f t="shared" si="201"/>
        <v>0.92661225976889527</v>
      </c>
      <c r="U698" s="49">
        <f t="shared" si="202"/>
        <v>0.73138398787969849</v>
      </c>
      <c r="V698" s="49">
        <f t="shared" si="203"/>
        <v>0.91752042333303041</v>
      </c>
      <c r="W698" s="49">
        <f t="shared" si="204"/>
        <v>0.34769853752799279</v>
      </c>
      <c r="X698" s="49">
        <f t="shared" si="205"/>
        <v>-0.40545623873792691</v>
      </c>
      <c r="Y698" s="49">
        <f t="shared" si="206"/>
        <v>0.53806460088666064</v>
      </c>
      <c r="Z698" s="49">
        <f t="shared" si="207"/>
        <v>0.53993793057217199</v>
      </c>
      <c r="AA698" s="49">
        <f t="shared" si="208"/>
        <v>0.68846646920180288</v>
      </c>
      <c r="AB698" s="49">
        <f t="shared" si="209"/>
        <v>6.7250812066791246E-2</v>
      </c>
      <c r="AC698" s="49">
        <f t="shared" si="210"/>
        <v>1.3286020320246856</v>
      </c>
      <c r="AD698" s="49">
        <f t="shared" si="211"/>
        <v>0.22388082215323818</v>
      </c>
      <c r="AE698" s="49">
        <f t="shared" si="212"/>
        <v>-0.17236627654829456</v>
      </c>
      <c r="AF698" s="49">
        <f t="shared" si="213"/>
        <v>0.73877304086251683</v>
      </c>
      <c r="AG698" s="49">
        <f t="shared" si="214"/>
        <v>0.49687371307087619</v>
      </c>
      <c r="AH698" s="49">
        <f t="shared" si="215"/>
        <v>0.52901366397600336</v>
      </c>
      <c r="AI698" s="49">
        <f t="shared" si="216"/>
        <v>0.43188507061358866</v>
      </c>
      <c r="AJ698" s="87">
        <f t="shared" si="217"/>
        <v>0.52972240462303655</v>
      </c>
      <c r="AK698" s="89">
        <f t="shared" si="219"/>
        <v>0.73616843382172448</v>
      </c>
      <c r="AL698" s="89">
        <f t="shared" si="219"/>
        <v>0.68418935132716363</v>
      </c>
      <c r="AM698" s="89">
        <f t="shared" si="219"/>
        <v>0.72506532435928972</v>
      </c>
      <c r="AN698" s="89">
        <f t="shared" si="218"/>
        <v>0.76948316496266067</v>
      </c>
      <c r="AO698" s="25"/>
      <c r="AP698" s="25"/>
      <c r="AQ698" s="25"/>
      <c r="AR698" s="25"/>
      <c r="AS698" s="25"/>
      <c r="AT698" s="25"/>
      <c r="AU698" s="25"/>
      <c r="AV698" s="25"/>
      <c r="AW698" s="25"/>
      <c r="AX698" s="25"/>
      <c r="AY698" s="25"/>
      <c r="AZ698" s="25"/>
      <c r="BA698" s="25"/>
    </row>
    <row r="699" spans="1:53">
      <c r="A699" s="1" t="s">
        <v>11</v>
      </c>
      <c r="B699" s="1">
        <v>13135050605</v>
      </c>
      <c r="C699" s="1"/>
      <c r="D699" s="12">
        <v>86.2</v>
      </c>
      <c r="E699" s="12">
        <v>78.2</v>
      </c>
      <c r="F699" s="12">
        <v>71</v>
      </c>
      <c r="G699" s="12">
        <v>65.599999999999994</v>
      </c>
      <c r="H699" s="12">
        <v>7.7</v>
      </c>
      <c r="I699" s="12">
        <v>4.9000000000000004</v>
      </c>
      <c r="J699" s="12">
        <v>16.8</v>
      </c>
      <c r="K699" s="12">
        <v>24.7</v>
      </c>
      <c r="L699" s="12">
        <v>31.7</v>
      </c>
      <c r="M699" s="12">
        <v>4.3</v>
      </c>
      <c r="N699" s="12">
        <v>85.3</v>
      </c>
      <c r="O699" s="12">
        <v>8.1</v>
      </c>
      <c r="P699" s="12">
        <v>16.600000000000001</v>
      </c>
      <c r="Q699" s="12">
        <v>8.3000000000000007</v>
      </c>
      <c r="R699" s="23"/>
      <c r="S699" s="49">
        <f t="shared" si="200"/>
        <v>1.0391084585933377</v>
      </c>
      <c r="T699" s="49">
        <f t="shared" si="201"/>
        <v>0.8023429137545034</v>
      </c>
      <c r="U699" s="49">
        <f t="shared" si="202"/>
        <v>1.1962180497378445</v>
      </c>
      <c r="V699" s="49">
        <f t="shared" si="203"/>
        <v>1.7201675581819311</v>
      </c>
      <c r="W699" s="49">
        <f t="shared" si="204"/>
        <v>0.56196924319211095</v>
      </c>
      <c r="X699" s="49">
        <f t="shared" si="205"/>
        <v>0.71683096459386142</v>
      </c>
      <c r="Y699" s="49">
        <f t="shared" si="206"/>
        <v>0.36505492004076384</v>
      </c>
      <c r="Z699" s="49">
        <f t="shared" si="207"/>
        <v>0.3031026072477096</v>
      </c>
      <c r="AA699" s="49">
        <f t="shared" si="208"/>
        <v>0.62403979793358921</v>
      </c>
      <c r="AB699" s="49">
        <f t="shared" si="209"/>
        <v>0.81095612696698693</v>
      </c>
      <c r="AC699" s="49">
        <f t="shared" si="210"/>
        <v>0.96220249230030208</v>
      </c>
      <c r="AD699" s="49">
        <f t="shared" si="211"/>
        <v>0.42958719469805612</v>
      </c>
      <c r="AE699" s="49">
        <f t="shared" si="212"/>
        <v>0.48832624059634105</v>
      </c>
      <c r="AF699" s="49">
        <f t="shared" si="213"/>
        <v>0.58874080805768136</v>
      </c>
      <c r="AG699" s="49">
        <f t="shared" si="214"/>
        <v>0.70370260176977872</v>
      </c>
      <c r="AH699" s="49">
        <f t="shared" si="215"/>
        <v>0.91452744401347907</v>
      </c>
      <c r="AI699" s="49">
        <f t="shared" si="216"/>
        <v>0.57936617738276197</v>
      </c>
      <c r="AJ699" s="87">
        <f t="shared" si="217"/>
        <v>0.61721418391309513</v>
      </c>
      <c r="AK699" s="89">
        <f t="shared" si="219"/>
        <v>0.79790862305548771</v>
      </c>
      <c r="AL699" s="89">
        <f t="shared" si="219"/>
        <v>0.79685807562567812</v>
      </c>
      <c r="AM699" s="89">
        <f t="shared" si="219"/>
        <v>0.75938006795786694</v>
      </c>
      <c r="AN699" s="89">
        <f t="shared" si="218"/>
        <v>0.79393455403775604</v>
      </c>
      <c r="AO699" s="25"/>
      <c r="AP699" s="25"/>
      <c r="AQ699" s="25"/>
      <c r="AR699" s="25"/>
      <c r="AS699" s="25"/>
      <c r="AT699" s="25"/>
      <c r="AU699" s="25"/>
      <c r="AV699" s="25"/>
      <c r="AW699" s="25"/>
      <c r="AX699" s="25"/>
      <c r="AY699" s="25"/>
      <c r="AZ699" s="25"/>
      <c r="BA699" s="25"/>
    </row>
    <row r="700" spans="1:53">
      <c r="A700" s="1" t="s">
        <v>11</v>
      </c>
      <c r="B700" s="1">
        <v>13135050606</v>
      </c>
      <c r="C700" s="1"/>
      <c r="D700" s="12">
        <v>87.1</v>
      </c>
      <c r="E700" s="12">
        <v>84.5</v>
      </c>
      <c r="F700" s="12">
        <v>71.7</v>
      </c>
      <c r="G700" s="12">
        <v>59</v>
      </c>
      <c r="H700" s="12">
        <v>6</v>
      </c>
      <c r="I700" s="12">
        <v>8.3000000000000007</v>
      </c>
      <c r="J700" s="12">
        <v>6.1</v>
      </c>
      <c r="K700" s="12">
        <v>28.5</v>
      </c>
      <c r="L700" s="12">
        <v>41.3</v>
      </c>
      <c r="M700" s="12">
        <v>6.7</v>
      </c>
      <c r="N700" s="12">
        <v>87.5</v>
      </c>
      <c r="O700" s="12">
        <v>11.1</v>
      </c>
      <c r="P700" s="12">
        <v>15.3</v>
      </c>
      <c r="Q700" s="12">
        <v>10.6</v>
      </c>
      <c r="R700" s="23"/>
      <c r="S700" s="49">
        <f t="shared" si="200"/>
        <v>1.1157720984363146</v>
      </c>
      <c r="T700" s="49">
        <f t="shared" si="201"/>
        <v>1.4045712829011732</v>
      </c>
      <c r="U700" s="49">
        <f t="shared" si="202"/>
        <v>1.2297627758513192</v>
      </c>
      <c r="V700" s="49">
        <f t="shared" si="203"/>
        <v>1.3693416581817495</v>
      </c>
      <c r="W700" s="49">
        <f t="shared" si="204"/>
        <v>1.1690695759071121</v>
      </c>
      <c r="X700" s="49">
        <f t="shared" si="205"/>
        <v>0.31089729530364013</v>
      </c>
      <c r="Y700" s="49">
        <f t="shared" si="206"/>
        <v>0.90263291546738011</v>
      </c>
      <c r="Z700" s="49">
        <f t="shared" si="207"/>
        <v>0.11560797628251016</v>
      </c>
      <c r="AA700" s="49">
        <f t="shared" si="208"/>
        <v>-0.25952597945905487</v>
      </c>
      <c r="AB700" s="49">
        <f t="shared" si="209"/>
        <v>0.60812740472147908</v>
      </c>
      <c r="AC700" s="49">
        <f t="shared" si="210"/>
        <v>1.1688894121448261</v>
      </c>
      <c r="AD700" s="49">
        <f t="shared" si="211"/>
        <v>0.1210276358808292</v>
      </c>
      <c r="AE700" s="49">
        <f t="shared" si="212"/>
        <v>0.58168496584503959</v>
      </c>
      <c r="AF700" s="49">
        <f t="shared" si="213"/>
        <v>0.24366667260656036</v>
      </c>
      <c r="AG700" s="49">
        <f t="shared" si="214"/>
        <v>0.5850915749359713</v>
      </c>
      <c r="AH700" s="49">
        <f t="shared" si="215"/>
        <v>1.0717210860069555</v>
      </c>
      <c r="AI700" s="49">
        <f t="shared" si="216"/>
        <v>0.1547364671816448</v>
      </c>
      <c r="AJ700" s="87">
        <f t="shared" si="217"/>
        <v>0.52881717161931374</v>
      </c>
      <c r="AK700" s="89">
        <f t="shared" si="219"/>
        <v>0.76250221881477731</v>
      </c>
      <c r="AL700" s="89">
        <f t="shared" si="219"/>
        <v>0.84279886432983464</v>
      </c>
      <c r="AM700" s="89">
        <f t="shared" si="219"/>
        <v>0.66058056781107821</v>
      </c>
      <c r="AN700" s="89">
        <f t="shared" si="218"/>
        <v>0.76923017885862621</v>
      </c>
      <c r="AO700" s="25"/>
      <c r="AP700" s="25"/>
      <c r="AQ700" s="25"/>
      <c r="AR700" s="25"/>
      <c r="AS700" s="25"/>
      <c r="AT700" s="25"/>
      <c r="AU700" s="25"/>
      <c r="AV700" s="25"/>
      <c r="AW700" s="25"/>
      <c r="AX700" s="25"/>
      <c r="AY700" s="25"/>
      <c r="AZ700" s="25"/>
      <c r="BA700" s="25"/>
    </row>
    <row r="701" spans="1:53">
      <c r="A701" s="1" t="s">
        <v>11</v>
      </c>
      <c r="B701" s="1">
        <v>13135050607</v>
      </c>
      <c r="C701" s="1"/>
      <c r="D701" s="12">
        <v>84</v>
      </c>
      <c r="E701" s="12">
        <v>76.8</v>
      </c>
      <c r="F701" s="12">
        <v>62.4</v>
      </c>
      <c r="G701" s="12">
        <v>55.6</v>
      </c>
      <c r="H701" s="12">
        <v>7.9</v>
      </c>
      <c r="I701" s="12">
        <v>3.7</v>
      </c>
      <c r="J701" s="12">
        <v>14.7</v>
      </c>
      <c r="K701" s="12">
        <v>15.2</v>
      </c>
      <c r="L701" s="12">
        <v>33.4</v>
      </c>
      <c r="M701" s="12">
        <v>3.9</v>
      </c>
      <c r="N701" s="12">
        <v>87.5</v>
      </c>
      <c r="O701" s="12">
        <v>5.9</v>
      </c>
      <c r="P701" s="12">
        <v>11.4</v>
      </c>
      <c r="Q701" s="12">
        <v>9.6</v>
      </c>
      <c r="R701" s="23"/>
      <c r="S701" s="49">
        <f t="shared" si="200"/>
        <v>0.85170845008828056</v>
      </c>
      <c r="T701" s="49">
        <f t="shared" si="201"/>
        <v>0.66851438727746504</v>
      </c>
      <c r="U701" s="49">
        <f t="shared" si="202"/>
        <v>0.78409712891515837</v>
      </c>
      <c r="V701" s="49">
        <f t="shared" si="203"/>
        <v>1.1886131642422619</v>
      </c>
      <c r="W701" s="49">
        <f t="shared" si="204"/>
        <v>0.49054567463740495</v>
      </c>
      <c r="X701" s="49">
        <f t="shared" si="205"/>
        <v>0.86010167140217486</v>
      </c>
      <c r="Y701" s="49">
        <f t="shared" si="206"/>
        <v>0.47056088176000638</v>
      </c>
      <c r="Z701" s="49">
        <f t="shared" si="207"/>
        <v>0.77183918466070811</v>
      </c>
      <c r="AA701" s="49">
        <f t="shared" si="208"/>
        <v>0.46757502485364189</v>
      </c>
      <c r="AB701" s="49">
        <f t="shared" si="209"/>
        <v>0.84476091400790498</v>
      </c>
      <c r="AC701" s="49">
        <f t="shared" si="210"/>
        <v>1.1688894121448261</v>
      </c>
      <c r="AD701" s="49">
        <f t="shared" si="211"/>
        <v>0.65586420449735583</v>
      </c>
      <c r="AE701" s="49">
        <f t="shared" si="212"/>
        <v>0.86176114159113526</v>
      </c>
      <c r="AF701" s="49">
        <f t="shared" si="213"/>
        <v>0.39369890541139563</v>
      </c>
      <c r="AG701" s="49">
        <f t="shared" si="214"/>
        <v>0.74131383609140922</v>
      </c>
      <c r="AH701" s="49">
        <f t="shared" si="215"/>
        <v>0.75916305118896443</v>
      </c>
      <c r="AI701" s="49">
        <f t="shared" si="216"/>
        <v>0.69472504117408496</v>
      </c>
      <c r="AJ701" s="87">
        <f t="shared" si="217"/>
        <v>0.77005341591117826</v>
      </c>
      <c r="AK701" s="89">
        <f t="shared" si="219"/>
        <v>0.8091358976346853</v>
      </c>
      <c r="AL701" s="89">
        <f t="shared" si="219"/>
        <v>0.7514518960093497</v>
      </c>
      <c r="AM701" s="89">
        <f t="shared" si="219"/>
        <v>0.78622086078577824</v>
      </c>
      <c r="AN701" s="89">
        <f t="shared" si="218"/>
        <v>0.83664864166802722</v>
      </c>
      <c r="AO701" s="25"/>
      <c r="AP701" s="25"/>
      <c r="AQ701" s="25"/>
      <c r="AR701" s="25"/>
      <c r="AS701" s="25"/>
      <c r="AT701" s="25"/>
      <c r="AU701" s="25"/>
      <c r="AV701" s="25"/>
      <c r="AW701" s="25"/>
      <c r="AX701" s="25"/>
      <c r="AY701" s="25"/>
      <c r="AZ701" s="25"/>
      <c r="BA701" s="25"/>
    </row>
    <row r="702" spans="1:53">
      <c r="A702" s="1" t="s">
        <v>11</v>
      </c>
      <c r="B702" s="1">
        <v>13135050608</v>
      </c>
      <c r="C702" s="1"/>
      <c r="D702" s="12">
        <v>82.9</v>
      </c>
      <c r="E702" s="12">
        <v>74.900000000000006</v>
      </c>
      <c r="F702" s="12">
        <v>61</v>
      </c>
      <c r="G702" s="12">
        <v>55.3</v>
      </c>
      <c r="H702" s="12">
        <v>6.7</v>
      </c>
      <c r="I702" s="12">
        <v>11.8</v>
      </c>
      <c r="J702" s="12">
        <v>9.1</v>
      </c>
      <c r="K702" s="12">
        <v>28.4</v>
      </c>
      <c r="L702" s="12">
        <v>38.799999999999997</v>
      </c>
      <c r="M702" s="12">
        <v>7.7</v>
      </c>
      <c r="N702" s="12">
        <v>87.1</v>
      </c>
      <c r="O702" s="12">
        <v>12.7</v>
      </c>
      <c r="P702" s="12">
        <v>22.7</v>
      </c>
      <c r="Q702" s="12">
        <v>7.9</v>
      </c>
      <c r="R702" s="23"/>
      <c r="S702" s="49">
        <f t="shared" si="200"/>
        <v>0.75800844583575266</v>
      </c>
      <c r="T702" s="49">
        <f t="shared" si="201"/>
        <v>0.48688995848720029</v>
      </c>
      <c r="U702" s="49">
        <f t="shared" si="202"/>
        <v>0.71700767668820953</v>
      </c>
      <c r="V702" s="49">
        <f t="shared" si="203"/>
        <v>1.1726665324240717</v>
      </c>
      <c r="W702" s="49">
        <f t="shared" si="204"/>
        <v>0.91908708596564104</v>
      </c>
      <c r="X702" s="49">
        <f t="shared" si="205"/>
        <v>-0.10697559955394065</v>
      </c>
      <c r="Y702" s="49">
        <f t="shared" si="206"/>
        <v>0.75191011301131949</v>
      </c>
      <c r="Z702" s="49">
        <f t="shared" si="207"/>
        <v>0.12054204551843652</v>
      </c>
      <c r="AA702" s="49">
        <f t="shared" si="208"/>
        <v>-2.9430724929720421E-2</v>
      </c>
      <c r="AB702" s="49">
        <f t="shared" si="209"/>
        <v>0.52361543711918401</v>
      </c>
      <c r="AC702" s="49">
        <f t="shared" si="210"/>
        <v>1.1313099721730939</v>
      </c>
      <c r="AD702" s="49">
        <f t="shared" si="211"/>
        <v>-4.3537462155025124E-2</v>
      </c>
      <c r="AE702" s="49">
        <f t="shared" si="212"/>
        <v>5.025837596783278E-2</v>
      </c>
      <c r="AF702" s="49">
        <f t="shared" si="213"/>
        <v>0.64875370117961551</v>
      </c>
      <c r="AG702" s="49">
        <f t="shared" si="214"/>
        <v>0.44094427024046073</v>
      </c>
      <c r="AH702" s="49">
        <f t="shared" si="215"/>
        <v>0.67122774469403634</v>
      </c>
      <c r="AI702" s="49">
        <f t="shared" si="216"/>
        <v>0.20490891923596669</v>
      </c>
      <c r="AJ702" s="87">
        <f t="shared" si="217"/>
        <v>0.44669614679137926</v>
      </c>
      <c r="AK702" s="89">
        <f t="shared" si="219"/>
        <v>0.71947301759717708</v>
      </c>
      <c r="AL702" s="89">
        <f t="shared" si="219"/>
        <v>0.72575227302150402</v>
      </c>
      <c r="AM702" s="89">
        <f t="shared" si="219"/>
        <v>0.6722542992175734</v>
      </c>
      <c r="AN702" s="89">
        <f t="shared" si="218"/>
        <v>0.74627975830932591</v>
      </c>
      <c r="AO702" s="25"/>
      <c r="AP702" s="25"/>
      <c r="AQ702" s="25"/>
      <c r="AR702" s="25"/>
      <c r="AS702" s="25"/>
      <c r="AT702" s="25"/>
      <c r="AU702" s="25"/>
      <c r="AV702" s="25"/>
      <c r="AW702" s="25"/>
      <c r="AX702" s="25"/>
      <c r="AY702" s="25"/>
      <c r="AZ702" s="25"/>
      <c r="BA702" s="25"/>
    </row>
    <row r="703" spans="1:53">
      <c r="A703" s="1" t="s">
        <v>11</v>
      </c>
      <c r="B703" s="1">
        <v>13135050609</v>
      </c>
      <c r="C703" s="1"/>
      <c r="D703" s="12">
        <v>87</v>
      </c>
      <c r="E703" s="12">
        <v>84.2</v>
      </c>
      <c r="F703" s="12">
        <v>69.8</v>
      </c>
      <c r="G703" s="12">
        <v>68.099999999999994</v>
      </c>
      <c r="H703" s="12">
        <v>7.6</v>
      </c>
      <c r="I703" s="12">
        <v>4.5999999999999996</v>
      </c>
      <c r="J703" s="12">
        <v>9.5</v>
      </c>
      <c r="K703" s="12">
        <v>16.899999999999999</v>
      </c>
      <c r="L703" s="12">
        <v>30.8</v>
      </c>
      <c r="M703" s="12">
        <v>3.5</v>
      </c>
      <c r="N703" s="12">
        <v>87.8</v>
      </c>
      <c r="O703" s="12">
        <v>11.7</v>
      </c>
      <c r="P703" s="12">
        <v>12.5</v>
      </c>
      <c r="Q703" s="12">
        <v>8.1</v>
      </c>
      <c r="R703" s="23"/>
      <c r="S703" s="49">
        <f t="shared" si="200"/>
        <v>1.1072539162315398</v>
      </c>
      <c r="T703" s="49">
        <f t="shared" si="201"/>
        <v>1.3758937415132366</v>
      </c>
      <c r="U703" s="49">
        <f t="shared" si="202"/>
        <v>1.1387128049718882</v>
      </c>
      <c r="V703" s="49">
        <f t="shared" si="203"/>
        <v>1.8530561566668486</v>
      </c>
      <c r="W703" s="49">
        <f t="shared" si="204"/>
        <v>0.59768102746946417</v>
      </c>
      <c r="X703" s="49">
        <f t="shared" si="205"/>
        <v>0.75264864129593989</v>
      </c>
      <c r="Y703" s="49">
        <f t="shared" si="206"/>
        <v>0.73181373935051142</v>
      </c>
      <c r="Z703" s="49">
        <f t="shared" si="207"/>
        <v>0.68796000764996101</v>
      </c>
      <c r="AA703" s="49">
        <f t="shared" si="208"/>
        <v>0.70687408956414954</v>
      </c>
      <c r="AB703" s="49">
        <f t="shared" si="209"/>
        <v>0.87856570104882292</v>
      </c>
      <c r="AC703" s="49">
        <f t="shared" si="210"/>
        <v>1.1970739921236246</v>
      </c>
      <c r="AD703" s="49">
        <f t="shared" si="211"/>
        <v>5.9315724117383853E-2</v>
      </c>
      <c r="AE703" s="49">
        <f t="shared" si="212"/>
        <v>0.78276529714992882</v>
      </c>
      <c r="AF703" s="49">
        <f t="shared" si="213"/>
        <v>0.61874725461864855</v>
      </c>
      <c r="AG703" s="49">
        <f t="shared" si="214"/>
        <v>0.8339518345617325</v>
      </c>
      <c r="AH703" s="49">
        <f t="shared" si="215"/>
        <v>1.07958000392849</v>
      </c>
      <c r="AI703" s="49">
        <f t="shared" si="216"/>
        <v>0.75779993275431112</v>
      </c>
      <c r="AJ703" s="87">
        <f t="shared" si="217"/>
        <v>0.66447556700239652</v>
      </c>
      <c r="AK703" s="89">
        <f t="shared" si="219"/>
        <v>0.83678913114463815</v>
      </c>
      <c r="AL703" s="89">
        <f t="shared" si="219"/>
        <v>0.84509568042937822</v>
      </c>
      <c r="AM703" s="89">
        <f t="shared" si="219"/>
        <v>0.80089663030974223</v>
      </c>
      <c r="AN703" s="89">
        <f t="shared" si="218"/>
        <v>0.8071427259999755</v>
      </c>
      <c r="AO703" s="25"/>
      <c r="AP703" s="25"/>
      <c r="AQ703" s="25"/>
      <c r="AR703" s="25"/>
      <c r="AS703" s="25"/>
      <c r="AT703" s="25"/>
      <c r="AU703" s="25"/>
      <c r="AV703" s="25"/>
      <c r="AW703" s="25"/>
      <c r="AX703" s="25"/>
      <c r="AY703" s="25"/>
      <c r="AZ703" s="25"/>
      <c r="BA703" s="25"/>
    </row>
    <row r="704" spans="1:53">
      <c r="A704" s="1" t="s">
        <v>11</v>
      </c>
      <c r="B704" s="1">
        <v>13135050610</v>
      </c>
      <c r="C704" s="1"/>
      <c r="D704" s="12">
        <v>86.5</v>
      </c>
      <c r="E704" s="12">
        <v>83.3</v>
      </c>
      <c r="F704" s="12">
        <v>70.099999999999994</v>
      </c>
      <c r="G704" s="12">
        <v>68.8</v>
      </c>
      <c r="H704" s="12">
        <v>6.1</v>
      </c>
      <c r="I704" s="12">
        <v>4.4000000000000004</v>
      </c>
      <c r="J704" s="12">
        <v>5.4</v>
      </c>
      <c r="K704" s="12">
        <v>15.1</v>
      </c>
      <c r="L704" s="12">
        <v>33</v>
      </c>
      <c r="M704" s="12">
        <v>5.5</v>
      </c>
      <c r="N704" s="12">
        <v>88</v>
      </c>
      <c r="O704" s="12">
        <v>3.2</v>
      </c>
      <c r="P704" s="12">
        <v>15.1</v>
      </c>
      <c r="Q704" s="12">
        <v>11.4</v>
      </c>
      <c r="R704" s="23"/>
      <c r="S704" s="49">
        <f t="shared" si="200"/>
        <v>1.0646630052076633</v>
      </c>
      <c r="T704" s="49">
        <f t="shared" si="201"/>
        <v>1.2898611173494261</v>
      </c>
      <c r="U704" s="49">
        <f t="shared" si="202"/>
        <v>1.1530891161633772</v>
      </c>
      <c r="V704" s="49">
        <f t="shared" si="203"/>
        <v>1.8902649642426255</v>
      </c>
      <c r="W704" s="49">
        <f t="shared" si="204"/>
        <v>1.1333577916297592</v>
      </c>
      <c r="X704" s="49">
        <f t="shared" si="205"/>
        <v>0.77652709243065876</v>
      </c>
      <c r="Y704" s="49">
        <f t="shared" si="206"/>
        <v>0.93780156937379433</v>
      </c>
      <c r="Z704" s="49">
        <f t="shared" si="207"/>
        <v>0.77677325389663432</v>
      </c>
      <c r="AA704" s="49">
        <f t="shared" si="208"/>
        <v>0.50439026557833533</v>
      </c>
      <c r="AB704" s="49">
        <f t="shared" si="209"/>
        <v>0.70954176584423301</v>
      </c>
      <c r="AC704" s="49">
        <f t="shared" si="210"/>
        <v>1.2158637121094906</v>
      </c>
      <c r="AD704" s="49">
        <f t="shared" si="211"/>
        <v>0.93356780743285994</v>
      </c>
      <c r="AE704" s="49">
        <f t="shared" si="212"/>
        <v>0.59604784665253174</v>
      </c>
      <c r="AF704" s="49">
        <f t="shared" si="213"/>
        <v>0.12364088636269201</v>
      </c>
      <c r="AG704" s="49">
        <f t="shared" si="214"/>
        <v>0.85292876654529515</v>
      </c>
      <c r="AH704" s="49">
        <f t="shared" si="215"/>
        <v>1.1779378080567577</v>
      </c>
      <c r="AI704" s="49">
        <f t="shared" si="216"/>
        <v>0.66356842843973418</v>
      </c>
      <c r="AJ704" s="87">
        <f t="shared" si="217"/>
        <v>0.71728006313939352</v>
      </c>
      <c r="AK704" s="89">
        <f t="shared" si="219"/>
        <v>0.84245390737155612</v>
      </c>
      <c r="AL704" s="89">
        <f t="shared" si="219"/>
        <v>0.87384134112886824</v>
      </c>
      <c r="AM704" s="89">
        <f t="shared" si="219"/>
        <v>0.7789715852629634</v>
      </c>
      <c r="AN704" s="89">
        <f t="shared" si="218"/>
        <v>0.821900035663088</v>
      </c>
      <c r="AO704" s="25"/>
      <c r="AP704" s="25"/>
      <c r="AQ704" s="25"/>
      <c r="AR704" s="25"/>
      <c r="AS704" s="25"/>
      <c r="AT704" s="25"/>
      <c r="AU704" s="25"/>
      <c r="AV704" s="25"/>
      <c r="AW704" s="25"/>
      <c r="AX704" s="25"/>
      <c r="AY704" s="25"/>
      <c r="AZ704" s="25"/>
      <c r="BA704" s="25"/>
    </row>
    <row r="705" spans="1:53">
      <c r="A705" s="1" t="s">
        <v>11</v>
      </c>
      <c r="B705" s="1">
        <v>13135050709</v>
      </c>
      <c r="C705" s="1"/>
      <c r="D705" s="12">
        <v>74.5</v>
      </c>
      <c r="E705" s="12">
        <v>69.599999999999994</v>
      </c>
      <c r="F705" s="12">
        <v>44.1</v>
      </c>
      <c r="G705" s="12">
        <v>37</v>
      </c>
      <c r="H705" s="12">
        <v>9.3000000000000007</v>
      </c>
      <c r="I705" s="12">
        <v>16.399999999999999</v>
      </c>
      <c r="J705" s="12">
        <v>27.1</v>
      </c>
      <c r="K705" s="12">
        <v>24.4</v>
      </c>
      <c r="L705" s="12">
        <v>35.9</v>
      </c>
      <c r="M705" s="12">
        <v>12.6</v>
      </c>
      <c r="N705" s="12">
        <v>80.400000000000006</v>
      </c>
      <c r="O705" s="12">
        <v>4.9000000000000004</v>
      </c>
      <c r="P705" s="12">
        <v>18.2</v>
      </c>
      <c r="Q705" s="12">
        <v>10.5</v>
      </c>
      <c r="R705" s="23"/>
      <c r="S705" s="49">
        <f t="shared" si="200"/>
        <v>4.2481140634626387E-2</v>
      </c>
      <c r="T705" s="49">
        <f t="shared" si="201"/>
        <v>-1.9746606033015247E-2</v>
      </c>
      <c r="U705" s="49">
        <f t="shared" si="202"/>
        <v>-9.2857853765673543E-2</v>
      </c>
      <c r="V705" s="49">
        <f t="shared" si="203"/>
        <v>0.19992199151447643</v>
      </c>
      <c r="W705" s="49">
        <f t="shared" si="204"/>
        <v>-9.4193052455372357E-3</v>
      </c>
      <c r="X705" s="49">
        <f t="shared" si="205"/>
        <v>-0.6561799756524751</v>
      </c>
      <c r="Y705" s="49">
        <f t="shared" si="206"/>
        <v>-0.15242670172504441</v>
      </c>
      <c r="Z705" s="49">
        <f t="shared" si="207"/>
        <v>0.3179048149554885</v>
      </c>
      <c r="AA705" s="49">
        <f t="shared" si="208"/>
        <v>0.23747977032430742</v>
      </c>
      <c r="AB705" s="49">
        <f t="shared" si="209"/>
        <v>0.10950679586793872</v>
      </c>
      <c r="AC705" s="49">
        <f t="shared" si="210"/>
        <v>0.50185435264659106</v>
      </c>
      <c r="AD705" s="49">
        <f t="shared" si="211"/>
        <v>0.75871739076976474</v>
      </c>
      <c r="AE705" s="49">
        <f t="shared" si="212"/>
        <v>0.37342319413640457</v>
      </c>
      <c r="AF705" s="49">
        <f t="shared" si="213"/>
        <v>0.25866989588704381</v>
      </c>
      <c r="AG705" s="49">
        <f t="shared" si="214"/>
        <v>0.19882616052024107</v>
      </c>
      <c r="AH705" s="49">
        <f t="shared" si="215"/>
        <v>-9.8318187181806085E-2</v>
      </c>
      <c r="AI705" s="49">
        <f t="shared" si="216"/>
        <v>0.22163046038257825</v>
      </c>
      <c r="AJ705" s="87">
        <f t="shared" si="217"/>
        <v>0.47316620835995105</v>
      </c>
      <c r="AK705" s="89">
        <f t="shared" si="219"/>
        <v>0.64719869458029422</v>
      </c>
      <c r="AL705" s="89">
        <f t="shared" si="219"/>
        <v>0.50084783919002285</v>
      </c>
      <c r="AM705" s="89">
        <f t="shared" si="219"/>
        <v>0.67614493585292967</v>
      </c>
      <c r="AN705" s="89">
        <f t="shared" si="218"/>
        <v>0.75367736502742844</v>
      </c>
      <c r="AO705" s="25"/>
      <c r="AP705" s="25"/>
      <c r="AQ705" s="25"/>
      <c r="AR705" s="25"/>
      <c r="AS705" s="25"/>
      <c r="AT705" s="25"/>
      <c r="AU705" s="25"/>
      <c r="AV705" s="25"/>
      <c r="AW705" s="25"/>
      <c r="AX705" s="25"/>
      <c r="AY705" s="25"/>
      <c r="AZ705" s="25"/>
      <c r="BA705" s="25"/>
    </row>
    <row r="706" spans="1:53">
      <c r="A706" s="1" t="s">
        <v>11</v>
      </c>
      <c r="B706" s="1">
        <v>13135050712</v>
      </c>
      <c r="C706" s="1"/>
      <c r="D706" s="12">
        <v>91.3</v>
      </c>
      <c r="E706" s="12">
        <v>92.8</v>
      </c>
      <c r="F706" s="12">
        <v>70.7</v>
      </c>
      <c r="G706" s="12">
        <v>61.8</v>
      </c>
      <c r="H706" s="12">
        <v>5.0999999999999996</v>
      </c>
      <c r="I706" s="12">
        <v>2.7</v>
      </c>
      <c r="J706" s="12">
        <v>13.5</v>
      </c>
      <c r="K706" s="12">
        <v>19.3</v>
      </c>
      <c r="L706" s="12">
        <v>30.5</v>
      </c>
      <c r="M706" s="12">
        <v>6.8</v>
      </c>
      <c r="N706" s="12">
        <v>88</v>
      </c>
      <c r="O706" s="12">
        <v>4</v>
      </c>
      <c r="P706" s="12">
        <v>10.9</v>
      </c>
      <c r="Q706" s="12">
        <v>6.5</v>
      </c>
      <c r="R706" s="23"/>
      <c r="S706" s="49">
        <f t="shared" si="200"/>
        <v>1.4735357510368778</v>
      </c>
      <c r="T706" s="49">
        <f t="shared" si="201"/>
        <v>2.1979832613007537</v>
      </c>
      <c r="U706" s="49">
        <f t="shared" si="202"/>
        <v>1.1818417385463558</v>
      </c>
      <c r="V706" s="49">
        <f t="shared" si="203"/>
        <v>1.5181768884848568</v>
      </c>
      <c r="W706" s="49">
        <f t="shared" si="204"/>
        <v>1.4904756344032892</v>
      </c>
      <c r="X706" s="49">
        <f t="shared" si="205"/>
        <v>0.97949392707576932</v>
      </c>
      <c r="Y706" s="49">
        <f t="shared" si="206"/>
        <v>0.53085000274243055</v>
      </c>
      <c r="Z706" s="49">
        <f t="shared" si="207"/>
        <v>0.56954234598772968</v>
      </c>
      <c r="AA706" s="49">
        <f t="shared" si="208"/>
        <v>0.73448552010766976</v>
      </c>
      <c r="AB706" s="49">
        <f t="shared" si="209"/>
        <v>0.59967620796124954</v>
      </c>
      <c r="AC706" s="49">
        <f t="shared" si="210"/>
        <v>1.2158637121094906</v>
      </c>
      <c r="AD706" s="49">
        <f t="shared" si="211"/>
        <v>0.85128525841493285</v>
      </c>
      <c r="AE706" s="49">
        <f t="shared" si="212"/>
        <v>0.89766834360986547</v>
      </c>
      <c r="AF706" s="49">
        <f t="shared" si="213"/>
        <v>0.858798827106385</v>
      </c>
      <c r="AG706" s="49">
        <f t="shared" si="214"/>
        <v>0.97646007731239814</v>
      </c>
      <c r="AH706" s="49">
        <f t="shared" si="215"/>
        <v>1.3389081719414762</v>
      </c>
      <c r="AI706" s="49">
        <f t="shared" si="216"/>
        <v>0.63456802468554974</v>
      </c>
      <c r="AJ706" s="87">
        <f t="shared" si="217"/>
        <v>0.95590403531016843</v>
      </c>
      <c r="AK706" s="89">
        <f t="shared" si="219"/>
        <v>0.87932905837697861</v>
      </c>
      <c r="AL706" s="89">
        <f t="shared" si="219"/>
        <v>0.92088589955423994</v>
      </c>
      <c r="AM706" s="89">
        <f t="shared" si="219"/>
        <v>0.77222399948143294</v>
      </c>
      <c r="AN706" s="89">
        <f t="shared" si="218"/>
        <v>0.88858844494607681</v>
      </c>
      <c r="AO706" s="25"/>
      <c r="AP706" s="25"/>
      <c r="AQ706" s="25"/>
      <c r="AR706" s="25"/>
      <c r="AS706" s="25"/>
      <c r="AT706" s="25"/>
      <c r="AU706" s="25"/>
      <c r="AV706" s="25"/>
      <c r="AW706" s="25"/>
      <c r="AX706" s="25"/>
      <c r="AY706" s="25"/>
      <c r="AZ706" s="25"/>
      <c r="BA706" s="25"/>
    </row>
    <row r="707" spans="1:53">
      <c r="A707" s="1" t="s">
        <v>11</v>
      </c>
      <c r="B707" s="1">
        <v>13135050713</v>
      </c>
      <c r="C707" s="1"/>
      <c r="D707" s="12">
        <v>91.3</v>
      </c>
      <c r="E707" s="12">
        <v>92.8</v>
      </c>
      <c r="F707" s="12">
        <v>78.400000000000006</v>
      </c>
      <c r="G707" s="12">
        <v>73.8</v>
      </c>
      <c r="H707" s="12">
        <v>10</v>
      </c>
      <c r="I707" s="12">
        <v>16.7</v>
      </c>
      <c r="J707" s="12">
        <v>12.4</v>
      </c>
      <c r="K707" s="12">
        <v>8.9</v>
      </c>
      <c r="L707" s="12">
        <v>23</v>
      </c>
      <c r="M707" s="12">
        <v>5</v>
      </c>
      <c r="N707" s="12">
        <v>88</v>
      </c>
      <c r="O707" s="12">
        <v>6.1</v>
      </c>
      <c r="P707" s="12">
        <v>13.6</v>
      </c>
      <c r="Q707" s="12">
        <v>9.6999999999999993</v>
      </c>
      <c r="R707" s="23"/>
      <c r="S707" s="49">
        <f t="shared" si="200"/>
        <v>1.4735357510368778</v>
      </c>
      <c r="T707" s="49">
        <f t="shared" si="201"/>
        <v>2.1979832613007537</v>
      </c>
      <c r="U707" s="49">
        <f t="shared" si="202"/>
        <v>1.5508337257945748</v>
      </c>
      <c r="V707" s="49">
        <f t="shared" si="203"/>
        <v>2.1560421612124605</v>
      </c>
      <c r="W707" s="49">
        <f t="shared" si="204"/>
        <v>-0.25940179518700801</v>
      </c>
      <c r="X707" s="49">
        <f t="shared" si="205"/>
        <v>-0.69199765235455357</v>
      </c>
      <c r="Y707" s="49">
        <f t="shared" si="206"/>
        <v>0.58611503030965284</v>
      </c>
      <c r="Z707" s="49">
        <f t="shared" si="207"/>
        <v>1.0826855465240648</v>
      </c>
      <c r="AA707" s="49">
        <f t="shared" si="208"/>
        <v>1.4247712836956732</v>
      </c>
      <c r="AB707" s="49">
        <f t="shared" si="209"/>
        <v>0.75179774964538049</v>
      </c>
      <c r="AC707" s="49">
        <f t="shared" si="210"/>
        <v>1.2158637121094906</v>
      </c>
      <c r="AD707" s="49">
        <f t="shared" si="211"/>
        <v>0.63529356724287411</v>
      </c>
      <c r="AE707" s="49">
        <f t="shared" si="212"/>
        <v>0.70376945270872238</v>
      </c>
      <c r="AF707" s="49">
        <f t="shared" si="213"/>
        <v>0.37869568213091215</v>
      </c>
      <c r="AG707" s="49">
        <f t="shared" si="214"/>
        <v>0.94056557428416021</v>
      </c>
      <c r="AH707" s="49">
        <f t="shared" si="215"/>
        <v>1.0018729260161083</v>
      </c>
      <c r="AI707" s="49">
        <f t="shared" si="216"/>
        <v>1.0864181932883727</v>
      </c>
      <c r="AJ707" s="87">
        <f t="shared" si="217"/>
        <v>0.73340560354799988</v>
      </c>
      <c r="AK707" s="89">
        <f t="shared" si="219"/>
        <v>0.86861424274674282</v>
      </c>
      <c r="AL707" s="89">
        <f t="shared" si="219"/>
        <v>0.82238531885293287</v>
      </c>
      <c r="AM707" s="89">
        <f t="shared" si="219"/>
        <v>0.87735694172906109</v>
      </c>
      <c r="AN707" s="89">
        <f t="shared" si="218"/>
        <v>0.82640665177921269</v>
      </c>
      <c r="AO707" s="25"/>
      <c r="AP707" s="25"/>
      <c r="AQ707" s="25"/>
      <c r="AR707" s="25"/>
      <c r="AS707" s="25"/>
      <c r="AT707" s="25"/>
      <c r="AU707" s="25"/>
      <c r="AV707" s="25"/>
      <c r="AW707" s="25"/>
      <c r="AX707" s="25"/>
      <c r="AY707" s="25"/>
      <c r="AZ707" s="25"/>
      <c r="BA707" s="25"/>
    </row>
    <row r="708" spans="1:53">
      <c r="A708" s="1" t="s">
        <v>11</v>
      </c>
      <c r="B708" s="1">
        <v>13135050714</v>
      </c>
      <c r="C708" s="1"/>
      <c r="D708" s="12">
        <v>89.5</v>
      </c>
      <c r="E708" s="12">
        <v>90.2</v>
      </c>
      <c r="F708" s="12">
        <v>73.099999999999994</v>
      </c>
      <c r="G708" s="12">
        <v>57.3</v>
      </c>
      <c r="H708" s="12">
        <v>7.9</v>
      </c>
      <c r="I708" s="12">
        <v>1.6</v>
      </c>
      <c r="J708" s="12">
        <v>6.2</v>
      </c>
      <c r="K708" s="12">
        <v>17.2</v>
      </c>
      <c r="L708" s="12">
        <v>33</v>
      </c>
      <c r="M708" s="12">
        <v>6.5</v>
      </c>
      <c r="N708" s="12">
        <v>87.2</v>
      </c>
      <c r="O708" s="12">
        <v>6.2</v>
      </c>
      <c r="P708" s="12">
        <v>6.2</v>
      </c>
      <c r="Q708" s="12">
        <v>3.7</v>
      </c>
      <c r="R708" s="23"/>
      <c r="S708" s="49">
        <f t="shared" si="200"/>
        <v>1.3202084713509226</v>
      </c>
      <c r="T708" s="49">
        <f t="shared" si="201"/>
        <v>1.94944456927197</v>
      </c>
      <c r="U708" s="49">
        <f t="shared" si="202"/>
        <v>1.2968522280782677</v>
      </c>
      <c r="V708" s="49">
        <f t="shared" si="203"/>
        <v>1.2789774112120056</v>
      </c>
      <c r="W708" s="49">
        <f t="shared" si="204"/>
        <v>0.49054567463740495</v>
      </c>
      <c r="X708" s="49">
        <f t="shared" si="205"/>
        <v>1.1108254083167235</v>
      </c>
      <c r="Y708" s="49">
        <f t="shared" si="206"/>
        <v>0.89760882205217818</v>
      </c>
      <c r="Z708" s="49">
        <f t="shared" si="207"/>
        <v>0.67315779994218206</v>
      </c>
      <c r="AA708" s="49">
        <f t="shared" si="208"/>
        <v>0.50439026557833533</v>
      </c>
      <c r="AB708" s="49">
        <f t="shared" si="209"/>
        <v>0.62502979824193805</v>
      </c>
      <c r="AC708" s="49">
        <f t="shared" si="210"/>
        <v>1.1407048321660276</v>
      </c>
      <c r="AD708" s="49">
        <f t="shared" si="211"/>
        <v>0.62500824861563309</v>
      </c>
      <c r="AE708" s="49">
        <f t="shared" si="212"/>
        <v>1.2351960425859294</v>
      </c>
      <c r="AF708" s="49">
        <f t="shared" si="213"/>
        <v>1.2788890789599239</v>
      </c>
      <c r="AG708" s="49">
        <f t="shared" si="214"/>
        <v>0.95429164068754047</v>
      </c>
      <c r="AH708" s="49">
        <f t="shared" si="215"/>
        <v>1.1920660835599246</v>
      </c>
      <c r="AI708" s="49">
        <f t="shared" si="216"/>
        <v>0.60085928792081844</v>
      </c>
      <c r="AJ708" s="87">
        <f t="shared" si="217"/>
        <v>1.0699495505818786</v>
      </c>
      <c r="AK708" s="89">
        <f t="shared" si="219"/>
        <v>0.87271159076476357</v>
      </c>
      <c r="AL708" s="89">
        <f t="shared" si="219"/>
        <v>0.87797041474414872</v>
      </c>
      <c r="AM708" s="89">
        <f t="shared" si="219"/>
        <v>0.76438091581835677</v>
      </c>
      <c r="AN708" s="89">
        <f t="shared" si="218"/>
        <v>0.920460825286331</v>
      </c>
      <c r="AO708" s="25"/>
      <c r="AP708" s="25"/>
      <c r="AQ708" s="25"/>
      <c r="AR708" s="25"/>
      <c r="AS708" s="25"/>
      <c r="AT708" s="25"/>
      <c r="AU708" s="25"/>
      <c r="AV708" s="25"/>
      <c r="AW708" s="25"/>
      <c r="AX708" s="25"/>
      <c r="AY708" s="25"/>
      <c r="AZ708" s="25"/>
      <c r="BA708" s="25"/>
    </row>
    <row r="709" spans="1:53">
      <c r="A709" s="1" t="s">
        <v>11</v>
      </c>
      <c r="B709" s="1">
        <v>13135050715</v>
      </c>
      <c r="C709" s="1"/>
      <c r="D709" s="12">
        <v>91.3</v>
      </c>
      <c r="E709" s="12">
        <v>92.8</v>
      </c>
      <c r="F709" s="12">
        <v>77.599999999999994</v>
      </c>
      <c r="G709" s="12">
        <v>68.3</v>
      </c>
      <c r="H709" s="12">
        <v>7.2</v>
      </c>
      <c r="I709" s="12">
        <v>6.2</v>
      </c>
      <c r="J709" s="12">
        <v>6.7</v>
      </c>
      <c r="K709" s="12">
        <v>21.6</v>
      </c>
      <c r="L709" s="12">
        <v>32</v>
      </c>
      <c r="M709" s="12">
        <v>5.6</v>
      </c>
      <c r="N709" s="12">
        <v>88</v>
      </c>
      <c r="O709" s="12">
        <v>11.7</v>
      </c>
      <c r="P709" s="12">
        <v>19.5</v>
      </c>
      <c r="Q709" s="12">
        <v>8.6</v>
      </c>
      <c r="R709" s="23"/>
      <c r="S709" s="49">
        <f t="shared" si="200"/>
        <v>1.4735357510368778</v>
      </c>
      <c r="T709" s="49">
        <f t="shared" si="201"/>
        <v>2.1979832613007537</v>
      </c>
      <c r="U709" s="49">
        <f t="shared" si="202"/>
        <v>1.5124968959506035</v>
      </c>
      <c r="V709" s="49">
        <f t="shared" si="203"/>
        <v>1.8636872445456421</v>
      </c>
      <c r="W709" s="49">
        <f t="shared" si="204"/>
        <v>0.74052816457887605</v>
      </c>
      <c r="X709" s="49">
        <f t="shared" si="205"/>
        <v>0.5616210322181886</v>
      </c>
      <c r="Y709" s="49">
        <f t="shared" si="206"/>
        <v>0.87248835497616806</v>
      </c>
      <c r="Z709" s="49">
        <f t="shared" si="207"/>
        <v>0.45605875356142478</v>
      </c>
      <c r="AA709" s="49">
        <f t="shared" si="208"/>
        <v>0.5964283673900691</v>
      </c>
      <c r="AB709" s="49">
        <f t="shared" si="209"/>
        <v>0.70109056908400358</v>
      </c>
      <c r="AC709" s="49">
        <f t="shared" si="210"/>
        <v>1.2158637121094906</v>
      </c>
      <c r="AD709" s="49">
        <f t="shared" si="211"/>
        <v>5.9315724117383853E-2</v>
      </c>
      <c r="AE709" s="49">
        <f t="shared" si="212"/>
        <v>0.28006446888770603</v>
      </c>
      <c r="AF709" s="49">
        <f t="shared" si="213"/>
        <v>0.54373113821623098</v>
      </c>
      <c r="AG709" s="49">
        <f t="shared" si="214"/>
        <v>0.80891563367550112</v>
      </c>
      <c r="AH709" s="49">
        <f t="shared" si="215"/>
        <v>1.3174772435153013</v>
      </c>
      <c r="AI709" s="49">
        <f t="shared" si="216"/>
        <v>0.58452589667849919</v>
      </c>
      <c r="AJ709" s="87">
        <f t="shared" si="217"/>
        <v>0.52474376083270291</v>
      </c>
      <c r="AK709" s="89">
        <f t="shared" si="219"/>
        <v>0.82931561141470966</v>
      </c>
      <c r="AL709" s="89">
        <f t="shared" si="219"/>
        <v>0.91462258163581112</v>
      </c>
      <c r="AM709" s="89">
        <f t="shared" si="219"/>
        <v>0.76058059084891749</v>
      </c>
      <c r="AN709" s="89">
        <f t="shared" si="218"/>
        <v>0.76809177988201016</v>
      </c>
      <c r="AO709" s="25"/>
      <c r="AP709" s="25"/>
      <c r="AQ709" s="25"/>
      <c r="AR709" s="25"/>
      <c r="AS709" s="25"/>
      <c r="AT709" s="25"/>
      <c r="AU709" s="25"/>
      <c r="AV709" s="25"/>
      <c r="AW709" s="25"/>
      <c r="AX709" s="25"/>
      <c r="AY709" s="25"/>
      <c r="AZ709" s="25"/>
      <c r="BA709" s="25"/>
    </row>
    <row r="710" spans="1:53">
      <c r="A710" s="1" t="s">
        <v>11</v>
      </c>
      <c r="B710" s="1">
        <v>13135050718</v>
      </c>
      <c r="C710" s="1"/>
      <c r="D710" s="12">
        <v>91.3</v>
      </c>
      <c r="E710" s="12">
        <v>92.8</v>
      </c>
      <c r="F710" s="12">
        <v>80.099999999999994</v>
      </c>
      <c r="G710" s="12">
        <v>74.2</v>
      </c>
      <c r="H710" s="12">
        <v>5.7</v>
      </c>
      <c r="I710" s="12">
        <v>1.2</v>
      </c>
      <c r="J710" s="12">
        <v>6.9</v>
      </c>
      <c r="K710" s="12">
        <v>16</v>
      </c>
      <c r="L710" s="12">
        <v>31</v>
      </c>
      <c r="M710" s="12">
        <v>4.5999999999999996</v>
      </c>
      <c r="N710" s="12">
        <v>88</v>
      </c>
      <c r="O710" s="12">
        <v>7</v>
      </c>
      <c r="P710" s="12">
        <v>13.2</v>
      </c>
      <c r="Q710" s="12">
        <v>12.7</v>
      </c>
      <c r="R710" s="23"/>
      <c r="S710" s="49">
        <f t="shared" si="200"/>
        <v>1.4735357510368778</v>
      </c>
      <c r="T710" s="49">
        <f t="shared" si="201"/>
        <v>2.1979832613007537</v>
      </c>
      <c r="U710" s="49">
        <f t="shared" si="202"/>
        <v>1.6322994892130123</v>
      </c>
      <c r="V710" s="49">
        <f t="shared" si="203"/>
        <v>2.1773043369700473</v>
      </c>
      <c r="W710" s="49">
        <f t="shared" si="204"/>
        <v>1.276204928739171</v>
      </c>
      <c r="X710" s="49">
        <f t="shared" si="205"/>
        <v>1.1585823105861612</v>
      </c>
      <c r="Y710" s="49">
        <f t="shared" si="206"/>
        <v>0.86244016814576407</v>
      </c>
      <c r="Z710" s="49">
        <f t="shared" si="207"/>
        <v>0.73236663077329767</v>
      </c>
      <c r="AA710" s="49">
        <f t="shared" si="208"/>
        <v>0.68846646920180288</v>
      </c>
      <c r="AB710" s="49">
        <f t="shared" si="209"/>
        <v>0.78560253668629854</v>
      </c>
      <c r="AC710" s="49">
        <f t="shared" si="210"/>
        <v>1.2158637121094906</v>
      </c>
      <c r="AD710" s="49">
        <f t="shared" si="211"/>
        <v>0.542725699597706</v>
      </c>
      <c r="AE710" s="49">
        <f t="shared" si="212"/>
        <v>0.73249521432370657</v>
      </c>
      <c r="AF710" s="49">
        <f t="shared" si="213"/>
        <v>-7.1401016283593702E-2</v>
      </c>
      <c r="AG710" s="49">
        <f t="shared" si="214"/>
        <v>0.96005458961553203</v>
      </c>
      <c r="AH710" s="49">
        <f t="shared" si="215"/>
        <v>1.5397643208559693</v>
      </c>
      <c r="AI710" s="49">
        <f t="shared" si="216"/>
        <v>0.73547854555379966</v>
      </c>
      <c r="AJ710" s="87">
        <f t="shared" si="217"/>
        <v>0.60492090243682728</v>
      </c>
      <c r="AK710" s="89">
        <f t="shared" si="219"/>
        <v>0.8744318802252784</v>
      </c>
      <c r="AL710" s="89">
        <f t="shared" si="219"/>
        <v>0.9795873189004134</v>
      </c>
      <c r="AM710" s="89">
        <f t="shared" si="219"/>
        <v>0.79570306555199377</v>
      </c>
      <c r="AN710" s="89">
        <f t="shared" si="218"/>
        <v>0.79049894201997606</v>
      </c>
      <c r="AO710" s="25"/>
      <c r="AP710" s="25"/>
      <c r="AQ710" s="25"/>
      <c r="AR710" s="25"/>
      <c r="AS710" s="25"/>
      <c r="AT710" s="25"/>
      <c r="AU710" s="25"/>
      <c r="AV710" s="25"/>
      <c r="AW710" s="25"/>
      <c r="AX710" s="25"/>
      <c r="AY710" s="25"/>
      <c r="AZ710" s="25"/>
      <c r="BA710" s="25"/>
    </row>
    <row r="711" spans="1:53">
      <c r="A711" s="1" t="s">
        <v>11</v>
      </c>
      <c r="B711" s="1">
        <v>13135050719</v>
      </c>
      <c r="C711" s="1"/>
      <c r="D711" s="12">
        <v>76.099999999999994</v>
      </c>
      <c r="E711" s="12">
        <v>74.7</v>
      </c>
      <c r="F711" s="12">
        <v>52.6</v>
      </c>
      <c r="G711" s="12">
        <v>35.1</v>
      </c>
      <c r="H711" s="12">
        <v>9.4</v>
      </c>
      <c r="I711" s="12">
        <v>3</v>
      </c>
      <c r="J711" s="12">
        <v>20.3</v>
      </c>
      <c r="K711" s="12">
        <v>26.7</v>
      </c>
      <c r="L711" s="12">
        <v>33.200000000000003</v>
      </c>
      <c r="M711" s="12">
        <v>13.3</v>
      </c>
      <c r="N711" s="12">
        <v>79.5</v>
      </c>
      <c r="O711" s="12">
        <v>8.3000000000000007</v>
      </c>
      <c r="P711" s="12">
        <v>19</v>
      </c>
      <c r="Q711" s="12">
        <v>11.1</v>
      </c>
      <c r="R711" s="23"/>
      <c r="S711" s="49">
        <f t="shared" ref="S711:S774" si="220">IF((D711-AVERAGE(D$7:D$782))/_xlfn.STDEV.P(D$7:D$782)&lt;3.1, (IF((D711-AVERAGE(D$7:D$782))/_xlfn.STDEV.P(D$7:D$782)&gt;-3.1, (D711-AVERAGE(D$7:D$782))/_xlfn.STDEV.P(D$7:D$782), -3.1)), 3.1)</f>
        <v>0.17877205591103082</v>
      </c>
      <c r="T711" s="49">
        <f t="shared" ref="T711:T774" si="221">IF((E711-AVERAGE(E$7:E$782))/_xlfn.STDEV.P(E$7:E$782)&lt;3.1, (IF((E711-AVERAGE(E$7:E$782))/_xlfn.STDEV.P(E$7:E$782)&gt;-3.1, (E711-AVERAGE(E$7:E$782))/_xlfn.STDEV.P(E$7:E$782), -3.1)), 3.1)</f>
        <v>0.46777159756190889</v>
      </c>
      <c r="U711" s="49">
        <f t="shared" ref="U711:U774" si="222">IF((F711-AVERAGE(F$7:F$782))/_xlfn.STDEV.P(F$7:F$782)&lt;3.1, (IF((F711-AVERAGE(F$7:F$782))/_xlfn.STDEV.P(F$7:F$782)&gt;-3.1, (F711-AVERAGE(F$7:F$782))/_xlfn.STDEV.P(F$7:F$782), -3.1)), 3.1)</f>
        <v>0.31447096332651625</v>
      </c>
      <c r="V711" s="49">
        <f t="shared" ref="V711:V774" si="223">IF((G711-AVERAGE(G$7:G$782))/_xlfn.STDEV.P(G$7:G$782)&lt;3.1, (IF((G711-AVERAGE(G$7:G$782))/_xlfn.STDEV.P(G$7:G$782)&gt;-3.1, (G711-AVERAGE(G$7:G$782))/_xlfn.STDEV.P(G$7:G$782), -3.1)), 3.1)</f>
        <v>9.8926656665939278E-2</v>
      </c>
      <c r="W711" s="49">
        <f t="shared" ref="W711:W774" si="224">IF((H711-AVERAGE(H$7:H$782))/_xlfn.STDEV.P(H$7:H$782)&lt;3.1, (IF((H711-AVERAGE(H$7:H$782))/_xlfn.STDEV.P(H$7:H$782)&gt;-3.1, -(H711-AVERAGE(H$7:H$782))/_xlfn.STDEV.P(H$7:H$782), 3.1)), -3.1)</f>
        <v>-4.5131089522890112E-2</v>
      </c>
      <c r="X711" s="49">
        <f t="shared" ref="X711:X774" si="225">IF((I711-AVERAGE(I$7:I$782))/_xlfn.STDEV.P(I$7:I$782)&lt;3.1, (IF((I711-AVERAGE(I$7:I$782))/_xlfn.STDEV.P(I$7:I$782)&gt;-3.1, -(I711-AVERAGE(I$7:I$782))/_xlfn.STDEV.P(I$7:I$782), 3.1)), -3.1)</f>
        <v>0.94367625037369107</v>
      </c>
      <c r="Y711" s="49">
        <f t="shared" ref="Y711:Y774" si="226">IF((J711-AVERAGE(J$7:J$782))/_xlfn.STDEV.P(J$7:J$782)&lt;3.1, (IF((J711-AVERAGE(J$7:J$782))/_xlfn.STDEV.P(J$7:J$782)&gt;-3.1, -(J711-AVERAGE(J$7:J$782))/_xlfn.STDEV.P(J$7:J$782), 3.1)), -3.1)</f>
        <v>0.1892116505086931</v>
      </c>
      <c r="Z711" s="49">
        <f t="shared" ref="Z711:Z774" si="227">IF((K711-AVERAGE(K$7:K$782))/_xlfn.STDEV.P(K$7:K$782)&lt;3.1, (IF((K711-AVERAGE(K$7:K$782))/_xlfn.STDEV.P(K$7:K$782)&gt;-3.1, -(K711-AVERAGE(K$7:K$782))/_xlfn.STDEV.P(K$7:K$782), 3.1)), -3.1)</f>
        <v>0.2044212225291836</v>
      </c>
      <c r="AA711" s="49">
        <f t="shared" ref="AA711:AA774" si="228">IF((L711-AVERAGE(L$7:L$782))/_xlfn.STDEV.P(L$7:L$782)&lt;3.1, (IF((L711-AVERAGE(L$7:L$782))/_xlfn.STDEV.P(L$7:L$782)&gt;-3.1, -(L711-AVERAGE(L$7:L$782))/_xlfn.STDEV.P(L$7:L$782), 3.1)), -3.1)</f>
        <v>0.48598264521598827</v>
      </c>
      <c r="AB711" s="49">
        <f t="shared" ref="AB711:AB774" si="229">IF((M711-AVERAGE(M$7:M$782))/_xlfn.STDEV.P(M$7:M$782)&lt;3.1, (IF((M711-AVERAGE(M$7:M$782))/_xlfn.STDEV.P(M$7:M$782)&gt;-3.1, -(M711-AVERAGE(M$7:M$782))/_xlfn.STDEV.P(M$7:M$782), 3.1)), -3.1)</f>
        <v>5.0348418546332152E-2</v>
      </c>
      <c r="AC711" s="49">
        <f t="shared" ref="AC711:AC774" si="230">IF((N711-AVERAGE(N$7:N$782))/_xlfn.STDEV.P(N$7:N$782)&lt;3.1, (IF((N711-AVERAGE(N$7:N$782))/_xlfn.STDEV.P(N$7:N$782)&gt;-3.1, (N711-AVERAGE(N$7:N$782))/_xlfn.STDEV.P(N$7:N$782), -3.1)), 3.1)</f>
        <v>0.41730061271019442</v>
      </c>
      <c r="AD711" s="49">
        <f t="shared" ref="AD711:AD774" si="231">IF((O711-AVERAGE(O$7:O$782))/_xlfn.STDEV.P(O$7:O$782)&lt;3.1, (IF((O711-AVERAGE(O$7:O$782))/_xlfn.STDEV.P(O$7:O$782)&gt;-3.1, -(O711-AVERAGE(O$7:O$782))/_xlfn.STDEV.P(O$7:O$782), 3.1)), -3.1)</f>
        <v>0.40901655744357424</v>
      </c>
      <c r="AE711" s="49">
        <f t="shared" ref="AE711:AE774" si="232">IF((P711-AVERAGE(P$7:P$782))/_xlfn.STDEV.P(P$7:P$782)&lt;3.1, (IF((P711-AVERAGE(P$7:P$782))/_xlfn.STDEV.P(P$7:P$782)&gt;-3.1, -(P711-AVERAGE(P$7:P$782))/_xlfn.STDEV.P(P$7:P$782), 3.1)), -3.1)</f>
        <v>0.31597167090643619</v>
      </c>
      <c r="AF711" s="49">
        <f t="shared" ref="AF711:AF774" si="233">IF((Q711-AVERAGE(Q$7:Q$782))/_xlfn.STDEV.P(Q$7:Q$782)&lt;3.1, (IF((Q711-AVERAGE(Q$7:Q$782))/_xlfn.STDEV.P(Q$7:Q$782)&gt;-3.1, -(Q711-AVERAGE(Q$7:Q$782))/_xlfn.STDEV.P(Q$7:Q$782), 3.1)), -3.1)</f>
        <v>0.16865055620414271</v>
      </c>
      <c r="AG711" s="49">
        <f t="shared" ref="AG711:AG774" si="234">AVERAGE(AH711:AJ711)</f>
        <v>0.29382209673258763</v>
      </c>
      <c r="AH711" s="49">
        <f t="shared" ref="AH711:AH774" si="235">+AVERAGE(T711,S711,U711,V711,W711,X711,Y711)</f>
        <v>0.30681401211784137</v>
      </c>
      <c r="AI711" s="49">
        <f t="shared" ref="AI711:AI774" si="236">+AVERAGE(Z711,AA711,AB711)</f>
        <v>0.24691742876383463</v>
      </c>
      <c r="AJ711" s="87">
        <f t="shared" ref="AJ711:AJ774" si="237">+AVERAGE(AC711,AD711,AE711,AF711)</f>
        <v>0.32773484931608687</v>
      </c>
      <c r="AK711" s="89">
        <f t="shared" si="219"/>
        <v>0.67555579263890742</v>
      </c>
      <c r="AL711" s="89">
        <f t="shared" si="219"/>
        <v>0.61925016468641769</v>
      </c>
      <c r="AM711" s="89">
        <f t="shared" si="219"/>
        <v>0.68202850870776477</v>
      </c>
      <c r="AN711" s="89">
        <f t="shared" si="219"/>
        <v>0.7130335608602697</v>
      </c>
      <c r="AO711" s="25"/>
      <c r="AP711" s="25"/>
      <c r="AQ711" s="25"/>
      <c r="AR711" s="25"/>
      <c r="AS711" s="25"/>
      <c r="AT711" s="25"/>
      <c r="AU711" s="25"/>
      <c r="AV711" s="25"/>
      <c r="AW711" s="25"/>
      <c r="AX711" s="25"/>
      <c r="AY711" s="25"/>
      <c r="AZ711" s="25"/>
      <c r="BA711" s="25"/>
    </row>
    <row r="712" spans="1:53">
      <c r="A712" s="1" t="s">
        <v>11</v>
      </c>
      <c r="B712" s="1">
        <v>13135050720</v>
      </c>
      <c r="C712" s="1"/>
      <c r="D712" s="12">
        <v>83.3</v>
      </c>
      <c r="E712" s="12">
        <v>80.599999999999994</v>
      </c>
      <c r="F712" s="12">
        <v>60.1</v>
      </c>
      <c r="G712" s="12">
        <v>57.8</v>
      </c>
      <c r="H712" s="12">
        <v>7.7</v>
      </c>
      <c r="I712" s="12">
        <v>9.2161000000000008</v>
      </c>
      <c r="J712" s="12">
        <v>27.3</v>
      </c>
      <c r="K712" s="12">
        <v>15.4</v>
      </c>
      <c r="L712" s="12">
        <v>30.7</v>
      </c>
      <c r="M712" s="12">
        <v>8.4</v>
      </c>
      <c r="N712" s="12">
        <v>87.1</v>
      </c>
      <c r="O712" s="12">
        <v>4.3</v>
      </c>
      <c r="P712" s="12">
        <v>10.9</v>
      </c>
      <c r="Q712" s="12">
        <v>7.3</v>
      </c>
      <c r="R712" s="23"/>
      <c r="S712" s="49">
        <f t="shared" si="220"/>
        <v>0.79208117465485317</v>
      </c>
      <c r="T712" s="49">
        <f t="shared" si="221"/>
        <v>1.0317632448579959</v>
      </c>
      <c r="U712" s="49">
        <f t="shared" si="222"/>
        <v>0.67387874311374252</v>
      </c>
      <c r="V712" s="49">
        <f t="shared" si="223"/>
        <v>1.305555130908989</v>
      </c>
      <c r="W712" s="49">
        <f t="shared" si="224"/>
        <v>0.56196924319211095</v>
      </c>
      <c r="X712" s="49">
        <f t="shared" si="225"/>
        <v>0.20152204988106018</v>
      </c>
      <c r="Y712" s="49">
        <f t="shared" si="226"/>
        <v>-0.16247488855544842</v>
      </c>
      <c r="Z712" s="49">
        <f t="shared" si="227"/>
        <v>0.76197104618885547</v>
      </c>
      <c r="AA712" s="49">
        <f t="shared" si="228"/>
        <v>0.7160778997453231</v>
      </c>
      <c r="AB712" s="49">
        <f t="shared" si="229"/>
        <v>0.46445705979757756</v>
      </c>
      <c r="AC712" s="49">
        <f t="shared" si="230"/>
        <v>1.1313099721730939</v>
      </c>
      <c r="AD712" s="49">
        <f t="shared" si="231"/>
        <v>0.82042930253321023</v>
      </c>
      <c r="AE712" s="49">
        <f t="shared" si="232"/>
        <v>0.89766834360986547</v>
      </c>
      <c r="AF712" s="49">
        <f t="shared" si="233"/>
        <v>0.73877304086251683</v>
      </c>
      <c r="AG712" s="49">
        <f t="shared" si="234"/>
        <v>0.72457737452333815</v>
      </c>
      <c r="AH712" s="49">
        <f t="shared" si="235"/>
        <v>0.62918495686475762</v>
      </c>
      <c r="AI712" s="49">
        <f t="shared" si="236"/>
        <v>0.64750200191058538</v>
      </c>
      <c r="AJ712" s="87">
        <f t="shared" si="237"/>
        <v>0.89704516479467156</v>
      </c>
      <c r="AK712" s="89">
        <f t="shared" ref="AK712:AN775" si="238">+(AG712-MIN(AG$7:AG$782))/(MAX(AG$7:AG$782)-MIN(AG$7:AG$782))</f>
        <v>0.80413992095649212</v>
      </c>
      <c r="AL712" s="89">
        <f t="shared" si="238"/>
        <v>0.71346501504017457</v>
      </c>
      <c r="AM712" s="89">
        <f t="shared" si="238"/>
        <v>0.77523337554260918</v>
      </c>
      <c r="AN712" s="89">
        <f t="shared" si="238"/>
        <v>0.8721391150184753</v>
      </c>
      <c r="AO712" s="25"/>
      <c r="AP712" s="25"/>
      <c r="AQ712" s="25"/>
      <c r="AR712" s="25"/>
      <c r="AS712" s="25"/>
      <c r="AT712" s="25"/>
      <c r="AU712" s="25"/>
      <c r="AV712" s="25"/>
      <c r="AW712" s="25"/>
      <c r="AX712" s="25"/>
      <c r="AY712" s="25"/>
      <c r="AZ712" s="25"/>
      <c r="BA712" s="25"/>
    </row>
    <row r="713" spans="1:53">
      <c r="A713" s="1" t="s">
        <v>11</v>
      </c>
      <c r="B713" s="1">
        <v>13135050721</v>
      </c>
      <c r="C713" s="1"/>
      <c r="D713" s="12">
        <v>78.7</v>
      </c>
      <c r="E713" s="12">
        <v>76.8</v>
      </c>
      <c r="F713" s="12">
        <v>55.5</v>
      </c>
      <c r="G713" s="12">
        <v>41.6</v>
      </c>
      <c r="H713" s="12">
        <v>8.1999999999999993</v>
      </c>
      <c r="I713" s="12">
        <v>12.1</v>
      </c>
      <c r="J713" s="12">
        <v>19.100000000000001</v>
      </c>
      <c r="K713" s="12">
        <v>38.299999999999997</v>
      </c>
      <c r="L713" s="12">
        <v>40.799999999999997</v>
      </c>
      <c r="M713" s="12">
        <v>8.6</v>
      </c>
      <c r="N713" s="12">
        <v>82.6</v>
      </c>
      <c r="O713" s="12">
        <v>5.9</v>
      </c>
      <c r="P713" s="12">
        <v>20.6</v>
      </c>
      <c r="Q713" s="12">
        <v>11.1</v>
      </c>
      <c r="R713" s="23"/>
      <c r="S713" s="49">
        <f t="shared" si="220"/>
        <v>0.40024479323518952</v>
      </c>
      <c r="T713" s="49">
        <f t="shared" si="221"/>
        <v>0.66851438727746504</v>
      </c>
      <c r="U713" s="49">
        <f t="shared" si="222"/>
        <v>0.45344197151091031</v>
      </c>
      <c r="V713" s="49">
        <f t="shared" si="223"/>
        <v>0.44443701272672453</v>
      </c>
      <c r="W713" s="49">
        <f t="shared" si="224"/>
        <v>0.38341032180534629</v>
      </c>
      <c r="X713" s="49">
        <f t="shared" si="225"/>
        <v>-0.14279327625601887</v>
      </c>
      <c r="Y713" s="49">
        <f t="shared" si="226"/>
        <v>0.2495007714911173</v>
      </c>
      <c r="Z713" s="49">
        <f t="shared" si="227"/>
        <v>-0.36793080883826712</v>
      </c>
      <c r="AA713" s="49">
        <f t="shared" si="228"/>
        <v>-0.21350692855318798</v>
      </c>
      <c r="AB713" s="49">
        <f t="shared" si="229"/>
        <v>0.44755466627711865</v>
      </c>
      <c r="AC713" s="49">
        <f t="shared" si="230"/>
        <v>0.70854127249111365</v>
      </c>
      <c r="AD713" s="49">
        <f t="shared" si="231"/>
        <v>0.65586420449735583</v>
      </c>
      <c r="AE713" s="49">
        <f t="shared" si="232"/>
        <v>0.20106862444649948</v>
      </c>
      <c r="AF713" s="49">
        <f t="shared" si="233"/>
        <v>0.16865055620414271</v>
      </c>
      <c r="AG713" s="49">
        <f t="shared" si="234"/>
        <v>0.24662287143138392</v>
      </c>
      <c r="AH713" s="49">
        <f t="shared" si="235"/>
        <v>0.35096514025581926</v>
      </c>
      <c r="AI713" s="49">
        <f t="shared" si="236"/>
        <v>-4.4627690371445483E-2</v>
      </c>
      <c r="AJ713" s="87">
        <f t="shared" si="237"/>
        <v>0.4335311644097779</v>
      </c>
      <c r="AK713" s="89">
        <f t="shared" si="238"/>
        <v>0.66146642088762553</v>
      </c>
      <c r="AL713" s="89">
        <f t="shared" si="238"/>
        <v>0.6321535978222258</v>
      </c>
      <c r="AM713" s="89">
        <f t="shared" si="238"/>
        <v>0.61419408415193477</v>
      </c>
      <c r="AN713" s="89">
        <f t="shared" si="238"/>
        <v>0.74260053142662519</v>
      </c>
      <c r="AO713" s="25"/>
      <c r="AP713" s="25"/>
      <c r="AQ713" s="25"/>
      <c r="AR713" s="25"/>
      <c r="AS713" s="25"/>
      <c r="AT713" s="25"/>
      <c r="AU713" s="25"/>
      <c r="AV713" s="25"/>
      <c r="AW713" s="25"/>
      <c r="AX713" s="25"/>
      <c r="AY713" s="25"/>
      <c r="AZ713" s="25"/>
      <c r="BA713" s="25"/>
    </row>
    <row r="714" spans="1:53">
      <c r="A714" s="1" t="s">
        <v>11</v>
      </c>
      <c r="B714" s="1">
        <v>13135050722</v>
      </c>
      <c r="C714" s="1"/>
      <c r="D714" s="12">
        <v>74.8</v>
      </c>
      <c r="E714" s="12">
        <v>70.599999999999994</v>
      </c>
      <c r="F714" s="12">
        <v>48.2</v>
      </c>
      <c r="G714" s="12">
        <v>36.700000000000003</v>
      </c>
      <c r="H714" s="12">
        <v>12.9</v>
      </c>
      <c r="I714" s="12">
        <v>10.7</v>
      </c>
      <c r="J714" s="12">
        <v>31.1</v>
      </c>
      <c r="K714" s="12">
        <v>34.200000000000003</v>
      </c>
      <c r="L714" s="12">
        <v>44.9</v>
      </c>
      <c r="M714" s="12">
        <v>11.2</v>
      </c>
      <c r="N714" s="12">
        <v>80.2</v>
      </c>
      <c r="O714" s="12">
        <v>16.7</v>
      </c>
      <c r="P714" s="12">
        <v>24.4</v>
      </c>
      <c r="Q714" s="12">
        <v>29.6</v>
      </c>
      <c r="R714" s="23"/>
      <c r="S714" s="49">
        <f t="shared" si="220"/>
        <v>6.8035687248952065E-2</v>
      </c>
      <c r="T714" s="49">
        <f t="shared" si="221"/>
        <v>7.5845198593440313E-2</v>
      </c>
      <c r="U714" s="49">
        <f t="shared" si="222"/>
        <v>0.10361839918467688</v>
      </c>
      <c r="V714" s="49">
        <f t="shared" si="223"/>
        <v>0.18397535969628648</v>
      </c>
      <c r="W714" s="49">
        <f t="shared" si="224"/>
        <v>-1.2950435392302453</v>
      </c>
      <c r="X714" s="49">
        <f t="shared" si="225"/>
        <v>2.435588168701348E-2</v>
      </c>
      <c r="Y714" s="49">
        <f t="shared" si="226"/>
        <v>-0.35339043833312528</v>
      </c>
      <c r="Z714" s="49">
        <f t="shared" si="227"/>
        <v>-0.16563397016528908</v>
      </c>
      <c r="AA714" s="49">
        <f t="shared" si="228"/>
        <v>-0.59086314598129663</v>
      </c>
      <c r="AB714" s="49">
        <f t="shared" si="229"/>
        <v>0.22782355051115172</v>
      </c>
      <c r="AC714" s="49">
        <f t="shared" si="230"/>
        <v>0.48306463266072497</v>
      </c>
      <c r="AD714" s="49">
        <f t="shared" si="231"/>
        <v>-0.45495020724466106</v>
      </c>
      <c r="AE714" s="49">
        <f t="shared" si="232"/>
        <v>-7.1826110895849851E-2</v>
      </c>
      <c r="AF714" s="49">
        <f t="shared" si="233"/>
        <v>-2.6069457506853104</v>
      </c>
      <c r="AG714" s="49">
        <f t="shared" si="234"/>
        <v>-0.336420267504346</v>
      </c>
      <c r="AH714" s="49">
        <f t="shared" si="235"/>
        <v>-0.1703719215932859</v>
      </c>
      <c r="AI714" s="49">
        <f t="shared" si="236"/>
        <v>-0.17622452187847801</v>
      </c>
      <c r="AJ714" s="87">
        <f t="shared" si="237"/>
        <v>-0.66266435904127408</v>
      </c>
      <c r="AK714" s="89">
        <f t="shared" si="238"/>
        <v>0.48742306574615291</v>
      </c>
      <c r="AL714" s="89">
        <f t="shared" si="238"/>
        <v>0.47978970130375526</v>
      </c>
      <c r="AM714" s="89">
        <f t="shared" si="238"/>
        <v>0.58357516875000015</v>
      </c>
      <c r="AN714" s="89">
        <f t="shared" si="238"/>
        <v>0.43624599773473649</v>
      </c>
      <c r="AO714" s="25"/>
      <c r="AP714" s="25"/>
      <c r="AQ714" s="25"/>
      <c r="AR714" s="25"/>
      <c r="AS714" s="25"/>
      <c r="AT714" s="25"/>
      <c r="AU714" s="25"/>
      <c r="AV714" s="25"/>
      <c r="AW714" s="25"/>
      <c r="AX714" s="25"/>
      <c r="AY714" s="25"/>
      <c r="AZ714" s="25"/>
      <c r="BA714" s="25"/>
    </row>
    <row r="715" spans="1:53" ht="15" thickBot="1">
      <c r="A715" s="1" t="s">
        <v>11</v>
      </c>
      <c r="B715" s="1">
        <v>13135050723</v>
      </c>
      <c r="C715" s="1"/>
      <c r="D715" s="12">
        <v>74.099999999999994</v>
      </c>
      <c r="E715" s="12">
        <v>68.5</v>
      </c>
      <c r="F715" s="12">
        <v>48.4</v>
      </c>
      <c r="G715" s="12">
        <v>37.5</v>
      </c>
      <c r="H715" s="12">
        <v>10</v>
      </c>
      <c r="I715" s="12">
        <v>14.3</v>
      </c>
      <c r="J715" s="12">
        <v>4.2</v>
      </c>
      <c r="K715" s="12">
        <v>19.399999999999999</v>
      </c>
      <c r="L715" s="12">
        <v>43.2</v>
      </c>
      <c r="M715" s="12">
        <v>6.4</v>
      </c>
      <c r="N715" s="12">
        <v>80.599999999999994</v>
      </c>
      <c r="O715" s="12">
        <v>10.9</v>
      </c>
      <c r="P715" s="12">
        <v>19</v>
      </c>
      <c r="Q715" s="12">
        <v>13</v>
      </c>
      <c r="R715" s="23"/>
      <c r="S715" s="49">
        <f t="shared" si="220"/>
        <v>8.4084118155246749E-3</v>
      </c>
      <c r="T715" s="49">
        <f t="shared" si="221"/>
        <v>-0.12489759112211582</v>
      </c>
      <c r="U715" s="49">
        <f t="shared" si="222"/>
        <v>0.11320260664566938</v>
      </c>
      <c r="V715" s="49">
        <f t="shared" si="223"/>
        <v>0.2264997112114599</v>
      </c>
      <c r="W715" s="49">
        <f t="shared" si="224"/>
        <v>-0.25940179518700801</v>
      </c>
      <c r="X715" s="49">
        <f t="shared" si="225"/>
        <v>-0.40545623873792691</v>
      </c>
      <c r="Y715" s="49">
        <f t="shared" si="226"/>
        <v>0.99809069035621856</v>
      </c>
      <c r="Z715" s="49">
        <f t="shared" si="227"/>
        <v>0.56460827675180347</v>
      </c>
      <c r="AA715" s="49">
        <f t="shared" si="228"/>
        <v>-0.43439837290134958</v>
      </c>
      <c r="AB715" s="49">
        <f t="shared" si="229"/>
        <v>0.63348099500216748</v>
      </c>
      <c r="AC715" s="49">
        <f t="shared" si="230"/>
        <v>0.52064407263245571</v>
      </c>
      <c r="AD715" s="49">
        <f t="shared" si="231"/>
        <v>0.14159827313531093</v>
      </c>
      <c r="AE715" s="49">
        <f t="shared" si="232"/>
        <v>0.31597167090643619</v>
      </c>
      <c r="AF715" s="49">
        <f t="shared" si="233"/>
        <v>-0.1164106861250444</v>
      </c>
      <c r="AG715" s="49">
        <f t="shared" si="234"/>
        <v>0.183168907338046</v>
      </c>
      <c r="AH715" s="49">
        <f t="shared" si="235"/>
        <v>7.9492256425974545E-2</v>
      </c>
      <c r="AI715" s="49">
        <f t="shared" si="236"/>
        <v>0.25456363295087381</v>
      </c>
      <c r="AJ715" s="87">
        <f t="shared" si="237"/>
        <v>0.21545083263728959</v>
      </c>
      <c r="AK715" s="89">
        <f t="shared" si="238"/>
        <v>0.64252487081983811</v>
      </c>
      <c r="AL715" s="89">
        <f t="shared" si="238"/>
        <v>0.55281401234807215</v>
      </c>
      <c r="AM715" s="89">
        <f t="shared" si="238"/>
        <v>0.6838075673406192</v>
      </c>
      <c r="AN715" s="89">
        <f t="shared" si="238"/>
        <v>0.68165346777031532</v>
      </c>
      <c r="AO715" s="25"/>
      <c r="AP715" s="25"/>
      <c r="AQ715" s="25"/>
      <c r="AR715" s="25"/>
      <c r="AS715" s="25"/>
      <c r="AT715" s="25"/>
      <c r="AU715" s="59"/>
      <c r="AV715" s="59"/>
      <c r="AW715" s="59"/>
      <c r="AX715" s="59"/>
      <c r="AY715" s="59"/>
      <c r="AZ715" s="59"/>
      <c r="BA715" s="59"/>
    </row>
    <row r="716" spans="1:53">
      <c r="A716" s="1" t="s">
        <v>11</v>
      </c>
      <c r="B716" s="1">
        <v>13135050724</v>
      </c>
      <c r="C716" s="1"/>
      <c r="D716" s="12">
        <v>83.6</v>
      </c>
      <c r="E716" s="12">
        <v>80.8</v>
      </c>
      <c r="F716" s="12">
        <v>67.099999999999994</v>
      </c>
      <c r="G716" s="12">
        <v>58.7</v>
      </c>
      <c r="H716" s="12">
        <v>10</v>
      </c>
      <c r="I716" s="12">
        <v>4</v>
      </c>
      <c r="J716" s="12">
        <v>12.1</v>
      </c>
      <c r="K716" s="12">
        <v>26.4</v>
      </c>
      <c r="L716" s="12">
        <v>46.3</v>
      </c>
      <c r="M716" s="12">
        <v>4.5</v>
      </c>
      <c r="N716" s="12">
        <v>87.3</v>
      </c>
      <c r="O716" s="12">
        <v>3.5</v>
      </c>
      <c r="P716" s="12">
        <v>12.1</v>
      </c>
      <c r="Q716" s="12">
        <v>12.5</v>
      </c>
      <c r="R716" s="23"/>
      <c r="S716" s="49">
        <f t="shared" si="220"/>
        <v>0.81763572126917894</v>
      </c>
      <c r="T716" s="49">
        <f t="shared" si="221"/>
        <v>1.0508816057832873</v>
      </c>
      <c r="U716" s="49">
        <f t="shared" si="222"/>
        <v>1.0093260042484866</v>
      </c>
      <c r="V716" s="49">
        <f t="shared" si="223"/>
        <v>1.3533950263635597</v>
      </c>
      <c r="W716" s="49">
        <f t="shared" si="224"/>
        <v>-0.25940179518700801</v>
      </c>
      <c r="X716" s="49">
        <f t="shared" si="225"/>
        <v>0.8242839947000965</v>
      </c>
      <c r="Y716" s="49">
        <f t="shared" si="226"/>
        <v>0.60118731055525887</v>
      </c>
      <c r="Z716" s="49">
        <f t="shared" si="227"/>
        <v>0.21922343023696253</v>
      </c>
      <c r="AA716" s="49">
        <f t="shared" si="228"/>
        <v>-0.71971648851772385</v>
      </c>
      <c r="AB716" s="49">
        <f t="shared" si="229"/>
        <v>0.79405373344652797</v>
      </c>
      <c r="AC716" s="49">
        <f t="shared" si="230"/>
        <v>1.1500996921589601</v>
      </c>
      <c r="AD716" s="49">
        <f t="shared" si="231"/>
        <v>0.90271185155113742</v>
      </c>
      <c r="AE716" s="49">
        <f t="shared" si="232"/>
        <v>0.81149105876491301</v>
      </c>
      <c r="AF716" s="49">
        <f t="shared" si="233"/>
        <v>-4.1394569722626756E-2</v>
      </c>
      <c r="AG716" s="49">
        <f t="shared" si="234"/>
        <v>0.52487484922712635</v>
      </c>
      <c r="AH716" s="49">
        <f t="shared" si="235"/>
        <v>0.7710439811046943</v>
      </c>
      <c r="AI716" s="49">
        <f t="shared" si="236"/>
        <v>9.785355838858889E-2</v>
      </c>
      <c r="AJ716" s="87">
        <f t="shared" si="237"/>
        <v>0.70572700818809597</v>
      </c>
      <c r="AK716" s="89">
        <f t="shared" si="238"/>
        <v>0.74452701204511773</v>
      </c>
      <c r="AL716" s="89">
        <f t="shared" si="238"/>
        <v>0.75492416934016349</v>
      </c>
      <c r="AM716" s="89">
        <f t="shared" si="238"/>
        <v>0.64734550012590031</v>
      </c>
      <c r="AN716" s="89">
        <f t="shared" si="238"/>
        <v>0.81867129527270677</v>
      </c>
      <c r="AO716" s="25"/>
      <c r="AP716" s="25"/>
      <c r="AQ716" s="25"/>
      <c r="AR716" s="25"/>
      <c r="AS716" s="25"/>
      <c r="AT716" s="25"/>
    </row>
    <row r="717" spans="1:53">
      <c r="A717" s="1" t="s">
        <v>11</v>
      </c>
      <c r="B717" s="1">
        <v>13135050725</v>
      </c>
      <c r="C717" s="1"/>
      <c r="D717" s="12">
        <v>74.099999999999994</v>
      </c>
      <c r="E717" s="12">
        <v>68.5</v>
      </c>
      <c r="F717" s="12">
        <v>44.3</v>
      </c>
      <c r="G717" s="12">
        <v>37.5</v>
      </c>
      <c r="H717" s="12">
        <v>8.1</v>
      </c>
      <c r="I717" s="12">
        <v>1.4</v>
      </c>
      <c r="J717" s="12">
        <v>11.6</v>
      </c>
      <c r="K717" s="12">
        <v>20.399999999999999</v>
      </c>
      <c r="L717" s="12">
        <v>35.299999999999997</v>
      </c>
      <c r="M717" s="12">
        <v>9.1999999999999993</v>
      </c>
      <c r="N717" s="12">
        <v>80.599999999999994</v>
      </c>
      <c r="O717" s="12">
        <v>5.9</v>
      </c>
      <c r="P717" s="12">
        <v>13.7</v>
      </c>
      <c r="Q717" s="12">
        <v>10.7</v>
      </c>
      <c r="R717" s="23"/>
      <c r="S717" s="49">
        <f t="shared" si="220"/>
        <v>8.4084118155246749E-3</v>
      </c>
      <c r="T717" s="49">
        <f t="shared" si="221"/>
        <v>-0.12489759112211582</v>
      </c>
      <c r="U717" s="49">
        <f t="shared" si="222"/>
        <v>-8.3273646304681051E-2</v>
      </c>
      <c r="V717" s="49">
        <f t="shared" si="223"/>
        <v>0.2264997112114599</v>
      </c>
      <c r="W717" s="49">
        <f t="shared" si="224"/>
        <v>0.41912210608269918</v>
      </c>
      <c r="X717" s="49">
        <f t="shared" si="225"/>
        <v>1.1347038594514423</v>
      </c>
      <c r="Y717" s="49">
        <f t="shared" si="226"/>
        <v>0.62630777763126899</v>
      </c>
      <c r="Z717" s="49">
        <f t="shared" si="227"/>
        <v>0.5152675843925405</v>
      </c>
      <c r="AA717" s="49">
        <f t="shared" si="228"/>
        <v>0.29270263141134784</v>
      </c>
      <c r="AB717" s="49">
        <f t="shared" si="229"/>
        <v>0.39684748571574169</v>
      </c>
      <c r="AC717" s="49">
        <f t="shared" si="230"/>
        <v>0.52064407263245571</v>
      </c>
      <c r="AD717" s="49">
        <f t="shared" si="231"/>
        <v>0.65586420449735583</v>
      </c>
      <c r="AE717" s="49">
        <f t="shared" si="232"/>
        <v>0.69658801230497636</v>
      </c>
      <c r="AF717" s="49">
        <f t="shared" si="233"/>
        <v>0.22866344932607688</v>
      </c>
      <c r="AG717" s="49">
        <f t="shared" si="234"/>
        <v>0.41410435595918643</v>
      </c>
      <c r="AH717" s="49">
        <f t="shared" si="235"/>
        <v>0.31526723268079976</v>
      </c>
      <c r="AI717" s="49">
        <f t="shared" si="236"/>
        <v>0.40160590050654338</v>
      </c>
      <c r="AJ717" s="87">
        <f t="shared" si="237"/>
        <v>0.52543993469021621</v>
      </c>
      <c r="AK717" s="89">
        <f t="shared" si="238"/>
        <v>0.71146107401826908</v>
      </c>
      <c r="AL717" s="89">
        <f t="shared" si="238"/>
        <v>0.62172066931260739</v>
      </c>
      <c r="AM717" s="89">
        <f t="shared" si="238"/>
        <v>0.7180202052836161</v>
      </c>
      <c r="AN717" s="89">
        <f t="shared" si="238"/>
        <v>0.76828634007946073</v>
      </c>
      <c r="AO717" s="25"/>
      <c r="AP717" s="25"/>
      <c r="AQ717" s="25"/>
      <c r="AR717" s="25"/>
      <c r="AS717" s="25"/>
      <c r="AT717" s="25"/>
    </row>
    <row r="718" spans="1:53">
      <c r="A718" s="1" t="s">
        <v>11</v>
      </c>
      <c r="B718" s="1">
        <v>13135050726</v>
      </c>
      <c r="C718" s="1"/>
      <c r="D718" s="12">
        <v>82.5</v>
      </c>
      <c r="E718" s="12">
        <v>73.099999999999994</v>
      </c>
      <c r="F718" s="12">
        <v>63.8</v>
      </c>
      <c r="G718" s="12">
        <v>57</v>
      </c>
      <c r="H718" s="12">
        <v>5.0999999999999996</v>
      </c>
      <c r="I718" s="12">
        <v>7</v>
      </c>
      <c r="J718" s="12">
        <v>7.7</v>
      </c>
      <c r="K718" s="12">
        <v>18.3</v>
      </c>
      <c r="L718" s="12">
        <v>41.4</v>
      </c>
      <c r="M718" s="12">
        <v>4.0999999999999996</v>
      </c>
      <c r="N718" s="12">
        <v>85.6</v>
      </c>
      <c r="O718" s="12">
        <v>6.1</v>
      </c>
      <c r="P718" s="12">
        <v>13.9</v>
      </c>
      <c r="Q718" s="12">
        <v>7.1</v>
      </c>
      <c r="R718" s="23"/>
      <c r="S718" s="49">
        <f t="shared" si="220"/>
        <v>0.72393571701665105</v>
      </c>
      <c r="T718" s="49">
        <f t="shared" si="221"/>
        <v>0.31482471015957919</v>
      </c>
      <c r="U718" s="49">
        <f t="shared" si="222"/>
        <v>0.85118658114210721</v>
      </c>
      <c r="V718" s="49">
        <f t="shared" si="223"/>
        <v>1.2630307793938156</v>
      </c>
      <c r="W718" s="49">
        <f t="shared" si="224"/>
        <v>1.4904756344032892</v>
      </c>
      <c r="X718" s="49">
        <f t="shared" si="225"/>
        <v>0.46610722767931306</v>
      </c>
      <c r="Y718" s="49">
        <f t="shared" si="226"/>
        <v>0.82224742082414781</v>
      </c>
      <c r="Z718" s="49">
        <f t="shared" si="227"/>
        <v>0.61888303834699276</v>
      </c>
      <c r="AA718" s="49">
        <f t="shared" si="228"/>
        <v>-0.26872978964022837</v>
      </c>
      <c r="AB718" s="49">
        <f t="shared" si="229"/>
        <v>0.82785852048744601</v>
      </c>
      <c r="AC718" s="49">
        <f t="shared" si="230"/>
        <v>0.9903870722791005</v>
      </c>
      <c r="AD718" s="49">
        <f t="shared" si="231"/>
        <v>0.63529356724287411</v>
      </c>
      <c r="AE718" s="49">
        <f t="shared" si="232"/>
        <v>0.68222513149748421</v>
      </c>
      <c r="AF718" s="49">
        <f t="shared" si="233"/>
        <v>0.7687794874234839</v>
      </c>
      <c r="AG718" s="49">
        <f t="shared" si="234"/>
        <v>0.6697476857625656</v>
      </c>
      <c r="AH718" s="49">
        <f t="shared" si="235"/>
        <v>0.84740115294555751</v>
      </c>
      <c r="AI718" s="49">
        <f t="shared" si="236"/>
        <v>0.39267058973140351</v>
      </c>
      <c r="AJ718" s="87">
        <f t="shared" si="237"/>
        <v>0.76917131461073573</v>
      </c>
      <c r="AK718" s="89">
        <f t="shared" si="238"/>
        <v>0.78777279071171025</v>
      </c>
      <c r="AL718" s="89">
        <f t="shared" si="238"/>
        <v>0.77724001273625731</v>
      </c>
      <c r="AM718" s="89">
        <f t="shared" si="238"/>
        <v>0.71594120747203593</v>
      </c>
      <c r="AN718" s="89">
        <f t="shared" si="238"/>
        <v>0.8364021201973727</v>
      </c>
      <c r="AO718" s="25"/>
      <c r="AP718" s="25"/>
      <c r="AQ718" s="25"/>
      <c r="AR718" s="25"/>
      <c r="AS718" s="25"/>
      <c r="AT718" s="25"/>
    </row>
    <row r="719" spans="1:53">
      <c r="A719" s="1" t="s">
        <v>11</v>
      </c>
      <c r="B719" s="1">
        <v>13135050727</v>
      </c>
      <c r="C719" s="1"/>
      <c r="D719" s="12">
        <v>82.6</v>
      </c>
      <c r="E719" s="12">
        <v>78.2</v>
      </c>
      <c r="F719" s="12">
        <v>62.8</v>
      </c>
      <c r="G719" s="12">
        <v>56.7</v>
      </c>
      <c r="H719" s="12">
        <v>6.5</v>
      </c>
      <c r="I719" s="12">
        <v>12.8</v>
      </c>
      <c r="J719" s="12">
        <v>12.7</v>
      </c>
      <c r="K719" s="12">
        <v>8.3000000000000007</v>
      </c>
      <c r="L719" s="12">
        <v>25.4</v>
      </c>
      <c r="M719" s="12">
        <v>5.9</v>
      </c>
      <c r="N719" s="12">
        <v>86.5</v>
      </c>
      <c r="O719" s="12">
        <v>9.1</v>
      </c>
      <c r="P719" s="12">
        <v>17.2</v>
      </c>
      <c r="Q719" s="12">
        <v>8.3000000000000007</v>
      </c>
      <c r="R719" s="23"/>
      <c r="S719" s="49">
        <f t="shared" si="220"/>
        <v>0.73245389922142579</v>
      </c>
      <c r="T719" s="49">
        <f t="shared" si="221"/>
        <v>0.8023429137545034</v>
      </c>
      <c r="U719" s="49">
        <f t="shared" si="222"/>
        <v>0.80326554383714377</v>
      </c>
      <c r="V719" s="49">
        <f t="shared" si="223"/>
        <v>1.2470841475756256</v>
      </c>
      <c r="W719" s="49">
        <f t="shared" si="224"/>
        <v>0.99051065452034714</v>
      </c>
      <c r="X719" s="49">
        <f t="shared" si="225"/>
        <v>-0.22636785522753514</v>
      </c>
      <c r="Y719" s="49">
        <f t="shared" si="226"/>
        <v>0.57104275006404681</v>
      </c>
      <c r="Z719" s="49">
        <f t="shared" si="227"/>
        <v>1.1122899619396227</v>
      </c>
      <c r="AA719" s="49">
        <f t="shared" si="228"/>
        <v>1.2038798393475121</v>
      </c>
      <c r="AB719" s="49">
        <f t="shared" si="229"/>
        <v>0.67573697880331496</v>
      </c>
      <c r="AC719" s="49">
        <f t="shared" si="230"/>
        <v>1.0749408122154971</v>
      </c>
      <c r="AD719" s="49">
        <f t="shared" si="231"/>
        <v>0.32673400842564715</v>
      </c>
      <c r="AE719" s="49">
        <f t="shared" si="232"/>
        <v>0.44523759817386499</v>
      </c>
      <c r="AF719" s="49">
        <f t="shared" si="233"/>
        <v>0.58874080805768136</v>
      </c>
      <c r="AG719" s="49">
        <f t="shared" si="234"/>
        <v>0.7697067152849435</v>
      </c>
      <c r="AH719" s="49">
        <f t="shared" si="235"/>
        <v>0.70290457910650816</v>
      </c>
      <c r="AI719" s="49">
        <f t="shared" si="236"/>
        <v>0.99730226003014988</v>
      </c>
      <c r="AJ719" s="87">
        <f t="shared" si="237"/>
        <v>0.60891330671817268</v>
      </c>
      <c r="AK719" s="89">
        <f t="shared" si="238"/>
        <v>0.81761141449950836</v>
      </c>
      <c r="AL719" s="89">
        <f t="shared" si="238"/>
        <v>0.73501001867905613</v>
      </c>
      <c r="AM719" s="89">
        <f t="shared" si="238"/>
        <v>0.85662214750833421</v>
      </c>
      <c r="AN719" s="89">
        <f t="shared" si="238"/>
        <v>0.79161470205160833</v>
      </c>
      <c r="AO719" s="25"/>
      <c r="AP719" s="25"/>
      <c r="AQ719" s="25"/>
      <c r="AR719" s="25"/>
      <c r="AS719" s="25"/>
      <c r="AT719" s="25"/>
    </row>
    <row r="720" spans="1:53">
      <c r="A720" s="1" t="s">
        <v>11</v>
      </c>
      <c r="B720" s="1">
        <v>13135050728</v>
      </c>
      <c r="C720" s="1"/>
      <c r="D720" s="12">
        <v>75.900000000000006</v>
      </c>
      <c r="E720" s="12">
        <v>74.2</v>
      </c>
      <c r="F720" s="12">
        <v>50.2</v>
      </c>
      <c r="G720" s="12">
        <v>34.6</v>
      </c>
      <c r="H720" s="12">
        <v>8.6</v>
      </c>
      <c r="I720" s="12">
        <v>5.6</v>
      </c>
      <c r="J720" s="12">
        <v>19</v>
      </c>
      <c r="K720" s="12">
        <v>27.1</v>
      </c>
      <c r="L720" s="12">
        <v>39.299999999999997</v>
      </c>
      <c r="M720" s="12">
        <v>6.7</v>
      </c>
      <c r="N720" s="12">
        <v>79.599999999999994</v>
      </c>
      <c r="O720" s="12">
        <v>3.1</v>
      </c>
      <c r="P720" s="12">
        <v>17.3</v>
      </c>
      <c r="Q720" s="12">
        <v>10</v>
      </c>
      <c r="R720" s="23"/>
      <c r="S720" s="49">
        <f t="shared" si="220"/>
        <v>0.16173569150148118</v>
      </c>
      <c r="T720" s="49">
        <f t="shared" si="221"/>
        <v>0.41997569524868111</v>
      </c>
      <c r="U720" s="49">
        <f t="shared" si="222"/>
        <v>0.19946047379460388</v>
      </c>
      <c r="V720" s="49">
        <f t="shared" si="223"/>
        <v>7.2348936968955793E-2</v>
      </c>
      <c r="W720" s="49">
        <f t="shared" si="224"/>
        <v>0.24056318469593416</v>
      </c>
      <c r="X720" s="49">
        <f t="shared" si="225"/>
        <v>0.63325638562234543</v>
      </c>
      <c r="Y720" s="49">
        <f t="shared" si="226"/>
        <v>0.25452486490631943</v>
      </c>
      <c r="Z720" s="49">
        <f t="shared" si="227"/>
        <v>0.18468494558547829</v>
      </c>
      <c r="AA720" s="49">
        <f t="shared" si="228"/>
        <v>-7.5449775835587318E-2</v>
      </c>
      <c r="AB720" s="49">
        <f t="shared" si="229"/>
        <v>0.60812740472147908</v>
      </c>
      <c r="AC720" s="49">
        <f t="shared" si="230"/>
        <v>0.4266954727031268</v>
      </c>
      <c r="AD720" s="49">
        <f t="shared" si="231"/>
        <v>0.94385312606010097</v>
      </c>
      <c r="AE720" s="49">
        <f t="shared" si="232"/>
        <v>0.43805615777011886</v>
      </c>
      <c r="AF720" s="49">
        <f t="shared" si="233"/>
        <v>0.33368601228946149</v>
      </c>
      <c r="AG720" s="49">
        <f t="shared" si="234"/>
        <v>0.35260571834657611</v>
      </c>
      <c r="AH720" s="49">
        <f t="shared" si="235"/>
        <v>0.28312360467690301</v>
      </c>
      <c r="AI720" s="49">
        <f t="shared" si="236"/>
        <v>0.23912085815712336</v>
      </c>
      <c r="AJ720" s="87">
        <f t="shared" si="237"/>
        <v>0.53557269220570203</v>
      </c>
      <c r="AK720" s="89">
        <f t="shared" si="238"/>
        <v>0.69310320560004868</v>
      </c>
      <c r="AL720" s="89">
        <f t="shared" si="238"/>
        <v>0.61232650041630243</v>
      </c>
      <c r="AM720" s="89">
        <f t="shared" si="238"/>
        <v>0.6802144639994061</v>
      </c>
      <c r="AN720" s="89">
        <f t="shared" si="238"/>
        <v>0.77111814894682129</v>
      </c>
      <c r="AO720" s="25"/>
      <c r="AP720" s="25"/>
      <c r="AQ720" s="25"/>
      <c r="AR720" s="25"/>
      <c r="AS720" s="25"/>
      <c r="AT720" s="25"/>
    </row>
    <row r="721" spans="1:46">
      <c r="A721" s="1" t="s">
        <v>11</v>
      </c>
      <c r="B721" s="1">
        <v>13135050729</v>
      </c>
      <c r="C721" s="1"/>
      <c r="D721" s="12">
        <v>74.099999999999994</v>
      </c>
      <c r="E721" s="12">
        <v>68.5</v>
      </c>
      <c r="F721" s="12">
        <v>47.1</v>
      </c>
      <c r="G721" s="12">
        <v>37.5</v>
      </c>
      <c r="H721" s="12">
        <v>9</v>
      </c>
      <c r="I721" s="12">
        <v>3.3</v>
      </c>
      <c r="J721" s="12">
        <v>14.9</v>
      </c>
      <c r="K721" s="12">
        <v>30.2</v>
      </c>
      <c r="L721" s="12">
        <v>50.9</v>
      </c>
      <c r="M721" s="12">
        <v>14.2</v>
      </c>
      <c r="N721" s="12">
        <v>80.599999999999994</v>
      </c>
      <c r="O721" s="12">
        <v>6.1</v>
      </c>
      <c r="P721" s="12">
        <v>10.9</v>
      </c>
      <c r="Q721" s="12">
        <v>10.3</v>
      </c>
      <c r="R721" s="23"/>
      <c r="S721" s="49">
        <f t="shared" si="220"/>
        <v>8.4084118155246749E-3</v>
      </c>
      <c r="T721" s="49">
        <f t="shared" si="221"/>
        <v>-0.12489759112211582</v>
      </c>
      <c r="U721" s="49">
        <f t="shared" si="222"/>
        <v>5.090525814921696E-2</v>
      </c>
      <c r="V721" s="49">
        <f t="shared" si="223"/>
        <v>0.2264997112114599</v>
      </c>
      <c r="W721" s="49">
        <f t="shared" si="224"/>
        <v>9.7716047586522026E-2</v>
      </c>
      <c r="X721" s="49">
        <f t="shared" si="225"/>
        <v>0.90785857367161271</v>
      </c>
      <c r="Y721" s="49">
        <f t="shared" si="226"/>
        <v>0.46051269492960228</v>
      </c>
      <c r="Z721" s="49">
        <f t="shared" si="227"/>
        <v>3.1728799271763086E-2</v>
      </c>
      <c r="AA721" s="49">
        <f t="shared" si="228"/>
        <v>-1.1430917568516994</v>
      </c>
      <c r="AB721" s="49">
        <f t="shared" si="229"/>
        <v>-2.5712352295733203E-2</v>
      </c>
      <c r="AC721" s="49">
        <f t="shared" si="230"/>
        <v>0.52064407263245571</v>
      </c>
      <c r="AD721" s="49">
        <f t="shared" si="231"/>
        <v>0.63529356724287411</v>
      </c>
      <c r="AE721" s="49">
        <f t="shared" si="232"/>
        <v>0.89766834360986547</v>
      </c>
      <c r="AF721" s="49">
        <f t="shared" si="233"/>
        <v>0.28867634244801077</v>
      </c>
      <c r="AG721" s="49">
        <f t="shared" si="234"/>
        <v>0.14632483112293826</v>
      </c>
      <c r="AH721" s="49">
        <f t="shared" si="235"/>
        <v>0.23242901517740325</v>
      </c>
      <c r="AI721" s="49">
        <f t="shared" si="236"/>
        <v>-0.37902510329188988</v>
      </c>
      <c r="AJ721" s="87">
        <f t="shared" si="237"/>
        <v>0.58557058148330143</v>
      </c>
      <c r="AK721" s="89">
        <f t="shared" si="238"/>
        <v>0.63152659948562673</v>
      </c>
      <c r="AL721" s="89">
        <f t="shared" si="238"/>
        <v>0.59751070128406314</v>
      </c>
      <c r="AM721" s="89">
        <f t="shared" si="238"/>
        <v>0.53638912502349478</v>
      </c>
      <c r="AN721" s="89">
        <f t="shared" si="238"/>
        <v>0.78509109421756662</v>
      </c>
      <c r="AO721" s="25"/>
      <c r="AP721" s="25"/>
      <c r="AQ721" s="25"/>
      <c r="AR721" s="25"/>
      <c r="AS721" s="25"/>
      <c r="AT721" s="25"/>
    </row>
    <row r="722" spans="1:46">
      <c r="A722" s="1" t="s">
        <v>11</v>
      </c>
      <c r="B722" s="1">
        <v>13135050730</v>
      </c>
      <c r="C722" s="1"/>
      <c r="D722" s="12">
        <v>76.099999999999994</v>
      </c>
      <c r="E722" s="12">
        <v>74.7</v>
      </c>
      <c r="F722" s="12">
        <v>46.6</v>
      </c>
      <c r="G722" s="12">
        <v>33.4</v>
      </c>
      <c r="H722" s="12">
        <v>6</v>
      </c>
      <c r="I722" s="12">
        <v>1.4</v>
      </c>
      <c r="J722" s="12">
        <v>7.6</v>
      </c>
      <c r="K722" s="12">
        <v>31.4</v>
      </c>
      <c r="L722" s="12">
        <v>26.1</v>
      </c>
      <c r="M722" s="12">
        <v>22.4</v>
      </c>
      <c r="N722" s="12">
        <v>79.5</v>
      </c>
      <c r="O722" s="12">
        <v>9.9</v>
      </c>
      <c r="P722" s="12">
        <v>18.600000000000001</v>
      </c>
      <c r="Q722" s="12">
        <v>9.8000000000000007</v>
      </c>
      <c r="R722" s="23"/>
      <c r="S722" s="49">
        <f t="shared" si="220"/>
        <v>0.17877205591103082</v>
      </c>
      <c r="T722" s="49">
        <f t="shared" si="221"/>
        <v>0.46777159756190889</v>
      </c>
      <c r="U722" s="49">
        <f t="shared" si="222"/>
        <v>2.6944739496735211E-2</v>
      </c>
      <c r="V722" s="49">
        <f t="shared" si="223"/>
        <v>8.5624096961952958E-3</v>
      </c>
      <c r="W722" s="49">
        <f t="shared" si="224"/>
        <v>1.1690695759071121</v>
      </c>
      <c r="X722" s="49">
        <f t="shared" si="225"/>
        <v>1.1347038594514423</v>
      </c>
      <c r="Y722" s="49">
        <f t="shared" si="226"/>
        <v>0.82727151423934975</v>
      </c>
      <c r="Z722" s="49">
        <f t="shared" si="227"/>
        <v>-2.7480031559352476E-2</v>
      </c>
      <c r="AA722" s="49">
        <f t="shared" si="228"/>
        <v>1.1394531680792983</v>
      </c>
      <c r="AB722" s="49">
        <f t="shared" si="229"/>
        <v>-0.71871048663455195</v>
      </c>
      <c r="AC722" s="49">
        <f t="shared" si="230"/>
        <v>0.41730061271019442</v>
      </c>
      <c r="AD722" s="49">
        <f t="shared" si="231"/>
        <v>0.2444514594077199</v>
      </c>
      <c r="AE722" s="49">
        <f t="shared" si="232"/>
        <v>0.34469743252142027</v>
      </c>
      <c r="AF722" s="49">
        <f t="shared" si="233"/>
        <v>0.36369245885042845</v>
      </c>
      <c r="AG722" s="49">
        <f t="shared" si="234"/>
        <v>0.33945033514778311</v>
      </c>
      <c r="AH722" s="49">
        <f t="shared" si="235"/>
        <v>0.54472796460911066</v>
      </c>
      <c r="AI722" s="49">
        <f t="shared" si="236"/>
        <v>0.13108754996179797</v>
      </c>
      <c r="AJ722" s="87">
        <f t="shared" si="237"/>
        <v>0.34253549087244078</v>
      </c>
      <c r="AK722" s="89">
        <f t="shared" si="238"/>
        <v>0.68917621139123408</v>
      </c>
      <c r="AL722" s="89">
        <f t="shared" si="238"/>
        <v>0.68878195033984591</v>
      </c>
      <c r="AM722" s="89">
        <f t="shared" si="238"/>
        <v>0.65507812381292507</v>
      </c>
      <c r="AN722" s="89">
        <f t="shared" si="238"/>
        <v>0.71716990656259738</v>
      </c>
      <c r="AO722" s="25"/>
      <c r="AP722" s="25"/>
      <c r="AQ722" s="25"/>
      <c r="AR722" s="25"/>
      <c r="AS722" s="25"/>
      <c r="AT722" s="25"/>
    </row>
    <row r="723" spans="1:46" ht="15" thickBot="1">
      <c r="A723" s="1" t="s">
        <v>11</v>
      </c>
      <c r="B723" s="1">
        <v>13135050731</v>
      </c>
      <c r="C723" s="1"/>
      <c r="D723" s="12">
        <v>76.099999999999994</v>
      </c>
      <c r="E723" s="12">
        <v>74.7</v>
      </c>
      <c r="F723" s="12">
        <v>47</v>
      </c>
      <c r="G723" s="12">
        <v>33.4</v>
      </c>
      <c r="H723" s="12">
        <v>8.5</v>
      </c>
      <c r="I723" s="12">
        <v>10.9</v>
      </c>
      <c r="J723" s="12">
        <v>9.6</v>
      </c>
      <c r="K723" s="12">
        <v>18.3</v>
      </c>
      <c r="L723" s="12">
        <v>33.4</v>
      </c>
      <c r="M723" s="12">
        <v>7.1</v>
      </c>
      <c r="N723" s="12">
        <v>79.5</v>
      </c>
      <c r="O723" s="12">
        <v>11.1</v>
      </c>
      <c r="P723" s="12">
        <v>17.899999999999999</v>
      </c>
      <c r="Q723" s="12">
        <v>12.1</v>
      </c>
      <c r="R723" s="57"/>
      <c r="S723" s="55">
        <f t="shared" si="220"/>
        <v>0.17877205591103082</v>
      </c>
      <c r="T723" s="55">
        <f t="shared" si="221"/>
        <v>0.46777159756190889</v>
      </c>
      <c r="U723" s="55">
        <f t="shared" si="222"/>
        <v>4.6113154418720548E-2</v>
      </c>
      <c r="V723" s="55">
        <f t="shared" si="223"/>
        <v>8.5624096961952958E-3</v>
      </c>
      <c r="W723" s="55">
        <f t="shared" si="224"/>
        <v>0.27627496897328702</v>
      </c>
      <c r="X723" s="55">
        <f t="shared" si="225"/>
        <v>4.7743055229445229E-4</v>
      </c>
      <c r="Y723" s="55">
        <f t="shared" si="226"/>
        <v>0.72678964593530948</v>
      </c>
      <c r="Z723" s="55">
        <f t="shared" si="227"/>
        <v>0.61888303834699276</v>
      </c>
      <c r="AA723" s="55">
        <f t="shared" si="228"/>
        <v>0.46757502485364189</v>
      </c>
      <c r="AB723" s="55">
        <f t="shared" si="229"/>
        <v>0.57432261768056114</v>
      </c>
      <c r="AC723" s="55">
        <f t="shared" si="230"/>
        <v>0.41730061271019442</v>
      </c>
      <c r="AD723" s="55">
        <f t="shared" si="231"/>
        <v>0.1210276358808292</v>
      </c>
      <c r="AE723" s="55">
        <f t="shared" si="232"/>
        <v>0.39496751534764274</v>
      </c>
      <c r="AF723" s="55">
        <f t="shared" si="233"/>
        <v>1.8618323399307413E-2</v>
      </c>
      <c r="AG723" s="55">
        <f t="shared" si="234"/>
        <v>0.34503646847363445</v>
      </c>
      <c r="AH723" s="55">
        <f t="shared" si="235"/>
        <v>0.24353732329267808</v>
      </c>
      <c r="AI723" s="55">
        <f t="shared" si="236"/>
        <v>0.55359356029373197</v>
      </c>
      <c r="AJ723" s="86">
        <f t="shared" si="237"/>
        <v>0.23797852183449342</v>
      </c>
      <c r="AK723" s="85">
        <f t="shared" si="238"/>
        <v>0.69084371988481397</v>
      </c>
      <c r="AL723" s="85">
        <f t="shared" si="238"/>
        <v>0.60075717123992622</v>
      </c>
      <c r="AM723" s="85">
        <f t="shared" si="238"/>
        <v>0.75338349818260386</v>
      </c>
      <c r="AN723" s="85">
        <f t="shared" si="238"/>
        <v>0.68794929690984508</v>
      </c>
      <c r="AO723" s="59"/>
      <c r="AP723" s="59"/>
      <c r="AQ723" s="59"/>
      <c r="AR723" s="59"/>
      <c r="AS723" s="59"/>
      <c r="AT723" s="59"/>
    </row>
    <row r="724" spans="1:46">
      <c r="A724" s="1" t="s">
        <v>12</v>
      </c>
      <c r="B724" s="1">
        <v>13151070104</v>
      </c>
      <c r="C724" s="1"/>
      <c r="D724" s="12">
        <v>86.2</v>
      </c>
      <c r="E724" s="12">
        <v>71.7</v>
      </c>
      <c r="F724" s="12">
        <v>48.5</v>
      </c>
      <c r="G724" s="12">
        <v>43</v>
      </c>
      <c r="H724" s="12">
        <v>7.2</v>
      </c>
      <c r="I724" s="12">
        <v>3.8</v>
      </c>
      <c r="J724" s="12">
        <v>21</v>
      </c>
      <c r="K724" s="12">
        <v>27.1</v>
      </c>
      <c r="L724" s="12">
        <v>40.9</v>
      </c>
      <c r="M724" s="12">
        <v>6.4</v>
      </c>
      <c r="N724" s="12">
        <v>77.5</v>
      </c>
      <c r="O724" s="12">
        <v>7.2</v>
      </c>
      <c r="P724" s="12">
        <v>15.1</v>
      </c>
      <c r="Q724" s="12">
        <v>8.3000000000000007</v>
      </c>
      <c r="R724" s="23"/>
      <c r="S724" s="49">
        <f t="shared" si="220"/>
        <v>1.0391084585933377</v>
      </c>
      <c r="T724" s="49">
        <f t="shared" si="221"/>
        <v>0.18099618368254225</v>
      </c>
      <c r="U724" s="49">
        <f t="shared" si="222"/>
        <v>0.1179947103761658</v>
      </c>
      <c r="V724" s="49">
        <f t="shared" si="223"/>
        <v>0.51885462787827819</v>
      </c>
      <c r="W724" s="49">
        <f t="shared" si="224"/>
        <v>0.74052816457887605</v>
      </c>
      <c r="X724" s="49">
        <f t="shared" si="225"/>
        <v>0.84816244583481548</v>
      </c>
      <c r="Y724" s="49">
        <f t="shared" si="226"/>
        <v>0.15404299660227896</v>
      </c>
      <c r="Z724" s="49">
        <f t="shared" si="227"/>
        <v>0.18468494558547829</v>
      </c>
      <c r="AA724" s="49">
        <f t="shared" si="228"/>
        <v>-0.22271073873436151</v>
      </c>
      <c r="AB724" s="49">
        <f t="shared" si="229"/>
        <v>0.63348099500216748</v>
      </c>
      <c r="AC724" s="49">
        <f t="shared" si="230"/>
        <v>0.22940341285153651</v>
      </c>
      <c r="AD724" s="49">
        <f t="shared" si="231"/>
        <v>0.52215506234322417</v>
      </c>
      <c r="AE724" s="49">
        <f t="shared" si="232"/>
        <v>0.59604784665253174</v>
      </c>
      <c r="AF724" s="49">
        <f t="shared" si="233"/>
        <v>0.58874080805768136</v>
      </c>
      <c r="AG724" s="49">
        <f t="shared" si="234"/>
        <v>0.39893764456528552</v>
      </c>
      <c r="AH724" s="49">
        <f t="shared" si="235"/>
        <v>0.51424108393518497</v>
      </c>
      <c r="AI724" s="49">
        <f t="shared" si="236"/>
        <v>0.19848506728442808</v>
      </c>
      <c r="AJ724" s="87">
        <f t="shared" si="237"/>
        <v>0.48408678247624348</v>
      </c>
      <c r="AK724" s="90">
        <f t="shared" si="238"/>
        <v>0.70693368116998812</v>
      </c>
      <c r="AL724" s="90">
        <f t="shared" si="238"/>
        <v>0.67987197582988601</v>
      </c>
      <c r="AM724" s="90">
        <f t="shared" si="238"/>
        <v>0.67075964788587927</v>
      </c>
      <c r="AN724" s="90">
        <f t="shared" si="238"/>
        <v>0.75672934555414317</v>
      </c>
    </row>
    <row r="725" spans="1:46">
      <c r="A725" s="1" t="s">
        <v>12</v>
      </c>
      <c r="B725" s="1">
        <v>13151070106</v>
      </c>
      <c r="C725" s="1"/>
      <c r="D725" s="12">
        <v>72.599999999999994</v>
      </c>
      <c r="E725" s="12">
        <v>64.8</v>
      </c>
      <c r="F725" s="12">
        <v>40.299999999999997</v>
      </c>
      <c r="G725" s="12">
        <v>29.2</v>
      </c>
      <c r="H725" s="12">
        <v>8.6999999999999993</v>
      </c>
      <c r="I725" s="12">
        <v>19.2</v>
      </c>
      <c r="J725" s="12">
        <v>14.9</v>
      </c>
      <c r="K725" s="12">
        <v>33.200000000000003</v>
      </c>
      <c r="L725" s="12">
        <v>36.6</v>
      </c>
      <c r="M725" s="12">
        <v>16.899999999999999</v>
      </c>
      <c r="N725" s="12">
        <v>65.599999999999994</v>
      </c>
      <c r="O725" s="12">
        <v>19.399999999999999</v>
      </c>
      <c r="P725" s="12">
        <v>23.6</v>
      </c>
      <c r="Q725" s="12">
        <v>16.8</v>
      </c>
      <c r="R725" s="23"/>
      <c r="S725" s="49">
        <f t="shared" si="220"/>
        <v>-0.11936432125610494</v>
      </c>
      <c r="T725" s="49">
        <f t="shared" si="221"/>
        <v>-0.47858726824000164</v>
      </c>
      <c r="U725" s="49">
        <f t="shared" si="222"/>
        <v>-0.27495779552453509</v>
      </c>
      <c r="V725" s="49">
        <f t="shared" si="223"/>
        <v>-0.21469043575846589</v>
      </c>
      <c r="W725" s="49">
        <f t="shared" si="224"/>
        <v>0.2048514004185813</v>
      </c>
      <c r="X725" s="49">
        <f t="shared" si="225"/>
        <v>-0.99047829153853983</v>
      </c>
      <c r="Y725" s="49">
        <f t="shared" si="226"/>
        <v>0.46051269492960228</v>
      </c>
      <c r="Z725" s="49">
        <f t="shared" si="227"/>
        <v>-0.11629327780602609</v>
      </c>
      <c r="AA725" s="49">
        <f t="shared" si="228"/>
        <v>0.17305309905609351</v>
      </c>
      <c r="AB725" s="49">
        <f t="shared" si="229"/>
        <v>-0.25389466482192957</v>
      </c>
      <c r="AC725" s="49">
        <f t="shared" si="230"/>
        <v>-0.88858492630747865</v>
      </c>
      <c r="AD725" s="49">
        <f t="shared" si="231"/>
        <v>-0.73265381018016518</v>
      </c>
      <c r="AE725" s="49">
        <f t="shared" si="232"/>
        <v>-1.4374587665881733E-2</v>
      </c>
      <c r="AF725" s="49">
        <f t="shared" si="233"/>
        <v>-0.68653317078341858</v>
      </c>
      <c r="AG725" s="49">
        <f t="shared" si="234"/>
        <v>-0.28268817546556163</v>
      </c>
      <c r="AH725" s="49">
        <f t="shared" si="235"/>
        <v>-0.20181628813849484</v>
      </c>
      <c r="AI725" s="49">
        <f t="shared" si="236"/>
        <v>-6.5711614523954062E-2</v>
      </c>
      <c r="AJ725" s="87">
        <f t="shared" si="237"/>
        <v>-0.58053662373423598</v>
      </c>
      <c r="AK725" s="89">
        <f t="shared" si="238"/>
        <v>0.5034625539978641</v>
      </c>
      <c r="AL725" s="89">
        <f t="shared" si="238"/>
        <v>0.47059989578064482</v>
      </c>
      <c r="AM725" s="89">
        <f t="shared" si="238"/>
        <v>0.60928844256031356</v>
      </c>
      <c r="AN725" s="89">
        <f t="shared" si="238"/>
        <v>0.45919829366634995</v>
      </c>
    </row>
    <row r="726" spans="1:46">
      <c r="A726" s="1" t="s">
        <v>12</v>
      </c>
      <c r="B726" s="1">
        <v>13151070107</v>
      </c>
      <c r="C726" s="1"/>
      <c r="D726" s="12">
        <v>78.599999999999994</v>
      </c>
      <c r="E726" s="12">
        <v>68.8</v>
      </c>
      <c r="F726" s="12">
        <v>44.3</v>
      </c>
      <c r="G726" s="12">
        <v>20.9</v>
      </c>
      <c r="H726" s="12">
        <v>11</v>
      </c>
      <c r="I726" s="12">
        <v>11.2</v>
      </c>
      <c r="J726" s="12">
        <v>9.6999999999999993</v>
      </c>
      <c r="K726" s="12">
        <v>21.7</v>
      </c>
      <c r="L726" s="12">
        <v>37.9</v>
      </c>
      <c r="M726" s="12">
        <v>8.3000000000000007</v>
      </c>
      <c r="N726" s="12">
        <v>71.3</v>
      </c>
      <c r="O726" s="12">
        <v>7.2</v>
      </c>
      <c r="P726" s="12">
        <v>14.3</v>
      </c>
      <c r="Q726" s="12">
        <v>14.8</v>
      </c>
      <c r="R726" s="23"/>
      <c r="S726" s="49">
        <f t="shared" si="220"/>
        <v>0.39172661103041351</v>
      </c>
      <c r="T726" s="49">
        <f t="shared" si="221"/>
        <v>-9.6220049734179428E-2</v>
      </c>
      <c r="U726" s="49">
        <f t="shared" si="222"/>
        <v>-8.3273646304681051E-2</v>
      </c>
      <c r="V726" s="49">
        <f t="shared" si="223"/>
        <v>-0.65588058272839167</v>
      </c>
      <c r="W726" s="49">
        <f t="shared" si="224"/>
        <v>-0.61651963796053799</v>
      </c>
      <c r="X726" s="49">
        <f t="shared" si="225"/>
        <v>-3.5340246149783767E-2</v>
      </c>
      <c r="Y726" s="49">
        <f t="shared" si="226"/>
        <v>0.72176555252010743</v>
      </c>
      <c r="Z726" s="49">
        <f t="shared" si="227"/>
        <v>0.45112468432549857</v>
      </c>
      <c r="AA726" s="49">
        <f t="shared" si="228"/>
        <v>5.3403566700839858E-2</v>
      </c>
      <c r="AB726" s="49">
        <f t="shared" si="229"/>
        <v>0.47290825655780705</v>
      </c>
      <c r="AC726" s="49">
        <f t="shared" si="230"/>
        <v>-0.35307790671030331</v>
      </c>
      <c r="AD726" s="49">
        <f t="shared" si="231"/>
        <v>0.52215506234322417</v>
      </c>
      <c r="AE726" s="49">
        <f t="shared" si="232"/>
        <v>0.65349936988250001</v>
      </c>
      <c r="AF726" s="49">
        <f t="shared" si="233"/>
        <v>-0.38646870517374804</v>
      </c>
      <c r="AG726" s="49">
        <f t="shared" si="234"/>
        <v>0.12714913669685146</v>
      </c>
      <c r="AH726" s="49">
        <f t="shared" si="235"/>
        <v>-5.3391714189578998E-2</v>
      </c>
      <c r="AI726" s="49">
        <f t="shared" si="236"/>
        <v>0.32581216919471517</v>
      </c>
      <c r="AJ726" s="87">
        <f t="shared" si="237"/>
        <v>0.10902695508541822</v>
      </c>
      <c r="AK726" s="89">
        <f t="shared" si="238"/>
        <v>0.62580249097253149</v>
      </c>
      <c r="AL726" s="89">
        <f t="shared" si="238"/>
        <v>0.51397787152965502</v>
      </c>
      <c r="AM726" s="89">
        <f t="shared" si="238"/>
        <v>0.70038511619782906</v>
      </c>
      <c r="AN726" s="89">
        <f t="shared" si="238"/>
        <v>0.65191111188252293</v>
      </c>
    </row>
    <row r="727" spans="1:46">
      <c r="A727" s="1" t="s">
        <v>12</v>
      </c>
      <c r="B727" s="1">
        <v>13151070108</v>
      </c>
      <c r="C727" s="1"/>
      <c r="D727" s="12">
        <v>72.599999999999994</v>
      </c>
      <c r="E727" s="12">
        <v>64.8</v>
      </c>
      <c r="F727" s="12">
        <v>36</v>
      </c>
      <c r="G727" s="12">
        <v>20.9</v>
      </c>
      <c r="H727" s="12">
        <v>7.6</v>
      </c>
      <c r="I727" s="12">
        <v>3.9</v>
      </c>
      <c r="J727" s="12">
        <v>3.9</v>
      </c>
      <c r="K727" s="12">
        <v>9.8000000000000007</v>
      </c>
      <c r="L727" s="12">
        <v>30.4</v>
      </c>
      <c r="M727" s="12">
        <v>15.9</v>
      </c>
      <c r="N727" s="12">
        <v>65.599999999999994</v>
      </c>
      <c r="O727" s="12">
        <v>13.5</v>
      </c>
      <c r="P727" s="12">
        <v>16.100000000000001</v>
      </c>
      <c r="Q727" s="12">
        <v>9.5</v>
      </c>
      <c r="R727" s="23"/>
      <c r="S727" s="49">
        <f t="shared" si="220"/>
        <v>-0.11936432125610494</v>
      </c>
      <c r="T727" s="49">
        <f t="shared" si="221"/>
        <v>-0.47858726824000164</v>
      </c>
      <c r="U727" s="49">
        <f t="shared" si="222"/>
        <v>-0.48101825593587799</v>
      </c>
      <c r="V727" s="49">
        <f t="shared" si="223"/>
        <v>-0.65588058272839167</v>
      </c>
      <c r="W727" s="49">
        <f t="shared" si="224"/>
        <v>0.59768102746946417</v>
      </c>
      <c r="X727" s="49">
        <f t="shared" si="225"/>
        <v>0.83622322026745599</v>
      </c>
      <c r="Y727" s="49">
        <f t="shared" si="226"/>
        <v>1.0131629706018248</v>
      </c>
      <c r="Z727" s="49">
        <f t="shared" si="227"/>
        <v>1.0382789234007281</v>
      </c>
      <c r="AA727" s="49">
        <f t="shared" si="228"/>
        <v>0.74368933028884321</v>
      </c>
      <c r="AB727" s="49">
        <f t="shared" si="229"/>
        <v>-0.16938269721963475</v>
      </c>
      <c r="AC727" s="49">
        <f t="shared" si="230"/>
        <v>-0.88858492630747865</v>
      </c>
      <c r="AD727" s="49">
        <f t="shared" si="231"/>
        <v>-0.12582001117295238</v>
      </c>
      <c r="AE727" s="49">
        <f t="shared" si="232"/>
        <v>0.52423344261507132</v>
      </c>
      <c r="AF727" s="49">
        <f t="shared" si="233"/>
        <v>0.40870212869187911</v>
      </c>
      <c r="AG727" s="49">
        <f t="shared" si="234"/>
        <v>0.20630214433990302</v>
      </c>
      <c r="AH727" s="49">
        <f t="shared" si="235"/>
        <v>0.10174525573976696</v>
      </c>
      <c r="AI727" s="49">
        <f t="shared" si="236"/>
        <v>0.53752851882331221</v>
      </c>
      <c r="AJ727" s="87">
        <f t="shared" si="237"/>
        <v>-2.0367341543370124E-2</v>
      </c>
      <c r="AK727" s="89">
        <f t="shared" si="238"/>
        <v>0.64943033958229601</v>
      </c>
      <c r="AL727" s="89">
        <f t="shared" si="238"/>
        <v>0.55931758543502375</v>
      </c>
      <c r="AM727" s="89">
        <f t="shared" si="238"/>
        <v>0.74964561072681768</v>
      </c>
      <c r="AN727" s="89">
        <f t="shared" si="238"/>
        <v>0.61574919682442653</v>
      </c>
    </row>
    <row r="728" spans="1:46">
      <c r="A728" s="1" t="s">
        <v>12</v>
      </c>
      <c r="B728" s="1">
        <v>13151070109</v>
      </c>
      <c r="C728" s="1"/>
      <c r="D728" s="12">
        <v>72.599999999999994</v>
      </c>
      <c r="E728" s="12">
        <v>64.8</v>
      </c>
      <c r="F728" s="12">
        <v>39.9</v>
      </c>
      <c r="G728" s="12">
        <v>20.9</v>
      </c>
      <c r="H728" s="12">
        <v>10</v>
      </c>
      <c r="I728" s="12">
        <v>9.3000000000000007</v>
      </c>
      <c r="J728" s="12">
        <v>9</v>
      </c>
      <c r="K728" s="12">
        <v>12.1</v>
      </c>
      <c r="L728" s="12">
        <v>32.5</v>
      </c>
      <c r="M728" s="12">
        <v>10</v>
      </c>
      <c r="N728" s="12">
        <v>65.599999999999994</v>
      </c>
      <c r="O728" s="12">
        <v>7.2</v>
      </c>
      <c r="P728" s="12">
        <v>12.8</v>
      </c>
      <c r="Q728" s="12">
        <v>10.9</v>
      </c>
      <c r="R728" s="23"/>
      <c r="S728" s="49">
        <f t="shared" si="220"/>
        <v>-0.11936432125610494</v>
      </c>
      <c r="T728" s="49">
        <f t="shared" si="221"/>
        <v>-0.47858726824000164</v>
      </c>
      <c r="U728" s="49">
        <f t="shared" si="222"/>
        <v>-0.29412621044652038</v>
      </c>
      <c r="V728" s="49">
        <f t="shared" si="223"/>
        <v>-0.65588058272839167</v>
      </c>
      <c r="W728" s="49">
        <f t="shared" si="224"/>
        <v>-0.25940179518700801</v>
      </c>
      <c r="X728" s="49">
        <f t="shared" si="225"/>
        <v>0.19150503963004561</v>
      </c>
      <c r="Y728" s="49">
        <f t="shared" si="226"/>
        <v>0.75693420642652154</v>
      </c>
      <c r="Z728" s="49">
        <f t="shared" si="227"/>
        <v>0.92479533097442346</v>
      </c>
      <c r="AA728" s="49">
        <f t="shared" si="228"/>
        <v>0.55040931648420222</v>
      </c>
      <c r="AB728" s="49">
        <f t="shared" si="229"/>
        <v>0.32923791163390564</v>
      </c>
      <c r="AC728" s="49">
        <f t="shared" si="230"/>
        <v>-0.88858492630747865</v>
      </c>
      <c r="AD728" s="49">
        <f t="shared" si="231"/>
        <v>0.52215506234322417</v>
      </c>
      <c r="AE728" s="49">
        <f t="shared" si="232"/>
        <v>0.76122097593869065</v>
      </c>
      <c r="AF728" s="49">
        <f t="shared" si="233"/>
        <v>0.19865700276510967</v>
      </c>
      <c r="AG728" s="49">
        <f t="shared" si="234"/>
        <v>0.20904663048612626</v>
      </c>
      <c r="AH728" s="49">
        <f t="shared" si="235"/>
        <v>-0.1227029902573514</v>
      </c>
      <c r="AI728" s="49">
        <f t="shared" si="236"/>
        <v>0.60148085303084375</v>
      </c>
      <c r="AJ728" s="87">
        <f t="shared" si="237"/>
        <v>0.14836202868488646</v>
      </c>
      <c r="AK728" s="89">
        <f t="shared" si="238"/>
        <v>0.65024959213005751</v>
      </c>
      <c r="AL728" s="89">
        <f t="shared" si="238"/>
        <v>0.4937212336131091</v>
      </c>
      <c r="AM728" s="89">
        <f t="shared" si="238"/>
        <v>0.76452553669792289</v>
      </c>
      <c r="AN728" s="89">
        <f t="shared" si="238"/>
        <v>0.66290411255850068</v>
      </c>
    </row>
    <row r="729" spans="1:46">
      <c r="A729" s="1" t="s">
        <v>12</v>
      </c>
      <c r="B729" s="1">
        <v>13151070110</v>
      </c>
      <c r="C729" s="1"/>
      <c r="D729" s="12">
        <v>79.3</v>
      </c>
      <c r="E729" s="12">
        <v>69.3</v>
      </c>
      <c r="F729" s="12">
        <v>51.1</v>
      </c>
      <c r="G729" s="12">
        <v>28.4</v>
      </c>
      <c r="H729" s="12">
        <v>3.9</v>
      </c>
      <c r="I729" s="12">
        <v>9.3000000000000007</v>
      </c>
      <c r="J729" s="12">
        <v>25.6</v>
      </c>
      <c r="K729" s="12">
        <v>23.5</v>
      </c>
      <c r="L729" s="12">
        <v>34.200000000000003</v>
      </c>
      <c r="M729" s="12">
        <v>11.8</v>
      </c>
      <c r="N729" s="12">
        <v>71.8</v>
      </c>
      <c r="O729" s="12">
        <v>11.6</v>
      </c>
      <c r="P729" s="12">
        <v>21.7</v>
      </c>
      <c r="Q729" s="12">
        <v>10.199999999999999</v>
      </c>
      <c r="R729" s="23"/>
      <c r="S729" s="49">
        <f t="shared" si="220"/>
        <v>0.45135388646384089</v>
      </c>
      <c r="T729" s="49">
        <f t="shared" si="221"/>
        <v>-4.8424147420951642E-2</v>
      </c>
      <c r="U729" s="49">
        <f t="shared" si="222"/>
        <v>0.24258940736907098</v>
      </c>
      <c r="V729" s="49">
        <f t="shared" si="223"/>
        <v>-0.2572147872736395</v>
      </c>
      <c r="W729" s="49">
        <f t="shared" si="224"/>
        <v>1.919017045731525</v>
      </c>
      <c r="X729" s="49">
        <f t="shared" si="225"/>
        <v>0.19150503963004561</v>
      </c>
      <c r="Y729" s="49">
        <f t="shared" si="226"/>
        <v>-7.7065300497014086E-2</v>
      </c>
      <c r="Z729" s="49">
        <f t="shared" si="227"/>
        <v>0.36231143807882515</v>
      </c>
      <c r="AA729" s="49">
        <f t="shared" si="228"/>
        <v>0.3939445434042545</v>
      </c>
      <c r="AB729" s="49">
        <f t="shared" si="229"/>
        <v>0.17711636994977462</v>
      </c>
      <c r="AC729" s="49">
        <f t="shared" si="230"/>
        <v>-0.3061036067456388</v>
      </c>
      <c r="AD729" s="49">
        <f t="shared" si="231"/>
        <v>6.9601042744624711E-2</v>
      </c>
      <c r="AE729" s="49">
        <f t="shared" si="232"/>
        <v>0.12207278000529317</v>
      </c>
      <c r="AF729" s="49">
        <f t="shared" si="233"/>
        <v>0.30367956572849453</v>
      </c>
      <c r="AG729" s="49">
        <f t="shared" si="234"/>
        <v>0.23480081343072493</v>
      </c>
      <c r="AH729" s="49">
        <f t="shared" si="235"/>
        <v>0.34596587771469672</v>
      </c>
      <c r="AI729" s="49">
        <f t="shared" si="236"/>
        <v>0.31112411714428473</v>
      </c>
      <c r="AJ729" s="87">
        <f t="shared" si="237"/>
        <v>4.7312445433193399E-2</v>
      </c>
      <c r="AK729" s="89">
        <f t="shared" si="238"/>
        <v>0.65793743563472029</v>
      </c>
      <c r="AL729" s="89">
        <f t="shared" si="238"/>
        <v>0.6306925332322989</v>
      </c>
      <c r="AM729" s="89">
        <f t="shared" si="238"/>
        <v>0.69696761580666422</v>
      </c>
      <c r="AN729" s="89">
        <f t="shared" si="238"/>
        <v>0.63466371447753323</v>
      </c>
    </row>
    <row r="730" spans="1:46">
      <c r="A730" s="1" t="s">
        <v>12</v>
      </c>
      <c r="B730" s="1">
        <v>13151070111</v>
      </c>
      <c r="C730" s="1"/>
      <c r="D730" s="12">
        <v>79.900000000000006</v>
      </c>
      <c r="E730" s="12">
        <v>68.599999999999994</v>
      </c>
      <c r="F730" s="12">
        <v>42.6</v>
      </c>
      <c r="G730" s="12">
        <v>35.299999999999997</v>
      </c>
      <c r="H730" s="12">
        <v>10.4</v>
      </c>
      <c r="I730" s="12">
        <v>16.399999999999999</v>
      </c>
      <c r="J730" s="12">
        <v>22.4</v>
      </c>
      <c r="K730" s="12">
        <v>33.299999999999997</v>
      </c>
      <c r="L730" s="12">
        <v>41.5</v>
      </c>
      <c r="M730" s="12">
        <v>10.199999999999999</v>
      </c>
      <c r="N730" s="12">
        <v>71.900000000000006</v>
      </c>
      <c r="O730" s="12">
        <v>18.600000000000001</v>
      </c>
      <c r="P730" s="12">
        <v>31.3</v>
      </c>
      <c r="Q730" s="12">
        <v>11.9</v>
      </c>
      <c r="R730" s="23"/>
      <c r="S730" s="49">
        <f t="shared" si="220"/>
        <v>0.50246297969249343</v>
      </c>
      <c r="T730" s="49">
        <f t="shared" si="221"/>
        <v>-0.1153384106594708</v>
      </c>
      <c r="U730" s="49">
        <f t="shared" si="222"/>
        <v>-0.16473940972311879</v>
      </c>
      <c r="V730" s="49">
        <f t="shared" si="223"/>
        <v>0.10955774454473244</v>
      </c>
      <c r="W730" s="49">
        <f t="shared" si="224"/>
        <v>-0.40224893229642011</v>
      </c>
      <c r="X730" s="49">
        <f t="shared" si="225"/>
        <v>-0.6561799756524751</v>
      </c>
      <c r="Y730" s="49">
        <f t="shared" si="226"/>
        <v>8.3705688789450741E-2</v>
      </c>
      <c r="Z730" s="49">
        <f t="shared" si="227"/>
        <v>-0.12122734704195211</v>
      </c>
      <c r="AA730" s="49">
        <f t="shared" si="228"/>
        <v>-0.27793359982140192</v>
      </c>
      <c r="AB730" s="49">
        <f t="shared" si="229"/>
        <v>0.31233551811344668</v>
      </c>
      <c r="AC730" s="49">
        <f t="shared" si="230"/>
        <v>-0.29670874675270514</v>
      </c>
      <c r="AD730" s="49">
        <f t="shared" si="231"/>
        <v>-0.65037126116223831</v>
      </c>
      <c r="AE730" s="49">
        <f t="shared" si="232"/>
        <v>-0.56734549875432672</v>
      </c>
      <c r="AF730" s="49">
        <f t="shared" si="233"/>
        <v>4.8624769960274365E-2</v>
      </c>
      <c r="AG730" s="49">
        <f t="shared" si="234"/>
        <v>-0.16240591769660323</v>
      </c>
      <c r="AH730" s="49">
        <f t="shared" si="235"/>
        <v>-9.1825759329258308E-2</v>
      </c>
      <c r="AI730" s="49">
        <f t="shared" si="236"/>
        <v>-2.8941809583302447E-2</v>
      </c>
      <c r="AJ730" s="87">
        <f t="shared" si="237"/>
        <v>-0.36645018417724895</v>
      </c>
      <c r="AK730" s="89">
        <f t="shared" si="238"/>
        <v>0.5393678349421076</v>
      </c>
      <c r="AL730" s="89">
        <f t="shared" si="238"/>
        <v>0.50274529033606385</v>
      </c>
      <c r="AM730" s="89">
        <f t="shared" si="238"/>
        <v>0.61784375148325898</v>
      </c>
      <c r="AN730" s="89">
        <f t="shared" si="238"/>
        <v>0.51902918145702248</v>
      </c>
    </row>
    <row r="731" spans="1:46">
      <c r="A731" s="1" t="s">
        <v>12</v>
      </c>
      <c r="B731" s="7">
        <v>13151070113</v>
      </c>
      <c r="C731" s="7"/>
      <c r="D731" s="12">
        <v>73.7</v>
      </c>
      <c r="E731" s="12">
        <v>65.599999999999994</v>
      </c>
      <c r="F731" s="12">
        <v>40.9</v>
      </c>
      <c r="G731" s="12">
        <v>29.6</v>
      </c>
      <c r="H731" s="12">
        <v>11.3</v>
      </c>
      <c r="I731" s="12">
        <v>7.2</v>
      </c>
      <c r="J731" s="12">
        <v>15.7</v>
      </c>
      <c r="K731" s="12">
        <v>31.9</v>
      </c>
      <c r="L731" s="12">
        <v>39.4</v>
      </c>
      <c r="M731" s="12">
        <v>33.9</v>
      </c>
      <c r="N731" s="12">
        <v>66.900000000000006</v>
      </c>
      <c r="O731" s="12">
        <v>22.1</v>
      </c>
      <c r="P731" s="12">
        <v>35.200000000000003</v>
      </c>
      <c r="Q731" s="12">
        <v>18.2</v>
      </c>
      <c r="R731" s="23"/>
      <c r="S731" s="49">
        <f t="shared" si="220"/>
        <v>-2.566431700357583E-2</v>
      </c>
      <c r="T731" s="49">
        <f t="shared" si="221"/>
        <v>-0.40211382453883748</v>
      </c>
      <c r="U731" s="49">
        <f t="shared" si="222"/>
        <v>-0.24620517314155688</v>
      </c>
      <c r="V731" s="49">
        <f t="shared" si="223"/>
        <v>-0.19342826000087898</v>
      </c>
      <c r="W731" s="49">
        <f t="shared" si="224"/>
        <v>-0.72365499079259732</v>
      </c>
      <c r="X731" s="49">
        <f t="shared" si="225"/>
        <v>0.44222877654459414</v>
      </c>
      <c r="Y731" s="49">
        <f t="shared" si="226"/>
        <v>0.42031994760798613</v>
      </c>
      <c r="Z731" s="49">
        <f t="shared" si="227"/>
        <v>-5.2150377738983976E-2</v>
      </c>
      <c r="AA731" s="49">
        <f t="shared" si="228"/>
        <v>-8.4653586016760818E-2</v>
      </c>
      <c r="AB731" s="49">
        <f t="shared" si="229"/>
        <v>-1.6905981140609441</v>
      </c>
      <c r="AC731" s="49">
        <f t="shared" si="230"/>
        <v>-0.76645174639934988</v>
      </c>
      <c r="AD731" s="49">
        <f t="shared" si="231"/>
        <v>-1.0103574131156698</v>
      </c>
      <c r="AE731" s="49">
        <f t="shared" si="232"/>
        <v>-0.84742167450042249</v>
      </c>
      <c r="AF731" s="49">
        <f t="shared" si="233"/>
        <v>-0.89657829671018785</v>
      </c>
      <c r="AG731" s="49">
        <f t="shared" si="234"/>
        <v>-0.5311367619841425</v>
      </c>
      <c r="AH731" s="49">
        <f t="shared" si="235"/>
        <v>-0.10407397733212373</v>
      </c>
      <c r="AI731" s="49">
        <f t="shared" si="236"/>
        <v>-0.60913402593889632</v>
      </c>
      <c r="AJ731" s="87">
        <f t="shared" si="237"/>
        <v>-0.88020228268140754</v>
      </c>
      <c r="AK731" s="89">
        <f t="shared" si="238"/>
        <v>0.42929852960546522</v>
      </c>
      <c r="AL731" s="89">
        <f t="shared" si="238"/>
        <v>0.49916567484948177</v>
      </c>
      <c r="AM731" s="89">
        <f t="shared" si="238"/>
        <v>0.48284919131025439</v>
      </c>
      <c r="AN731" s="89">
        <f t="shared" si="238"/>
        <v>0.37545052126055201</v>
      </c>
    </row>
    <row r="732" spans="1:46">
      <c r="A732" s="1" t="s">
        <v>12</v>
      </c>
      <c r="B732" s="1">
        <v>13151070114</v>
      </c>
      <c r="C732" s="1"/>
      <c r="D732" s="12">
        <v>77.5</v>
      </c>
      <c r="E732" s="12">
        <v>69.099999999999994</v>
      </c>
      <c r="F732" s="12">
        <v>43.7</v>
      </c>
      <c r="G732" s="12">
        <v>24.7</v>
      </c>
      <c r="H732" s="12">
        <v>6.4</v>
      </c>
      <c r="I732" s="12">
        <v>14.8</v>
      </c>
      <c r="J732" s="12">
        <v>18.899999999999999</v>
      </c>
      <c r="K732" s="12">
        <v>32.4</v>
      </c>
      <c r="L732" s="12">
        <v>42.2</v>
      </c>
      <c r="M732" s="12">
        <v>8.3000000000000007</v>
      </c>
      <c r="N732" s="12">
        <v>71.3</v>
      </c>
      <c r="O732" s="12">
        <v>10.5</v>
      </c>
      <c r="P732" s="12">
        <v>32.4</v>
      </c>
      <c r="Q732" s="12">
        <v>23.5</v>
      </c>
      <c r="R732" s="23"/>
      <c r="S732" s="49">
        <f t="shared" si="220"/>
        <v>0.29802660677788562</v>
      </c>
      <c r="T732" s="49">
        <f t="shared" si="221"/>
        <v>-6.7542508346243021E-2</v>
      </c>
      <c r="U732" s="49">
        <f t="shared" si="222"/>
        <v>-0.11202626868765887</v>
      </c>
      <c r="V732" s="49">
        <f t="shared" si="223"/>
        <v>-0.4538899130313172</v>
      </c>
      <c r="W732" s="49">
        <f t="shared" si="224"/>
        <v>1.0262224387976999</v>
      </c>
      <c r="X732" s="49">
        <f t="shared" si="225"/>
        <v>-0.46515236657472414</v>
      </c>
      <c r="Y732" s="49">
        <f t="shared" si="226"/>
        <v>0.25954895832152147</v>
      </c>
      <c r="Z732" s="49">
        <f t="shared" si="227"/>
        <v>-7.6820723918615483E-2</v>
      </c>
      <c r="AA732" s="49">
        <f t="shared" si="228"/>
        <v>-0.34236027108961581</v>
      </c>
      <c r="AB732" s="49">
        <f t="shared" si="229"/>
        <v>0.47290825655780705</v>
      </c>
      <c r="AC732" s="49">
        <f t="shared" si="230"/>
        <v>-0.35307790671030331</v>
      </c>
      <c r="AD732" s="49">
        <f t="shared" si="231"/>
        <v>0.18273954764427455</v>
      </c>
      <c r="AE732" s="49">
        <f t="shared" si="232"/>
        <v>-0.64634134319553305</v>
      </c>
      <c r="AF732" s="49">
        <f t="shared" si="233"/>
        <v>-1.691749130575815</v>
      </c>
      <c r="AG732" s="49">
        <f t="shared" si="234"/>
        <v>-0.17996189999647152</v>
      </c>
      <c r="AH732" s="49">
        <f t="shared" si="235"/>
        <v>6.9312421036737695E-2</v>
      </c>
      <c r="AI732" s="49">
        <f t="shared" si="236"/>
        <v>1.7909087183191914E-2</v>
      </c>
      <c r="AJ732" s="87">
        <f t="shared" si="237"/>
        <v>-0.62710720820934418</v>
      </c>
      <c r="AK732" s="89">
        <f t="shared" si="238"/>
        <v>0.53412722432819859</v>
      </c>
      <c r="AL732" s="89">
        <f t="shared" si="238"/>
        <v>0.54983889413890541</v>
      </c>
      <c r="AM732" s="89">
        <f t="shared" si="238"/>
        <v>0.62874464953809839</v>
      </c>
      <c r="AN732" s="89">
        <f t="shared" si="238"/>
        <v>0.44618317967855098</v>
      </c>
    </row>
    <row r="733" spans="1:46">
      <c r="A733" s="1" t="s">
        <v>12</v>
      </c>
      <c r="B733" s="8">
        <v>13151070202</v>
      </c>
      <c r="C733" s="8"/>
      <c r="D733" s="12">
        <v>91.4</v>
      </c>
      <c r="E733" s="12">
        <v>81.900000000000006</v>
      </c>
      <c r="F733" s="12">
        <v>47.6</v>
      </c>
      <c r="G733" s="12">
        <v>51.1</v>
      </c>
      <c r="H733" s="12">
        <v>6.4</v>
      </c>
      <c r="I733" s="12">
        <v>2.7</v>
      </c>
      <c r="J733" s="12">
        <v>8.1999999999999993</v>
      </c>
      <c r="K733" s="12">
        <v>10.1</v>
      </c>
      <c r="L733" s="12">
        <v>25.1</v>
      </c>
      <c r="M733" s="12">
        <v>7</v>
      </c>
      <c r="N733" s="12">
        <v>80.599999999999994</v>
      </c>
      <c r="O733" s="12">
        <v>7</v>
      </c>
      <c r="P733" s="12">
        <v>5.5</v>
      </c>
      <c r="Q733" s="12">
        <v>7.6</v>
      </c>
      <c r="R733" s="23"/>
      <c r="S733" s="49">
        <f t="shared" si="220"/>
        <v>1.4820539332416538</v>
      </c>
      <c r="T733" s="49">
        <f t="shared" si="221"/>
        <v>1.1560325908723892</v>
      </c>
      <c r="U733" s="49">
        <f t="shared" si="222"/>
        <v>7.4865776801698716E-2</v>
      </c>
      <c r="V733" s="49">
        <f t="shared" si="223"/>
        <v>0.94941368696941064</v>
      </c>
      <c r="W733" s="49">
        <f t="shared" si="224"/>
        <v>1.0262224387976999</v>
      </c>
      <c r="X733" s="49">
        <f t="shared" si="225"/>
        <v>0.97949392707576932</v>
      </c>
      <c r="Y733" s="49">
        <f t="shared" si="226"/>
        <v>0.7971269537481378</v>
      </c>
      <c r="Z733" s="49">
        <f t="shared" si="227"/>
        <v>1.0234767156929494</v>
      </c>
      <c r="AA733" s="49">
        <f t="shared" si="228"/>
        <v>1.2314912698910321</v>
      </c>
      <c r="AB733" s="49">
        <f t="shared" si="229"/>
        <v>0.58277381444079057</v>
      </c>
      <c r="AC733" s="49">
        <f t="shared" si="230"/>
        <v>0.52064407263245571</v>
      </c>
      <c r="AD733" s="49">
        <f t="shared" si="231"/>
        <v>0.542725699597706</v>
      </c>
      <c r="AE733" s="49">
        <f t="shared" si="232"/>
        <v>1.2854661254121516</v>
      </c>
      <c r="AF733" s="49">
        <f t="shared" si="233"/>
        <v>0.69376337102106622</v>
      </c>
      <c r="AG733" s="49">
        <f t="shared" si="234"/>
        <v>0.87672169338375294</v>
      </c>
      <c r="AH733" s="49">
        <f t="shared" si="235"/>
        <v>0.92360132964382291</v>
      </c>
      <c r="AI733" s="49">
        <f t="shared" si="236"/>
        <v>0.94591393334159068</v>
      </c>
      <c r="AJ733" s="87">
        <f t="shared" si="237"/>
        <v>0.7606498171658449</v>
      </c>
      <c r="AK733" s="89">
        <f t="shared" si="238"/>
        <v>0.84955629918283726</v>
      </c>
      <c r="AL733" s="89">
        <f t="shared" si="238"/>
        <v>0.79950997335629115</v>
      </c>
      <c r="AM733" s="89">
        <f t="shared" si="238"/>
        <v>0.84466551595797745</v>
      </c>
      <c r="AN733" s="89">
        <f t="shared" si="238"/>
        <v>0.83402061131484451</v>
      </c>
    </row>
    <row r="734" spans="1:46">
      <c r="A734" s="1" t="s">
        <v>12</v>
      </c>
      <c r="B734" s="8">
        <v>13151070203</v>
      </c>
      <c r="C734" s="8"/>
      <c r="D734" s="12">
        <v>91.5</v>
      </c>
      <c r="E734" s="12">
        <v>79.2</v>
      </c>
      <c r="F734" s="12">
        <v>49.9</v>
      </c>
      <c r="G734" s="12">
        <v>42.9</v>
      </c>
      <c r="H734" s="12">
        <v>7.2</v>
      </c>
      <c r="I734" s="12">
        <v>3.5</v>
      </c>
      <c r="J734" s="12">
        <v>5.3</v>
      </c>
      <c r="K734" s="12">
        <v>9.6</v>
      </c>
      <c r="L734" s="12">
        <v>30.5</v>
      </c>
      <c r="M734" s="12">
        <v>5.7</v>
      </c>
      <c r="N734" s="12">
        <v>75.7</v>
      </c>
      <c r="O734" s="12">
        <v>7.3</v>
      </c>
      <c r="P734" s="12">
        <v>7</v>
      </c>
      <c r="Q734" s="12">
        <v>6.8</v>
      </c>
      <c r="R734" s="23"/>
      <c r="S734" s="49">
        <f t="shared" si="220"/>
        <v>1.4905721154464286</v>
      </c>
      <c r="T734" s="49">
        <f t="shared" si="221"/>
        <v>0.89793471838095895</v>
      </c>
      <c r="U734" s="49">
        <f t="shared" si="222"/>
        <v>0.18508416260311464</v>
      </c>
      <c r="V734" s="49">
        <f t="shared" si="223"/>
        <v>0.51353908393888137</v>
      </c>
      <c r="W734" s="49">
        <f t="shared" si="224"/>
        <v>0.74052816457887605</v>
      </c>
      <c r="X734" s="49">
        <f t="shared" si="225"/>
        <v>0.88398012253689384</v>
      </c>
      <c r="Y734" s="49">
        <f t="shared" si="226"/>
        <v>0.94282566278899627</v>
      </c>
      <c r="Z734" s="49">
        <f t="shared" si="227"/>
        <v>1.048147061872581</v>
      </c>
      <c r="AA734" s="49">
        <f t="shared" si="228"/>
        <v>0.73448552010766976</v>
      </c>
      <c r="AB734" s="49">
        <f t="shared" si="229"/>
        <v>0.69263937232377404</v>
      </c>
      <c r="AC734" s="49">
        <f t="shared" si="230"/>
        <v>6.0295932978744651E-2</v>
      </c>
      <c r="AD734" s="49">
        <f t="shared" si="231"/>
        <v>0.51186974371598326</v>
      </c>
      <c r="AE734" s="49">
        <f t="shared" si="232"/>
        <v>1.177744519355961</v>
      </c>
      <c r="AF734" s="49">
        <f t="shared" si="233"/>
        <v>0.81378915726493439</v>
      </c>
      <c r="AG734" s="49">
        <f t="shared" si="234"/>
        <v>0.75793202183901032</v>
      </c>
      <c r="AH734" s="49">
        <f t="shared" si="235"/>
        <v>0.80778057575345008</v>
      </c>
      <c r="AI734" s="49">
        <f t="shared" si="236"/>
        <v>0.82509065143467486</v>
      </c>
      <c r="AJ734" s="87">
        <f t="shared" si="237"/>
        <v>0.64092483832890579</v>
      </c>
      <c r="AK734" s="89">
        <f t="shared" si="238"/>
        <v>0.81409656797059937</v>
      </c>
      <c r="AL734" s="89">
        <f t="shared" si="238"/>
        <v>0.76566066040345204</v>
      </c>
      <c r="AM734" s="89">
        <f t="shared" si="238"/>
        <v>0.81655330531486447</v>
      </c>
      <c r="AN734" s="89">
        <f t="shared" si="238"/>
        <v>0.80056098729869207</v>
      </c>
    </row>
    <row r="735" spans="1:46">
      <c r="A735" s="1" t="s">
        <v>12</v>
      </c>
      <c r="B735" s="1">
        <v>13151070204</v>
      </c>
      <c r="C735" s="1"/>
      <c r="D735" s="12">
        <v>80.400000000000006</v>
      </c>
      <c r="E735" s="12">
        <v>70.099999999999994</v>
      </c>
      <c r="F735" s="12">
        <v>54.5</v>
      </c>
      <c r="G735" s="12">
        <v>32.799999999999997</v>
      </c>
      <c r="H735" s="12">
        <v>7.3</v>
      </c>
      <c r="I735" s="12">
        <v>2.5</v>
      </c>
      <c r="J735" s="12">
        <v>4</v>
      </c>
      <c r="K735" s="12">
        <v>15.9</v>
      </c>
      <c r="L735" s="12">
        <v>30.9</v>
      </c>
      <c r="M735" s="12">
        <v>9.6</v>
      </c>
      <c r="N735" s="12">
        <v>72.5</v>
      </c>
      <c r="O735" s="12">
        <v>4.4000000000000004</v>
      </c>
      <c r="P735" s="12">
        <v>4.8</v>
      </c>
      <c r="Q735" s="12">
        <v>9.9</v>
      </c>
      <c r="R735" s="23"/>
      <c r="S735" s="49">
        <f t="shared" si="220"/>
        <v>0.54505389071637</v>
      </c>
      <c r="T735" s="49">
        <f t="shared" si="221"/>
        <v>2.8049296280212532E-2</v>
      </c>
      <c r="U735" s="49">
        <f t="shared" si="222"/>
        <v>0.40552093420594681</v>
      </c>
      <c r="V735" s="49">
        <f t="shared" si="223"/>
        <v>-2.3330853940184956E-2</v>
      </c>
      <c r="W735" s="49">
        <f t="shared" si="224"/>
        <v>0.70481638030152316</v>
      </c>
      <c r="X735" s="49">
        <f t="shared" si="225"/>
        <v>1.0033723782104884</v>
      </c>
      <c r="Y735" s="49">
        <f t="shared" si="226"/>
        <v>1.0081388771866227</v>
      </c>
      <c r="Z735" s="49">
        <f t="shared" si="227"/>
        <v>0.73730070000922399</v>
      </c>
      <c r="AA735" s="49">
        <f t="shared" si="228"/>
        <v>0.69767027938297632</v>
      </c>
      <c r="AB735" s="49">
        <f t="shared" si="229"/>
        <v>0.36304269867482364</v>
      </c>
      <c r="AC735" s="49">
        <f t="shared" si="230"/>
        <v>-0.24033958679510828</v>
      </c>
      <c r="AD735" s="49">
        <f t="shared" si="231"/>
        <v>0.81014398390596931</v>
      </c>
      <c r="AE735" s="49">
        <f t="shared" si="232"/>
        <v>1.3357362082383739</v>
      </c>
      <c r="AF735" s="49">
        <f t="shared" si="233"/>
        <v>0.34868923556994497</v>
      </c>
      <c r="AG735" s="49">
        <f t="shared" si="234"/>
        <v>0.56247087492345715</v>
      </c>
      <c r="AH735" s="49">
        <f t="shared" si="235"/>
        <v>0.52451727185156838</v>
      </c>
      <c r="AI735" s="49">
        <f t="shared" si="236"/>
        <v>0.59933789268900795</v>
      </c>
      <c r="AJ735" s="87">
        <f t="shared" si="237"/>
        <v>0.56355746022979503</v>
      </c>
      <c r="AK735" s="89">
        <f t="shared" si="238"/>
        <v>0.75574974671980821</v>
      </c>
      <c r="AL735" s="89">
        <f t="shared" si="238"/>
        <v>0.68287525364547585</v>
      </c>
      <c r="AM735" s="89">
        <f t="shared" si="238"/>
        <v>0.76402692954557005</v>
      </c>
      <c r="AN735" s="89">
        <f t="shared" si="238"/>
        <v>0.77893907174306309</v>
      </c>
    </row>
    <row r="736" spans="1:46">
      <c r="A736" s="1" t="s">
        <v>12</v>
      </c>
      <c r="B736" s="1">
        <v>13151070205</v>
      </c>
      <c r="C736" s="1"/>
      <c r="D736" s="12">
        <v>90.6</v>
      </c>
      <c r="E736" s="12">
        <v>81.099999999999994</v>
      </c>
      <c r="F736" s="12">
        <v>44.5</v>
      </c>
      <c r="G736" s="12">
        <v>49.8</v>
      </c>
      <c r="H736" s="12">
        <v>10</v>
      </c>
      <c r="I736" s="12">
        <v>14</v>
      </c>
      <c r="J736" s="12">
        <v>35.799999999999997</v>
      </c>
      <c r="K736" s="12">
        <v>28.6</v>
      </c>
      <c r="L736" s="12">
        <v>31.6</v>
      </c>
      <c r="M736" s="12">
        <v>13.6</v>
      </c>
      <c r="N736" s="12">
        <v>80</v>
      </c>
      <c r="O736" s="12">
        <v>10.199999999999999</v>
      </c>
      <c r="P736" s="12">
        <v>18.3</v>
      </c>
      <c r="Q736" s="12">
        <v>9.6999999999999993</v>
      </c>
      <c r="R736" s="23"/>
      <c r="S736" s="49">
        <f t="shared" si="220"/>
        <v>1.4139084756034503</v>
      </c>
      <c r="T736" s="49">
        <f t="shared" si="221"/>
        <v>1.0795591471712236</v>
      </c>
      <c r="U736" s="49">
        <f t="shared" si="222"/>
        <v>-7.3689438843688213E-2</v>
      </c>
      <c r="V736" s="49">
        <f t="shared" si="223"/>
        <v>0.88031161575725336</v>
      </c>
      <c r="W736" s="49">
        <f t="shared" si="224"/>
        <v>-0.25940179518700801</v>
      </c>
      <c r="X736" s="49">
        <f t="shared" si="225"/>
        <v>-0.36963856203584844</v>
      </c>
      <c r="Y736" s="49">
        <f t="shared" si="226"/>
        <v>-0.58952282884762008</v>
      </c>
      <c r="Z736" s="49">
        <f t="shared" si="227"/>
        <v>0.11067390704658378</v>
      </c>
      <c r="AA736" s="49">
        <f t="shared" si="228"/>
        <v>0.63324360811476244</v>
      </c>
      <c r="AB736" s="49">
        <f t="shared" si="229"/>
        <v>2.4994828265643754E-2</v>
      </c>
      <c r="AC736" s="49">
        <f t="shared" si="230"/>
        <v>0.46427491267485893</v>
      </c>
      <c r="AD736" s="49">
        <f t="shared" si="231"/>
        <v>0.21359550352599732</v>
      </c>
      <c r="AE736" s="49">
        <f t="shared" si="232"/>
        <v>0.36624175373265844</v>
      </c>
      <c r="AF736" s="49">
        <f t="shared" si="233"/>
        <v>0.37869568213091215</v>
      </c>
      <c r="AG736" s="49">
        <f t="shared" si="234"/>
        <v>0.30312234076476918</v>
      </c>
      <c r="AH736" s="49">
        <f t="shared" si="235"/>
        <v>0.2973609448025375</v>
      </c>
      <c r="AI736" s="49">
        <f t="shared" si="236"/>
        <v>0.25630411447566331</v>
      </c>
      <c r="AJ736" s="87">
        <f t="shared" si="237"/>
        <v>0.35570196301610668</v>
      </c>
      <c r="AK736" s="89">
        <f t="shared" si="238"/>
        <v>0.67833199489033946</v>
      </c>
      <c r="AL736" s="89">
        <f t="shared" si="238"/>
        <v>0.61648744882443285</v>
      </c>
      <c r="AM736" s="89">
        <f t="shared" si="238"/>
        <v>0.6842125288883697</v>
      </c>
      <c r="AN736" s="89">
        <f t="shared" si="238"/>
        <v>0.72084954979014981</v>
      </c>
    </row>
    <row r="737" spans="1:53">
      <c r="A737" s="1" t="s">
        <v>12</v>
      </c>
      <c r="B737" s="9">
        <v>13151070304</v>
      </c>
      <c r="C737" s="9"/>
      <c r="D737" s="12">
        <v>71.400000000000006</v>
      </c>
      <c r="E737" s="12">
        <v>57.5</v>
      </c>
      <c r="F737" s="12">
        <v>39.700000000000003</v>
      </c>
      <c r="G737" s="12">
        <v>11.9</v>
      </c>
      <c r="H737" s="12">
        <v>12.8</v>
      </c>
      <c r="I737" s="12">
        <v>13.5</v>
      </c>
      <c r="J737" s="12">
        <v>38.299999999999997</v>
      </c>
      <c r="K737" s="12">
        <v>47.7</v>
      </c>
      <c r="L737" s="12">
        <v>52.3</v>
      </c>
      <c r="M737" s="12">
        <v>11.7</v>
      </c>
      <c r="N737" s="12">
        <v>62.5</v>
      </c>
      <c r="O737" s="12">
        <v>16.3</v>
      </c>
      <c r="P737" s="12">
        <v>26.7</v>
      </c>
      <c r="Q737" s="12">
        <v>16</v>
      </c>
      <c r="R737" s="23"/>
      <c r="S737" s="49">
        <f t="shared" si="220"/>
        <v>-0.22158250771340765</v>
      </c>
      <c r="T737" s="49">
        <f t="shared" si="221"/>
        <v>-1.176407442013127</v>
      </c>
      <c r="U737" s="49">
        <f t="shared" si="222"/>
        <v>-0.30371041790751291</v>
      </c>
      <c r="V737" s="49">
        <f t="shared" si="223"/>
        <v>-1.1342795372740944</v>
      </c>
      <c r="W737" s="49">
        <f t="shared" si="224"/>
        <v>-1.2593317549528924</v>
      </c>
      <c r="X737" s="49">
        <f t="shared" si="225"/>
        <v>-0.30994243419905121</v>
      </c>
      <c r="Y737" s="49">
        <f t="shared" si="226"/>
        <v>-0.71512516422767058</v>
      </c>
      <c r="Z737" s="49">
        <f t="shared" si="227"/>
        <v>-0.83173331701533959</v>
      </c>
      <c r="AA737" s="49">
        <f t="shared" si="228"/>
        <v>-1.2719450993881265</v>
      </c>
      <c r="AB737" s="49">
        <f t="shared" si="229"/>
        <v>0.18556756671000424</v>
      </c>
      <c r="AC737" s="49">
        <f t="shared" si="230"/>
        <v>-1.1798255860883979</v>
      </c>
      <c r="AD737" s="49">
        <f t="shared" si="231"/>
        <v>-0.41380893273569758</v>
      </c>
      <c r="AE737" s="49">
        <f t="shared" si="232"/>
        <v>-0.23699924018200882</v>
      </c>
      <c r="AF737" s="49">
        <f t="shared" si="233"/>
        <v>-0.5665073845395503</v>
      </c>
      <c r="AG737" s="49">
        <f t="shared" si="234"/>
        <v>-0.65671277343384427</v>
      </c>
      <c r="AH737" s="49">
        <f t="shared" si="235"/>
        <v>-0.73148275118396533</v>
      </c>
      <c r="AI737" s="49">
        <f t="shared" si="236"/>
        <v>-0.63937028323115386</v>
      </c>
      <c r="AJ737" s="87">
        <f t="shared" si="237"/>
        <v>-0.59928528588641372</v>
      </c>
      <c r="AK737" s="89">
        <f t="shared" si="238"/>
        <v>0.39181301798811768</v>
      </c>
      <c r="AL737" s="89">
        <f t="shared" si="238"/>
        <v>0.31580168159167815</v>
      </c>
      <c r="AM737" s="89">
        <f t="shared" si="238"/>
        <v>0.47581405685070416</v>
      </c>
      <c r="AN737" s="89">
        <f t="shared" si="238"/>
        <v>0.45395859187218945</v>
      </c>
    </row>
    <row r="738" spans="1:53">
      <c r="A738" s="1" t="s">
        <v>12</v>
      </c>
      <c r="B738" s="1">
        <v>13151070305</v>
      </c>
      <c r="C738" s="1"/>
      <c r="D738" s="12">
        <v>86.1</v>
      </c>
      <c r="E738" s="12">
        <v>71.5</v>
      </c>
      <c r="F738" s="12">
        <v>39.4</v>
      </c>
      <c r="G738" s="12">
        <v>42.4</v>
      </c>
      <c r="H738" s="12">
        <v>7.9</v>
      </c>
      <c r="I738" s="12">
        <v>12</v>
      </c>
      <c r="J738" s="12">
        <v>13.7</v>
      </c>
      <c r="K738" s="12">
        <v>22</v>
      </c>
      <c r="L738" s="12">
        <v>33.4</v>
      </c>
      <c r="M738" s="12">
        <v>6.7</v>
      </c>
      <c r="N738" s="12">
        <v>77.599999999999994</v>
      </c>
      <c r="O738" s="12">
        <v>7.5</v>
      </c>
      <c r="P738" s="12">
        <v>16.3</v>
      </c>
      <c r="Q738" s="12">
        <v>8.1999999999999993</v>
      </c>
      <c r="R738" s="23"/>
      <c r="S738" s="49">
        <f t="shared" si="220"/>
        <v>1.0305902763885615</v>
      </c>
      <c r="T738" s="49">
        <f t="shared" si="221"/>
        <v>0.16187782275725085</v>
      </c>
      <c r="U738" s="49">
        <f t="shared" si="222"/>
        <v>-0.31808672909900215</v>
      </c>
      <c r="V738" s="49">
        <f t="shared" si="223"/>
        <v>0.4869613642418979</v>
      </c>
      <c r="W738" s="49">
        <f t="shared" si="224"/>
        <v>0.49054567463740495</v>
      </c>
      <c r="X738" s="49">
        <f t="shared" si="225"/>
        <v>-0.13085405068865946</v>
      </c>
      <c r="Y738" s="49">
        <f t="shared" si="226"/>
        <v>0.52080181591202657</v>
      </c>
      <c r="Z738" s="49">
        <f t="shared" si="227"/>
        <v>0.43632247661771967</v>
      </c>
      <c r="AA738" s="49">
        <f t="shared" si="228"/>
        <v>0.46757502485364189</v>
      </c>
      <c r="AB738" s="49">
        <f t="shared" si="229"/>
        <v>0.60812740472147908</v>
      </c>
      <c r="AC738" s="49">
        <f t="shared" si="230"/>
        <v>0.23879827284446886</v>
      </c>
      <c r="AD738" s="49">
        <f t="shared" si="231"/>
        <v>0.49129910646150149</v>
      </c>
      <c r="AE738" s="49">
        <f t="shared" si="232"/>
        <v>0.50987056180757928</v>
      </c>
      <c r="AF738" s="49">
        <f t="shared" si="233"/>
        <v>0.60374403133816512</v>
      </c>
      <c r="AG738" s="49">
        <f t="shared" si="234"/>
        <v>0.42839953525666391</v>
      </c>
      <c r="AH738" s="49">
        <f t="shared" si="235"/>
        <v>0.32026231059278293</v>
      </c>
      <c r="AI738" s="49">
        <f t="shared" si="236"/>
        <v>0.50400830206428016</v>
      </c>
      <c r="AJ738" s="87">
        <f t="shared" si="237"/>
        <v>0.46092799311292876</v>
      </c>
      <c r="AK738" s="89">
        <f t="shared" si="238"/>
        <v>0.71572830709440716</v>
      </c>
      <c r="AL738" s="89">
        <f t="shared" si="238"/>
        <v>0.62318051091946292</v>
      </c>
      <c r="AM738" s="89">
        <f t="shared" si="238"/>
        <v>0.74184639041546485</v>
      </c>
      <c r="AN738" s="89">
        <f t="shared" si="238"/>
        <v>0.75025714240745356</v>
      </c>
    </row>
    <row r="739" spans="1:53">
      <c r="A739" s="1" t="s">
        <v>12</v>
      </c>
      <c r="B739" s="1">
        <v>13151070306</v>
      </c>
      <c r="C739" s="1"/>
      <c r="D739" s="12">
        <v>75.5</v>
      </c>
      <c r="E739" s="12">
        <v>63.7</v>
      </c>
      <c r="F739" s="12">
        <v>45.7</v>
      </c>
      <c r="G739" s="12">
        <v>37.5</v>
      </c>
      <c r="H739" s="12">
        <v>8.6</v>
      </c>
      <c r="I739" s="12">
        <v>4.2</v>
      </c>
      <c r="J739" s="12">
        <v>9.6999999999999993</v>
      </c>
      <c r="K739" s="12">
        <v>18.3</v>
      </c>
      <c r="L739" s="12">
        <v>34.700000000000003</v>
      </c>
      <c r="M739" s="12">
        <v>5.6</v>
      </c>
      <c r="N739" s="12">
        <v>73.8</v>
      </c>
      <c r="O739" s="12">
        <v>9.6999999999999993</v>
      </c>
      <c r="P739" s="12">
        <v>13.8</v>
      </c>
      <c r="Q739" s="12">
        <v>11</v>
      </c>
      <c r="R739" s="23"/>
      <c r="S739" s="49">
        <f t="shared" si="220"/>
        <v>0.12766296268237948</v>
      </c>
      <c r="T739" s="49">
        <f t="shared" si="221"/>
        <v>-0.58373825332910223</v>
      </c>
      <c r="U739" s="49">
        <f t="shared" si="222"/>
        <v>-1.6184194077731872E-2</v>
      </c>
      <c r="V739" s="49">
        <f t="shared" si="223"/>
        <v>0.2264997112114599</v>
      </c>
      <c r="W739" s="49">
        <f t="shared" si="224"/>
        <v>0.24056318469593416</v>
      </c>
      <c r="X739" s="49">
        <f t="shared" si="225"/>
        <v>0.80040554356537763</v>
      </c>
      <c r="Y739" s="49">
        <f t="shared" si="226"/>
        <v>0.72176555252010743</v>
      </c>
      <c r="Z739" s="49">
        <f t="shared" si="227"/>
        <v>0.61888303834699276</v>
      </c>
      <c r="AA739" s="49">
        <f t="shared" si="228"/>
        <v>0.34792549249838756</v>
      </c>
      <c r="AB739" s="49">
        <f t="shared" si="229"/>
        <v>0.70109056908400358</v>
      </c>
      <c r="AC739" s="49">
        <f t="shared" si="230"/>
        <v>-0.11820640688698091</v>
      </c>
      <c r="AD739" s="49">
        <f t="shared" si="231"/>
        <v>0.26502209666220178</v>
      </c>
      <c r="AE739" s="49">
        <f t="shared" si="232"/>
        <v>0.68940657190123023</v>
      </c>
      <c r="AF739" s="49">
        <f t="shared" si="233"/>
        <v>0.18365377948462619</v>
      </c>
      <c r="AG739" s="49">
        <f t="shared" si="234"/>
        <v>0.34254867360962882</v>
      </c>
      <c r="AH739" s="49">
        <f t="shared" si="235"/>
        <v>0.21671064389548919</v>
      </c>
      <c r="AI739" s="49">
        <f t="shared" si="236"/>
        <v>0.55596636664312793</v>
      </c>
      <c r="AJ739" s="87">
        <f t="shared" si="237"/>
        <v>0.2549690102902693</v>
      </c>
      <c r="AK739" s="89">
        <f t="shared" si="238"/>
        <v>0.69010109187648916</v>
      </c>
      <c r="AL739" s="89">
        <f t="shared" si="238"/>
        <v>0.5929169125997481</v>
      </c>
      <c r="AM739" s="89">
        <f t="shared" si="238"/>
        <v>0.75393558409565598</v>
      </c>
      <c r="AN739" s="89">
        <f t="shared" si="238"/>
        <v>0.69269764066487149</v>
      </c>
    </row>
    <row r="740" spans="1:53" ht="15" thickBot="1">
      <c r="A740" s="1" t="s">
        <v>12</v>
      </c>
      <c r="B740" s="1">
        <v>13151070307</v>
      </c>
      <c r="C740" s="1"/>
      <c r="D740" s="12">
        <v>75.400000000000006</v>
      </c>
      <c r="E740" s="12">
        <v>62.5</v>
      </c>
      <c r="F740" s="12">
        <v>35.5</v>
      </c>
      <c r="G740" s="12">
        <v>19.100000000000001</v>
      </c>
      <c r="H740" s="12">
        <v>13.6</v>
      </c>
      <c r="I740" s="12">
        <v>13.1</v>
      </c>
      <c r="J740" s="12">
        <v>4.3</v>
      </c>
      <c r="K740" s="12">
        <v>24.4</v>
      </c>
      <c r="L740" s="12">
        <v>29.7</v>
      </c>
      <c r="M740" s="12">
        <v>6.6</v>
      </c>
      <c r="N740" s="12">
        <v>66.400000000000006</v>
      </c>
      <c r="O740" s="12">
        <v>6.1</v>
      </c>
      <c r="P740" s="12">
        <v>4.9000000000000004</v>
      </c>
      <c r="Q740" s="12">
        <v>11.9</v>
      </c>
      <c r="R740" s="23"/>
      <c r="S740" s="49">
        <f t="shared" si="220"/>
        <v>0.11914478047760464</v>
      </c>
      <c r="T740" s="49">
        <f t="shared" si="221"/>
        <v>-0.69844841888084919</v>
      </c>
      <c r="U740" s="49">
        <f t="shared" si="222"/>
        <v>-0.50497877458835971</v>
      </c>
      <c r="V740" s="49">
        <f t="shared" si="223"/>
        <v>-0.75156037363753203</v>
      </c>
      <c r="W740" s="49">
        <f t="shared" si="224"/>
        <v>-1.5450260291717159</v>
      </c>
      <c r="X740" s="49">
        <f t="shared" si="225"/>
        <v>-0.26218553192961336</v>
      </c>
      <c r="Y740" s="49">
        <f t="shared" si="226"/>
        <v>0.99306659694101651</v>
      </c>
      <c r="Z740" s="49">
        <f t="shared" si="227"/>
        <v>0.3179048149554885</v>
      </c>
      <c r="AA740" s="49">
        <f t="shared" si="228"/>
        <v>0.80811600155705687</v>
      </c>
      <c r="AB740" s="49">
        <f t="shared" si="229"/>
        <v>0.61657860148170862</v>
      </c>
      <c r="AC740" s="49">
        <f t="shared" si="230"/>
        <v>-0.81342604636401439</v>
      </c>
      <c r="AD740" s="49">
        <f t="shared" si="231"/>
        <v>0.63529356724287411</v>
      </c>
      <c r="AE740" s="49">
        <f t="shared" si="232"/>
        <v>1.3285547678346277</v>
      </c>
      <c r="AF740" s="49">
        <f t="shared" si="233"/>
        <v>4.8624769960274365E-2</v>
      </c>
      <c r="AG740" s="49">
        <f t="shared" si="234"/>
        <v>0.16735285288299492</v>
      </c>
      <c r="AH740" s="49">
        <f t="shared" si="235"/>
        <v>-0.37856967868420704</v>
      </c>
      <c r="AI740" s="49">
        <f t="shared" si="236"/>
        <v>0.58086647266475133</v>
      </c>
      <c r="AJ740" s="87">
        <f t="shared" si="237"/>
        <v>0.29976176466844046</v>
      </c>
      <c r="AK740" s="89">
        <f t="shared" si="238"/>
        <v>0.63780364352354924</v>
      </c>
      <c r="AL740" s="89">
        <f t="shared" si="238"/>
        <v>0.41894265274698056</v>
      </c>
      <c r="AM740" s="89">
        <f t="shared" si="238"/>
        <v>0.75972914486033549</v>
      </c>
      <c r="AN740" s="89">
        <f t="shared" si="238"/>
        <v>0.70521590322545802</v>
      </c>
      <c r="AU740" s="56"/>
      <c r="AV740" s="56"/>
      <c r="AW740" s="56"/>
      <c r="AX740" s="56"/>
      <c r="AY740" s="56"/>
      <c r="AZ740" s="56"/>
      <c r="BA740" s="56"/>
    </row>
    <row r="741" spans="1:53">
      <c r="A741" s="1" t="s">
        <v>12</v>
      </c>
      <c r="B741" s="1">
        <v>13151070309</v>
      </c>
      <c r="C741" s="1"/>
      <c r="D741" s="12">
        <v>79.7</v>
      </c>
      <c r="E741" s="12">
        <v>71.8</v>
      </c>
      <c r="F741" s="12">
        <v>52.8</v>
      </c>
      <c r="G741" s="12">
        <v>25.1</v>
      </c>
      <c r="H741" s="12">
        <v>7.7</v>
      </c>
      <c r="I741" s="12">
        <v>7.9</v>
      </c>
      <c r="J741" s="12">
        <v>3.4</v>
      </c>
      <c r="K741" s="12">
        <v>7.5</v>
      </c>
      <c r="L741" s="12">
        <v>28.7</v>
      </c>
      <c r="M741" s="12">
        <v>4.5999999999999996</v>
      </c>
      <c r="N741" s="12">
        <v>74.2</v>
      </c>
      <c r="O741" s="12">
        <v>7</v>
      </c>
      <c r="P741" s="12">
        <v>15.3</v>
      </c>
      <c r="Q741" s="12">
        <v>12.2</v>
      </c>
      <c r="R741" s="23"/>
      <c r="S741" s="49">
        <f t="shared" si="220"/>
        <v>0.48542661528294262</v>
      </c>
      <c r="T741" s="49">
        <f t="shared" si="221"/>
        <v>0.19055536414518726</v>
      </c>
      <c r="U741" s="49">
        <f t="shared" si="222"/>
        <v>0.32405517078750873</v>
      </c>
      <c r="V741" s="49">
        <f t="shared" si="223"/>
        <v>-0.43262773727373033</v>
      </c>
      <c r="W741" s="49">
        <f t="shared" si="224"/>
        <v>0.56196924319211095</v>
      </c>
      <c r="X741" s="49">
        <f t="shared" si="225"/>
        <v>0.35865419757307798</v>
      </c>
      <c r="Y741" s="49">
        <f t="shared" si="226"/>
        <v>1.0382834376778347</v>
      </c>
      <c r="Z741" s="49">
        <f t="shared" si="227"/>
        <v>1.1517625158270333</v>
      </c>
      <c r="AA741" s="49">
        <f t="shared" si="228"/>
        <v>0.90015410336879065</v>
      </c>
      <c r="AB741" s="49">
        <f t="shared" si="229"/>
        <v>0.78560253668629854</v>
      </c>
      <c r="AC741" s="49">
        <f t="shared" si="230"/>
        <v>-8.0626966915248788E-2</v>
      </c>
      <c r="AD741" s="49">
        <f t="shared" si="231"/>
        <v>0.542725699597706</v>
      </c>
      <c r="AE741" s="49">
        <f t="shared" si="232"/>
        <v>0.58168496584503959</v>
      </c>
      <c r="AF741" s="49">
        <f t="shared" si="233"/>
        <v>3.6151001188239381E-3</v>
      </c>
      <c r="AG741" s="49">
        <f t="shared" si="234"/>
        <v>0.52286391520988629</v>
      </c>
      <c r="AH741" s="49">
        <f t="shared" si="235"/>
        <v>0.36090232734070454</v>
      </c>
      <c r="AI741" s="49">
        <f t="shared" si="236"/>
        <v>0.94583971862737404</v>
      </c>
      <c r="AJ741" s="87">
        <f t="shared" si="237"/>
        <v>0.26184969966158023</v>
      </c>
      <c r="AK741" s="89">
        <f t="shared" si="238"/>
        <v>0.7439267310711104</v>
      </c>
      <c r="AL741" s="89">
        <f t="shared" si="238"/>
        <v>0.6350578006028913</v>
      </c>
      <c r="AM741" s="89">
        <f t="shared" si="238"/>
        <v>0.84464824826216622</v>
      </c>
      <c r="AN741" s="89">
        <f t="shared" si="238"/>
        <v>0.69462059176139712</v>
      </c>
    </row>
    <row r="742" spans="1:53">
      <c r="A742" s="1" t="s">
        <v>12</v>
      </c>
      <c r="B742" s="1">
        <v>13151070310</v>
      </c>
      <c r="C742" s="1"/>
      <c r="D742" s="12">
        <v>77</v>
      </c>
      <c r="E742" s="12">
        <v>68.599999999999994</v>
      </c>
      <c r="F742" s="12">
        <v>48.1</v>
      </c>
      <c r="G742" s="12">
        <v>19.8</v>
      </c>
      <c r="H742" s="12">
        <v>8.4</v>
      </c>
      <c r="I742" s="12">
        <v>5.2</v>
      </c>
      <c r="J742" s="12">
        <v>11.5</v>
      </c>
      <c r="K742" s="12">
        <v>24</v>
      </c>
      <c r="L742" s="12">
        <v>33.299999999999997</v>
      </c>
      <c r="M742" s="12">
        <v>12</v>
      </c>
      <c r="N742" s="12">
        <v>70.7</v>
      </c>
      <c r="O742" s="12">
        <v>12.3</v>
      </c>
      <c r="P742" s="12">
        <v>16.2</v>
      </c>
      <c r="Q742" s="12">
        <v>6.3</v>
      </c>
      <c r="R742" s="23"/>
      <c r="S742" s="49">
        <f t="shared" si="220"/>
        <v>0.2554356957540091</v>
      </c>
      <c r="T742" s="49">
        <f t="shared" si="221"/>
        <v>-0.1153384106594708</v>
      </c>
      <c r="U742" s="49">
        <f t="shared" si="222"/>
        <v>9.8826295454180466E-2</v>
      </c>
      <c r="V742" s="49">
        <f t="shared" si="223"/>
        <v>-0.71435156606175521</v>
      </c>
      <c r="W742" s="49">
        <f t="shared" si="224"/>
        <v>0.3119867532506399</v>
      </c>
      <c r="X742" s="49">
        <f t="shared" si="225"/>
        <v>0.68101328789178317</v>
      </c>
      <c r="Y742" s="49">
        <f t="shared" si="226"/>
        <v>0.63133187104647104</v>
      </c>
      <c r="Z742" s="49">
        <f t="shared" si="227"/>
        <v>0.33764109189919367</v>
      </c>
      <c r="AA742" s="49">
        <f t="shared" si="228"/>
        <v>0.47677883503481538</v>
      </c>
      <c r="AB742" s="49">
        <f t="shared" si="229"/>
        <v>0.16021397642931567</v>
      </c>
      <c r="AC742" s="49">
        <f t="shared" si="230"/>
        <v>-0.40944706666790015</v>
      </c>
      <c r="AD742" s="49">
        <f t="shared" si="231"/>
        <v>-2.3961876460616817E-3</v>
      </c>
      <c r="AE742" s="49">
        <f t="shared" si="232"/>
        <v>0.51705200221132541</v>
      </c>
      <c r="AF742" s="49">
        <f t="shared" si="233"/>
        <v>0.88880527366735207</v>
      </c>
      <c r="AG742" s="49">
        <f t="shared" si="234"/>
        <v>0.24583686852040643</v>
      </c>
      <c r="AH742" s="49">
        <f t="shared" si="235"/>
        <v>0.16412913238226537</v>
      </c>
      <c r="AI742" s="49">
        <f t="shared" si="236"/>
        <v>0.32487796778777495</v>
      </c>
      <c r="AJ742" s="87">
        <f t="shared" si="237"/>
        <v>0.24850350539117891</v>
      </c>
      <c r="AK742" s="89">
        <f t="shared" si="238"/>
        <v>0.66123179230760798</v>
      </c>
      <c r="AL742" s="89">
        <f t="shared" si="238"/>
        <v>0.57754964914341544</v>
      </c>
      <c r="AM742" s="89">
        <f t="shared" si="238"/>
        <v>0.70016775356439864</v>
      </c>
      <c r="AN742" s="89">
        <f t="shared" si="238"/>
        <v>0.6908907214647203</v>
      </c>
    </row>
    <row r="743" spans="1:53">
      <c r="A743" s="1" t="s">
        <v>12</v>
      </c>
      <c r="B743" s="9">
        <v>13151070311</v>
      </c>
      <c r="C743" s="9"/>
      <c r="D743" s="12">
        <v>72.8</v>
      </c>
      <c r="E743" s="12">
        <v>61.4</v>
      </c>
      <c r="F743" s="12">
        <v>35.200000000000003</v>
      </c>
      <c r="G743" s="12">
        <v>14</v>
      </c>
      <c r="H743" s="12">
        <v>9.4</v>
      </c>
      <c r="I743" s="12">
        <v>7.8</v>
      </c>
      <c r="J743" s="12">
        <v>18.8</v>
      </c>
      <c r="K743" s="12">
        <v>31.7</v>
      </c>
      <c r="L743" s="12">
        <v>38.1</v>
      </c>
      <c r="M743" s="12">
        <v>15.6</v>
      </c>
      <c r="N743" s="12">
        <v>65.099999999999994</v>
      </c>
      <c r="O743" s="12">
        <v>5.9</v>
      </c>
      <c r="P743" s="12">
        <v>28.1</v>
      </c>
      <c r="Q743" s="12">
        <v>15.7</v>
      </c>
      <c r="R743" s="23"/>
      <c r="S743" s="49">
        <f t="shared" si="220"/>
        <v>-0.10232795684655407</v>
      </c>
      <c r="T743" s="49">
        <f t="shared" si="221"/>
        <v>-0.80359940396995044</v>
      </c>
      <c r="U743" s="49">
        <f t="shared" si="222"/>
        <v>-0.51935508577984868</v>
      </c>
      <c r="V743" s="49">
        <f t="shared" si="223"/>
        <v>-1.0226531145467637</v>
      </c>
      <c r="W743" s="49">
        <f t="shared" si="224"/>
        <v>-4.5131089522890112E-2</v>
      </c>
      <c r="X743" s="49">
        <f t="shared" si="225"/>
        <v>0.37059342314043747</v>
      </c>
      <c r="Y743" s="49">
        <f t="shared" si="226"/>
        <v>0.26457305173672341</v>
      </c>
      <c r="Z743" s="49">
        <f t="shared" si="227"/>
        <v>-4.2282239267131413E-2</v>
      </c>
      <c r="AA743" s="49">
        <f t="shared" si="228"/>
        <v>3.4995946338492838E-2</v>
      </c>
      <c r="AB743" s="49">
        <f t="shared" si="229"/>
        <v>-0.14402910693894619</v>
      </c>
      <c r="AC743" s="49">
        <f t="shared" si="230"/>
        <v>-0.93555922627214316</v>
      </c>
      <c r="AD743" s="49">
        <f t="shared" si="231"/>
        <v>0.65586420449735583</v>
      </c>
      <c r="AE743" s="49">
        <f t="shared" si="232"/>
        <v>-0.33753940583445352</v>
      </c>
      <c r="AF743" s="49">
        <f t="shared" si="233"/>
        <v>-0.52149771469809958</v>
      </c>
      <c r="AG743" s="49">
        <f t="shared" si="234"/>
        <v>-0.20017860434211379</v>
      </c>
      <c r="AH743" s="49">
        <f t="shared" si="235"/>
        <v>-0.26541431082697808</v>
      </c>
      <c r="AI743" s="49">
        <f t="shared" si="236"/>
        <v>-5.0438466622528259E-2</v>
      </c>
      <c r="AJ743" s="87">
        <f t="shared" si="237"/>
        <v>-0.28468303557683511</v>
      </c>
      <c r="AK743" s="89">
        <f t="shared" si="238"/>
        <v>0.52809236546571114</v>
      </c>
      <c r="AL743" s="89">
        <f t="shared" si="238"/>
        <v>0.45201299057709332</v>
      </c>
      <c r="AM743" s="89">
        <f t="shared" si="238"/>
        <v>0.61284207845077954</v>
      </c>
      <c r="AN743" s="89">
        <f t="shared" si="238"/>
        <v>0.54188070396820132</v>
      </c>
    </row>
    <row r="744" spans="1:53">
      <c r="A744" s="1" t="s">
        <v>12</v>
      </c>
      <c r="B744" s="1">
        <v>13151070402</v>
      </c>
      <c r="C744" s="1"/>
      <c r="D744" s="12">
        <v>89.4</v>
      </c>
      <c r="E744" s="12">
        <v>76</v>
      </c>
      <c r="F744" s="12">
        <v>57.2</v>
      </c>
      <c r="G744" s="12">
        <v>35</v>
      </c>
      <c r="H744" s="12">
        <v>6.5</v>
      </c>
      <c r="I744" s="12">
        <v>3.4</v>
      </c>
      <c r="J744" s="12">
        <v>9.4</v>
      </c>
      <c r="K744" s="12">
        <v>21.7</v>
      </c>
      <c r="L744" s="12">
        <v>32.5</v>
      </c>
      <c r="M744" s="12">
        <v>7.8</v>
      </c>
      <c r="N744" s="12">
        <v>70.900000000000006</v>
      </c>
      <c r="O744" s="12">
        <v>10.9</v>
      </c>
      <c r="P744" s="12">
        <v>14.7</v>
      </c>
      <c r="Q744" s="12">
        <v>10.1</v>
      </c>
      <c r="R744" s="23"/>
      <c r="S744" s="49">
        <f t="shared" si="220"/>
        <v>1.3116902891461477</v>
      </c>
      <c r="T744" s="49">
        <f t="shared" si="221"/>
        <v>0.59204094357630088</v>
      </c>
      <c r="U744" s="49">
        <f t="shared" si="222"/>
        <v>0.5349077349293484</v>
      </c>
      <c r="V744" s="49">
        <f t="shared" si="223"/>
        <v>9.3611112726542503E-2</v>
      </c>
      <c r="W744" s="49">
        <f t="shared" si="224"/>
        <v>0.99051065452034714</v>
      </c>
      <c r="X744" s="49">
        <f t="shared" si="225"/>
        <v>0.89591934810425322</v>
      </c>
      <c r="Y744" s="49">
        <f t="shared" si="226"/>
        <v>0.73683783276571346</v>
      </c>
      <c r="Z744" s="49">
        <f t="shared" si="227"/>
        <v>0.45112468432549857</v>
      </c>
      <c r="AA744" s="49">
        <f t="shared" si="228"/>
        <v>0.55040931648420222</v>
      </c>
      <c r="AB744" s="49">
        <f t="shared" si="229"/>
        <v>0.51516424035895458</v>
      </c>
      <c r="AC744" s="49">
        <f t="shared" si="230"/>
        <v>-0.39065734668203411</v>
      </c>
      <c r="AD744" s="49">
        <f t="shared" si="231"/>
        <v>0.14159827313531093</v>
      </c>
      <c r="AE744" s="49">
        <f t="shared" si="232"/>
        <v>0.62477360826751593</v>
      </c>
      <c r="AF744" s="49">
        <f t="shared" si="233"/>
        <v>0.31868278900897801</v>
      </c>
      <c r="AG744" s="49">
        <f t="shared" si="234"/>
        <v>0.4718893235725054</v>
      </c>
      <c r="AH744" s="49">
        <f t="shared" si="235"/>
        <v>0.73650255939552189</v>
      </c>
      <c r="AI744" s="49">
        <f t="shared" si="236"/>
        <v>0.50556608038955175</v>
      </c>
      <c r="AJ744" s="87">
        <f t="shared" si="237"/>
        <v>0.17359933093244267</v>
      </c>
      <c r="AK744" s="89">
        <f t="shared" si="238"/>
        <v>0.72871038023345103</v>
      </c>
      <c r="AL744" s="89">
        <f t="shared" si="238"/>
        <v>0.74482923079075247</v>
      </c>
      <c r="AM744" s="89">
        <f t="shared" si="238"/>
        <v>0.74220884202019</v>
      </c>
      <c r="AN744" s="89">
        <f t="shared" si="238"/>
        <v>0.66995719916238561</v>
      </c>
    </row>
    <row r="745" spans="1:53">
      <c r="A745" s="1" t="s">
        <v>12</v>
      </c>
      <c r="B745" s="1">
        <v>13151070403</v>
      </c>
      <c r="C745" s="1"/>
      <c r="D745" s="12">
        <v>82.3</v>
      </c>
      <c r="E745" s="12">
        <v>66.900000000000006</v>
      </c>
      <c r="F745" s="12">
        <v>46</v>
      </c>
      <c r="G745" s="12">
        <v>18.8</v>
      </c>
      <c r="H745" s="12">
        <v>9.1</v>
      </c>
      <c r="I745" s="12">
        <v>11.5</v>
      </c>
      <c r="J745" s="12">
        <v>6.7</v>
      </c>
      <c r="K745" s="12">
        <v>27</v>
      </c>
      <c r="L745" s="12">
        <v>34.1</v>
      </c>
      <c r="M745" s="12">
        <v>11.7</v>
      </c>
      <c r="N745" s="12">
        <v>59.7</v>
      </c>
      <c r="O745" s="12">
        <v>17.2</v>
      </c>
      <c r="P745" s="12">
        <v>23.3</v>
      </c>
      <c r="Q745" s="12">
        <v>13.6</v>
      </c>
      <c r="R745" s="23"/>
      <c r="S745" s="49">
        <f t="shared" si="220"/>
        <v>0.70689935260710013</v>
      </c>
      <c r="T745" s="49">
        <f t="shared" si="221"/>
        <v>-0.27784447852444416</v>
      </c>
      <c r="U745" s="49">
        <f t="shared" si="222"/>
        <v>-1.8078828862429584E-3</v>
      </c>
      <c r="V745" s="49">
        <f t="shared" si="223"/>
        <v>-0.76750700545572215</v>
      </c>
      <c r="W745" s="49">
        <f t="shared" si="224"/>
        <v>6.2004263309169153E-2</v>
      </c>
      <c r="X745" s="49">
        <f t="shared" si="225"/>
        <v>-7.1157922851862204E-2</v>
      </c>
      <c r="Y745" s="49">
        <f t="shared" si="226"/>
        <v>0.87248835497616806</v>
      </c>
      <c r="Z745" s="49">
        <f t="shared" si="227"/>
        <v>0.18961901482140464</v>
      </c>
      <c r="AA745" s="49">
        <f t="shared" si="228"/>
        <v>0.403148353585428</v>
      </c>
      <c r="AB745" s="49">
        <f t="shared" si="229"/>
        <v>0.18556756671000424</v>
      </c>
      <c r="AC745" s="49">
        <f t="shared" si="230"/>
        <v>-1.4428816658905188</v>
      </c>
      <c r="AD745" s="49">
        <f t="shared" si="231"/>
        <v>-0.50637680038086552</v>
      </c>
      <c r="AE745" s="49">
        <f t="shared" si="232"/>
        <v>7.169733545356439E-3</v>
      </c>
      <c r="AF745" s="49">
        <f t="shared" si="233"/>
        <v>-0.20643002580794553</v>
      </c>
      <c r="AG745" s="49">
        <f t="shared" si="234"/>
        <v>-6.7653252269254047E-2</v>
      </c>
      <c r="AH745" s="49">
        <f t="shared" si="235"/>
        <v>7.4724954453452272E-2</v>
      </c>
      <c r="AI745" s="49">
        <f t="shared" si="236"/>
        <v>0.25944497837227898</v>
      </c>
      <c r="AJ745" s="87">
        <f t="shared" si="237"/>
        <v>-0.53712968963349339</v>
      </c>
      <c r="AK745" s="89">
        <f t="shared" si="238"/>
        <v>0.56765231459429177</v>
      </c>
      <c r="AL745" s="89">
        <f t="shared" si="238"/>
        <v>0.55142073963149718</v>
      </c>
      <c r="AM745" s="89">
        <f t="shared" si="238"/>
        <v>0.6849433203887284</v>
      </c>
      <c r="AN745" s="89">
        <f t="shared" si="238"/>
        <v>0.47132926005961068</v>
      </c>
    </row>
    <row r="746" spans="1:53">
      <c r="A746" s="1" t="s">
        <v>12</v>
      </c>
      <c r="B746" s="1">
        <v>13151070404</v>
      </c>
      <c r="C746" s="1"/>
      <c r="D746" s="12">
        <v>80</v>
      </c>
      <c r="E746" s="12">
        <v>65.8</v>
      </c>
      <c r="F746" s="12">
        <v>31.9</v>
      </c>
      <c r="G746" s="12">
        <v>25.1</v>
      </c>
      <c r="H746" s="12">
        <v>8.5</v>
      </c>
      <c r="I746" s="12">
        <v>3.8</v>
      </c>
      <c r="J746" s="12">
        <v>18.7</v>
      </c>
      <c r="K746" s="12">
        <v>24.2</v>
      </c>
      <c r="L746" s="12">
        <v>33.299999999999997</v>
      </c>
      <c r="M746" s="12">
        <v>11.2</v>
      </c>
      <c r="N746" s="12">
        <v>65</v>
      </c>
      <c r="O746" s="12">
        <v>7</v>
      </c>
      <c r="P746" s="12">
        <v>14</v>
      </c>
      <c r="Q746" s="12">
        <v>10</v>
      </c>
      <c r="R746" s="23"/>
      <c r="S746" s="49">
        <f t="shared" si="220"/>
        <v>0.51098116189726828</v>
      </c>
      <c r="T746" s="49">
        <f t="shared" si="221"/>
        <v>-0.38299546361354608</v>
      </c>
      <c r="U746" s="49">
        <f t="shared" si="222"/>
        <v>-0.67749450888622842</v>
      </c>
      <c r="V746" s="49">
        <f t="shared" si="223"/>
        <v>-0.43262773727373033</v>
      </c>
      <c r="W746" s="49">
        <f t="shared" si="224"/>
        <v>0.27627496897328702</v>
      </c>
      <c r="X746" s="49">
        <f t="shared" si="225"/>
        <v>0.84816244583481548</v>
      </c>
      <c r="Y746" s="49">
        <f t="shared" si="226"/>
        <v>0.26959714515192551</v>
      </c>
      <c r="Z746" s="49">
        <f t="shared" si="227"/>
        <v>0.32777295342734108</v>
      </c>
      <c r="AA746" s="49">
        <f t="shared" si="228"/>
        <v>0.47677883503481538</v>
      </c>
      <c r="AB746" s="49">
        <f t="shared" si="229"/>
        <v>0.22782355051115172</v>
      </c>
      <c r="AC746" s="49">
        <f t="shared" si="230"/>
        <v>-0.94495408626507549</v>
      </c>
      <c r="AD746" s="49">
        <f t="shared" si="231"/>
        <v>0.542725699597706</v>
      </c>
      <c r="AE746" s="49">
        <f t="shared" si="232"/>
        <v>0.67504369109373819</v>
      </c>
      <c r="AF746" s="49">
        <f t="shared" si="233"/>
        <v>0.33368601228946149</v>
      </c>
      <c r="AG746" s="49">
        <f t="shared" si="234"/>
        <v>0.18486433844162922</v>
      </c>
      <c r="AH746" s="49">
        <f t="shared" si="235"/>
        <v>5.8842573154827368E-2</v>
      </c>
      <c r="AI746" s="49">
        <f t="shared" si="236"/>
        <v>0.34412511299110271</v>
      </c>
      <c r="AJ746" s="87">
        <f t="shared" si="237"/>
        <v>0.15162532917895755</v>
      </c>
      <c r="AK746" s="89">
        <f t="shared" si="238"/>
        <v>0.64303097148027544</v>
      </c>
      <c r="AL746" s="89">
        <f t="shared" si="238"/>
        <v>0.54677901803190954</v>
      </c>
      <c r="AM746" s="89">
        <f t="shared" si="238"/>
        <v>0.70464602788119279</v>
      </c>
      <c r="AN746" s="89">
        <f t="shared" si="238"/>
        <v>0.66381610944205871</v>
      </c>
    </row>
    <row r="747" spans="1:53">
      <c r="A747" s="1" t="s">
        <v>12</v>
      </c>
      <c r="B747" s="9">
        <v>13151070501</v>
      </c>
      <c r="C747" s="9"/>
      <c r="D747" s="12">
        <v>74.900000000000006</v>
      </c>
      <c r="E747" s="12">
        <v>63.3</v>
      </c>
      <c r="F747" s="12">
        <v>35.799999999999997</v>
      </c>
      <c r="G747" s="12">
        <v>20.9</v>
      </c>
      <c r="H747" s="12">
        <v>10.1</v>
      </c>
      <c r="I747" s="12">
        <v>9.8000000000000007</v>
      </c>
      <c r="J747" s="12">
        <v>30.5</v>
      </c>
      <c r="K747" s="12">
        <v>46.6</v>
      </c>
      <c r="L747" s="12">
        <v>47.7</v>
      </c>
      <c r="M747" s="12">
        <v>17</v>
      </c>
      <c r="N747" s="12">
        <v>73.599999999999994</v>
      </c>
      <c r="O747" s="12">
        <v>13.5</v>
      </c>
      <c r="P747" s="12">
        <v>32.200000000000003</v>
      </c>
      <c r="Q747" s="12">
        <v>19.3</v>
      </c>
      <c r="R747" s="23"/>
      <c r="S747" s="49">
        <f t="shared" si="220"/>
        <v>7.6553869453728107E-2</v>
      </c>
      <c r="T747" s="49">
        <f t="shared" si="221"/>
        <v>-0.62197497517968503</v>
      </c>
      <c r="U747" s="49">
        <f t="shared" si="222"/>
        <v>-0.4906024633968708</v>
      </c>
      <c r="V747" s="49">
        <f t="shared" si="223"/>
        <v>-0.65588058272839167</v>
      </c>
      <c r="W747" s="49">
        <f t="shared" si="224"/>
        <v>-0.2951135794643609</v>
      </c>
      <c r="X747" s="49">
        <f t="shared" si="225"/>
        <v>0.13180891179324836</v>
      </c>
      <c r="Y747" s="49">
        <f t="shared" si="226"/>
        <v>-0.32324587784191305</v>
      </c>
      <c r="Z747" s="49">
        <f t="shared" si="227"/>
        <v>-0.77745855542015019</v>
      </c>
      <c r="AA747" s="49">
        <f t="shared" si="228"/>
        <v>-0.84856983105415162</v>
      </c>
      <c r="AB747" s="49">
        <f t="shared" si="229"/>
        <v>-0.26234586158215917</v>
      </c>
      <c r="AC747" s="49">
        <f t="shared" si="230"/>
        <v>-0.13699612687284696</v>
      </c>
      <c r="AD747" s="49">
        <f t="shared" si="231"/>
        <v>-0.12582001117295238</v>
      </c>
      <c r="AE747" s="49">
        <f t="shared" si="232"/>
        <v>-0.63197846238804123</v>
      </c>
      <c r="AF747" s="49">
        <f t="shared" si="233"/>
        <v>-1.061613752795507</v>
      </c>
      <c r="AG747" s="49">
        <f t="shared" si="234"/>
        <v>-0.47658932830066725</v>
      </c>
      <c r="AH747" s="49">
        <f t="shared" si="235"/>
        <v>-0.31120781390917784</v>
      </c>
      <c r="AI747" s="49">
        <f t="shared" si="236"/>
        <v>-0.62945808268548697</v>
      </c>
      <c r="AJ747" s="87">
        <f t="shared" si="237"/>
        <v>-0.48910208830733687</v>
      </c>
      <c r="AK747" s="89">
        <f t="shared" si="238"/>
        <v>0.44558140429970894</v>
      </c>
      <c r="AL747" s="89">
        <f t="shared" si="238"/>
        <v>0.43862956347124515</v>
      </c>
      <c r="AM747" s="89">
        <f t="shared" si="238"/>
        <v>0.47812034968829847</v>
      </c>
      <c r="AN747" s="89">
        <f t="shared" si="238"/>
        <v>0.48475156757122456</v>
      </c>
    </row>
    <row r="748" spans="1:53" ht="15" thickBot="1">
      <c r="A748" s="1" t="s">
        <v>12</v>
      </c>
      <c r="B748" s="1">
        <v>13151070502</v>
      </c>
      <c r="C748" s="1"/>
      <c r="D748" s="12">
        <v>74.900000000000006</v>
      </c>
      <c r="E748" s="12">
        <v>63.3</v>
      </c>
      <c r="F748" s="12">
        <v>45.5</v>
      </c>
      <c r="G748" s="12">
        <v>27.6</v>
      </c>
      <c r="H748" s="12">
        <v>9.9</v>
      </c>
      <c r="I748" s="12">
        <v>8.5</v>
      </c>
      <c r="J748" s="12">
        <v>27.8</v>
      </c>
      <c r="K748" s="12">
        <v>19.899999999999999</v>
      </c>
      <c r="L748" s="12">
        <v>30</v>
      </c>
      <c r="M748" s="12">
        <v>6.8</v>
      </c>
      <c r="N748" s="12">
        <v>73.599999999999994</v>
      </c>
      <c r="O748" s="12">
        <v>9.5</v>
      </c>
      <c r="P748" s="12">
        <v>18.8</v>
      </c>
      <c r="Q748" s="12">
        <v>10.8</v>
      </c>
      <c r="R748" s="57"/>
      <c r="S748" s="55">
        <f t="shared" si="220"/>
        <v>7.6553869453728107E-2</v>
      </c>
      <c r="T748" s="55">
        <f t="shared" si="221"/>
        <v>-0.62197497517968503</v>
      </c>
      <c r="U748" s="55">
        <f t="shared" si="222"/>
        <v>-2.576840153872471E-2</v>
      </c>
      <c r="V748" s="55">
        <f t="shared" si="223"/>
        <v>-0.29973913878881292</v>
      </c>
      <c r="W748" s="55">
        <f t="shared" si="224"/>
        <v>-0.22369001090965512</v>
      </c>
      <c r="X748" s="55">
        <f t="shared" si="225"/>
        <v>0.28701884416892132</v>
      </c>
      <c r="Y748" s="55">
        <f t="shared" si="226"/>
        <v>-0.18759535563145852</v>
      </c>
      <c r="Z748" s="55">
        <f t="shared" si="227"/>
        <v>0.53993793057217199</v>
      </c>
      <c r="AA748" s="55">
        <f t="shared" si="228"/>
        <v>0.78050457101353665</v>
      </c>
      <c r="AB748" s="55">
        <f t="shared" si="229"/>
        <v>0.59967620796124954</v>
      </c>
      <c r="AC748" s="55">
        <f t="shared" si="230"/>
        <v>-0.13699612687284696</v>
      </c>
      <c r="AD748" s="55">
        <f t="shared" si="231"/>
        <v>0.28559273391668355</v>
      </c>
      <c r="AE748" s="55">
        <f t="shared" si="232"/>
        <v>0.33033455171392823</v>
      </c>
      <c r="AF748" s="55">
        <f t="shared" si="233"/>
        <v>0.21366022604559312</v>
      </c>
      <c r="AG748" s="55">
        <f t="shared" si="234"/>
        <v>0.22367222590109959</v>
      </c>
      <c r="AH748" s="55">
        <f t="shared" si="235"/>
        <v>-0.14217073834652671</v>
      </c>
      <c r="AI748" s="55">
        <f t="shared" si="236"/>
        <v>0.64003956984898602</v>
      </c>
      <c r="AJ748" s="86">
        <f t="shared" si="237"/>
        <v>0.17314784620083948</v>
      </c>
      <c r="AK748" s="85">
        <f t="shared" si="238"/>
        <v>0.65461545723844417</v>
      </c>
      <c r="AL748" s="85">
        <f t="shared" si="238"/>
        <v>0.48803166697308131</v>
      </c>
      <c r="AM748" s="85">
        <f t="shared" si="238"/>
        <v>0.77349707556205394</v>
      </c>
      <c r="AN748" s="85">
        <f t="shared" si="238"/>
        <v>0.6698310224069981</v>
      </c>
      <c r="AO748" s="56"/>
      <c r="AP748" s="56"/>
      <c r="AQ748" s="56"/>
      <c r="AR748" s="56"/>
      <c r="AS748" s="56"/>
      <c r="AT748" s="56"/>
    </row>
    <row r="749" spans="1:53">
      <c r="A749" s="1" t="s">
        <v>13</v>
      </c>
      <c r="B749" s="1">
        <v>13223120101</v>
      </c>
      <c r="C749" s="1"/>
      <c r="D749" s="12">
        <v>86.9</v>
      </c>
      <c r="E749" s="12">
        <v>72.599999999999994</v>
      </c>
      <c r="F749" s="12">
        <v>65.7</v>
      </c>
      <c r="G749" s="12">
        <v>52.2</v>
      </c>
      <c r="H749" s="12">
        <v>6.4</v>
      </c>
      <c r="I749" s="12">
        <v>12.8</v>
      </c>
      <c r="J749" s="12">
        <v>21</v>
      </c>
      <c r="K749" s="12">
        <v>19.5</v>
      </c>
      <c r="L749" s="12">
        <v>34</v>
      </c>
      <c r="M749" s="12">
        <v>2.8</v>
      </c>
      <c r="N749" s="12">
        <v>75.900000000000006</v>
      </c>
      <c r="O749" s="12">
        <v>3</v>
      </c>
      <c r="P749" s="12">
        <v>11</v>
      </c>
      <c r="Q749" s="12">
        <v>11.4</v>
      </c>
      <c r="R749" s="23"/>
      <c r="S749" s="49">
        <f t="shared" si="220"/>
        <v>1.0987357340267649</v>
      </c>
      <c r="T749" s="49">
        <f t="shared" si="221"/>
        <v>0.26702880784635141</v>
      </c>
      <c r="U749" s="49">
        <f t="shared" si="222"/>
        <v>0.94223655202153822</v>
      </c>
      <c r="V749" s="49">
        <f t="shared" si="223"/>
        <v>1.0078846703027744</v>
      </c>
      <c r="W749" s="49">
        <f t="shared" si="224"/>
        <v>1.0262224387976999</v>
      </c>
      <c r="X749" s="49">
        <f t="shared" si="225"/>
        <v>-0.22636785522753514</v>
      </c>
      <c r="Y749" s="49">
        <f t="shared" si="226"/>
        <v>0.15404299660227896</v>
      </c>
      <c r="Z749" s="49">
        <f t="shared" si="227"/>
        <v>0.55967420751587715</v>
      </c>
      <c r="AA749" s="49">
        <f t="shared" si="228"/>
        <v>0.4123521637666015</v>
      </c>
      <c r="AB749" s="49">
        <f t="shared" si="229"/>
        <v>0.93772407837042937</v>
      </c>
      <c r="AC749" s="49">
        <f t="shared" si="230"/>
        <v>7.9085652964610717E-2</v>
      </c>
      <c r="AD749" s="49">
        <f t="shared" si="231"/>
        <v>0.95413844468734188</v>
      </c>
      <c r="AE749" s="49">
        <f t="shared" si="232"/>
        <v>0.89048690320611945</v>
      </c>
      <c r="AF749" s="49">
        <f t="shared" si="233"/>
        <v>0.12364088636269201</v>
      </c>
      <c r="AG749" s="49">
        <f t="shared" si="234"/>
        <v>0.58613016807284113</v>
      </c>
      <c r="AH749" s="49">
        <f t="shared" si="235"/>
        <v>0.60996904919569617</v>
      </c>
      <c r="AI749" s="49">
        <f t="shared" si="236"/>
        <v>0.63658348321763603</v>
      </c>
      <c r="AJ749" s="87">
        <f t="shared" si="237"/>
        <v>0.51183797180519108</v>
      </c>
      <c r="AK749" s="90">
        <f t="shared" si="238"/>
        <v>0.76281224773390277</v>
      </c>
      <c r="AL749" s="90">
        <f t="shared" si="238"/>
        <v>0.70784905027984679</v>
      </c>
      <c r="AM749" s="90">
        <f t="shared" si="238"/>
        <v>0.77269294051582826</v>
      </c>
      <c r="AN749" s="90">
        <f t="shared" si="238"/>
        <v>0.7644849899482199</v>
      </c>
    </row>
    <row r="750" spans="1:53">
      <c r="A750" s="1" t="s">
        <v>13</v>
      </c>
      <c r="B750" s="1">
        <v>13223120102</v>
      </c>
      <c r="C750" s="1"/>
      <c r="D750" s="12">
        <v>83.2</v>
      </c>
      <c r="E750" s="12">
        <v>71.599999999999994</v>
      </c>
      <c r="F750" s="12">
        <v>62.8</v>
      </c>
      <c r="G750" s="12">
        <v>42.8</v>
      </c>
      <c r="H750" s="12">
        <v>6.1</v>
      </c>
      <c r="I750" s="12">
        <v>5</v>
      </c>
      <c r="J750" s="12">
        <v>8.1</v>
      </c>
      <c r="K750" s="12">
        <v>18.899999999999999</v>
      </c>
      <c r="L750" s="12">
        <v>29.6</v>
      </c>
      <c r="M750" s="12">
        <v>4.5</v>
      </c>
      <c r="N750" s="12">
        <v>74.599999999999994</v>
      </c>
      <c r="O750" s="12">
        <v>11.5</v>
      </c>
      <c r="P750" s="12">
        <v>10.6</v>
      </c>
      <c r="Q750" s="12">
        <v>5.9</v>
      </c>
      <c r="R750" s="23"/>
      <c r="S750" s="49">
        <f t="shared" si="220"/>
        <v>0.78356299245007843</v>
      </c>
      <c r="T750" s="49">
        <f t="shared" si="221"/>
        <v>0.17143700321989586</v>
      </c>
      <c r="U750" s="49">
        <f t="shared" si="222"/>
        <v>0.80326554383714377</v>
      </c>
      <c r="V750" s="49">
        <f t="shared" si="223"/>
        <v>0.50822353999948466</v>
      </c>
      <c r="W750" s="49">
        <f t="shared" si="224"/>
        <v>1.1333577916297592</v>
      </c>
      <c r="X750" s="49">
        <f t="shared" si="225"/>
        <v>0.70489173902650204</v>
      </c>
      <c r="Y750" s="49">
        <f t="shared" si="226"/>
        <v>0.80215104716333974</v>
      </c>
      <c r="Z750" s="49">
        <f t="shared" si="227"/>
        <v>0.58927862293143507</v>
      </c>
      <c r="AA750" s="49">
        <f t="shared" si="228"/>
        <v>0.81731981173822998</v>
      </c>
      <c r="AB750" s="49">
        <f t="shared" si="229"/>
        <v>0.79405373344652797</v>
      </c>
      <c r="AC750" s="49">
        <f t="shared" si="230"/>
        <v>-4.3047526943518002E-2</v>
      </c>
      <c r="AD750" s="49">
        <f t="shared" si="231"/>
        <v>7.9886361371865569E-2</v>
      </c>
      <c r="AE750" s="49">
        <f t="shared" si="232"/>
        <v>0.91921266482110364</v>
      </c>
      <c r="AF750" s="49">
        <f t="shared" si="233"/>
        <v>0.9488181667892861</v>
      </c>
      <c r="AG750" s="49">
        <f t="shared" si="234"/>
        <v>0.63691745865865601</v>
      </c>
      <c r="AH750" s="49">
        <f t="shared" si="235"/>
        <v>0.70098423676088628</v>
      </c>
      <c r="AI750" s="49">
        <f t="shared" si="236"/>
        <v>0.73355072270539756</v>
      </c>
      <c r="AJ750" s="87">
        <f t="shared" si="237"/>
        <v>0.4762174165096843</v>
      </c>
      <c r="AK750" s="89">
        <f t="shared" si="238"/>
        <v>0.77797268760844607</v>
      </c>
      <c r="AL750" s="89">
        <f t="shared" si="238"/>
        <v>0.73444878706166339</v>
      </c>
      <c r="AM750" s="89">
        <f t="shared" si="238"/>
        <v>0.79525451489899435</v>
      </c>
      <c r="AN750" s="89">
        <f t="shared" si="238"/>
        <v>0.75453008831438884</v>
      </c>
    </row>
    <row r="751" spans="1:53">
      <c r="A751" s="1" t="s">
        <v>13</v>
      </c>
      <c r="B751" s="1">
        <v>13223120103</v>
      </c>
      <c r="C751" s="1"/>
      <c r="D751" s="12">
        <v>86.9</v>
      </c>
      <c r="E751" s="12">
        <v>72.599999999999994</v>
      </c>
      <c r="F751" s="12">
        <v>61.2</v>
      </c>
      <c r="G751" s="12">
        <v>50.2</v>
      </c>
      <c r="H751" s="12">
        <v>5.7</v>
      </c>
      <c r="I751" s="12">
        <v>3.5</v>
      </c>
      <c r="J751" s="12">
        <v>11.1</v>
      </c>
      <c r="K751" s="12">
        <v>15.6</v>
      </c>
      <c r="L751" s="12">
        <v>25.4</v>
      </c>
      <c r="M751" s="12">
        <v>4.5999999999999996</v>
      </c>
      <c r="N751" s="12">
        <v>75.900000000000006</v>
      </c>
      <c r="O751" s="12">
        <v>8.9</v>
      </c>
      <c r="P751" s="12">
        <v>14.9</v>
      </c>
      <c r="Q751" s="12">
        <v>7.3</v>
      </c>
      <c r="R751" s="23"/>
      <c r="S751" s="49">
        <f t="shared" si="220"/>
        <v>1.0987357340267649</v>
      </c>
      <c r="T751" s="49">
        <f t="shared" si="221"/>
        <v>0.26702880784635141</v>
      </c>
      <c r="U751" s="49">
        <f t="shared" si="222"/>
        <v>0.72659188414920239</v>
      </c>
      <c r="V751" s="49">
        <f t="shared" si="223"/>
        <v>0.90157379151484041</v>
      </c>
      <c r="W751" s="49">
        <f t="shared" si="224"/>
        <v>1.276204928739171</v>
      </c>
      <c r="X751" s="49">
        <f t="shared" si="225"/>
        <v>0.88398012253689384</v>
      </c>
      <c r="Y751" s="49">
        <f t="shared" si="226"/>
        <v>0.65142824470727911</v>
      </c>
      <c r="Z751" s="49">
        <f t="shared" si="227"/>
        <v>0.75210290771700283</v>
      </c>
      <c r="AA751" s="49">
        <f t="shared" si="228"/>
        <v>1.2038798393475121</v>
      </c>
      <c r="AB751" s="49">
        <f t="shared" si="229"/>
        <v>0.78560253668629854</v>
      </c>
      <c r="AC751" s="49">
        <f t="shared" si="230"/>
        <v>7.9085652964610717E-2</v>
      </c>
      <c r="AD751" s="49">
        <f t="shared" si="231"/>
        <v>0.34730464568012887</v>
      </c>
      <c r="AE751" s="49">
        <f t="shared" si="232"/>
        <v>0.61041072746002378</v>
      </c>
      <c r="AF751" s="49">
        <f t="shared" si="233"/>
        <v>0.73877304086251683</v>
      </c>
      <c r="AG751" s="49">
        <f t="shared" si="234"/>
        <v>0.72903954568881624</v>
      </c>
      <c r="AH751" s="49">
        <f t="shared" si="235"/>
        <v>0.82936335907435765</v>
      </c>
      <c r="AI751" s="49">
        <f t="shared" si="236"/>
        <v>0.91386176125027108</v>
      </c>
      <c r="AJ751" s="87">
        <f t="shared" si="237"/>
        <v>0.44389351674182004</v>
      </c>
      <c r="AK751" s="89">
        <f t="shared" si="238"/>
        <v>0.8054719171485285</v>
      </c>
      <c r="AL751" s="89">
        <f t="shared" si="238"/>
        <v>0.77196835882954085</v>
      </c>
      <c r="AM751" s="89">
        <f t="shared" si="238"/>
        <v>0.83720786872989872</v>
      </c>
      <c r="AN751" s="89">
        <f t="shared" si="238"/>
        <v>0.74549650531880052</v>
      </c>
    </row>
    <row r="752" spans="1:53">
      <c r="A752" s="1" t="s">
        <v>13</v>
      </c>
      <c r="B752" s="1">
        <v>13223120104</v>
      </c>
      <c r="C752" s="1"/>
      <c r="D752" s="12">
        <v>85.2</v>
      </c>
      <c r="E752" s="12">
        <v>72.3</v>
      </c>
      <c r="F752" s="12">
        <v>58.6</v>
      </c>
      <c r="G752" s="12">
        <v>50.2</v>
      </c>
      <c r="H752" s="12">
        <v>2.8</v>
      </c>
      <c r="I752" s="12">
        <v>3.5</v>
      </c>
      <c r="J752" s="12">
        <v>2.5</v>
      </c>
      <c r="K752" s="12">
        <v>10.199999999999999</v>
      </c>
      <c r="L752" s="12">
        <v>18.600000000000001</v>
      </c>
      <c r="M752" s="12">
        <v>7.4</v>
      </c>
      <c r="N752" s="12">
        <v>74.2</v>
      </c>
      <c r="O752" s="12">
        <v>9.9</v>
      </c>
      <c r="P752" s="12">
        <v>8.1</v>
      </c>
      <c r="Q752" s="12">
        <v>6.4</v>
      </c>
      <c r="R752" s="23"/>
      <c r="S752" s="49">
        <f t="shared" si="220"/>
        <v>0.95392663654558452</v>
      </c>
      <c r="T752" s="49">
        <f t="shared" si="221"/>
        <v>0.23835126645841503</v>
      </c>
      <c r="U752" s="49">
        <f t="shared" si="222"/>
        <v>0.60199718715629724</v>
      </c>
      <c r="V752" s="49">
        <f t="shared" si="223"/>
        <v>0.90157379151484041</v>
      </c>
      <c r="W752" s="49">
        <f t="shared" si="224"/>
        <v>2.3118466727824081</v>
      </c>
      <c r="X752" s="49">
        <f t="shared" si="225"/>
        <v>0.88398012253689384</v>
      </c>
      <c r="Y752" s="49">
        <f t="shared" si="226"/>
        <v>1.083500278414653</v>
      </c>
      <c r="Z752" s="49">
        <f t="shared" si="227"/>
        <v>1.0185426464570231</v>
      </c>
      <c r="AA752" s="49">
        <f t="shared" si="228"/>
        <v>1.8297389316673016</v>
      </c>
      <c r="AB752" s="49">
        <f t="shared" si="229"/>
        <v>0.54896902739987252</v>
      </c>
      <c r="AC752" s="49">
        <f t="shared" si="230"/>
        <v>-8.0626966915248788E-2</v>
      </c>
      <c r="AD752" s="49">
        <f t="shared" si="231"/>
        <v>0.2444514594077199</v>
      </c>
      <c r="AE752" s="49">
        <f t="shared" si="232"/>
        <v>1.0987486749147546</v>
      </c>
      <c r="AF752" s="49">
        <f t="shared" si="233"/>
        <v>0.87380205038686842</v>
      </c>
      <c r="AG752" s="49">
        <f t="shared" si="234"/>
        <v>0.88765479362405786</v>
      </c>
      <c r="AH752" s="49">
        <f t="shared" si="235"/>
        <v>0.99645370791558452</v>
      </c>
      <c r="AI752" s="49">
        <f t="shared" si="236"/>
        <v>1.1324168685080658</v>
      </c>
      <c r="AJ752" s="87">
        <f t="shared" si="237"/>
        <v>0.5340938044485235</v>
      </c>
      <c r="AK752" s="89">
        <f t="shared" si="238"/>
        <v>0.85281992295413167</v>
      </c>
      <c r="AL752" s="89">
        <f t="shared" si="238"/>
        <v>0.82080151972123372</v>
      </c>
      <c r="AM752" s="89">
        <f t="shared" si="238"/>
        <v>0.88805955157934124</v>
      </c>
      <c r="AN752" s="89">
        <f t="shared" si="238"/>
        <v>0.77070484314549237</v>
      </c>
    </row>
    <row r="753" spans="1:53">
      <c r="A753" s="1" t="s">
        <v>13</v>
      </c>
      <c r="B753" s="1">
        <v>13223120202</v>
      </c>
      <c r="C753" s="1"/>
      <c r="D753" s="12">
        <v>74.900000000000006</v>
      </c>
      <c r="E753" s="12">
        <v>69.400000000000006</v>
      </c>
      <c r="F753" s="12">
        <v>41.7</v>
      </c>
      <c r="G753" s="12">
        <v>40.200000000000003</v>
      </c>
      <c r="H753" s="12">
        <v>8.4</v>
      </c>
      <c r="I753" s="12">
        <v>10.4</v>
      </c>
      <c r="J753" s="12">
        <v>10.6</v>
      </c>
      <c r="K753" s="12">
        <v>17.899999999999999</v>
      </c>
      <c r="L753" s="12">
        <v>35.200000000000003</v>
      </c>
      <c r="M753" s="12">
        <v>5.9</v>
      </c>
      <c r="N753" s="12">
        <v>72</v>
      </c>
      <c r="O753" s="12">
        <v>13.8</v>
      </c>
      <c r="P753" s="12">
        <v>14.2</v>
      </c>
      <c r="Q753" s="12">
        <v>8.5</v>
      </c>
      <c r="R753" s="23"/>
      <c r="S753" s="49">
        <f t="shared" si="220"/>
        <v>7.6553869453728107E-2</v>
      </c>
      <c r="T753" s="49">
        <f t="shared" si="221"/>
        <v>-3.8864966958305269E-2</v>
      </c>
      <c r="U753" s="49">
        <f t="shared" si="222"/>
        <v>-0.20786834329758588</v>
      </c>
      <c r="V753" s="49">
        <f t="shared" si="223"/>
        <v>0.37001939757517083</v>
      </c>
      <c r="W753" s="49">
        <f t="shared" si="224"/>
        <v>0.3119867532506399</v>
      </c>
      <c r="X753" s="49">
        <f t="shared" si="225"/>
        <v>6.0173558389091705E-2</v>
      </c>
      <c r="Y753" s="49">
        <f t="shared" si="226"/>
        <v>0.67654871178328924</v>
      </c>
      <c r="Z753" s="49">
        <f t="shared" si="227"/>
        <v>0.63861931529069804</v>
      </c>
      <c r="AA753" s="49">
        <f t="shared" si="228"/>
        <v>0.30190644159252067</v>
      </c>
      <c r="AB753" s="49">
        <f t="shared" si="229"/>
        <v>0.67573697880331496</v>
      </c>
      <c r="AC753" s="49">
        <f t="shared" si="230"/>
        <v>-0.28731388675977276</v>
      </c>
      <c r="AD753" s="49">
        <f t="shared" si="231"/>
        <v>-0.15667596705467515</v>
      </c>
      <c r="AE753" s="49">
        <f t="shared" si="232"/>
        <v>0.66068081028624615</v>
      </c>
      <c r="AF753" s="49">
        <f t="shared" si="233"/>
        <v>0.5587343614967144</v>
      </c>
      <c r="AG753" s="49">
        <f t="shared" si="234"/>
        <v>0.30365823824965893</v>
      </c>
      <c r="AH753" s="49">
        <f t="shared" si="235"/>
        <v>0.17836414002800408</v>
      </c>
      <c r="AI753" s="49">
        <f t="shared" si="236"/>
        <v>0.53875424522884463</v>
      </c>
      <c r="AJ753" s="87">
        <f t="shared" si="237"/>
        <v>0.19385632949212817</v>
      </c>
      <c r="AK753" s="89">
        <f t="shared" si="238"/>
        <v>0.67849196486520669</v>
      </c>
      <c r="AL753" s="89">
        <f t="shared" si="238"/>
        <v>0.58170991587024701</v>
      </c>
      <c r="AM753" s="89">
        <f t="shared" si="238"/>
        <v>0.74993080310331428</v>
      </c>
      <c r="AN753" s="89">
        <f t="shared" si="238"/>
        <v>0.67561843679288835</v>
      </c>
    </row>
    <row r="754" spans="1:53">
      <c r="A754" s="1" t="s">
        <v>13</v>
      </c>
      <c r="B754" s="1">
        <v>13223120203</v>
      </c>
      <c r="C754" s="1"/>
      <c r="D754" s="12">
        <v>74.900000000000006</v>
      </c>
      <c r="E754" s="12">
        <v>69.400000000000006</v>
      </c>
      <c r="F754" s="12">
        <v>54.1</v>
      </c>
      <c r="G754" s="12">
        <v>40.200000000000003</v>
      </c>
      <c r="H754" s="12">
        <v>5.6</v>
      </c>
      <c r="I754" s="12">
        <v>4</v>
      </c>
      <c r="J754" s="12">
        <v>8.9</v>
      </c>
      <c r="K754" s="12">
        <v>23.3</v>
      </c>
      <c r="L754" s="12">
        <v>31.9</v>
      </c>
      <c r="M754" s="12">
        <v>10.7</v>
      </c>
      <c r="N754" s="12">
        <v>72</v>
      </c>
      <c r="O754" s="12">
        <v>9.1</v>
      </c>
      <c r="P754" s="12">
        <v>13.6</v>
      </c>
      <c r="Q754" s="12">
        <v>6.9</v>
      </c>
      <c r="R754" s="23"/>
      <c r="S754" s="49">
        <f t="shared" si="220"/>
        <v>7.6553869453728107E-2</v>
      </c>
      <c r="T754" s="49">
        <f t="shared" si="221"/>
        <v>-3.8864966958305269E-2</v>
      </c>
      <c r="U754" s="49">
        <f t="shared" si="222"/>
        <v>0.38635251928396147</v>
      </c>
      <c r="V754" s="49">
        <f t="shared" si="223"/>
        <v>0.37001939757517083</v>
      </c>
      <c r="W754" s="49">
        <f t="shared" si="224"/>
        <v>1.3119167130165243</v>
      </c>
      <c r="X754" s="49">
        <f t="shared" si="225"/>
        <v>0.8242839947000965</v>
      </c>
      <c r="Y754" s="49">
        <f t="shared" si="226"/>
        <v>0.76195829984172359</v>
      </c>
      <c r="Z754" s="49">
        <f t="shared" si="227"/>
        <v>0.37217957655067774</v>
      </c>
      <c r="AA754" s="49">
        <f t="shared" si="228"/>
        <v>0.60563217757124255</v>
      </c>
      <c r="AB754" s="49">
        <f t="shared" si="229"/>
        <v>0.2700795343122992</v>
      </c>
      <c r="AC754" s="49">
        <f t="shared" si="230"/>
        <v>-0.28731388675977276</v>
      </c>
      <c r="AD754" s="49">
        <f t="shared" si="231"/>
        <v>0.32673400842564715</v>
      </c>
      <c r="AE754" s="49">
        <f t="shared" si="232"/>
        <v>0.70376945270872238</v>
      </c>
      <c r="AF754" s="49">
        <f t="shared" si="233"/>
        <v>0.79878593398445086</v>
      </c>
      <c r="AG754" s="49">
        <f t="shared" si="234"/>
        <v>0.44297253839147999</v>
      </c>
      <c r="AH754" s="49">
        <f t="shared" si="235"/>
        <v>0.52745997527327138</v>
      </c>
      <c r="AI754" s="49">
        <f t="shared" si="236"/>
        <v>0.41596376281140651</v>
      </c>
      <c r="AJ754" s="87">
        <f t="shared" si="237"/>
        <v>0.3854938770897619</v>
      </c>
      <c r="AK754" s="89">
        <f t="shared" si="238"/>
        <v>0.72007847295812055</v>
      </c>
      <c r="AL754" s="89">
        <f t="shared" si="238"/>
        <v>0.68373527644538701</v>
      </c>
      <c r="AM754" s="89">
        <f t="shared" si="238"/>
        <v>0.72136087972258789</v>
      </c>
      <c r="AN754" s="89">
        <f t="shared" si="238"/>
        <v>0.72917551696349692</v>
      </c>
    </row>
    <row r="755" spans="1:53">
      <c r="A755" s="1" t="s">
        <v>13</v>
      </c>
      <c r="B755" s="1">
        <v>13223120204</v>
      </c>
      <c r="C755" s="1"/>
      <c r="D755" s="12">
        <v>74.3</v>
      </c>
      <c r="E755" s="12">
        <v>69.400000000000006</v>
      </c>
      <c r="F755" s="12">
        <v>46.4</v>
      </c>
      <c r="G755" s="12">
        <v>37.4</v>
      </c>
      <c r="H755" s="12">
        <v>6.4</v>
      </c>
      <c r="I755" s="12">
        <v>5</v>
      </c>
      <c r="J755" s="12">
        <v>6.8</v>
      </c>
      <c r="K755" s="12">
        <v>32.299999999999997</v>
      </c>
      <c r="L755" s="12">
        <v>43.6</v>
      </c>
      <c r="M755" s="12">
        <v>7.6</v>
      </c>
      <c r="N755" s="12">
        <v>70.8</v>
      </c>
      <c r="O755" s="12">
        <v>10.8</v>
      </c>
      <c r="P755" s="12">
        <v>18.7</v>
      </c>
      <c r="Q755" s="12">
        <v>6.4</v>
      </c>
      <c r="R755" s="23"/>
      <c r="S755" s="49">
        <f t="shared" si="220"/>
        <v>2.5444776225075533E-2</v>
      </c>
      <c r="T755" s="49">
        <f t="shared" si="221"/>
        <v>-3.8864966958305269E-2</v>
      </c>
      <c r="U755" s="49">
        <f t="shared" si="222"/>
        <v>1.7360532035742376E-2</v>
      </c>
      <c r="V755" s="49">
        <f t="shared" si="223"/>
        <v>0.22118416727206314</v>
      </c>
      <c r="W755" s="49">
        <f t="shared" si="224"/>
        <v>1.0262224387976999</v>
      </c>
      <c r="X755" s="49">
        <f t="shared" si="225"/>
        <v>0.70489173902650204</v>
      </c>
      <c r="Y755" s="49">
        <f t="shared" si="226"/>
        <v>0.86746426156096601</v>
      </c>
      <c r="Z755" s="49">
        <f t="shared" si="227"/>
        <v>-7.1886654682689108E-2</v>
      </c>
      <c r="AA755" s="49">
        <f t="shared" si="228"/>
        <v>-0.47121361362604297</v>
      </c>
      <c r="AB755" s="49">
        <f t="shared" si="229"/>
        <v>0.53206663387941355</v>
      </c>
      <c r="AC755" s="49">
        <f t="shared" si="230"/>
        <v>-0.40005220667496777</v>
      </c>
      <c r="AD755" s="49">
        <f t="shared" si="231"/>
        <v>0.15188359176255178</v>
      </c>
      <c r="AE755" s="49">
        <f t="shared" si="232"/>
        <v>0.33751599211767436</v>
      </c>
      <c r="AF755" s="49">
        <f t="shared" si="233"/>
        <v>0.87380205038686842</v>
      </c>
      <c r="AG755" s="49">
        <f t="shared" si="234"/>
        <v>0.21349853805924868</v>
      </c>
      <c r="AH755" s="49">
        <f t="shared" si="235"/>
        <v>0.40338613542282048</v>
      </c>
      <c r="AI755" s="49">
        <f t="shared" si="236"/>
        <v>-3.6778781431061613E-3</v>
      </c>
      <c r="AJ755" s="87">
        <f t="shared" si="237"/>
        <v>0.24078735689803171</v>
      </c>
      <c r="AK755" s="89">
        <f t="shared" si="238"/>
        <v>0.6515785245521426</v>
      </c>
      <c r="AL755" s="89">
        <f t="shared" si="238"/>
        <v>0.64747394940952963</v>
      </c>
      <c r="AM755" s="89">
        <f t="shared" si="238"/>
        <v>0.62372196428389381</v>
      </c>
      <c r="AN755" s="89">
        <f t="shared" si="238"/>
        <v>0.68873428401999004</v>
      </c>
    </row>
    <row r="756" spans="1:53">
      <c r="A756" s="1" t="s">
        <v>13</v>
      </c>
      <c r="B756" s="1">
        <v>13223120301</v>
      </c>
      <c r="C756" s="1"/>
      <c r="D756" s="12">
        <v>73.2</v>
      </c>
      <c r="E756" s="12">
        <v>70</v>
      </c>
      <c r="F756" s="12">
        <v>39.9</v>
      </c>
      <c r="G756" s="12">
        <v>30.2</v>
      </c>
      <c r="H756" s="12">
        <v>8.1999999999999993</v>
      </c>
      <c r="I756" s="12">
        <v>3.9</v>
      </c>
      <c r="J756" s="12">
        <v>25.7</v>
      </c>
      <c r="K756" s="12">
        <v>24.3</v>
      </c>
      <c r="L756" s="12">
        <v>29.3</v>
      </c>
      <c r="M756" s="12">
        <v>8.6999999999999993</v>
      </c>
      <c r="N756" s="12">
        <v>65.3</v>
      </c>
      <c r="O756" s="12">
        <v>17.600000000000001</v>
      </c>
      <c r="P756" s="12">
        <v>21.4</v>
      </c>
      <c r="Q756" s="12">
        <v>21.7</v>
      </c>
      <c r="R756" s="23"/>
      <c r="S756" s="49">
        <f t="shared" si="220"/>
        <v>-6.8255228027452361E-2</v>
      </c>
      <c r="T756" s="49">
        <f t="shared" si="221"/>
        <v>1.8490115817567519E-2</v>
      </c>
      <c r="U756" s="49">
        <f t="shared" si="222"/>
        <v>-0.29412621044652038</v>
      </c>
      <c r="V756" s="49">
        <f t="shared" si="223"/>
        <v>-0.16153499636449895</v>
      </c>
      <c r="W756" s="49">
        <f t="shared" si="224"/>
        <v>0.38341032180534629</v>
      </c>
      <c r="X756" s="49">
        <f t="shared" si="225"/>
        <v>0.83622322026745599</v>
      </c>
      <c r="Y756" s="49">
        <f t="shared" si="226"/>
        <v>-8.2089393912215994E-2</v>
      </c>
      <c r="Z756" s="49">
        <f t="shared" si="227"/>
        <v>0.32283888419141471</v>
      </c>
      <c r="AA756" s="49">
        <f t="shared" si="228"/>
        <v>0.84493124228175021</v>
      </c>
      <c r="AB756" s="49">
        <f t="shared" si="229"/>
        <v>0.43910346951688917</v>
      </c>
      <c r="AC756" s="49">
        <f t="shared" si="230"/>
        <v>-0.91676950628627707</v>
      </c>
      <c r="AD756" s="49">
        <f t="shared" si="231"/>
        <v>-0.54751807488982929</v>
      </c>
      <c r="AE756" s="49">
        <f t="shared" si="232"/>
        <v>0.14361710121653135</v>
      </c>
      <c r="AF756" s="49">
        <f t="shared" si="233"/>
        <v>-1.4216911115271114</v>
      </c>
      <c r="AG756" s="49">
        <f t="shared" si="234"/>
        <v>-1.9887772951677467E-2</v>
      </c>
      <c r="AH756" s="49">
        <f t="shared" si="235"/>
        <v>9.0302547019954577E-2</v>
      </c>
      <c r="AI756" s="49">
        <f t="shared" si="236"/>
        <v>0.53562453199668469</v>
      </c>
      <c r="AJ756" s="87">
        <f t="shared" si="237"/>
        <v>-0.68559039787167164</v>
      </c>
      <c r="AK756" s="89">
        <f t="shared" si="238"/>
        <v>0.58191071800428029</v>
      </c>
      <c r="AL756" s="89">
        <f t="shared" si="238"/>
        <v>0.5559733848882743</v>
      </c>
      <c r="AM756" s="89">
        <f t="shared" si="238"/>
        <v>0.74920260605183209</v>
      </c>
      <c r="AN756" s="89">
        <f t="shared" si="238"/>
        <v>0.42983884154313196</v>
      </c>
    </row>
    <row r="757" spans="1:53">
      <c r="A757" s="1" t="s">
        <v>13</v>
      </c>
      <c r="B757" s="1">
        <v>13223120302</v>
      </c>
      <c r="C757" s="1"/>
      <c r="D757" s="12">
        <v>68.8</v>
      </c>
      <c r="E757" s="12">
        <v>69.7</v>
      </c>
      <c r="F757" s="12">
        <v>43.5</v>
      </c>
      <c r="G757" s="12">
        <v>27.1</v>
      </c>
      <c r="H757" s="12">
        <v>7.5</v>
      </c>
      <c r="I757" s="12">
        <v>14.6</v>
      </c>
      <c r="J757" s="12">
        <v>23.1</v>
      </c>
      <c r="K757" s="12">
        <v>42.1</v>
      </c>
      <c r="L757" s="12">
        <v>35.299999999999997</v>
      </c>
      <c r="M757" s="12">
        <v>11.1</v>
      </c>
      <c r="N757" s="12">
        <v>59.8</v>
      </c>
      <c r="O757" s="12">
        <v>15.8</v>
      </c>
      <c r="P757" s="12">
        <v>24.3</v>
      </c>
      <c r="Q757" s="12">
        <v>14.6</v>
      </c>
      <c r="R757" s="23"/>
      <c r="S757" s="49">
        <f t="shared" si="220"/>
        <v>-0.44305524503756638</v>
      </c>
      <c r="T757" s="49">
        <f t="shared" si="221"/>
        <v>-1.0187425570368877E-2</v>
      </c>
      <c r="U757" s="49">
        <f t="shared" si="222"/>
        <v>-0.12161047614865171</v>
      </c>
      <c r="V757" s="49">
        <f t="shared" si="223"/>
        <v>-0.32631685848579639</v>
      </c>
      <c r="W757" s="49">
        <f t="shared" si="224"/>
        <v>0.63339281174681705</v>
      </c>
      <c r="X757" s="49">
        <f t="shared" si="225"/>
        <v>-0.4412739154400051</v>
      </c>
      <c r="Y757" s="49">
        <f t="shared" si="226"/>
        <v>4.8537034883036456E-2</v>
      </c>
      <c r="Z757" s="49">
        <f t="shared" si="227"/>
        <v>-0.5554254398034667</v>
      </c>
      <c r="AA757" s="49">
        <f t="shared" si="228"/>
        <v>0.29270263141134784</v>
      </c>
      <c r="AB757" s="49">
        <f t="shared" si="229"/>
        <v>0.2362747472713812</v>
      </c>
      <c r="AC757" s="49">
        <f t="shared" si="230"/>
        <v>-1.4334868058975863</v>
      </c>
      <c r="AD757" s="49">
        <f t="shared" si="231"/>
        <v>-0.36238233959949312</v>
      </c>
      <c r="AE757" s="49">
        <f t="shared" si="232"/>
        <v>-6.4644670492103956E-2</v>
      </c>
      <c r="AF757" s="49">
        <f t="shared" si="233"/>
        <v>-0.3564622586127808</v>
      </c>
      <c r="AG757" s="49">
        <f t="shared" si="234"/>
        <v>-0.21913973082004889</v>
      </c>
      <c r="AH757" s="49">
        <f t="shared" si="235"/>
        <v>-9.4359153436076398E-2</v>
      </c>
      <c r="AI757" s="49">
        <f t="shared" si="236"/>
        <v>-8.8160203735792222E-3</v>
      </c>
      <c r="AJ757" s="87">
        <f t="shared" si="237"/>
        <v>-0.55424401865049111</v>
      </c>
      <c r="AK757" s="89">
        <f t="shared" si="238"/>
        <v>0.52243230731717438</v>
      </c>
      <c r="AL757" s="89">
        <f t="shared" si="238"/>
        <v>0.50200489064883913</v>
      </c>
      <c r="AM757" s="89">
        <f t="shared" si="238"/>
        <v>0.622526461774629</v>
      </c>
      <c r="AN757" s="89">
        <f t="shared" si="238"/>
        <v>0.46654630649586531</v>
      </c>
    </row>
    <row r="758" spans="1:53">
      <c r="A758" s="1" t="s">
        <v>13</v>
      </c>
      <c r="B758" s="1">
        <v>13223120303</v>
      </c>
      <c r="C758" s="1"/>
      <c r="D758" s="12">
        <v>67.8</v>
      </c>
      <c r="E758" s="12">
        <v>69.5</v>
      </c>
      <c r="F758" s="12">
        <v>45.1</v>
      </c>
      <c r="G758" s="12">
        <v>30.1</v>
      </c>
      <c r="H758" s="12">
        <v>6</v>
      </c>
      <c r="I758" s="12">
        <v>4.9000000000000004</v>
      </c>
      <c r="J758" s="12">
        <v>5.0999999999999996</v>
      </c>
      <c r="K758" s="12">
        <v>15.2</v>
      </c>
      <c r="L758" s="12">
        <v>24.7</v>
      </c>
      <c r="M758" s="12">
        <v>13</v>
      </c>
      <c r="N758" s="12">
        <v>59</v>
      </c>
      <c r="O758" s="12">
        <v>25.5</v>
      </c>
      <c r="P758" s="12">
        <v>10.8</v>
      </c>
      <c r="Q758" s="12">
        <v>8.3000000000000007</v>
      </c>
      <c r="R758" s="23"/>
      <c r="S758" s="49">
        <f t="shared" si="220"/>
        <v>-0.52823706708531948</v>
      </c>
      <c r="T758" s="49">
        <f t="shared" si="221"/>
        <v>-2.930578649566026E-2</v>
      </c>
      <c r="U758" s="49">
        <f t="shared" si="222"/>
        <v>-4.4936816460710044E-2</v>
      </c>
      <c r="V758" s="49">
        <f t="shared" si="223"/>
        <v>-0.16685054030389551</v>
      </c>
      <c r="W758" s="49">
        <f t="shared" si="224"/>
        <v>1.1690695759071121</v>
      </c>
      <c r="X758" s="49">
        <f t="shared" si="225"/>
        <v>0.71683096459386142</v>
      </c>
      <c r="Y758" s="49">
        <f t="shared" si="226"/>
        <v>0.95287384961940025</v>
      </c>
      <c r="Z758" s="49">
        <f t="shared" si="227"/>
        <v>0.77183918466070811</v>
      </c>
      <c r="AA758" s="49">
        <f t="shared" si="228"/>
        <v>1.2683065106157259</v>
      </c>
      <c r="AB758" s="49">
        <f t="shared" si="229"/>
        <v>7.5702008827020703E-2</v>
      </c>
      <c r="AC758" s="49">
        <f t="shared" si="230"/>
        <v>-1.5086456858410493</v>
      </c>
      <c r="AD758" s="49">
        <f t="shared" si="231"/>
        <v>-1.36005824644186</v>
      </c>
      <c r="AE758" s="49">
        <f t="shared" si="232"/>
        <v>0.90484978401361149</v>
      </c>
      <c r="AF758" s="49">
        <f t="shared" si="233"/>
        <v>0.58874080805768136</v>
      </c>
      <c r="AG758" s="49">
        <f t="shared" si="234"/>
        <v>0.21904637193551682</v>
      </c>
      <c r="AH758" s="49">
        <f t="shared" si="235"/>
        <v>0.2956348828249698</v>
      </c>
      <c r="AI758" s="49">
        <f t="shared" si="236"/>
        <v>0.70528256803448486</v>
      </c>
      <c r="AJ758" s="87">
        <f t="shared" si="237"/>
        <v>-0.34377833505290423</v>
      </c>
      <c r="AK758" s="89">
        <f t="shared" si="238"/>
        <v>0.65323460033301139</v>
      </c>
      <c r="AL758" s="89">
        <f t="shared" si="238"/>
        <v>0.61598299681482171</v>
      </c>
      <c r="AM758" s="89">
        <f t="shared" si="238"/>
        <v>0.78867730307310613</v>
      </c>
      <c r="AN758" s="89">
        <f t="shared" si="238"/>
        <v>0.52536529907275153</v>
      </c>
    </row>
    <row r="759" spans="1:53" ht="15" thickBot="1">
      <c r="A759" s="1" t="s">
        <v>13</v>
      </c>
      <c r="B759" s="1">
        <v>13223120400</v>
      </c>
      <c r="C759" s="1"/>
      <c r="D759" s="12">
        <v>75</v>
      </c>
      <c r="E759" s="12">
        <v>67.3</v>
      </c>
      <c r="F759" s="12">
        <v>50.6</v>
      </c>
      <c r="G759" s="12">
        <v>22.7</v>
      </c>
      <c r="H759" s="12">
        <v>7.1</v>
      </c>
      <c r="I759" s="12">
        <v>9.5</v>
      </c>
      <c r="J759" s="12">
        <v>7.8</v>
      </c>
      <c r="K759" s="12">
        <v>28.8</v>
      </c>
      <c r="L759" s="12">
        <v>33.1</v>
      </c>
      <c r="M759" s="12">
        <v>7.5</v>
      </c>
      <c r="N759" s="12">
        <v>61.2</v>
      </c>
      <c r="O759" s="12">
        <v>15.8</v>
      </c>
      <c r="P759" s="12">
        <v>17.5</v>
      </c>
      <c r="Q759" s="12">
        <v>10</v>
      </c>
      <c r="R759" s="23"/>
      <c r="S759" s="49">
        <f t="shared" si="220"/>
        <v>8.5072051658502928E-2</v>
      </c>
      <c r="T759" s="49">
        <f t="shared" si="221"/>
        <v>-0.23960775667386275</v>
      </c>
      <c r="U759" s="49">
        <f t="shared" si="222"/>
        <v>0.21862888871658923</v>
      </c>
      <c r="V759" s="49">
        <f t="shared" si="223"/>
        <v>-0.56020079181925109</v>
      </c>
      <c r="W759" s="49">
        <f t="shared" si="224"/>
        <v>0.77623994885622916</v>
      </c>
      <c r="X759" s="49">
        <f t="shared" si="225"/>
        <v>0.1676265884953268</v>
      </c>
      <c r="Y759" s="49">
        <f t="shared" si="226"/>
        <v>0.81722332740894577</v>
      </c>
      <c r="Z759" s="49">
        <f t="shared" si="227"/>
        <v>0.10080576857473121</v>
      </c>
      <c r="AA759" s="49">
        <f t="shared" si="228"/>
        <v>0.49518645539716177</v>
      </c>
      <c r="AB759" s="49">
        <f t="shared" si="229"/>
        <v>0.54051783063964309</v>
      </c>
      <c r="AC759" s="49">
        <f t="shared" si="230"/>
        <v>-1.3019587659965253</v>
      </c>
      <c r="AD759" s="49">
        <f t="shared" si="231"/>
        <v>-0.36238233959949312</v>
      </c>
      <c r="AE759" s="49">
        <f t="shared" si="232"/>
        <v>0.42369327696262682</v>
      </c>
      <c r="AF759" s="49">
        <f t="shared" si="233"/>
        <v>0.33368601228946149</v>
      </c>
      <c r="AG759" s="49">
        <f t="shared" si="234"/>
        <v>0.11093599391115176</v>
      </c>
      <c r="AH759" s="49">
        <f t="shared" si="235"/>
        <v>0.18071175094892572</v>
      </c>
      <c r="AI759" s="49">
        <f t="shared" si="236"/>
        <v>0.37883668487051203</v>
      </c>
      <c r="AJ759" s="87">
        <f t="shared" si="237"/>
        <v>-0.22674045408598256</v>
      </c>
      <c r="AK759" s="89">
        <f t="shared" si="238"/>
        <v>0.6209627294191038</v>
      </c>
      <c r="AL759" s="89">
        <f t="shared" si="238"/>
        <v>0.58239601930235729</v>
      </c>
      <c r="AM759" s="89">
        <f t="shared" si="238"/>
        <v>0.71272244332883228</v>
      </c>
      <c r="AN759" s="89">
        <f t="shared" si="238"/>
        <v>0.55807395795782777</v>
      </c>
      <c r="AU759" s="56"/>
      <c r="AV759" s="56"/>
      <c r="AW759" s="56"/>
      <c r="AX759" s="56"/>
      <c r="AY759" s="56"/>
      <c r="AZ759" s="56"/>
      <c r="BA759" s="56"/>
    </row>
    <row r="760" spans="1:53">
      <c r="A760" s="1" t="s">
        <v>13</v>
      </c>
      <c r="B760" s="1">
        <v>13223120501</v>
      </c>
      <c r="C760" s="1"/>
      <c r="D760" s="12">
        <v>73.900000000000006</v>
      </c>
      <c r="E760" s="12">
        <v>69.8</v>
      </c>
      <c r="F760" s="12">
        <v>48</v>
      </c>
      <c r="G760" s="12">
        <v>30.1</v>
      </c>
      <c r="H760" s="12">
        <v>7.7</v>
      </c>
      <c r="I760" s="12">
        <v>9.9</v>
      </c>
      <c r="J760" s="12">
        <v>24.2</v>
      </c>
      <c r="K760" s="12">
        <v>28.9</v>
      </c>
      <c r="L760" s="12">
        <v>35.200000000000003</v>
      </c>
      <c r="M760" s="12">
        <v>10.9</v>
      </c>
      <c r="N760" s="12">
        <v>67</v>
      </c>
      <c r="O760" s="12">
        <v>12.8</v>
      </c>
      <c r="P760" s="12">
        <v>24</v>
      </c>
      <c r="Q760" s="12">
        <v>11.7</v>
      </c>
      <c r="R760" s="23"/>
      <c r="S760" s="49">
        <f t="shared" si="220"/>
        <v>-8.6279525940249711E-3</v>
      </c>
      <c r="T760" s="49">
        <f t="shared" si="221"/>
        <v>-6.2824510772386492E-4</v>
      </c>
      <c r="U760" s="49">
        <f t="shared" si="222"/>
        <v>9.4034191723684046E-2</v>
      </c>
      <c r="V760" s="49">
        <f t="shared" si="223"/>
        <v>-0.16685054030389551</v>
      </c>
      <c r="W760" s="49">
        <f t="shared" si="224"/>
        <v>0.56196924319211095</v>
      </c>
      <c r="X760" s="49">
        <f t="shared" si="225"/>
        <v>0.11986968622588895</v>
      </c>
      <c r="Y760" s="49">
        <f t="shared" si="226"/>
        <v>-6.7279926841856737E-3</v>
      </c>
      <c r="Z760" s="49">
        <f t="shared" si="227"/>
        <v>9.5871699338805016E-2</v>
      </c>
      <c r="AA760" s="49">
        <f t="shared" si="228"/>
        <v>0.30190644159252067</v>
      </c>
      <c r="AB760" s="49">
        <f t="shared" si="229"/>
        <v>0.25317714079184012</v>
      </c>
      <c r="AC760" s="49">
        <f t="shared" si="230"/>
        <v>-0.75705688640641755</v>
      </c>
      <c r="AD760" s="49">
        <f t="shared" si="231"/>
        <v>-5.3822780782266169E-2</v>
      </c>
      <c r="AE760" s="49">
        <f t="shared" si="232"/>
        <v>-4.3100349280865792E-2</v>
      </c>
      <c r="AF760" s="49">
        <f t="shared" si="233"/>
        <v>7.8631216521241581E-2</v>
      </c>
      <c r="AG760" s="49">
        <f t="shared" si="234"/>
        <v>3.5955887995065161E-2</v>
      </c>
      <c r="AH760" s="49">
        <f t="shared" si="235"/>
        <v>8.4719770064550559E-2</v>
      </c>
      <c r="AI760" s="49">
        <f t="shared" si="236"/>
        <v>0.21698509390772194</v>
      </c>
      <c r="AJ760" s="87">
        <f t="shared" si="237"/>
        <v>-0.19383719998707699</v>
      </c>
      <c r="AK760" s="89">
        <f t="shared" si="238"/>
        <v>0.59858052760412417</v>
      </c>
      <c r="AL760" s="89">
        <f t="shared" si="238"/>
        <v>0.55434178469606499</v>
      </c>
      <c r="AM760" s="89">
        <f t="shared" si="238"/>
        <v>0.67506408852951205</v>
      </c>
      <c r="AN760" s="89">
        <f t="shared" si="238"/>
        <v>0.56726945351566571</v>
      </c>
    </row>
    <row r="761" spans="1:53">
      <c r="A761" s="1" t="s">
        <v>13</v>
      </c>
      <c r="B761" s="1">
        <v>13223120502</v>
      </c>
      <c r="C761" s="1"/>
      <c r="D761" s="12">
        <v>77.8</v>
      </c>
      <c r="E761" s="12">
        <v>67.8</v>
      </c>
      <c r="F761" s="12">
        <v>46.1</v>
      </c>
      <c r="G761" s="12">
        <v>31.1</v>
      </c>
      <c r="H761" s="12">
        <v>9.3000000000000007</v>
      </c>
      <c r="I761" s="12">
        <v>7.5</v>
      </c>
      <c r="J761" s="12">
        <v>11.3</v>
      </c>
      <c r="K761" s="12">
        <v>30.9</v>
      </c>
      <c r="L761" s="12">
        <v>31.6</v>
      </c>
      <c r="M761" s="12">
        <v>10</v>
      </c>
      <c r="N761" s="12">
        <v>65.5</v>
      </c>
      <c r="O761" s="12">
        <v>7</v>
      </c>
      <c r="P761" s="12">
        <v>18.7</v>
      </c>
      <c r="Q761" s="12">
        <v>17.399999999999999</v>
      </c>
      <c r="R761" s="23"/>
      <c r="S761" s="49">
        <f t="shared" si="220"/>
        <v>0.32358115339221127</v>
      </c>
      <c r="T761" s="49">
        <f t="shared" si="221"/>
        <v>-0.19181185436063497</v>
      </c>
      <c r="U761" s="49">
        <f t="shared" si="222"/>
        <v>2.9842208442534602E-3</v>
      </c>
      <c r="V761" s="49">
        <f t="shared" si="223"/>
        <v>-0.11369510090992856</v>
      </c>
      <c r="W761" s="49">
        <f t="shared" si="224"/>
        <v>-9.4193052455372357E-3</v>
      </c>
      <c r="X761" s="49">
        <f t="shared" si="225"/>
        <v>0.40641109984251578</v>
      </c>
      <c r="Y761" s="49">
        <f t="shared" si="226"/>
        <v>0.64138005787687502</v>
      </c>
      <c r="Z761" s="49">
        <f t="shared" si="227"/>
        <v>-2.8096853797209766E-3</v>
      </c>
      <c r="AA761" s="49">
        <f t="shared" si="228"/>
        <v>0.63324360811476244</v>
      </c>
      <c r="AB761" s="49">
        <f t="shared" si="229"/>
        <v>0.32923791163390564</v>
      </c>
      <c r="AC761" s="49">
        <f t="shared" si="230"/>
        <v>-0.89797978630041098</v>
      </c>
      <c r="AD761" s="49">
        <f t="shared" si="231"/>
        <v>0.542725699597706</v>
      </c>
      <c r="AE761" s="49">
        <f t="shared" si="232"/>
        <v>0.33751599211767436</v>
      </c>
      <c r="AF761" s="49">
        <f t="shared" si="233"/>
        <v>-0.77655251046631946</v>
      </c>
      <c r="AG761" s="49">
        <f t="shared" si="234"/>
        <v>9.088838060924298E-2</v>
      </c>
      <c r="AH761" s="49">
        <f t="shared" si="235"/>
        <v>0.15134718163425068</v>
      </c>
      <c r="AI761" s="49">
        <f t="shared" si="236"/>
        <v>0.31989061145631575</v>
      </c>
      <c r="AJ761" s="87">
        <f t="shared" si="237"/>
        <v>-0.19857265126283752</v>
      </c>
      <c r="AK761" s="89">
        <f t="shared" si="238"/>
        <v>0.61497834567691267</v>
      </c>
      <c r="AL761" s="89">
        <f t="shared" si="238"/>
        <v>0.57381404704720695</v>
      </c>
      <c r="AM761" s="89">
        <f t="shared" si="238"/>
        <v>0.699007334731791</v>
      </c>
      <c r="AN761" s="89">
        <f t="shared" si="238"/>
        <v>0.56594603361805562</v>
      </c>
    </row>
    <row r="762" spans="1:53">
      <c r="A762" s="1" t="s">
        <v>13</v>
      </c>
      <c r="B762" s="1">
        <v>13223120503</v>
      </c>
      <c r="C762" s="1"/>
      <c r="D762" s="12">
        <v>78.5</v>
      </c>
      <c r="E762" s="12">
        <v>68.8</v>
      </c>
      <c r="F762" s="12">
        <v>45.1</v>
      </c>
      <c r="G762" s="12">
        <v>32.1</v>
      </c>
      <c r="H762" s="12">
        <v>7.6</v>
      </c>
      <c r="I762" s="12">
        <v>16</v>
      </c>
      <c r="J762" s="12">
        <v>14.1</v>
      </c>
      <c r="K762" s="12">
        <v>22.5</v>
      </c>
      <c r="L762" s="12">
        <v>21.7</v>
      </c>
      <c r="M762" s="12">
        <v>9.8000000000000007</v>
      </c>
      <c r="N762" s="12">
        <v>69.099999999999994</v>
      </c>
      <c r="O762" s="12">
        <v>7.6</v>
      </c>
      <c r="P762" s="12">
        <v>28.4</v>
      </c>
      <c r="Q762" s="12">
        <v>7.2</v>
      </c>
      <c r="R762" s="23"/>
      <c r="S762" s="49">
        <f t="shared" si="220"/>
        <v>0.38320842882563871</v>
      </c>
      <c r="T762" s="49">
        <f t="shared" si="221"/>
        <v>-9.6220049734179428E-2</v>
      </c>
      <c r="U762" s="49">
        <f t="shared" si="222"/>
        <v>-4.4936816460710044E-2</v>
      </c>
      <c r="V762" s="49">
        <f t="shared" si="223"/>
        <v>-6.0539661515961601E-2</v>
      </c>
      <c r="W762" s="49">
        <f t="shared" si="224"/>
        <v>0.59768102746946417</v>
      </c>
      <c r="X762" s="49">
        <f t="shared" si="225"/>
        <v>-0.60842307338303747</v>
      </c>
      <c r="Y762" s="49">
        <f t="shared" si="226"/>
        <v>0.50070544225121849</v>
      </c>
      <c r="Z762" s="49">
        <f t="shared" si="227"/>
        <v>0.41165213043808813</v>
      </c>
      <c r="AA762" s="49">
        <f t="shared" si="228"/>
        <v>1.5444208160509272</v>
      </c>
      <c r="AB762" s="49">
        <f t="shared" si="229"/>
        <v>0.34614030515436456</v>
      </c>
      <c r="AC762" s="49">
        <f t="shared" si="230"/>
        <v>-0.55976482655482729</v>
      </c>
      <c r="AD762" s="49">
        <f t="shared" si="231"/>
        <v>0.48101378783426063</v>
      </c>
      <c r="AE762" s="49">
        <f t="shared" si="232"/>
        <v>-0.35908372704569147</v>
      </c>
      <c r="AF762" s="49">
        <f t="shared" si="233"/>
        <v>0.75377626414300025</v>
      </c>
      <c r="AG762" s="49">
        <f t="shared" si="234"/>
        <v>0.3141049447672834</v>
      </c>
      <c r="AH762" s="49">
        <f t="shared" si="235"/>
        <v>9.5925042493204687E-2</v>
      </c>
      <c r="AI762" s="49">
        <f t="shared" si="236"/>
        <v>0.76740441721445996</v>
      </c>
      <c r="AJ762" s="87">
        <f t="shared" si="237"/>
        <v>7.8985374594185531E-2</v>
      </c>
      <c r="AK762" s="89">
        <f t="shared" si="238"/>
        <v>0.68161039595732875</v>
      </c>
      <c r="AL762" s="89">
        <f t="shared" si="238"/>
        <v>0.55761659305656264</v>
      </c>
      <c r="AM762" s="89">
        <f t="shared" si="238"/>
        <v>0.80313132618954985</v>
      </c>
      <c r="AN762" s="89">
        <f t="shared" si="238"/>
        <v>0.6435153702599109</v>
      </c>
    </row>
    <row r="763" spans="1:53">
      <c r="A763" s="1" t="s">
        <v>13</v>
      </c>
      <c r="B763" s="1">
        <v>13223120601</v>
      </c>
      <c r="C763" s="1"/>
      <c r="D763" s="12">
        <v>77.900000000000006</v>
      </c>
      <c r="E763" s="12">
        <v>70</v>
      </c>
      <c r="F763" s="12">
        <v>50.8</v>
      </c>
      <c r="G763" s="12">
        <v>32.799999999999997</v>
      </c>
      <c r="H763" s="12">
        <v>7.7</v>
      </c>
      <c r="I763" s="12">
        <v>5.5</v>
      </c>
      <c r="J763" s="12">
        <v>2.7</v>
      </c>
      <c r="K763" s="12">
        <v>17.2</v>
      </c>
      <c r="L763" s="12">
        <v>30.1</v>
      </c>
      <c r="M763" s="12">
        <v>6.7</v>
      </c>
      <c r="N763" s="12">
        <v>71.900000000000006</v>
      </c>
      <c r="O763" s="12">
        <v>9.1999999999999993</v>
      </c>
      <c r="P763" s="12">
        <v>16.8</v>
      </c>
      <c r="Q763" s="12">
        <v>12.3</v>
      </c>
      <c r="R763" s="23"/>
      <c r="S763" s="49">
        <f t="shared" si="220"/>
        <v>0.33209933559698734</v>
      </c>
      <c r="T763" s="49">
        <f t="shared" si="221"/>
        <v>1.8490115817567519E-2</v>
      </c>
      <c r="U763" s="49">
        <f t="shared" si="222"/>
        <v>0.22821309617758173</v>
      </c>
      <c r="V763" s="49">
        <f t="shared" si="223"/>
        <v>-2.3330853940184956E-2</v>
      </c>
      <c r="W763" s="49">
        <f t="shared" si="224"/>
        <v>0.56196924319211095</v>
      </c>
      <c r="X763" s="49">
        <f t="shared" si="225"/>
        <v>0.64519561118970481</v>
      </c>
      <c r="Y763" s="49">
        <f t="shared" si="226"/>
        <v>1.0734520915842489</v>
      </c>
      <c r="Z763" s="49">
        <f t="shared" si="227"/>
        <v>0.67315779994218206</v>
      </c>
      <c r="AA763" s="49">
        <f t="shared" si="228"/>
        <v>0.7713007608323631</v>
      </c>
      <c r="AB763" s="49">
        <f t="shared" si="229"/>
        <v>0.60812740472147908</v>
      </c>
      <c r="AC763" s="49">
        <f t="shared" si="230"/>
        <v>-0.29670874675270514</v>
      </c>
      <c r="AD763" s="49">
        <f t="shared" si="231"/>
        <v>0.31644868979840629</v>
      </c>
      <c r="AE763" s="49">
        <f t="shared" si="232"/>
        <v>0.47396335978884901</v>
      </c>
      <c r="AF763" s="49">
        <f t="shared" si="233"/>
        <v>-1.1388123161659804E-2</v>
      </c>
      <c r="AG763" s="49">
        <f t="shared" si="234"/>
        <v>0.40330987889855385</v>
      </c>
      <c r="AH763" s="49">
        <f t="shared" si="235"/>
        <v>0.40515551994543092</v>
      </c>
      <c r="AI763" s="49">
        <f t="shared" si="236"/>
        <v>0.68419532183200804</v>
      </c>
      <c r="AJ763" s="87">
        <f t="shared" si="237"/>
        <v>0.12057879491822258</v>
      </c>
      <c r="AK763" s="89">
        <f t="shared" si="238"/>
        <v>0.70823883044970659</v>
      </c>
      <c r="AL763" s="89">
        <f t="shared" si="238"/>
        <v>0.64799106269387619</v>
      </c>
      <c r="AM763" s="89">
        <f t="shared" si="238"/>
        <v>0.78377088853303489</v>
      </c>
      <c r="AN763" s="89">
        <f t="shared" si="238"/>
        <v>0.6551395126828844</v>
      </c>
    </row>
    <row r="764" spans="1:53">
      <c r="A764" s="1" t="s">
        <v>13</v>
      </c>
      <c r="B764" s="1">
        <v>13223120602</v>
      </c>
      <c r="C764" s="1"/>
      <c r="D764" s="12">
        <v>80.099999999999994</v>
      </c>
      <c r="E764" s="12">
        <v>65.8</v>
      </c>
      <c r="F764" s="12">
        <v>49.2</v>
      </c>
      <c r="G764" s="12">
        <v>33.200000000000003</v>
      </c>
      <c r="H764" s="12">
        <v>7.8</v>
      </c>
      <c r="I764" s="12">
        <v>6.6</v>
      </c>
      <c r="J764" s="12">
        <v>20.399999999999999</v>
      </c>
      <c r="K764" s="12">
        <v>26.7</v>
      </c>
      <c r="L764" s="12">
        <v>32.700000000000003</v>
      </c>
      <c r="M764" s="12">
        <v>8.5</v>
      </c>
      <c r="N764" s="12">
        <v>62.5</v>
      </c>
      <c r="O764" s="12">
        <v>12</v>
      </c>
      <c r="P764" s="12">
        <v>13.3</v>
      </c>
      <c r="Q764" s="12">
        <v>9.1999999999999993</v>
      </c>
      <c r="R764" s="23"/>
      <c r="S764" s="49">
        <f t="shared" si="220"/>
        <v>0.51949934410204313</v>
      </c>
      <c r="T764" s="49">
        <f t="shared" si="221"/>
        <v>-0.38299546361354608</v>
      </c>
      <c r="U764" s="49">
        <f t="shared" si="222"/>
        <v>0.15153943648964038</v>
      </c>
      <c r="V764" s="49">
        <f t="shared" si="223"/>
        <v>-2.0686781825978691E-3</v>
      </c>
      <c r="W764" s="49">
        <f t="shared" si="224"/>
        <v>0.52625745891475817</v>
      </c>
      <c r="X764" s="49">
        <f t="shared" si="225"/>
        <v>0.51386412994875086</v>
      </c>
      <c r="Y764" s="49">
        <f t="shared" si="226"/>
        <v>0.18418755709349116</v>
      </c>
      <c r="Z764" s="49">
        <f t="shared" si="227"/>
        <v>0.2044212225291836</v>
      </c>
      <c r="AA764" s="49">
        <f t="shared" si="228"/>
        <v>0.53200169612185511</v>
      </c>
      <c r="AB764" s="49">
        <f t="shared" si="229"/>
        <v>0.45600586303734808</v>
      </c>
      <c r="AC764" s="49">
        <f t="shared" si="230"/>
        <v>-1.1798255860883979</v>
      </c>
      <c r="AD764" s="49">
        <f t="shared" si="231"/>
        <v>2.8459768235661084E-2</v>
      </c>
      <c r="AE764" s="49">
        <f t="shared" si="232"/>
        <v>0.72531377391996044</v>
      </c>
      <c r="AF764" s="49">
        <f t="shared" si="233"/>
        <v>0.45371179853332982</v>
      </c>
      <c r="AG764" s="49">
        <f t="shared" si="234"/>
        <v>0.20671534186871798</v>
      </c>
      <c r="AH764" s="49">
        <f t="shared" si="235"/>
        <v>0.21575482639322</v>
      </c>
      <c r="AI764" s="49">
        <f t="shared" si="236"/>
        <v>0.39747626056279556</v>
      </c>
      <c r="AJ764" s="87">
        <f t="shared" si="237"/>
        <v>6.9149386501383553E-3</v>
      </c>
      <c r="AK764" s="89">
        <f t="shared" si="238"/>
        <v>0.64955368257263191</v>
      </c>
      <c r="AL764" s="89">
        <f t="shared" si="238"/>
        <v>0.59263756917749122</v>
      </c>
      <c r="AM764" s="89">
        <f t="shared" si="238"/>
        <v>0.71705935315191938</v>
      </c>
      <c r="AN764" s="89">
        <f t="shared" si="238"/>
        <v>0.62337379485272426</v>
      </c>
    </row>
    <row r="765" spans="1:53">
      <c r="A765" s="1" t="s">
        <v>13</v>
      </c>
      <c r="B765" s="1">
        <v>13223120603</v>
      </c>
      <c r="C765" s="1"/>
      <c r="D765" s="12">
        <v>77.900000000000006</v>
      </c>
      <c r="E765" s="12">
        <v>70</v>
      </c>
      <c r="F765" s="12">
        <v>51.6</v>
      </c>
      <c r="G765" s="12">
        <v>32.799999999999997</v>
      </c>
      <c r="H765" s="12">
        <v>9.3000000000000007</v>
      </c>
      <c r="I765" s="12">
        <v>11.9</v>
      </c>
      <c r="J765" s="12">
        <v>3.3</v>
      </c>
      <c r="K765" s="12">
        <v>13.7</v>
      </c>
      <c r="L765" s="12">
        <v>25.1</v>
      </c>
      <c r="M765" s="12">
        <v>16.3</v>
      </c>
      <c r="N765" s="12">
        <v>71.900000000000006</v>
      </c>
      <c r="O765" s="12">
        <v>12.7</v>
      </c>
      <c r="P765" s="12">
        <v>19.399999999999999</v>
      </c>
      <c r="Q765" s="12">
        <v>12.4</v>
      </c>
      <c r="R765" s="23"/>
      <c r="S765" s="49">
        <f t="shared" si="220"/>
        <v>0.33209933559698734</v>
      </c>
      <c r="T765" s="49">
        <f t="shared" si="221"/>
        <v>1.8490115817567519E-2</v>
      </c>
      <c r="U765" s="49">
        <f t="shared" si="222"/>
        <v>0.26654992602155275</v>
      </c>
      <c r="V765" s="49">
        <f t="shared" si="223"/>
        <v>-2.3330853940184956E-2</v>
      </c>
      <c r="W765" s="49">
        <f t="shared" si="224"/>
        <v>-9.4193052455372357E-3</v>
      </c>
      <c r="X765" s="49">
        <f t="shared" si="225"/>
        <v>-0.11891482512130006</v>
      </c>
      <c r="Y765" s="49">
        <f t="shared" si="226"/>
        <v>1.0433075310930366</v>
      </c>
      <c r="Z765" s="49">
        <f t="shared" si="227"/>
        <v>0.84585022319960257</v>
      </c>
      <c r="AA765" s="49">
        <f t="shared" si="228"/>
        <v>1.2314912698910321</v>
      </c>
      <c r="AB765" s="49">
        <f t="shared" si="229"/>
        <v>-0.20318748426055278</v>
      </c>
      <c r="AC765" s="49">
        <f t="shared" si="230"/>
        <v>-0.29670874675270514</v>
      </c>
      <c r="AD765" s="49">
        <f t="shared" si="231"/>
        <v>-4.3537462155025124E-2</v>
      </c>
      <c r="AE765" s="49">
        <f t="shared" si="232"/>
        <v>0.28724590929145216</v>
      </c>
      <c r="AF765" s="49">
        <f t="shared" si="233"/>
        <v>-2.639134644214328E-2</v>
      </c>
      <c r="AG765" s="49">
        <f t="shared" si="234"/>
        <v>0.27347012210587662</v>
      </c>
      <c r="AH765" s="49">
        <f t="shared" si="235"/>
        <v>0.21554027488887456</v>
      </c>
      <c r="AI765" s="49">
        <f t="shared" si="236"/>
        <v>0.62471800294336066</v>
      </c>
      <c r="AJ765" s="87">
        <f t="shared" si="237"/>
        <v>-1.9847911514605347E-2</v>
      </c>
      <c r="AK765" s="89">
        <f t="shared" si="238"/>
        <v>0.66948055444254928</v>
      </c>
      <c r="AL765" s="89">
        <f t="shared" si="238"/>
        <v>0.59257486520802849</v>
      </c>
      <c r="AM765" s="89">
        <f t="shared" si="238"/>
        <v>0.76993217391863289</v>
      </c>
      <c r="AN765" s="89">
        <f t="shared" si="238"/>
        <v>0.61589436229978511</v>
      </c>
    </row>
    <row r="766" spans="1:53">
      <c r="A766" s="1" t="s">
        <v>13</v>
      </c>
      <c r="B766" s="1">
        <v>13223120604</v>
      </c>
      <c r="C766" s="1"/>
      <c r="D766" s="12">
        <v>77.900000000000006</v>
      </c>
      <c r="E766" s="12">
        <v>70</v>
      </c>
      <c r="F766" s="12">
        <v>50.5</v>
      </c>
      <c r="G766" s="12">
        <v>28.6</v>
      </c>
      <c r="H766" s="12">
        <v>5.6</v>
      </c>
      <c r="I766" s="12">
        <v>12.1</v>
      </c>
      <c r="J766" s="12">
        <v>27.7</v>
      </c>
      <c r="K766" s="12">
        <v>21.1</v>
      </c>
      <c r="L766" s="12">
        <v>34.6</v>
      </c>
      <c r="M766" s="12">
        <v>5.3</v>
      </c>
      <c r="N766" s="12">
        <v>71.900000000000006</v>
      </c>
      <c r="O766" s="12">
        <v>10.7</v>
      </c>
      <c r="P766" s="12">
        <v>15.9</v>
      </c>
      <c r="Q766" s="12">
        <v>10.7</v>
      </c>
      <c r="R766" s="23"/>
      <c r="S766" s="49">
        <f t="shared" si="220"/>
        <v>0.33209933559698734</v>
      </c>
      <c r="T766" s="49">
        <f t="shared" si="221"/>
        <v>1.8490115817567519E-2</v>
      </c>
      <c r="U766" s="49">
        <f t="shared" si="222"/>
        <v>0.21383678498609279</v>
      </c>
      <c r="V766" s="49">
        <f t="shared" si="223"/>
        <v>-0.24658369939484595</v>
      </c>
      <c r="W766" s="49">
        <f t="shared" si="224"/>
        <v>1.3119167130165243</v>
      </c>
      <c r="X766" s="49">
        <f t="shared" si="225"/>
        <v>-0.14279327625601887</v>
      </c>
      <c r="Y766" s="49">
        <f t="shared" si="226"/>
        <v>-0.18257126221625641</v>
      </c>
      <c r="Z766" s="49">
        <f t="shared" si="227"/>
        <v>0.48072909974105626</v>
      </c>
      <c r="AA766" s="49">
        <f t="shared" si="228"/>
        <v>0.35712930267956111</v>
      </c>
      <c r="AB766" s="49">
        <f t="shared" si="229"/>
        <v>0.72644415936469198</v>
      </c>
      <c r="AC766" s="49">
        <f t="shared" si="230"/>
        <v>-0.29670874675270514</v>
      </c>
      <c r="AD766" s="49">
        <f t="shared" si="231"/>
        <v>0.16216891038979284</v>
      </c>
      <c r="AE766" s="49">
        <f t="shared" si="232"/>
        <v>0.53859632342256347</v>
      </c>
      <c r="AF766" s="49">
        <f t="shared" si="233"/>
        <v>0.22866344932607688</v>
      </c>
      <c r="AG766" s="49">
        <f t="shared" si="234"/>
        <v>0.28865209100273637</v>
      </c>
      <c r="AH766" s="49">
        <f t="shared" si="235"/>
        <v>0.18634210165000725</v>
      </c>
      <c r="AI766" s="49">
        <f t="shared" si="236"/>
        <v>0.52143418726176982</v>
      </c>
      <c r="AJ766" s="87">
        <f t="shared" si="237"/>
        <v>0.158179984096432</v>
      </c>
      <c r="AK766" s="89">
        <f t="shared" si="238"/>
        <v>0.6740125017857358</v>
      </c>
      <c r="AL766" s="89">
        <f t="shared" si="238"/>
        <v>0.58404152320829406</v>
      </c>
      <c r="AM766" s="89">
        <f t="shared" si="238"/>
        <v>0.74590090828307209</v>
      </c>
      <c r="AN766" s="89">
        <f t="shared" si="238"/>
        <v>0.66564794346053047</v>
      </c>
    </row>
    <row r="767" spans="1:53" ht="15" thickBot="1">
      <c r="A767" s="1" t="s">
        <v>13</v>
      </c>
      <c r="B767" s="1">
        <v>13223120605</v>
      </c>
      <c r="C767" s="1"/>
      <c r="D767" s="12">
        <v>80.099999999999994</v>
      </c>
      <c r="E767" s="12">
        <v>65.8</v>
      </c>
      <c r="F767" s="12">
        <v>47.5</v>
      </c>
      <c r="G767" s="12">
        <v>31.8</v>
      </c>
      <c r="H767" s="12">
        <v>5.4</v>
      </c>
      <c r="I767" s="12">
        <v>3.5</v>
      </c>
      <c r="J767" s="12">
        <v>14.5</v>
      </c>
      <c r="K767" s="12">
        <v>26.6</v>
      </c>
      <c r="L767" s="12">
        <v>32.5</v>
      </c>
      <c r="M767" s="12">
        <v>10.7</v>
      </c>
      <c r="N767" s="12">
        <v>62.5</v>
      </c>
      <c r="O767" s="12">
        <v>11.5</v>
      </c>
      <c r="P767" s="12">
        <v>11.2</v>
      </c>
      <c r="Q767" s="12">
        <v>7.8</v>
      </c>
      <c r="R767" s="57"/>
      <c r="S767" s="55">
        <f t="shared" si="220"/>
        <v>0.51949934410204313</v>
      </c>
      <c r="T767" s="55">
        <f t="shared" si="221"/>
        <v>-0.38299546361354608</v>
      </c>
      <c r="U767" s="55">
        <f t="shared" si="222"/>
        <v>7.0073673071202297E-2</v>
      </c>
      <c r="V767" s="55">
        <f t="shared" si="223"/>
        <v>-7.6486293334151731E-2</v>
      </c>
      <c r="W767" s="55">
        <f t="shared" si="224"/>
        <v>1.3833402815712299</v>
      </c>
      <c r="X767" s="55">
        <f t="shared" si="225"/>
        <v>0.88398012253689384</v>
      </c>
      <c r="Y767" s="55">
        <f t="shared" si="226"/>
        <v>0.48060906859041036</v>
      </c>
      <c r="Z767" s="55">
        <f t="shared" si="227"/>
        <v>0.20935529176510978</v>
      </c>
      <c r="AA767" s="55">
        <f t="shared" si="228"/>
        <v>0.55040931648420222</v>
      </c>
      <c r="AB767" s="55">
        <f t="shared" si="229"/>
        <v>0.2700795343122992</v>
      </c>
      <c r="AC767" s="55">
        <f t="shared" si="230"/>
        <v>-1.1798255860883979</v>
      </c>
      <c r="AD767" s="55">
        <f t="shared" si="231"/>
        <v>7.9886361371865569E-2</v>
      </c>
      <c r="AE767" s="55">
        <f t="shared" si="232"/>
        <v>0.87612402239862741</v>
      </c>
      <c r="AF767" s="55">
        <f t="shared" si="233"/>
        <v>0.66375692446009915</v>
      </c>
      <c r="AG767" s="55">
        <f t="shared" si="234"/>
        <v>0.28813754345952453</v>
      </c>
      <c r="AH767" s="55">
        <f t="shared" si="235"/>
        <v>0.41114581898915453</v>
      </c>
      <c r="AI767" s="55">
        <f t="shared" si="236"/>
        <v>0.34328138085387039</v>
      </c>
      <c r="AJ767" s="86">
        <f t="shared" si="237"/>
        <v>0.10998543053554857</v>
      </c>
      <c r="AK767" s="85">
        <f t="shared" si="238"/>
        <v>0.67385890495075051</v>
      </c>
      <c r="AL767" s="85">
        <f t="shared" si="238"/>
        <v>0.64974176367104308</v>
      </c>
      <c r="AM767" s="85">
        <f t="shared" si="238"/>
        <v>0.70444971492566066</v>
      </c>
      <c r="AN767" s="85">
        <f t="shared" si="238"/>
        <v>0.6521789776904906</v>
      </c>
      <c r="AO767" s="56"/>
      <c r="AP767" s="56"/>
      <c r="AQ767" s="56"/>
      <c r="AR767" s="56"/>
      <c r="AS767" s="56"/>
      <c r="AT767" s="56"/>
    </row>
    <row r="768" spans="1:53">
      <c r="A768" s="1" t="s">
        <v>14</v>
      </c>
      <c r="B768" s="1">
        <v>13247060101</v>
      </c>
      <c r="C768" s="1"/>
      <c r="D768" s="12">
        <v>79.7</v>
      </c>
      <c r="E768" s="12">
        <v>66.900000000000006</v>
      </c>
      <c r="F768" s="12">
        <v>36.1</v>
      </c>
      <c r="G768" s="12">
        <v>15.3</v>
      </c>
      <c r="H768" s="12">
        <v>8.6</v>
      </c>
      <c r="I768" s="12">
        <v>10.6</v>
      </c>
      <c r="J768" s="12">
        <v>13.8</v>
      </c>
      <c r="K768" s="12">
        <v>26.8</v>
      </c>
      <c r="L768" s="12">
        <v>28.5</v>
      </c>
      <c r="M768" s="12">
        <v>19</v>
      </c>
      <c r="N768" s="12">
        <v>67.8</v>
      </c>
      <c r="O768" s="12">
        <v>15.8</v>
      </c>
      <c r="P768" s="12">
        <v>20.2</v>
      </c>
      <c r="Q768" s="12">
        <v>17.399999999999999</v>
      </c>
      <c r="R768" s="23"/>
      <c r="S768" s="49">
        <f t="shared" si="220"/>
        <v>0.48542661528294262</v>
      </c>
      <c r="T768" s="49">
        <f t="shared" si="221"/>
        <v>-0.27784447852444416</v>
      </c>
      <c r="U768" s="49">
        <f t="shared" si="222"/>
        <v>-0.47622615220538156</v>
      </c>
      <c r="V768" s="49">
        <f t="shared" si="223"/>
        <v>-0.9535510433346065</v>
      </c>
      <c r="W768" s="49">
        <f t="shared" si="224"/>
        <v>0.24056318469593416</v>
      </c>
      <c r="X768" s="49">
        <f t="shared" si="225"/>
        <v>3.6295107254372891E-2</v>
      </c>
      <c r="Y768" s="49">
        <f t="shared" si="226"/>
        <v>0.51577772249682452</v>
      </c>
      <c r="Z768" s="49">
        <f t="shared" si="227"/>
        <v>0.19948715329325722</v>
      </c>
      <c r="AA768" s="49">
        <f t="shared" si="228"/>
        <v>0.91856172373113731</v>
      </c>
      <c r="AB768" s="49">
        <f t="shared" si="229"/>
        <v>-0.43136979678674914</v>
      </c>
      <c r="AC768" s="49">
        <f t="shared" si="230"/>
        <v>-0.68189800646295462</v>
      </c>
      <c r="AD768" s="49">
        <f t="shared" si="231"/>
        <v>-0.36238233959949312</v>
      </c>
      <c r="AE768" s="49">
        <f t="shared" si="232"/>
        <v>0.22979438606148378</v>
      </c>
      <c r="AF768" s="49">
        <f t="shared" si="233"/>
        <v>-0.77655251046631946</v>
      </c>
      <c r="AG768" s="49">
        <f t="shared" si="234"/>
        <v>-7.6744056210996739E-2</v>
      </c>
      <c r="AH768" s="49">
        <f t="shared" si="235"/>
        <v>-6.1365577762051142E-2</v>
      </c>
      <c r="AI768" s="49">
        <f t="shared" si="236"/>
        <v>0.22889302674588183</v>
      </c>
      <c r="AJ768" s="87">
        <f t="shared" si="237"/>
        <v>-0.39775961761682088</v>
      </c>
      <c r="AK768" s="90">
        <f t="shared" si="238"/>
        <v>0.56493863199810812</v>
      </c>
      <c r="AL768" s="90">
        <f t="shared" si="238"/>
        <v>0.51164746187126742</v>
      </c>
      <c r="AM768" s="90">
        <f t="shared" si="238"/>
        <v>0.67783473265527172</v>
      </c>
      <c r="AN768" s="90">
        <f t="shared" si="238"/>
        <v>0.51027911207948995</v>
      </c>
    </row>
    <row r="769" spans="1:53">
      <c r="A769" s="1" t="s">
        <v>14</v>
      </c>
      <c r="B769" s="1">
        <v>13247060102</v>
      </c>
      <c r="C769" s="1"/>
      <c r="D769" s="12">
        <v>79.7</v>
      </c>
      <c r="E769" s="12">
        <v>66.900000000000006</v>
      </c>
      <c r="F769" s="12">
        <v>42.9</v>
      </c>
      <c r="G769" s="12">
        <v>15.3</v>
      </c>
      <c r="H769" s="12">
        <v>10</v>
      </c>
      <c r="I769" s="12">
        <v>5</v>
      </c>
      <c r="J769" s="12">
        <v>16.399999999999999</v>
      </c>
      <c r="K769" s="12">
        <v>31.6</v>
      </c>
      <c r="L769" s="12">
        <v>39.799999999999997</v>
      </c>
      <c r="M769" s="12">
        <v>14.5</v>
      </c>
      <c r="N769" s="12">
        <v>67.8</v>
      </c>
      <c r="O769" s="12">
        <v>10.8</v>
      </c>
      <c r="P769" s="12">
        <v>17.7</v>
      </c>
      <c r="Q769" s="12">
        <v>13.7</v>
      </c>
      <c r="R769" s="23"/>
      <c r="S769" s="49">
        <f t="shared" si="220"/>
        <v>0.48542661528294262</v>
      </c>
      <c r="T769" s="49">
        <f t="shared" si="221"/>
        <v>-0.27784447852444416</v>
      </c>
      <c r="U769" s="49">
        <f t="shared" si="222"/>
        <v>-0.15036309853162988</v>
      </c>
      <c r="V769" s="49">
        <f t="shared" si="223"/>
        <v>-0.9535510433346065</v>
      </c>
      <c r="W769" s="49">
        <f t="shared" si="224"/>
        <v>-0.25940179518700801</v>
      </c>
      <c r="X769" s="49">
        <f t="shared" si="225"/>
        <v>0.70489173902650204</v>
      </c>
      <c r="Y769" s="49">
        <f t="shared" si="226"/>
        <v>0.38515129370157203</v>
      </c>
      <c r="Z769" s="49">
        <f t="shared" si="227"/>
        <v>-3.7348170031205219E-2</v>
      </c>
      <c r="AA769" s="49">
        <f t="shared" si="228"/>
        <v>-0.12146882674145421</v>
      </c>
      <c r="AB769" s="49">
        <f t="shared" si="229"/>
        <v>-5.1065942576421754E-2</v>
      </c>
      <c r="AC769" s="49">
        <f t="shared" si="230"/>
        <v>-0.68189800646295462</v>
      </c>
      <c r="AD769" s="49">
        <f t="shared" si="231"/>
        <v>0.15188359176255178</v>
      </c>
      <c r="AE769" s="49">
        <f t="shared" si="232"/>
        <v>0.40933039615513478</v>
      </c>
      <c r="AF769" s="49">
        <f t="shared" si="233"/>
        <v>-0.22143324908842901</v>
      </c>
      <c r="AG769" s="49">
        <f t="shared" si="234"/>
        <v>-5.4958230686039576E-2</v>
      </c>
      <c r="AH769" s="49">
        <f t="shared" si="235"/>
        <v>-9.3843953666674085E-3</v>
      </c>
      <c r="AI769" s="49">
        <f t="shared" si="236"/>
        <v>-6.9960979783027052E-2</v>
      </c>
      <c r="AJ769" s="87">
        <f t="shared" si="237"/>
        <v>-8.5529316908424274E-2</v>
      </c>
      <c r="AK769" s="89">
        <f t="shared" si="238"/>
        <v>0.57144188693017273</v>
      </c>
      <c r="AL769" s="89">
        <f t="shared" si="238"/>
        <v>0.52683927552692189</v>
      </c>
      <c r="AM769" s="89">
        <f t="shared" si="238"/>
        <v>0.60829973368419965</v>
      </c>
      <c r="AN769" s="89">
        <f t="shared" si="238"/>
        <v>0.59753833375270293</v>
      </c>
    </row>
    <row r="770" spans="1:53">
      <c r="A770" s="1" t="s">
        <v>14</v>
      </c>
      <c r="B770" s="1">
        <v>13247060201</v>
      </c>
      <c r="C770" s="1"/>
      <c r="D770" s="12">
        <v>75.3</v>
      </c>
      <c r="E770" s="12">
        <v>67.400000000000006</v>
      </c>
      <c r="F770" s="12">
        <v>33.1</v>
      </c>
      <c r="G770" s="12">
        <v>33.700000000000003</v>
      </c>
      <c r="H770" s="12">
        <v>7.9</v>
      </c>
      <c r="I770" s="12">
        <v>24.6</v>
      </c>
      <c r="J770" s="12">
        <v>48.1</v>
      </c>
      <c r="K770" s="12">
        <v>51.6</v>
      </c>
      <c r="L770" s="12">
        <v>43.1</v>
      </c>
      <c r="M770" s="12">
        <v>62.6</v>
      </c>
      <c r="N770" s="12">
        <v>69.3</v>
      </c>
      <c r="O770" s="12">
        <v>37.4</v>
      </c>
      <c r="P770" s="12">
        <v>48.4</v>
      </c>
      <c r="Q770" s="12">
        <v>12.2</v>
      </c>
      <c r="R770" s="23"/>
      <c r="S770" s="49">
        <f t="shared" si="220"/>
        <v>0.11062659827282861</v>
      </c>
      <c r="T770" s="49">
        <f t="shared" si="221"/>
        <v>-0.23004857621121638</v>
      </c>
      <c r="U770" s="49">
        <f t="shared" si="222"/>
        <v>-0.61998926412027211</v>
      </c>
      <c r="V770" s="49">
        <f t="shared" si="223"/>
        <v>2.4509041514385609E-2</v>
      </c>
      <c r="W770" s="49">
        <f t="shared" si="224"/>
        <v>0.49054567463740495</v>
      </c>
      <c r="X770" s="49">
        <f t="shared" si="225"/>
        <v>-1.6351964721759504</v>
      </c>
      <c r="Y770" s="49">
        <f t="shared" si="226"/>
        <v>-1.2074863189174689</v>
      </c>
      <c r="Z770" s="49">
        <f t="shared" si="227"/>
        <v>-1.0241620172164652</v>
      </c>
      <c r="AA770" s="49">
        <f t="shared" si="228"/>
        <v>-0.42519456272017608</v>
      </c>
      <c r="AB770" s="49">
        <f t="shared" si="229"/>
        <v>-3.1</v>
      </c>
      <c r="AC770" s="49">
        <f t="shared" si="230"/>
        <v>-0.54097510656896119</v>
      </c>
      <c r="AD770" s="49">
        <f t="shared" si="231"/>
        <v>-2.584011163083527</v>
      </c>
      <c r="AE770" s="49">
        <f t="shared" si="232"/>
        <v>-1.7953718077948995</v>
      </c>
      <c r="AF770" s="49">
        <f t="shared" si="233"/>
        <v>3.6151001188239381E-3</v>
      </c>
      <c r="AG770" s="49">
        <f t="shared" si="234"/>
        <v>-1.0612621371671795</v>
      </c>
      <c r="AH770" s="49">
        <f t="shared" si="235"/>
        <v>-0.43814847385718408</v>
      </c>
      <c r="AI770" s="49">
        <f t="shared" si="236"/>
        <v>-1.5164521933122137</v>
      </c>
      <c r="AJ770" s="87">
        <f t="shared" si="237"/>
        <v>-1.2291857443321408</v>
      </c>
      <c r="AK770" s="89">
        <f t="shared" si="238"/>
        <v>0.27105157876936548</v>
      </c>
      <c r="AL770" s="89">
        <f t="shared" si="238"/>
        <v>0.40153039099403026</v>
      </c>
      <c r="AM770" s="89">
        <f t="shared" si="238"/>
        <v>0.271741538555277</v>
      </c>
      <c r="AN770" s="89">
        <f t="shared" si="238"/>
        <v>0.27791986785703493</v>
      </c>
    </row>
    <row r="771" spans="1:53">
      <c r="A771" s="1" t="s">
        <v>14</v>
      </c>
      <c r="B771" s="1">
        <v>13247060202</v>
      </c>
      <c r="C771" s="1"/>
      <c r="D771" s="12">
        <v>75.5</v>
      </c>
      <c r="E771" s="12">
        <v>67.400000000000006</v>
      </c>
      <c r="F771" s="12">
        <v>47</v>
      </c>
      <c r="G771" s="12">
        <v>35.6</v>
      </c>
      <c r="H771" s="12">
        <v>10.1</v>
      </c>
      <c r="I771" s="12">
        <v>10.3</v>
      </c>
      <c r="J771" s="12">
        <v>21</v>
      </c>
      <c r="K771" s="12">
        <v>29.6</v>
      </c>
      <c r="L771" s="12">
        <v>30.6</v>
      </c>
      <c r="M771" s="12">
        <v>11.9</v>
      </c>
      <c r="N771" s="12">
        <v>69.2</v>
      </c>
      <c r="O771" s="12">
        <v>10.7</v>
      </c>
      <c r="P771" s="12">
        <v>18.899999999999999</v>
      </c>
      <c r="Q771" s="12">
        <v>16.399999999999999</v>
      </c>
      <c r="R771" s="23"/>
      <c r="S771" s="49">
        <f t="shared" si="220"/>
        <v>0.12766296268237948</v>
      </c>
      <c r="T771" s="49">
        <f t="shared" si="221"/>
        <v>-0.23004857621121638</v>
      </c>
      <c r="U771" s="49">
        <f t="shared" si="222"/>
        <v>4.6113154418720548E-2</v>
      </c>
      <c r="V771" s="49">
        <f t="shared" si="223"/>
        <v>0.12550437636292275</v>
      </c>
      <c r="W771" s="49">
        <f t="shared" si="224"/>
        <v>-0.2951135794643609</v>
      </c>
      <c r="X771" s="49">
        <f t="shared" si="225"/>
        <v>7.2112783956451112E-2</v>
      </c>
      <c r="Y771" s="49">
        <f t="shared" si="226"/>
        <v>0.15404299660227896</v>
      </c>
      <c r="Z771" s="49">
        <f t="shared" si="227"/>
        <v>6.1333214687320781E-2</v>
      </c>
      <c r="AA771" s="49">
        <f t="shared" si="228"/>
        <v>0.72528170992649621</v>
      </c>
      <c r="AB771" s="49">
        <f t="shared" si="229"/>
        <v>0.16866517318954516</v>
      </c>
      <c r="AC771" s="49">
        <f t="shared" si="230"/>
        <v>-0.55036996656189363</v>
      </c>
      <c r="AD771" s="49">
        <f t="shared" si="231"/>
        <v>0.16216891038979284</v>
      </c>
      <c r="AE771" s="49">
        <f t="shared" si="232"/>
        <v>0.32315311131018237</v>
      </c>
      <c r="AF771" s="49">
        <f t="shared" si="233"/>
        <v>-0.62652027766148422</v>
      </c>
      <c r="AG771" s="49">
        <f t="shared" si="234"/>
        <v>4.8524601133606328E-2</v>
      </c>
      <c r="AH771" s="49">
        <f t="shared" si="235"/>
        <v>3.9159763882226241E-5</v>
      </c>
      <c r="AI771" s="49">
        <f t="shared" si="236"/>
        <v>0.31842669926778738</v>
      </c>
      <c r="AJ771" s="87">
        <f t="shared" si="237"/>
        <v>-0.17289205563085064</v>
      </c>
      <c r="AK771" s="89">
        <f t="shared" si="238"/>
        <v>0.60233239579081688</v>
      </c>
      <c r="AL771" s="89">
        <f t="shared" si="238"/>
        <v>0.52959336627515019</v>
      </c>
      <c r="AM771" s="89">
        <f t="shared" si="238"/>
        <v>0.69866672316126077</v>
      </c>
      <c r="AN771" s="89">
        <f t="shared" si="238"/>
        <v>0.57312300773577429</v>
      </c>
    </row>
    <row r="772" spans="1:53">
      <c r="A772" s="1" t="s">
        <v>14</v>
      </c>
      <c r="B772" s="1">
        <v>13247060304</v>
      </c>
      <c r="C772" s="1"/>
      <c r="D772" s="12">
        <v>79.599999999999994</v>
      </c>
      <c r="E772" s="12">
        <v>66.2</v>
      </c>
      <c r="F772" s="12">
        <v>43</v>
      </c>
      <c r="G772" s="12">
        <v>30.9</v>
      </c>
      <c r="H772" s="12">
        <v>9.1999999999999993</v>
      </c>
      <c r="I772" s="12">
        <v>17</v>
      </c>
      <c r="J772" s="12">
        <v>37.6</v>
      </c>
      <c r="K772" s="12">
        <v>37.200000000000003</v>
      </c>
      <c r="L772" s="12">
        <v>42.9</v>
      </c>
      <c r="M772" s="12">
        <v>22.9</v>
      </c>
      <c r="N772" s="12">
        <v>69.099999999999994</v>
      </c>
      <c r="O772" s="12">
        <v>12.9</v>
      </c>
      <c r="P772" s="12">
        <v>24.9</v>
      </c>
      <c r="Q772" s="12">
        <v>15</v>
      </c>
      <c r="R772" s="23"/>
      <c r="S772" s="49">
        <f t="shared" si="220"/>
        <v>0.4769084330781666</v>
      </c>
      <c r="T772" s="49">
        <f t="shared" si="221"/>
        <v>-0.34475874176296334</v>
      </c>
      <c r="U772" s="49">
        <f t="shared" si="222"/>
        <v>-0.14557099480113347</v>
      </c>
      <c r="V772" s="49">
        <f t="shared" si="223"/>
        <v>-0.12432618878872211</v>
      </c>
      <c r="W772" s="49">
        <f t="shared" si="224"/>
        <v>2.6292479031816276E-2</v>
      </c>
      <c r="X772" s="49">
        <f t="shared" si="225"/>
        <v>-0.72781532905663193</v>
      </c>
      <c r="Y772" s="49">
        <f t="shared" si="226"/>
        <v>-0.67995651032125659</v>
      </c>
      <c r="Z772" s="49">
        <f t="shared" si="227"/>
        <v>-0.31365604724307811</v>
      </c>
      <c r="AA772" s="49">
        <f t="shared" si="228"/>
        <v>-0.40678694235782908</v>
      </c>
      <c r="AB772" s="49">
        <f t="shared" si="229"/>
        <v>-0.76096647043569943</v>
      </c>
      <c r="AC772" s="49">
        <f t="shared" si="230"/>
        <v>-0.55976482655482729</v>
      </c>
      <c r="AD772" s="49">
        <f t="shared" si="231"/>
        <v>-6.4108099409507027E-2</v>
      </c>
      <c r="AE772" s="49">
        <f t="shared" si="232"/>
        <v>-0.10773331291458005</v>
      </c>
      <c r="AF772" s="49">
        <f t="shared" si="233"/>
        <v>-0.416475151734715</v>
      </c>
      <c r="AG772" s="49">
        <f t="shared" si="234"/>
        <v>-0.33261863617206305</v>
      </c>
      <c r="AH772" s="49">
        <f t="shared" si="235"/>
        <v>-0.21703240751724634</v>
      </c>
      <c r="AI772" s="49">
        <f t="shared" si="236"/>
        <v>-0.49380315334553559</v>
      </c>
      <c r="AJ772" s="87">
        <f t="shared" si="237"/>
        <v>-0.28702034765340734</v>
      </c>
      <c r="AK772" s="89">
        <f t="shared" si="238"/>
        <v>0.48855788515812509</v>
      </c>
      <c r="AL772" s="89">
        <f t="shared" si="238"/>
        <v>0.46615289324026565</v>
      </c>
      <c r="AM772" s="89">
        <f t="shared" si="238"/>
        <v>0.50968347136644776</v>
      </c>
      <c r="AN772" s="89">
        <f t="shared" si="238"/>
        <v>0.54122749371875922</v>
      </c>
    </row>
    <row r="773" spans="1:53">
      <c r="A773" s="1" t="s">
        <v>14</v>
      </c>
      <c r="B773" s="1">
        <v>13247060305</v>
      </c>
      <c r="C773" s="1"/>
      <c r="D773" s="12">
        <v>80</v>
      </c>
      <c r="E773" s="12">
        <v>63.9</v>
      </c>
      <c r="F773" s="12">
        <v>41.6</v>
      </c>
      <c r="G773" s="12">
        <v>17.5</v>
      </c>
      <c r="H773" s="12">
        <v>12</v>
      </c>
      <c r="I773" s="12">
        <v>8.6</v>
      </c>
      <c r="J773" s="12">
        <v>34.4</v>
      </c>
      <c r="K773" s="12">
        <v>52.9</v>
      </c>
      <c r="L773" s="12">
        <v>48.1</v>
      </c>
      <c r="M773" s="12">
        <v>24.1</v>
      </c>
      <c r="N773" s="12">
        <v>72.7</v>
      </c>
      <c r="O773" s="12">
        <v>15.8</v>
      </c>
      <c r="P773" s="12">
        <v>37.6</v>
      </c>
      <c r="Q773" s="12">
        <v>12</v>
      </c>
      <c r="R773" s="23"/>
      <c r="S773" s="49">
        <f t="shared" si="220"/>
        <v>0.51098116189726828</v>
      </c>
      <c r="T773" s="49">
        <f t="shared" si="221"/>
        <v>-0.5646198924038115</v>
      </c>
      <c r="U773" s="49">
        <f t="shared" si="222"/>
        <v>-0.21266044702808229</v>
      </c>
      <c r="V773" s="49">
        <f t="shared" si="223"/>
        <v>-0.83660907666787931</v>
      </c>
      <c r="W773" s="49">
        <f t="shared" si="224"/>
        <v>-0.97363748073406808</v>
      </c>
      <c r="X773" s="49">
        <f t="shared" si="225"/>
        <v>0.27507961860156188</v>
      </c>
      <c r="Y773" s="49">
        <f t="shared" si="226"/>
        <v>-0.51918552103479176</v>
      </c>
      <c r="Z773" s="49">
        <f t="shared" si="227"/>
        <v>-1.0883049172835069</v>
      </c>
      <c r="AA773" s="49">
        <f t="shared" si="228"/>
        <v>-0.88538507177884507</v>
      </c>
      <c r="AB773" s="49">
        <f t="shared" si="229"/>
        <v>-0.86238083155845369</v>
      </c>
      <c r="AC773" s="49">
        <f t="shared" si="230"/>
        <v>-0.22154986680924224</v>
      </c>
      <c r="AD773" s="49">
        <f t="shared" si="231"/>
        <v>-0.36238233959949312</v>
      </c>
      <c r="AE773" s="49">
        <f t="shared" si="232"/>
        <v>-1.0197762441903273</v>
      </c>
      <c r="AF773" s="49">
        <f t="shared" si="233"/>
        <v>3.3621546679790892E-2</v>
      </c>
      <c r="AG773" s="49">
        <f t="shared" si="234"/>
        <v>-0.5564667762227179</v>
      </c>
      <c r="AH773" s="49">
        <f t="shared" si="235"/>
        <v>-0.33152166248140041</v>
      </c>
      <c r="AI773" s="49">
        <f t="shared" si="236"/>
        <v>-0.94535694020693517</v>
      </c>
      <c r="AJ773" s="87">
        <f t="shared" si="237"/>
        <v>-0.39252172597981794</v>
      </c>
      <c r="AK773" s="89">
        <f t="shared" si="238"/>
        <v>0.42173730408120963</v>
      </c>
      <c r="AL773" s="89">
        <f t="shared" si="238"/>
        <v>0.43269271886869159</v>
      </c>
      <c r="AM773" s="89">
        <f t="shared" si="238"/>
        <v>0.40461948889059679</v>
      </c>
      <c r="AN773" s="89">
        <f t="shared" si="238"/>
        <v>0.51174294933813058</v>
      </c>
    </row>
    <row r="774" spans="1:53" ht="15" thickBot="1">
      <c r="A774" s="1" t="s">
        <v>14</v>
      </c>
      <c r="B774" s="1">
        <v>13247060306</v>
      </c>
      <c r="C774" s="1"/>
      <c r="D774" s="12">
        <v>80.2</v>
      </c>
      <c r="E774" s="12">
        <v>61.7</v>
      </c>
      <c r="F774" s="12">
        <v>40.700000000000003</v>
      </c>
      <c r="G774" s="12">
        <v>18.600000000000001</v>
      </c>
      <c r="H774" s="12">
        <v>9.3000000000000007</v>
      </c>
      <c r="I774" s="12">
        <v>4.0999999999999996</v>
      </c>
      <c r="J774" s="12">
        <v>14.8</v>
      </c>
      <c r="K774" s="12">
        <v>15.8</v>
      </c>
      <c r="L774" s="12">
        <v>29.2</v>
      </c>
      <c r="M774" s="12">
        <v>14.6</v>
      </c>
      <c r="N774" s="12">
        <v>76.099999999999994</v>
      </c>
      <c r="O774" s="12">
        <v>11</v>
      </c>
      <c r="P774" s="12">
        <v>17.399999999999999</v>
      </c>
      <c r="Q774" s="12">
        <v>11.4</v>
      </c>
      <c r="R774" s="23"/>
      <c r="S774" s="49">
        <f t="shared" si="220"/>
        <v>0.5280175263068192</v>
      </c>
      <c r="T774" s="49">
        <f t="shared" si="221"/>
        <v>-0.77492186258201334</v>
      </c>
      <c r="U774" s="49">
        <f t="shared" si="222"/>
        <v>-0.25578938060254941</v>
      </c>
      <c r="V774" s="49">
        <f t="shared" si="223"/>
        <v>-0.77813809333451556</v>
      </c>
      <c r="W774" s="49">
        <f t="shared" si="224"/>
        <v>-9.4193052455372357E-3</v>
      </c>
      <c r="X774" s="49">
        <f t="shared" si="225"/>
        <v>0.81234476913273712</v>
      </c>
      <c r="Y774" s="49">
        <f t="shared" si="226"/>
        <v>0.46553678834480428</v>
      </c>
      <c r="Z774" s="49">
        <f t="shared" si="227"/>
        <v>0.74223476924515019</v>
      </c>
      <c r="AA774" s="49">
        <f t="shared" si="228"/>
        <v>0.85413505246292376</v>
      </c>
      <c r="AB774" s="49">
        <f t="shared" si="229"/>
        <v>-5.9517139336651224E-2</v>
      </c>
      <c r="AC774" s="49">
        <f t="shared" si="230"/>
        <v>9.7875372950475437E-2</v>
      </c>
      <c r="AD774" s="49">
        <f t="shared" si="231"/>
        <v>0.13131295450807007</v>
      </c>
      <c r="AE774" s="49">
        <f t="shared" si="232"/>
        <v>0.43087471736637295</v>
      </c>
      <c r="AF774" s="49">
        <f t="shared" si="233"/>
        <v>0.12364088636269201</v>
      </c>
      <c r="AG774" s="49">
        <f t="shared" si="234"/>
        <v>0.23548104351419288</v>
      </c>
      <c r="AH774" s="49">
        <f t="shared" si="235"/>
        <v>-1.7670797114649789E-3</v>
      </c>
      <c r="AI774" s="49">
        <f t="shared" si="236"/>
        <v>0.51228422745714097</v>
      </c>
      <c r="AJ774" s="87">
        <f t="shared" si="237"/>
        <v>0.19592598279690263</v>
      </c>
      <c r="AK774" s="89">
        <f t="shared" si="238"/>
        <v>0.65814049012261122</v>
      </c>
      <c r="AL774" s="89">
        <f t="shared" si="238"/>
        <v>0.52906548190887615</v>
      </c>
      <c r="AM774" s="89">
        <f t="shared" si="238"/>
        <v>0.74377196762408626</v>
      </c>
      <c r="AN774" s="89">
        <f t="shared" si="238"/>
        <v>0.67619684425718074</v>
      </c>
      <c r="AU774" s="56"/>
      <c r="AV774" s="56"/>
      <c r="AW774" s="56"/>
      <c r="AX774" s="56"/>
      <c r="AY774" s="56"/>
      <c r="AZ774" s="56"/>
      <c r="BA774" s="56"/>
    </row>
    <row r="775" spans="1:53">
      <c r="A775" s="1" t="s">
        <v>14</v>
      </c>
      <c r="B775" s="1">
        <v>13247060307</v>
      </c>
      <c r="C775" s="1"/>
      <c r="D775" s="12">
        <v>80.2</v>
      </c>
      <c r="E775" s="12">
        <v>62.1</v>
      </c>
      <c r="F775" s="12">
        <v>42</v>
      </c>
      <c r="G775" s="12">
        <v>18.600000000000001</v>
      </c>
      <c r="H775" s="12">
        <v>10.6</v>
      </c>
      <c r="I775" s="12">
        <v>5.9</v>
      </c>
      <c r="J775" s="12">
        <v>12.9</v>
      </c>
      <c r="K775" s="12">
        <v>28.1</v>
      </c>
      <c r="L775" s="12">
        <v>39.299999999999997</v>
      </c>
      <c r="M775" s="12">
        <v>9.1999999999999993</v>
      </c>
      <c r="N775" s="12">
        <v>75.400000000000006</v>
      </c>
      <c r="O775" s="12">
        <v>10.1</v>
      </c>
      <c r="P775" s="12">
        <v>18.100000000000001</v>
      </c>
      <c r="Q775" s="12">
        <v>13.9</v>
      </c>
      <c r="R775" s="23"/>
      <c r="S775" s="49">
        <f t="shared" ref="S775:S782" si="239">IF((D775-AVERAGE(D$7:D$782))/_xlfn.STDEV.P(D$7:D$782)&lt;3.1, (IF((D775-AVERAGE(D$7:D$782))/_xlfn.STDEV.P(D$7:D$782)&gt;-3.1, (D775-AVERAGE(D$7:D$782))/_xlfn.STDEV.P(D$7:D$782), -3.1)), 3.1)</f>
        <v>0.5280175263068192</v>
      </c>
      <c r="T775" s="49">
        <f t="shared" ref="T775:T782" si="240">IF((E775-AVERAGE(E$7:E$782))/_xlfn.STDEV.P(E$7:E$782)&lt;3.1, (IF((E775-AVERAGE(E$7:E$782))/_xlfn.STDEV.P(E$7:E$782)&gt;-3.1, (E775-AVERAGE(E$7:E$782))/_xlfn.STDEV.P(E$7:E$782), -3.1)), 3.1)</f>
        <v>-0.73668514073143121</v>
      </c>
      <c r="U775" s="49">
        <f t="shared" ref="U775:U782" si="241">IF((F775-AVERAGE(F$7:F$782))/_xlfn.STDEV.P(F$7:F$782)&lt;3.1, (IF((F775-AVERAGE(F$7:F$782))/_xlfn.STDEV.P(F$7:F$782)&gt;-3.1, (F775-AVERAGE(F$7:F$782))/_xlfn.STDEV.P(F$7:F$782), -3.1)), 3.1)</f>
        <v>-0.19349203210609697</v>
      </c>
      <c r="V775" s="49">
        <f t="shared" ref="V775:V782" si="242">IF((G775-AVERAGE(G$7:G$782))/_xlfn.STDEV.P(G$7:G$782)&lt;3.1, (IF((G775-AVERAGE(G$7:G$782))/_xlfn.STDEV.P(G$7:G$782)&gt;-3.1, (G775-AVERAGE(G$7:G$782))/_xlfn.STDEV.P(G$7:G$782), -3.1)), 3.1)</f>
        <v>-0.77813809333451556</v>
      </c>
      <c r="W775" s="49">
        <f t="shared" ref="W775:W782" si="243">IF((H775-AVERAGE(H$7:H$782))/_xlfn.STDEV.P(H$7:H$782)&lt;3.1, (IF((H775-AVERAGE(H$7:H$782))/_xlfn.STDEV.P(H$7:H$782)&gt;-3.1, -(H775-AVERAGE(H$7:H$782))/_xlfn.STDEV.P(H$7:H$782), 3.1)), -3.1)</f>
        <v>-0.47367250085112589</v>
      </c>
      <c r="X775" s="49">
        <f t="shared" ref="X775:X782" si="244">IF((I775-AVERAGE(I$7:I$782))/_xlfn.STDEV.P(I$7:I$782)&lt;3.1, (IF((I775-AVERAGE(I$7:I$782))/_xlfn.STDEV.P(I$7:I$782)&gt;-3.1, -(I775-AVERAGE(I$7:I$782))/_xlfn.STDEV.P(I$7:I$782), 3.1)), -3.1)</f>
        <v>0.59743870892026696</v>
      </c>
      <c r="Y775" s="49">
        <f t="shared" ref="Y775:Y782" si="245">IF((J775-AVERAGE(J$7:J$782))/_xlfn.STDEV.P(J$7:J$782)&lt;3.1, (IF((J775-AVERAGE(J$7:J$782))/_xlfn.STDEV.P(J$7:J$782)&gt;-3.1, -(J775-AVERAGE(J$7:J$782))/_xlfn.STDEV.P(J$7:J$782), 3.1)), -3.1)</f>
        <v>0.56099456323364272</v>
      </c>
      <c r="Z775" s="49">
        <f t="shared" ref="Z775:Z782" si="246">IF((K775-AVERAGE(K$7:K$782))/_xlfn.STDEV.P(K$7:K$782)&lt;3.1, (IF((K775-AVERAGE(K$7:K$782))/_xlfn.STDEV.P(K$7:K$782)&gt;-3.1, -(K775-AVERAGE(K$7:K$782))/_xlfn.STDEV.P(K$7:K$782), 3.1)), -3.1)</f>
        <v>0.13534425322621529</v>
      </c>
      <c r="AA775" s="49">
        <f t="shared" ref="AA775:AA782" si="247">IF((L775-AVERAGE(L$7:L$782))/_xlfn.STDEV.P(L$7:L$782)&lt;3.1, (IF((L775-AVERAGE(L$7:L$782))/_xlfn.STDEV.P(L$7:L$782)&gt;-3.1, -(L775-AVERAGE(L$7:L$782))/_xlfn.STDEV.P(L$7:L$782), 3.1)), -3.1)</f>
        <v>-7.5449775835587318E-2</v>
      </c>
      <c r="AB775" s="49">
        <f t="shared" ref="AB775:AB782" si="248">IF((M775-AVERAGE(M$7:M$782))/_xlfn.STDEV.P(M$7:M$782)&lt;3.1, (IF((M775-AVERAGE(M$7:M$782))/_xlfn.STDEV.P(M$7:M$782)&gt;-3.1, -(M775-AVERAGE(M$7:M$782))/_xlfn.STDEV.P(M$7:M$782), 3.1)), -3.1)</f>
        <v>0.39684748571574169</v>
      </c>
      <c r="AC775" s="49">
        <f t="shared" ref="AC775:AC782" si="249">IF((N775-AVERAGE(N$7:N$782))/_xlfn.STDEV.P(N$7:N$782)&lt;3.1, (IF((N775-AVERAGE(N$7:N$782))/_xlfn.STDEV.P(N$7:N$782)&gt;-3.1, (N775-AVERAGE(N$7:N$782))/_xlfn.STDEV.P(N$7:N$782), -3.1)), 3.1)</f>
        <v>3.2111352999946233E-2</v>
      </c>
      <c r="AD775" s="49">
        <f t="shared" ref="AD775:AD782" si="250">IF((O775-AVERAGE(O$7:O$782))/_xlfn.STDEV.P(O$7:O$782)&lt;3.1, (IF((O775-AVERAGE(O$7:O$782))/_xlfn.STDEV.P(O$7:O$782)&gt;-3.1, -(O775-AVERAGE(O$7:O$782))/_xlfn.STDEV.P(O$7:O$782), 3.1)), -3.1)</f>
        <v>0.22388082215323818</v>
      </c>
      <c r="AE775" s="49">
        <f t="shared" ref="AE775:AE782" si="251">IF((P775-AVERAGE(P$7:P$782))/_xlfn.STDEV.P(P$7:P$782)&lt;3.1, (IF((P775-AVERAGE(P$7:P$782))/_xlfn.STDEV.P(P$7:P$782)&gt;-3.1, -(P775-AVERAGE(P$7:P$782))/_xlfn.STDEV.P(P$7:P$782), 3.1)), -3.1)</f>
        <v>0.38060463454015048</v>
      </c>
      <c r="AF775" s="49">
        <f t="shared" ref="AF775:AF782" si="252">IF((Q775-AVERAGE(Q$7:Q$782))/_xlfn.STDEV.P(Q$7:Q$782)&lt;3.1, (IF((Q775-AVERAGE(Q$7:Q$782))/_xlfn.STDEV.P(Q$7:Q$782)&gt;-3.1, -(Q775-AVERAGE(Q$7:Q$782))/_xlfn.STDEV.P(Q$7:Q$782), 3.1)), -3.1)</f>
        <v>-0.25143969564939622</v>
      </c>
      <c r="AG775" s="49">
        <f t="shared" ref="AG775:AG782" si="253">AVERAGE(AH775:AJ775)</f>
        <v>5.9248534679173688E-2</v>
      </c>
      <c r="AH775" s="49">
        <f t="shared" ref="AH775:AH782" si="254">+AVERAGE(T775,S775,U775,V775,W775,X775,Y775)</f>
        <v>-7.0790995508920138E-2</v>
      </c>
      <c r="AI775" s="49">
        <f t="shared" ref="AI775:AI782" si="255">+AVERAGE(Z775,AA775,AB775)</f>
        <v>0.15224732103545655</v>
      </c>
      <c r="AJ775" s="87">
        <f t="shared" ref="AJ775:AJ782" si="256">+AVERAGE(AC775,AD775,AE775,AF775)</f>
        <v>9.6289278510984663E-2</v>
      </c>
      <c r="AK775" s="89">
        <f t="shared" si="238"/>
        <v>0.60553358151781411</v>
      </c>
      <c r="AL775" s="89">
        <f t="shared" si="238"/>
        <v>0.5088928267622006</v>
      </c>
      <c r="AM775" s="89">
        <f t="shared" si="238"/>
        <v>0.66000141286942515</v>
      </c>
      <c r="AN775" s="89">
        <f t="shared" ref="AN775:AN782" si="257">+(AJ775-MIN(AJ$7:AJ$782))/(MAX(AJ$7:AJ$782)-MIN(AJ$7:AJ$782))</f>
        <v>0.64835130445419686</v>
      </c>
    </row>
    <row r="776" spans="1:53">
      <c r="A776" s="1" t="s">
        <v>14</v>
      </c>
      <c r="B776" s="1">
        <v>13247060308</v>
      </c>
      <c r="C776" s="1"/>
      <c r="D776" s="12">
        <v>79.7</v>
      </c>
      <c r="E776" s="12">
        <v>66.900000000000006</v>
      </c>
      <c r="F776" s="12">
        <v>41.5</v>
      </c>
      <c r="G776" s="12">
        <v>15.3</v>
      </c>
      <c r="H776" s="12">
        <v>11.4</v>
      </c>
      <c r="I776" s="12">
        <v>14.5</v>
      </c>
      <c r="J776" s="12">
        <v>34.9</v>
      </c>
      <c r="K776" s="12">
        <v>43.7</v>
      </c>
      <c r="L776" s="12">
        <v>49.7</v>
      </c>
      <c r="M776" s="12">
        <v>18.8</v>
      </c>
      <c r="N776" s="12">
        <v>67.8</v>
      </c>
      <c r="O776" s="12">
        <v>23.5</v>
      </c>
      <c r="P776" s="12">
        <v>34.9</v>
      </c>
      <c r="Q776" s="12">
        <v>15.1</v>
      </c>
      <c r="R776" s="23"/>
      <c r="S776" s="49">
        <f t="shared" si="239"/>
        <v>0.48542661528294262</v>
      </c>
      <c r="T776" s="49">
        <f t="shared" si="240"/>
        <v>-0.27784447852444416</v>
      </c>
      <c r="U776" s="49">
        <f t="shared" si="241"/>
        <v>-0.21745255075857872</v>
      </c>
      <c r="V776" s="49">
        <f t="shared" si="242"/>
        <v>-0.9535510433346065</v>
      </c>
      <c r="W776" s="49">
        <f t="shared" si="243"/>
        <v>-0.75936677506995021</v>
      </c>
      <c r="X776" s="49">
        <f t="shared" si="244"/>
        <v>-0.42933468987264573</v>
      </c>
      <c r="Y776" s="49">
        <f t="shared" si="245"/>
        <v>-0.54430598811080189</v>
      </c>
      <c r="Z776" s="49">
        <f t="shared" si="246"/>
        <v>-0.63437054757828759</v>
      </c>
      <c r="AA776" s="49">
        <f t="shared" si="247"/>
        <v>-1.0326460346776192</v>
      </c>
      <c r="AB776" s="49">
        <f t="shared" si="248"/>
        <v>-0.41446740326629022</v>
      </c>
      <c r="AC776" s="49">
        <f t="shared" si="249"/>
        <v>-0.68189800646295462</v>
      </c>
      <c r="AD776" s="49">
        <f t="shared" si="250"/>
        <v>-1.1543518738970422</v>
      </c>
      <c r="AE776" s="49">
        <f t="shared" si="251"/>
        <v>-0.8258773532891841</v>
      </c>
      <c r="AF776" s="49">
        <f t="shared" si="252"/>
        <v>-0.43147837501519848</v>
      </c>
      <c r="AG776" s="49">
        <f t="shared" si="253"/>
        <v>-0.61747784246520043</v>
      </c>
      <c r="AH776" s="49">
        <f t="shared" si="254"/>
        <v>-0.38520413005544057</v>
      </c>
      <c r="AI776" s="49">
        <f t="shared" si="255"/>
        <v>-0.69382799517406568</v>
      </c>
      <c r="AJ776" s="87">
        <f t="shared" si="256"/>
        <v>-0.77340140216609488</v>
      </c>
      <c r="AK776" s="89">
        <f t="shared" ref="AK776:AM782" si="258">+(AG776-MIN(AG$7:AG$782))/(MAX(AG$7:AG$782)-MIN(AG$7:AG$782))</f>
        <v>0.40352497987997971</v>
      </c>
      <c r="AL776" s="89">
        <f t="shared" si="258"/>
        <v>0.41700369437214696</v>
      </c>
      <c r="AM776" s="89">
        <f t="shared" si="258"/>
        <v>0.46314326488810409</v>
      </c>
      <c r="AN776" s="89">
        <f t="shared" si="257"/>
        <v>0.40529823843161439</v>
      </c>
    </row>
    <row r="777" spans="1:53">
      <c r="A777" s="1" t="s">
        <v>14</v>
      </c>
      <c r="B777" s="1">
        <v>13247060309</v>
      </c>
      <c r="C777" s="1"/>
      <c r="D777" s="12">
        <v>79.7</v>
      </c>
      <c r="E777" s="12">
        <v>66.900000000000006</v>
      </c>
      <c r="F777" s="12">
        <v>32</v>
      </c>
      <c r="G777" s="12">
        <v>18.5</v>
      </c>
      <c r="H777" s="12">
        <v>8.8000000000000007</v>
      </c>
      <c r="I777" s="12">
        <v>7.6</v>
      </c>
      <c r="J777" s="12">
        <v>22.4</v>
      </c>
      <c r="K777" s="12">
        <v>42.5</v>
      </c>
      <c r="L777" s="12">
        <v>36.4</v>
      </c>
      <c r="M777" s="12">
        <v>25.3</v>
      </c>
      <c r="N777" s="12">
        <v>67.8</v>
      </c>
      <c r="O777" s="12">
        <v>20.100000000000001</v>
      </c>
      <c r="P777" s="12">
        <v>31.8</v>
      </c>
      <c r="Q777" s="12">
        <v>14.2</v>
      </c>
      <c r="R777" s="23"/>
      <c r="S777" s="49">
        <f t="shared" si="239"/>
        <v>0.48542661528294262</v>
      </c>
      <c r="T777" s="49">
        <f t="shared" si="240"/>
        <v>-0.27784447852444416</v>
      </c>
      <c r="U777" s="49">
        <f t="shared" si="241"/>
        <v>-0.67270240515573199</v>
      </c>
      <c r="V777" s="49">
        <f t="shared" si="242"/>
        <v>-0.78345363727391226</v>
      </c>
      <c r="W777" s="49">
        <f t="shared" si="243"/>
        <v>0.16913961614122777</v>
      </c>
      <c r="X777" s="49">
        <f t="shared" si="244"/>
        <v>0.3944718742751564</v>
      </c>
      <c r="Y777" s="49">
        <f t="shared" si="245"/>
        <v>8.3705688789450741E-2</v>
      </c>
      <c r="Z777" s="49">
        <f t="shared" si="246"/>
        <v>-0.57516171674717187</v>
      </c>
      <c r="AA777" s="49">
        <f t="shared" si="247"/>
        <v>0.19146071941844053</v>
      </c>
      <c r="AB777" s="49">
        <f t="shared" si="248"/>
        <v>-0.9637951926812075</v>
      </c>
      <c r="AC777" s="49">
        <f t="shared" si="249"/>
        <v>-0.68189800646295462</v>
      </c>
      <c r="AD777" s="49">
        <f t="shared" si="250"/>
        <v>-0.80465104057085179</v>
      </c>
      <c r="AE777" s="49">
        <f t="shared" si="251"/>
        <v>-0.60325270077305693</v>
      </c>
      <c r="AF777" s="49">
        <f t="shared" si="252"/>
        <v>-0.29644936549084666</v>
      </c>
      <c r="AG777" s="49">
        <f t="shared" si="253"/>
        <v>-0.3772073310202933</v>
      </c>
      <c r="AH777" s="49">
        <f t="shared" si="254"/>
        <v>-8.5893818066472991E-2</v>
      </c>
      <c r="AI777" s="49">
        <f t="shared" si="255"/>
        <v>-0.44916539666997962</v>
      </c>
      <c r="AJ777" s="87">
        <f t="shared" si="256"/>
        <v>-0.59656277832442739</v>
      </c>
      <c r="AK777" s="89">
        <f t="shared" si="258"/>
        <v>0.47524777903642229</v>
      </c>
      <c r="AL777" s="89">
        <f t="shared" si="258"/>
        <v>0.50447893590024251</v>
      </c>
      <c r="AM777" s="89">
        <f t="shared" si="258"/>
        <v>0.52006943339706058</v>
      </c>
      <c r="AN777" s="89">
        <f t="shared" si="257"/>
        <v>0.45471945297477745</v>
      </c>
    </row>
    <row r="778" spans="1:53">
      <c r="A778" s="1" t="s">
        <v>14</v>
      </c>
      <c r="B778" s="1">
        <v>13247060403</v>
      </c>
      <c r="C778" s="1"/>
      <c r="D778" s="12">
        <v>74.5</v>
      </c>
      <c r="E778" s="12">
        <v>67.5</v>
      </c>
      <c r="F778" s="12">
        <v>58.8</v>
      </c>
      <c r="G778" s="12">
        <v>38</v>
      </c>
      <c r="H778" s="12">
        <v>8.6</v>
      </c>
      <c r="I778" s="12">
        <v>23</v>
      </c>
      <c r="J778" s="12">
        <v>13.9</v>
      </c>
      <c r="K778" s="12">
        <v>18.3</v>
      </c>
      <c r="L778" s="12">
        <v>43.7</v>
      </c>
      <c r="M778" s="12">
        <v>9.5</v>
      </c>
      <c r="N778" s="12">
        <v>69.5</v>
      </c>
      <c r="O778" s="12">
        <v>9.3000000000000007</v>
      </c>
      <c r="P778" s="12">
        <v>21.4</v>
      </c>
      <c r="Q778" s="12">
        <v>14.5</v>
      </c>
      <c r="R778" s="23"/>
      <c r="S778" s="49">
        <f t="shared" si="239"/>
        <v>4.2481140634626387E-2</v>
      </c>
      <c r="T778" s="49">
        <f t="shared" si="240"/>
        <v>-0.22048939574857138</v>
      </c>
      <c r="U778" s="49">
        <f t="shared" si="241"/>
        <v>0.61158139461728978</v>
      </c>
      <c r="V778" s="49">
        <f t="shared" si="242"/>
        <v>0.25307743090844337</v>
      </c>
      <c r="W778" s="49">
        <f t="shared" si="243"/>
        <v>0.24056318469593416</v>
      </c>
      <c r="X778" s="49">
        <f t="shared" si="244"/>
        <v>-1.444168863098199</v>
      </c>
      <c r="Y778" s="49">
        <f t="shared" si="245"/>
        <v>0.51075362908162247</v>
      </c>
      <c r="Z778" s="49">
        <f t="shared" si="246"/>
        <v>0.61888303834699276</v>
      </c>
      <c r="AA778" s="49">
        <f t="shared" si="247"/>
        <v>-0.48041742380721647</v>
      </c>
      <c r="AB778" s="49">
        <f t="shared" si="248"/>
        <v>0.37149389543505312</v>
      </c>
      <c r="AC778" s="49">
        <f t="shared" si="249"/>
        <v>-0.52218538658309521</v>
      </c>
      <c r="AD778" s="49">
        <f t="shared" si="250"/>
        <v>0.30616337117116527</v>
      </c>
      <c r="AE778" s="49">
        <f t="shared" si="251"/>
        <v>0.14361710121653135</v>
      </c>
      <c r="AF778" s="49">
        <f t="shared" si="252"/>
        <v>-0.34145903533229732</v>
      </c>
      <c r="AG778" s="49">
        <f t="shared" si="253"/>
        <v>2.1878196794870474E-2</v>
      </c>
      <c r="AH778" s="49">
        <f t="shared" si="254"/>
        <v>-8.8592555840775035E-4</v>
      </c>
      <c r="AI778" s="49">
        <f t="shared" si="255"/>
        <v>0.16998650332494314</v>
      </c>
      <c r="AJ778" s="87">
        <f t="shared" si="256"/>
        <v>-0.10346598738192397</v>
      </c>
      <c r="AK778" s="89">
        <f t="shared" si="258"/>
        <v>0.59437821658199319</v>
      </c>
      <c r="AL778" s="89">
        <f t="shared" si="258"/>
        <v>0.52932300451760272</v>
      </c>
      <c r="AM778" s="89">
        <f t="shared" si="258"/>
        <v>0.66412882623949754</v>
      </c>
      <c r="AN778" s="89">
        <f t="shared" si="257"/>
        <v>0.5925255598439072</v>
      </c>
    </row>
    <row r="779" spans="1:53">
      <c r="A779" s="1" t="s">
        <v>14</v>
      </c>
      <c r="B779" s="1">
        <v>13247060404</v>
      </c>
      <c r="C779" s="1"/>
      <c r="D779" s="12">
        <v>75.3</v>
      </c>
      <c r="E779" s="12">
        <v>66.599999999999994</v>
      </c>
      <c r="F779" s="12">
        <v>45.4</v>
      </c>
      <c r="G779" s="12">
        <v>31.5</v>
      </c>
      <c r="H779" s="12">
        <v>13.3</v>
      </c>
      <c r="I779" s="12">
        <v>13.4</v>
      </c>
      <c r="J779" s="12">
        <v>7.7</v>
      </c>
      <c r="K779" s="12">
        <v>26.3</v>
      </c>
      <c r="L779" s="12">
        <v>30.5</v>
      </c>
      <c r="M779" s="12">
        <v>20.100000000000001</v>
      </c>
      <c r="N779" s="12">
        <v>70.400000000000006</v>
      </c>
      <c r="O779" s="12">
        <v>11.8</v>
      </c>
      <c r="P779" s="12">
        <v>21</v>
      </c>
      <c r="Q779" s="12">
        <v>14.1</v>
      </c>
      <c r="R779" s="23"/>
      <c r="S779" s="49">
        <f t="shared" si="239"/>
        <v>0.11062659827282861</v>
      </c>
      <c r="T779" s="49">
        <f t="shared" si="240"/>
        <v>-0.30652201991238193</v>
      </c>
      <c r="U779" s="49">
        <f t="shared" si="241"/>
        <v>-3.056050526922113E-2</v>
      </c>
      <c r="V779" s="49">
        <f t="shared" si="242"/>
        <v>-9.2432925152341847E-2</v>
      </c>
      <c r="W779" s="49">
        <f t="shared" si="243"/>
        <v>-1.4378906763396573</v>
      </c>
      <c r="X779" s="49">
        <f t="shared" si="244"/>
        <v>-0.29800320863169177</v>
      </c>
      <c r="Y779" s="49">
        <f t="shared" si="245"/>
        <v>0.82224742082414781</v>
      </c>
      <c r="Z779" s="49">
        <f t="shared" si="246"/>
        <v>0.22415749947288871</v>
      </c>
      <c r="AA779" s="49">
        <f t="shared" si="247"/>
        <v>0.73448552010766976</v>
      </c>
      <c r="AB779" s="49">
        <f t="shared" si="248"/>
        <v>-0.52433296114927375</v>
      </c>
      <c r="AC779" s="49">
        <f t="shared" si="249"/>
        <v>-0.43763164664669857</v>
      </c>
      <c r="AD779" s="49">
        <f t="shared" si="250"/>
        <v>4.9030405490142807E-2</v>
      </c>
      <c r="AE779" s="49">
        <f t="shared" si="251"/>
        <v>0.1723428628315154</v>
      </c>
      <c r="AF779" s="49">
        <f t="shared" si="252"/>
        <v>-0.28144614221036318</v>
      </c>
      <c r="AG779" s="49">
        <f t="shared" si="253"/>
        <v>-5.19108614669338E-2</v>
      </c>
      <c r="AH779" s="49">
        <f t="shared" si="254"/>
        <v>-0.17607647374404539</v>
      </c>
      <c r="AI779" s="49">
        <f t="shared" si="255"/>
        <v>0.14477001947709489</v>
      </c>
      <c r="AJ779" s="87">
        <f t="shared" si="256"/>
        <v>-0.12442613013385088</v>
      </c>
      <c r="AK779" s="89">
        <f t="shared" si="258"/>
        <v>0.57235155266128179</v>
      </c>
      <c r="AL779" s="89">
        <f t="shared" si="258"/>
        <v>0.4781225115772092</v>
      </c>
      <c r="AM779" s="89">
        <f t="shared" si="258"/>
        <v>0.65826165317135066</v>
      </c>
      <c r="AN779" s="89">
        <f t="shared" si="257"/>
        <v>0.58666781401160661</v>
      </c>
    </row>
    <row r="780" spans="1:53">
      <c r="A780" s="1" t="s">
        <v>14</v>
      </c>
      <c r="B780" s="1">
        <v>13247060405</v>
      </c>
      <c r="C780" s="1"/>
      <c r="D780" s="12">
        <v>78.099999999999994</v>
      </c>
      <c r="E780" s="12">
        <v>63.8</v>
      </c>
      <c r="F780" s="12">
        <v>62</v>
      </c>
      <c r="G780" s="12">
        <v>38.799999999999997</v>
      </c>
      <c r="H780" s="12">
        <v>9.5</v>
      </c>
      <c r="I780" s="12">
        <v>4.9000000000000004</v>
      </c>
      <c r="J780" s="12">
        <v>4.7</v>
      </c>
      <c r="K780" s="12">
        <v>17</v>
      </c>
      <c r="L780" s="12">
        <v>34</v>
      </c>
      <c r="M780" s="12">
        <v>5.9</v>
      </c>
      <c r="N780" s="12">
        <v>73.5</v>
      </c>
      <c r="O780" s="12">
        <v>6.5</v>
      </c>
      <c r="P780" s="12">
        <v>16.399999999999999</v>
      </c>
      <c r="Q780" s="12">
        <v>6.2</v>
      </c>
      <c r="R780" s="23"/>
      <c r="S780" s="49">
        <f t="shared" si="239"/>
        <v>0.34913570000653699</v>
      </c>
      <c r="T780" s="49">
        <f t="shared" si="240"/>
        <v>-0.5741790728664572</v>
      </c>
      <c r="U780" s="49">
        <f t="shared" si="241"/>
        <v>0.76492871399317308</v>
      </c>
      <c r="V780" s="49">
        <f t="shared" si="242"/>
        <v>0.29560178242361679</v>
      </c>
      <c r="W780" s="49">
        <f t="shared" si="243"/>
        <v>-8.0842873800242993E-2</v>
      </c>
      <c r="X780" s="49">
        <f t="shared" si="244"/>
        <v>0.71683096459386142</v>
      </c>
      <c r="Y780" s="49">
        <f t="shared" si="245"/>
        <v>0.97297022328020855</v>
      </c>
      <c r="Z780" s="49">
        <f t="shared" si="246"/>
        <v>0.68302593841403469</v>
      </c>
      <c r="AA780" s="49">
        <f t="shared" si="247"/>
        <v>0.4123521637666015</v>
      </c>
      <c r="AB780" s="49">
        <f t="shared" si="248"/>
        <v>0.67573697880331496</v>
      </c>
      <c r="AC780" s="49">
        <f t="shared" si="249"/>
        <v>-0.14639098686577934</v>
      </c>
      <c r="AD780" s="49">
        <f t="shared" si="250"/>
        <v>0.59415229273391046</v>
      </c>
      <c r="AE780" s="49">
        <f t="shared" si="251"/>
        <v>0.50268912140383337</v>
      </c>
      <c r="AF780" s="49">
        <f t="shared" si="252"/>
        <v>0.9038084969478356</v>
      </c>
      <c r="AG780" s="49">
        <f t="shared" si="253"/>
        <v>0.46771430526878888</v>
      </c>
      <c r="AH780" s="49">
        <f t="shared" si="254"/>
        <v>0.34920649109009949</v>
      </c>
      <c r="AI780" s="49">
        <f t="shared" si="255"/>
        <v>0.59037169366131703</v>
      </c>
      <c r="AJ780" s="87">
        <f t="shared" si="256"/>
        <v>0.46356473105495</v>
      </c>
      <c r="AK780" s="89">
        <f t="shared" si="258"/>
        <v>0.72746410162243402</v>
      </c>
      <c r="AL780" s="89">
        <f t="shared" si="258"/>
        <v>0.63163962201059332</v>
      </c>
      <c r="AM780" s="89">
        <f t="shared" si="258"/>
        <v>0.76194074489840324</v>
      </c>
      <c r="AN780" s="89">
        <f t="shared" si="257"/>
        <v>0.75099403341404392</v>
      </c>
    </row>
    <row r="781" spans="1:53">
      <c r="A781" s="1" t="s">
        <v>14</v>
      </c>
      <c r="B781" s="1">
        <v>13247060406</v>
      </c>
      <c r="C781" s="1"/>
      <c r="D781" s="12">
        <v>75.900000000000006</v>
      </c>
      <c r="E781" s="12">
        <v>66.099999999999994</v>
      </c>
      <c r="F781" s="12">
        <v>52</v>
      </c>
      <c r="G781" s="12">
        <v>33.5</v>
      </c>
      <c r="H781" s="12">
        <v>12.2</v>
      </c>
      <c r="I781" s="12">
        <v>9.5</v>
      </c>
      <c r="J781" s="12">
        <v>4.5999999999999996</v>
      </c>
      <c r="K781" s="12">
        <v>14.5</v>
      </c>
      <c r="L781" s="12">
        <v>28.7</v>
      </c>
      <c r="M781" s="12">
        <v>9.3000000000000007</v>
      </c>
      <c r="N781" s="12">
        <v>71</v>
      </c>
      <c r="O781" s="12">
        <v>8.1</v>
      </c>
      <c r="P781" s="12">
        <v>16.600000000000001</v>
      </c>
      <c r="Q781" s="12">
        <v>9.6999999999999993</v>
      </c>
      <c r="R781" s="23"/>
      <c r="S781" s="49">
        <f t="shared" si="239"/>
        <v>0.16173569150148118</v>
      </c>
      <c r="T781" s="49">
        <f t="shared" si="240"/>
        <v>-0.3543179222256097</v>
      </c>
      <c r="U781" s="49">
        <f t="shared" si="241"/>
        <v>0.28571834094353804</v>
      </c>
      <c r="V781" s="49">
        <f t="shared" si="242"/>
        <v>1.3877953635592067E-2</v>
      </c>
      <c r="W781" s="49">
        <f t="shared" si="243"/>
        <v>-1.0450610492887737</v>
      </c>
      <c r="X781" s="49">
        <f t="shared" si="244"/>
        <v>0.1676265884953268</v>
      </c>
      <c r="Y781" s="49">
        <f t="shared" si="245"/>
        <v>0.97799431669541037</v>
      </c>
      <c r="Z781" s="49">
        <f t="shared" si="246"/>
        <v>0.80637766931219212</v>
      </c>
      <c r="AA781" s="49">
        <f t="shared" si="247"/>
        <v>0.90015410336879065</v>
      </c>
      <c r="AB781" s="49">
        <f t="shared" si="248"/>
        <v>0.38839628895551204</v>
      </c>
      <c r="AC781" s="49">
        <f t="shared" si="249"/>
        <v>-0.38126248668910173</v>
      </c>
      <c r="AD781" s="49">
        <f t="shared" si="250"/>
        <v>0.42958719469805612</v>
      </c>
      <c r="AE781" s="49">
        <f t="shared" si="251"/>
        <v>0.48832624059634105</v>
      </c>
      <c r="AF781" s="49">
        <f t="shared" si="252"/>
        <v>0.37869568213091215</v>
      </c>
      <c r="AG781" s="49">
        <f t="shared" si="253"/>
        <v>0.31893314289034047</v>
      </c>
      <c r="AH781" s="49">
        <f t="shared" si="254"/>
        <v>2.9653417108137865E-2</v>
      </c>
      <c r="AI781" s="49">
        <f t="shared" si="255"/>
        <v>0.69830935387883164</v>
      </c>
      <c r="AJ781" s="87">
        <f t="shared" si="256"/>
        <v>0.22883665768405193</v>
      </c>
      <c r="AK781" s="89">
        <f t="shared" si="258"/>
        <v>0.68305165432143278</v>
      </c>
      <c r="AL781" s="89">
        <f t="shared" si="258"/>
        <v>0.53824831136090268</v>
      </c>
      <c r="AM781" s="89">
        <f t="shared" si="258"/>
        <v>0.78705483046592861</v>
      </c>
      <c r="AN781" s="89">
        <f t="shared" si="257"/>
        <v>0.68539441370792686</v>
      </c>
    </row>
    <row r="782" spans="1:53" ht="15" thickBot="1">
      <c r="A782" s="1" t="s">
        <v>14</v>
      </c>
      <c r="B782" s="1">
        <v>13247060407</v>
      </c>
      <c r="C782" s="1"/>
      <c r="D782" s="12">
        <v>80.2</v>
      </c>
      <c r="E782" s="12">
        <v>61.7</v>
      </c>
      <c r="F782" s="12">
        <v>53</v>
      </c>
      <c r="G782" s="12">
        <v>32.1</v>
      </c>
      <c r="H782" s="12">
        <v>6.7</v>
      </c>
      <c r="I782" s="12">
        <v>14.3</v>
      </c>
      <c r="J782" s="12">
        <v>24.2</v>
      </c>
      <c r="K782" s="12">
        <v>32.6</v>
      </c>
      <c r="L782" s="12">
        <v>29.8</v>
      </c>
      <c r="M782" s="12">
        <v>11.4</v>
      </c>
      <c r="N782" s="12">
        <v>76.099999999999994</v>
      </c>
      <c r="O782" s="12">
        <v>7.9</v>
      </c>
      <c r="P782" s="12">
        <v>25</v>
      </c>
      <c r="Q782" s="12">
        <v>10.3</v>
      </c>
      <c r="R782" s="101"/>
      <c r="S782" s="102">
        <f t="shared" si="239"/>
        <v>0.5280175263068192</v>
      </c>
      <c r="T782" s="102">
        <f t="shared" si="240"/>
        <v>-0.77492186258201334</v>
      </c>
      <c r="U782" s="102">
        <f t="shared" si="241"/>
        <v>0.33363937824850154</v>
      </c>
      <c r="V782" s="102">
        <f t="shared" si="242"/>
        <v>-6.0539661515961601E-2</v>
      </c>
      <c r="W782" s="102">
        <f t="shared" si="243"/>
        <v>0.91908708596564104</v>
      </c>
      <c r="X782" s="102">
        <f t="shared" si="244"/>
        <v>-0.40545623873792691</v>
      </c>
      <c r="Y782" s="102">
        <f t="shared" si="245"/>
        <v>-6.7279926841856737E-3</v>
      </c>
      <c r="Z782" s="102">
        <f t="shared" si="246"/>
        <v>-8.6688862390468219E-2</v>
      </c>
      <c r="AA782" s="102">
        <f t="shared" si="247"/>
        <v>0.79891219137588332</v>
      </c>
      <c r="AB782" s="102">
        <f t="shared" si="248"/>
        <v>0.21092115699069264</v>
      </c>
      <c r="AC782" s="102">
        <f t="shared" si="249"/>
        <v>9.7875372950475437E-2</v>
      </c>
      <c r="AD782" s="102">
        <f t="shared" si="250"/>
        <v>0.45015783195253783</v>
      </c>
      <c r="AE782" s="102">
        <f t="shared" si="251"/>
        <v>-0.11491475331832619</v>
      </c>
      <c r="AF782" s="102">
        <f t="shared" si="252"/>
        <v>0.28867634244801077</v>
      </c>
      <c r="AG782" s="102">
        <f t="shared" si="253"/>
        <v>0.18810680596042925</v>
      </c>
      <c r="AH782" s="102">
        <f t="shared" si="254"/>
        <v>7.6156890714410605E-2</v>
      </c>
      <c r="AI782" s="102">
        <f t="shared" si="255"/>
        <v>0.30771482865870259</v>
      </c>
      <c r="AJ782" s="103">
        <f t="shared" si="256"/>
        <v>0.18044869850817447</v>
      </c>
      <c r="AK782" s="104">
        <f t="shared" si="258"/>
        <v>0.64399887571964154</v>
      </c>
      <c r="AL782" s="104">
        <f t="shared" si="258"/>
        <v>0.55183923162880866</v>
      </c>
      <c r="AM782" s="104">
        <f t="shared" si="258"/>
        <v>0.69617436938480592</v>
      </c>
      <c r="AN782" s="104">
        <f t="shared" si="257"/>
        <v>0.67187139673467799</v>
      </c>
      <c r="AO782" s="60"/>
      <c r="AP782" s="60"/>
      <c r="AQ782" s="60"/>
      <c r="AR782" s="56"/>
      <c r="AS782" s="56"/>
      <c r="AT782" s="56"/>
    </row>
    <row r="783" spans="1:53">
      <c r="A783" s="23"/>
      <c r="B783" s="23"/>
      <c r="C783" s="23"/>
      <c r="D783" s="23">
        <f>MIN(D7:D782)</f>
        <v>42.5</v>
      </c>
      <c r="E783" s="23">
        <f t="shared" ref="E783:Q783" si="259">MIN(E7:E782)</f>
        <v>44.9</v>
      </c>
      <c r="F783" s="23">
        <f t="shared" si="259"/>
        <v>3.2</v>
      </c>
      <c r="G783" s="23">
        <f t="shared" si="259"/>
        <v>3.4</v>
      </c>
      <c r="H783" s="23">
        <f t="shared" si="259"/>
        <v>2.8</v>
      </c>
      <c r="I783" s="23">
        <f t="shared" si="259"/>
        <v>0.4</v>
      </c>
      <c r="J783" s="23">
        <f t="shared" si="259"/>
        <v>-4.0144000000000002</v>
      </c>
      <c r="K783" s="23">
        <f t="shared" si="259"/>
        <v>1.3</v>
      </c>
      <c r="L783" s="23">
        <f t="shared" si="259"/>
        <v>13.2</v>
      </c>
      <c r="M783" s="23">
        <f t="shared" si="259"/>
        <v>-2.4056999999999999</v>
      </c>
      <c r="N783" s="23">
        <f t="shared" si="259"/>
        <v>41.8</v>
      </c>
      <c r="O783" s="23">
        <f t="shared" si="259"/>
        <v>0.2</v>
      </c>
      <c r="P783" s="23">
        <f t="shared" si="259"/>
        <v>0.6</v>
      </c>
      <c r="Q783" s="23">
        <f t="shared" si="259"/>
        <v>0.9</v>
      </c>
      <c r="R783" s="105"/>
      <c r="S783" s="106"/>
      <c r="T783" s="106"/>
      <c r="U783" s="106"/>
      <c r="V783" s="106"/>
      <c r="W783" s="106"/>
      <c r="X783" s="106"/>
      <c r="Y783" s="106"/>
      <c r="Z783" s="106"/>
      <c r="AA783" s="106"/>
      <c r="AB783" s="106"/>
      <c r="AC783" s="106"/>
      <c r="AD783" s="106"/>
      <c r="AE783" s="106"/>
      <c r="AF783" s="106"/>
      <c r="AG783" s="106"/>
      <c r="AH783" s="106"/>
      <c r="AI783" s="106"/>
      <c r="AJ783" s="106"/>
      <c r="AK783" s="99"/>
      <c r="AL783" s="99"/>
      <c r="AM783" s="99"/>
      <c r="AN783" s="99"/>
      <c r="AO783" s="52"/>
      <c r="AP783" s="52"/>
      <c r="AQ783" s="52"/>
    </row>
    <row r="784" spans="1:53">
      <c r="R784" s="105"/>
      <c r="S784" s="106"/>
      <c r="T784" s="106"/>
      <c r="U784" s="106"/>
      <c r="V784" s="106"/>
      <c r="W784" s="106"/>
      <c r="X784" s="106"/>
      <c r="Y784" s="106"/>
      <c r="Z784" s="106"/>
      <c r="AA784" s="106"/>
      <c r="AB784" s="106"/>
      <c r="AC784" s="106"/>
      <c r="AD784" s="106"/>
      <c r="AE784" s="106"/>
      <c r="AF784" s="106"/>
      <c r="AG784" s="106"/>
      <c r="AH784" s="106"/>
      <c r="AI784" s="106"/>
      <c r="AJ784" s="106"/>
      <c r="AK784" s="99"/>
      <c r="AL784" s="99"/>
      <c r="AM784" s="99"/>
      <c r="AN784" s="99"/>
      <c r="AO784" s="52"/>
      <c r="AP784" s="52"/>
      <c r="AQ784" s="52"/>
    </row>
    <row r="785" spans="1:43" ht="16.2" thickBot="1">
      <c r="A785" s="1"/>
      <c r="B785" s="1"/>
      <c r="C785" s="1"/>
      <c r="D785" s="212" t="s">
        <v>15</v>
      </c>
      <c r="E785" s="213"/>
      <c r="F785" s="213"/>
      <c r="G785" s="213"/>
      <c r="H785" s="213"/>
      <c r="I785" s="213"/>
      <c r="J785" s="213"/>
      <c r="K785" s="213"/>
      <c r="L785" s="213"/>
      <c r="M785" s="213"/>
      <c r="N785" s="213"/>
      <c r="O785" s="213"/>
      <c r="P785" s="213"/>
      <c r="Q785" s="213"/>
      <c r="R785" s="107"/>
      <c r="S785" s="225"/>
      <c r="T785" s="225"/>
      <c r="U785" s="225"/>
      <c r="V785" s="225"/>
      <c r="W785" s="225"/>
      <c r="X785" s="225"/>
      <c r="Y785" s="225"/>
      <c r="Z785" s="225"/>
      <c r="AA785" s="225"/>
      <c r="AB785" s="225"/>
      <c r="AC785" s="225"/>
      <c r="AD785" s="225"/>
      <c r="AE785" s="225"/>
      <c r="AF785" s="225"/>
      <c r="AG785" s="225"/>
      <c r="AH785" s="225"/>
      <c r="AI785" s="225"/>
      <c r="AJ785" s="225"/>
      <c r="AK785" s="226"/>
      <c r="AL785" s="226"/>
      <c r="AM785" s="226"/>
      <c r="AN785" s="226"/>
      <c r="AO785" s="52"/>
      <c r="AP785" s="52"/>
      <c r="AQ785" s="52"/>
    </row>
    <row r="786" spans="1:43" ht="55.2">
      <c r="A786" s="2" t="s">
        <v>0</v>
      </c>
      <c r="B786" s="2" t="s">
        <v>1</v>
      </c>
      <c r="C786" s="2"/>
      <c r="D786" s="11" t="s">
        <v>17</v>
      </c>
      <c r="E786" s="11" t="s">
        <v>16</v>
      </c>
      <c r="F786" s="11" t="s">
        <v>18</v>
      </c>
      <c r="G786" s="11" t="s">
        <v>19</v>
      </c>
      <c r="H786" s="11" t="s">
        <v>20</v>
      </c>
      <c r="I786" s="11" t="s">
        <v>21</v>
      </c>
      <c r="J786" s="11" t="s">
        <v>22</v>
      </c>
      <c r="K786" s="11" t="s">
        <v>23</v>
      </c>
      <c r="L786" s="11" t="s">
        <v>24</v>
      </c>
      <c r="M786" s="11" t="s">
        <v>25</v>
      </c>
      <c r="N786" s="11" t="s">
        <v>26</v>
      </c>
      <c r="O786" s="11" t="s">
        <v>27</v>
      </c>
      <c r="P786" s="11" t="s">
        <v>28</v>
      </c>
      <c r="Q786" s="11" t="s">
        <v>29</v>
      </c>
      <c r="R786" s="107"/>
      <c r="S786" s="108"/>
      <c r="T786" s="109"/>
      <c r="U786" s="109"/>
      <c r="V786" s="109"/>
      <c r="W786" s="110"/>
      <c r="X786" s="111"/>
      <c r="Y786" s="111"/>
      <c r="Z786" s="111"/>
      <c r="AA786" s="111"/>
      <c r="AB786" s="111"/>
      <c r="AC786" s="109"/>
      <c r="AD786" s="111"/>
      <c r="AE786" s="111"/>
      <c r="AF786" s="111"/>
      <c r="AG786" s="112"/>
      <c r="AH786" s="112"/>
      <c r="AI786" s="112"/>
      <c r="AJ786" s="112"/>
      <c r="AK786" s="112"/>
      <c r="AL786" s="112"/>
      <c r="AM786" s="112"/>
      <c r="AN786" s="112"/>
      <c r="AO786" s="52"/>
      <c r="AP786" s="52"/>
      <c r="AQ786" s="52"/>
    </row>
    <row r="787" spans="1:43">
      <c r="A787" s="1" t="s">
        <v>2</v>
      </c>
      <c r="B787" s="1">
        <v>13035150100</v>
      </c>
      <c r="C787" s="1"/>
      <c r="D787" s="12">
        <v>79.400000000000006</v>
      </c>
      <c r="E787" s="12">
        <v>70.900000000000006</v>
      </c>
      <c r="F787" s="12">
        <v>40.799999999999997</v>
      </c>
      <c r="G787" s="12">
        <v>14.8</v>
      </c>
      <c r="H787" s="12">
        <v>9</v>
      </c>
      <c r="I787" s="12">
        <v>11.7</v>
      </c>
      <c r="J787" s="12">
        <v>16.600000000000001</v>
      </c>
      <c r="K787" s="12">
        <v>20.100000000000001</v>
      </c>
      <c r="L787" s="12">
        <v>30.1</v>
      </c>
      <c r="M787" s="12">
        <v>16.3</v>
      </c>
      <c r="N787" s="12">
        <v>68</v>
      </c>
      <c r="O787" s="12">
        <v>20.3</v>
      </c>
      <c r="P787" s="12">
        <v>19.100000000000001</v>
      </c>
      <c r="Q787" s="12">
        <v>13.4</v>
      </c>
      <c r="R787" s="107"/>
      <c r="S787" s="99"/>
      <c r="T787" s="99"/>
      <c r="U787" s="99"/>
      <c r="V787" s="99"/>
      <c r="W787" s="99"/>
      <c r="X787" s="99"/>
      <c r="Y787" s="99"/>
      <c r="Z787" s="99"/>
      <c r="AA787" s="99"/>
      <c r="AB787" s="99"/>
      <c r="AC787" s="99"/>
      <c r="AD787" s="99"/>
      <c r="AE787" s="99"/>
      <c r="AF787" s="99"/>
      <c r="AG787" s="99"/>
      <c r="AH787" s="99"/>
      <c r="AI787" s="99"/>
      <c r="AJ787" s="99"/>
      <c r="AK787" s="99"/>
      <c r="AL787" s="113"/>
      <c r="AM787" s="113"/>
      <c r="AN787" s="113"/>
      <c r="AO787" s="52"/>
      <c r="AP787" s="52"/>
      <c r="AQ787" s="52"/>
    </row>
    <row r="788" spans="1:43">
      <c r="A788" s="1" t="s">
        <v>2</v>
      </c>
      <c r="B788" s="1">
        <v>13035150200</v>
      </c>
      <c r="C788" s="1"/>
      <c r="D788" s="12">
        <v>79.400000000000006</v>
      </c>
      <c r="E788" s="12">
        <v>70.900000000000006</v>
      </c>
      <c r="F788" s="12">
        <v>38.200000000000003</v>
      </c>
      <c r="G788" s="12">
        <v>14.8</v>
      </c>
      <c r="H788" s="12">
        <v>12.3</v>
      </c>
      <c r="I788" s="12">
        <v>5.0999999999999996</v>
      </c>
      <c r="J788" s="12">
        <v>29.3</v>
      </c>
      <c r="K788" s="12">
        <v>43.4</v>
      </c>
      <c r="L788" s="12">
        <v>39.6</v>
      </c>
      <c r="M788" s="12">
        <v>24.4</v>
      </c>
      <c r="N788" s="12">
        <v>68</v>
      </c>
      <c r="O788" s="12">
        <v>27</v>
      </c>
      <c r="P788" s="12">
        <v>32.700000000000003</v>
      </c>
      <c r="Q788" s="12">
        <v>13.8</v>
      </c>
      <c r="R788" s="107"/>
      <c r="S788" s="99"/>
      <c r="T788" s="99"/>
      <c r="U788" s="99"/>
      <c r="V788" s="99"/>
      <c r="W788" s="99"/>
      <c r="X788" s="99"/>
      <c r="Y788" s="99"/>
      <c r="Z788" s="99"/>
      <c r="AA788" s="99"/>
      <c r="AB788" s="99"/>
      <c r="AC788" s="99"/>
      <c r="AD788" s="99"/>
      <c r="AE788" s="99"/>
      <c r="AF788" s="99"/>
      <c r="AG788" s="99"/>
      <c r="AH788" s="99"/>
      <c r="AI788" s="99"/>
      <c r="AJ788" s="99"/>
      <c r="AK788" s="99"/>
      <c r="AL788" s="113"/>
      <c r="AM788" s="113"/>
      <c r="AN788" s="113"/>
      <c r="AO788" s="52"/>
      <c r="AP788" s="52"/>
      <c r="AQ788" s="52"/>
    </row>
    <row r="789" spans="1:43">
      <c r="A789" s="1" t="s">
        <v>2</v>
      </c>
      <c r="B789" s="1">
        <v>13035150300</v>
      </c>
      <c r="C789" s="1"/>
      <c r="D789" s="12">
        <v>79.400000000000006</v>
      </c>
      <c r="E789" s="12">
        <v>70.900000000000006</v>
      </c>
      <c r="F789" s="12">
        <v>35.6</v>
      </c>
      <c r="G789" s="12">
        <v>14.8</v>
      </c>
      <c r="H789" s="12">
        <v>8.1999999999999993</v>
      </c>
      <c r="I789" s="12">
        <v>4.9000000000000004</v>
      </c>
      <c r="J789" s="12">
        <v>22.1</v>
      </c>
      <c r="K789" s="12">
        <v>25.8</v>
      </c>
      <c r="L789" s="12">
        <v>30</v>
      </c>
      <c r="M789" s="12">
        <v>17.7</v>
      </c>
      <c r="N789" s="12">
        <v>68</v>
      </c>
      <c r="O789" s="12">
        <v>28.9</v>
      </c>
      <c r="P789" s="12">
        <v>16.100000000000001</v>
      </c>
      <c r="Q789" s="12">
        <v>11.9</v>
      </c>
      <c r="R789" s="107"/>
      <c r="S789" s="99"/>
      <c r="T789" s="99"/>
      <c r="U789" s="99"/>
      <c r="V789" s="99"/>
      <c r="W789" s="99"/>
      <c r="X789" s="99"/>
      <c r="Y789" s="99"/>
      <c r="Z789" s="99"/>
      <c r="AA789" s="99"/>
      <c r="AB789" s="99"/>
      <c r="AC789" s="99"/>
      <c r="AD789" s="99"/>
      <c r="AE789" s="99"/>
      <c r="AF789" s="99"/>
      <c r="AG789" s="99"/>
      <c r="AH789" s="99"/>
      <c r="AI789" s="99"/>
      <c r="AJ789" s="99"/>
      <c r="AK789" s="99"/>
      <c r="AL789" s="113"/>
      <c r="AM789" s="113"/>
      <c r="AN789" s="113"/>
      <c r="AO789" s="52"/>
      <c r="AP789" s="52"/>
      <c r="AQ789" s="52"/>
    </row>
    <row r="790" spans="1:43">
      <c r="A790" s="1" t="s">
        <v>3</v>
      </c>
      <c r="B790" s="1">
        <v>13057090100</v>
      </c>
      <c r="C790" s="1"/>
      <c r="D790" s="12">
        <v>83.6</v>
      </c>
      <c r="E790" s="12">
        <v>76</v>
      </c>
      <c r="F790" s="12">
        <v>50.7</v>
      </c>
      <c r="G790" s="12">
        <v>52.1</v>
      </c>
      <c r="H790" s="12">
        <v>8.9</v>
      </c>
      <c r="I790" s="12">
        <v>3.6</v>
      </c>
      <c r="J790" s="12">
        <v>9.6</v>
      </c>
      <c r="K790" s="12">
        <v>26.1</v>
      </c>
      <c r="L790" s="12">
        <v>33.299999999999997</v>
      </c>
      <c r="M790" s="12">
        <v>8.9</v>
      </c>
      <c r="N790" s="12">
        <v>79.2</v>
      </c>
      <c r="O790" s="12">
        <v>17.100000000000001</v>
      </c>
      <c r="P790" s="12">
        <v>14.6</v>
      </c>
      <c r="Q790" s="12">
        <v>5.8</v>
      </c>
      <c r="R790" s="114"/>
      <c r="S790" s="99"/>
      <c r="T790" s="99"/>
      <c r="U790" s="99"/>
      <c r="V790" s="99"/>
      <c r="W790" s="99"/>
      <c r="X790" s="99"/>
      <c r="Y790" s="99"/>
      <c r="Z790" s="99"/>
      <c r="AA790" s="99"/>
      <c r="AB790" s="99"/>
      <c r="AC790" s="99"/>
      <c r="AD790" s="99"/>
      <c r="AE790" s="99"/>
      <c r="AF790" s="99"/>
      <c r="AG790" s="99"/>
      <c r="AH790" s="99"/>
      <c r="AI790" s="99"/>
      <c r="AJ790" s="99"/>
      <c r="AK790" s="99"/>
      <c r="AL790" s="99"/>
      <c r="AM790" s="99"/>
      <c r="AN790" s="99"/>
      <c r="AO790" s="52"/>
      <c r="AP790" s="52"/>
      <c r="AQ790" s="52"/>
    </row>
    <row r="791" spans="1:43">
      <c r="A791" s="1" t="s">
        <v>3</v>
      </c>
      <c r="B791" s="1">
        <v>13057090200</v>
      </c>
      <c r="C791" s="1"/>
      <c r="D791" s="12">
        <v>71.7</v>
      </c>
      <c r="E791" s="12">
        <v>69.3</v>
      </c>
      <c r="F791" s="12">
        <v>53.4</v>
      </c>
      <c r="G791" s="12">
        <v>34</v>
      </c>
      <c r="H791" s="12">
        <v>7.4</v>
      </c>
      <c r="I791" s="12">
        <v>15</v>
      </c>
      <c r="J791" s="12">
        <v>4.5999999999999996</v>
      </c>
      <c r="K791" s="12">
        <v>19.100000000000001</v>
      </c>
      <c r="L791" s="12">
        <v>31.9</v>
      </c>
      <c r="M791" s="12">
        <v>13.8</v>
      </c>
      <c r="N791" s="12">
        <v>73.900000000000006</v>
      </c>
      <c r="O791" s="12">
        <v>12.5</v>
      </c>
      <c r="P791" s="12">
        <v>18.2</v>
      </c>
      <c r="Q791" s="12">
        <v>11.8</v>
      </c>
      <c r="R791" s="114"/>
      <c r="S791" s="99"/>
      <c r="T791" s="99"/>
      <c r="U791" s="99"/>
      <c r="V791" s="99"/>
      <c r="W791" s="99"/>
      <c r="X791" s="99"/>
      <c r="Y791" s="99"/>
      <c r="Z791" s="99"/>
      <c r="AA791" s="99"/>
      <c r="AB791" s="99"/>
      <c r="AC791" s="99"/>
      <c r="AD791" s="99"/>
      <c r="AE791" s="99"/>
      <c r="AF791" s="99"/>
      <c r="AG791" s="99"/>
      <c r="AH791" s="99"/>
      <c r="AI791" s="99"/>
      <c r="AJ791" s="99"/>
      <c r="AK791" s="99"/>
      <c r="AL791" s="99"/>
      <c r="AM791" s="99"/>
      <c r="AN791" s="99"/>
      <c r="AO791" s="52"/>
      <c r="AP791" s="52"/>
      <c r="AQ791" s="52"/>
    </row>
    <row r="792" spans="1:43">
      <c r="A792" s="1" t="s">
        <v>3</v>
      </c>
      <c r="B792" s="1">
        <v>13057090300</v>
      </c>
      <c r="C792" s="1"/>
      <c r="D792" s="12">
        <v>71.7</v>
      </c>
      <c r="E792" s="12">
        <v>69.3</v>
      </c>
      <c r="F792" s="12">
        <v>57.8</v>
      </c>
      <c r="G792" s="12">
        <v>40.9</v>
      </c>
      <c r="H792" s="12">
        <v>9</v>
      </c>
      <c r="I792" s="12">
        <v>8.6999999999999993</v>
      </c>
      <c r="J792" s="12">
        <v>5.4</v>
      </c>
      <c r="K792" s="12">
        <v>15.9</v>
      </c>
      <c r="L792" s="12">
        <v>31.1</v>
      </c>
      <c r="M792" s="12">
        <v>5.3</v>
      </c>
      <c r="N792" s="12">
        <v>73.900000000000006</v>
      </c>
      <c r="O792" s="12">
        <v>7.9</v>
      </c>
      <c r="P792" s="12">
        <v>13.6</v>
      </c>
      <c r="Q792" s="12">
        <v>6.7</v>
      </c>
      <c r="R792" s="114"/>
      <c r="S792" s="99"/>
      <c r="T792" s="99"/>
      <c r="U792" s="99"/>
      <c r="V792" s="99"/>
      <c r="W792" s="99"/>
      <c r="X792" s="99"/>
      <c r="Y792" s="99"/>
      <c r="Z792" s="99"/>
      <c r="AA792" s="99"/>
      <c r="AB792" s="99"/>
      <c r="AC792" s="99"/>
      <c r="AD792" s="99"/>
      <c r="AE792" s="99"/>
      <c r="AF792" s="99"/>
      <c r="AG792" s="99"/>
      <c r="AH792" s="99"/>
      <c r="AI792" s="99"/>
      <c r="AJ792" s="99"/>
      <c r="AK792" s="99"/>
      <c r="AL792" s="99"/>
      <c r="AM792" s="99"/>
      <c r="AN792" s="99"/>
      <c r="AO792" s="52"/>
      <c r="AP792" s="52"/>
      <c r="AQ792" s="52"/>
    </row>
    <row r="793" spans="1:43">
      <c r="A793" s="1" t="s">
        <v>3</v>
      </c>
      <c r="B793" s="1">
        <v>13057090400</v>
      </c>
      <c r="C793" s="1"/>
      <c r="D793" s="12">
        <v>72.099999999999994</v>
      </c>
      <c r="E793" s="12">
        <v>69.5</v>
      </c>
      <c r="F793" s="12">
        <v>24.2</v>
      </c>
      <c r="G793" s="12">
        <v>36</v>
      </c>
      <c r="H793" s="12">
        <v>7.6</v>
      </c>
      <c r="I793" s="12">
        <v>11.8</v>
      </c>
      <c r="J793" s="12">
        <v>23.4</v>
      </c>
      <c r="K793" s="12">
        <v>50</v>
      </c>
      <c r="L793" s="12">
        <v>45.8</v>
      </c>
      <c r="M793" s="12">
        <v>18.399999999999999</v>
      </c>
      <c r="N793" s="12">
        <v>74</v>
      </c>
      <c r="O793" s="12">
        <v>36.5</v>
      </c>
      <c r="P793" s="12">
        <v>38.9</v>
      </c>
      <c r="Q793" s="12">
        <v>8.1</v>
      </c>
      <c r="R793" s="114"/>
      <c r="S793" s="99"/>
      <c r="T793" s="99"/>
      <c r="U793" s="99"/>
      <c r="V793" s="99"/>
      <c r="W793" s="99"/>
      <c r="X793" s="99"/>
      <c r="Y793" s="99"/>
      <c r="Z793" s="99"/>
      <c r="AA793" s="99"/>
      <c r="AB793" s="99"/>
      <c r="AC793" s="99"/>
      <c r="AD793" s="99"/>
      <c r="AE793" s="99"/>
      <c r="AF793" s="99"/>
      <c r="AG793" s="99"/>
      <c r="AH793" s="99"/>
      <c r="AI793" s="99"/>
      <c r="AJ793" s="99"/>
      <c r="AK793" s="99"/>
      <c r="AL793" s="99"/>
      <c r="AM793" s="99"/>
      <c r="AN793" s="99"/>
      <c r="AO793" s="52"/>
      <c r="AP793" s="52"/>
      <c r="AQ793" s="52"/>
    </row>
    <row r="794" spans="1:43">
      <c r="A794" s="1" t="s">
        <v>3</v>
      </c>
      <c r="B794" s="1">
        <v>13057090501</v>
      </c>
      <c r="C794" s="1"/>
      <c r="D794" s="12">
        <v>89.2</v>
      </c>
      <c r="E794" s="12">
        <v>79.2</v>
      </c>
      <c r="F794" s="12">
        <v>67.5</v>
      </c>
      <c r="G794" s="12">
        <v>54.9</v>
      </c>
      <c r="H794" s="12">
        <v>7.8</v>
      </c>
      <c r="I794" s="12">
        <v>2.8</v>
      </c>
      <c r="J794" s="12">
        <v>14.2</v>
      </c>
      <c r="K794" s="12">
        <v>18.8</v>
      </c>
      <c r="L794" s="12">
        <v>28.8</v>
      </c>
      <c r="M794" s="12">
        <v>6.6</v>
      </c>
      <c r="N794" s="12">
        <v>82.2</v>
      </c>
      <c r="O794" s="12">
        <v>17.5</v>
      </c>
      <c r="P794" s="12">
        <v>17.100000000000001</v>
      </c>
      <c r="Q794" s="12">
        <v>7.5</v>
      </c>
      <c r="R794" s="114"/>
      <c r="S794" s="99"/>
      <c r="T794" s="99"/>
      <c r="U794" s="99"/>
      <c r="V794" s="99"/>
      <c r="W794" s="99"/>
      <c r="X794" s="99"/>
      <c r="Y794" s="99"/>
      <c r="Z794" s="99"/>
      <c r="AA794" s="99"/>
      <c r="AB794" s="99"/>
      <c r="AC794" s="99"/>
      <c r="AD794" s="99"/>
      <c r="AE794" s="99"/>
      <c r="AF794" s="99"/>
      <c r="AG794" s="99"/>
      <c r="AH794" s="99"/>
      <c r="AI794" s="99"/>
      <c r="AJ794" s="99"/>
      <c r="AK794" s="99"/>
      <c r="AL794" s="99"/>
      <c r="AM794" s="99"/>
      <c r="AN794" s="99"/>
      <c r="AO794" s="52"/>
      <c r="AP794" s="52"/>
      <c r="AQ794" s="52"/>
    </row>
    <row r="795" spans="1:43">
      <c r="A795" s="1" t="s">
        <v>3</v>
      </c>
      <c r="B795" s="1">
        <v>13057090502</v>
      </c>
      <c r="C795" s="1"/>
      <c r="D795" s="12">
        <v>89.2</v>
      </c>
      <c r="E795" s="12">
        <v>79.2</v>
      </c>
      <c r="F795" s="12">
        <v>69</v>
      </c>
      <c r="G795" s="12">
        <v>54.9</v>
      </c>
      <c r="H795" s="12">
        <v>5.8</v>
      </c>
      <c r="I795" s="12">
        <v>0.9</v>
      </c>
      <c r="J795" s="12">
        <v>17.2</v>
      </c>
      <c r="K795" s="12">
        <v>11.9</v>
      </c>
      <c r="L795" s="12">
        <v>37.4</v>
      </c>
      <c r="M795" s="12">
        <v>3.6</v>
      </c>
      <c r="N795" s="12">
        <v>82.2</v>
      </c>
      <c r="O795" s="12">
        <v>6</v>
      </c>
      <c r="P795" s="12">
        <v>14.3</v>
      </c>
      <c r="Q795" s="12">
        <v>8.4</v>
      </c>
      <c r="R795" s="114"/>
      <c r="S795" s="99"/>
      <c r="T795" s="99"/>
      <c r="U795" s="99"/>
      <c r="V795" s="99"/>
      <c r="W795" s="99"/>
      <c r="X795" s="99"/>
      <c r="Y795" s="99"/>
      <c r="Z795" s="99"/>
      <c r="AA795" s="99"/>
      <c r="AB795" s="99"/>
      <c r="AC795" s="99"/>
      <c r="AD795" s="99"/>
      <c r="AE795" s="99"/>
      <c r="AF795" s="99"/>
      <c r="AG795" s="99"/>
      <c r="AH795" s="99"/>
      <c r="AI795" s="99"/>
      <c r="AJ795" s="99"/>
      <c r="AK795" s="99"/>
      <c r="AL795" s="99"/>
      <c r="AM795" s="99"/>
      <c r="AN795" s="99"/>
      <c r="AO795" s="52"/>
      <c r="AP795" s="52"/>
      <c r="AQ795" s="52"/>
    </row>
    <row r="796" spans="1:43">
      <c r="A796" s="1" t="s">
        <v>3</v>
      </c>
      <c r="B796" s="1">
        <v>13057090601</v>
      </c>
      <c r="C796" s="1"/>
      <c r="D796" s="12">
        <v>76.900000000000006</v>
      </c>
      <c r="E796" s="12">
        <v>74.099999999999994</v>
      </c>
      <c r="F796" s="12">
        <v>43.7</v>
      </c>
      <c r="G796" s="12">
        <v>36.6</v>
      </c>
      <c r="H796" s="12">
        <v>8.5</v>
      </c>
      <c r="I796" s="12">
        <v>22.1</v>
      </c>
      <c r="J796" s="12">
        <v>28.4</v>
      </c>
      <c r="K796" s="12">
        <v>37.299999999999997</v>
      </c>
      <c r="L796" s="12">
        <v>38.4</v>
      </c>
      <c r="M796" s="12">
        <v>19.2</v>
      </c>
      <c r="N796" s="12">
        <v>76.5</v>
      </c>
      <c r="O796" s="12">
        <v>26.1</v>
      </c>
      <c r="P796" s="12">
        <v>27.1</v>
      </c>
      <c r="Q796" s="12">
        <v>14.5</v>
      </c>
      <c r="R796" s="114"/>
      <c r="S796" s="99"/>
      <c r="T796" s="99"/>
      <c r="U796" s="99"/>
      <c r="V796" s="99"/>
      <c r="W796" s="99"/>
      <c r="X796" s="99"/>
      <c r="Y796" s="99"/>
      <c r="Z796" s="99"/>
      <c r="AA796" s="99"/>
      <c r="AB796" s="99"/>
      <c r="AC796" s="99"/>
      <c r="AD796" s="99"/>
      <c r="AE796" s="99"/>
      <c r="AF796" s="99"/>
      <c r="AG796" s="99"/>
      <c r="AH796" s="99"/>
      <c r="AI796" s="99"/>
      <c r="AJ796" s="99"/>
      <c r="AK796" s="99"/>
      <c r="AL796" s="99"/>
      <c r="AM796" s="99"/>
      <c r="AN796" s="99"/>
      <c r="AO796" s="52"/>
      <c r="AP796" s="52"/>
      <c r="AQ796" s="52"/>
    </row>
    <row r="797" spans="1:43">
      <c r="A797" s="1" t="s">
        <v>3</v>
      </c>
      <c r="B797" s="1">
        <v>13057090602</v>
      </c>
      <c r="C797" s="1"/>
      <c r="D797" s="12">
        <v>85.7</v>
      </c>
      <c r="E797" s="12">
        <v>78.599999999999994</v>
      </c>
      <c r="F797" s="12">
        <v>56.9</v>
      </c>
      <c r="G797" s="12">
        <v>45.8</v>
      </c>
      <c r="H797" s="12">
        <v>6.9</v>
      </c>
      <c r="I797" s="12">
        <v>4.5</v>
      </c>
      <c r="J797" s="12">
        <v>26</v>
      </c>
      <c r="K797" s="12">
        <v>29.7</v>
      </c>
      <c r="L797" s="12">
        <v>35.799999999999997</v>
      </c>
      <c r="M797" s="12">
        <v>16.3</v>
      </c>
      <c r="N797" s="12">
        <v>80.3</v>
      </c>
      <c r="O797" s="12">
        <v>20.8</v>
      </c>
      <c r="P797" s="12">
        <v>24.4</v>
      </c>
      <c r="Q797" s="12">
        <v>11.8</v>
      </c>
      <c r="R797" s="114"/>
      <c r="S797" s="99"/>
      <c r="T797" s="99"/>
      <c r="U797" s="99"/>
      <c r="V797" s="99"/>
      <c r="W797" s="99"/>
      <c r="X797" s="99"/>
      <c r="Y797" s="99"/>
      <c r="Z797" s="99"/>
      <c r="AA797" s="99"/>
      <c r="AB797" s="99"/>
      <c r="AC797" s="99"/>
      <c r="AD797" s="99"/>
      <c r="AE797" s="99"/>
      <c r="AF797" s="99"/>
      <c r="AG797" s="99"/>
      <c r="AH797" s="99"/>
      <c r="AI797" s="99"/>
      <c r="AJ797" s="99"/>
      <c r="AK797" s="99"/>
      <c r="AL797" s="99"/>
      <c r="AM797" s="99"/>
      <c r="AN797" s="99"/>
      <c r="AO797" s="52"/>
      <c r="AP797" s="52"/>
      <c r="AQ797" s="52"/>
    </row>
    <row r="798" spans="1:43">
      <c r="A798" s="1" t="s">
        <v>3</v>
      </c>
      <c r="B798" s="1">
        <v>13057090701</v>
      </c>
      <c r="C798" s="1"/>
      <c r="D798" s="12">
        <v>78.8</v>
      </c>
      <c r="E798" s="12">
        <v>78</v>
      </c>
      <c r="F798" s="12">
        <v>67.7</v>
      </c>
      <c r="G798" s="12">
        <v>60</v>
      </c>
      <c r="H798" s="12">
        <v>7.8</v>
      </c>
      <c r="I798" s="12">
        <v>6.1</v>
      </c>
      <c r="J798" s="12">
        <v>5</v>
      </c>
      <c r="K798" s="12">
        <v>18.399999999999999</v>
      </c>
      <c r="L798" s="12">
        <v>30.1</v>
      </c>
      <c r="M798" s="12">
        <v>3.8</v>
      </c>
      <c r="N798" s="12">
        <v>79.5</v>
      </c>
      <c r="O798" s="12">
        <v>8.1</v>
      </c>
      <c r="P798" s="12">
        <v>13.4</v>
      </c>
      <c r="Q798" s="12">
        <v>6.4</v>
      </c>
      <c r="R798" s="114"/>
      <c r="S798" s="99"/>
      <c r="T798" s="99"/>
      <c r="U798" s="99"/>
      <c r="V798" s="99"/>
      <c r="W798" s="99"/>
      <c r="X798" s="99"/>
      <c r="Y798" s="99"/>
      <c r="Z798" s="99"/>
      <c r="AA798" s="99"/>
      <c r="AB798" s="99"/>
      <c r="AC798" s="99"/>
      <c r="AD798" s="99"/>
      <c r="AE798" s="99"/>
      <c r="AF798" s="99"/>
      <c r="AG798" s="99"/>
      <c r="AH798" s="99"/>
      <c r="AI798" s="99"/>
      <c r="AJ798" s="99"/>
      <c r="AK798" s="99"/>
      <c r="AL798" s="99"/>
      <c r="AM798" s="99"/>
      <c r="AN798" s="99"/>
      <c r="AO798" s="52"/>
      <c r="AP798" s="52"/>
      <c r="AQ798" s="52"/>
    </row>
    <row r="799" spans="1:43">
      <c r="A799" s="1" t="s">
        <v>3</v>
      </c>
      <c r="B799" s="1">
        <v>13057090702</v>
      </c>
      <c r="C799" s="1"/>
      <c r="D799" s="12">
        <v>87.3</v>
      </c>
      <c r="E799" s="12">
        <v>83.8</v>
      </c>
      <c r="F799" s="12">
        <v>52.2</v>
      </c>
      <c r="G799" s="12">
        <v>38.799999999999997</v>
      </c>
      <c r="H799" s="12">
        <v>6.2</v>
      </c>
      <c r="I799" s="12">
        <v>5.5</v>
      </c>
      <c r="J799" s="12">
        <v>25.4</v>
      </c>
      <c r="K799" s="12">
        <v>26.6</v>
      </c>
      <c r="L799" s="12">
        <v>35.1</v>
      </c>
      <c r="M799" s="12">
        <v>9.1</v>
      </c>
      <c r="N799" s="12">
        <v>80.900000000000006</v>
      </c>
      <c r="O799" s="12">
        <v>11.1</v>
      </c>
      <c r="P799" s="12">
        <v>24.9</v>
      </c>
      <c r="Q799" s="12">
        <v>8.3000000000000007</v>
      </c>
      <c r="R799" s="114"/>
      <c r="S799" s="99"/>
      <c r="T799" s="99"/>
      <c r="U799" s="99"/>
      <c r="V799" s="99"/>
      <c r="W799" s="99"/>
      <c r="X799" s="99"/>
      <c r="Y799" s="99"/>
      <c r="Z799" s="99"/>
      <c r="AA799" s="99"/>
      <c r="AB799" s="99"/>
      <c r="AC799" s="99"/>
      <c r="AD799" s="99"/>
      <c r="AE799" s="99"/>
      <c r="AF799" s="99"/>
      <c r="AG799" s="99"/>
      <c r="AH799" s="99"/>
      <c r="AI799" s="99"/>
      <c r="AJ799" s="99"/>
      <c r="AK799" s="99"/>
      <c r="AL799" s="99"/>
      <c r="AM799" s="99"/>
      <c r="AN799" s="99"/>
      <c r="AO799" s="52"/>
      <c r="AP799" s="52"/>
      <c r="AQ799" s="52"/>
    </row>
    <row r="800" spans="1:43">
      <c r="A800" s="1" t="s">
        <v>3</v>
      </c>
      <c r="B800" s="1">
        <v>13057090802</v>
      </c>
      <c r="C800" s="1"/>
      <c r="D800" s="12">
        <v>88.3</v>
      </c>
      <c r="E800" s="12">
        <v>81.400000000000006</v>
      </c>
      <c r="F800" s="12">
        <v>75.5</v>
      </c>
      <c r="G800" s="12">
        <v>46.6</v>
      </c>
      <c r="H800" s="12">
        <v>6.9</v>
      </c>
      <c r="I800" s="12">
        <v>16.399999999999999</v>
      </c>
      <c r="J800" s="12">
        <v>9.9</v>
      </c>
      <c r="K800" s="12">
        <v>14.6</v>
      </c>
      <c r="L800" s="12">
        <v>30</v>
      </c>
      <c r="M800" s="12">
        <v>5.0999999999999996</v>
      </c>
      <c r="N800" s="12">
        <v>81.400000000000006</v>
      </c>
      <c r="O800" s="12">
        <v>6</v>
      </c>
      <c r="P800" s="12">
        <v>9.9</v>
      </c>
      <c r="Q800" s="12">
        <v>6</v>
      </c>
      <c r="R800" s="114"/>
      <c r="S800" s="99"/>
      <c r="T800" s="99"/>
      <c r="U800" s="99"/>
      <c r="V800" s="99"/>
      <c r="W800" s="99"/>
      <c r="X800" s="99"/>
      <c r="Y800" s="99"/>
      <c r="Z800" s="99"/>
      <c r="AA800" s="99"/>
      <c r="AB800" s="99"/>
      <c r="AC800" s="99"/>
      <c r="AD800" s="99"/>
      <c r="AE800" s="99"/>
      <c r="AF800" s="99"/>
      <c r="AG800" s="99"/>
      <c r="AH800" s="99"/>
      <c r="AI800" s="99"/>
      <c r="AJ800" s="99"/>
      <c r="AK800" s="99"/>
      <c r="AL800" s="99"/>
      <c r="AM800" s="99"/>
      <c r="AN800" s="99"/>
      <c r="AO800" s="52"/>
      <c r="AP800" s="52"/>
      <c r="AQ800" s="52"/>
    </row>
    <row r="801" spans="1:43">
      <c r="A801" s="1" t="s">
        <v>3</v>
      </c>
      <c r="B801" s="1">
        <v>13057090803</v>
      </c>
      <c r="C801" s="1"/>
      <c r="D801" s="12">
        <v>87.5</v>
      </c>
      <c r="E801" s="12">
        <v>83.5</v>
      </c>
      <c r="F801" s="12">
        <v>68.7</v>
      </c>
      <c r="G801" s="12">
        <v>40.4</v>
      </c>
      <c r="H801" s="12">
        <v>4.8</v>
      </c>
      <c r="I801" s="12">
        <v>2.5</v>
      </c>
      <c r="J801" s="12">
        <v>9.4</v>
      </c>
      <c r="K801" s="12">
        <v>13</v>
      </c>
      <c r="L801" s="12">
        <v>29.8</v>
      </c>
      <c r="M801" s="12">
        <v>1.4</v>
      </c>
      <c r="N801" s="12">
        <v>80.900000000000006</v>
      </c>
      <c r="O801" s="12">
        <v>5.6</v>
      </c>
      <c r="P801" s="12">
        <v>10.5</v>
      </c>
      <c r="Q801" s="12">
        <v>6.5</v>
      </c>
      <c r="R801" s="114"/>
      <c r="S801" s="99"/>
      <c r="T801" s="99"/>
      <c r="U801" s="99"/>
      <c r="V801" s="99"/>
      <c r="W801" s="99"/>
      <c r="X801" s="99"/>
      <c r="Y801" s="99"/>
      <c r="Z801" s="99"/>
      <c r="AA801" s="99"/>
      <c r="AB801" s="99"/>
      <c r="AC801" s="99"/>
      <c r="AD801" s="99"/>
      <c r="AE801" s="99"/>
      <c r="AF801" s="99"/>
      <c r="AG801" s="99"/>
      <c r="AH801" s="99"/>
      <c r="AI801" s="99"/>
      <c r="AJ801" s="99"/>
      <c r="AK801" s="99"/>
      <c r="AL801" s="99"/>
      <c r="AM801" s="99"/>
      <c r="AN801" s="99"/>
      <c r="AO801" s="52"/>
      <c r="AP801" s="52"/>
      <c r="AQ801" s="52"/>
    </row>
    <row r="802" spans="1:43">
      <c r="A802" s="1" t="s">
        <v>3</v>
      </c>
      <c r="B802" s="1">
        <v>13057090804</v>
      </c>
      <c r="C802" s="1"/>
      <c r="D802" s="12">
        <v>89.6</v>
      </c>
      <c r="E802" s="12">
        <v>81.2</v>
      </c>
      <c r="F802" s="12">
        <v>61.1</v>
      </c>
      <c r="G802" s="12">
        <v>44.3</v>
      </c>
      <c r="H802" s="12">
        <v>5.7</v>
      </c>
      <c r="I802" s="12">
        <v>2.8</v>
      </c>
      <c r="J802" s="12">
        <v>7.6</v>
      </c>
      <c r="K802" s="12">
        <v>8.1999999999999993</v>
      </c>
      <c r="L802" s="12">
        <v>19</v>
      </c>
      <c r="M802" s="12">
        <v>3.7</v>
      </c>
      <c r="N802" s="12">
        <v>80.900000000000006</v>
      </c>
      <c r="O802" s="12">
        <v>7</v>
      </c>
      <c r="P802" s="12">
        <v>10.5</v>
      </c>
      <c r="Q802" s="12">
        <v>7</v>
      </c>
      <c r="R802" s="114"/>
      <c r="S802" s="99"/>
      <c r="T802" s="99"/>
      <c r="U802" s="99"/>
      <c r="V802" s="99"/>
      <c r="W802" s="99"/>
      <c r="X802" s="99"/>
      <c r="Y802" s="99"/>
      <c r="Z802" s="99"/>
      <c r="AA802" s="99"/>
      <c r="AB802" s="99"/>
      <c r="AC802" s="99"/>
      <c r="AD802" s="99"/>
      <c r="AE802" s="99"/>
      <c r="AF802" s="99"/>
      <c r="AG802" s="99"/>
      <c r="AH802" s="99"/>
      <c r="AI802" s="99"/>
      <c r="AJ802" s="99"/>
      <c r="AK802" s="99"/>
      <c r="AL802" s="99"/>
      <c r="AM802" s="99"/>
      <c r="AN802" s="99"/>
      <c r="AO802" s="52"/>
      <c r="AP802" s="52"/>
      <c r="AQ802" s="52"/>
    </row>
    <row r="803" spans="1:43">
      <c r="A803" s="1" t="s">
        <v>3</v>
      </c>
      <c r="B803" s="1">
        <v>13057090901</v>
      </c>
      <c r="C803" s="1"/>
      <c r="D803" s="12">
        <v>90</v>
      </c>
      <c r="E803" s="12">
        <v>80.8</v>
      </c>
      <c r="F803" s="12">
        <v>58</v>
      </c>
      <c r="G803" s="12">
        <v>45.2</v>
      </c>
      <c r="H803" s="12">
        <v>8.4</v>
      </c>
      <c r="I803" s="12">
        <v>9.3000000000000007</v>
      </c>
      <c r="J803" s="12">
        <v>14</v>
      </c>
      <c r="K803" s="12">
        <v>13.9</v>
      </c>
      <c r="L803" s="12">
        <v>25</v>
      </c>
      <c r="M803" s="12">
        <v>5.3</v>
      </c>
      <c r="N803" s="12">
        <v>80.900000000000006</v>
      </c>
      <c r="O803" s="12">
        <v>7.7</v>
      </c>
      <c r="P803" s="12">
        <v>13.2</v>
      </c>
      <c r="Q803" s="12">
        <v>8</v>
      </c>
      <c r="R803" s="114"/>
      <c r="S803" s="99"/>
      <c r="T803" s="99"/>
      <c r="U803" s="99"/>
      <c r="V803" s="99"/>
      <c r="W803" s="99"/>
      <c r="X803" s="99"/>
      <c r="Y803" s="99"/>
      <c r="Z803" s="99"/>
      <c r="AA803" s="99"/>
      <c r="AB803" s="99"/>
      <c r="AC803" s="99"/>
      <c r="AD803" s="99"/>
      <c r="AE803" s="99"/>
      <c r="AF803" s="99"/>
      <c r="AG803" s="99"/>
      <c r="AH803" s="99"/>
      <c r="AI803" s="99"/>
      <c r="AJ803" s="99"/>
      <c r="AK803" s="99"/>
      <c r="AL803" s="99"/>
      <c r="AM803" s="99"/>
      <c r="AN803" s="99"/>
      <c r="AO803" s="52"/>
      <c r="AP803" s="52"/>
      <c r="AQ803" s="52"/>
    </row>
    <row r="804" spans="1:43">
      <c r="A804" s="1" t="s">
        <v>3</v>
      </c>
      <c r="B804" s="1">
        <v>13057090902</v>
      </c>
      <c r="C804" s="1"/>
      <c r="D804" s="12">
        <v>90.6</v>
      </c>
      <c r="E804" s="12">
        <v>80.099999999999994</v>
      </c>
      <c r="F804" s="12">
        <v>58.9</v>
      </c>
      <c r="G804" s="12">
        <v>47.3</v>
      </c>
      <c r="H804" s="12">
        <v>5.3</v>
      </c>
      <c r="I804" s="12">
        <v>5.6</v>
      </c>
      <c r="J804" s="12">
        <v>3.1</v>
      </c>
      <c r="K804" s="12">
        <v>16.2</v>
      </c>
      <c r="L804" s="12">
        <v>33.4</v>
      </c>
      <c r="M804" s="12">
        <v>1.8</v>
      </c>
      <c r="N804" s="12">
        <v>85.766400000000004</v>
      </c>
      <c r="O804" s="12">
        <v>6.4</v>
      </c>
      <c r="P804" s="12">
        <v>13</v>
      </c>
      <c r="Q804" s="12">
        <v>7.4</v>
      </c>
      <c r="R804" s="114"/>
      <c r="S804" s="99"/>
      <c r="T804" s="99"/>
      <c r="U804" s="99"/>
      <c r="V804" s="99"/>
      <c r="W804" s="99"/>
      <c r="X804" s="99"/>
      <c r="Y804" s="99"/>
      <c r="Z804" s="99"/>
      <c r="AA804" s="99"/>
      <c r="AB804" s="99"/>
      <c r="AC804" s="99"/>
      <c r="AD804" s="99"/>
      <c r="AE804" s="99"/>
      <c r="AF804" s="99"/>
      <c r="AG804" s="99"/>
      <c r="AH804" s="99"/>
      <c r="AI804" s="99"/>
      <c r="AJ804" s="99"/>
      <c r="AK804" s="99"/>
      <c r="AL804" s="99"/>
      <c r="AM804" s="99"/>
      <c r="AN804" s="99"/>
      <c r="AO804" s="52"/>
      <c r="AP804" s="52"/>
      <c r="AQ804" s="52"/>
    </row>
    <row r="805" spans="1:43">
      <c r="A805" s="1" t="s">
        <v>3</v>
      </c>
      <c r="B805" s="1">
        <v>13057090904</v>
      </c>
      <c r="C805" s="1"/>
      <c r="D805" s="12">
        <v>87.6</v>
      </c>
      <c r="E805" s="12">
        <v>80.599999999999994</v>
      </c>
      <c r="F805" s="12">
        <v>61.5</v>
      </c>
      <c r="G805" s="12">
        <v>48.4</v>
      </c>
      <c r="H805" s="12">
        <v>8.9</v>
      </c>
      <c r="I805" s="12">
        <v>2.5</v>
      </c>
      <c r="J805" s="12">
        <v>28.5</v>
      </c>
      <c r="K805" s="12">
        <v>28.4</v>
      </c>
      <c r="L805" s="12">
        <v>38.200000000000003</v>
      </c>
      <c r="M805" s="12">
        <v>5.7</v>
      </c>
      <c r="N805" s="12">
        <v>81.400000000000006</v>
      </c>
      <c r="O805" s="12">
        <v>9.4</v>
      </c>
      <c r="P805" s="12">
        <v>16.399999999999999</v>
      </c>
      <c r="Q805" s="12">
        <v>10.6</v>
      </c>
      <c r="R805" s="114"/>
      <c r="S805" s="99"/>
      <c r="T805" s="99"/>
      <c r="U805" s="99"/>
      <c r="V805" s="99"/>
      <c r="W805" s="99"/>
      <c r="X805" s="99"/>
      <c r="Y805" s="99"/>
      <c r="Z805" s="99"/>
      <c r="AA805" s="99"/>
      <c r="AB805" s="99"/>
      <c r="AC805" s="99"/>
      <c r="AD805" s="99"/>
      <c r="AE805" s="99"/>
      <c r="AF805" s="99"/>
      <c r="AG805" s="99"/>
      <c r="AH805" s="99"/>
      <c r="AI805" s="99"/>
      <c r="AJ805" s="99"/>
      <c r="AK805" s="99"/>
      <c r="AL805" s="99"/>
      <c r="AM805" s="99"/>
      <c r="AN805" s="99"/>
      <c r="AO805" s="52"/>
      <c r="AP805" s="52"/>
      <c r="AQ805" s="52"/>
    </row>
    <row r="806" spans="1:43">
      <c r="A806" s="1" t="s">
        <v>3</v>
      </c>
      <c r="B806" s="1">
        <v>13057090905</v>
      </c>
      <c r="C806" s="1"/>
      <c r="D806" s="12">
        <v>89.7</v>
      </c>
      <c r="E806" s="12">
        <v>80.2</v>
      </c>
      <c r="F806" s="12">
        <v>62.5</v>
      </c>
      <c r="G806" s="12">
        <v>47.7</v>
      </c>
      <c r="H806" s="12">
        <v>11.4</v>
      </c>
      <c r="I806" s="12">
        <v>6.3643000000000001</v>
      </c>
      <c r="J806" s="12">
        <v>12.2</v>
      </c>
      <c r="K806" s="12">
        <v>16.600000000000001</v>
      </c>
      <c r="L806" s="12">
        <v>37.9</v>
      </c>
      <c r="M806" s="12">
        <v>6.1</v>
      </c>
      <c r="N806" s="12">
        <v>81.400000000000006</v>
      </c>
      <c r="O806" s="12">
        <v>8</v>
      </c>
      <c r="P806" s="12">
        <v>13.1</v>
      </c>
      <c r="Q806" s="12">
        <v>7.1</v>
      </c>
      <c r="R806" s="114"/>
      <c r="S806" s="99"/>
      <c r="T806" s="99"/>
      <c r="U806" s="99"/>
      <c r="V806" s="99"/>
      <c r="W806" s="99"/>
      <c r="X806" s="99"/>
      <c r="Y806" s="99"/>
      <c r="Z806" s="99"/>
      <c r="AA806" s="99"/>
      <c r="AB806" s="99"/>
      <c r="AC806" s="99"/>
      <c r="AD806" s="99"/>
      <c r="AE806" s="99"/>
      <c r="AF806" s="99"/>
      <c r="AG806" s="99"/>
      <c r="AH806" s="99"/>
      <c r="AI806" s="99"/>
      <c r="AJ806" s="99"/>
      <c r="AK806" s="99"/>
      <c r="AL806" s="99"/>
      <c r="AM806" s="99"/>
      <c r="AN806" s="99"/>
      <c r="AO806" s="52"/>
      <c r="AP806" s="52"/>
      <c r="AQ806" s="52"/>
    </row>
    <row r="807" spans="1:43">
      <c r="A807" s="1" t="s">
        <v>3</v>
      </c>
      <c r="B807" s="1">
        <v>13057091001</v>
      </c>
      <c r="C807" s="1"/>
      <c r="D807" s="12">
        <v>81</v>
      </c>
      <c r="E807" s="12">
        <v>81.599999999999994</v>
      </c>
      <c r="F807" s="12">
        <v>61.8</v>
      </c>
      <c r="G807" s="12">
        <v>50.3</v>
      </c>
      <c r="H807" s="12">
        <v>7.9</v>
      </c>
      <c r="I807" s="12">
        <v>31.9</v>
      </c>
      <c r="J807" s="12">
        <v>16.100000000000001</v>
      </c>
      <c r="K807" s="12">
        <v>38.700000000000003</v>
      </c>
      <c r="L807" s="12">
        <v>37.6</v>
      </c>
      <c r="M807" s="12">
        <v>8.1999999999999993</v>
      </c>
      <c r="N807" s="12">
        <v>81.400000000000006</v>
      </c>
      <c r="O807" s="12">
        <v>11.1</v>
      </c>
      <c r="P807" s="12">
        <v>31.3</v>
      </c>
      <c r="Q807" s="12">
        <v>7.7</v>
      </c>
      <c r="R807" s="114"/>
      <c r="S807" s="99"/>
      <c r="T807" s="99"/>
      <c r="U807" s="99"/>
      <c r="V807" s="99"/>
      <c r="W807" s="99"/>
      <c r="X807" s="99"/>
      <c r="Y807" s="99"/>
      <c r="Z807" s="99"/>
      <c r="AA807" s="99"/>
      <c r="AB807" s="99"/>
      <c r="AC807" s="99"/>
      <c r="AD807" s="99"/>
      <c r="AE807" s="99"/>
      <c r="AF807" s="99"/>
      <c r="AG807" s="99"/>
      <c r="AH807" s="99"/>
      <c r="AI807" s="99"/>
      <c r="AJ807" s="99"/>
      <c r="AK807" s="99"/>
      <c r="AL807" s="99"/>
      <c r="AM807" s="99"/>
      <c r="AN807" s="99"/>
      <c r="AO807" s="52"/>
      <c r="AP807" s="52"/>
      <c r="AQ807" s="52"/>
    </row>
    <row r="808" spans="1:43">
      <c r="A808" s="1" t="s">
        <v>3</v>
      </c>
      <c r="B808" s="1">
        <v>13057091003</v>
      </c>
      <c r="C808" s="1"/>
      <c r="D808" s="12">
        <v>81.400000000000006</v>
      </c>
      <c r="E808" s="12">
        <v>81.2</v>
      </c>
      <c r="F808" s="12">
        <v>50.6</v>
      </c>
      <c r="G808" s="12">
        <v>50.6</v>
      </c>
      <c r="H808" s="12">
        <v>8.9</v>
      </c>
      <c r="I808" s="12">
        <v>16.5</v>
      </c>
      <c r="J808" s="12">
        <v>16.2</v>
      </c>
      <c r="K808" s="12">
        <v>31</v>
      </c>
      <c r="L808" s="12">
        <v>40.200000000000003</v>
      </c>
      <c r="M808" s="12">
        <v>14.5</v>
      </c>
      <c r="N808" s="12">
        <v>82.3</v>
      </c>
      <c r="O808" s="12">
        <v>12.2</v>
      </c>
      <c r="P808" s="12">
        <v>34.4</v>
      </c>
      <c r="Q808" s="12">
        <v>14.6</v>
      </c>
      <c r="R808" s="114"/>
      <c r="S808" s="99"/>
      <c r="T808" s="99"/>
      <c r="U808" s="99"/>
      <c r="V808" s="99"/>
      <c r="W808" s="99"/>
      <c r="X808" s="99"/>
      <c r="Y808" s="99"/>
      <c r="Z808" s="99"/>
      <c r="AA808" s="99"/>
      <c r="AB808" s="99"/>
      <c r="AC808" s="99"/>
      <c r="AD808" s="99"/>
      <c r="AE808" s="99"/>
      <c r="AF808" s="99"/>
      <c r="AG808" s="99"/>
      <c r="AH808" s="99"/>
      <c r="AI808" s="99"/>
      <c r="AJ808" s="99"/>
      <c r="AK808" s="99"/>
      <c r="AL808" s="99"/>
      <c r="AM808" s="99"/>
      <c r="AN808" s="99"/>
      <c r="AO808" s="52"/>
      <c r="AP808" s="52"/>
      <c r="AQ808" s="52"/>
    </row>
    <row r="809" spans="1:43">
      <c r="A809" s="1" t="s">
        <v>3</v>
      </c>
      <c r="B809" s="1">
        <v>13057091005</v>
      </c>
      <c r="C809" s="1"/>
      <c r="D809" s="12">
        <v>81.400000000000006</v>
      </c>
      <c r="E809" s="12">
        <v>81.3</v>
      </c>
      <c r="F809" s="12">
        <v>53</v>
      </c>
      <c r="G809" s="12">
        <v>50.5</v>
      </c>
      <c r="H809" s="12">
        <v>7.2</v>
      </c>
      <c r="I809" s="12">
        <v>12.4</v>
      </c>
      <c r="J809" s="12">
        <v>21.7</v>
      </c>
      <c r="K809" s="12">
        <v>24.2</v>
      </c>
      <c r="L809" s="12">
        <v>31.6</v>
      </c>
      <c r="M809" s="12">
        <v>5.9</v>
      </c>
      <c r="N809" s="12">
        <v>82.1</v>
      </c>
      <c r="O809" s="12">
        <v>13.2</v>
      </c>
      <c r="P809" s="12">
        <v>27.6</v>
      </c>
      <c r="Q809" s="12">
        <v>6.4</v>
      </c>
      <c r="R809" s="114"/>
      <c r="S809" s="99"/>
      <c r="T809" s="99"/>
      <c r="U809" s="99"/>
      <c r="V809" s="99"/>
      <c r="W809" s="99"/>
      <c r="X809" s="99"/>
      <c r="Y809" s="99"/>
      <c r="Z809" s="99"/>
      <c r="AA809" s="99"/>
      <c r="AB809" s="99"/>
      <c r="AC809" s="99"/>
      <c r="AD809" s="99"/>
      <c r="AE809" s="99"/>
      <c r="AF809" s="99"/>
      <c r="AG809" s="99"/>
      <c r="AH809" s="99"/>
      <c r="AI809" s="99"/>
      <c r="AJ809" s="99"/>
      <c r="AK809" s="99"/>
      <c r="AL809" s="99"/>
      <c r="AM809" s="99"/>
      <c r="AN809" s="99"/>
      <c r="AO809" s="52"/>
      <c r="AP809" s="52"/>
      <c r="AQ809" s="52"/>
    </row>
    <row r="810" spans="1:43">
      <c r="A810" s="1" t="s">
        <v>3</v>
      </c>
      <c r="B810" s="1">
        <v>13057091006</v>
      </c>
      <c r="C810" s="1"/>
      <c r="D810" s="12">
        <v>82.8</v>
      </c>
      <c r="E810" s="12">
        <v>79.900000000000006</v>
      </c>
      <c r="F810" s="12">
        <v>79.900000000000006</v>
      </c>
      <c r="G810" s="12">
        <v>51.7</v>
      </c>
      <c r="H810" s="12">
        <v>5.6</v>
      </c>
      <c r="I810" s="12">
        <v>13.9</v>
      </c>
      <c r="J810" s="12">
        <v>4.4000000000000004</v>
      </c>
      <c r="K810" s="12">
        <v>12.6</v>
      </c>
      <c r="L810" s="12">
        <v>26.1</v>
      </c>
      <c r="M810" s="12">
        <v>6.6050000000000004</v>
      </c>
      <c r="N810" s="12">
        <v>86.5</v>
      </c>
      <c r="O810" s="12">
        <v>3.3</v>
      </c>
      <c r="P810" s="12">
        <v>11.1</v>
      </c>
      <c r="Q810" s="12">
        <v>7</v>
      </c>
      <c r="R810" s="114"/>
      <c r="S810" s="99"/>
      <c r="T810" s="99"/>
      <c r="U810" s="99"/>
      <c r="V810" s="99"/>
      <c r="W810" s="99"/>
      <c r="X810" s="99"/>
      <c r="Y810" s="99"/>
      <c r="Z810" s="99"/>
      <c r="AA810" s="99"/>
      <c r="AB810" s="99"/>
      <c r="AC810" s="99"/>
      <c r="AD810" s="99"/>
      <c r="AE810" s="99"/>
      <c r="AF810" s="99"/>
      <c r="AG810" s="99"/>
      <c r="AH810" s="99"/>
      <c r="AI810" s="99"/>
      <c r="AJ810" s="99"/>
      <c r="AK810" s="99"/>
      <c r="AL810" s="99"/>
      <c r="AM810" s="99"/>
      <c r="AN810" s="99"/>
      <c r="AO810" s="52"/>
      <c r="AP810" s="52"/>
      <c r="AQ810" s="52"/>
    </row>
    <row r="811" spans="1:43">
      <c r="A811" s="1" t="s">
        <v>3</v>
      </c>
      <c r="B811" s="1">
        <v>13057091007</v>
      </c>
      <c r="C811" s="1"/>
      <c r="D811" s="12">
        <v>82.8</v>
      </c>
      <c r="E811" s="12">
        <v>79.900000000000006</v>
      </c>
      <c r="F811" s="12">
        <v>82.4</v>
      </c>
      <c r="G811" s="12">
        <v>51.7</v>
      </c>
      <c r="H811" s="12">
        <v>5.9</v>
      </c>
      <c r="I811" s="12">
        <v>2.8906000000000001</v>
      </c>
      <c r="J811" s="12">
        <v>3.3</v>
      </c>
      <c r="K811" s="12">
        <v>13.1</v>
      </c>
      <c r="L811" s="12">
        <v>28.9</v>
      </c>
      <c r="M811" s="12">
        <v>2.2877999999999998</v>
      </c>
      <c r="N811" s="12">
        <v>86.5</v>
      </c>
      <c r="O811" s="12">
        <v>2</v>
      </c>
      <c r="P811" s="12">
        <v>7.5</v>
      </c>
      <c r="Q811" s="12">
        <v>6.8</v>
      </c>
      <c r="R811" s="114"/>
      <c r="S811" s="99"/>
      <c r="T811" s="99"/>
      <c r="U811" s="99"/>
      <c r="V811" s="99"/>
      <c r="W811" s="99"/>
      <c r="X811" s="99"/>
      <c r="Y811" s="99"/>
      <c r="Z811" s="99"/>
      <c r="AA811" s="99"/>
      <c r="AB811" s="99"/>
      <c r="AC811" s="99"/>
      <c r="AD811" s="99"/>
      <c r="AE811" s="99"/>
      <c r="AF811" s="99"/>
      <c r="AG811" s="99"/>
      <c r="AH811" s="99"/>
      <c r="AI811" s="99"/>
      <c r="AJ811" s="99"/>
      <c r="AK811" s="99"/>
      <c r="AL811" s="99"/>
      <c r="AM811" s="99"/>
      <c r="AN811" s="99"/>
      <c r="AO811" s="52"/>
      <c r="AP811" s="52"/>
      <c r="AQ811" s="52"/>
    </row>
    <row r="812" spans="1:43">
      <c r="A812" s="1" t="s">
        <v>3</v>
      </c>
      <c r="B812" s="1">
        <v>13057091008</v>
      </c>
      <c r="C812" s="1"/>
      <c r="D812" s="12">
        <v>81.8</v>
      </c>
      <c r="E812" s="12">
        <v>80.900000000000006</v>
      </c>
      <c r="F812" s="12">
        <v>64.099999999999994</v>
      </c>
      <c r="G812" s="12">
        <v>50.8</v>
      </c>
      <c r="H812" s="12">
        <v>8.1999999999999993</v>
      </c>
      <c r="I812" s="12">
        <v>9.3000000000000007</v>
      </c>
      <c r="J812" s="12">
        <v>0.7</v>
      </c>
      <c r="K812" s="12">
        <v>2.7</v>
      </c>
      <c r="L812" s="12">
        <v>26.9</v>
      </c>
      <c r="M812" s="12">
        <v>3.6</v>
      </c>
      <c r="N812" s="12">
        <v>83.1</v>
      </c>
      <c r="O812" s="12">
        <v>0.2</v>
      </c>
      <c r="P812" s="12">
        <v>12</v>
      </c>
      <c r="Q812" s="12">
        <v>5.3</v>
      </c>
      <c r="R812" s="114"/>
      <c r="S812" s="99"/>
      <c r="T812" s="99"/>
      <c r="U812" s="99"/>
      <c r="V812" s="99"/>
      <c r="W812" s="99"/>
      <c r="X812" s="99"/>
      <c r="Y812" s="99"/>
      <c r="Z812" s="99"/>
      <c r="AA812" s="99"/>
      <c r="AB812" s="99"/>
      <c r="AC812" s="99"/>
      <c r="AD812" s="99"/>
      <c r="AE812" s="99"/>
      <c r="AF812" s="99"/>
      <c r="AG812" s="99"/>
      <c r="AH812" s="99"/>
      <c r="AI812" s="99"/>
      <c r="AJ812" s="99"/>
      <c r="AK812" s="99"/>
      <c r="AL812" s="99"/>
      <c r="AM812" s="99"/>
      <c r="AN812" s="99"/>
      <c r="AO812" s="52"/>
      <c r="AP812" s="52"/>
      <c r="AQ812" s="52"/>
    </row>
    <row r="813" spans="1:43">
      <c r="A813" s="1" t="s">
        <v>3</v>
      </c>
      <c r="B813" s="1">
        <v>13057091101</v>
      </c>
      <c r="C813" s="1"/>
      <c r="D813" s="12">
        <v>82.8</v>
      </c>
      <c r="E813" s="12">
        <v>79.900000000000006</v>
      </c>
      <c r="F813" s="12">
        <v>48.9</v>
      </c>
      <c r="G813" s="12">
        <v>51.7</v>
      </c>
      <c r="H813" s="12">
        <v>7.6</v>
      </c>
      <c r="I813" s="12">
        <v>2.6</v>
      </c>
      <c r="J813" s="12">
        <v>8.9</v>
      </c>
      <c r="K813" s="12">
        <v>19.2</v>
      </c>
      <c r="L813" s="12">
        <v>33.299999999999997</v>
      </c>
      <c r="M813" s="12">
        <v>3.9</v>
      </c>
      <c r="N813" s="12">
        <v>86.5</v>
      </c>
      <c r="O813" s="12">
        <v>10.8</v>
      </c>
      <c r="P813" s="12">
        <v>22.3</v>
      </c>
      <c r="Q813" s="12">
        <v>4.7</v>
      </c>
      <c r="R813" s="114"/>
      <c r="S813" s="99"/>
      <c r="T813" s="99"/>
      <c r="U813" s="99"/>
      <c r="V813" s="99"/>
      <c r="W813" s="99"/>
      <c r="X813" s="99"/>
      <c r="Y813" s="99"/>
      <c r="Z813" s="99"/>
      <c r="AA813" s="99"/>
      <c r="AB813" s="99"/>
      <c r="AC813" s="99"/>
      <c r="AD813" s="99"/>
      <c r="AE813" s="99"/>
      <c r="AF813" s="99"/>
      <c r="AG813" s="99"/>
      <c r="AH813" s="99"/>
      <c r="AI813" s="99"/>
      <c r="AJ813" s="99"/>
      <c r="AK813" s="99"/>
      <c r="AL813" s="99"/>
      <c r="AM813" s="99"/>
      <c r="AN813" s="99"/>
      <c r="AO813" s="52"/>
      <c r="AP813" s="52"/>
      <c r="AQ813" s="52"/>
    </row>
    <row r="814" spans="1:43">
      <c r="A814" s="1" t="s">
        <v>3</v>
      </c>
      <c r="B814" s="1">
        <v>13057091102</v>
      </c>
      <c r="C814" s="1"/>
      <c r="D814" s="12">
        <v>82.8</v>
      </c>
      <c r="E814" s="12">
        <v>79.900000000000006</v>
      </c>
      <c r="F814" s="12">
        <v>45.5</v>
      </c>
      <c r="G814" s="12">
        <v>51.7</v>
      </c>
      <c r="H814" s="12">
        <v>5.9</v>
      </c>
      <c r="I814" s="12">
        <v>14.3</v>
      </c>
      <c r="J814" s="12">
        <v>22.8</v>
      </c>
      <c r="K814" s="12">
        <v>24.9</v>
      </c>
      <c r="L814" s="12">
        <v>29.3</v>
      </c>
      <c r="M814" s="12">
        <v>14</v>
      </c>
      <c r="N814" s="12">
        <v>86.5</v>
      </c>
      <c r="O814" s="12">
        <v>17.2</v>
      </c>
      <c r="P814" s="12">
        <v>32</v>
      </c>
      <c r="Q814" s="12">
        <v>12.4</v>
      </c>
      <c r="R814" s="114"/>
      <c r="S814" s="99"/>
      <c r="T814" s="99"/>
      <c r="U814" s="99"/>
      <c r="V814" s="99"/>
      <c r="W814" s="99"/>
      <c r="X814" s="99"/>
      <c r="Y814" s="99"/>
      <c r="Z814" s="99"/>
      <c r="AA814" s="99"/>
      <c r="AB814" s="99"/>
      <c r="AC814" s="99"/>
      <c r="AD814" s="99"/>
      <c r="AE814" s="99"/>
      <c r="AF814" s="99"/>
      <c r="AG814" s="99"/>
      <c r="AH814" s="99"/>
      <c r="AI814" s="99"/>
      <c r="AJ814" s="99"/>
      <c r="AK814" s="99"/>
      <c r="AL814" s="99"/>
      <c r="AM814" s="99"/>
      <c r="AN814" s="99"/>
      <c r="AO814" s="52"/>
      <c r="AP814" s="52"/>
      <c r="AQ814" s="52"/>
    </row>
    <row r="815" spans="1:43">
      <c r="A815" s="1" t="s">
        <v>3</v>
      </c>
      <c r="B815" s="1">
        <v>13057091103</v>
      </c>
      <c r="C815" s="1"/>
      <c r="D815" s="12">
        <v>82.8</v>
      </c>
      <c r="E815" s="12">
        <v>79.900000000000006</v>
      </c>
      <c r="F815" s="12">
        <v>48.4</v>
      </c>
      <c r="G815" s="12">
        <v>51.7</v>
      </c>
      <c r="H815" s="12">
        <v>7.4</v>
      </c>
      <c r="I815" s="12">
        <v>3.7</v>
      </c>
      <c r="J815" s="12">
        <v>6</v>
      </c>
      <c r="K815" s="12">
        <v>17.5</v>
      </c>
      <c r="L815" s="12">
        <v>23.3</v>
      </c>
      <c r="M815" s="12">
        <v>6.1</v>
      </c>
      <c r="N815" s="12">
        <v>86.5</v>
      </c>
      <c r="O815" s="12">
        <v>11.5</v>
      </c>
      <c r="P815" s="12">
        <v>18.3</v>
      </c>
      <c r="Q815" s="12">
        <v>6.5</v>
      </c>
      <c r="R815" s="114"/>
      <c r="S815" s="99"/>
      <c r="T815" s="99"/>
      <c r="U815" s="99"/>
      <c r="V815" s="99"/>
      <c r="W815" s="99"/>
      <c r="X815" s="99"/>
      <c r="Y815" s="99"/>
      <c r="Z815" s="99"/>
      <c r="AA815" s="99"/>
      <c r="AB815" s="99"/>
      <c r="AC815" s="99"/>
      <c r="AD815" s="99"/>
      <c r="AE815" s="99"/>
      <c r="AF815" s="99"/>
      <c r="AG815" s="99"/>
      <c r="AH815" s="99"/>
      <c r="AI815" s="99"/>
      <c r="AJ815" s="99"/>
      <c r="AK815" s="99"/>
      <c r="AL815" s="99"/>
      <c r="AM815" s="99"/>
      <c r="AN815" s="99"/>
      <c r="AO815" s="52"/>
      <c r="AP815" s="52"/>
      <c r="AQ815" s="52"/>
    </row>
    <row r="816" spans="1:43">
      <c r="A816" s="1" t="s">
        <v>4</v>
      </c>
      <c r="B816" s="1">
        <v>13063040202</v>
      </c>
      <c r="C816" s="1"/>
      <c r="D816" s="12">
        <v>48.9</v>
      </c>
      <c r="E816" s="12">
        <v>51.1</v>
      </c>
      <c r="F816" s="12">
        <v>26.2</v>
      </c>
      <c r="G816" s="12">
        <v>12.5</v>
      </c>
      <c r="H816" s="12">
        <v>14.1</v>
      </c>
      <c r="I816" s="12">
        <v>2.8</v>
      </c>
      <c r="J816" s="12">
        <v>49.7</v>
      </c>
      <c r="K816" s="12">
        <v>54.6</v>
      </c>
      <c r="L816" s="12">
        <v>54.7</v>
      </c>
      <c r="M816" s="12">
        <v>22.3</v>
      </c>
      <c r="N816" s="12">
        <v>67.3</v>
      </c>
      <c r="O816" s="12">
        <v>20.9</v>
      </c>
      <c r="P816" s="12">
        <v>36.6</v>
      </c>
      <c r="Q816" s="12">
        <v>18.7</v>
      </c>
      <c r="R816" s="114"/>
      <c r="S816" s="99"/>
      <c r="T816" s="99"/>
      <c r="U816" s="99"/>
      <c r="V816" s="99"/>
      <c r="W816" s="99"/>
      <c r="X816" s="99"/>
      <c r="Y816" s="99"/>
      <c r="Z816" s="99"/>
      <c r="AA816" s="99"/>
      <c r="AB816" s="99"/>
      <c r="AC816" s="99"/>
      <c r="AD816" s="99"/>
      <c r="AE816" s="99"/>
      <c r="AF816" s="99"/>
      <c r="AG816" s="99"/>
      <c r="AH816" s="99"/>
      <c r="AI816" s="99"/>
      <c r="AJ816" s="99"/>
      <c r="AK816" s="99"/>
      <c r="AL816" s="99"/>
      <c r="AM816" s="99"/>
      <c r="AN816" s="99"/>
      <c r="AO816" s="52"/>
      <c r="AP816" s="52"/>
      <c r="AQ816" s="52"/>
    </row>
    <row r="817" spans="1:43">
      <c r="A817" s="1" t="s">
        <v>4</v>
      </c>
      <c r="B817" s="1">
        <v>13063040203</v>
      </c>
      <c r="C817" s="1"/>
      <c r="D817" s="12">
        <v>48.5</v>
      </c>
      <c r="E817" s="12">
        <v>51.1</v>
      </c>
      <c r="F817" s="12">
        <v>27.8</v>
      </c>
      <c r="G817" s="12">
        <v>12.5</v>
      </c>
      <c r="H817" s="12">
        <v>11.6</v>
      </c>
      <c r="I817" s="12">
        <v>8</v>
      </c>
      <c r="J817" s="12">
        <v>37.6</v>
      </c>
      <c r="K817" s="12">
        <v>43.2</v>
      </c>
      <c r="L817" s="12">
        <v>49.2</v>
      </c>
      <c r="M817" s="12">
        <v>15</v>
      </c>
      <c r="N817" s="12">
        <v>67.5</v>
      </c>
      <c r="O817" s="12">
        <v>16</v>
      </c>
      <c r="P817" s="12">
        <v>32.6</v>
      </c>
      <c r="Q817" s="12">
        <v>21</v>
      </c>
      <c r="R817" s="114"/>
      <c r="S817" s="99"/>
      <c r="T817" s="99"/>
      <c r="U817" s="99"/>
      <c r="V817" s="99"/>
      <c r="W817" s="99"/>
      <c r="X817" s="99"/>
      <c r="Y817" s="99"/>
      <c r="Z817" s="99"/>
      <c r="AA817" s="99"/>
      <c r="AB817" s="99"/>
      <c r="AC817" s="99"/>
      <c r="AD817" s="99"/>
      <c r="AE817" s="99"/>
      <c r="AF817" s="99"/>
      <c r="AG817" s="99"/>
      <c r="AH817" s="99"/>
      <c r="AI817" s="99"/>
      <c r="AJ817" s="99"/>
      <c r="AK817" s="99"/>
      <c r="AL817" s="99"/>
      <c r="AM817" s="99"/>
      <c r="AN817" s="99"/>
      <c r="AO817" s="52"/>
      <c r="AP817" s="52"/>
      <c r="AQ817" s="52"/>
    </row>
    <row r="818" spans="1:43">
      <c r="A818" s="1" t="s">
        <v>4</v>
      </c>
      <c r="B818" s="1">
        <v>13063040204</v>
      </c>
      <c r="C818" s="1"/>
      <c r="D818" s="12">
        <v>48.5</v>
      </c>
      <c r="E818" s="12">
        <v>51.1</v>
      </c>
      <c r="F818" s="12">
        <v>27.9</v>
      </c>
      <c r="G818" s="12">
        <v>12.5</v>
      </c>
      <c r="H818" s="12">
        <v>12.4</v>
      </c>
      <c r="I818" s="12">
        <v>43.8</v>
      </c>
      <c r="J818" s="12">
        <v>37.700000000000003</v>
      </c>
      <c r="K818" s="12">
        <v>51.5</v>
      </c>
      <c r="L818" s="12">
        <v>44.9</v>
      </c>
      <c r="M818" s="12">
        <v>12.6</v>
      </c>
      <c r="N818" s="12">
        <v>67.5</v>
      </c>
      <c r="O818" s="12">
        <v>11</v>
      </c>
      <c r="P818" s="12">
        <v>32.1</v>
      </c>
      <c r="Q818" s="12">
        <v>16.3</v>
      </c>
      <c r="R818" s="114"/>
      <c r="S818" s="99"/>
      <c r="T818" s="99"/>
      <c r="U818" s="99"/>
      <c r="V818" s="99"/>
      <c r="W818" s="99"/>
      <c r="X818" s="99"/>
      <c r="Y818" s="99"/>
      <c r="Z818" s="99"/>
      <c r="AA818" s="99"/>
      <c r="AB818" s="99"/>
      <c r="AC818" s="99"/>
      <c r="AD818" s="99"/>
      <c r="AE818" s="99"/>
      <c r="AF818" s="99"/>
      <c r="AG818" s="99"/>
      <c r="AH818" s="99"/>
      <c r="AI818" s="99"/>
      <c r="AJ818" s="99"/>
      <c r="AK818" s="99"/>
      <c r="AL818" s="99"/>
      <c r="AM818" s="99"/>
      <c r="AN818" s="99"/>
      <c r="AO818" s="52"/>
      <c r="AP818" s="52"/>
      <c r="AQ818" s="52"/>
    </row>
    <row r="819" spans="1:43">
      <c r="A819" s="1" t="s">
        <v>4</v>
      </c>
      <c r="B819" s="1">
        <v>13063040302</v>
      </c>
      <c r="C819" s="1"/>
      <c r="D819" s="12">
        <v>47.9</v>
      </c>
      <c r="E819" s="12">
        <v>55.5</v>
      </c>
      <c r="F819" s="12">
        <v>31.5</v>
      </c>
      <c r="G819" s="12">
        <v>10</v>
      </c>
      <c r="H819" s="12">
        <v>11.2</v>
      </c>
      <c r="I819" s="12">
        <v>15.6</v>
      </c>
      <c r="J819" s="12">
        <v>41</v>
      </c>
      <c r="K819" s="12">
        <v>55</v>
      </c>
      <c r="L819" s="12">
        <v>47.8</v>
      </c>
      <c r="M819" s="12">
        <v>46.6</v>
      </c>
      <c r="N819" s="12">
        <v>56.7</v>
      </c>
      <c r="O819" s="12">
        <v>22.2</v>
      </c>
      <c r="P819" s="12">
        <v>47.5</v>
      </c>
      <c r="Q819" s="12">
        <v>19.7</v>
      </c>
      <c r="R819" s="114"/>
      <c r="S819" s="99"/>
      <c r="T819" s="99"/>
      <c r="U819" s="99"/>
      <c r="V819" s="99"/>
      <c r="W819" s="99"/>
      <c r="X819" s="99"/>
      <c r="Y819" s="99"/>
      <c r="Z819" s="99"/>
      <c r="AA819" s="99"/>
      <c r="AB819" s="99"/>
      <c r="AC819" s="99"/>
      <c r="AD819" s="99"/>
      <c r="AE819" s="99"/>
      <c r="AF819" s="99"/>
      <c r="AG819" s="99"/>
      <c r="AH819" s="99"/>
      <c r="AI819" s="99"/>
      <c r="AJ819" s="99"/>
      <c r="AK819" s="99"/>
      <c r="AL819" s="99"/>
      <c r="AM819" s="99"/>
      <c r="AN819" s="99"/>
      <c r="AO819" s="52"/>
      <c r="AP819" s="52"/>
      <c r="AQ819" s="52"/>
    </row>
    <row r="820" spans="1:43">
      <c r="A820" s="1" t="s">
        <v>4</v>
      </c>
      <c r="B820" s="1">
        <v>13063040303</v>
      </c>
      <c r="C820" s="1"/>
      <c r="D820" s="12">
        <v>47.9</v>
      </c>
      <c r="E820" s="12">
        <v>55.5</v>
      </c>
      <c r="F820" s="12">
        <v>21.9</v>
      </c>
      <c r="G820" s="12">
        <v>10</v>
      </c>
      <c r="H820" s="12">
        <v>9.1999999999999993</v>
      </c>
      <c r="I820" s="12">
        <v>15.7</v>
      </c>
      <c r="J820" s="12">
        <v>54.2</v>
      </c>
      <c r="K820" s="12">
        <v>61.8</v>
      </c>
      <c r="L820" s="12">
        <v>43.5</v>
      </c>
      <c r="M820" s="12">
        <v>39.6</v>
      </c>
      <c r="N820" s="12">
        <v>56.7</v>
      </c>
      <c r="O820" s="12">
        <v>34.5</v>
      </c>
      <c r="P820" s="12">
        <v>47.9</v>
      </c>
      <c r="Q820" s="12">
        <v>33.9</v>
      </c>
      <c r="R820" s="114"/>
      <c r="S820" s="99"/>
      <c r="T820" s="99"/>
      <c r="U820" s="99"/>
      <c r="V820" s="99"/>
      <c r="W820" s="99"/>
      <c r="X820" s="99"/>
      <c r="Y820" s="99"/>
      <c r="Z820" s="99"/>
      <c r="AA820" s="99"/>
      <c r="AB820" s="99"/>
      <c r="AC820" s="99"/>
      <c r="AD820" s="99"/>
      <c r="AE820" s="99"/>
      <c r="AF820" s="99"/>
      <c r="AG820" s="99"/>
      <c r="AH820" s="99"/>
      <c r="AI820" s="99"/>
      <c r="AJ820" s="99"/>
      <c r="AK820" s="99"/>
      <c r="AL820" s="99"/>
      <c r="AM820" s="99"/>
      <c r="AN820" s="99"/>
      <c r="AO820" s="52"/>
      <c r="AP820" s="52"/>
      <c r="AQ820" s="52"/>
    </row>
    <row r="821" spans="1:43">
      <c r="A821" s="1" t="s">
        <v>4</v>
      </c>
      <c r="B821" s="1">
        <v>13063040306</v>
      </c>
      <c r="C821" s="1"/>
      <c r="D821" s="12">
        <v>47.9</v>
      </c>
      <c r="E821" s="12">
        <v>55.5</v>
      </c>
      <c r="F821" s="12">
        <v>30.3</v>
      </c>
      <c r="G821" s="12">
        <v>20.5</v>
      </c>
      <c r="H821" s="12">
        <v>7.4</v>
      </c>
      <c r="I821" s="12">
        <v>23.6</v>
      </c>
      <c r="J821" s="12">
        <v>64.400000000000006</v>
      </c>
      <c r="K821" s="12">
        <v>85.1</v>
      </c>
      <c r="L821" s="12">
        <v>61</v>
      </c>
      <c r="M821" s="12">
        <v>53.3</v>
      </c>
      <c r="N821" s="12">
        <v>56.7</v>
      </c>
      <c r="O821" s="12">
        <v>44.6</v>
      </c>
      <c r="P821" s="12">
        <v>65.900000000000006</v>
      </c>
      <c r="Q821" s="12">
        <v>17.399999999999999</v>
      </c>
      <c r="R821" s="114"/>
      <c r="S821" s="99"/>
      <c r="T821" s="99"/>
      <c r="U821" s="99"/>
      <c r="V821" s="99"/>
      <c r="W821" s="99"/>
      <c r="X821" s="99"/>
      <c r="Y821" s="99"/>
      <c r="Z821" s="99"/>
      <c r="AA821" s="99"/>
      <c r="AB821" s="99"/>
      <c r="AC821" s="99"/>
      <c r="AD821" s="99"/>
      <c r="AE821" s="99"/>
      <c r="AF821" s="99"/>
      <c r="AG821" s="99"/>
      <c r="AH821" s="99"/>
      <c r="AI821" s="99"/>
      <c r="AJ821" s="99"/>
      <c r="AK821" s="99"/>
      <c r="AL821" s="99"/>
      <c r="AM821" s="99"/>
      <c r="AN821" s="99"/>
      <c r="AO821" s="52"/>
      <c r="AP821" s="52"/>
      <c r="AQ821" s="52"/>
    </row>
    <row r="822" spans="1:43">
      <c r="A822" s="1" t="s">
        <v>4</v>
      </c>
      <c r="B822" s="1">
        <v>13063040307</v>
      </c>
      <c r="C822" s="1"/>
      <c r="D822" s="12">
        <v>47.9</v>
      </c>
      <c r="E822" s="12">
        <v>55.5</v>
      </c>
      <c r="F822" s="12">
        <v>26.7</v>
      </c>
      <c r="G822" s="12">
        <v>23.1</v>
      </c>
      <c r="H822" s="12">
        <v>11.1</v>
      </c>
      <c r="I822" s="12">
        <v>26.9</v>
      </c>
      <c r="J822" s="12">
        <v>33.1</v>
      </c>
      <c r="K822" s="12">
        <v>53.2</v>
      </c>
      <c r="L822" s="12">
        <v>53.8</v>
      </c>
      <c r="M822" s="12">
        <v>32.799999999999997</v>
      </c>
      <c r="N822" s="12">
        <v>56.7</v>
      </c>
      <c r="O822" s="12">
        <v>35.1</v>
      </c>
      <c r="P822" s="12">
        <v>35.200000000000003</v>
      </c>
      <c r="Q822" s="12">
        <v>16.100000000000001</v>
      </c>
      <c r="R822" s="114"/>
      <c r="S822" s="99"/>
      <c r="T822" s="99"/>
      <c r="U822" s="99"/>
      <c r="V822" s="99"/>
      <c r="W822" s="99"/>
      <c r="X822" s="99"/>
      <c r="Y822" s="99"/>
      <c r="Z822" s="99"/>
      <c r="AA822" s="99"/>
      <c r="AB822" s="99"/>
      <c r="AC822" s="99"/>
      <c r="AD822" s="99"/>
      <c r="AE822" s="99"/>
      <c r="AF822" s="99"/>
      <c r="AG822" s="99"/>
      <c r="AH822" s="99"/>
      <c r="AI822" s="99"/>
      <c r="AJ822" s="99"/>
      <c r="AK822" s="99"/>
      <c r="AL822" s="99"/>
      <c r="AM822" s="99"/>
      <c r="AN822" s="99"/>
      <c r="AO822" s="52"/>
      <c r="AP822" s="52"/>
      <c r="AQ822" s="52"/>
    </row>
    <row r="823" spans="1:43">
      <c r="A823" s="1" t="s">
        <v>4</v>
      </c>
      <c r="B823" s="1">
        <v>13063040308</v>
      </c>
      <c r="C823" s="1"/>
      <c r="D823" s="12">
        <v>47.9</v>
      </c>
      <c r="E823" s="12">
        <v>55.5</v>
      </c>
      <c r="F823" s="12">
        <v>33.799999999999997</v>
      </c>
      <c r="G823" s="12">
        <v>23</v>
      </c>
      <c r="H823" s="12">
        <v>8.6</v>
      </c>
      <c r="I823" s="12">
        <v>25.1</v>
      </c>
      <c r="J823" s="12">
        <v>57.8</v>
      </c>
      <c r="K823" s="12">
        <v>50.1</v>
      </c>
      <c r="L823" s="12">
        <v>46.7</v>
      </c>
      <c r="M823" s="12">
        <v>52.1</v>
      </c>
      <c r="N823" s="12">
        <v>56.7</v>
      </c>
      <c r="O823" s="12">
        <v>33.799999999999997</v>
      </c>
      <c r="P823" s="12">
        <v>51.2</v>
      </c>
      <c r="Q823" s="12">
        <v>11.4</v>
      </c>
      <c r="R823" s="114"/>
      <c r="S823" s="99"/>
      <c r="T823" s="99"/>
      <c r="U823" s="99"/>
      <c r="V823" s="99"/>
      <c r="W823" s="99"/>
      <c r="X823" s="99"/>
      <c r="Y823" s="99"/>
      <c r="Z823" s="99"/>
      <c r="AA823" s="99"/>
      <c r="AB823" s="99"/>
      <c r="AC823" s="99"/>
      <c r="AD823" s="99"/>
      <c r="AE823" s="99"/>
      <c r="AF823" s="99"/>
      <c r="AG823" s="99"/>
      <c r="AH823" s="99"/>
      <c r="AI823" s="99"/>
      <c r="AJ823" s="99"/>
      <c r="AK823" s="99"/>
      <c r="AL823" s="99"/>
      <c r="AM823" s="99"/>
      <c r="AN823" s="99"/>
      <c r="AO823" s="52"/>
      <c r="AP823" s="52"/>
      <c r="AQ823" s="52"/>
    </row>
    <row r="824" spans="1:43">
      <c r="A824" s="1" t="s">
        <v>4</v>
      </c>
      <c r="B824" s="1">
        <v>13063040407</v>
      </c>
      <c r="C824" s="1"/>
      <c r="D824" s="12">
        <v>55.2</v>
      </c>
      <c r="E824" s="12">
        <v>61</v>
      </c>
      <c r="F824" s="12">
        <v>33.700000000000003</v>
      </c>
      <c r="G824" s="12">
        <v>26.9</v>
      </c>
      <c r="H824" s="12">
        <v>7.6</v>
      </c>
      <c r="I824" s="12">
        <v>13.6</v>
      </c>
      <c r="J824" s="12">
        <v>16.3</v>
      </c>
      <c r="K824" s="12">
        <v>37.9</v>
      </c>
      <c r="L824" s="12">
        <v>37.700000000000003</v>
      </c>
      <c r="M824" s="12">
        <v>28.5</v>
      </c>
      <c r="N824" s="12">
        <v>63.1</v>
      </c>
      <c r="O824" s="12">
        <v>26.7</v>
      </c>
      <c r="P824" s="12">
        <v>29.9</v>
      </c>
      <c r="Q824" s="12">
        <v>7.4</v>
      </c>
      <c r="R824" s="114"/>
      <c r="S824" s="99"/>
      <c r="T824" s="99"/>
      <c r="U824" s="99"/>
      <c r="V824" s="99"/>
      <c r="W824" s="99"/>
      <c r="X824" s="99"/>
      <c r="Y824" s="99"/>
      <c r="Z824" s="99"/>
      <c r="AA824" s="99"/>
      <c r="AB824" s="99"/>
      <c r="AC824" s="99"/>
      <c r="AD824" s="99"/>
      <c r="AE824" s="99"/>
      <c r="AF824" s="99"/>
      <c r="AG824" s="99"/>
      <c r="AH824" s="99"/>
      <c r="AI824" s="99"/>
      <c r="AJ824" s="99"/>
      <c r="AK824" s="99"/>
      <c r="AL824" s="99"/>
      <c r="AM824" s="99"/>
      <c r="AN824" s="99"/>
      <c r="AO824" s="52"/>
      <c r="AP824" s="52"/>
      <c r="AQ824" s="52"/>
    </row>
    <row r="825" spans="1:43">
      <c r="A825" s="1" t="s">
        <v>4</v>
      </c>
      <c r="B825" s="1">
        <v>13063040408</v>
      </c>
      <c r="C825" s="1"/>
      <c r="D825" s="12">
        <v>58.1</v>
      </c>
      <c r="E825" s="12">
        <v>63.2</v>
      </c>
      <c r="F825" s="12">
        <v>35.700000000000003</v>
      </c>
      <c r="G825" s="12">
        <v>28.5</v>
      </c>
      <c r="H825" s="12">
        <v>11.8</v>
      </c>
      <c r="I825" s="12">
        <v>6.1</v>
      </c>
      <c r="J825" s="12">
        <v>28.4</v>
      </c>
      <c r="K825" s="12">
        <v>49.5</v>
      </c>
      <c r="L825" s="12">
        <v>36.9</v>
      </c>
      <c r="M825" s="12">
        <v>19.8</v>
      </c>
      <c r="N825" s="12">
        <v>65.900000000000006</v>
      </c>
      <c r="O825" s="12">
        <v>19.899999999999999</v>
      </c>
      <c r="P825" s="12">
        <v>27.1</v>
      </c>
      <c r="Q825" s="12">
        <v>21.3</v>
      </c>
      <c r="R825" s="114"/>
      <c r="S825" s="99"/>
      <c r="T825" s="99"/>
      <c r="U825" s="99"/>
      <c r="V825" s="99"/>
      <c r="W825" s="99"/>
      <c r="X825" s="99"/>
      <c r="Y825" s="99"/>
      <c r="Z825" s="99"/>
      <c r="AA825" s="99"/>
      <c r="AB825" s="99"/>
      <c r="AC825" s="99"/>
      <c r="AD825" s="99"/>
      <c r="AE825" s="99"/>
      <c r="AF825" s="99"/>
      <c r="AG825" s="99"/>
      <c r="AH825" s="99"/>
      <c r="AI825" s="99"/>
      <c r="AJ825" s="99"/>
      <c r="AK825" s="99"/>
      <c r="AL825" s="99"/>
      <c r="AM825" s="99"/>
      <c r="AN825" s="99"/>
      <c r="AO825" s="52"/>
      <c r="AP825" s="52"/>
      <c r="AQ825" s="52"/>
    </row>
    <row r="826" spans="1:43">
      <c r="A826" s="1" t="s">
        <v>4</v>
      </c>
      <c r="B826" s="1">
        <v>13063040409</v>
      </c>
      <c r="C826" s="1"/>
      <c r="D826" s="12">
        <v>60.6</v>
      </c>
      <c r="E826" s="12">
        <v>65.099999999999994</v>
      </c>
      <c r="F826" s="12">
        <v>34.200000000000003</v>
      </c>
      <c r="G826" s="12">
        <v>27.1</v>
      </c>
      <c r="H826" s="12">
        <v>13</v>
      </c>
      <c r="I826" s="12">
        <v>15</v>
      </c>
      <c r="J826" s="12">
        <v>26.1</v>
      </c>
      <c r="K826" s="12">
        <v>37.6</v>
      </c>
      <c r="L826" s="12">
        <v>39.5</v>
      </c>
      <c r="M826" s="12">
        <v>19.3</v>
      </c>
      <c r="N826" s="12">
        <v>68.5</v>
      </c>
      <c r="O826" s="12">
        <v>14.3</v>
      </c>
      <c r="P826" s="12">
        <v>31.8</v>
      </c>
      <c r="Q826" s="12">
        <v>12.2</v>
      </c>
      <c r="R826" s="114"/>
      <c r="S826" s="99"/>
      <c r="T826" s="99"/>
      <c r="U826" s="99"/>
      <c r="V826" s="99"/>
      <c r="W826" s="99"/>
      <c r="X826" s="99"/>
      <c r="Y826" s="99"/>
      <c r="Z826" s="99"/>
      <c r="AA826" s="99"/>
      <c r="AB826" s="99"/>
      <c r="AC826" s="99"/>
      <c r="AD826" s="99"/>
      <c r="AE826" s="99"/>
      <c r="AF826" s="99"/>
      <c r="AG826" s="99"/>
      <c r="AH826" s="99"/>
      <c r="AI826" s="99"/>
      <c r="AJ826" s="99"/>
      <c r="AK826" s="99"/>
      <c r="AL826" s="99"/>
      <c r="AM826" s="99"/>
      <c r="AN826" s="99"/>
      <c r="AO826" s="52"/>
      <c r="AP826" s="52"/>
      <c r="AQ826" s="52"/>
    </row>
    <row r="827" spans="1:43">
      <c r="A827" s="1" t="s">
        <v>4</v>
      </c>
      <c r="B827" s="1">
        <v>13063040410</v>
      </c>
      <c r="C827" s="1"/>
      <c r="D827" s="12">
        <v>53.3</v>
      </c>
      <c r="E827" s="12">
        <v>59.6</v>
      </c>
      <c r="F827" s="12">
        <v>30.8</v>
      </c>
      <c r="G827" s="12">
        <v>12.7</v>
      </c>
      <c r="H827" s="12">
        <v>8.1</v>
      </c>
      <c r="I827" s="12">
        <v>15.3</v>
      </c>
      <c r="J827" s="12">
        <v>34.1</v>
      </c>
      <c r="K827" s="12">
        <v>58.1</v>
      </c>
      <c r="L827" s="12">
        <v>59.5</v>
      </c>
      <c r="M827" s="12">
        <v>31.5</v>
      </c>
      <c r="N827" s="12">
        <v>61.4</v>
      </c>
      <c r="O827" s="12">
        <v>21.1</v>
      </c>
      <c r="P827" s="12">
        <v>26.9</v>
      </c>
      <c r="Q827" s="12">
        <v>18.399999999999999</v>
      </c>
      <c r="R827" s="114"/>
      <c r="S827" s="99"/>
      <c r="T827" s="99"/>
      <c r="U827" s="99"/>
      <c r="V827" s="99"/>
      <c r="W827" s="99"/>
      <c r="X827" s="99"/>
      <c r="Y827" s="99"/>
      <c r="Z827" s="99"/>
      <c r="AA827" s="99"/>
      <c r="AB827" s="99"/>
      <c r="AC827" s="99"/>
      <c r="AD827" s="99"/>
      <c r="AE827" s="99"/>
      <c r="AF827" s="99"/>
      <c r="AG827" s="99"/>
      <c r="AH827" s="99"/>
      <c r="AI827" s="99"/>
      <c r="AJ827" s="99"/>
      <c r="AK827" s="99"/>
      <c r="AL827" s="99"/>
      <c r="AM827" s="99"/>
      <c r="AN827" s="99"/>
      <c r="AO827" s="52"/>
      <c r="AP827" s="52"/>
      <c r="AQ827" s="52"/>
    </row>
    <row r="828" spans="1:43">
      <c r="A828" s="1" t="s">
        <v>4</v>
      </c>
      <c r="B828" s="1">
        <v>13063040411</v>
      </c>
      <c r="C828" s="1"/>
      <c r="D828" s="12">
        <v>60.6</v>
      </c>
      <c r="E828" s="12">
        <v>65.099999999999994</v>
      </c>
      <c r="F828" s="12">
        <v>38.700000000000003</v>
      </c>
      <c r="G828" s="12">
        <v>17.100000000000001</v>
      </c>
      <c r="H828" s="12">
        <v>10.199999999999999</v>
      </c>
      <c r="I828" s="12">
        <v>3.8</v>
      </c>
      <c r="J828" s="12">
        <v>16.2</v>
      </c>
      <c r="K828" s="12">
        <v>32</v>
      </c>
      <c r="L828" s="12">
        <v>34.4</v>
      </c>
      <c r="M828" s="12">
        <v>12.9</v>
      </c>
      <c r="N828" s="12">
        <v>68.5</v>
      </c>
      <c r="O828" s="12">
        <v>8.1</v>
      </c>
      <c r="P828" s="12">
        <v>20.9</v>
      </c>
      <c r="Q828" s="12">
        <v>10.199999999999999</v>
      </c>
      <c r="R828" s="114"/>
      <c r="S828" s="99"/>
      <c r="T828" s="99"/>
      <c r="U828" s="99"/>
      <c r="V828" s="99"/>
      <c r="W828" s="99"/>
      <c r="X828" s="99"/>
      <c r="Y828" s="99"/>
      <c r="Z828" s="99"/>
      <c r="AA828" s="99"/>
      <c r="AB828" s="99"/>
      <c r="AC828" s="99"/>
      <c r="AD828" s="99"/>
      <c r="AE828" s="99"/>
      <c r="AF828" s="99"/>
      <c r="AG828" s="99"/>
      <c r="AH828" s="99"/>
      <c r="AI828" s="99"/>
      <c r="AJ828" s="99"/>
      <c r="AK828" s="99"/>
      <c r="AL828" s="99"/>
      <c r="AM828" s="99"/>
      <c r="AN828" s="99"/>
      <c r="AO828" s="52"/>
      <c r="AP828" s="52"/>
      <c r="AQ828" s="52"/>
    </row>
    <row r="829" spans="1:43">
      <c r="A829" s="1" t="s">
        <v>4</v>
      </c>
      <c r="B829" s="1">
        <v>13063040412</v>
      </c>
      <c r="C829" s="1"/>
      <c r="D829" s="12">
        <v>63.1</v>
      </c>
      <c r="E829" s="12">
        <v>63.1</v>
      </c>
      <c r="F829" s="12">
        <v>43.1</v>
      </c>
      <c r="G829" s="12">
        <v>25.2</v>
      </c>
      <c r="H829" s="12">
        <v>10.6</v>
      </c>
      <c r="I829" s="12">
        <v>25.2</v>
      </c>
      <c r="J829" s="12">
        <v>13.5</v>
      </c>
      <c r="K829" s="12">
        <v>48.7</v>
      </c>
      <c r="L829" s="12">
        <v>39.799999999999997</v>
      </c>
      <c r="M829" s="12">
        <v>15.4</v>
      </c>
      <c r="N829" s="12">
        <v>67.099999999999994</v>
      </c>
      <c r="O829" s="12">
        <v>22.8</v>
      </c>
      <c r="P829" s="12">
        <v>39.299999999999997</v>
      </c>
      <c r="Q829" s="12">
        <v>24.3</v>
      </c>
      <c r="R829" s="114"/>
      <c r="S829" s="99"/>
      <c r="T829" s="99"/>
      <c r="U829" s="99"/>
      <c r="V829" s="99"/>
      <c r="W829" s="99"/>
      <c r="X829" s="99"/>
      <c r="Y829" s="99"/>
      <c r="Z829" s="99"/>
      <c r="AA829" s="99"/>
      <c r="AB829" s="99"/>
      <c r="AC829" s="99"/>
      <c r="AD829" s="99"/>
      <c r="AE829" s="99"/>
      <c r="AF829" s="99"/>
      <c r="AG829" s="99"/>
      <c r="AH829" s="99"/>
      <c r="AI829" s="99"/>
      <c r="AJ829" s="99"/>
      <c r="AK829" s="99"/>
      <c r="AL829" s="99"/>
      <c r="AM829" s="99"/>
      <c r="AN829" s="99"/>
      <c r="AO829" s="52"/>
      <c r="AP829" s="52"/>
      <c r="AQ829" s="52"/>
    </row>
    <row r="830" spans="1:43">
      <c r="A830" s="1" t="s">
        <v>4</v>
      </c>
      <c r="B830" s="1">
        <v>13063040413</v>
      </c>
      <c r="C830" s="1"/>
      <c r="D830" s="12">
        <v>60.6</v>
      </c>
      <c r="E830" s="12">
        <v>65.099999999999994</v>
      </c>
      <c r="F830" s="12">
        <v>36.700000000000003</v>
      </c>
      <c r="G830" s="12">
        <v>25.6</v>
      </c>
      <c r="H830" s="12">
        <v>10</v>
      </c>
      <c r="I830" s="12">
        <v>9.1999999999999993</v>
      </c>
      <c r="J830" s="12">
        <v>51.1</v>
      </c>
      <c r="K830" s="12">
        <v>54.6</v>
      </c>
      <c r="L830" s="12">
        <v>45.8</v>
      </c>
      <c r="M830" s="12">
        <v>26.7</v>
      </c>
      <c r="N830" s="12">
        <v>68.5</v>
      </c>
      <c r="O830" s="12">
        <v>15.5</v>
      </c>
      <c r="P830" s="12">
        <v>24</v>
      </c>
      <c r="Q830" s="12">
        <v>21.4</v>
      </c>
      <c r="R830" s="114"/>
      <c r="S830" s="99"/>
      <c r="T830" s="99"/>
      <c r="U830" s="99"/>
      <c r="V830" s="99"/>
      <c r="W830" s="99"/>
      <c r="X830" s="99"/>
      <c r="Y830" s="99"/>
      <c r="Z830" s="99"/>
      <c r="AA830" s="99"/>
      <c r="AB830" s="99"/>
      <c r="AC830" s="99"/>
      <c r="AD830" s="99"/>
      <c r="AE830" s="99"/>
      <c r="AF830" s="99"/>
      <c r="AG830" s="99"/>
      <c r="AH830" s="99"/>
      <c r="AI830" s="99"/>
      <c r="AJ830" s="99"/>
      <c r="AK830" s="99"/>
      <c r="AL830" s="99"/>
      <c r="AM830" s="99"/>
      <c r="AN830" s="99"/>
      <c r="AO830" s="52"/>
      <c r="AP830" s="52"/>
      <c r="AQ830" s="52"/>
    </row>
    <row r="831" spans="1:43">
      <c r="A831" s="1" t="s">
        <v>4</v>
      </c>
      <c r="B831" s="1">
        <v>13063040414</v>
      </c>
      <c r="C831" s="1"/>
      <c r="D831" s="12">
        <v>53.9</v>
      </c>
      <c r="E831" s="12">
        <v>57.1</v>
      </c>
      <c r="F831" s="12">
        <v>25.6</v>
      </c>
      <c r="G831" s="12">
        <v>20.9</v>
      </c>
      <c r="H831" s="12">
        <v>6.9</v>
      </c>
      <c r="I831" s="12">
        <v>36.799999999999997</v>
      </c>
      <c r="J831" s="12">
        <v>6.1</v>
      </c>
      <c r="K831" s="12">
        <v>38.299999999999997</v>
      </c>
      <c r="L831" s="12">
        <v>41</v>
      </c>
      <c r="M831" s="12">
        <v>42.9</v>
      </c>
      <c r="N831" s="12">
        <v>58.9</v>
      </c>
      <c r="O831" s="12">
        <v>21.9</v>
      </c>
      <c r="P831" s="12">
        <v>35.799999999999997</v>
      </c>
      <c r="Q831" s="12">
        <v>27.3</v>
      </c>
      <c r="R831" s="114"/>
      <c r="S831" s="99"/>
      <c r="T831" s="99"/>
      <c r="U831" s="99"/>
      <c r="V831" s="99"/>
      <c r="W831" s="99"/>
      <c r="X831" s="99"/>
      <c r="Y831" s="99"/>
      <c r="Z831" s="99"/>
      <c r="AA831" s="99"/>
      <c r="AB831" s="99"/>
      <c r="AC831" s="99"/>
      <c r="AD831" s="99"/>
      <c r="AE831" s="99"/>
      <c r="AF831" s="99"/>
      <c r="AG831" s="99"/>
      <c r="AH831" s="99"/>
      <c r="AI831" s="99"/>
      <c r="AJ831" s="99"/>
      <c r="AK831" s="99"/>
      <c r="AL831" s="99"/>
      <c r="AM831" s="99"/>
      <c r="AN831" s="99"/>
      <c r="AO831" s="52"/>
      <c r="AP831" s="52"/>
      <c r="AQ831" s="52"/>
    </row>
    <row r="832" spans="1:43">
      <c r="A832" s="1" t="s">
        <v>4</v>
      </c>
      <c r="B832" s="1">
        <v>13063040415</v>
      </c>
      <c r="C832" s="1"/>
      <c r="D832" s="12">
        <v>63</v>
      </c>
      <c r="E832" s="12">
        <v>52.6</v>
      </c>
      <c r="F832" s="12">
        <v>22.5</v>
      </c>
      <c r="G832" s="12">
        <v>17.100000000000001</v>
      </c>
      <c r="H832" s="12">
        <v>10.6</v>
      </c>
      <c r="I832" s="12">
        <v>25.9</v>
      </c>
      <c r="J832" s="12">
        <v>39.200000000000003</v>
      </c>
      <c r="K832" s="12">
        <v>58.1</v>
      </c>
      <c r="L832" s="12">
        <v>54.2</v>
      </c>
      <c r="M832" s="12">
        <v>32.799999999999997</v>
      </c>
      <c r="N832" s="12">
        <v>55.2</v>
      </c>
      <c r="O832" s="12">
        <v>29.4</v>
      </c>
      <c r="P832" s="12">
        <v>56.5</v>
      </c>
      <c r="Q832" s="12">
        <v>15.3</v>
      </c>
      <c r="R832" s="114"/>
      <c r="S832" s="99"/>
      <c r="T832" s="99"/>
      <c r="U832" s="99"/>
      <c r="V832" s="99"/>
      <c r="W832" s="99"/>
      <c r="X832" s="99"/>
      <c r="Y832" s="99"/>
      <c r="Z832" s="99"/>
      <c r="AA832" s="99"/>
      <c r="AB832" s="99"/>
      <c r="AC832" s="99"/>
      <c r="AD832" s="99"/>
      <c r="AE832" s="99"/>
      <c r="AF832" s="99"/>
      <c r="AG832" s="99"/>
      <c r="AH832" s="99"/>
      <c r="AI832" s="99"/>
      <c r="AJ832" s="99"/>
      <c r="AK832" s="99"/>
      <c r="AL832" s="99"/>
      <c r="AM832" s="99"/>
      <c r="AN832" s="99"/>
      <c r="AO832" s="52"/>
      <c r="AP832" s="52"/>
      <c r="AQ832" s="52"/>
    </row>
    <row r="833" spans="1:43">
      <c r="A833" s="1" t="s">
        <v>4</v>
      </c>
      <c r="B833" s="1">
        <v>13063040416</v>
      </c>
      <c r="C833" s="1"/>
      <c r="D833" s="12">
        <v>57.9</v>
      </c>
      <c r="E833" s="12">
        <v>58.1</v>
      </c>
      <c r="F833" s="12">
        <v>28.2</v>
      </c>
      <c r="G833" s="12">
        <v>19.100000000000001</v>
      </c>
      <c r="H833" s="12">
        <v>9</v>
      </c>
      <c r="I833" s="12">
        <v>11.1</v>
      </c>
      <c r="J833" s="12">
        <v>26.9</v>
      </c>
      <c r="K833" s="12">
        <v>45.6</v>
      </c>
      <c r="L833" s="12">
        <v>51.8</v>
      </c>
      <c r="M833" s="12">
        <v>35.6</v>
      </c>
      <c r="N833" s="12">
        <v>60.5</v>
      </c>
      <c r="O833" s="12">
        <v>28.7</v>
      </c>
      <c r="P833" s="12">
        <v>42.1</v>
      </c>
      <c r="Q833" s="12">
        <v>14.6</v>
      </c>
      <c r="R833" s="114"/>
      <c r="S833" s="99"/>
      <c r="T833" s="99"/>
      <c r="U833" s="99"/>
      <c r="V833" s="99"/>
      <c r="W833" s="99"/>
      <c r="X833" s="99"/>
      <c r="Y833" s="99"/>
      <c r="Z833" s="99"/>
      <c r="AA833" s="99"/>
      <c r="AB833" s="99"/>
      <c r="AC833" s="99"/>
      <c r="AD833" s="99"/>
      <c r="AE833" s="99"/>
      <c r="AF833" s="99"/>
      <c r="AG833" s="99"/>
      <c r="AH833" s="99"/>
      <c r="AI833" s="99"/>
      <c r="AJ833" s="99"/>
      <c r="AK833" s="99"/>
      <c r="AL833" s="99"/>
      <c r="AM833" s="99"/>
      <c r="AN833" s="99"/>
      <c r="AO833" s="52"/>
      <c r="AP833" s="52"/>
      <c r="AQ833" s="52"/>
    </row>
    <row r="834" spans="1:43">
      <c r="A834" s="1" t="s">
        <v>4</v>
      </c>
      <c r="B834" s="1">
        <v>13063040417</v>
      </c>
      <c r="C834" s="1"/>
      <c r="D834" s="12">
        <v>66.599999999999994</v>
      </c>
      <c r="E834" s="12">
        <v>60.4</v>
      </c>
      <c r="F834" s="12">
        <v>36.6</v>
      </c>
      <c r="G834" s="12">
        <v>12.3</v>
      </c>
      <c r="H834" s="12">
        <v>10.6</v>
      </c>
      <c r="I834" s="12">
        <v>8.9</v>
      </c>
      <c r="J834" s="12">
        <v>64.099999999999994</v>
      </c>
      <c r="K834" s="12">
        <v>69.900000000000006</v>
      </c>
      <c r="L834" s="12">
        <v>59.4</v>
      </c>
      <c r="M834" s="12">
        <v>23.8</v>
      </c>
      <c r="N834" s="12">
        <v>64.900000000000006</v>
      </c>
      <c r="O834" s="12">
        <v>23.2</v>
      </c>
      <c r="P834" s="12">
        <v>41.1</v>
      </c>
      <c r="Q834" s="12">
        <v>20.399999999999999</v>
      </c>
      <c r="R834" s="114"/>
      <c r="S834" s="99"/>
      <c r="T834" s="99"/>
      <c r="U834" s="99"/>
      <c r="V834" s="99"/>
      <c r="W834" s="99"/>
      <c r="X834" s="99"/>
      <c r="Y834" s="99"/>
      <c r="Z834" s="99"/>
      <c r="AA834" s="99"/>
      <c r="AB834" s="99"/>
      <c r="AC834" s="99"/>
      <c r="AD834" s="99"/>
      <c r="AE834" s="99"/>
      <c r="AF834" s="99"/>
      <c r="AG834" s="99"/>
      <c r="AH834" s="99"/>
      <c r="AI834" s="99"/>
      <c r="AJ834" s="99"/>
      <c r="AK834" s="99"/>
      <c r="AL834" s="99"/>
      <c r="AM834" s="99"/>
      <c r="AN834" s="99"/>
      <c r="AO834" s="52"/>
      <c r="AP834" s="52"/>
      <c r="AQ834" s="52"/>
    </row>
    <row r="835" spans="1:43">
      <c r="A835" s="1" t="s">
        <v>4</v>
      </c>
      <c r="B835" s="1">
        <v>13063040509</v>
      </c>
      <c r="C835" s="1"/>
      <c r="D835" s="12">
        <v>48.5</v>
      </c>
      <c r="E835" s="12">
        <v>51.1</v>
      </c>
      <c r="F835" s="12">
        <v>26.3</v>
      </c>
      <c r="G835" s="12">
        <v>12.5</v>
      </c>
      <c r="H835" s="12">
        <v>10.5</v>
      </c>
      <c r="I835" s="12">
        <v>1.8</v>
      </c>
      <c r="J835" s="12">
        <v>17.899999999999999</v>
      </c>
      <c r="K835" s="12">
        <v>20.100000000000001</v>
      </c>
      <c r="L835" s="12">
        <v>26.7</v>
      </c>
      <c r="M835" s="12">
        <v>15.4</v>
      </c>
      <c r="N835" s="12">
        <v>67.5</v>
      </c>
      <c r="O835" s="12">
        <v>8.6</v>
      </c>
      <c r="P835" s="12">
        <v>22</v>
      </c>
      <c r="Q835" s="12">
        <v>21.5</v>
      </c>
      <c r="R835" s="114"/>
      <c r="S835" s="99"/>
      <c r="T835" s="99"/>
      <c r="U835" s="99"/>
      <c r="V835" s="99"/>
      <c r="W835" s="99"/>
      <c r="X835" s="99"/>
      <c r="Y835" s="99"/>
      <c r="Z835" s="99"/>
      <c r="AA835" s="99"/>
      <c r="AB835" s="99"/>
      <c r="AC835" s="99"/>
      <c r="AD835" s="99"/>
      <c r="AE835" s="99"/>
      <c r="AF835" s="99"/>
      <c r="AG835" s="99"/>
      <c r="AH835" s="99"/>
      <c r="AI835" s="99"/>
      <c r="AJ835" s="99"/>
      <c r="AK835" s="99"/>
      <c r="AL835" s="99"/>
      <c r="AM835" s="99"/>
      <c r="AN835" s="99"/>
      <c r="AO835" s="52"/>
      <c r="AP835" s="52"/>
      <c r="AQ835" s="52"/>
    </row>
    <row r="836" spans="1:43">
      <c r="A836" s="1" t="s">
        <v>4</v>
      </c>
      <c r="B836" s="1">
        <v>13063040510</v>
      </c>
      <c r="C836" s="1"/>
      <c r="D836" s="12">
        <v>53.3</v>
      </c>
      <c r="E836" s="12">
        <v>51.6</v>
      </c>
      <c r="F836" s="12">
        <v>23.6</v>
      </c>
      <c r="G836" s="12">
        <v>15.8</v>
      </c>
      <c r="H836" s="12">
        <v>13.9</v>
      </c>
      <c r="I836" s="12">
        <v>15.2</v>
      </c>
      <c r="J836" s="12">
        <v>19.7</v>
      </c>
      <c r="K836" s="12">
        <v>40.299999999999997</v>
      </c>
      <c r="L836" s="12">
        <v>47.7</v>
      </c>
      <c r="M836" s="12">
        <v>20.3</v>
      </c>
      <c r="N836" s="12">
        <v>64.2</v>
      </c>
      <c r="O836" s="12">
        <v>20.2</v>
      </c>
      <c r="P836" s="12">
        <v>33.6</v>
      </c>
      <c r="Q836" s="12">
        <v>14.5</v>
      </c>
      <c r="R836" s="114"/>
      <c r="S836" s="99"/>
      <c r="T836" s="99"/>
      <c r="U836" s="99"/>
      <c r="V836" s="99"/>
      <c r="W836" s="99"/>
      <c r="X836" s="99"/>
      <c r="Y836" s="99"/>
      <c r="Z836" s="99"/>
      <c r="AA836" s="99"/>
      <c r="AB836" s="99"/>
      <c r="AC836" s="99"/>
      <c r="AD836" s="99"/>
      <c r="AE836" s="99"/>
      <c r="AF836" s="99"/>
      <c r="AG836" s="99"/>
      <c r="AH836" s="99"/>
      <c r="AI836" s="99"/>
      <c r="AJ836" s="99"/>
      <c r="AK836" s="99"/>
      <c r="AL836" s="99"/>
      <c r="AM836" s="99"/>
      <c r="AN836" s="99"/>
      <c r="AO836" s="52"/>
      <c r="AP836" s="52"/>
      <c r="AQ836" s="52"/>
    </row>
    <row r="837" spans="1:43">
      <c r="A837" s="1" t="s">
        <v>4</v>
      </c>
      <c r="B837" s="1">
        <v>13063040512</v>
      </c>
      <c r="C837" s="1"/>
      <c r="D837" s="12">
        <v>63.6</v>
      </c>
      <c r="E837" s="12">
        <v>53.4</v>
      </c>
      <c r="F837" s="12">
        <v>20.6</v>
      </c>
      <c r="G837" s="12">
        <v>26.6</v>
      </c>
      <c r="H837" s="12">
        <v>11.8</v>
      </c>
      <c r="I837" s="12">
        <v>8.9</v>
      </c>
      <c r="J837" s="12">
        <v>34.200000000000003</v>
      </c>
      <c r="K837" s="12">
        <v>38.799999999999997</v>
      </c>
      <c r="L837" s="12">
        <v>46.6</v>
      </c>
      <c r="M837" s="12">
        <v>13.5</v>
      </c>
      <c r="N837" s="12">
        <v>55.9</v>
      </c>
      <c r="O837" s="12">
        <v>14.6</v>
      </c>
      <c r="P837" s="12">
        <v>22.7</v>
      </c>
      <c r="Q837" s="12">
        <v>16.899999999999999</v>
      </c>
      <c r="R837" s="114"/>
      <c r="S837" s="99"/>
      <c r="T837" s="99"/>
      <c r="U837" s="99"/>
      <c r="V837" s="99"/>
      <c r="W837" s="99"/>
      <c r="X837" s="99"/>
      <c r="Y837" s="99"/>
      <c r="Z837" s="99"/>
      <c r="AA837" s="99"/>
      <c r="AB837" s="99"/>
      <c r="AC837" s="99"/>
      <c r="AD837" s="99"/>
      <c r="AE837" s="99"/>
      <c r="AF837" s="99"/>
      <c r="AG837" s="99"/>
      <c r="AH837" s="99"/>
      <c r="AI837" s="99"/>
      <c r="AJ837" s="99"/>
      <c r="AK837" s="99"/>
      <c r="AL837" s="99"/>
      <c r="AM837" s="99"/>
      <c r="AN837" s="99"/>
      <c r="AO837" s="52"/>
      <c r="AP837" s="52"/>
      <c r="AQ837" s="52"/>
    </row>
    <row r="838" spans="1:43">
      <c r="A838" s="1" t="s">
        <v>4</v>
      </c>
      <c r="B838" s="1">
        <v>13063040513</v>
      </c>
      <c r="C838" s="1"/>
      <c r="D838" s="12">
        <v>65.099999999999994</v>
      </c>
      <c r="E838" s="12">
        <v>55.4</v>
      </c>
      <c r="F838" s="12">
        <v>22.6</v>
      </c>
      <c r="G838" s="12">
        <v>25.8</v>
      </c>
      <c r="H838" s="12">
        <v>10.1</v>
      </c>
      <c r="I838" s="12">
        <v>13.5</v>
      </c>
      <c r="J838" s="12">
        <v>7.5</v>
      </c>
      <c r="K838" s="12">
        <v>23.6</v>
      </c>
      <c r="L838" s="12">
        <v>34.1</v>
      </c>
      <c r="M838" s="12">
        <v>14.6</v>
      </c>
      <c r="N838" s="12">
        <v>57.9</v>
      </c>
      <c r="O838" s="12">
        <v>7.9</v>
      </c>
      <c r="P838" s="12">
        <v>23.9</v>
      </c>
      <c r="Q838" s="12">
        <v>16.7</v>
      </c>
      <c r="R838" s="114"/>
      <c r="S838" s="99"/>
      <c r="T838" s="99"/>
      <c r="U838" s="99"/>
      <c r="V838" s="99"/>
      <c r="W838" s="99"/>
      <c r="X838" s="99"/>
      <c r="Y838" s="99"/>
      <c r="Z838" s="99"/>
      <c r="AA838" s="99"/>
      <c r="AB838" s="99"/>
      <c r="AC838" s="99"/>
      <c r="AD838" s="99"/>
      <c r="AE838" s="99"/>
      <c r="AF838" s="99"/>
      <c r="AG838" s="99"/>
      <c r="AH838" s="99"/>
      <c r="AI838" s="99"/>
      <c r="AJ838" s="99"/>
      <c r="AK838" s="99"/>
      <c r="AL838" s="99"/>
      <c r="AM838" s="99"/>
      <c r="AN838" s="99"/>
      <c r="AO838" s="52"/>
      <c r="AP838" s="52"/>
      <c r="AQ838" s="52"/>
    </row>
    <row r="839" spans="1:43">
      <c r="A839" s="1" t="s">
        <v>4</v>
      </c>
      <c r="B839" s="1">
        <v>13063040514</v>
      </c>
      <c r="C839" s="1"/>
      <c r="D839" s="12">
        <v>66.7</v>
      </c>
      <c r="E839" s="12">
        <v>57.6</v>
      </c>
      <c r="F839" s="12">
        <v>21.3</v>
      </c>
      <c r="G839" s="12">
        <v>18.7</v>
      </c>
      <c r="H839" s="12">
        <v>12.7</v>
      </c>
      <c r="I839" s="12">
        <v>20.5</v>
      </c>
      <c r="J839" s="12">
        <v>37.799999999999997</v>
      </c>
      <c r="K839" s="12">
        <v>47.4</v>
      </c>
      <c r="L839" s="12">
        <v>56.1</v>
      </c>
      <c r="M839" s="12">
        <v>29.3</v>
      </c>
      <c r="N839" s="12">
        <v>60.3</v>
      </c>
      <c r="O839" s="12">
        <v>17.899999999999999</v>
      </c>
      <c r="P839" s="12">
        <v>44</v>
      </c>
      <c r="Q839" s="12">
        <v>16.600000000000001</v>
      </c>
      <c r="R839" s="114"/>
      <c r="S839" s="99"/>
      <c r="T839" s="99"/>
      <c r="U839" s="99"/>
      <c r="V839" s="99"/>
      <c r="W839" s="99"/>
      <c r="X839" s="99"/>
      <c r="Y839" s="99"/>
      <c r="Z839" s="99"/>
      <c r="AA839" s="99"/>
      <c r="AB839" s="99"/>
      <c r="AC839" s="99"/>
      <c r="AD839" s="99"/>
      <c r="AE839" s="99"/>
      <c r="AF839" s="99"/>
      <c r="AG839" s="99"/>
      <c r="AH839" s="99"/>
      <c r="AI839" s="99"/>
      <c r="AJ839" s="99"/>
      <c r="AK839" s="99"/>
      <c r="AL839" s="99"/>
      <c r="AM839" s="99"/>
      <c r="AN839" s="99"/>
      <c r="AO839" s="52"/>
      <c r="AP839" s="52"/>
      <c r="AQ839" s="52"/>
    </row>
    <row r="840" spans="1:43">
      <c r="A840" s="1" t="s">
        <v>4</v>
      </c>
      <c r="B840" s="1">
        <v>13063040515</v>
      </c>
      <c r="C840" s="1"/>
      <c r="D840" s="12">
        <v>68.400000000000006</v>
      </c>
      <c r="E840" s="12">
        <v>58.6</v>
      </c>
      <c r="F840" s="12">
        <v>29.3</v>
      </c>
      <c r="G840" s="12">
        <v>17.7</v>
      </c>
      <c r="H840" s="12">
        <v>10.1</v>
      </c>
      <c r="I840" s="12">
        <v>9.8000000000000007</v>
      </c>
      <c r="J840" s="12">
        <v>26.3</v>
      </c>
      <c r="K840" s="12">
        <v>37.1</v>
      </c>
      <c r="L840" s="12">
        <v>42.3</v>
      </c>
      <c r="M840" s="12">
        <v>12.3</v>
      </c>
      <c r="N840" s="12">
        <v>61.3</v>
      </c>
      <c r="O840" s="12">
        <v>13.9</v>
      </c>
      <c r="P840" s="12">
        <v>30.9</v>
      </c>
      <c r="Q840" s="12">
        <v>22.4</v>
      </c>
      <c r="R840" s="114"/>
      <c r="S840" s="99"/>
      <c r="T840" s="99"/>
      <c r="U840" s="99"/>
      <c r="V840" s="99"/>
      <c r="W840" s="99"/>
      <c r="X840" s="99"/>
      <c r="Y840" s="99"/>
      <c r="Z840" s="99"/>
      <c r="AA840" s="99"/>
      <c r="AB840" s="99"/>
      <c r="AC840" s="99"/>
      <c r="AD840" s="99"/>
      <c r="AE840" s="99"/>
      <c r="AF840" s="99"/>
      <c r="AG840" s="99"/>
      <c r="AH840" s="99"/>
      <c r="AI840" s="99"/>
      <c r="AJ840" s="99"/>
      <c r="AK840" s="99"/>
      <c r="AL840" s="99"/>
      <c r="AM840" s="99"/>
      <c r="AN840" s="99"/>
      <c r="AO840" s="52"/>
      <c r="AP840" s="52"/>
      <c r="AQ840" s="52"/>
    </row>
    <row r="841" spans="1:43">
      <c r="A841" s="1" t="s">
        <v>4</v>
      </c>
      <c r="B841" s="1">
        <v>13063040516</v>
      </c>
      <c r="C841" s="1"/>
      <c r="D841" s="12">
        <v>68.400000000000006</v>
      </c>
      <c r="E841" s="12">
        <v>59.5</v>
      </c>
      <c r="F841" s="12">
        <v>31.8</v>
      </c>
      <c r="G841" s="12">
        <v>18.2</v>
      </c>
      <c r="H841" s="12">
        <v>12.2</v>
      </c>
      <c r="I841" s="12">
        <v>12</v>
      </c>
      <c r="J841" s="12">
        <v>49.6</v>
      </c>
      <c r="K841" s="12">
        <v>51</v>
      </c>
      <c r="L841" s="12">
        <v>59.4</v>
      </c>
      <c r="M841" s="12">
        <v>21.2</v>
      </c>
      <c r="N841" s="12">
        <v>64.400000000000006</v>
      </c>
      <c r="O841" s="12">
        <v>22.8</v>
      </c>
      <c r="P841" s="12">
        <v>30.2</v>
      </c>
      <c r="Q841" s="12">
        <v>16.3</v>
      </c>
      <c r="R841" s="114"/>
      <c r="S841" s="99"/>
      <c r="T841" s="99"/>
      <c r="U841" s="99"/>
      <c r="V841" s="99"/>
      <c r="W841" s="99"/>
      <c r="X841" s="99"/>
      <c r="Y841" s="99"/>
      <c r="Z841" s="99"/>
      <c r="AA841" s="99"/>
      <c r="AB841" s="99"/>
      <c r="AC841" s="99"/>
      <c r="AD841" s="99"/>
      <c r="AE841" s="99"/>
      <c r="AF841" s="99"/>
      <c r="AG841" s="99"/>
      <c r="AH841" s="99"/>
      <c r="AI841" s="99"/>
      <c r="AJ841" s="99"/>
      <c r="AK841" s="99"/>
      <c r="AL841" s="99"/>
      <c r="AM841" s="99"/>
      <c r="AN841" s="99"/>
      <c r="AO841" s="52"/>
      <c r="AP841" s="52"/>
      <c r="AQ841" s="52"/>
    </row>
    <row r="842" spans="1:43">
      <c r="A842" s="1" t="s">
        <v>4</v>
      </c>
      <c r="B842" s="1">
        <v>13063040518</v>
      </c>
      <c r="C842" s="1"/>
      <c r="D842" s="12">
        <v>72.3</v>
      </c>
      <c r="E842" s="12">
        <v>61.1</v>
      </c>
      <c r="F842" s="12">
        <v>34.799999999999997</v>
      </c>
      <c r="G842" s="12">
        <v>16</v>
      </c>
      <c r="H842" s="12">
        <v>15.9</v>
      </c>
      <c r="I842" s="12">
        <v>20.6</v>
      </c>
      <c r="J842" s="12">
        <v>62.4</v>
      </c>
      <c r="K842" s="12">
        <v>55.5</v>
      </c>
      <c r="L842" s="12">
        <v>49.7</v>
      </c>
      <c r="M842" s="12">
        <v>16.399999999999999</v>
      </c>
      <c r="N842" s="12">
        <v>63.4</v>
      </c>
      <c r="O842" s="12">
        <v>17.8</v>
      </c>
      <c r="P842" s="12">
        <v>46.9</v>
      </c>
      <c r="Q842" s="12">
        <v>24.8</v>
      </c>
      <c r="R842" s="114"/>
      <c r="S842" s="99"/>
      <c r="T842" s="99"/>
      <c r="U842" s="99"/>
      <c r="V842" s="99"/>
      <c r="W842" s="99"/>
      <c r="X842" s="99"/>
      <c r="Y842" s="99"/>
      <c r="Z842" s="99"/>
      <c r="AA842" s="99"/>
      <c r="AB842" s="99"/>
      <c r="AC842" s="99"/>
      <c r="AD842" s="99"/>
      <c r="AE842" s="99"/>
      <c r="AF842" s="99"/>
      <c r="AG842" s="99"/>
      <c r="AH842" s="99"/>
      <c r="AI842" s="99"/>
      <c r="AJ842" s="99"/>
      <c r="AK842" s="99"/>
      <c r="AL842" s="99"/>
      <c r="AM842" s="99"/>
      <c r="AN842" s="99"/>
      <c r="AO842" s="52"/>
      <c r="AP842" s="52"/>
      <c r="AQ842" s="52"/>
    </row>
    <row r="843" spans="1:43">
      <c r="A843" s="1" t="s">
        <v>4</v>
      </c>
      <c r="B843" s="1">
        <v>13063040519</v>
      </c>
      <c r="C843" s="1"/>
      <c r="D843" s="12">
        <v>63</v>
      </c>
      <c r="E843" s="12">
        <v>52.6</v>
      </c>
      <c r="F843" s="12">
        <v>25.2</v>
      </c>
      <c r="G843" s="12">
        <v>17.100000000000001</v>
      </c>
      <c r="H843" s="12">
        <v>9.1999999999999993</v>
      </c>
      <c r="I843" s="12">
        <v>6.7</v>
      </c>
      <c r="J843" s="12">
        <v>55</v>
      </c>
      <c r="K843" s="12">
        <v>59.5</v>
      </c>
      <c r="L843" s="12">
        <v>59.2</v>
      </c>
      <c r="M843" s="12">
        <v>17.399999999999999</v>
      </c>
      <c r="N843" s="12">
        <v>55.2</v>
      </c>
      <c r="O843" s="12">
        <v>16.100000000000001</v>
      </c>
      <c r="P843" s="12">
        <v>34.4</v>
      </c>
      <c r="Q843" s="12">
        <v>14.7</v>
      </c>
      <c r="R843" s="114"/>
      <c r="S843" s="99"/>
      <c r="T843" s="99"/>
      <c r="U843" s="99"/>
      <c r="V843" s="99"/>
      <c r="W843" s="99"/>
      <c r="X843" s="99"/>
      <c r="Y843" s="99"/>
      <c r="Z843" s="99"/>
      <c r="AA843" s="99"/>
      <c r="AB843" s="99"/>
      <c r="AC843" s="99"/>
      <c r="AD843" s="99"/>
      <c r="AE843" s="99"/>
      <c r="AF843" s="99"/>
      <c r="AG843" s="99"/>
      <c r="AH843" s="99"/>
      <c r="AI843" s="99"/>
      <c r="AJ843" s="99"/>
      <c r="AK843" s="99"/>
      <c r="AL843" s="99"/>
      <c r="AM843" s="99"/>
      <c r="AN843" s="99"/>
      <c r="AO843" s="52"/>
      <c r="AP843" s="52"/>
      <c r="AQ843" s="52"/>
    </row>
    <row r="844" spans="1:43">
      <c r="A844" s="1" t="s">
        <v>4</v>
      </c>
      <c r="B844" s="1">
        <v>13063040520</v>
      </c>
      <c r="C844" s="1"/>
      <c r="D844" s="12">
        <v>51.4</v>
      </c>
      <c r="E844" s="12">
        <v>51.4</v>
      </c>
      <c r="F844" s="12">
        <v>25.3</v>
      </c>
      <c r="G844" s="12">
        <v>13.1</v>
      </c>
      <c r="H844" s="12">
        <v>12</v>
      </c>
      <c r="I844" s="12">
        <v>33.6</v>
      </c>
      <c r="J844" s="12">
        <v>39.9</v>
      </c>
      <c r="K844" s="12">
        <v>50.6</v>
      </c>
      <c r="L844" s="12">
        <v>54</v>
      </c>
      <c r="M844" s="12">
        <v>13.2</v>
      </c>
      <c r="N844" s="12">
        <v>65.599999999999994</v>
      </c>
      <c r="O844" s="12">
        <v>14.9</v>
      </c>
      <c r="P844" s="12">
        <v>31</v>
      </c>
      <c r="Q844" s="12">
        <v>17</v>
      </c>
      <c r="R844" s="114"/>
      <c r="S844" s="99"/>
      <c r="T844" s="99"/>
      <c r="U844" s="99"/>
      <c r="V844" s="99"/>
      <c r="W844" s="99"/>
      <c r="X844" s="99"/>
      <c r="Y844" s="99"/>
      <c r="Z844" s="99"/>
      <c r="AA844" s="99"/>
      <c r="AB844" s="99"/>
      <c r="AC844" s="99"/>
      <c r="AD844" s="99"/>
      <c r="AE844" s="99"/>
      <c r="AF844" s="99"/>
      <c r="AG844" s="99"/>
      <c r="AH844" s="99"/>
      <c r="AI844" s="99"/>
      <c r="AJ844" s="99"/>
      <c r="AK844" s="99"/>
      <c r="AL844" s="99"/>
      <c r="AM844" s="99"/>
      <c r="AN844" s="99"/>
      <c r="AO844" s="52"/>
      <c r="AP844" s="52"/>
      <c r="AQ844" s="52"/>
    </row>
    <row r="845" spans="1:43">
      <c r="A845" s="1" t="s">
        <v>4</v>
      </c>
      <c r="B845" s="1">
        <v>13063040521</v>
      </c>
      <c r="C845" s="1"/>
      <c r="D845" s="12">
        <v>63</v>
      </c>
      <c r="E845" s="12">
        <v>52.6</v>
      </c>
      <c r="F845" s="12">
        <v>20.8</v>
      </c>
      <c r="G845" s="12">
        <v>18.7</v>
      </c>
      <c r="H845" s="12">
        <v>15.5</v>
      </c>
      <c r="I845" s="12">
        <v>5.9</v>
      </c>
      <c r="J845" s="12">
        <v>47.4</v>
      </c>
      <c r="K845" s="12">
        <v>39.700000000000003</v>
      </c>
      <c r="L845" s="12">
        <v>34.700000000000003</v>
      </c>
      <c r="M845" s="12">
        <v>30.1</v>
      </c>
      <c r="N845" s="12">
        <v>55.2</v>
      </c>
      <c r="O845" s="12">
        <v>20.2</v>
      </c>
      <c r="P845" s="12">
        <v>29.2</v>
      </c>
      <c r="Q845" s="12">
        <v>21.5</v>
      </c>
      <c r="R845" s="114"/>
      <c r="S845" s="99"/>
      <c r="T845" s="99"/>
      <c r="U845" s="99"/>
      <c r="V845" s="99"/>
      <c r="W845" s="99"/>
      <c r="X845" s="99"/>
      <c r="Y845" s="99"/>
      <c r="Z845" s="99"/>
      <c r="AA845" s="99"/>
      <c r="AB845" s="99"/>
      <c r="AC845" s="99"/>
      <c r="AD845" s="99"/>
      <c r="AE845" s="99"/>
      <c r="AF845" s="99"/>
      <c r="AG845" s="99"/>
      <c r="AH845" s="99"/>
      <c r="AI845" s="99"/>
      <c r="AJ845" s="99"/>
      <c r="AK845" s="99"/>
      <c r="AL845" s="99"/>
      <c r="AM845" s="99"/>
      <c r="AN845" s="99"/>
      <c r="AO845" s="52"/>
      <c r="AP845" s="52"/>
      <c r="AQ845" s="52"/>
    </row>
    <row r="846" spans="1:43">
      <c r="A846" s="1" t="s">
        <v>4</v>
      </c>
      <c r="B846" s="1">
        <v>13063040522</v>
      </c>
      <c r="C846" s="1"/>
      <c r="D846" s="12">
        <v>63</v>
      </c>
      <c r="E846" s="12">
        <v>52.6</v>
      </c>
      <c r="F846" s="12">
        <v>22.4</v>
      </c>
      <c r="G846" s="12">
        <v>21.7</v>
      </c>
      <c r="H846" s="12">
        <v>11.4</v>
      </c>
      <c r="I846" s="12">
        <v>1.4</v>
      </c>
      <c r="J846" s="12">
        <v>30</v>
      </c>
      <c r="K846" s="12">
        <v>61.7</v>
      </c>
      <c r="L846" s="12">
        <v>53.7</v>
      </c>
      <c r="M846" s="12">
        <v>24.4</v>
      </c>
      <c r="N846" s="12">
        <v>55.2</v>
      </c>
      <c r="O846" s="12">
        <v>18.3</v>
      </c>
      <c r="P846" s="12">
        <v>35.200000000000003</v>
      </c>
      <c r="Q846" s="12">
        <v>26.6</v>
      </c>
      <c r="R846" s="114"/>
      <c r="S846" s="99"/>
      <c r="T846" s="99"/>
      <c r="U846" s="99"/>
      <c r="V846" s="99"/>
      <c r="W846" s="99"/>
      <c r="X846" s="99"/>
      <c r="Y846" s="99"/>
      <c r="Z846" s="99"/>
      <c r="AA846" s="99"/>
      <c r="AB846" s="99"/>
      <c r="AC846" s="99"/>
      <c r="AD846" s="99"/>
      <c r="AE846" s="99"/>
      <c r="AF846" s="99"/>
      <c r="AG846" s="99"/>
      <c r="AH846" s="99"/>
      <c r="AI846" s="99"/>
      <c r="AJ846" s="99"/>
      <c r="AK846" s="99"/>
      <c r="AL846" s="99"/>
      <c r="AM846" s="99"/>
      <c r="AN846" s="99"/>
      <c r="AO846" s="52"/>
      <c r="AP846" s="52"/>
      <c r="AQ846" s="52"/>
    </row>
    <row r="847" spans="1:43">
      <c r="A847" s="1" t="s">
        <v>4</v>
      </c>
      <c r="B847" s="1">
        <v>13063040523</v>
      </c>
      <c r="C847" s="1"/>
      <c r="D847" s="12">
        <v>66.400000000000006</v>
      </c>
      <c r="E847" s="12">
        <v>57.1</v>
      </c>
      <c r="F847" s="12">
        <v>18.100000000000001</v>
      </c>
      <c r="G847" s="12">
        <v>26.6</v>
      </c>
      <c r="H847" s="12">
        <v>14.4</v>
      </c>
      <c r="I847" s="12">
        <v>11.5</v>
      </c>
      <c r="J847" s="12">
        <v>27.5</v>
      </c>
      <c r="K847" s="12">
        <v>48.3</v>
      </c>
      <c r="L847" s="12">
        <v>40.4</v>
      </c>
      <c r="M847" s="12">
        <v>16</v>
      </c>
      <c r="N847" s="12">
        <v>59.8</v>
      </c>
      <c r="O847" s="12">
        <v>27.5</v>
      </c>
      <c r="P847" s="12">
        <v>40.799999999999997</v>
      </c>
      <c r="Q847" s="12">
        <v>9.8000000000000007</v>
      </c>
      <c r="R847" s="114"/>
      <c r="S847" s="99"/>
      <c r="T847" s="99"/>
      <c r="U847" s="99"/>
      <c r="V847" s="99"/>
      <c r="W847" s="99"/>
      <c r="X847" s="99"/>
      <c r="Y847" s="99"/>
      <c r="Z847" s="99"/>
      <c r="AA847" s="99"/>
      <c r="AB847" s="99"/>
      <c r="AC847" s="99"/>
      <c r="AD847" s="99"/>
      <c r="AE847" s="99"/>
      <c r="AF847" s="99"/>
      <c r="AG847" s="99"/>
      <c r="AH847" s="99"/>
      <c r="AI847" s="99"/>
      <c r="AJ847" s="99"/>
      <c r="AK847" s="99"/>
      <c r="AL847" s="99"/>
      <c r="AM847" s="99"/>
      <c r="AN847" s="99"/>
      <c r="AO847" s="52"/>
      <c r="AP847" s="52"/>
      <c r="AQ847" s="52"/>
    </row>
    <row r="848" spans="1:43">
      <c r="A848" s="1" t="s">
        <v>4</v>
      </c>
      <c r="B848" s="1">
        <v>13063040524</v>
      </c>
      <c r="C848" s="1"/>
      <c r="D848" s="12">
        <v>65.400000000000006</v>
      </c>
      <c r="E848" s="12">
        <v>55.9</v>
      </c>
      <c r="F848" s="12">
        <v>27</v>
      </c>
      <c r="G848" s="12">
        <v>20.5</v>
      </c>
      <c r="H848" s="12">
        <v>9</v>
      </c>
      <c r="I848" s="12">
        <v>27.1</v>
      </c>
      <c r="J848" s="12">
        <v>34.700000000000003</v>
      </c>
      <c r="K848" s="12">
        <v>37.700000000000003</v>
      </c>
      <c r="L848" s="12">
        <v>36.9</v>
      </c>
      <c r="M848" s="12">
        <v>17</v>
      </c>
      <c r="N848" s="12">
        <v>58.4</v>
      </c>
      <c r="O848" s="12">
        <v>16.5</v>
      </c>
      <c r="P848" s="12">
        <v>29.2</v>
      </c>
      <c r="Q848" s="12">
        <v>13.8</v>
      </c>
      <c r="R848" s="114"/>
      <c r="S848" s="99"/>
      <c r="T848" s="99"/>
      <c r="U848" s="99"/>
      <c r="V848" s="99"/>
      <c r="W848" s="99"/>
      <c r="X848" s="99"/>
      <c r="Y848" s="99"/>
      <c r="Z848" s="99"/>
      <c r="AA848" s="99"/>
      <c r="AB848" s="99"/>
      <c r="AC848" s="99"/>
      <c r="AD848" s="99"/>
      <c r="AE848" s="99"/>
      <c r="AF848" s="99"/>
      <c r="AG848" s="99"/>
      <c r="AH848" s="99"/>
      <c r="AI848" s="99"/>
      <c r="AJ848" s="99"/>
      <c r="AK848" s="99"/>
      <c r="AL848" s="99"/>
      <c r="AM848" s="99"/>
      <c r="AN848" s="99"/>
      <c r="AO848" s="52"/>
      <c r="AP848" s="52"/>
      <c r="AQ848" s="52"/>
    </row>
    <row r="849" spans="1:43">
      <c r="A849" s="1" t="s">
        <v>4</v>
      </c>
      <c r="B849" s="1">
        <v>13063040525</v>
      </c>
      <c r="C849" s="1"/>
      <c r="D849" s="12">
        <v>72.3</v>
      </c>
      <c r="E849" s="12">
        <v>61.1</v>
      </c>
      <c r="F849" s="12">
        <v>18.8</v>
      </c>
      <c r="G849" s="12">
        <v>16</v>
      </c>
      <c r="H849" s="12">
        <v>8.6</v>
      </c>
      <c r="I849" s="12">
        <v>16.100000000000001</v>
      </c>
      <c r="J849" s="12">
        <v>23.7</v>
      </c>
      <c r="K849" s="12">
        <v>51.2</v>
      </c>
      <c r="L849" s="12">
        <v>52.4</v>
      </c>
      <c r="M849" s="12">
        <v>11.8</v>
      </c>
      <c r="N849" s="12">
        <v>63.4</v>
      </c>
      <c r="O849" s="12">
        <v>17.2</v>
      </c>
      <c r="P849" s="12">
        <v>22.9</v>
      </c>
      <c r="Q849" s="12">
        <v>16.7</v>
      </c>
      <c r="R849" s="114"/>
      <c r="S849" s="99"/>
      <c r="T849" s="99"/>
      <c r="U849" s="99"/>
      <c r="V849" s="99"/>
      <c r="W849" s="99"/>
      <c r="X849" s="99"/>
      <c r="Y849" s="99"/>
      <c r="Z849" s="99"/>
      <c r="AA849" s="99"/>
      <c r="AB849" s="99"/>
      <c r="AC849" s="99"/>
      <c r="AD849" s="99"/>
      <c r="AE849" s="99"/>
      <c r="AF849" s="99"/>
      <c r="AG849" s="99"/>
      <c r="AH849" s="99"/>
      <c r="AI849" s="99"/>
      <c r="AJ849" s="99"/>
      <c r="AK849" s="99"/>
      <c r="AL849" s="99"/>
      <c r="AM849" s="99"/>
      <c r="AN849" s="99"/>
      <c r="AO849" s="52"/>
      <c r="AP849" s="52"/>
      <c r="AQ849" s="52"/>
    </row>
    <row r="850" spans="1:43">
      <c r="A850" s="1" t="s">
        <v>4</v>
      </c>
      <c r="B850" s="1">
        <v>13063040526</v>
      </c>
      <c r="C850" s="1"/>
      <c r="D850" s="12">
        <v>71.900000000000006</v>
      </c>
      <c r="E850" s="12">
        <v>60.9</v>
      </c>
      <c r="F850" s="12">
        <v>18.8</v>
      </c>
      <c r="G850" s="12">
        <v>16</v>
      </c>
      <c r="H850" s="12">
        <v>11.9</v>
      </c>
      <c r="I850" s="12">
        <v>10.6</v>
      </c>
      <c r="J850" s="12">
        <v>52.2</v>
      </c>
      <c r="K850" s="12">
        <v>54.4</v>
      </c>
      <c r="L850" s="12">
        <v>44.7</v>
      </c>
      <c r="M850" s="12">
        <v>15</v>
      </c>
      <c r="N850" s="12">
        <v>63.2</v>
      </c>
      <c r="O850" s="12">
        <v>10.1</v>
      </c>
      <c r="P850" s="12">
        <v>37.200000000000003</v>
      </c>
      <c r="Q850" s="12">
        <v>15.2</v>
      </c>
      <c r="R850" s="114"/>
      <c r="S850" s="99"/>
      <c r="T850" s="99"/>
      <c r="U850" s="99"/>
      <c r="V850" s="99"/>
      <c r="W850" s="99"/>
      <c r="X850" s="99"/>
      <c r="Y850" s="99"/>
      <c r="Z850" s="99"/>
      <c r="AA850" s="99"/>
      <c r="AB850" s="99"/>
      <c r="AC850" s="99"/>
      <c r="AD850" s="99"/>
      <c r="AE850" s="99"/>
      <c r="AF850" s="99"/>
      <c r="AG850" s="99"/>
      <c r="AH850" s="99"/>
      <c r="AI850" s="99"/>
      <c r="AJ850" s="99"/>
      <c r="AK850" s="99"/>
      <c r="AL850" s="99"/>
      <c r="AM850" s="99"/>
      <c r="AN850" s="99"/>
      <c r="AO850" s="52"/>
      <c r="AP850" s="52"/>
      <c r="AQ850" s="52"/>
    </row>
    <row r="851" spans="1:43">
      <c r="A851" s="1" t="s">
        <v>4</v>
      </c>
      <c r="B851" s="1">
        <v>13063040606</v>
      </c>
      <c r="C851" s="1"/>
      <c r="D851" s="12">
        <v>66.900000000000006</v>
      </c>
      <c r="E851" s="12">
        <v>64.400000000000006</v>
      </c>
      <c r="F851" s="12">
        <v>25.3</v>
      </c>
      <c r="G851" s="12">
        <v>12.5</v>
      </c>
      <c r="H851" s="12">
        <v>10</v>
      </c>
      <c r="I851" s="12">
        <v>6.7</v>
      </c>
      <c r="J851" s="12">
        <v>32.799999999999997</v>
      </c>
      <c r="K851" s="12">
        <v>46.6</v>
      </c>
      <c r="L851" s="12">
        <v>52.6</v>
      </c>
      <c r="M851" s="12">
        <v>23.8</v>
      </c>
      <c r="N851" s="12">
        <v>75.400000000000006</v>
      </c>
      <c r="O851" s="12">
        <v>21.8</v>
      </c>
      <c r="P851" s="12">
        <v>27.2</v>
      </c>
      <c r="Q851" s="12">
        <v>13.8</v>
      </c>
      <c r="R851" s="114"/>
      <c r="S851" s="99"/>
      <c r="T851" s="99"/>
      <c r="U851" s="99"/>
      <c r="V851" s="99"/>
      <c r="W851" s="99"/>
      <c r="X851" s="99"/>
      <c r="Y851" s="99"/>
      <c r="Z851" s="99"/>
      <c r="AA851" s="99"/>
      <c r="AB851" s="99"/>
      <c r="AC851" s="99"/>
      <c r="AD851" s="99"/>
      <c r="AE851" s="99"/>
      <c r="AF851" s="99"/>
      <c r="AG851" s="99"/>
      <c r="AH851" s="99"/>
      <c r="AI851" s="99"/>
      <c r="AJ851" s="99"/>
      <c r="AK851" s="99"/>
      <c r="AL851" s="99"/>
      <c r="AM851" s="99"/>
      <c r="AN851" s="99"/>
      <c r="AO851" s="52"/>
      <c r="AP851" s="52"/>
      <c r="AQ851" s="52"/>
    </row>
    <row r="852" spans="1:43">
      <c r="A852" s="1" t="s">
        <v>4</v>
      </c>
      <c r="B852" s="1">
        <v>13063040608</v>
      </c>
      <c r="C852" s="1"/>
      <c r="D852" s="12">
        <v>66.900000000000006</v>
      </c>
      <c r="E852" s="12">
        <v>64.400000000000006</v>
      </c>
      <c r="F852" s="12">
        <v>39.4</v>
      </c>
      <c r="G852" s="12">
        <v>12.3</v>
      </c>
      <c r="H852" s="12">
        <v>12.6</v>
      </c>
      <c r="I852" s="12">
        <v>13.6</v>
      </c>
      <c r="J852" s="12">
        <v>15.9</v>
      </c>
      <c r="K852" s="12">
        <v>20.3</v>
      </c>
      <c r="L852" s="12">
        <v>38.1</v>
      </c>
      <c r="M852" s="12">
        <v>7.7</v>
      </c>
      <c r="N852" s="12">
        <v>75.400000000000006</v>
      </c>
      <c r="O852" s="12">
        <v>7.1</v>
      </c>
      <c r="P852" s="12">
        <v>17.5</v>
      </c>
      <c r="Q852" s="12">
        <v>15.2</v>
      </c>
      <c r="R852" s="114"/>
      <c r="S852" s="99"/>
      <c r="T852" s="99"/>
      <c r="U852" s="99"/>
      <c r="V852" s="99"/>
      <c r="W852" s="99"/>
      <c r="X852" s="99"/>
      <c r="Y852" s="99"/>
      <c r="Z852" s="99"/>
      <c r="AA852" s="99"/>
      <c r="AB852" s="99"/>
      <c r="AC852" s="99"/>
      <c r="AD852" s="99"/>
      <c r="AE852" s="99"/>
      <c r="AF852" s="99"/>
      <c r="AG852" s="99"/>
      <c r="AH852" s="99"/>
      <c r="AI852" s="99"/>
      <c r="AJ852" s="99"/>
      <c r="AK852" s="99"/>
      <c r="AL852" s="99"/>
      <c r="AM852" s="99"/>
      <c r="AN852" s="99"/>
      <c r="AO852" s="52"/>
      <c r="AP852" s="52"/>
      <c r="AQ852" s="52"/>
    </row>
    <row r="853" spans="1:43">
      <c r="A853" s="1" t="s">
        <v>4</v>
      </c>
      <c r="B853" s="1">
        <v>13063040609</v>
      </c>
      <c r="C853" s="1"/>
      <c r="D853" s="12">
        <v>66.099999999999994</v>
      </c>
      <c r="E853" s="12">
        <v>60.3</v>
      </c>
      <c r="F853" s="12">
        <v>38.799999999999997</v>
      </c>
      <c r="G853" s="12">
        <v>20.6</v>
      </c>
      <c r="H853" s="12">
        <v>11.4</v>
      </c>
      <c r="I853" s="12">
        <v>11</v>
      </c>
      <c r="J853" s="12">
        <v>1.9</v>
      </c>
      <c r="K853" s="12">
        <v>16.3</v>
      </c>
      <c r="L853" s="12">
        <v>31.2</v>
      </c>
      <c r="M853" s="12">
        <v>16.899999999999999</v>
      </c>
      <c r="N853" s="12">
        <v>68.400000000000006</v>
      </c>
      <c r="O853" s="12">
        <v>8.5</v>
      </c>
      <c r="P853" s="12">
        <v>20</v>
      </c>
      <c r="Q853" s="12">
        <v>13</v>
      </c>
      <c r="R853" s="114"/>
      <c r="S853" s="99"/>
      <c r="T853" s="99"/>
      <c r="U853" s="99"/>
      <c r="V853" s="99"/>
      <c r="W853" s="99"/>
      <c r="X853" s="99"/>
      <c r="Y853" s="99"/>
      <c r="Z853" s="99"/>
      <c r="AA853" s="99"/>
      <c r="AB853" s="99"/>
      <c r="AC853" s="99"/>
      <c r="AD853" s="99"/>
      <c r="AE853" s="99"/>
      <c r="AF853" s="99"/>
      <c r="AG853" s="99"/>
      <c r="AH853" s="99"/>
      <c r="AI853" s="99"/>
      <c r="AJ853" s="99"/>
      <c r="AK853" s="99"/>
      <c r="AL853" s="99"/>
      <c r="AM853" s="99"/>
      <c r="AN853" s="99"/>
      <c r="AO853" s="52"/>
      <c r="AP853" s="52"/>
      <c r="AQ853" s="52"/>
    </row>
    <row r="854" spans="1:43">
      <c r="A854" s="1" t="s">
        <v>4</v>
      </c>
      <c r="B854" s="1">
        <v>13063040611</v>
      </c>
      <c r="C854" s="1"/>
      <c r="D854" s="12">
        <v>64.400000000000006</v>
      </c>
      <c r="E854" s="12">
        <v>57.3</v>
      </c>
      <c r="F854" s="12">
        <v>34.299999999999997</v>
      </c>
      <c r="G854" s="12">
        <v>14.3</v>
      </c>
      <c r="H854" s="12">
        <v>9.1</v>
      </c>
      <c r="I854" s="12">
        <v>22.3</v>
      </c>
      <c r="J854" s="12">
        <v>52.6</v>
      </c>
      <c r="K854" s="12">
        <v>62.4</v>
      </c>
      <c r="L854" s="12">
        <v>42.7</v>
      </c>
      <c r="M854" s="12">
        <v>34.5</v>
      </c>
      <c r="N854" s="12">
        <v>65.8</v>
      </c>
      <c r="O854" s="12">
        <v>31.6</v>
      </c>
      <c r="P854" s="12">
        <v>46.6</v>
      </c>
      <c r="Q854" s="12">
        <v>21.7</v>
      </c>
      <c r="R854" s="114"/>
      <c r="S854" s="99"/>
      <c r="T854" s="99"/>
      <c r="U854" s="99"/>
      <c r="V854" s="99"/>
      <c r="W854" s="99"/>
      <c r="X854" s="99"/>
      <c r="Y854" s="99"/>
      <c r="Z854" s="99"/>
      <c r="AA854" s="99"/>
      <c r="AB854" s="99"/>
      <c r="AC854" s="99"/>
      <c r="AD854" s="99"/>
      <c r="AE854" s="99"/>
      <c r="AF854" s="99"/>
      <c r="AG854" s="99"/>
      <c r="AH854" s="99"/>
      <c r="AI854" s="99"/>
      <c r="AJ854" s="99"/>
      <c r="AK854" s="99"/>
      <c r="AL854" s="99"/>
      <c r="AM854" s="99"/>
      <c r="AN854" s="99"/>
      <c r="AO854" s="52"/>
      <c r="AP854" s="52"/>
      <c r="AQ854" s="52"/>
    </row>
    <row r="855" spans="1:43">
      <c r="A855" s="1" t="s">
        <v>4</v>
      </c>
      <c r="B855" s="1">
        <v>13063040612</v>
      </c>
      <c r="C855" s="1"/>
      <c r="D855" s="12">
        <v>66.5</v>
      </c>
      <c r="E855" s="12">
        <v>60.4</v>
      </c>
      <c r="F855" s="12">
        <v>41.2</v>
      </c>
      <c r="G855" s="12">
        <v>12.8</v>
      </c>
      <c r="H855" s="12">
        <v>10.8</v>
      </c>
      <c r="I855" s="12">
        <v>20.2</v>
      </c>
      <c r="J855" s="12">
        <v>55.9</v>
      </c>
      <c r="K855" s="12">
        <v>50.5</v>
      </c>
      <c r="L855" s="12">
        <v>49.7</v>
      </c>
      <c r="M855" s="12">
        <v>22</v>
      </c>
      <c r="N855" s="12">
        <v>71.599999999999994</v>
      </c>
      <c r="O855" s="12">
        <v>21.4</v>
      </c>
      <c r="P855" s="12">
        <v>31.4</v>
      </c>
      <c r="Q855" s="12">
        <v>15</v>
      </c>
      <c r="R855" s="114"/>
      <c r="S855" s="99"/>
      <c r="T855" s="99"/>
      <c r="U855" s="99"/>
      <c r="V855" s="99"/>
      <c r="W855" s="99"/>
      <c r="X855" s="99"/>
      <c r="Y855" s="99"/>
      <c r="Z855" s="99"/>
      <c r="AA855" s="99"/>
      <c r="AB855" s="99"/>
      <c r="AC855" s="99"/>
      <c r="AD855" s="99"/>
      <c r="AE855" s="99"/>
      <c r="AF855" s="99"/>
      <c r="AG855" s="99"/>
      <c r="AH855" s="99"/>
      <c r="AI855" s="99"/>
      <c r="AJ855" s="99"/>
      <c r="AK855" s="99"/>
      <c r="AL855" s="99"/>
      <c r="AM855" s="99"/>
      <c r="AN855" s="99"/>
      <c r="AO855" s="52"/>
      <c r="AP855" s="52"/>
      <c r="AQ855" s="52"/>
    </row>
    <row r="856" spans="1:43">
      <c r="A856" s="1" t="s">
        <v>4</v>
      </c>
      <c r="B856" s="1">
        <v>13063040613</v>
      </c>
      <c r="C856" s="1"/>
      <c r="D856" s="12">
        <v>65.2</v>
      </c>
      <c r="E856" s="12">
        <v>60.2</v>
      </c>
      <c r="F856" s="12">
        <v>39</v>
      </c>
      <c r="G856" s="12">
        <v>22.7</v>
      </c>
      <c r="H856" s="12">
        <v>9.9</v>
      </c>
      <c r="I856" s="12">
        <v>6.9</v>
      </c>
      <c r="J856" s="12">
        <v>30.7</v>
      </c>
      <c r="K856" s="12">
        <v>30.3</v>
      </c>
      <c r="L856" s="12">
        <v>49.2</v>
      </c>
      <c r="M856" s="12">
        <v>12</v>
      </c>
      <c r="N856" s="12">
        <v>73.7</v>
      </c>
      <c r="O856" s="12">
        <v>11.3</v>
      </c>
      <c r="P856" s="12">
        <v>19.100000000000001</v>
      </c>
      <c r="Q856" s="12">
        <v>17.600000000000001</v>
      </c>
      <c r="R856" s="114"/>
      <c r="S856" s="99"/>
      <c r="T856" s="99"/>
      <c r="U856" s="99"/>
      <c r="V856" s="99"/>
      <c r="W856" s="99"/>
      <c r="X856" s="99"/>
      <c r="Y856" s="99"/>
      <c r="Z856" s="99"/>
      <c r="AA856" s="99"/>
      <c r="AB856" s="99"/>
      <c r="AC856" s="99"/>
      <c r="AD856" s="99"/>
      <c r="AE856" s="99"/>
      <c r="AF856" s="99"/>
      <c r="AG856" s="99"/>
      <c r="AH856" s="99"/>
      <c r="AI856" s="99"/>
      <c r="AJ856" s="99"/>
      <c r="AK856" s="99"/>
      <c r="AL856" s="99"/>
      <c r="AM856" s="99"/>
      <c r="AN856" s="99"/>
      <c r="AO856" s="52"/>
      <c r="AP856" s="52"/>
      <c r="AQ856" s="52"/>
    </row>
    <row r="857" spans="1:43">
      <c r="A857" s="1" t="s">
        <v>4</v>
      </c>
      <c r="B857" s="1">
        <v>13063040614</v>
      </c>
      <c r="C857" s="1"/>
      <c r="D857" s="12">
        <v>65.2</v>
      </c>
      <c r="E857" s="12">
        <v>60.2</v>
      </c>
      <c r="F857" s="12">
        <v>42.8</v>
      </c>
      <c r="G857" s="12">
        <v>25.3</v>
      </c>
      <c r="H857" s="12">
        <v>11</v>
      </c>
      <c r="I857" s="12">
        <v>15.1</v>
      </c>
      <c r="J857" s="12">
        <v>20.7</v>
      </c>
      <c r="K857" s="12">
        <v>19.600000000000001</v>
      </c>
      <c r="L857" s="12">
        <v>30.5</v>
      </c>
      <c r="M857" s="12">
        <v>10.5</v>
      </c>
      <c r="N857" s="12">
        <v>73.7</v>
      </c>
      <c r="O857" s="12">
        <v>12.5</v>
      </c>
      <c r="P857" s="12">
        <v>13.8</v>
      </c>
      <c r="Q857" s="12">
        <v>6.9</v>
      </c>
      <c r="R857" s="114"/>
      <c r="S857" s="99"/>
      <c r="T857" s="99"/>
      <c r="U857" s="99"/>
      <c r="V857" s="99"/>
      <c r="W857" s="99"/>
      <c r="X857" s="99"/>
      <c r="Y857" s="99"/>
      <c r="Z857" s="99"/>
      <c r="AA857" s="99"/>
      <c r="AB857" s="99"/>
      <c r="AC857" s="99"/>
      <c r="AD857" s="99"/>
      <c r="AE857" s="99"/>
      <c r="AF857" s="99"/>
      <c r="AG857" s="99"/>
      <c r="AH857" s="99"/>
      <c r="AI857" s="99"/>
      <c r="AJ857" s="99"/>
      <c r="AK857" s="99"/>
      <c r="AL857" s="99"/>
      <c r="AM857" s="99"/>
      <c r="AN857" s="99"/>
      <c r="AO857" s="52"/>
      <c r="AP857" s="52"/>
      <c r="AQ857" s="52"/>
    </row>
    <row r="858" spans="1:43">
      <c r="A858" s="1" t="s">
        <v>4</v>
      </c>
      <c r="B858" s="1">
        <v>13063040615</v>
      </c>
      <c r="C858" s="1"/>
      <c r="D858" s="12">
        <v>66.599999999999994</v>
      </c>
      <c r="E858" s="12">
        <v>60.4</v>
      </c>
      <c r="F858" s="12">
        <v>47.3</v>
      </c>
      <c r="G858" s="12">
        <v>25.3</v>
      </c>
      <c r="H858" s="12">
        <v>11.3188</v>
      </c>
      <c r="I858" s="12">
        <v>3.8</v>
      </c>
      <c r="J858" s="12">
        <v>37.252000000000002</v>
      </c>
      <c r="K858" s="12">
        <v>49.7</v>
      </c>
      <c r="L858" s="12">
        <v>46.8</v>
      </c>
      <c r="M858" s="12">
        <v>14.6</v>
      </c>
      <c r="N858" s="12">
        <v>64.900000000000006</v>
      </c>
      <c r="O858" s="12">
        <v>10</v>
      </c>
      <c r="P858" s="12">
        <v>21.2</v>
      </c>
      <c r="Q858" s="12">
        <v>11.5</v>
      </c>
      <c r="R858" s="114"/>
      <c r="S858" s="99"/>
      <c r="T858" s="99"/>
      <c r="U858" s="99"/>
      <c r="V858" s="99"/>
      <c r="W858" s="99"/>
      <c r="X858" s="99"/>
      <c r="Y858" s="99"/>
      <c r="Z858" s="99"/>
      <c r="AA858" s="99"/>
      <c r="AB858" s="99"/>
      <c r="AC858" s="99"/>
      <c r="AD858" s="99"/>
      <c r="AE858" s="99"/>
      <c r="AF858" s="99"/>
      <c r="AG858" s="99"/>
      <c r="AH858" s="99"/>
      <c r="AI858" s="99"/>
      <c r="AJ858" s="99"/>
      <c r="AK858" s="99"/>
      <c r="AL858" s="99"/>
      <c r="AM858" s="99"/>
      <c r="AN858" s="99"/>
      <c r="AO858" s="52"/>
      <c r="AP858" s="52"/>
      <c r="AQ858" s="52"/>
    </row>
    <row r="859" spans="1:43">
      <c r="A859" s="1" t="s">
        <v>4</v>
      </c>
      <c r="B859" s="1">
        <v>13063040616</v>
      </c>
      <c r="C859" s="1"/>
      <c r="D859" s="12">
        <v>66.400000000000006</v>
      </c>
      <c r="E859" s="12">
        <v>60.6</v>
      </c>
      <c r="F859" s="12">
        <v>30.9</v>
      </c>
      <c r="G859" s="12">
        <v>25.6</v>
      </c>
      <c r="H859" s="12">
        <v>12.1</v>
      </c>
      <c r="I859" s="12">
        <v>17.100000000000001</v>
      </c>
      <c r="J859" s="12">
        <v>34.5</v>
      </c>
      <c r="K859" s="12">
        <v>35.4</v>
      </c>
      <c r="L859" s="12">
        <v>43.8</v>
      </c>
      <c r="M859" s="12">
        <v>13.4</v>
      </c>
      <c r="N859" s="12">
        <v>65.099999999999994</v>
      </c>
      <c r="O859" s="12">
        <v>11.8</v>
      </c>
      <c r="P859" s="12">
        <v>31.2</v>
      </c>
      <c r="Q859" s="12">
        <v>12.8</v>
      </c>
      <c r="R859" s="114"/>
      <c r="S859" s="99"/>
      <c r="T859" s="99"/>
      <c r="U859" s="99"/>
      <c r="V859" s="99"/>
      <c r="W859" s="99"/>
      <c r="X859" s="99"/>
      <c r="Y859" s="99"/>
      <c r="Z859" s="99"/>
      <c r="AA859" s="99"/>
      <c r="AB859" s="99"/>
      <c r="AC859" s="99"/>
      <c r="AD859" s="99"/>
      <c r="AE859" s="99"/>
      <c r="AF859" s="99"/>
      <c r="AG859" s="99"/>
      <c r="AH859" s="99"/>
      <c r="AI859" s="99"/>
      <c r="AJ859" s="99"/>
      <c r="AK859" s="99"/>
      <c r="AL859" s="99"/>
      <c r="AM859" s="99"/>
      <c r="AN859" s="99"/>
      <c r="AO859" s="52"/>
      <c r="AP859" s="52"/>
      <c r="AQ859" s="52"/>
    </row>
    <row r="860" spans="1:43">
      <c r="A860" s="1" t="s">
        <v>4</v>
      </c>
      <c r="B860" s="1">
        <v>13063040617</v>
      </c>
      <c r="C860" s="1"/>
      <c r="D860" s="12">
        <v>66.599999999999994</v>
      </c>
      <c r="E860" s="12">
        <v>60.4</v>
      </c>
      <c r="F860" s="12">
        <v>30.7</v>
      </c>
      <c r="G860" s="12">
        <v>25.6</v>
      </c>
      <c r="H860" s="12">
        <v>6.1</v>
      </c>
      <c r="I860" s="12">
        <v>28.3</v>
      </c>
      <c r="J860" s="12">
        <v>29.3</v>
      </c>
      <c r="K860" s="12">
        <v>68.5</v>
      </c>
      <c r="L860" s="12">
        <v>33.5</v>
      </c>
      <c r="M860" s="12">
        <v>65.599999999999994</v>
      </c>
      <c r="N860" s="12">
        <v>64.900000000000006</v>
      </c>
      <c r="O860" s="12">
        <v>62.3</v>
      </c>
      <c r="P860" s="12">
        <v>44.4</v>
      </c>
      <c r="Q860" s="12">
        <v>8.4</v>
      </c>
      <c r="R860" s="114"/>
      <c r="S860" s="99"/>
      <c r="T860" s="99"/>
      <c r="U860" s="99"/>
      <c r="V860" s="99"/>
      <c r="W860" s="99"/>
      <c r="X860" s="99"/>
      <c r="Y860" s="99"/>
      <c r="Z860" s="99"/>
      <c r="AA860" s="99"/>
      <c r="AB860" s="99"/>
      <c r="AC860" s="99"/>
      <c r="AD860" s="99"/>
      <c r="AE860" s="99"/>
      <c r="AF860" s="99"/>
      <c r="AG860" s="99"/>
      <c r="AH860" s="99"/>
      <c r="AI860" s="99"/>
      <c r="AJ860" s="99"/>
      <c r="AK860" s="99"/>
      <c r="AL860" s="99"/>
      <c r="AM860" s="99"/>
      <c r="AN860" s="99"/>
      <c r="AO860" s="52"/>
      <c r="AP860" s="52"/>
      <c r="AQ860" s="52"/>
    </row>
    <row r="861" spans="1:43">
      <c r="A861" s="1" t="s">
        <v>4</v>
      </c>
      <c r="B861" s="1">
        <v>13063040619</v>
      </c>
      <c r="C861" s="1"/>
      <c r="D861" s="12">
        <v>72.3</v>
      </c>
      <c r="E861" s="12">
        <v>61.1</v>
      </c>
      <c r="F861" s="12">
        <v>35</v>
      </c>
      <c r="G861" s="12">
        <v>16</v>
      </c>
      <c r="H861" s="12">
        <v>11.4</v>
      </c>
      <c r="I861" s="12">
        <v>5.7</v>
      </c>
      <c r="J861" s="12">
        <v>43.3</v>
      </c>
      <c r="K861" s="12">
        <v>44.9</v>
      </c>
      <c r="L861" s="12">
        <v>52</v>
      </c>
      <c r="M861" s="12">
        <v>19.899999999999999</v>
      </c>
      <c r="N861" s="12">
        <v>63.4</v>
      </c>
      <c r="O861" s="12">
        <v>22.1</v>
      </c>
      <c r="P861" s="12">
        <v>20.100000000000001</v>
      </c>
      <c r="Q861" s="12">
        <v>12.4</v>
      </c>
      <c r="R861" s="114"/>
      <c r="S861" s="99"/>
      <c r="T861" s="99"/>
      <c r="U861" s="99"/>
      <c r="V861" s="99"/>
      <c r="W861" s="99"/>
      <c r="X861" s="99"/>
      <c r="Y861" s="99"/>
      <c r="Z861" s="99"/>
      <c r="AA861" s="99"/>
      <c r="AB861" s="99"/>
      <c r="AC861" s="99"/>
      <c r="AD861" s="99"/>
      <c r="AE861" s="99"/>
      <c r="AF861" s="99"/>
      <c r="AG861" s="99"/>
      <c r="AH861" s="99"/>
      <c r="AI861" s="99"/>
      <c r="AJ861" s="99"/>
      <c r="AK861" s="99"/>
      <c r="AL861" s="99"/>
      <c r="AM861" s="99"/>
      <c r="AN861" s="99"/>
      <c r="AO861" s="52"/>
      <c r="AP861" s="52"/>
      <c r="AQ861" s="52"/>
    </row>
    <row r="862" spans="1:43">
      <c r="A862" s="1" t="s">
        <v>4</v>
      </c>
      <c r="B862" s="1">
        <v>13063040620</v>
      </c>
      <c r="C862" s="1"/>
      <c r="D862" s="12">
        <v>72.3</v>
      </c>
      <c r="E862" s="12">
        <v>61.1</v>
      </c>
      <c r="F862" s="12">
        <v>31.3</v>
      </c>
      <c r="G862" s="12">
        <v>13.7</v>
      </c>
      <c r="H862" s="12">
        <v>13.2</v>
      </c>
      <c r="I862" s="12">
        <v>20.100000000000001</v>
      </c>
      <c r="J862" s="12">
        <v>40.1</v>
      </c>
      <c r="K862" s="12">
        <v>27.1</v>
      </c>
      <c r="L862" s="12">
        <v>40.299999999999997</v>
      </c>
      <c r="M862" s="12">
        <v>9.1</v>
      </c>
      <c r="N862" s="12">
        <v>63.4</v>
      </c>
      <c r="O862" s="12">
        <v>7.3</v>
      </c>
      <c r="P862" s="12">
        <v>17.2</v>
      </c>
      <c r="Q862" s="12">
        <v>24.6</v>
      </c>
      <c r="R862" s="114"/>
      <c r="S862" s="99"/>
      <c r="T862" s="99"/>
      <c r="U862" s="99"/>
      <c r="V862" s="99"/>
      <c r="W862" s="99"/>
      <c r="X862" s="99"/>
      <c r="Y862" s="99"/>
      <c r="Z862" s="99"/>
      <c r="AA862" s="99"/>
      <c r="AB862" s="99"/>
      <c r="AC862" s="99"/>
      <c r="AD862" s="99"/>
      <c r="AE862" s="99"/>
      <c r="AF862" s="99"/>
      <c r="AG862" s="99"/>
      <c r="AH862" s="99"/>
      <c r="AI862" s="99"/>
      <c r="AJ862" s="99"/>
      <c r="AK862" s="99"/>
      <c r="AL862" s="99"/>
      <c r="AM862" s="99"/>
      <c r="AN862" s="99"/>
      <c r="AO862" s="52"/>
      <c r="AP862" s="52"/>
      <c r="AQ862" s="52"/>
    </row>
    <row r="863" spans="1:43">
      <c r="A863" s="1" t="s">
        <v>4</v>
      </c>
      <c r="B863" s="1">
        <v>13063040621</v>
      </c>
      <c r="C863" s="1"/>
      <c r="D863" s="12">
        <v>66.900000000000006</v>
      </c>
      <c r="E863" s="12">
        <v>64.400000000000006</v>
      </c>
      <c r="F863" s="12">
        <v>27.1</v>
      </c>
      <c r="G863" s="12">
        <v>12.3</v>
      </c>
      <c r="H863" s="12">
        <v>12.9</v>
      </c>
      <c r="I863" s="12">
        <v>11</v>
      </c>
      <c r="J863" s="12">
        <v>26.4</v>
      </c>
      <c r="K863" s="12">
        <v>26.6</v>
      </c>
      <c r="L863" s="12">
        <v>34.9</v>
      </c>
      <c r="M863" s="12">
        <v>13.9</v>
      </c>
      <c r="N863" s="12">
        <v>75.400000000000006</v>
      </c>
      <c r="O863" s="12">
        <v>15.6</v>
      </c>
      <c r="P863" s="12">
        <v>22.8</v>
      </c>
      <c r="Q863" s="12">
        <v>10.9</v>
      </c>
      <c r="R863" s="114"/>
      <c r="S863" s="99"/>
      <c r="T863" s="99"/>
      <c r="U863" s="99"/>
      <c r="V863" s="99"/>
      <c r="W863" s="99"/>
      <c r="X863" s="99"/>
      <c r="Y863" s="99"/>
      <c r="Z863" s="99"/>
      <c r="AA863" s="99"/>
      <c r="AB863" s="99"/>
      <c r="AC863" s="99"/>
      <c r="AD863" s="99"/>
      <c r="AE863" s="99"/>
      <c r="AF863" s="99"/>
      <c r="AG863" s="99"/>
      <c r="AH863" s="99"/>
      <c r="AI863" s="99"/>
      <c r="AJ863" s="99"/>
      <c r="AK863" s="99"/>
      <c r="AL863" s="99"/>
      <c r="AM863" s="99"/>
      <c r="AN863" s="99"/>
      <c r="AO863" s="52"/>
      <c r="AP863" s="52"/>
      <c r="AQ863" s="52"/>
    </row>
    <row r="864" spans="1:43">
      <c r="A864" s="1" t="s">
        <v>4</v>
      </c>
      <c r="B864" s="1">
        <v>13063040622</v>
      </c>
      <c r="C864" s="1"/>
      <c r="D864" s="12">
        <v>68.099999999999994</v>
      </c>
      <c r="E864" s="12">
        <v>63.6</v>
      </c>
      <c r="F864" s="12">
        <v>27.8</v>
      </c>
      <c r="G864" s="12">
        <v>13.3</v>
      </c>
      <c r="H864" s="12">
        <v>9.3000000000000007</v>
      </c>
      <c r="I864" s="12">
        <v>11.6</v>
      </c>
      <c r="J864" s="12">
        <v>34</v>
      </c>
      <c r="K864" s="12">
        <v>43.7</v>
      </c>
      <c r="L864" s="12">
        <v>45.7</v>
      </c>
      <c r="M864" s="12">
        <v>30.5</v>
      </c>
      <c r="N864" s="12">
        <v>72.8</v>
      </c>
      <c r="O864" s="12">
        <v>14.4</v>
      </c>
      <c r="P864" s="12">
        <v>40.299999999999997</v>
      </c>
      <c r="Q864" s="12">
        <v>12.9</v>
      </c>
      <c r="R864" s="114"/>
      <c r="S864" s="99"/>
      <c r="T864" s="99"/>
      <c r="U864" s="99"/>
      <c r="V864" s="99"/>
      <c r="W864" s="99"/>
      <c r="X864" s="99"/>
      <c r="Y864" s="99"/>
      <c r="Z864" s="99"/>
      <c r="AA864" s="99"/>
      <c r="AB864" s="99"/>
      <c r="AC864" s="99"/>
      <c r="AD864" s="99"/>
      <c r="AE864" s="99"/>
      <c r="AF864" s="99"/>
      <c r="AG864" s="99"/>
      <c r="AH864" s="99"/>
      <c r="AI864" s="99"/>
      <c r="AJ864" s="99"/>
      <c r="AK864" s="99"/>
      <c r="AL864" s="99"/>
      <c r="AM864" s="99"/>
      <c r="AN864" s="99"/>
      <c r="AO864" s="52"/>
      <c r="AP864" s="52"/>
      <c r="AQ864" s="52"/>
    </row>
    <row r="865" spans="1:43">
      <c r="A865" s="1" t="s">
        <v>5</v>
      </c>
      <c r="B865" s="1">
        <v>13067030101</v>
      </c>
      <c r="C865" s="1"/>
      <c r="D865" s="12">
        <v>86.7</v>
      </c>
      <c r="E865" s="12">
        <v>84.4</v>
      </c>
      <c r="F865" s="12">
        <v>70.7</v>
      </c>
      <c r="G865" s="12">
        <v>51.2</v>
      </c>
      <c r="H865" s="12">
        <v>7.1</v>
      </c>
      <c r="I865" s="12">
        <v>10</v>
      </c>
      <c r="J865" s="12">
        <v>19</v>
      </c>
      <c r="K865" s="12">
        <v>22.1</v>
      </c>
      <c r="L865" s="12">
        <v>33.799999999999997</v>
      </c>
      <c r="M865" s="12">
        <v>6.8</v>
      </c>
      <c r="N865" s="12">
        <v>85</v>
      </c>
      <c r="O865" s="12">
        <v>17.7</v>
      </c>
      <c r="P865" s="12">
        <v>19.5</v>
      </c>
      <c r="Q865" s="12">
        <v>6.6</v>
      </c>
      <c r="R865" s="114"/>
      <c r="S865" s="99"/>
      <c r="T865" s="99"/>
      <c r="U865" s="99"/>
      <c r="V865" s="99"/>
      <c r="W865" s="99"/>
      <c r="X865" s="99"/>
      <c r="Y865" s="99"/>
      <c r="Z865" s="99"/>
      <c r="AA865" s="99"/>
      <c r="AB865" s="99"/>
      <c r="AC865" s="99"/>
      <c r="AD865" s="99"/>
      <c r="AE865" s="99"/>
      <c r="AF865" s="99"/>
      <c r="AG865" s="99"/>
      <c r="AH865" s="99"/>
      <c r="AI865" s="99"/>
      <c r="AJ865" s="99"/>
      <c r="AK865" s="99"/>
      <c r="AL865" s="99"/>
      <c r="AM865" s="99"/>
      <c r="AN865" s="99"/>
      <c r="AO865" s="52"/>
      <c r="AP865" s="52"/>
      <c r="AQ865" s="52"/>
    </row>
    <row r="866" spans="1:43">
      <c r="A866" s="1" t="s">
        <v>5</v>
      </c>
      <c r="B866" s="1">
        <v>13067030103</v>
      </c>
      <c r="C866" s="1"/>
      <c r="D866" s="12">
        <v>84.5</v>
      </c>
      <c r="E866" s="12">
        <v>79.5</v>
      </c>
      <c r="F866" s="12">
        <v>63.9</v>
      </c>
      <c r="G866" s="12">
        <v>37.9</v>
      </c>
      <c r="H866" s="12">
        <v>6.6</v>
      </c>
      <c r="I866" s="12">
        <v>3.1</v>
      </c>
      <c r="J866" s="12">
        <v>5.8</v>
      </c>
      <c r="K866" s="12">
        <v>21.6</v>
      </c>
      <c r="L866" s="12">
        <v>31.4</v>
      </c>
      <c r="M866" s="12">
        <v>5.6</v>
      </c>
      <c r="N866" s="12">
        <v>82.3</v>
      </c>
      <c r="O866" s="12">
        <v>8.8000000000000007</v>
      </c>
      <c r="P866" s="12">
        <v>16.399999999999999</v>
      </c>
      <c r="Q866" s="12">
        <v>8</v>
      </c>
      <c r="R866" s="114"/>
      <c r="S866" s="99"/>
      <c r="T866" s="99"/>
      <c r="U866" s="99"/>
      <c r="V866" s="99"/>
      <c r="W866" s="99"/>
      <c r="X866" s="99"/>
      <c r="Y866" s="99"/>
      <c r="Z866" s="99"/>
      <c r="AA866" s="99"/>
      <c r="AB866" s="99"/>
      <c r="AC866" s="99"/>
      <c r="AD866" s="99"/>
      <c r="AE866" s="99"/>
      <c r="AF866" s="99"/>
      <c r="AG866" s="99"/>
      <c r="AH866" s="99"/>
      <c r="AI866" s="99"/>
      <c r="AJ866" s="99"/>
      <c r="AK866" s="99"/>
      <c r="AL866" s="99"/>
      <c r="AM866" s="99"/>
      <c r="AN866" s="99"/>
      <c r="AO866" s="52"/>
      <c r="AP866" s="52"/>
      <c r="AQ866" s="52"/>
    </row>
    <row r="867" spans="1:43">
      <c r="A867" s="1" t="s">
        <v>5</v>
      </c>
      <c r="B867" s="1">
        <v>13067030104</v>
      </c>
      <c r="C867" s="1"/>
      <c r="D867" s="12">
        <v>82.9</v>
      </c>
      <c r="E867" s="12">
        <v>76</v>
      </c>
      <c r="F867" s="12">
        <v>46.086100000000002</v>
      </c>
      <c r="G867" s="12">
        <v>29.2</v>
      </c>
      <c r="H867" s="12">
        <v>8.5</v>
      </c>
      <c r="I867" s="12">
        <v>8.4</v>
      </c>
      <c r="J867" s="12">
        <v>6.6</v>
      </c>
      <c r="K867" s="12">
        <v>39.6</v>
      </c>
      <c r="L867" s="12">
        <v>35</v>
      </c>
      <c r="M867" s="12">
        <v>12.2</v>
      </c>
      <c r="N867" s="12">
        <v>80.099999999999994</v>
      </c>
      <c r="O867" s="12">
        <v>9.8000000000000007</v>
      </c>
      <c r="P867" s="12">
        <v>20.9</v>
      </c>
      <c r="Q867" s="12">
        <v>13.3</v>
      </c>
      <c r="R867" s="114"/>
      <c r="S867" s="99"/>
      <c r="T867" s="99"/>
      <c r="U867" s="99"/>
      <c r="V867" s="99"/>
      <c r="W867" s="99"/>
      <c r="X867" s="99"/>
      <c r="Y867" s="99"/>
      <c r="Z867" s="99"/>
      <c r="AA867" s="99"/>
      <c r="AB867" s="99"/>
      <c r="AC867" s="99"/>
      <c r="AD867" s="99"/>
      <c r="AE867" s="99"/>
      <c r="AF867" s="99"/>
      <c r="AG867" s="99"/>
      <c r="AH867" s="99"/>
      <c r="AI867" s="99"/>
      <c r="AJ867" s="99"/>
      <c r="AK867" s="99"/>
      <c r="AL867" s="99"/>
      <c r="AM867" s="99"/>
      <c r="AN867" s="99"/>
      <c r="AO867" s="52"/>
      <c r="AP867" s="52"/>
      <c r="AQ867" s="52"/>
    </row>
    <row r="868" spans="1:43">
      <c r="A868" s="1" t="s">
        <v>5</v>
      </c>
      <c r="B868" s="1">
        <v>13067030106</v>
      </c>
      <c r="C868" s="1"/>
      <c r="D868" s="12">
        <v>82.9</v>
      </c>
      <c r="E868" s="12">
        <v>76</v>
      </c>
      <c r="F868" s="12">
        <v>44.9895</v>
      </c>
      <c r="G868" s="12">
        <v>29.2</v>
      </c>
      <c r="H868" s="12">
        <v>10.1</v>
      </c>
      <c r="I868" s="12">
        <v>7.3</v>
      </c>
      <c r="J868" s="12">
        <v>13.9</v>
      </c>
      <c r="K868" s="12">
        <v>37.4</v>
      </c>
      <c r="L868" s="12">
        <v>45</v>
      </c>
      <c r="M868" s="12">
        <v>8</v>
      </c>
      <c r="N868" s="12">
        <v>80.099999999999994</v>
      </c>
      <c r="O868" s="12">
        <v>15.2</v>
      </c>
      <c r="P868" s="12">
        <v>30</v>
      </c>
      <c r="Q868" s="12">
        <v>14.6</v>
      </c>
      <c r="R868" s="114"/>
      <c r="S868" s="99"/>
      <c r="T868" s="99"/>
      <c r="U868" s="99"/>
      <c r="V868" s="99"/>
      <c r="W868" s="99"/>
      <c r="X868" s="99"/>
      <c r="Y868" s="99"/>
      <c r="Z868" s="99"/>
      <c r="AA868" s="99"/>
      <c r="AB868" s="99"/>
      <c r="AC868" s="99"/>
      <c r="AD868" s="99"/>
      <c r="AE868" s="99"/>
      <c r="AF868" s="99"/>
      <c r="AG868" s="99"/>
      <c r="AH868" s="99"/>
      <c r="AI868" s="99"/>
      <c r="AJ868" s="99"/>
      <c r="AK868" s="99"/>
      <c r="AL868" s="99"/>
      <c r="AM868" s="99"/>
      <c r="AN868" s="99"/>
      <c r="AO868" s="52"/>
      <c r="AP868" s="52"/>
      <c r="AQ868" s="52"/>
    </row>
    <row r="869" spans="1:43">
      <c r="A869" s="1" t="s">
        <v>5</v>
      </c>
      <c r="B869" s="1">
        <v>13067030107</v>
      </c>
      <c r="C869" s="1"/>
      <c r="D869" s="12">
        <v>82.9</v>
      </c>
      <c r="E869" s="12">
        <v>76</v>
      </c>
      <c r="F869" s="12">
        <v>64</v>
      </c>
      <c r="G869" s="12">
        <v>34.799999999999997</v>
      </c>
      <c r="H869" s="12">
        <v>9.8000000000000007</v>
      </c>
      <c r="I869" s="12">
        <v>1.9</v>
      </c>
      <c r="J869" s="12">
        <v>1.3</v>
      </c>
      <c r="K869" s="12">
        <v>9.6</v>
      </c>
      <c r="L869" s="12">
        <v>30.2</v>
      </c>
      <c r="M869" s="12">
        <v>3.7</v>
      </c>
      <c r="N869" s="12">
        <v>80.099999999999994</v>
      </c>
      <c r="O869" s="12">
        <v>8.6</v>
      </c>
      <c r="P869" s="12">
        <v>13.9</v>
      </c>
      <c r="Q869" s="12">
        <v>7.7</v>
      </c>
      <c r="R869" s="114"/>
      <c r="S869" s="99"/>
      <c r="T869" s="99"/>
      <c r="U869" s="99"/>
      <c r="V869" s="99"/>
      <c r="W869" s="99"/>
      <c r="X869" s="99"/>
      <c r="Y869" s="99"/>
      <c r="Z869" s="99"/>
      <c r="AA869" s="99"/>
      <c r="AB869" s="99"/>
      <c r="AC869" s="99"/>
      <c r="AD869" s="99"/>
      <c r="AE869" s="99"/>
      <c r="AF869" s="99"/>
      <c r="AG869" s="99"/>
      <c r="AH869" s="99"/>
      <c r="AI869" s="99"/>
      <c r="AJ869" s="99"/>
      <c r="AK869" s="99"/>
      <c r="AL869" s="99"/>
      <c r="AM869" s="99"/>
      <c r="AN869" s="99"/>
      <c r="AO869" s="52"/>
      <c r="AP869" s="52"/>
      <c r="AQ869" s="52"/>
    </row>
    <row r="870" spans="1:43">
      <c r="A870" s="1" t="s">
        <v>5</v>
      </c>
      <c r="B870" s="1">
        <v>13067030209</v>
      </c>
      <c r="C870" s="1"/>
      <c r="D870" s="12">
        <v>86.2</v>
      </c>
      <c r="E870" s="12">
        <v>87.6</v>
      </c>
      <c r="F870" s="12">
        <v>66.900000000000006</v>
      </c>
      <c r="G870" s="12">
        <v>54.3</v>
      </c>
      <c r="H870" s="12">
        <v>5.0999999999999996</v>
      </c>
      <c r="I870" s="12">
        <v>1.6</v>
      </c>
      <c r="J870" s="12">
        <v>0.4</v>
      </c>
      <c r="K870" s="12">
        <v>6.1</v>
      </c>
      <c r="L870" s="12">
        <v>18.5</v>
      </c>
      <c r="M870" s="12">
        <v>2.5</v>
      </c>
      <c r="N870" s="12">
        <v>87</v>
      </c>
      <c r="O870" s="12">
        <v>3</v>
      </c>
      <c r="P870" s="12">
        <v>9.6999999999999993</v>
      </c>
      <c r="Q870" s="12">
        <v>7</v>
      </c>
      <c r="R870" s="114"/>
      <c r="S870" s="99"/>
      <c r="T870" s="99"/>
      <c r="U870" s="99"/>
      <c r="V870" s="99"/>
      <c r="W870" s="99"/>
      <c r="X870" s="99"/>
      <c r="Y870" s="99"/>
      <c r="Z870" s="99"/>
      <c r="AA870" s="99"/>
      <c r="AB870" s="99"/>
      <c r="AC870" s="99"/>
      <c r="AD870" s="99"/>
      <c r="AE870" s="99"/>
      <c r="AF870" s="99"/>
      <c r="AG870" s="99"/>
      <c r="AH870" s="99"/>
      <c r="AI870" s="99"/>
      <c r="AJ870" s="99"/>
      <c r="AK870" s="99"/>
      <c r="AL870" s="99"/>
      <c r="AM870" s="99"/>
      <c r="AN870" s="99"/>
      <c r="AO870" s="52"/>
      <c r="AP870" s="52"/>
      <c r="AQ870" s="52"/>
    </row>
    <row r="871" spans="1:43">
      <c r="A871" s="1" t="s">
        <v>5</v>
      </c>
      <c r="B871" s="1">
        <v>13067030214</v>
      </c>
      <c r="C871" s="1"/>
      <c r="D871" s="12">
        <v>86.1</v>
      </c>
      <c r="E871" s="12">
        <v>84.3</v>
      </c>
      <c r="F871" s="12">
        <v>63.1</v>
      </c>
      <c r="G871" s="12">
        <v>56.1</v>
      </c>
      <c r="H871" s="12">
        <v>7.7</v>
      </c>
      <c r="I871" s="12">
        <v>3.4</v>
      </c>
      <c r="J871" s="12">
        <v>6.9</v>
      </c>
      <c r="K871" s="12">
        <v>16</v>
      </c>
      <c r="L871" s="12">
        <v>27.1</v>
      </c>
      <c r="M871" s="12">
        <v>5.3</v>
      </c>
      <c r="N871" s="12">
        <v>85.3</v>
      </c>
      <c r="O871" s="12">
        <v>6.4</v>
      </c>
      <c r="P871" s="12">
        <v>16</v>
      </c>
      <c r="Q871" s="12">
        <v>10.5</v>
      </c>
      <c r="R871" s="114"/>
      <c r="S871" s="99"/>
      <c r="T871" s="99"/>
      <c r="U871" s="99"/>
      <c r="V871" s="99"/>
      <c r="W871" s="99"/>
      <c r="X871" s="99"/>
      <c r="Y871" s="99"/>
      <c r="Z871" s="99"/>
      <c r="AA871" s="99"/>
      <c r="AB871" s="99"/>
      <c r="AC871" s="99"/>
      <c r="AD871" s="99"/>
      <c r="AE871" s="99"/>
      <c r="AF871" s="99"/>
      <c r="AG871" s="99"/>
      <c r="AH871" s="99"/>
      <c r="AI871" s="99"/>
      <c r="AJ871" s="99"/>
      <c r="AK871" s="99"/>
      <c r="AL871" s="99"/>
      <c r="AM871" s="99"/>
      <c r="AN871" s="99"/>
      <c r="AO871" s="52"/>
      <c r="AP871" s="52"/>
      <c r="AQ871" s="52"/>
    </row>
    <row r="872" spans="1:43">
      <c r="A872" s="1" t="s">
        <v>5</v>
      </c>
      <c r="B872" s="1">
        <v>13067030215</v>
      </c>
      <c r="C872" s="1"/>
      <c r="D872" s="12">
        <v>81.099999999999994</v>
      </c>
      <c r="E872" s="12">
        <v>79.8</v>
      </c>
      <c r="F872" s="12">
        <v>57.7</v>
      </c>
      <c r="G872" s="12">
        <v>43.5</v>
      </c>
      <c r="H872" s="12">
        <v>7.5</v>
      </c>
      <c r="I872" s="12">
        <v>19.8</v>
      </c>
      <c r="J872" s="12">
        <v>21.3</v>
      </c>
      <c r="K872" s="12">
        <v>17.600000000000001</v>
      </c>
      <c r="L872" s="12">
        <v>26.9</v>
      </c>
      <c r="M872" s="12">
        <v>12.8</v>
      </c>
      <c r="N872" s="12">
        <v>84.6</v>
      </c>
      <c r="O872" s="12">
        <v>5.6</v>
      </c>
      <c r="P872" s="12">
        <v>21.6</v>
      </c>
      <c r="Q872" s="12">
        <v>11</v>
      </c>
      <c r="R872" s="114"/>
      <c r="S872" s="99"/>
      <c r="T872" s="99"/>
      <c r="U872" s="99"/>
      <c r="V872" s="99"/>
      <c r="W872" s="99"/>
      <c r="X872" s="99"/>
      <c r="Y872" s="99"/>
      <c r="Z872" s="99"/>
      <c r="AA872" s="99"/>
      <c r="AB872" s="99"/>
      <c r="AC872" s="99"/>
      <c r="AD872" s="99"/>
      <c r="AE872" s="99"/>
      <c r="AF872" s="99"/>
      <c r="AG872" s="99"/>
      <c r="AH872" s="99"/>
      <c r="AI872" s="99"/>
      <c r="AJ872" s="99"/>
      <c r="AK872" s="99"/>
      <c r="AL872" s="99"/>
      <c r="AM872" s="99"/>
      <c r="AN872" s="99"/>
      <c r="AO872" s="52"/>
      <c r="AP872" s="52"/>
      <c r="AQ872" s="52"/>
    </row>
    <row r="873" spans="1:43">
      <c r="A873" s="1" t="s">
        <v>5</v>
      </c>
      <c r="B873" s="1">
        <v>13067030218</v>
      </c>
      <c r="C873" s="1"/>
      <c r="D873" s="12">
        <v>86.9</v>
      </c>
      <c r="E873" s="12">
        <v>83.6</v>
      </c>
      <c r="F873" s="12">
        <v>66.8</v>
      </c>
      <c r="G873" s="12">
        <v>54.8</v>
      </c>
      <c r="H873" s="12">
        <v>9.1</v>
      </c>
      <c r="I873" s="12">
        <v>2.8</v>
      </c>
      <c r="J873" s="12">
        <v>0.6</v>
      </c>
      <c r="K873" s="12">
        <v>13.7</v>
      </c>
      <c r="L873" s="12">
        <v>22.5</v>
      </c>
      <c r="M873" s="12">
        <v>3.0811999999999999</v>
      </c>
      <c r="N873" s="12">
        <v>87.3</v>
      </c>
      <c r="O873" s="12">
        <v>4.3</v>
      </c>
      <c r="P873" s="12">
        <v>13.8</v>
      </c>
      <c r="Q873" s="12">
        <v>4.3</v>
      </c>
      <c r="R873" s="114"/>
      <c r="S873" s="99"/>
      <c r="T873" s="99"/>
      <c r="U873" s="99"/>
      <c r="V873" s="99"/>
      <c r="W873" s="99"/>
      <c r="X873" s="99"/>
      <c r="Y873" s="99"/>
      <c r="Z873" s="99"/>
      <c r="AA873" s="99"/>
      <c r="AB873" s="99"/>
      <c r="AC873" s="99"/>
      <c r="AD873" s="99"/>
      <c r="AE873" s="99"/>
      <c r="AF873" s="99"/>
      <c r="AG873" s="99"/>
      <c r="AH873" s="99"/>
      <c r="AI873" s="99"/>
      <c r="AJ873" s="99"/>
      <c r="AK873" s="99"/>
      <c r="AL873" s="99"/>
      <c r="AM873" s="99"/>
      <c r="AN873" s="99"/>
      <c r="AO873" s="52"/>
      <c r="AP873" s="52"/>
      <c r="AQ873" s="52"/>
    </row>
    <row r="874" spans="1:43">
      <c r="A874" s="1" t="s">
        <v>5</v>
      </c>
      <c r="B874" s="1">
        <v>13067030219</v>
      </c>
      <c r="C874" s="1"/>
      <c r="D874" s="12">
        <v>88.8</v>
      </c>
      <c r="E874" s="12">
        <v>86.1</v>
      </c>
      <c r="F874" s="12">
        <v>70.5</v>
      </c>
      <c r="G874" s="12">
        <v>53.8</v>
      </c>
      <c r="H874" s="12">
        <v>8.1999999999999993</v>
      </c>
      <c r="I874" s="12">
        <v>3</v>
      </c>
      <c r="J874" s="12">
        <v>5.6</v>
      </c>
      <c r="K874" s="12">
        <v>11.6</v>
      </c>
      <c r="L874" s="12">
        <v>28</v>
      </c>
      <c r="M874" s="12">
        <v>2.9</v>
      </c>
      <c r="N874" s="12">
        <v>86.6</v>
      </c>
      <c r="O874" s="12">
        <v>2.4</v>
      </c>
      <c r="P874" s="12">
        <v>5</v>
      </c>
      <c r="Q874" s="12">
        <v>7.1</v>
      </c>
      <c r="R874" s="114"/>
      <c r="S874" s="99"/>
      <c r="T874" s="99"/>
      <c r="U874" s="99"/>
      <c r="V874" s="99"/>
      <c r="W874" s="99"/>
      <c r="X874" s="99"/>
      <c r="Y874" s="99"/>
      <c r="Z874" s="99"/>
      <c r="AA874" s="99"/>
      <c r="AB874" s="99"/>
      <c r="AC874" s="99"/>
      <c r="AD874" s="99"/>
      <c r="AE874" s="99"/>
      <c r="AF874" s="99"/>
      <c r="AG874" s="99"/>
      <c r="AH874" s="99"/>
      <c r="AI874" s="99"/>
      <c r="AJ874" s="99"/>
      <c r="AK874" s="99"/>
      <c r="AL874" s="99"/>
      <c r="AM874" s="99"/>
      <c r="AN874" s="99"/>
      <c r="AO874" s="52"/>
      <c r="AP874" s="52"/>
      <c r="AQ874" s="52"/>
    </row>
    <row r="875" spans="1:43">
      <c r="A875" s="1" t="s">
        <v>5</v>
      </c>
      <c r="B875" s="1">
        <v>13067030220</v>
      </c>
      <c r="C875" s="1"/>
      <c r="D875" s="12">
        <v>78.5</v>
      </c>
      <c r="E875" s="12">
        <v>74.599999999999994</v>
      </c>
      <c r="F875" s="12">
        <v>70.900000000000006</v>
      </c>
      <c r="G875" s="12">
        <v>44.6</v>
      </c>
      <c r="H875" s="12">
        <v>10.9</v>
      </c>
      <c r="I875" s="12">
        <v>9.9292999999999996</v>
      </c>
      <c r="J875" s="12">
        <v>20.214500000000001</v>
      </c>
      <c r="K875" s="12">
        <v>29.1</v>
      </c>
      <c r="L875" s="12">
        <v>33.6</v>
      </c>
      <c r="M875" s="12">
        <v>6.5</v>
      </c>
      <c r="N875" s="12">
        <v>82.9</v>
      </c>
      <c r="O875" s="12">
        <v>6.8</v>
      </c>
      <c r="P875" s="12">
        <v>18.2</v>
      </c>
      <c r="Q875" s="12">
        <v>17.8</v>
      </c>
      <c r="R875" s="114"/>
      <c r="S875" s="99"/>
      <c r="T875" s="99"/>
      <c r="U875" s="99"/>
      <c r="V875" s="99"/>
      <c r="W875" s="99"/>
      <c r="X875" s="99"/>
      <c r="Y875" s="99"/>
      <c r="Z875" s="99"/>
      <c r="AA875" s="99"/>
      <c r="AB875" s="99"/>
      <c r="AC875" s="99"/>
      <c r="AD875" s="99"/>
      <c r="AE875" s="99"/>
      <c r="AF875" s="99"/>
      <c r="AG875" s="99"/>
      <c r="AH875" s="99"/>
      <c r="AI875" s="99"/>
      <c r="AJ875" s="99"/>
      <c r="AK875" s="99"/>
      <c r="AL875" s="99"/>
      <c r="AM875" s="99"/>
      <c r="AN875" s="99"/>
      <c r="AO875" s="52"/>
      <c r="AP875" s="52"/>
      <c r="AQ875" s="52"/>
    </row>
    <row r="876" spans="1:43">
      <c r="A876" s="1" t="s">
        <v>5</v>
      </c>
      <c r="B876" s="1">
        <v>13067030222</v>
      </c>
      <c r="C876" s="1"/>
      <c r="D876" s="12">
        <v>78.5</v>
      </c>
      <c r="E876" s="12">
        <v>74.599999999999994</v>
      </c>
      <c r="F876" s="12">
        <v>66.7</v>
      </c>
      <c r="G876" s="12">
        <v>44.6</v>
      </c>
      <c r="H876" s="12">
        <v>5.7</v>
      </c>
      <c r="I876" s="12">
        <v>11.4</v>
      </c>
      <c r="J876" s="12">
        <v>14.7</v>
      </c>
      <c r="K876" s="12">
        <v>20.5</v>
      </c>
      <c r="L876" s="12">
        <v>32</v>
      </c>
      <c r="M876" s="12">
        <v>3.6</v>
      </c>
      <c r="N876" s="12">
        <v>82.9</v>
      </c>
      <c r="O876" s="12">
        <v>6.9</v>
      </c>
      <c r="P876" s="12">
        <v>13.1</v>
      </c>
      <c r="Q876" s="12">
        <v>7.3</v>
      </c>
      <c r="R876" s="114"/>
      <c r="S876" s="99"/>
      <c r="T876" s="99"/>
      <c r="U876" s="99"/>
      <c r="V876" s="99"/>
      <c r="W876" s="99"/>
      <c r="X876" s="99"/>
      <c r="Y876" s="99"/>
      <c r="Z876" s="99"/>
      <c r="AA876" s="99"/>
      <c r="AB876" s="99"/>
      <c r="AC876" s="99"/>
      <c r="AD876" s="99"/>
      <c r="AE876" s="99"/>
      <c r="AF876" s="99"/>
      <c r="AG876" s="99"/>
      <c r="AH876" s="99"/>
      <c r="AI876" s="99"/>
      <c r="AJ876" s="99"/>
      <c r="AK876" s="99"/>
      <c r="AL876" s="99"/>
      <c r="AM876" s="99"/>
      <c r="AN876" s="99"/>
      <c r="AO876" s="52"/>
      <c r="AP876" s="52"/>
      <c r="AQ876" s="52"/>
    </row>
    <row r="877" spans="1:43">
      <c r="A877" s="1" t="s">
        <v>5</v>
      </c>
      <c r="B877" s="1">
        <v>13067030223</v>
      </c>
      <c r="C877" s="1"/>
      <c r="D877" s="12">
        <v>81.8</v>
      </c>
      <c r="E877" s="12">
        <v>75.599999999999994</v>
      </c>
      <c r="F877" s="12">
        <v>63.1</v>
      </c>
      <c r="G877" s="12">
        <v>44.6</v>
      </c>
      <c r="H877" s="12">
        <v>8.1</v>
      </c>
      <c r="I877" s="12">
        <v>8.1</v>
      </c>
      <c r="J877" s="12">
        <v>14.605</v>
      </c>
      <c r="K877" s="12">
        <v>17</v>
      </c>
      <c r="L877" s="12">
        <v>30.7</v>
      </c>
      <c r="M877" s="12">
        <v>4.2</v>
      </c>
      <c r="N877" s="12">
        <v>80.900000000000006</v>
      </c>
      <c r="O877" s="12">
        <v>6.2</v>
      </c>
      <c r="P877" s="12">
        <v>12.4</v>
      </c>
      <c r="Q877" s="12">
        <v>8.1</v>
      </c>
      <c r="R877" s="114"/>
      <c r="S877" s="99"/>
      <c r="T877" s="99"/>
      <c r="U877" s="99"/>
      <c r="V877" s="99"/>
      <c r="W877" s="99"/>
      <c r="X877" s="99"/>
      <c r="Y877" s="99"/>
      <c r="Z877" s="99"/>
      <c r="AA877" s="99"/>
      <c r="AB877" s="99"/>
      <c r="AC877" s="99"/>
      <c r="AD877" s="99"/>
      <c r="AE877" s="99"/>
      <c r="AF877" s="99"/>
      <c r="AG877" s="99"/>
      <c r="AH877" s="99"/>
      <c r="AI877" s="99"/>
      <c r="AJ877" s="99"/>
      <c r="AK877" s="99"/>
      <c r="AL877" s="99"/>
      <c r="AM877" s="99"/>
      <c r="AN877" s="99"/>
      <c r="AO877" s="52"/>
      <c r="AP877" s="52"/>
      <c r="AQ877" s="52"/>
    </row>
    <row r="878" spans="1:43">
      <c r="A878" s="1" t="s">
        <v>5</v>
      </c>
      <c r="B878" s="1">
        <v>13067030224</v>
      </c>
      <c r="C878" s="1"/>
      <c r="D878" s="12">
        <v>82.9</v>
      </c>
      <c r="E878" s="12">
        <v>76</v>
      </c>
      <c r="F878" s="12">
        <v>56.5</v>
      </c>
      <c r="G878" s="12">
        <v>42.1</v>
      </c>
      <c r="H878" s="12">
        <v>6.5</v>
      </c>
      <c r="I878" s="12">
        <v>6.4</v>
      </c>
      <c r="J878" s="12">
        <v>2.7</v>
      </c>
      <c r="K878" s="12">
        <v>18.2</v>
      </c>
      <c r="L878" s="12">
        <v>31</v>
      </c>
      <c r="M878" s="12">
        <v>1.7</v>
      </c>
      <c r="N878" s="12">
        <v>80.099999999999994</v>
      </c>
      <c r="O878" s="12">
        <v>4.0999999999999996</v>
      </c>
      <c r="P878" s="12">
        <v>10.3</v>
      </c>
      <c r="Q878" s="12">
        <v>7.6</v>
      </c>
      <c r="R878" s="114"/>
      <c r="S878" s="99"/>
      <c r="T878" s="99"/>
      <c r="U878" s="99"/>
      <c r="V878" s="99"/>
      <c r="W878" s="99"/>
      <c r="X878" s="99"/>
      <c r="Y878" s="99"/>
      <c r="Z878" s="99"/>
      <c r="AA878" s="99"/>
      <c r="AB878" s="99"/>
      <c r="AC878" s="99"/>
      <c r="AD878" s="99"/>
      <c r="AE878" s="99"/>
      <c r="AF878" s="99"/>
      <c r="AG878" s="99"/>
      <c r="AH878" s="99"/>
      <c r="AI878" s="99"/>
      <c r="AJ878" s="99"/>
      <c r="AK878" s="99"/>
      <c r="AL878" s="99"/>
      <c r="AM878" s="99"/>
      <c r="AN878" s="99"/>
      <c r="AO878" s="52"/>
      <c r="AP878" s="52"/>
      <c r="AQ878" s="52"/>
    </row>
    <row r="879" spans="1:43">
      <c r="A879" s="1" t="s">
        <v>5</v>
      </c>
      <c r="B879" s="1">
        <v>13067030226</v>
      </c>
      <c r="C879" s="1"/>
      <c r="D879" s="12">
        <v>82.9</v>
      </c>
      <c r="E879" s="12">
        <v>76</v>
      </c>
      <c r="F879" s="12">
        <v>60.8</v>
      </c>
      <c r="G879" s="12">
        <v>35.4</v>
      </c>
      <c r="H879" s="12">
        <v>7.4</v>
      </c>
      <c r="I879" s="12">
        <v>2.8</v>
      </c>
      <c r="J879" s="12">
        <v>5.6</v>
      </c>
      <c r="K879" s="12">
        <v>19.2</v>
      </c>
      <c r="L879" s="12">
        <v>31</v>
      </c>
      <c r="M879" s="12">
        <v>2</v>
      </c>
      <c r="N879" s="12">
        <v>80.099999999999994</v>
      </c>
      <c r="O879" s="12">
        <v>4</v>
      </c>
      <c r="P879" s="12">
        <v>10.4</v>
      </c>
      <c r="Q879" s="12">
        <v>7</v>
      </c>
      <c r="R879" s="114"/>
      <c r="S879" s="99"/>
      <c r="T879" s="99"/>
      <c r="U879" s="99"/>
      <c r="V879" s="99"/>
      <c r="W879" s="99"/>
      <c r="X879" s="99"/>
      <c r="Y879" s="99"/>
      <c r="Z879" s="99"/>
      <c r="AA879" s="99"/>
      <c r="AB879" s="99"/>
      <c r="AC879" s="99"/>
      <c r="AD879" s="99"/>
      <c r="AE879" s="99"/>
      <c r="AF879" s="99"/>
      <c r="AG879" s="99"/>
      <c r="AH879" s="99"/>
      <c r="AI879" s="99"/>
      <c r="AJ879" s="99"/>
      <c r="AK879" s="99"/>
      <c r="AL879" s="99"/>
      <c r="AM879" s="99"/>
      <c r="AN879" s="99"/>
      <c r="AO879" s="52"/>
      <c r="AP879" s="52"/>
      <c r="AQ879" s="52"/>
    </row>
    <row r="880" spans="1:43">
      <c r="A880" s="1" t="s">
        <v>5</v>
      </c>
      <c r="B880" s="1">
        <v>13067030227</v>
      </c>
      <c r="C880" s="1"/>
      <c r="D880" s="12">
        <v>82.9</v>
      </c>
      <c r="E880" s="12">
        <v>76</v>
      </c>
      <c r="F880" s="12">
        <v>56.6</v>
      </c>
      <c r="G880" s="12">
        <v>43</v>
      </c>
      <c r="H880" s="12">
        <v>5.7</v>
      </c>
      <c r="I880" s="12">
        <v>16</v>
      </c>
      <c r="J880" s="12">
        <v>11.3</v>
      </c>
      <c r="K880" s="12">
        <v>20.100000000000001</v>
      </c>
      <c r="L880" s="12">
        <v>35.9</v>
      </c>
      <c r="M880" s="12">
        <v>9.4</v>
      </c>
      <c r="N880" s="12">
        <v>80.099999999999994</v>
      </c>
      <c r="O880" s="12">
        <v>8.8000000000000007</v>
      </c>
      <c r="P880" s="12">
        <v>31.6</v>
      </c>
      <c r="Q880" s="12">
        <v>13.8</v>
      </c>
      <c r="R880" s="114"/>
      <c r="S880" s="99"/>
      <c r="T880" s="99"/>
      <c r="U880" s="99"/>
      <c r="V880" s="99"/>
      <c r="W880" s="99"/>
      <c r="X880" s="99"/>
      <c r="Y880" s="99"/>
      <c r="Z880" s="99"/>
      <c r="AA880" s="99"/>
      <c r="AB880" s="99"/>
      <c r="AC880" s="99"/>
      <c r="AD880" s="99"/>
      <c r="AE880" s="99"/>
      <c r="AF880" s="99"/>
      <c r="AG880" s="99"/>
      <c r="AH880" s="99"/>
      <c r="AI880" s="99"/>
      <c r="AJ880" s="99"/>
      <c r="AK880" s="99"/>
      <c r="AL880" s="99"/>
      <c r="AM880" s="99"/>
      <c r="AN880" s="99"/>
      <c r="AO880" s="52"/>
      <c r="AP880" s="52"/>
      <c r="AQ880" s="52"/>
    </row>
    <row r="881" spans="1:43">
      <c r="A881" s="1" t="s">
        <v>5</v>
      </c>
      <c r="B881" s="1">
        <v>13067030228</v>
      </c>
      <c r="C881" s="1"/>
      <c r="D881" s="12">
        <v>79</v>
      </c>
      <c r="E881" s="12">
        <v>75</v>
      </c>
      <c r="F881" s="12">
        <v>69.099999999999994</v>
      </c>
      <c r="G881" s="12">
        <v>40.200000000000003</v>
      </c>
      <c r="H881" s="12">
        <v>6</v>
      </c>
      <c r="I881" s="12">
        <v>24.7</v>
      </c>
      <c r="J881" s="12">
        <v>24.3</v>
      </c>
      <c r="K881" s="12">
        <v>30.1</v>
      </c>
      <c r="L881" s="12">
        <v>47</v>
      </c>
      <c r="M881" s="12">
        <v>8.4</v>
      </c>
      <c r="N881" s="12">
        <v>82.7</v>
      </c>
      <c r="O881" s="12">
        <v>8.1</v>
      </c>
      <c r="P881" s="12">
        <v>27.9</v>
      </c>
      <c r="Q881" s="12">
        <v>10.199999999999999</v>
      </c>
      <c r="R881" s="114"/>
      <c r="S881" s="99"/>
      <c r="T881" s="99"/>
      <c r="U881" s="99"/>
      <c r="V881" s="99"/>
      <c r="W881" s="99"/>
      <c r="X881" s="99"/>
      <c r="Y881" s="99"/>
      <c r="Z881" s="99"/>
      <c r="AA881" s="99"/>
      <c r="AB881" s="99"/>
      <c r="AC881" s="99"/>
      <c r="AD881" s="99"/>
      <c r="AE881" s="99"/>
      <c r="AF881" s="99"/>
      <c r="AG881" s="99"/>
      <c r="AH881" s="99"/>
      <c r="AI881" s="99"/>
      <c r="AJ881" s="99"/>
      <c r="AK881" s="99"/>
      <c r="AL881" s="99"/>
      <c r="AM881" s="99"/>
      <c r="AN881" s="99"/>
      <c r="AO881" s="52"/>
      <c r="AP881" s="52"/>
      <c r="AQ881" s="52"/>
    </row>
    <row r="882" spans="1:43">
      <c r="A882" s="1" t="s">
        <v>5</v>
      </c>
      <c r="B882" s="1">
        <v>13067030229</v>
      </c>
      <c r="C882" s="1"/>
      <c r="D882" s="12">
        <v>82.9</v>
      </c>
      <c r="E882" s="12">
        <v>76</v>
      </c>
      <c r="F882" s="12">
        <v>56.5</v>
      </c>
      <c r="G882" s="12">
        <v>44.5</v>
      </c>
      <c r="H882" s="12">
        <v>6.7</v>
      </c>
      <c r="I882" s="12">
        <v>34.5</v>
      </c>
      <c r="J882" s="12">
        <v>22.1</v>
      </c>
      <c r="K882" s="12">
        <v>14.1</v>
      </c>
      <c r="L882" s="12">
        <v>38</v>
      </c>
      <c r="M882" s="12">
        <v>13.8</v>
      </c>
      <c r="N882" s="12">
        <v>80.099999999999994</v>
      </c>
      <c r="O882" s="12">
        <v>7.3</v>
      </c>
      <c r="P882" s="12">
        <v>21.1</v>
      </c>
      <c r="Q882" s="12">
        <v>16.899999999999999</v>
      </c>
      <c r="R882" s="114"/>
      <c r="S882" s="99"/>
      <c r="T882" s="99"/>
      <c r="U882" s="99"/>
      <c r="V882" s="99"/>
      <c r="W882" s="99"/>
      <c r="X882" s="99"/>
      <c r="Y882" s="99"/>
      <c r="Z882" s="99"/>
      <c r="AA882" s="99"/>
      <c r="AB882" s="99"/>
      <c r="AC882" s="99"/>
      <c r="AD882" s="99"/>
      <c r="AE882" s="99"/>
      <c r="AF882" s="99"/>
      <c r="AG882" s="99"/>
      <c r="AH882" s="99"/>
      <c r="AI882" s="99"/>
      <c r="AJ882" s="99"/>
      <c r="AK882" s="99"/>
      <c r="AL882" s="99"/>
      <c r="AM882" s="99"/>
      <c r="AN882" s="99"/>
      <c r="AO882" s="52"/>
      <c r="AP882" s="52"/>
      <c r="AQ882" s="52"/>
    </row>
    <row r="883" spans="1:43">
      <c r="A883" s="1" t="s">
        <v>5</v>
      </c>
      <c r="B883" s="1">
        <v>13067030230</v>
      </c>
      <c r="C883" s="1"/>
      <c r="D883" s="12">
        <v>80</v>
      </c>
      <c r="E883" s="12">
        <v>78.599999999999994</v>
      </c>
      <c r="F883" s="12">
        <v>48.4</v>
      </c>
      <c r="G883" s="12">
        <v>28.3</v>
      </c>
      <c r="H883" s="12">
        <v>9.5</v>
      </c>
      <c r="I883" s="12">
        <v>12.8</v>
      </c>
      <c r="J883" s="12">
        <v>19.8</v>
      </c>
      <c r="K883" s="12">
        <v>19.7</v>
      </c>
      <c r="L883" s="12">
        <v>35</v>
      </c>
      <c r="M883" s="12">
        <v>9.9</v>
      </c>
      <c r="N883" s="12">
        <v>83.7</v>
      </c>
      <c r="O883" s="12">
        <v>6.4</v>
      </c>
      <c r="P883" s="12">
        <v>24.4</v>
      </c>
      <c r="Q883" s="12">
        <v>10.4</v>
      </c>
      <c r="R883" s="114"/>
      <c r="S883" s="99"/>
      <c r="T883" s="99"/>
      <c r="U883" s="99"/>
      <c r="V883" s="99"/>
      <c r="W883" s="99"/>
      <c r="X883" s="99"/>
      <c r="Y883" s="99"/>
      <c r="Z883" s="99"/>
      <c r="AA883" s="99"/>
      <c r="AB883" s="99"/>
      <c r="AC883" s="99"/>
      <c r="AD883" s="99"/>
      <c r="AE883" s="99"/>
      <c r="AF883" s="99"/>
      <c r="AG883" s="99"/>
      <c r="AH883" s="99"/>
      <c r="AI883" s="99"/>
      <c r="AJ883" s="99"/>
      <c r="AK883" s="99"/>
      <c r="AL883" s="99"/>
      <c r="AM883" s="99"/>
      <c r="AN883" s="99"/>
      <c r="AO883" s="52"/>
      <c r="AP883" s="52"/>
      <c r="AQ883" s="52"/>
    </row>
    <row r="884" spans="1:43">
      <c r="A884" s="1" t="s">
        <v>5</v>
      </c>
      <c r="B884" s="1">
        <v>13067030231</v>
      </c>
      <c r="C884" s="1"/>
      <c r="D884" s="12">
        <v>87.4</v>
      </c>
      <c r="E884" s="12">
        <v>84.3</v>
      </c>
      <c r="F884" s="12">
        <v>64.099999999999994</v>
      </c>
      <c r="G884" s="12">
        <v>42.4</v>
      </c>
      <c r="H884" s="12">
        <v>7.3</v>
      </c>
      <c r="I884" s="12">
        <v>1.7</v>
      </c>
      <c r="J884" s="12">
        <v>2.2000000000000002</v>
      </c>
      <c r="K884" s="12">
        <v>9.6999999999999993</v>
      </c>
      <c r="L884" s="12">
        <v>19.399999999999999</v>
      </c>
      <c r="M884" s="12">
        <v>3.2</v>
      </c>
      <c r="N884" s="12">
        <v>87.6</v>
      </c>
      <c r="O884" s="12">
        <v>2.7</v>
      </c>
      <c r="P884" s="12">
        <v>4.0999999999999996</v>
      </c>
      <c r="Q884" s="12">
        <v>6.5</v>
      </c>
      <c r="R884" s="114"/>
      <c r="S884" s="99"/>
      <c r="T884" s="99"/>
      <c r="U884" s="99"/>
      <c r="V884" s="99"/>
      <c r="W884" s="99"/>
      <c r="X884" s="99"/>
      <c r="Y884" s="99"/>
      <c r="Z884" s="99"/>
      <c r="AA884" s="99"/>
      <c r="AB884" s="99"/>
      <c r="AC884" s="99"/>
      <c r="AD884" s="99"/>
      <c r="AE884" s="99"/>
      <c r="AF884" s="99"/>
      <c r="AG884" s="99"/>
      <c r="AH884" s="99"/>
      <c r="AI884" s="99"/>
      <c r="AJ884" s="99"/>
      <c r="AK884" s="99"/>
      <c r="AL884" s="99"/>
      <c r="AM884" s="99"/>
      <c r="AN884" s="99"/>
      <c r="AO884" s="52"/>
      <c r="AP884" s="52"/>
      <c r="AQ884" s="52"/>
    </row>
    <row r="885" spans="1:43">
      <c r="A885" s="1" t="s">
        <v>5</v>
      </c>
      <c r="B885" s="1">
        <v>13067030232</v>
      </c>
      <c r="C885" s="1"/>
      <c r="D885" s="12">
        <v>86.2</v>
      </c>
      <c r="E885" s="12">
        <v>87.6</v>
      </c>
      <c r="F885" s="12">
        <v>45.8</v>
      </c>
      <c r="G885" s="12">
        <v>54.3</v>
      </c>
      <c r="H885" s="12">
        <v>7.9</v>
      </c>
      <c r="I885" s="12">
        <v>3.5</v>
      </c>
      <c r="J885" s="12">
        <v>13.1</v>
      </c>
      <c r="K885" s="12">
        <v>11</v>
      </c>
      <c r="L885" s="12">
        <v>27.6</v>
      </c>
      <c r="M885" s="12">
        <v>3.2</v>
      </c>
      <c r="N885" s="12">
        <v>87</v>
      </c>
      <c r="O885" s="12">
        <v>6.9</v>
      </c>
      <c r="P885" s="12">
        <v>11.9</v>
      </c>
      <c r="Q885" s="12">
        <v>10.1</v>
      </c>
      <c r="R885" s="114"/>
      <c r="S885" s="99"/>
      <c r="T885" s="99"/>
      <c r="U885" s="99"/>
      <c r="V885" s="99"/>
      <c r="W885" s="99"/>
      <c r="X885" s="99"/>
      <c r="Y885" s="99"/>
      <c r="Z885" s="99"/>
      <c r="AA885" s="99"/>
      <c r="AB885" s="99"/>
      <c r="AC885" s="99"/>
      <c r="AD885" s="99"/>
      <c r="AE885" s="99"/>
      <c r="AF885" s="99"/>
      <c r="AG885" s="99"/>
      <c r="AH885" s="99"/>
      <c r="AI885" s="99"/>
      <c r="AJ885" s="99"/>
      <c r="AK885" s="99"/>
      <c r="AL885" s="99"/>
      <c r="AM885" s="99"/>
      <c r="AN885" s="99"/>
      <c r="AO885" s="52"/>
      <c r="AP885" s="52"/>
      <c r="AQ885" s="52"/>
    </row>
    <row r="886" spans="1:43">
      <c r="A886" s="1" t="s">
        <v>5</v>
      </c>
      <c r="B886" s="1">
        <v>13067030233</v>
      </c>
      <c r="C886" s="1"/>
      <c r="D886" s="12">
        <v>86.2</v>
      </c>
      <c r="E886" s="12">
        <v>87.6</v>
      </c>
      <c r="F886" s="12">
        <v>53.2</v>
      </c>
      <c r="G886" s="12">
        <v>54.3</v>
      </c>
      <c r="H886" s="12">
        <v>5.9</v>
      </c>
      <c r="I886" s="12">
        <v>1</v>
      </c>
      <c r="J886" s="12">
        <v>2.9</v>
      </c>
      <c r="K886" s="12">
        <v>6.6</v>
      </c>
      <c r="L886" s="12">
        <v>22.2</v>
      </c>
      <c r="M886" s="12">
        <v>5.0758999999999999</v>
      </c>
      <c r="N886" s="12">
        <v>87</v>
      </c>
      <c r="O886" s="12">
        <v>2.6</v>
      </c>
      <c r="P886" s="12">
        <v>8.9</v>
      </c>
      <c r="Q886" s="12">
        <v>7.6</v>
      </c>
      <c r="R886" s="114"/>
      <c r="S886" s="99"/>
      <c r="T886" s="99"/>
      <c r="U886" s="99"/>
      <c r="V886" s="99"/>
      <c r="W886" s="99"/>
      <c r="X886" s="99"/>
      <c r="Y886" s="99"/>
      <c r="Z886" s="99"/>
      <c r="AA886" s="99"/>
      <c r="AB886" s="99"/>
      <c r="AC886" s="99"/>
      <c r="AD886" s="99"/>
      <c r="AE886" s="99"/>
      <c r="AF886" s="99"/>
      <c r="AG886" s="99"/>
      <c r="AH886" s="99"/>
      <c r="AI886" s="99"/>
      <c r="AJ886" s="99"/>
      <c r="AK886" s="99"/>
      <c r="AL886" s="99"/>
      <c r="AM886" s="99"/>
      <c r="AN886" s="99"/>
      <c r="AO886" s="52"/>
      <c r="AP886" s="52"/>
      <c r="AQ886" s="52"/>
    </row>
    <row r="887" spans="1:43">
      <c r="A887" s="1" t="s">
        <v>5</v>
      </c>
      <c r="B887" s="1">
        <v>13067030234</v>
      </c>
      <c r="C887" s="1"/>
      <c r="D887" s="12">
        <v>85.8</v>
      </c>
      <c r="E887" s="12">
        <v>86.3</v>
      </c>
      <c r="F887" s="12">
        <v>69.400000000000006</v>
      </c>
      <c r="G887" s="12">
        <v>56.5</v>
      </c>
      <c r="H887" s="12">
        <v>7.8</v>
      </c>
      <c r="I887" s="12">
        <v>2.1</v>
      </c>
      <c r="J887" s="12">
        <v>2.8</v>
      </c>
      <c r="K887" s="12">
        <v>7</v>
      </c>
      <c r="L887" s="12">
        <v>28.6</v>
      </c>
      <c r="M887" s="12">
        <v>4.0999999999999996</v>
      </c>
      <c r="N887" s="12">
        <v>85.6</v>
      </c>
      <c r="O887" s="12">
        <v>0.7</v>
      </c>
      <c r="P887" s="12">
        <v>8.1999999999999993</v>
      </c>
      <c r="Q887" s="12">
        <v>5</v>
      </c>
      <c r="R887" s="114"/>
      <c r="S887" s="99"/>
      <c r="T887" s="99"/>
      <c r="U887" s="99"/>
      <c r="V887" s="99"/>
      <c r="W887" s="99"/>
      <c r="X887" s="99"/>
      <c r="Y887" s="99"/>
      <c r="Z887" s="99"/>
      <c r="AA887" s="99"/>
      <c r="AB887" s="99"/>
      <c r="AC887" s="99"/>
      <c r="AD887" s="99"/>
      <c r="AE887" s="99"/>
      <c r="AF887" s="99"/>
      <c r="AG887" s="99"/>
      <c r="AH887" s="99"/>
      <c r="AI887" s="99"/>
      <c r="AJ887" s="99"/>
      <c r="AK887" s="99"/>
      <c r="AL887" s="99"/>
      <c r="AM887" s="99"/>
      <c r="AN887" s="99"/>
      <c r="AO887" s="52"/>
      <c r="AP887" s="52"/>
      <c r="AQ887" s="52"/>
    </row>
    <row r="888" spans="1:43">
      <c r="A888" s="1" t="s">
        <v>5</v>
      </c>
      <c r="B888" s="1">
        <v>13067030235</v>
      </c>
      <c r="C888" s="1"/>
      <c r="D888" s="12">
        <v>86.2</v>
      </c>
      <c r="E888" s="12">
        <v>87.5</v>
      </c>
      <c r="F888" s="12">
        <v>70.8</v>
      </c>
      <c r="G888" s="12">
        <v>54.1</v>
      </c>
      <c r="H888" s="12">
        <v>4.5999999999999996</v>
      </c>
      <c r="I888" s="12">
        <v>3.0585</v>
      </c>
      <c r="J888" s="12">
        <v>8.6999999999999993</v>
      </c>
      <c r="K888" s="12">
        <v>13.7</v>
      </c>
      <c r="L888" s="12">
        <v>20.100000000000001</v>
      </c>
      <c r="M888" s="12">
        <v>3.3</v>
      </c>
      <c r="N888" s="12">
        <v>86.8</v>
      </c>
      <c r="O888" s="12">
        <v>5.5</v>
      </c>
      <c r="P888" s="12">
        <v>6.8</v>
      </c>
      <c r="Q888" s="12">
        <v>6.9</v>
      </c>
      <c r="R888" s="114"/>
      <c r="S888" s="99"/>
      <c r="T888" s="99"/>
      <c r="U888" s="99"/>
      <c r="V888" s="99"/>
      <c r="W888" s="99"/>
      <c r="X888" s="99"/>
      <c r="Y888" s="99"/>
      <c r="Z888" s="99"/>
      <c r="AA888" s="99"/>
      <c r="AB888" s="99"/>
      <c r="AC888" s="99"/>
      <c r="AD888" s="99"/>
      <c r="AE888" s="99"/>
      <c r="AF888" s="99"/>
      <c r="AG888" s="99"/>
      <c r="AH888" s="99"/>
      <c r="AI888" s="99"/>
      <c r="AJ888" s="99"/>
      <c r="AK888" s="99"/>
      <c r="AL888" s="99"/>
      <c r="AM888" s="99"/>
      <c r="AN888" s="99"/>
      <c r="AO888" s="52"/>
      <c r="AP888" s="52"/>
      <c r="AQ888" s="52"/>
    </row>
    <row r="889" spans="1:43">
      <c r="A889" s="1" t="s">
        <v>5</v>
      </c>
      <c r="B889" s="1">
        <v>13067030236</v>
      </c>
      <c r="C889" s="1"/>
      <c r="D889" s="12">
        <v>96.2</v>
      </c>
      <c r="E889" s="12">
        <v>89.7</v>
      </c>
      <c r="F889" s="12">
        <v>77.900000000000006</v>
      </c>
      <c r="G889" s="12">
        <v>53.5</v>
      </c>
      <c r="H889" s="12">
        <v>7.4</v>
      </c>
      <c r="I889" s="12">
        <v>2.9</v>
      </c>
      <c r="J889" s="12">
        <v>2.6</v>
      </c>
      <c r="K889" s="12">
        <v>3</v>
      </c>
      <c r="L889" s="12">
        <v>28.5</v>
      </c>
      <c r="M889" s="12">
        <v>4.7</v>
      </c>
      <c r="N889" s="12">
        <v>91.3</v>
      </c>
      <c r="O889" s="12">
        <v>0.7</v>
      </c>
      <c r="P889" s="12">
        <v>3.5</v>
      </c>
      <c r="Q889" s="12">
        <v>4.3</v>
      </c>
      <c r="R889" s="114"/>
      <c r="S889" s="99"/>
      <c r="T889" s="99"/>
      <c r="U889" s="99"/>
      <c r="V889" s="99"/>
      <c r="W889" s="99"/>
      <c r="X889" s="99"/>
      <c r="Y889" s="99"/>
      <c r="Z889" s="99"/>
      <c r="AA889" s="99"/>
      <c r="AB889" s="99"/>
      <c r="AC889" s="99"/>
      <c r="AD889" s="99"/>
      <c r="AE889" s="99"/>
      <c r="AF889" s="99"/>
      <c r="AG889" s="99"/>
      <c r="AH889" s="99"/>
      <c r="AI889" s="99"/>
      <c r="AJ889" s="99"/>
      <c r="AK889" s="99"/>
      <c r="AL889" s="99"/>
      <c r="AM889" s="99"/>
      <c r="AN889" s="99"/>
      <c r="AO889" s="52"/>
      <c r="AP889" s="52"/>
      <c r="AQ889" s="52"/>
    </row>
    <row r="890" spans="1:43">
      <c r="A890" s="1" t="s">
        <v>5</v>
      </c>
      <c r="B890" s="1">
        <v>13067030238</v>
      </c>
      <c r="C890" s="1"/>
      <c r="D890" s="12">
        <v>96.2</v>
      </c>
      <c r="E890" s="12">
        <v>89.7</v>
      </c>
      <c r="F890" s="12">
        <v>69.8</v>
      </c>
      <c r="G890" s="12">
        <v>58.9</v>
      </c>
      <c r="H890" s="12">
        <v>6.9</v>
      </c>
      <c r="I890" s="12">
        <v>1</v>
      </c>
      <c r="J890" s="12">
        <v>11.8</v>
      </c>
      <c r="K890" s="12">
        <v>12.8</v>
      </c>
      <c r="L890" s="12">
        <v>26.5</v>
      </c>
      <c r="M890" s="12">
        <v>6.2</v>
      </c>
      <c r="N890" s="12">
        <v>91.3</v>
      </c>
      <c r="O890" s="12">
        <v>6.2</v>
      </c>
      <c r="P890" s="12">
        <v>5.9</v>
      </c>
      <c r="Q890" s="12">
        <v>6</v>
      </c>
      <c r="R890" s="114"/>
      <c r="S890" s="99"/>
      <c r="T890" s="99"/>
      <c r="U890" s="99"/>
      <c r="V890" s="99"/>
      <c r="W890" s="99"/>
      <c r="X890" s="99"/>
      <c r="Y890" s="99"/>
      <c r="Z890" s="99"/>
      <c r="AA890" s="99"/>
      <c r="AB890" s="99"/>
      <c r="AC890" s="99"/>
      <c r="AD890" s="99"/>
      <c r="AE890" s="99"/>
      <c r="AF890" s="99"/>
      <c r="AG890" s="99"/>
      <c r="AH890" s="99"/>
      <c r="AI890" s="99"/>
      <c r="AJ890" s="99"/>
      <c r="AK890" s="99"/>
      <c r="AL890" s="99"/>
      <c r="AM890" s="99"/>
      <c r="AN890" s="99"/>
      <c r="AO890" s="52"/>
      <c r="AP890" s="52"/>
      <c r="AQ890" s="52"/>
    </row>
    <row r="891" spans="1:43">
      <c r="A891" s="1" t="s">
        <v>5</v>
      </c>
      <c r="B891" s="1">
        <v>13067030239</v>
      </c>
      <c r="C891" s="1"/>
      <c r="D891" s="12">
        <v>96.2</v>
      </c>
      <c r="E891" s="12">
        <v>89.7</v>
      </c>
      <c r="F891" s="12">
        <v>76.599999999999994</v>
      </c>
      <c r="G891" s="12">
        <v>58.4</v>
      </c>
      <c r="H891" s="12">
        <v>7.8</v>
      </c>
      <c r="I891" s="12">
        <v>0.8</v>
      </c>
      <c r="J891" s="12">
        <v>7.1</v>
      </c>
      <c r="K891" s="12">
        <v>7.7</v>
      </c>
      <c r="L891" s="12">
        <v>27.9</v>
      </c>
      <c r="M891" s="12">
        <v>5.0999999999999996</v>
      </c>
      <c r="N891" s="12">
        <v>91.3</v>
      </c>
      <c r="O891" s="12">
        <v>5.6</v>
      </c>
      <c r="P891" s="12">
        <v>9.3000000000000007</v>
      </c>
      <c r="Q891" s="12">
        <v>6.2</v>
      </c>
      <c r="R891" s="114"/>
      <c r="S891" s="99"/>
      <c r="T891" s="99"/>
      <c r="U891" s="99"/>
      <c r="V891" s="99"/>
      <c r="W891" s="99"/>
      <c r="X891" s="99"/>
      <c r="Y891" s="99"/>
      <c r="Z891" s="99"/>
      <c r="AA891" s="99"/>
      <c r="AB891" s="99"/>
      <c r="AC891" s="99"/>
      <c r="AD891" s="99"/>
      <c r="AE891" s="99"/>
      <c r="AF891" s="99"/>
      <c r="AG891" s="99"/>
      <c r="AH891" s="99"/>
      <c r="AI891" s="99"/>
      <c r="AJ891" s="99"/>
      <c r="AK891" s="99"/>
      <c r="AL891" s="99"/>
      <c r="AM891" s="99"/>
      <c r="AN891" s="99"/>
      <c r="AO891" s="52"/>
      <c r="AP891" s="52"/>
      <c r="AQ891" s="52"/>
    </row>
    <row r="892" spans="1:43">
      <c r="A892" s="1" t="s">
        <v>5</v>
      </c>
      <c r="B892" s="1">
        <v>13067030310</v>
      </c>
      <c r="C892" s="1"/>
      <c r="D892" s="12">
        <v>78.7</v>
      </c>
      <c r="E892" s="12">
        <v>74.8</v>
      </c>
      <c r="F892" s="12">
        <v>68.5</v>
      </c>
      <c r="G892" s="12">
        <v>36.6</v>
      </c>
      <c r="H892" s="12">
        <v>7.3</v>
      </c>
      <c r="I892" s="12">
        <v>11.1</v>
      </c>
      <c r="J892" s="12">
        <v>10.3</v>
      </c>
      <c r="K892" s="12">
        <v>21.2</v>
      </c>
      <c r="L892" s="12">
        <v>34.9</v>
      </c>
      <c r="M892" s="12">
        <v>9.6999999999999993</v>
      </c>
      <c r="N892" s="12">
        <v>82.8</v>
      </c>
      <c r="O892" s="12">
        <v>7.8</v>
      </c>
      <c r="P892" s="12">
        <v>20.100000000000001</v>
      </c>
      <c r="Q892" s="12">
        <v>7.6</v>
      </c>
      <c r="R892" s="114"/>
      <c r="S892" s="99"/>
      <c r="T892" s="99"/>
      <c r="U892" s="99"/>
      <c r="V892" s="99"/>
      <c r="W892" s="99"/>
      <c r="X892" s="99"/>
      <c r="Y892" s="99"/>
      <c r="Z892" s="99"/>
      <c r="AA892" s="99"/>
      <c r="AB892" s="99"/>
      <c r="AC892" s="99"/>
      <c r="AD892" s="99"/>
      <c r="AE892" s="99"/>
      <c r="AF892" s="99"/>
      <c r="AG892" s="99"/>
      <c r="AH892" s="99"/>
      <c r="AI892" s="99"/>
      <c r="AJ892" s="99"/>
      <c r="AK892" s="99"/>
      <c r="AL892" s="99"/>
      <c r="AM892" s="99"/>
      <c r="AN892" s="99"/>
      <c r="AO892" s="52"/>
      <c r="AP892" s="52"/>
      <c r="AQ892" s="52"/>
    </row>
    <row r="893" spans="1:43">
      <c r="A893" s="1" t="s">
        <v>5</v>
      </c>
      <c r="B893" s="1">
        <v>13067030311</v>
      </c>
      <c r="C893" s="1"/>
      <c r="D893" s="12">
        <v>79.400000000000006</v>
      </c>
      <c r="E893" s="12">
        <v>75.7</v>
      </c>
      <c r="F893" s="12">
        <v>75.7</v>
      </c>
      <c r="G893" s="12">
        <v>37</v>
      </c>
      <c r="H893" s="12">
        <v>8.6999999999999993</v>
      </c>
      <c r="I893" s="12">
        <v>1</v>
      </c>
      <c r="J893" s="12">
        <v>6.6</v>
      </c>
      <c r="K893" s="12">
        <v>8.9</v>
      </c>
      <c r="L893" s="12">
        <v>18.3</v>
      </c>
      <c r="M893" s="12">
        <v>4.5</v>
      </c>
      <c r="N893" s="12">
        <v>83.1</v>
      </c>
      <c r="O893" s="12">
        <v>4.3</v>
      </c>
      <c r="P893" s="12">
        <v>13.3</v>
      </c>
      <c r="Q893" s="12">
        <v>7.3</v>
      </c>
      <c r="R893" s="114"/>
      <c r="S893" s="99"/>
      <c r="T893" s="99"/>
      <c r="U893" s="99"/>
      <c r="V893" s="99"/>
      <c r="W893" s="99"/>
      <c r="X893" s="99"/>
      <c r="Y893" s="99"/>
      <c r="Z893" s="99"/>
      <c r="AA893" s="99"/>
      <c r="AB893" s="99"/>
      <c r="AC893" s="99"/>
      <c r="AD893" s="99"/>
      <c r="AE893" s="99"/>
      <c r="AF893" s="99"/>
      <c r="AG893" s="99"/>
      <c r="AH893" s="99"/>
      <c r="AI893" s="99"/>
      <c r="AJ893" s="99"/>
      <c r="AK893" s="99"/>
      <c r="AL893" s="99"/>
      <c r="AM893" s="99"/>
      <c r="AN893" s="99"/>
      <c r="AO893" s="52"/>
      <c r="AP893" s="52"/>
      <c r="AQ893" s="52"/>
    </row>
    <row r="894" spans="1:43">
      <c r="A894" s="1" t="s">
        <v>5</v>
      </c>
      <c r="B894" s="1">
        <v>13067030312</v>
      </c>
      <c r="C894" s="1"/>
      <c r="D894" s="12">
        <v>80.900000000000006</v>
      </c>
      <c r="E894" s="12">
        <v>76.599999999999994</v>
      </c>
      <c r="F894" s="12">
        <v>66.5</v>
      </c>
      <c r="G894" s="12">
        <v>29.1</v>
      </c>
      <c r="H894" s="12">
        <v>5.8</v>
      </c>
      <c r="I894" s="12">
        <v>21</v>
      </c>
      <c r="J894" s="12">
        <v>19.899999999999999</v>
      </c>
      <c r="K894" s="12">
        <v>21</v>
      </c>
      <c r="L894" s="12">
        <v>29.8</v>
      </c>
      <c r="M894" s="12">
        <v>4.5999999999999996</v>
      </c>
      <c r="N894" s="12">
        <v>82.1</v>
      </c>
      <c r="O894" s="12">
        <v>5.0999999999999996</v>
      </c>
      <c r="P894" s="12">
        <v>16.5</v>
      </c>
      <c r="Q894" s="12">
        <v>10.3</v>
      </c>
      <c r="R894" s="114"/>
      <c r="S894" s="99"/>
      <c r="T894" s="99"/>
      <c r="U894" s="99"/>
      <c r="V894" s="99"/>
      <c r="W894" s="99"/>
      <c r="X894" s="99"/>
      <c r="Y894" s="99"/>
      <c r="Z894" s="99"/>
      <c r="AA894" s="99"/>
      <c r="AB894" s="99"/>
      <c r="AC894" s="99"/>
      <c r="AD894" s="99"/>
      <c r="AE894" s="99"/>
      <c r="AF894" s="99"/>
      <c r="AG894" s="99"/>
      <c r="AH894" s="99"/>
      <c r="AI894" s="99"/>
      <c r="AJ894" s="99"/>
      <c r="AK894" s="99"/>
      <c r="AL894" s="99"/>
      <c r="AM894" s="99"/>
      <c r="AN894" s="99"/>
      <c r="AO894" s="52"/>
      <c r="AP894" s="52"/>
      <c r="AQ894" s="52"/>
    </row>
    <row r="895" spans="1:43">
      <c r="A895" s="1" t="s">
        <v>5</v>
      </c>
      <c r="B895" s="1">
        <v>13067030313</v>
      </c>
      <c r="C895" s="1"/>
      <c r="D895" s="12">
        <v>80.8</v>
      </c>
      <c r="E895" s="12">
        <v>76.599999999999994</v>
      </c>
      <c r="F895" s="12">
        <v>66.3</v>
      </c>
      <c r="G895" s="12">
        <v>26.8</v>
      </c>
      <c r="H895" s="12">
        <v>7.6</v>
      </c>
      <c r="I895" s="12">
        <v>14.3</v>
      </c>
      <c r="J895" s="12">
        <v>-2.2703000000000002</v>
      </c>
      <c r="K895" s="12">
        <v>10.5</v>
      </c>
      <c r="L895" s="12">
        <v>27.6</v>
      </c>
      <c r="M895" s="12">
        <v>4.5</v>
      </c>
      <c r="N895" s="12">
        <v>82.1</v>
      </c>
      <c r="O895" s="12">
        <v>4.5</v>
      </c>
      <c r="P895" s="12">
        <v>12.4</v>
      </c>
      <c r="Q895" s="12">
        <v>9.9</v>
      </c>
      <c r="R895" s="114"/>
      <c r="S895" s="99"/>
      <c r="T895" s="99"/>
      <c r="U895" s="99"/>
      <c r="V895" s="99"/>
      <c r="W895" s="99"/>
      <c r="X895" s="99"/>
      <c r="Y895" s="99"/>
      <c r="Z895" s="99"/>
      <c r="AA895" s="99"/>
      <c r="AB895" s="99"/>
      <c r="AC895" s="99"/>
      <c r="AD895" s="99"/>
      <c r="AE895" s="99"/>
      <c r="AF895" s="99"/>
      <c r="AG895" s="99"/>
      <c r="AH895" s="99"/>
      <c r="AI895" s="99"/>
      <c r="AJ895" s="99"/>
      <c r="AK895" s="99"/>
      <c r="AL895" s="99"/>
      <c r="AM895" s="99"/>
      <c r="AN895" s="99"/>
      <c r="AO895" s="52"/>
      <c r="AP895" s="52"/>
      <c r="AQ895" s="52"/>
    </row>
    <row r="896" spans="1:43">
      <c r="A896" s="1" t="s">
        <v>5</v>
      </c>
      <c r="B896" s="1">
        <v>13067030314</v>
      </c>
      <c r="C896" s="1"/>
      <c r="D896" s="12">
        <v>86.7</v>
      </c>
      <c r="E896" s="12">
        <v>85.7</v>
      </c>
      <c r="F896" s="12">
        <v>68.599999999999994</v>
      </c>
      <c r="G896" s="12">
        <v>68.3</v>
      </c>
      <c r="H896" s="12">
        <v>6.3</v>
      </c>
      <c r="I896" s="12">
        <v>8.5</v>
      </c>
      <c r="J896" s="12">
        <v>6.9</v>
      </c>
      <c r="K896" s="12">
        <v>15.6</v>
      </c>
      <c r="L896" s="12">
        <v>29.1</v>
      </c>
      <c r="M896" s="12">
        <v>3.1</v>
      </c>
      <c r="N896" s="12">
        <v>87.9</v>
      </c>
      <c r="O896" s="12">
        <v>5.7</v>
      </c>
      <c r="P896" s="12">
        <v>16.399999999999999</v>
      </c>
      <c r="Q896" s="12">
        <v>7.6</v>
      </c>
      <c r="R896" s="114"/>
      <c r="S896" s="99"/>
      <c r="T896" s="99"/>
      <c r="U896" s="99"/>
      <c r="V896" s="99"/>
      <c r="W896" s="99"/>
      <c r="X896" s="99"/>
      <c r="Y896" s="99"/>
      <c r="Z896" s="99"/>
      <c r="AA896" s="99"/>
      <c r="AB896" s="99"/>
      <c r="AC896" s="99"/>
      <c r="AD896" s="99"/>
      <c r="AE896" s="99"/>
      <c r="AF896" s="99"/>
      <c r="AG896" s="99"/>
      <c r="AH896" s="99"/>
      <c r="AI896" s="99"/>
      <c r="AJ896" s="99"/>
      <c r="AK896" s="99"/>
      <c r="AL896" s="99"/>
      <c r="AM896" s="99"/>
      <c r="AN896" s="99"/>
      <c r="AO896" s="52"/>
      <c r="AP896" s="52"/>
      <c r="AQ896" s="52"/>
    </row>
    <row r="897" spans="1:43">
      <c r="A897" s="1" t="s">
        <v>5</v>
      </c>
      <c r="B897" s="1">
        <v>13067030318</v>
      </c>
      <c r="C897" s="1"/>
      <c r="D897" s="12">
        <v>87.2</v>
      </c>
      <c r="E897" s="12">
        <v>85.1</v>
      </c>
      <c r="F897" s="12">
        <v>81.599999999999994</v>
      </c>
      <c r="G897" s="12">
        <v>62.1</v>
      </c>
      <c r="H897" s="12">
        <v>9.6</v>
      </c>
      <c r="I897" s="12">
        <v>5.0999999999999996</v>
      </c>
      <c r="J897" s="12">
        <v>2.9</v>
      </c>
      <c r="K897" s="12">
        <v>10.199999999999999</v>
      </c>
      <c r="L897" s="12">
        <v>32.299999999999997</v>
      </c>
      <c r="M897" s="12">
        <v>-1.8932</v>
      </c>
      <c r="N897" s="12">
        <v>90</v>
      </c>
      <c r="O897" s="12">
        <v>1.8</v>
      </c>
      <c r="P897" s="12">
        <v>5.3</v>
      </c>
      <c r="Q897" s="12">
        <v>7.2</v>
      </c>
      <c r="R897" s="114"/>
      <c r="S897" s="99"/>
      <c r="T897" s="99"/>
      <c r="U897" s="99"/>
      <c r="V897" s="99"/>
      <c r="W897" s="99"/>
      <c r="X897" s="99"/>
      <c r="Y897" s="99"/>
      <c r="Z897" s="99"/>
      <c r="AA897" s="99"/>
      <c r="AB897" s="99"/>
      <c r="AC897" s="99"/>
      <c r="AD897" s="99"/>
      <c r="AE897" s="99"/>
      <c r="AF897" s="99"/>
      <c r="AG897" s="99"/>
      <c r="AH897" s="99"/>
      <c r="AI897" s="99"/>
      <c r="AJ897" s="99"/>
      <c r="AK897" s="99"/>
      <c r="AL897" s="99"/>
      <c r="AM897" s="99"/>
      <c r="AN897" s="99"/>
      <c r="AO897" s="52"/>
      <c r="AP897" s="52"/>
      <c r="AQ897" s="52"/>
    </row>
    <row r="898" spans="1:43">
      <c r="A898" s="1" t="s">
        <v>5</v>
      </c>
      <c r="B898" s="1">
        <v>13067030319</v>
      </c>
      <c r="C898" s="1"/>
      <c r="D898" s="12">
        <v>92.7</v>
      </c>
      <c r="E898" s="12">
        <v>89.7</v>
      </c>
      <c r="F898" s="12">
        <v>82.7</v>
      </c>
      <c r="G898" s="12">
        <v>74.599999999999994</v>
      </c>
      <c r="H898" s="12">
        <v>11.3</v>
      </c>
      <c r="I898" s="12">
        <v>7.3</v>
      </c>
      <c r="J898" s="12">
        <v>6.1</v>
      </c>
      <c r="K898" s="12">
        <v>10.1</v>
      </c>
      <c r="L898" s="12">
        <v>30.6</v>
      </c>
      <c r="M898" s="12">
        <v>-1.2673000000000001</v>
      </c>
      <c r="N898" s="12">
        <v>94.4</v>
      </c>
      <c r="O898" s="12">
        <v>0.8</v>
      </c>
      <c r="P898" s="12">
        <v>5.9</v>
      </c>
      <c r="Q898" s="12">
        <v>6.5</v>
      </c>
      <c r="R898" s="114"/>
      <c r="S898" s="99"/>
      <c r="T898" s="99"/>
      <c r="U898" s="99"/>
      <c r="V898" s="99"/>
      <c r="W898" s="99"/>
      <c r="X898" s="99"/>
      <c r="Y898" s="99"/>
      <c r="Z898" s="99"/>
      <c r="AA898" s="99"/>
      <c r="AB898" s="99"/>
      <c r="AC898" s="99"/>
      <c r="AD898" s="99"/>
      <c r="AE898" s="99"/>
      <c r="AF898" s="99"/>
      <c r="AG898" s="99"/>
      <c r="AH898" s="99"/>
      <c r="AI898" s="99"/>
      <c r="AJ898" s="99"/>
      <c r="AK898" s="99"/>
      <c r="AL898" s="99"/>
      <c r="AM898" s="99"/>
      <c r="AN898" s="99"/>
      <c r="AO898" s="52"/>
      <c r="AP898" s="52"/>
      <c r="AQ898" s="52"/>
    </row>
    <row r="899" spans="1:43">
      <c r="A899" s="1" t="s">
        <v>5</v>
      </c>
      <c r="B899" s="1">
        <v>13067030320</v>
      </c>
      <c r="C899" s="1"/>
      <c r="D899" s="12">
        <v>75.3</v>
      </c>
      <c r="E899" s="12">
        <v>75.2</v>
      </c>
      <c r="F899" s="12">
        <v>66.2</v>
      </c>
      <c r="G899" s="12">
        <v>35.9</v>
      </c>
      <c r="H899" s="12">
        <v>11.4</v>
      </c>
      <c r="I899" s="12">
        <v>1.9</v>
      </c>
      <c r="J899" s="12">
        <v>16</v>
      </c>
      <c r="K899" s="12">
        <v>9.8000000000000007</v>
      </c>
      <c r="L899" s="12">
        <v>33.1</v>
      </c>
      <c r="M899" s="12">
        <v>2.7111999999999998</v>
      </c>
      <c r="N899" s="12">
        <v>81.2</v>
      </c>
      <c r="O899" s="12">
        <v>0.9</v>
      </c>
      <c r="P899" s="12">
        <v>8.9</v>
      </c>
      <c r="Q899" s="12">
        <v>3.2</v>
      </c>
      <c r="R899" s="114"/>
      <c r="S899" s="99"/>
      <c r="T899" s="99"/>
      <c r="U899" s="99"/>
      <c r="V899" s="99"/>
      <c r="W899" s="99"/>
      <c r="X899" s="99"/>
      <c r="Y899" s="99"/>
      <c r="Z899" s="99"/>
      <c r="AA899" s="99"/>
      <c r="AB899" s="99"/>
      <c r="AC899" s="99"/>
      <c r="AD899" s="99"/>
      <c r="AE899" s="99"/>
      <c r="AF899" s="99"/>
      <c r="AG899" s="99"/>
      <c r="AH899" s="99"/>
      <c r="AI899" s="99"/>
      <c r="AJ899" s="99"/>
      <c r="AK899" s="99"/>
      <c r="AL899" s="99"/>
      <c r="AM899" s="99"/>
      <c r="AN899" s="99"/>
      <c r="AO899" s="52"/>
      <c r="AP899" s="52"/>
      <c r="AQ899" s="52"/>
    </row>
    <row r="900" spans="1:43">
      <c r="A900" s="1" t="s">
        <v>5</v>
      </c>
      <c r="B900" s="1">
        <v>13067030322</v>
      </c>
      <c r="C900" s="1"/>
      <c r="D900" s="12">
        <v>91.5</v>
      </c>
      <c r="E900" s="12">
        <v>93</v>
      </c>
      <c r="F900" s="12">
        <v>73.3</v>
      </c>
      <c r="G900" s="12">
        <v>67.599999999999994</v>
      </c>
      <c r="H900" s="12">
        <v>6.2</v>
      </c>
      <c r="I900" s="12">
        <v>3.7</v>
      </c>
      <c r="J900" s="12">
        <v>1.3</v>
      </c>
      <c r="K900" s="12">
        <v>10</v>
      </c>
      <c r="L900" s="12">
        <v>22.9</v>
      </c>
      <c r="M900" s="12">
        <v>5.8291000000000004</v>
      </c>
      <c r="N900" s="12">
        <v>92.3</v>
      </c>
      <c r="O900" s="12">
        <v>4.5999999999999996</v>
      </c>
      <c r="P900" s="12">
        <v>11.9</v>
      </c>
      <c r="Q900" s="12">
        <v>6.2</v>
      </c>
      <c r="R900" s="114"/>
      <c r="S900" s="99"/>
      <c r="T900" s="99"/>
      <c r="U900" s="99"/>
      <c r="V900" s="99"/>
      <c r="W900" s="99"/>
      <c r="X900" s="99"/>
      <c r="Y900" s="99"/>
      <c r="Z900" s="99"/>
      <c r="AA900" s="99"/>
      <c r="AB900" s="99"/>
      <c r="AC900" s="99"/>
      <c r="AD900" s="99"/>
      <c r="AE900" s="99"/>
      <c r="AF900" s="99"/>
      <c r="AG900" s="99"/>
      <c r="AH900" s="99"/>
      <c r="AI900" s="99"/>
      <c r="AJ900" s="99"/>
      <c r="AK900" s="99"/>
      <c r="AL900" s="99"/>
      <c r="AM900" s="99"/>
      <c r="AN900" s="99"/>
      <c r="AO900" s="52"/>
      <c r="AP900" s="52"/>
      <c r="AQ900" s="52"/>
    </row>
    <row r="901" spans="1:43">
      <c r="A901" s="1" t="s">
        <v>5</v>
      </c>
      <c r="B901" s="1">
        <v>13067030324</v>
      </c>
      <c r="C901" s="1"/>
      <c r="D901" s="12">
        <v>78.5</v>
      </c>
      <c r="E901" s="12">
        <v>74.599999999999994</v>
      </c>
      <c r="F901" s="12">
        <v>78.900000000000006</v>
      </c>
      <c r="G901" s="12">
        <v>36.1</v>
      </c>
      <c r="H901" s="12">
        <v>7.9</v>
      </c>
      <c r="I901" s="12">
        <v>21.9</v>
      </c>
      <c r="J901" s="12">
        <v>9.1</v>
      </c>
      <c r="K901" s="12">
        <v>8.6999999999999993</v>
      </c>
      <c r="L901" s="12">
        <v>23.2</v>
      </c>
      <c r="M901" s="12">
        <v>3.7</v>
      </c>
      <c r="N901" s="12">
        <v>82.9</v>
      </c>
      <c r="O901" s="12">
        <v>6.1</v>
      </c>
      <c r="P901" s="12">
        <v>16.3</v>
      </c>
      <c r="Q901" s="12">
        <v>7.8</v>
      </c>
      <c r="R901" s="114"/>
      <c r="S901" s="99"/>
      <c r="T901" s="99"/>
      <c r="U901" s="99"/>
      <c r="V901" s="99"/>
      <c r="W901" s="99"/>
      <c r="X901" s="99"/>
      <c r="Y901" s="99"/>
      <c r="Z901" s="99"/>
      <c r="AA901" s="99"/>
      <c r="AB901" s="99"/>
      <c r="AC901" s="99"/>
      <c r="AD901" s="99"/>
      <c r="AE901" s="99"/>
      <c r="AF901" s="99"/>
      <c r="AG901" s="99"/>
      <c r="AH901" s="99"/>
      <c r="AI901" s="99"/>
      <c r="AJ901" s="99"/>
      <c r="AK901" s="99"/>
      <c r="AL901" s="99"/>
      <c r="AM901" s="99"/>
      <c r="AN901" s="99"/>
      <c r="AO901" s="52"/>
      <c r="AP901" s="52"/>
      <c r="AQ901" s="52"/>
    </row>
    <row r="902" spans="1:43">
      <c r="A902" s="1" t="s">
        <v>5</v>
      </c>
      <c r="B902" s="1">
        <v>13067030326</v>
      </c>
      <c r="C902" s="1"/>
      <c r="D902" s="12">
        <v>91.5</v>
      </c>
      <c r="E902" s="12">
        <v>93</v>
      </c>
      <c r="F902" s="12">
        <v>76.7</v>
      </c>
      <c r="G902" s="12">
        <v>67.099999999999994</v>
      </c>
      <c r="H902" s="12">
        <v>6.22</v>
      </c>
      <c r="I902" s="12">
        <v>2.2999999999999998</v>
      </c>
      <c r="J902" s="12">
        <v>3.8</v>
      </c>
      <c r="K902" s="12">
        <v>4.5</v>
      </c>
      <c r="L902" s="12">
        <v>21.7</v>
      </c>
      <c r="M902" s="12">
        <v>3.2585999999999999</v>
      </c>
      <c r="N902" s="12">
        <v>92.3</v>
      </c>
      <c r="O902" s="12">
        <v>1.9</v>
      </c>
      <c r="P902" s="12">
        <v>12.4</v>
      </c>
      <c r="Q902" s="12">
        <v>4</v>
      </c>
      <c r="R902" s="114"/>
      <c r="S902" s="99"/>
      <c r="T902" s="99"/>
      <c r="U902" s="99"/>
      <c r="V902" s="99"/>
      <c r="W902" s="99"/>
      <c r="X902" s="99"/>
      <c r="Y902" s="99"/>
      <c r="Z902" s="99"/>
      <c r="AA902" s="99"/>
      <c r="AB902" s="99"/>
      <c r="AC902" s="99"/>
      <c r="AD902" s="99"/>
      <c r="AE902" s="99"/>
      <c r="AF902" s="99"/>
      <c r="AG902" s="99"/>
      <c r="AH902" s="99"/>
      <c r="AI902" s="99"/>
      <c r="AJ902" s="99"/>
      <c r="AK902" s="99"/>
      <c r="AL902" s="99"/>
      <c r="AM902" s="99"/>
      <c r="AN902" s="99"/>
      <c r="AO902" s="52"/>
      <c r="AP902" s="52"/>
      <c r="AQ902" s="52"/>
    </row>
    <row r="903" spans="1:43">
      <c r="A903" s="1" t="s">
        <v>5</v>
      </c>
      <c r="B903" s="1">
        <v>13067030327</v>
      </c>
      <c r="C903" s="1"/>
      <c r="D903" s="12">
        <v>88</v>
      </c>
      <c r="E903" s="12">
        <v>88.8</v>
      </c>
      <c r="F903" s="12">
        <v>70.599999999999994</v>
      </c>
      <c r="G903" s="12">
        <v>70.7</v>
      </c>
      <c r="H903" s="12">
        <v>6</v>
      </c>
      <c r="I903" s="12">
        <v>4.2</v>
      </c>
      <c r="J903" s="12">
        <v>7.2</v>
      </c>
      <c r="K903" s="12">
        <v>5.3</v>
      </c>
      <c r="L903" s="12">
        <v>22.6</v>
      </c>
      <c r="M903" s="12">
        <v>3.9137</v>
      </c>
      <c r="N903" s="12">
        <v>92</v>
      </c>
      <c r="O903" s="12">
        <v>1.6</v>
      </c>
      <c r="P903" s="12">
        <v>14</v>
      </c>
      <c r="Q903" s="12">
        <v>5.6</v>
      </c>
      <c r="R903" s="114"/>
      <c r="S903" s="99"/>
      <c r="T903" s="99"/>
      <c r="U903" s="99"/>
      <c r="V903" s="99"/>
      <c r="W903" s="99"/>
      <c r="X903" s="99"/>
      <c r="Y903" s="99"/>
      <c r="Z903" s="99"/>
      <c r="AA903" s="99"/>
      <c r="AB903" s="99"/>
      <c r="AC903" s="99"/>
      <c r="AD903" s="99"/>
      <c r="AE903" s="99"/>
      <c r="AF903" s="99"/>
      <c r="AG903" s="99"/>
      <c r="AH903" s="99"/>
      <c r="AI903" s="99"/>
      <c r="AJ903" s="99"/>
      <c r="AK903" s="99"/>
      <c r="AL903" s="99"/>
      <c r="AM903" s="99"/>
      <c r="AN903" s="99"/>
      <c r="AO903" s="52"/>
      <c r="AP903" s="52"/>
      <c r="AQ903" s="52"/>
    </row>
    <row r="904" spans="1:43">
      <c r="A904" s="1" t="s">
        <v>5</v>
      </c>
      <c r="B904" s="1">
        <v>13067030328</v>
      </c>
      <c r="C904" s="1"/>
      <c r="D904" s="12">
        <v>88</v>
      </c>
      <c r="E904" s="12">
        <v>88.8</v>
      </c>
      <c r="F904" s="12">
        <v>82.7</v>
      </c>
      <c r="G904" s="12">
        <v>70.7</v>
      </c>
      <c r="H904" s="12">
        <v>7.1</v>
      </c>
      <c r="I904" s="12">
        <v>0.9</v>
      </c>
      <c r="J904" s="12">
        <v>1.1000000000000001</v>
      </c>
      <c r="K904" s="12">
        <v>2.4</v>
      </c>
      <c r="L904" s="12">
        <v>24.7</v>
      </c>
      <c r="M904" s="12">
        <v>0.60899999999999999</v>
      </c>
      <c r="N904" s="12">
        <v>92</v>
      </c>
      <c r="O904" s="12">
        <v>2.8</v>
      </c>
      <c r="P904" s="12">
        <v>5</v>
      </c>
      <c r="Q904" s="12">
        <v>6.4</v>
      </c>
      <c r="R904" s="114"/>
      <c r="S904" s="99"/>
      <c r="T904" s="99"/>
      <c r="U904" s="99"/>
      <c r="V904" s="99"/>
      <c r="W904" s="99"/>
      <c r="X904" s="99"/>
      <c r="Y904" s="99"/>
      <c r="Z904" s="99"/>
      <c r="AA904" s="99"/>
      <c r="AB904" s="99"/>
      <c r="AC904" s="99"/>
      <c r="AD904" s="99"/>
      <c r="AE904" s="99"/>
      <c r="AF904" s="99"/>
      <c r="AG904" s="99"/>
      <c r="AH904" s="99"/>
      <c r="AI904" s="99"/>
      <c r="AJ904" s="99"/>
      <c r="AK904" s="99"/>
      <c r="AL904" s="99"/>
      <c r="AM904" s="99"/>
      <c r="AN904" s="99"/>
      <c r="AO904" s="52"/>
      <c r="AP904" s="52"/>
      <c r="AQ904" s="52"/>
    </row>
    <row r="905" spans="1:43">
      <c r="A905" s="1" t="s">
        <v>5</v>
      </c>
      <c r="B905" s="1">
        <v>13067030329</v>
      </c>
      <c r="C905" s="1"/>
      <c r="D905" s="12">
        <v>88.4</v>
      </c>
      <c r="E905" s="12">
        <v>86.3</v>
      </c>
      <c r="F905" s="12">
        <v>74.7</v>
      </c>
      <c r="G905" s="12">
        <v>72.7</v>
      </c>
      <c r="H905" s="12">
        <v>6.5</v>
      </c>
      <c r="I905" s="12">
        <v>13.5</v>
      </c>
      <c r="J905" s="12">
        <v>12.5</v>
      </c>
      <c r="K905" s="12">
        <v>7.2</v>
      </c>
      <c r="L905" s="12">
        <v>18.5</v>
      </c>
      <c r="M905" s="12">
        <v>5.7767999999999997</v>
      </c>
      <c r="N905" s="12">
        <v>90.8</v>
      </c>
      <c r="O905" s="12">
        <v>4.7</v>
      </c>
      <c r="P905" s="12">
        <v>10.8</v>
      </c>
      <c r="Q905" s="12">
        <v>6.6</v>
      </c>
      <c r="R905" s="114"/>
      <c r="S905" s="99"/>
      <c r="T905" s="99"/>
      <c r="U905" s="99"/>
      <c r="V905" s="99"/>
      <c r="W905" s="99"/>
      <c r="X905" s="99"/>
      <c r="Y905" s="99"/>
      <c r="Z905" s="99"/>
      <c r="AA905" s="99"/>
      <c r="AB905" s="99"/>
      <c r="AC905" s="99"/>
      <c r="AD905" s="99"/>
      <c r="AE905" s="99"/>
      <c r="AF905" s="99"/>
      <c r="AG905" s="99"/>
      <c r="AH905" s="99"/>
      <c r="AI905" s="99"/>
      <c r="AJ905" s="99"/>
      <c r="AK905" s="99"/>
      <c r="AL905" s="99"/>
      <c r="AM905" s="99"/>
      <c r="AN905" s="99"/>
      <c r="AO905" s="52"/>
      <c r="AP905" s="52"/>
      <c r="AQ905" s="52"/>
    </row>
    <row r="906" spans="1:43">
      <c r="A906" s="1" t="s">
        <v>5</v>
      </c>
      <c r="B906" s="1">
        <v>13067030330</v>
      </c>
      <c r="C906" s="1"/>
      <c r="D906" s="12">
        <v>90.3</v>
      </c>
      <c r="E906" s="12">
        <v>89.2</v>
      </c>
      <c r="F906" s="12">
        <v>79.900000000000006</v>
      </c>
      <c r="G906" s="12">
        <v>74.900000000000006</v>
      </c>
      <c r="H906" s="12">
        <v>6</v>
      </c>
      <c r="I906" s="12">
        <v>2.2000000000000002</v>
      </c>
      <c r="J906" s="12">
        <v>5.3</v>
      </c>
      <c r="K906" s="12">
        <v>6</v>
      </c>
      <c r="L906" s="12">
        <v>29.7</v>
      </c>
      <c r="M906" s="12">
        <v>1.3406</v>
      </c>
      <c r="N906" s="12">
        <v>93.1</v>
      </c>
      <c r="O906" s="12">
        <v>2.7</v>
      </c>
      <c r="P906" s="12">
        <v>8.6</v>
      </c>
      <c r="Q906" s="12">
        <v>7.6</v>
      </c>
      <c r="R906" s="114"/>
      <c r="S906" s="99"/>
      <c r="T906" s="99"/>
      <c r="U906" s="99"/>
      <c r="V906" s="99"/>
      <c r="W906" s="99"/>
      <c r="X906" s="99"/>
      <c r="Y906" s="99"/>
      <c r="Z906" s="99"/>
      <c r="AA906" s="99"/>
      <c r="AB906" s="99"/>
      <c r="AC906" s="99"/>
      <c r="AD906" s="99"/>
      <c r="AE906" s="99"/>
      <c r="AF906" s="99"/>
      <c r="AG906" s="99"/>
      <c r="AH906" s="99"/>
      <c r="AI906" s="99"/>
      <c r="AJ906" s="99"/>
      <c r="AK906" s="99"/>
      <c r="AL906" s="99"/>
      <c r="AM906" s="99"/>
      <c r="AN906" s="99"/>
      <c r="AO906" s="52"/>
      <c r="AP906" s="52"/>
      <c r="AQ906" s="52"/>
    </row>
    <row r="907" spans="1:43">
      <c r="A907" s="1" t="s">
        <v>5</v>
      </c>
      <c r="B907" s="1">
        <v>13067030331</v>
      </c>
      <c r="C907" s="1"/>
      <c r="D907" s="12">
        <v>88.6</v>
      </c>
      <c r="E907" s="12">
        <v>88.9</v>
      </c>
      <c r="F907" s="12">
        <v>82.4</v>
      </c>
      <c r="G907" s="12">
        <v>73.099999999999994</v>
      </c>
      <c r="H907" s="12">
        <v>11.2</v>
      </c>
      <c r="I907" s="12">
        <v>4.9000000000000004</v>
      </c>
      <c r="J907" s="12">
        <v>1.6</v>
      </c>
      <c r="K907" s="12">
        <v>6.8</v>
      </c>
      <c r="L907" s="12">
        <v>25.9</v>
      </c>
      <c r="M907" s="12">
        <v>-0.70440000000000003</v>
      </c>
      <c r="N907" s="12">
        <v>92.3</v>
      </c>
      <c r="O907" s="12">
        <v>1.9</v>
      </c>
      <c r="P907" s="12">
        <v>5.7</v>
      </c>
      <c r="Q907" s="12">
        <v>3.6</v>
      </c>
      <c r="R907" s="114"/>
      <c r="S907" s="99"/>
      <c r="T907" s="99"/>
      <c r="U907" s="99"/>
      <c r="V907" s="99"/>
      <c r="W907" s="99"/>
      <c r="X907" s="99"/>
      <c r="Y907" s="99"/>
      <c r="Z907" s="99"/>
      <c r="AA907" s="99"/>
      <c r="AB907" s="99"/>
      <c r="AC907" s="99"/>
      <c r="AD907" s="99"/>
      <c r="AE907" s="99"/>
      <c r="AF907" s="99"/>
      <c r="AG907" s="99"/>
      <c r="AH907" s="99"/>
      <c r="AI907" s="99"/>
      <c r="AJ907" s="99"/>
      <c r="AK907" s="99"/>
      <c r="AL907" s="99"/>
      <c r="AM907" s="99"/>
      <c r="AN907" s="99"/>
      <c r="AO907" s="52"/>
      <c r="AP907" s="52"/>
      <c r="AQ907" s="52"/>
    </row>
    <row r="908" spans="1:43">
      <c r="A908" s="1" t="s">
        <v>5</v>
      </c>
      <c r="B908" s="1">
        <v>13067030332</v>
      </c>
      <c r="C908" s="1"/>
      <c r="D908" s="12">
        <v>92.7</v>
      </c>
      <c r="E908" s="12">
        <v>89.7</v>
      </c>
      <c r="F908" s="12">
        <v>82.7</v>
      </c>
      <c r="G908" s="12">
        <v>74.900000000000006</v>
      </c>
      <c r="H908" s="12">
        <v>8.5</v>
      </c>
      <c r="I908" s="12">
        <v>1.8</v>
      </c>
      <c r="J908" s="12">
        <v>2.9</v>
      </c>
      <c r="K908" s="12">
        <v>5.7</v>
      </c>
      <c r="L908" s="12">
        <v>24</v>
      </c>
      <c r="M908" s="12">
        <v>4.6761999999999997</v>
      </c>
      <c r="N908" s="12">
        <v>94.4</v>
      </c>
      <c r="O908" s="12">
        <v>4</v>
      </c>
      <c r="P908" s="12">
        <v>5.6</v>
      </c>
      <c r="Q908" s="12">
        <v>6.6</v>
      </c>
      <c r="R908" s="114"/>
      <c r="S908" s="99"/>
      <c r="T908" s="99"/>
      <c r="U908" s="99"/>
      <c r="V908" s="99"/>
      <c r="W908" s="99"/>
      <c r="X908" s="99"/>
      <c r="Y908" s="99"/>
      <c r="Z908" s="99"/>
      <c r="AA908" s="99"/>
      <c r="AB908" s="99"/>
      <c r="AC908" s="99"/>
      <c r="AD908" s="99"/>
      <c r="AE908" s="99"/>
      <c r="AF908" s="99"/>
      <c r="AG908" s="99"/>
      <c r="AH908" s="99"/>
      <c r="AI908" s="99"/>
      <c r="AJ908" s="99"/>
      <c r="AK908" s="99"/>
      <c r="AL908" s="99"/>
      <c r="AM908" s="99"/>
      <c r="AN908" s="99"/>
      <c r="AO908" s="52"/>
      <c r="AP908" s="52"/>
      <c r="AQ908" s="52"/>
    </row>
    <row r="909" spans="1:43">
      <c r="A909" s="1" t="s">
        <v>5</v>
      </c>
      <c r="B909" s="1">
        <v>13067030333</v>
      </c>
      <c r="C909" s="1"/>
      <c r="D909" s="12">
        <v>88.3</v>
      </c>
      <c r="E909" s="12">
        <v>86</v>
      </c>
      <c r="F909" s="12">
        <v>77.400000000000006</v>
      </c>
      <c r="G909" s="12">
        <v>64.099999999999994</v>
      </c>
      <c r="H909" s="12">
        <v>3.4</v>
      </c>
      <c r="I909" s="12">
        <v>2.1</v>
      </c>
      <c r="J909" s="12">
        <v>7.6</v>
      </c>
      <c r="K909" s="12">
        <v>9.9</v>
      </c>
      <c r="L909" s="12">
        <v>19.899999999999999</v>
      </c>
      <c r="M909" s="12">
        <v>1.159</v>
      </c>
      <c r="N909" s="12">
        <v>90.9</v>
      </c>
      <c r="O909" s="12">
        <v>1.4</v>
      </c>
      <c r="P909" s="12">
        <v>6.7</v>
      </c>
      <c r="Q909" s="12">
        <v>8.6999999999999993</v>
      </c>
      <c r="R909" s="114"/>
      <c r="S909" s="99"/>
      <c r="T909" s="99"/>
      <c r="U909" s="99"/>
      <c r="V909" s="99"/>
      <c r="W909" s="99"/>
      <c r="X909" s="99"/>
      <c r="Y909" s="99"/>
      <c r="Z909" s="99"/>
      <c r="AA909" s="99"/>
      <c r="AB909" s="99"/>
      <c r="AC909" s="99"/>
      <c r="AD909" s="99"/>
      <c r="AE909" s="99"/>
      <c r="AF909" s="99"/>
      <c r="AG909" s="99"/>
      <c r="AH909" s="99"/>
      <c r="AI909" s="99"/>
      <c r="AJ909" s="99"/>
      <c r="AK909" s="99"/>
      <c r="AL909" s="99"/>
      <c r="AM909" s="99"/>
      <c r="AN909" s="99"/>
      <c r="AO909" s="52"/>
      <c r="AP909" s="52"/>
      <c r="AQ909" s="52"/>
    </row>
    <row r="910" spans="1:43">
      <c r="A910" s="1" t="s">
        <v>5</v>
      </c>
      <c r="B910" s="1">
        <v>13067030334</v>
      </c>
      <c r="C910" s="1"/>
      <c r="D910" s="12">
        <v>92.7</v>
      </c>
      <c r="E910" s="12">
        <v>89.7</v>
      </c>
      <c r="F910" s="12">
        <v>81.8</v>
      </c>
      <c r="G910" s="12">
        <v>74.599999999999994</v>
      </c>
      <c r="H910" s="12">
        <v>11.3</v>
      </c>
      <c r="I910" s="12">
        <v>8.1999999999999993</v>
      </c>
      <c r="J910" s="12">
        <v>8.6999999999999993</v>
      </c>
      <c r="K910" s="12">
        <v>3.7</v>
      </c>
      <c r="L910" s="12">
        <v>28</v>
      </c>
      <c r="M910" s="12">
        <v>1.5377000000000001</v>
      </c>
      <c r="N910" s="12">
        <v>94.4</v>
      </c>
      <c r="O910" s="12">
        <v>4.0999999999999996</v>
      </c>
      <c r="P910" s="12">
        <v>5</v>
      </c>
      <c r="Q910" s="12">
        <v>7.6</v>
      </c>
      <c r="R910" s="114"/>
      <c r="S910" s="99"/>
      <c r="T910" s="99"/>
      <c r="U910" s="99"/>
      <c r="V910" s="99"/>
      <c r="W910" s="99"/>
      <c r="X910" s="99"/>
      <c r="Y910" s="99"/>
      <c r="Z910" s="99"/>
      <c r="AA910" s="99"/>
      <c r="AB910" s="99"/>
      <c r="AC910" s="99"/>
      <c r="AD910" s="99"/>
      <c r="AE910" s="99"/>
      <c r="AF910" s="99"/>
      <c r="AG910" s="99"/>
      <c r="AH910" s="99"/>
      <c r="AI910" s="99"/>
      <c r="AJ910" s="99"/>
      <c r="AK910" s="99"/>
      <c r="AL910" s="99"/>
      <c r="AM910" s="99"/>
      <c r="AN910" s="99"/>
      <c r="AO910" s="52"/>
      <c r="AP910" s="52"/>
      <c r="AQ910" s="52"/>
    </row>
    <row r="911" spans="1:43">
      <c r="A911" s="1" t="s">
        <v>5</v>
      </c>
      <c r="B911" s="1">
        <v>13067030335</v>
      </c>
      <c r="C911" s="1"/>
      <c r="D911" s="12">
        <v>89.4</v>
      </c>
      <c r="E911" s="12">
        <v>89.1</v>
      </c>
      <c r="F911" s="12">
        <v>89.4</v>
      </c>
      <c r="G911" s="12">
        <v>72.400000000000006</v>
      </c>
      <c r="H911" s="12">
        <v>5.7</v>
      </c>
      <c r="I911" s="12">
        <v>1.4</v>
      </c>
      <c r="J911" s="12">
        <v>3.2</v>
      </c>
      <c r="K911" s="12">
        <v>6.8</v>
      </c>
      <c r="L911" s="12">
        <v>22</v>
      </c>
      <c r="M911" s="12">
        <v>1.5685</v>
      </c>
      <c r="N911" s="12">
        <v>92.6</v>
      </c>
      <c r="O911" s="12">
        <v>0.7</v>
      </c>
      <c r="P911" s="12">
        <v>3.2</v>
      </c>
      <c r="Q911" s="12">
        <v>4.7</v>
      </c>
      <c r="R911" s="114"/>
      <c r="S911" s="99"/>
      <c r="T911" s="99"/>
      <c r="U911" s="99"/>
      <c r="V911" s="99"/>
      <c r="W911" s="99"/>
      <c r="X911" s="99"/>
      <c r="Y911" s="99"/>
      <c r="Z911" s="99"/>
      <c r="AA911" s="99"/>
      <c r="AB911" s="99"/>
      <c r="AC911" s="99"/>
      <c r="AD911" s="99"/>
      <c r="AE911" s="99"/>
      <c r="AF911" s="99"/>
      <c r="AG911" s="99"/>
      <c r="AH911" s="99"/>
      <c r="AI911" s="99"/>
      <c r="AJ911" s="99"/>
      <c r="AK911" s="99"/>
      <c r="AL911" s="99"/>
      <c r="AM911" s="99"/>
      <c r="AN911" s="99"/>
      <c r="AO911" s="52"/>
      <c r="AP911" s="52"/>
      <c r="AQ911" s="52"/>
    </row>
    <row r="912" spans="1:43">
      <c r="A912" s="1" t="s">
        <v>5</v>
      </c>
      <c r="B912" s="1">
        <v>13067030336</v>
      </c>
      <c r="C912" s="1"/>
      <c r="D912" s="12">
        <v>91.8</v>
      </c>
      <c r="E912" s="12">
        <v>89.5</v>
      </c>
      <c r="F912" s="12">
        <v>88.1</v>
      </c>
      <c r="G912" s="12">
        <v>74.7</v>
      </c>
      <c r="H912" s="12">
        <v>6.9</v>
      </c>
      <c r="I912" s="12">
        <v>3.8</v>
      </c>
      <c r="J912" s="12">
        <v>4.8</v>
      </c>
      <c r="K912" s="12">
        <v>8.6999999999999993</v>
      </c>
      <c r="L912" s="12">
        <v>27.6</v>
      </c>
      <c r="M912" s="12">
        <v>2.4</v>
      </c>
      <c r="N912" s="12">
        <v>93.8</v>
      </c>
      <c r="O912" s="12">
        <v>3.1656</v>
      </c>
      <c r="P912" s="12">
        <v>2</v>
      </c>
      <c r="Q912" s="12">
        <v>7.4</v>
      </c>
      <c r="R912" s="114"/>
      <c r="S912" s="99"/>
      <c r="T912" s="99"/>
      <c r="U912" s="99"/>
      <c r="V912" s="99"/>
      <c r="W912" s="99"/>
      <c r="X912" s="99"/>
      <c r="Y912" s="99"/>
      <c r="Z912" s="99"/>
      <c r="AA912" s="99"/>
      <c r="AB912" s="99"/>
      <c r="AC912" s="99"/>
      <c r="AD912" s="99"/>
      <c r="AE912" s="99"/>
      <c r="AF912" s="99"/>
      <c r="AG912" s="99"/>
      <c r="AH912" s="99"/>
      <c r="AI912" s="99"/>
      <c r="AJ912" s="99"/>
      <c r="AK912" s="99"/>
      <c r="AL912" s="99"/>
      <c r="AM912" s="99"/>
      <c r="AN912" s="99"/>
      <c r="AO912" s="52"/>
      <c r="AP912" s="52"/>
      <c r="AQ912" s="52"/>
    </row>
    <row r="913" spans="1:43">
      <c r="A913" s="1" t="s">
        <v>5</v>
      </c>
      <c r="B913" s="1">
        <v>13067030337</v>
      </c>
      <c r="C913" s="1"/>
      <c r="D913" s="12">
        <v>92.7</v>
      </c>
      <c r="E913" s="12">
        <v>89.7</v>
      </c>
      <c r="F913" s="12">
        <v>82.1</v>
      </c>
      <c r="G913" s="12">
        <v>74.599999999999994</v>
      </c>
      <c r="H913" s="12">
        <v>6.1</v>
      </c>
      <c r="I913" s="12">
        <v>3.2</v>
      </c>
      <c r="J913" s="12">
        <v>3.2</v>
      </c>
      <c r="K913" s="12">
        <v>6.4</v>
      </c>
      <c r="L913" s="12">
        <v>26.2</v>
      </c>
      <c r="M913" s="12">
        <v>-1.4109</v>
      </c>
      <c r="N913" s="12">
        <v>94.4</v>
      </c>
      <c r="O913" s="12">
        <v>1.5</v>
      </c>
      <c r="P913" s="12">
        <v>5.0999999999999996</v>
      </c>
      <c r="Q913" s="12">
        <v>4.5</v>
      </c>
      <c r="R913" s="114"/>
      <c r="S913" s="99"/>
      <c r="T913" s="99"/>
      <c r="U913" s="99"/>
      <c r="V913" s="99"/>
      <c r="W913" s="99"/>
      <c r="X913" s="99"/>
      <c r="Y913" s="99"/>
      <c r="Z913" s="99"/>
      <c r="AA913" s="99"/>
      <c r="AB913" s="99"/>
      <c r="AC913" s="99"/>
      <c r="AD913" s="99"/>
      <c r="AE913" s="99"/>
      <c r="AF913" s="99"/>
      <c r="AG913" s="99"/>
      <c r="AH913" s="99"/>
      <c r="AI913" s="99"/>
      <c r="AJ913" s="99"/>
      <c r="AK913" s="99"/>
      <c r="AL913" s="99"/>
      <c r="AM913" s="99"/>
      <c r="AN913" s="99"/>
      <c r="AO913" s="52"/>
      <c r="AP913" s="52"/>
      <c r="AQ913" s="52"/>
    </row>
    <row r="914" spans="1:43">
      <c r="A914" s="1" t="s">
        <v>5</v>
      </c>
      <c r="B914" s="1">
        <v>13067030339</v>
      </c>
      <c r="C914" s="1"/>
      <c r="D914" s="12">
        <v>70.5</v>
      </c>
      <c r="E914" s="12">
        <v>71.2</v>
      </c>
      <c r="F914" s="12">
        <v>30.1</v>
      </c>
      <c r="G914" s="12">
        <v>25.8</v>
      </c>
      <c r="H914" s="12">
        <v>8.3000000000000007</v>
      </c>
      <c r="I914" s="12">
        <v>2.9</v>
      </c>
      <c r="J914" s="12">
        <v>7.88</v>
      </c>
      <c r="K914" s="12">
        <v>13.5</v>
      </c>
      <c r="L914" s="12">
        <v>32.299999999999997</v>
      </c>
      <c r="M914" s="12">
        <v>1.4</v>
      </c>
      <c r="N914" s="12">
        <v>78</v>
      </c>
      <c r="O914" s="12">
        <v>2.4</v>
      </c>
      <c r="P914" s="12">
        <v>16.2</v>
      </c>
      <c r="Q914" s="12">
        <v>3.4</v>
      </c>
      <c r="R914" s="114"/>
      <c r="S914" s="99"/>
      <c r="T914" s="99"/>
      <c r="U914" s="99"/>
      <c r="V914" s="99"/>
      <c r="W914" s="99"/>
      <c r="X914" s="99"/>
      <c r="Y914" s="99"/>
      <c r="Z914" s="99"/>
      <c r="AA914" s="99"/>
      <c r="AB914" s="99"/>
      <c r="AC914" s="99"/>
      <c r="AD914" s="99"/>
      <c r="AE914" s="99"/>
      <c r="AF914" s="99"/>
      <c r="AG914" s="99"/>
      <c r="AH914" s="99"/>
      <c r="AI914" s="99"/>
      <c r="AJ914" s="99"/>
      <c r="AK914" s="99"/>
      <c r="AL914" s="99"/>
      <c r="AM914" s="99"/>
      <c r="AN914" s="99"/>
      <c r="AO914" s="52"/>
      <c r="AP914" s="52"/>
      <c r="AQ914" s="52"/>
    </row>
    <row r="915" spans="1:43">
      <c r="A915" s="1" t="s">
        <v>5</v>
      </c>
      <c r="B915" s="1">
        <v>13067030340</v>
      </c>
      <c r="C915" s="1"/>
      <c r="D915" s="12">
        <v>91.5</v>
      </c>
      <c r="E915" s="12">
        <v>93</v>
      </c>
      <c r="F915" s="12">
        <v>73.099999999999994</v>
      </c>
      <c r="G915" s="12">
        <v>67.5</v>
      </c>
      <c r="H915" s="12">
        <v>6.2637</v>
      </c>
      <c r="I915" s="12">
        <v>6.4</v>
      </c>
      <c r="J915" s="12">
        <v>-9.3700000000000006E-2</v>
      </c>
      <c r="K915" s="12">
        <v>3.3</v>
      </c>
      <c r="L915" s="12">
        <v>13.2</v>
      </c>
      <c r="M915" s="12">
        <v>3.9588000000000001</v>
      </c>
      <c r="N915" s="12">
        <v>92.3</v>
      </c>
      <c r="O915" s="12">
        <v>2.2999999999999998</v>
      </c>
      <c r="P915" s="12">
        <v>6.7</v>
      </c>
      <c r="Q915" s="12">
        <v>7</v>
      </c>
      <c r="R915" s="114"/>
      <c r="S915" s="99"/>
      <c r="T915" s="99"/>
      <c r="U915" s="99"/>
      <c r="V915" s="99"/>
      <c r="W915" s="99"/>
      <c r="X915" s="99"/>
      <c r="Y915" s="99"/>
      <c r="Z915" s="99"/>
      <c r="AA915" s="99"/>
      <c r="AB915" s="99"/>
      <c r="AC915" s="99"/>
      <c r="AD915" s="99"/>
      <c r="AE915" s="99"/>
      <c r="AF915" s="99"/>
      <c r="AG915" s="99"/>
      <c r="AH915" s="99"/>
      <c r="AI915" s="99"/>
      <c r="AJ915" s="99"/>
      <c r="AK915" s="99"/>
      <c r="AL915" s="99"/>
      <c r="AM915" s="99"/>
      <c r="AN915" s="99"/>
      <c r="AO915" s="52"/>
      <c r="AP915" s="52"/>
      <c r="AQ915" s="52"/>
    </row>
    <row r="916" spans="1:43">
      <c r="A916" s="1" t="s">
        <v>5</v>
      </c>
      <c r="B916" s="1">
        <v>13067030341</v>
      </c>
      <c r="C916" s="1"/>
      <c r="D916" s="12">
        <v>91.5</v>
      </c>
      <c r="E916" s="12">
        <v>93</v>
      </c>
      <c r="F916" s="12">
        <v>74.2</v>
      </c>
      <c r="G916" s="12">
        <v>67.3</v>
      </c>
      <c r="H916" s="12">
        <v>7</v>
      </c>
      <c r="I916" s="12">
        <v>2.9</v>
      </c>
      <c r="J916" s="12">
        <v>5.4</v>
      </c>
      <c r="K916" s="12">
        <v>6.6</v>
      </c>
      <c r="L916" s="12">
        <v>24.8</v>
      </c>
      <c r="M916" s="12">
        <v>3.4504000000000001</v>
      </c>
      <c r="N916" s="12">
        <v>92.3</v>
      </c>
      <c r="O916" s="12">
        <v>1.2</v>
      </c>
      <c r="P916" s="12">
        <v>9</v>
      </c>
      <c r="Q916" s="12">
        <v>7.2</v>
      </c>
      <c r="R916" s="114"/>
      <c r="S916" s="99"/>
      <c r="T916" s="99"/>
      <c r="U916" s="99"/>
      <c r="V916" s="99"/>
      <c r="W916" s="99"/>
      <c r="X916" s="99"/>
      <c r="Y916" s="99"/>
      <c r="Z916" s="99"/>
      <c r="AA916" s="99"/>
      <c r="AB916" s="99"/>
      <c r="AC916" s="99"/>
      <c r="AD916" s="99"/>
      <c r="AE916" s="99"/>
      <c r="AF916" s="99"/>
      <c r="AG916" s="99"/>
      <c r="AH916" s="99"/>
      <c r="AI916" s="99"/>
      <c r="AJ916" s="99"/>
      <c r="AK916" s="99"/>
      <c r="AL916" s="99"/>
      <c r="AM916" s="99"/>
      <c r="AN916" s="99"/>
      <c r="AO916" s="52"/>
      <c r="AP916" s="52"/>
      <c r="AQ916" s="52"/>
    </row>
    <row r="917" spans="1:43">
      <c r="A917" s="1" t="s">
        <v>5</v>
      </c>
      <c r="B917" s="1">
        <v>13067030342</v>
      </c>
      <c r="C917" s="1"/>
      <c r="D917" s="12">
        <v>91.5</v>
      </c>
      <c r="E917" s="12">
        <v>93</v>
      </c>
      <c r="F917" s="12">
        <v>75.599999999999994</v>
      </c>
      <c r="G917" s="12">
        <v>67.5</v>
      </c>
      <c r="H917" s="12">
        <v>4.2</v>
      </c>
      <c r="I917" s="12">
        <v>2.2000000000000002</v>
      </c>
      <c r="J917" s="12">
        <v>1.3</v>
      </c>
      <c r="K917" s="12">
        <v>5.6</v>
      </c>
      <c r="L917" s="12">
        <v>27.2</v>
      </c>
      <c r="M917" s="12">
        <v>2.1232000000000002</v>
      </c>
      <c r="N917" s="12">
        <v>92.3</v>
      </c>
      <c r="O917" s="12">
        <v>2.1</v>
      </c>
      <c r="P917" s="12">
        <v>9.6999999999999993</v>
      </c>
      <c r="Q917" s="12">
        <v>4</v>
      </c>
      <c r="R917" s="114"/>
      <c r="S917" s="99"/>
      <c r="T917" s="99"/>
      <c r="U917" s="99"/>
      <c r="V917" s="99"/>
      <c r="W917" s="99"/>
      <c r="X917" s="99"/>
      <c r="Y917" s="99"/>
      <c r="Z917" s="99"/>
      <c r="AA917" s="99"/>
      <c r="AB917" s="99"/>
      <c r="AC917" s="99"/>
      <c r="AD917" s="99"/>
      <c r="AE917" s="99"/>
      <c r="AF917" s="99"/>
      <c r="AG917" s="99"/>
      <c r="AH917" s="99"/>
      <c r="AI917" s="99"/>
      <c r="AJ917" s="99"/>
      <c r="AK917" s="99"/>
      <c r="AL917" s="99"/>
      <c r="AM917" s="99"/>
      <c r="AN917" s="99"/>
      <c r="AO917" s="52"/>
      <c r="AP917" s="52"/>
      <c r="AQ917" s="52"/>
    </row>
    <row r="918" spans="1:43">
      <c r="A918" s="1" t="s">
        <v>5</v>
      </c>
      <c r="B918" s="1">
        <v>13067030343</v>
      </c>
      <c r="C918" s="1"/>
      <c r="D918" s="12">
        <v>90</v>
      </c>
      <c r="E918" s="12">
        <v>91.2</v>
      </c>
      <c r="F918" s="12">
        <v>82</v>
      </c>
      <c r="G918" s="12">
        <v>69.2</v>
      </c>
      <c r="H918" s="12">
        <v>12.8</v>
      </c>
      <c r="I918" s="12">
        <v>6</v>
      </c>
      <c r="J918" s="12">
        <v>1.5</v>
      </c>
      <c r="K918" s="12">
        <v>4.7</v>
      </c>
      <c r="L918" s="12">
        <v>22.5</v>
      </c>
      <c r="M918" s="12">
        <v>1.8182</v>
      </c>
      <c r="N918" s="12">
        <v>92.1</v>
      </c>
      <c r="O918" s="12">
        <v>2.4</v>
      </c>
      <c r="P918" s="12">
        <v>6.8</v>
      </c>
      <c r="Q918" s="12">
        <v>3.2</v>
      </c>
      <c r="R918" s="114"/>
      <c r="S918" s="99"/>
      <c r="T918" s="99"/>
      <c r="U918" s="99"/>
      <c r="V918" s="99"/>
      <c r="W918" s="99"/>
      <c r="X918" s="99"/>
      <c r="Y918" s="99"/>
      <c r="Z918" s="99"/>
      <c r="AA918" s="99"/>
      <c r="AB918" s="99"/>
      <c r="AC918" s="99"/>
      <c r="AD918" s="99"/>
      <c r="AE918" s="99"/>
      <c r="AF918" s="99"/>
      <c r="AG918" s="99"/>
      <c r="AH918" s="99"/>
      <c r="AI918" s="99"/>
      <c r="AJ918" s="99"/>
      <c r="AK918" s="99"/>
      <c r="AL918" s="99"/>
      <c r="AM918" s="99"/>
      <c r="AN918" s="99"/>
      <c r="AO918" s="52"/>
      <c r="AP918" s="52"/>
      <c r="AQ918" s="52"/>
    </row>
    <row r="919" spans="1:43">
      <c r="A919" s="1" t="s">
        <v>5</v>
      </c>
      <c r="B919" s="1">
        <v>13067030344</v>
      </c>
      <c r="C919" s="1"/>
      <c r="D919" s="12">
        <v>70.5</v>
      </c>
      <c r="E919" s="12">
        <v>71.2</v>
      </c>
      <c r="F919" s="12">
        <v>30.1</v>
      </c>
      <c r="G919" s="12">
        <v>25.8</v>
      </c>
      <c r="H919" s="12">
        <v>8.4</v>
      </c>
      <c r="I919" s="12">
        <v>16.100000000000001</v>
      </c>
      <c r="J919" s="12">
        <v>29.8</v>
      </c>
      <c r="K919" s="12">
        <v>31.7</v>
      </c>
      <c r="L919" s="12">
        <v>38.6</v>
      </c>
      <c r="M919" s="12">
        <v>4.9000000000000004</v>
      </c>
      <c r="N919" s="12">
        <v>78</v>
      </c>
      <c r="O919" s="12">
        <v>2.8</v>
      </c>
      <c r="P919" s="12">
        <v>26.9</v>
      </c>
      <c r="Q919" s="12">
        <v>14.9</v>
      </c>
      <c r="R919" s="114"/>
      <c r="S919" s="99"/>
      <c r="T919" s="99"/>
      <c r="U919" s="99"/>
      <c r="V919" s="99"/>
      <c r="W919" s="99"/>
      <c r="X919" s="99"/>
      <c r="Y919" s="99"/>
      <c r="Z919" s="99"/>
      <c r="AA919" s="99"/>
      <c r="AB919" s="99"/>
      <c r="AC919" s="99"/>
      <c r="AD919" s="99"/>
      <c r="AE919" s="99"/>
      <c r="AF919" s="99"/>
      <c r="AG919" s="99"/>
      <c r="AH919" s="99"/>
      <c r="AI919" s="99"/>
      <c r="AJ919" s="99"/>
      <c r="AK919" s="99"/>
      <c r="AL919" s="99"/>
      <c r="AM919" s="99"/>
      <c r="AN919" s="99"/>
      <c r="AO919" s="52"/>
      <c r="AP919" s="52"/>
      <c r="AQ919" s="52"/>
    </row>
    <row r="920" spans="1:43">
      <c r="A920" s="1" t="s">
        <v>5</v>
      </c>
      <c r="B920" s="1">
        <v>13067030345</v>
      </c>
      <c r="C920" s="1"/>
      <c r="D920" s="12">
        <v>70.5</v>
      </c>
      <c r="E920" s="12">
        <v>71.2</v>
      </c>
      <c r="F920" s="12">
        <v>30.1</v>
      </c>
      <c r="G920" s="12">
        <v>25.8</v>
      </c>
      <c r="H920" s="12">
        <v>11.6</v>
      </c>
      <c r="I920" s="12">
        <v>22</v>
      </c>
      <c r="J920" s="12">
        <v>48.4</v>
      </c>
      <c r="K920" s="12">
        <v>44</v>
      </c>
      <c r="L920" s="12">
        <v>36.4</v>
      </c>
      <c r="M920" s="12">
        <v>15.1</v>
      </c>
      <c r="N920" s="12">
        <v>78</v>
      </c>
      <c r="O920" s="12">
        <v>11</v>
      </c>
      <c r="P920" s="12">
        <v>27.1</v>
      </c>
      <c r="Q920" s="12">
        <v>8.8000000000000007</v>
      </c>
      <c r="R920" s="114"/>
      <c r="S920" s="99"/>
      <c r="T920" s="99"/>
      <c r="U920" s="99"/>
      <c r="V920" s="99"/>
      <c r="W920" s="99"/>
      <c r="X920" s="99"/>
      <c r="Y920" s="99"/>
      <c r="Z920" s="99"/>
      <c r="AA920" s="99"/>
      <c r="AB920" s="99"/>
      <c r="AC920" s="99"/>
      <c r="AD920" s="99"/>
      <c r="AE920" s="99"/>
      <c r="AF920" s="99"/>
      <c r="AG920" s="99"/>
      <c r="AH920" s="99"/>
      <c r="AI920" s="99"/>
      <c r="AJ920" s="99"/>
      <c r="AK920" s="99"/>
      <c r="AL920" s="99"/>
      <c r="AM920" s="99"/>
      <c r="AN920" s="99"/>
      <c r="AO920" s="52"/>
      <c r="AP920" s="52"/>
      <c r="AQ920" s="52"/>
    </row>
    <row r="921" spans="1:43">
      <c r="A921" s="1" t="s">
        <v>5</v>
      </c>
      <c r="B921" s="1">
        <v>13067030405</v>
      </c>
      <c r="C921" s="1"/>
      <c r="D921" s="12">
        <v>70.900000000000006</v>
      </c>
      <c r="E921" s="12">
        <v>70.599999999999994</v>
      </c>
      <c r="F921" s="12">
        <v>39.4</v>
      </c>
      <c r="G921" s="12">
        <v>24.7</v>
      </c>
      <c r="H921" s="12">
        <v>10.4</v>
      </c>
      <c r="I921" s="12">
        <v>16.399999999999999</v>
      </c>
      <c r="J921" s="12">
        <v>26.8</v>
      </c>
      <c r="K921" s="12">
        <v>36.6</v>
      </c>
      <c r="L921" s="12">
        <v>43.4</v>
      </c>
      <c r="M921" s="12">
        <v>8.6</v>
      </c>
      <c r="N921" s="12">
        <v>77.2</v>
      </c>
      <c r="O921" s="12">
        <v>9.5</v>
      </c>
      <c r="P921" s="12">
        <v>40.6</v>
      </c>
      <c r="Q921" s="12">
        <v>13.5</v>
      </c>
      <c r="R921" s="114"/>
      <c r="S921" s="99"/>
      <c r="T921" s="99"/>
      <c r="U921" s="99"/>
      <c r="V921" s="99"/>
      <c r="W921" s="99"/>
      <c r="X921" s="99"/>
      <c r="Y921" s="99"/>
      <c r="Z921" s="99"/>
      <c r="AA921" s="99"/>
      <c r="AB921" s="99"/>
      <c r="AC921" s="99"/>
      <c r="AD921" s="99"/>
      <c r="AE921" s="99"/>
      <c r="AF921" s="99"/>
      <c r="AG921" s="99"/>
      <c r="AH921" s="99"/>
      <c r="AI921" s="99"/>
      <c r="AJ921" s="99"/>
      <c r="AK921" s="99"/>
      <c r="AL921" s="99"/>
      <c r="AM921" s="99"/>
      <c r="AN921" s="99"/>
      <c r="AO921" s="52"/>
      <c r="AP921" s="52"/>
      <c r="AQ921" s="52"/>
    </row>
    <row r="922" spans="1:43">
      <c r="A922" s="1" t="s">
        <v>5</v>
      </c>
      <c r="B922" s="1">
        <v>13067030407</v>
      </c>
      <c r="C922" s="1"/>
      <c r="D922" s="12">
        <v>70.5</v>
      </c>
      <c r="E922" s="12">
        <v>71.2</v>
      </c>
      <c r="F922" s="12">
        <v>54.1</v>
      </c>
      <c r="G922" s="12">
        <v>25.8</v>
      </c>
      <c r="H922" s="12">
        <v>6.8</v>
      </c>
      <c r="I922" s="12">
        <v>2.6</v>
      </c>
      <c r="J922" s="12">
        <v>4.9000000000000004</v>
      </c>
      <c r="K922" s="12">
        <v>16.5</v>
      </c>
      <c r="L922" s="12">
        <v>24.7</v>
      </c>
      <c r="M922" s="12">
        <v>6.5</v>
      </c>
      <c r="N922" s="12">
        <v>78</v>
      </c>
      <c r="O922" s="12">
        <v>4.7</v>
      </c>
      <c r="P922" s="12">
        <v>10.3</v>
      </c>
      <c r="Q922" s="12">
        <v>6</v>
      </c>
      <c r="R922" s="114"/>
      <c r="S922" s="99"/>
      <c r="T922" s="99"/>
      <c r="U922" s="99"/>
      <c r="V922" s="99"/>
      <c r="W922" s="99"/>
      <c r="X922" s="99"/>
      <c r="Y922" s="99"/>
      <c r="Z922" s="99"/>
      <c r="AA922" s="99"/>
      <c r="AB922" s="99"/>
      <c r="AC922" s="99"/>
      <c r="AD922" s="99"/>
      <c r="AE922" s="99"/>
      <c r="AF922" s="99"/>
      <c r="AG922" s="99"/>
      <c r="AH922" s="99"/>
      <c r="AI922" s="99"/>
      <c r="AJ922" s="99"/>
      <c r="AK922" s="99"/>
      <c r="AL922" s="99"/>
      <c r="AM922" s="99"/>
      <c r="AN922" s="99"/>
      <c r="AO922" s="52"/>
      <c r="AP922" s="52"/>
      <c r="AQ922" s="52"/>
    </row>
    <row r="923" spans="1:43">
      <c r="A923" s="1" t="s">
        <v>5</v>
      </c>
      <c r="B923" s="1">
        <v>13067030408</v>
      </c>
      <c r="C923" s="1"/>
      <c r="D923" s="12">
        <v>70.5</v>
      </c>
      <c r="E923" s="12">
        <v>71.2</v>
      </c>
      <c r="F923" s="12">
        <v>44.1</v>
      </c>
      <c r="G923" s="12">
        <v>25.8</v>
      </c>
      <c r="H923" s="12">
        <v>9.1999999999999993</v>
      </c>
      <c r="I923" s="12">
        <v>16.600000000000001</v>
      </c>
      <c r="J923" s="12">
        <v>25.6</v>
      </c>
      <c r="K923" s="12">
        <v>16.399999999999999</v>
      </c>
      <c r="L923" s="12">
        <v>27.2</v>
      </c>
      <c r="M923" s="12">
        <v>5</v>
      </c>
      <c r="N923" s="12">
        <v>78</v>
      </c>
      <c r="O923" s="12">
        <v>5.7</v>
      </c>
      <c r="P923" s="12">
        <v>25.2</v>
      </c>
      <c r="Q923" s="12">
        <v>8.5</v>
      </c>
      <c r="R923" s="114"/>
      <c r="S923" s="99"/>
      <c r="T923" s="99"/>
      <c r="U923" s="99"/>
      <c r="V923" s="99"/>
      <c r="W923" s="99"/>
      <c r="X923" s="99"/>
      <c r="Y923" s="99"/>
      <c r="Z923" s="99"/>
      <c r="AA923" s="99"/>
      <c r="AB923" s="99"/>
      <c r="AC923" s="99"/>
      <c r="AD923" s="99"/>
      <c r="AE923" s="99"/>
      <c r="AF923" s="99"/>
      <c r="AG923" s="99"/>
      <c r="AH923" s="99"/>
      <c r="AI923" s="99"/>
      <c r="AJ923" s="99"/>
      <c r="AK923" s="99"/>
      <c r="AL923" s="99"/>
      <c r="AM923" s="99"/>
      <c r="AN923" s="99"/>
      <c r="AO923" s="52"/>
      <c r="AP923" s="52"/>
      <c r="AQ923" s="52"/>
    </row>
    <row r="924" spans="1:43">
      <c r="A924" s="1" t="s">
        <v>5</v>
      </c>
      <c r="B924" s="1">
        <v>13067030409</v>
      </c>
      <c r="C924" s="1"/>
      <c r="D924" s="12">
        <v>82.8</v>
      </c>
      <c r="E924" s="12">
        <v>81.5</v>
      </c>
      <c r="F924" s="12">
        <v>72.400000000000006</v>
      </c>
      <c r="G924" s="12">
        <v>50.7</v>
      </c>
      <c r="H924" s="12">
        <v>8.9</v>
      </c>
      <c r="I924" s="12">
        <v>2.4841000000000002</v>
      </c>
      <c r="J924" s="12">
        <v>2.9</v>
      </c>
      <c r="K924" s="12">
        <v>14.7</v>
      </c>
      <c r="L924" s="12">
        <v>25.1</v>
      </c>
      <c r="M924" s="12">
        <v>4.7203999999999997</v>
      </c>
      <c r="N924" s="12">
        <v>86.6</v>
      </c>
      <c r="O924" s="12">
        <v>3.6</v>
      </c>
      <c r="P924" s="12">
        <v>5.6</v>
      </c>
      <c r="Q924" s="12">
        <v>5.9</v>
      </c>
      <c r="R924" s="114"/>
      <c r="S924" s="99"/>
      <c r="T924" s="99"/>
      <c r="U924" s="99"/>
      <c r="V924" s="99"/>
      <c r="W924" s="99"/>
      <c r="X924" s="99"/>
      <c r="Y924" s="99"/>
      <c r="Z924" s="99"/>
      <c r="AA924" s="99"/>
      <c r="AB924" s="99"/>
      <c r="AC924" s="99"/>
      <c r="AD924" s="99"/>
      <c r="AE924" s="99"/>
      <c r="AF924" s="99"/>
      <c r="AG924" s="99"/>
      <c r="AH924" s="99"/>
      <c r="AI924" s="99"/>
      <c r="AJ924" s="99"/>
      <c r="AK924" s="99"/>
      <c r="AL924" s="99"/>
      <c r="AM924" s="99"/>
      <c r="AN924" s="99"/>
      <c r="AO924" s="52"/>
      <c r="AP924" s="52"/>
      <c r="AQ924" s="52"/>
    </row>
    <row r="925" spans="1:43">
      <c r="A925" s="1" t="s">
        <v>5</v>
      </c>
      <c r="B925" s="1">
        <v>13067030410</v>
      </c>
      <c r="C925" s="1"/>
      <c r="D925" s="12">
        <v>72</v>
      </c>
      <c r="E925" s="12">
        <v>71.599999999999994</v>
      </c>
      <c r="F925" s="12">
        <v>49.1</v>
      </c>
      <c r="G925" s="12">
        <v>25.4</v>
      </c>
      <c r="H925" s="12">
        <v>7.9</v>
      </c>
      <c r="I925" s="12">
        <v>28.3</v>
      </c>
      <c r="J925" s="12">
        <v>10.6</v>
      </c>
      <c r="K925" s="12">
        <v>30.8</v>
      </c>
      <c r="L925" s="12">
        <v>43</v>
      </c>
      <c r="M925" s="12">
        <v>6.6</v>
      </c>
      <c r="N925" s="12">
        <v>78.099999999999994</v>
      </c>
      <c r="O925" s="12">
        <v>3.7</v>
      </c>
      <c r="P925" s="12">
        <v>22.8</v>
      </c>
      <c r="Q925" s="12">
        <v>13.7</v>
      </c>
      <c r="R925" s="114"/>
      <c r="S925" s="99"/>
      <c r="T925" s="99"/>
      <c r="U925" s="99"/>
      <c r="V925" s="99"/>
      <c r="W925" s="99"/>
      <c r="X925" s="99"/>
      <c r="Y925" s="99"/>
      <c r="Z925" s="99"/>
      <c r="AA925" s="99"/>
      <c r="AB925" s="99"/>
      <c r="AC925" s="99"/>
      <c r="AD925" s="99"/>
      <c r="AE925" s="99"/>
      <c r="AF925" s="99"/>
      <c r="AG925" s="99"/>
      <c r="AH925" s="99"/>
      <c r="AI925" s="99"/>
      <c r="AJ925" s="99"/>
      <c r="AK925" s="99"/>
      <c r="AL925" s="99"/>
      <c r="AM925" s="99"/>
      <c r="AN925" s="99"/>
      <c r="AO925" s="52"/>
      <c r="AP925" s="52"/>
      <c r="AQ925" s="52"/>
    </row>
    <row r="926" spans="1:43">
      <c r="A926" s="1" t="s">
        <v>5</v>
      </c>
      <c r="B926" s="1">
        <v>13067030411</v>
      </c>
      <c r="C926" s="1"/>
      <c r="D926" s="12">
        <v>71.400000000000006</v>
      </c>
      <c r="E926" s="12">
        <v>69.599999999999994</v>
      </c>
      <c r="F926" s="12">
        <v>23.8</v>
      </c>
      <c r="G926" s="12">
        <v>23.5</v>
      </c>
      <c r="H926" s="12">
        <v>8.4</v>
      </c>
      <c r="I926" s="12">
        <v>18.5</v>
      </c>
      <c r="J926" s="12">
        <v>51.4</v>
      </c>
      <c r="K926" s="12">
        <v>63.7</v>
      </c>
      <c r="L926" s="12">
        <v>55</v>
      </c>
      <c r="M926" s="12">
        <v>35.200000000000003</v>
      </c>
      <c r="N926" s="12">
        <v>75.8</v>
      </c>
      <c r="O926" s="12">
        <v>21.7</v>
      </c>
      <c r="P926" s="12">
        <v>40.4</v>
      </c>
      <c r="Q926" s="12">
        <v>16.3</v>
      </c>
      <c r="R926" s="114"/>
      <c r="S926" s="99"/>
      <c r="T926" s="99"/>
      <c r="U926" s="99"/>
      <c r="V926" s="99"/>
      <c r="W926" s="99"/>
      <c r="X926" s="99"/>
      <c r="Y926" s="99"/>
      <c r="Z926" s="99"/>
      <c r="AA926" s="99"/>
      <c r="AB926" s="99"/>
      <c r="AC926" s="99"/>
      <c r="AD926" s="99"/>
      <c r="AE926" s="99"/>
      <c r="AF926" s="99"/>
      <c r="AG926" s="99"/>
      <c r="AH926" s="99"/>
      <c r="AI926" s="99"/>
      <c r="AJ926" s="99"/>
      <c r="AK926" s="99"/>
      <c r="AL926" s="99"/>
      <c r="AM926" s="99"/>
      <c r="AN926" s="99"/>
      <c r="AO926" s="52"/>
      <c r="AP926" s="52"/>
      <c r="AQ926" s="52"/>
    </row>
    <row r="927" spans="1:43">
      <c r="A927" s="1" t="s">
        <v>5</v>
      </c>
      <c r="B927" s="1">
        <v>13067030412</v>
      </c>
      <c r="C927" s="1"/>
      <c r="D927" s="12">
        <v>71</v>
      </c>
      <c r="E927" s="12">
        <v>70.3</v>
      </c>
      <c r="F927" s="12">
        <v>33.200000000000003</v>
      </c>
      <c r="G927" s="12">
        <v>24.3</v>
      </c>
      <c r="H927" s="12">
        <v>8.6</v>
      </c>
      <c r="I927" s="12">
        <v>36.6</v>
      </c>
      <c r="J927" s="12">
        <v>39.200000000000003</v>
      </c>
      <c r="K927" s="12">
        <v>60.3</v>
      </c>
      <c r="L927" s="12">
        <v>50.6</v>
      </c>
      <c r="M927" s="12">
        <v>20.3</v>
      </c>
      <c r="N927" s="12">
        <v>76.8</v>
      </c>
      <c r="O927" s="12">
        <v>18.5</v>
      </c>
      <c r="P927" s="12">
        <v>42.7</v>
      </c>
      <c r="Q927" s="12">
        <v>13</v>
      </c>
      <c r="R927" s="114"/>
      <c r="S927" s="99"/>
      <c r="T927" s="99"/>
      <c r="U927" s="99"/>
      <c r="V927" s="99"/>
      <c r="W927" s="99"/>
      <c r="X927" s="99"/>
      <c r="Y927" s="99"/>
      <c r="Z927" s="99"/>
      <c r="AA927" s="99"/>
      <c r="AB927" s="99"/>
      <c r="AC927" s="99"/>
      <c r="AD927" s="99"/>
      <c r="AE927" s="99"/>
      <c r="AF927" s="99"/>
      <c r="AG927" s="99"/>
      <c r="AH927" s="99"/>
      <c r="AI927" s="99"/>
      <c r="AJ927" s="99"/>
      <c r="AK927" s="99"/>
      <c r="AL927" s="99"/>
      <c r="AM927" s="99"/>
      <c r="AN927" s="99"/>
      <c r="AO927" s="52"/>
      <c r="AP927" s="52"/>
      <c r="AQ927" s="52"/>
    </row>
    <row r="928" spans="1:43">
      <c r="A928" s="1" t="s">
        <v>5</v>
      </c>
      <c r="B928" s="1">
        <v>13067030413</v>
      </c>
      <c r="C928" s="1"/>
      <c r="D928" s="12">
        <v>70.599999999999994</v>
      </c>
      <c r="E928" s="12">
        <v>71</v>
      </c>
      <c r="F928" s="12">
        <v>30.5</v>
      </c>
      <c r="G928" s="12">
        <v>25.3</v>
      </c>
      <c r="H928" s="12">
        <v>8.6999999999999993</v>
      </c>
      <c r="I928" s="12">
        <v>35.6</v>
      </c>
      <c r="J928" s="12">
        <v>63.5</v>
      </c>
      <c r="K928" s="12">
        <v>55.9</v>
      </c>
      <c r="L928" s="12">
        <v>42.1</v>
      </c>
      <c r="M928" s="12">
        <v>10.8</v>
      </c>
      <c r="N928" s="12">
        <v>77.7</v>
      </c>
      <c r="O928" s="12">
        <v>12.3</v>
      </c>
      <c r="P928" s="12">
        <v>50.2</v>
      </c>
      <c r="Q928" s="12">
        <v>14.5</v>
      </c>
      <c r="R928" s="114"/>
      <c r="S928" s="99"/>
      <c r="T928" s="99"/>
      <c r="U928" s="99"/>
      <c r="V928" s="99"/>
      <c r="W928" s="99"/>
      <c r="X928" s="99"/>
      <c r="Y928" s="99"/>
      <c r="Z928" s="99"/>
      <c r="AA928" s="99"/>
      <c r="AB928" s="99"/>
      <c r="AC928" s="99"/>
      <c r="AD928" s="99"/>
      <c r="AE928" s="99"/>
      <c r="AF928" s="99"/>
      <c r="AG928" s="99"/>
      <c r="AH928" s="99"/>
      <c r="AI928" s="99"/>
      <c r="AJ928" s="99"/>
      <c r="AK928" s="99"/>
      <c r="AL928" s="99"/>
      <c r="AM928" s="99"/>
      <c r="AN928" s="99"/>
      <c r="AO928" s="52"/>
      <c r="AP928" s="52"/>
      <c r="AQ928" s="52"/>
    </row>
    <row r="929" spans="1:43">
      <c r="A929" s="1" t="s">
        <v>5</v>
      </c>
      <c r="B929" s="1">
        <v>13067030414</v>
      </c>
      <c r="C929" s="1"/>
      <c r="D929" s="12">
        <v>70.599999999999994</v>
      </c>
      <c r="E929" s="12">
        <v>71.099999999999994</v>
      </c>
      <c r="F929" s="12">
        <v>36.9</v>
      </c>
      <c r="G929" s="12">
        <v>25.5</v>
      </c>
      <c r="H929" s="12">
        <v>6.4</v>
      </c>
      <c r="I929" s="12">
        <v>19.600000000000001</v>
      </c>
      <c r="J929" s="12">
        <v>53.4</v>
      </c>
      <c r="K929" s="12">
        <v>63.4</v>
      </c>
      <c r="L929" s="12">
        <v>54.8</v>
      </c>
      <c r="M929" s="12">
        <v>20.7</v>
      </c>
      <c r="N929" s="12">
        <v>77.8</v>
      </c>
      <c r="O929" s="12">
        <v>15.8</v>
      </c>
      <c r="P929" s="12">
        <v>65.7</v>
      </c>
      <c r="Q929" s="12">
        <v>18.3</v>
      </c>
      <c r="R929" s="114"/>
      <c r="S929" s="99"/>
      <c r="T929" s="99"/>
      <c r="U929" s="99"/>
      <c r="V929" s="99"/>
      <c r="W929" s="99"/>
      <c r="X929" s="99"/>
      <c r="Y929" s="99"/>
      <c r="Z929" s="99"/>
      <c r="AA929" s="99"/>
      <c r="AB929" s="99"/>
      <c r="AC929" s="99"/>
      <c r="AD929" s="99"/>
      <c r="AE929" s="99"/>
      <c r="AF929" s="99"/>
      <c r="AG929" s="99"/>
      <c r="AH929" s="99"/>
      <c r="AI929" s="99"/>
      <c r="AJ929" s="99"/>
      <c r="AK929" s="99"/>
      <c r="AL929" s="99"/>
      <c r="AM929" s="99"/>
      <c r="AN929" s="99"/>
      <c r="AO929" s="52"/>
      <c r="AP929" s="52"/>
      <c r="AQ929" s="52"/>
    </row>
    <row r="930" spans="1:43">
      <c r="A930" s="1" t="s">
        <v>5</v>
      </c>
      <c r="B930" s="1">
        <v>13067030502</v>
      </c>
      <c r="C930" s="1"/>
      <c r="D930" s="12">
        <v>78.599999999999994</v>
      </c>
      <c r="E930" s="12">
        <v>74.900000000000006</v>
      </c>
      <c r="F930" s="12">
        <v>59.6</v>
      </c>
      <c r="G930" s="12">
        <v>49.1</v>
      </c>
      <c r="H930" s="12">
        <v>5.3</v>
      </c>
      <c r="I930" s="12">
        <v>5.7</v>
      </c>
      <c r="J930" s="12">
        <v>5.7</v>
      </c>
      <c r="K930" s="12">
        <v>16</v>
      </c>
      <c r="L930" s="12">
        <v>21.4</v>
      </c>
      <c r="M930" s="12">
        <v>9</v>
      </c>
      <c r="N930" s="12">
        <v>80.599999999999994</v>
      </c>
      <c r="O930" s="12">
        <v>6.3</v>
      </c>
      <c r="P930" s="12">
        <v>15.1</v>
      </c>
      <c r="Q930" s="12">
        <v>10.8</v>
      </c>
      <c r="R930" s="114"/>
      <c r="S930" s="99"/>
      <c r="T930" s="99"/>
      <c r="U930" s="99"/>
      <c r="V930" s="99"/>
      <c r="W930" s="99"/>
      <c r="X930" s="99"/>
      <c r="Y930" s="99"/>
      <c r="Z930" s="99"/>
      <c r="AA930" s="99"/>
      <c r="AB930" s="99"/>
      <c r="AC930" s="99"/>
      <c r="AD930" s="99"/>
      <c r="AE930" s="99"/>
      <c r="AF930" s="99"/>
      <c r="AG930" s="99"/>
      <c r="AH930" s="99"/>
      <c r="AI930" s="99"/>
      <c r="AJ930" s="99"/>
      <c r="AK930" s="99"/>
      <c r="AL930" s="99"/>
      <c r="AM930" s="99"/>
      <c r="AN930" s="99"/>
      <c r="AO930" s="52"/>
      <c r="AP930" s="52"/>
      <c r="AQ930" s="52"/>
    </row>
    <row r="931" spans="1:43">
      <c r="A931" s="1" t="s">
        <v>5</v>
      </c>
      <c r="B931" s="1">
        <v>13067030504</v>
      </c>
      <c r="C931" s="1"/>
      <c r="D931" s="12">
        <v>76.400000000000006</v>
      </c>
      <c r="E931" s="12">
        <v>74.2</v>
      </c>
      <c r="F931" s="12">
        <v>49.6</v>
      </c>
      <c r="G931" s="12">
        <v>36.9</v>
      </c>
      <c r="H931" s="12">
        <v>8.9</v>
      </c>
      <c r="I931" s="12">
        <v>9.8000000000000007</v>
      </c>
      <c r="J931" s="12">
        <v>10.3</v>
      </c>
      <c r="K931" s="12">
        <v>36.299999999999997</v>
      </c>
      <c r="L931" s="12">
        <v>36.299999999999997</v>
      </c>
      <c r="M931" s="12">
        <v>18.8</v>
      </c>
      <c r="N931" s="12">
        <v>80.2</v>
      </c>
      <c r="O931" s="12">
        <v>15.9</v>
      </c>
      <c r="P931" s="12">
        <v>29.7</v>
      </c>
      <c r="Q931" s="12">
        <v>13</v>
      </c>
      <c r="R931" s="114"/>
      <c r="S931" s="99"/>
      <c r="T931" s="99"/>
      <c r="U931" s="99"/>
      <c r="V931" s="99"/>
      <c r="W931" s="99"/>
      <c r="X931" s="99"/>
      <c r="Y931" s="99"/>
      <c r="Z931" s="99"/>
      <c r="AA931" s="99"/>
      <c r="AB931" s="99"/>
      <c r="AC931" s="99"/>
      <c r="AD931" s="99"/>
      <c r="AE931" s="99"/>
      <c r="AF931" s="99"/>
      <c r="AG931" s="99"/>
      <c r="AH931" s="99"/>
      <c r="AI931" s="99"/>
      <c r="AJ931" s="99"/>
      <c r="AK931" s="99"/>
      <c r="AL931" s="99"/>
      <c r="AM931" s="99"/>
      <c r="AN931" s="99"/>
      <c r="AO931" s="52"/>
      <c r="AP931" s="52"/>
      <c r="AQ931" s="52"/>
    </row>
    <row r="932" spans="1:43">
      <c r="A932" s="1" t="s">
        <v>5</v>
      </c>
      <c r="B932" s="1">
        <v>13067030505</v>
      </c>
      <c r="C932" s="1"/>
      <c r="D932" s="12">
        <v>70.8</v>
      </c>
      <c r="E932" s="12">
        <v>70.599999999999994</v>
      </c>
      <c r="F932" s="12">
        <v>43.2</v>
      </c>
      <c r="G932" s="12">
        <v>24.8</v>
      </c>
      <c r="H932" s="12">
        <v>9.6</v>
      </c>
      <c r="I932" s="12">
        <v>21.8</v>
      </c>
      <c r="J932" s="12">
        <v>22.2</v>
      </c>
      <c r="K932" s="12">
        <v>54.5</v>
      </c>
      <c r="L932" s="12">
        <v>52.1</v>
      </c>
      <c r="M932" s="12">
        <v>18.2</v>
      </c>
      <c r="N932" s="12">
        <v>77.3</v>
      </c>
      <c r="O932" s="12">
        <v>13.1</v>
      </c>
      <c r="P932" s="12">
        <v>43.2</v>
      </c>
      <c r="Q932" s="12">
        <v>5.2</v>
      </c>
      <c r="R932" s="114"/>
      <c r="S932" s="99"/>
      <c r="T932" s="99"/>
      <c r="U932" s="99"/>
      <c r="V932" s="99"/>
      <c r="W932" s="99"/>
      <c r="X932" s="99"/>
      <c r="Y932" s="99"/>
      <c r="Z932" s="99"/>
      <c r="AA932" s="99"/>
      <c r="AB932" s="99"/>
      <c r="AC932" s="99"/>
      <c r="AD932" s="99"/>
      <c r="AE932" s="99"/>
      <c r="AF932" s="99"/>
      <c r="AG932" s="99"/>
      <c r="AH932" s="99"/>
      <c r="AI932" s="99"/>
      <c r="AJ932" s="99"/>
      <c r="AK932" s="99"/>
      <c r="AL932" s="99"/>
      <c r="AM932" s="99"/>
      <c r="AN932" s="99"/>
      <c r="AO932" s="52"/>
      <c r="AP932" s="52"/>
      <c r="AQ932" s="52"/>
    </row>
    <row r="933" spans="1:43">
      <c r="A933" s="1" t="s">
        <v>5</v>
      </c>
      <c r="B933" s="1">
        <v>13067030506</v>
      </c>
      <c r="C933" s="1"/>
      <c r="D933" s="12">
        <v>78</v>
      </c>
      <c r="E933" s="12">
        <v>74.5</v>
      </c>
      <c r="F933" s="12">
        <v>54.7</v>
      </c>
      <c r="G933" s="12">
        <v>25.5</v>
      </c>
      <c r="H933" s="12">
        <v>9.4</v>
      </c>
      <c r="I933" s="12">
        <v>12.3</v>
      </c>
      <c r="J933" s="12">
        <v>6.6</v>
      </c>
      <c r="K933" s="12">
        <v>23.5</v>
      </c>
      <c r="L933" s="12">
        <v>29.3</v>
      </c>
      <c r="M933" s="12">
        <v>20.8</v>
      </c>
      <c r="N933" s="12">
        <v>80.2</v>
      </c>
      <c r="O933" s="12">
        <v>10.6</v>
      </c>
      <c r="P933" s="12">
        <v>20.9</v>
      </c>
      <c r="Q933" s="12">
        <v>6.7</v>
      </c>
      <c r="R933" s="114"/>
      <c r="S933" s="99"/>
      <c r="T933" s="99"/>
      <c r="U933" s="99"/>
      <c r="V933" s="99"/>
      <c r="W933" s="99"/>
      <c r="X933" s="99"/>
      <c r="Y933" s="99"/>
      <c r="Z933" s="99"/>
      <c r="AA933" s="99"/>
      <c r="AB933" s="99"/>
      <c r="AC933" s="99"/>
      <c r="AD933" s="99"/>
      <c r="AE933" s="99"/>
      <c r="AF933" s="99"/>
      <c r="AG933" s="99"/>
      <c r="AH933" s="99"/>
      <c r="AI933" s="99"/>
      <c r="AJ933" s="99"/>
      <c r="AK933" s="99"/>
      <c r="AL933" s="99"/>
      <c r="AM933" s="99"/>
      <c r="AN933" s="99"/>
      <c r="AO933" s="52"/>
      <c r="AP933" s="52"/>
      <c r="AQ933" s="52"/>
    </row>
    <row r="934" spans="1:43">
      <c r="A934" s="1" t="s">
        <v>5</v>
      </c>
      <c r="B934" s="1">
        <v>13067030507</v>
      </c>
      <c r="C934" s="1"/>
      <c r="D934" s="12">
        <v>80.7</v>
      </c>
      <c r="E934" s="12">
        <v>76.400000000000006</v>
      </c>
      <c r="F934" s="12">
        <v>69.2</v>
      </c>
      <c r="G934" s="12">
        <v>26.5</v>
      </c>
      <c r="H934" s="12">
        <v>9.3000000000000007</v>
      </c>
      <c r="I934" s="12">
        <v>1.1000000000000001</v>
      </c>
      <c r="J934" s="12">
        <v>5.2</v>
      </c>
      <c r="K934" s="12">
        <v>19.7</v>
      </c>
      <c r="L934" s="12">
        <v>37.700000000000003</v>
      </c>
      <c r="M934" s="12">
        <v>4</v>
      </c>
      <c r="N934" s="12">
        <v>81.900000000000006</v>
      </c>
      <c r="O934" s="12">
        <v>6.4</v>
      </c>
      <c r="P934" s="12">
        <v>21.5</v>
      </c>
      <c r="Q934" s="12">
        <v>10.4</v>
      </c>
      <c r="R934" s="114"/>
      <c r="S934" s="99"/>
      <c r="T934" s="99"/>
      <c r="U934" s="99"/>
      <c r="V934" s="99"/>
      <c r="W934" s="99"/>
      <c r="X934" s="99"/>
      <c r="Y934" s="99"/>
      <c r="Z934" s="99"/>
      <c r="AA934" s="99"/>
      <c r="AB934" s="99"/>
      <c r="AC934" s="99"/>
      <c r="AD934" s="99"/>
      <c r="AE934" s="99"/>
      <c r="AF934" s="99"/>
      <c r="AG934" s="99"/>
      <c r="AH934" s="99"/>
      <c r="AI934" s="99"/>
      <c r="AJ934" s="99"/>
      <c r="AK934" s="99"/>
      <c r="AL934" s="99"/>
      <c r="AM934" s="99"/>
      <c r="AN934" s="99"/>
      <c r="AO934" s="52"/>
      <c r="AP934" s="52"/>
      <c r="AQ934" s="52"/>
    </row>
    <row r="935" spans="1:43">
      <c r="A935" s="1" t="s">
        <v>5</v>
      </c>
      <c r="B935" s="1">
        <v>13067030601</v>
      </c>
      <c r="C935" s="1"/>
      <c r="D935" s="12">
        <v>79.3</v>
      </c>
      <c r="E935" s="12">
        <v>75.599999999999994</v>
      </c>
      <c r="F935" s="12">
        <v>58.7</v>
      </c>
      <c r="G935" s="12">
        <v>26</v>
      </c>
      <c r="H935" s="12">
        <v>8.6</v>
      </c>
      <c r="I935" s="12">
        <v>28.5</v>
      </c>
      <c r="J935" s="12">
        <v>28.7</v>
      </c>
      <c r="K935" s="12">
        <v>33</v>
      </c>
      <c r="L935" s="12">
        <v>40.4</v>
      </c>
      <c r="M935" s="12">
        <v>6.1</v>
      </c>
      <c r="N935" s="12">
        <v>81.2</v>
      </c>
      <c r="O935" s="12">
        <v>3.9</v>
      </c>
      <c r="P935" s="12">
        <v>18</v>
      </c>
      <c r="Q935" s="12">
        <v>9.4</v>
      </c>
      <c r="R935" s="114"/>
      <c r="S935" s="99"/>
      <c r="T935" s="99"/>
      <c r="U935" s="99"/>
      <c r="V935" s="99"/>
      <c r="W935" s="99"/>
      <c r="X935" s="99"/>
      <c r="Y935" s="99"/>
      <c r="Z935" s="99"/>
      <c r="AA935" s="99"/>
      <c r="AB935" s="99"/>
      <c r="AC935" s="99"/>
      <c r="AD935" s="99"/>
      <c r="AE935" s="99"/>
      <c r="AF935" s="99"/>
      <c r="AG935" s="99"/>
      <c r="AH935" s="99"/>
      <c r="AI935" s="99"/>
      <c r="AJ935" s="99"/>
      <c r="AK935" s="99"/>
      <c r="AL935" s="99"/>
      <c r="AM935" s="99"/>
      <c r="AN935" s="99"/>
      <c r="AO935" s="52"/>
      <c r="AP935" s="52"/>
      <c r="AQ935" s="52"/>
    </row>
    <row r="936" spans="1:43">
      <c r="A936" s="1" t="s">
        <v>5</v>
      </c>
      <c r="B936" s="1">
        <v>13067030602</v>
      </c>
      <c r="C936" s="1"/>
      <c r="D936" s="12">
        <v>72.599999999999994</v>
      </c>
      <c r="E936" s="12">
        <v>70.900000000000006</v>
      </c>
      <c r="F936" s="12">
        <v>61.4</v>
      </c>
      <c r="G936" s="12">
        <v>24</v>
      </c>
      <c r="H936" s="12">
        <v>6.4</v>
      </c>
      <c r="I936" s="12">
        <v>3.5</v>
      </c>
      <c r="J936" s="12">
        <v>1</v>
      </c>
      <c r="K936" s="12">
        <v>16.399999999999999</v>
      </c>
      <c r="L936" s="12">
        <v>37.200000000000003</v>
      </c>
      <c r="M936" s="12">
        <v>3.4</v>
      </c>
      <c r="N936" s="12">
        <v>77</v>
      </c>
      <c r="O936" s="12">
        <v>4.2</v>
      </c>
      <c r="P936" s="12">
        <v>10.4</v>
      </c>
      <c r="Q936" s="12">
        <v>10.3</v>
      </c>
      <c r="R936" s="114"/>
      <c r="S936" s="99"/>
      <c r="T936" s="99"/>
      <c r="U936" s="99"/>
      <c r="V936" s="99"/>
      <c r="W936" s="99"/>
      <c r="X936" s="99"/>
      <c r="Y936" s="99"/>
      <c r="Z936" s="99"/>
      <c r="AA936" s="99"/>
      <c r="AB936" s="99"/>
      <c r="AC936" s="99"/>
      <c r="AD936" s="99"/>
      <c r="AE936" s="99"/>
      <c r="AF936" s="99"/>
      <c r="AG936" s="99"/>
      <c r="AH936" s="99"/>
      <c r="AI936" s="99"/>
      <c r="AJ936" s="99"/>
      <c r="AK936" s="99"/>
      <c r="AL936" s="99"/>
      <c r="AM936" s="99"/>
      <c r="AN936" s="99"/>
      <c r="AO936" s="52"/>
      <c r="AP936" s="52"/>
      <c r="AQ936" s="52"/>
    </row>
    <row r="937" spans="1:43">
      <c r="A937" s="1" t="s">
        <v>5</v>
      </c>
      <c r="B937" s="1">
        <v>13067030700</v>
      </c>
      <c r="C937" s="1"/>
      <c r="D937" s="12">
        <v>71.400000000000006</v>
      </c>
      <c r="E937" s="12">
        <v>69.599999999999994</v>
      </c>
      <c r="F937" s="12">
        <v>52.8</v>
      </c>
      <c r="G937" s="12">
        <v>23.5</v>
      </c>
      <c r="H937" s="12">
        <v>9.6</v>
      </c>
      <c r="I937" s="12">
        <v>11.2</v>
      </c>
      <c r="J937" s="12">
        <v>21.7</v>
      </c>
      <c r="K937" s="12">
        <v>45.9</v>
      </c>
      <c r="L937" s="12">
        <v>42.4</v>
      </c>
      <c r="M937" s="12">
        <v>27.8</v>
      </c>
      <c r="N937" s="12">
        <v>75.8</v>
      </c>
      <c r="O937" s="12">
        <v>27.5</v>
      </c>
      <c r="P937" s="12">
        <v>35.200000000000003</v>
      </c>
      <c r="Q937" s="12">
        <v>8.9</v>
      </c>
      <c r="R937" s="114"/>
      <c r="S937" s="99"/>
      <c r="T937" s="99"/>
      <c r="U937" s="99"/>
      <c r="V937" s="99"/>
      <c r="W937" s="99"/>
      <c r="X937" s="99"/>
      <c r="Y937" s="99"/>
      <c r="Z937" s="99"/>
      <c r="AA937" s="99"/>
      <c r="AB937" s="99"/>
      <c r="AC937" s="99"/>
      <c r="AD937" s="99"/>
      <c r="AE937" s="99"/>
      <c r="AF937" s="99"/>
      <c r="AG937" s="99"/>
      <c r="AH937" s="99"/>
      <c r="AI937" s="99"/>
      <c r="AJ937" s="99"/>
      <c r="AK937" s="99"/>
      <c r="AL937" s="99"/>
      <c r="AM937" s="99"/>
      <c r="AN937" s="99"/>
      <c r="AO937" s="52"/>
      <c r="AP937" s="52"/>
      <c r="AQ937" s="52"/>
    </row>
    <row r="938" spans="1:43">
      <c r="A938" s="1" t="s">
        <v>5</v>
      </c>
      <c r="B938" s="1">
        <v>13067030800</v>
      </c>
      <c r="C938" s="1"/>
      <c r="D938" s="12">
        <v>71.400000000000006</v>
      </c>
      <c r="E938" s="12">
        <v>69.599999999999994</v>
      </c>
      <c r="F938" s="12">
        <v>21.1</v>
      </c>
      <c r="G938" s="12">
        <v>23.5</v>
      </c>
      <c r="H938" s="12">
        <v>6.8</v>
      </c>
      <c r="I938" s="12">
        <v>18.5</v>
      </c>
      <c r="J938" s="12">
        <v>41.1</v>
      </c>
      <c r="K938" s="12">
        <v>58.9</v>
      </c>
      <c r="L938" s="12">
        <v>50.7</v>
      </c>
      <c r="M938" s="12">
        <v>44.1</v>
      </c>
      <c r="N938" s="12">
        <v>75.8</v>
      </c>
      <c r="O938" s="12">
        <v>30.3</v>
      </c>
      <c r="P938" s="12">
        <v>39.700000000000003</v>
      </c>
      <c r="Q938" s="12">
        <v>11.2</v>
      </c>
      <c r="R938" s="114"/>
      <c r="S938" s="99"/>
      <c r="T938" s="99"/>
      <c r="U938" s="99"/>
      <c r="V938" s="99"/>
      <c r="W938" s="99"/>
      <c r="X938" s="99"/>
      <c r="Y938" s="99"/>
      <c r="Z938" s="99"/>
      <c r="AA938" s="99"/>
      <c r="AB938" s="99"/>
      <c r="AC938" s="99"/>
      <c r="AD938" s="99"/>
      <c r="AE938" s="99"/>
      <c r="AF938" s="99"/>
      <c r="AG938" s="99"/>
      <c r="AH938" s="99"/>
      <c r="AI938" s="99"/>
      <c r="AJ938" s="99"/>
      <c r="AK938" s="99"/>
      <c r="AL938" s="99"/>
      <c r="AM938" s="99"/>
      <c r="AN938" s="99"/>
      <c r="AO938" s="52"/>
      <c r="AP938" s="52"/>
      <c r="AQ938" s="52"/>
    </row>
    <row r="939" spans="1:43">
      <c r="A939" s="1" t="s">
        <v>5</v>
      </c>
      <c r="B939" s="1">
        <v>13067030901</v>
      </c>
      <c r="C939" s="1"/>
      <c r="D939" s="12">
        <v>74.599999999999994</v>
      </c>
      <c r="E939" s="12">
        <v>73.599999999999994</v>
      </c>
      <c r="F939" s="12">
        <v>42</v>
      </c>
      <c r="G939" s="12">
        <v>29.1</v>
      </c>
      <c r="H939" s="12">
        <v>9.1999999999999993</v>
      </c>
      <c r="I939" s="12">
        <v>5.8</v>
      </c>
      <c r="J939" s="12">
        <v>21.8</v>
      </c>
      <c r="K939" s="12">
        <v>25.1</v>
      </c>
      <c r="L939" s="12">
        <v>40.799999999999997</v>
      </c>
      <c r="M939" s="12">
        <v>8.1</v>
      </c>
      <c r="N939" s="12">
        <v>77.900000000000006</v>
      </c>
      <c r="O939" s="12">
        <v>9.1</v>
      </c>
      <c r="P939" s="12">
        <v>22.6</v>
      </c>
      <c r="Q939" s="12">
        <v>13.3</v>
      </c>
      <c r="R939" s="114"/>
      <c r="S939" s="99"/>
      <c r="T939" s="99"/>
      <c r="U939" s="99"/>
      <c r="V939" s="99"/>
      <c r="W939" s="99"/>
      <c r="X939" s="99"/>
      <c r="Y939" s="99"/>
      <c r="Z939" s="99"/>
      <c r="AA939" s="99"/>
      <c r="AB939" s="99"/>
      <c r="AC939" s="99"/>
      <c r="AD939" s="99"/>
      <c r="AE939" s="99"/>
      <c r="AF939" s="99"/>
      <c r="AG939" s="99"/>
      <c r="AH939" s="99"/>
      <c r="AI939" s="99"/>
      <c r="AJ939" s="99"/>
      <c r="AK939" s="99"/>
      <c r="AL939" s="99"/>
      <c r="AM939" s="99"/>
      <c r="AN939" s="99"/>
      <c r="AO939" s="52"/>
      <c r="AP939" s="52"/>
      <c r="AQ939" s="52"/>
    </row>
    <row r="940" spans="1:43">
      <c r="A940" s="1" t="s">
        <v>5</v>
      </c>
      <c r="B940" s="1">
        <v>13067030902</v>
      </c>
      <c r="C940" s="1"/>
      <c r="D940" s="12">
        <v>66</v>
      </c>
      <c r="E940" s="12">
        <v>64.3</v>
      </c>
      <c r="F940" s="12">
        <v>21.5</v>
      </c>
      <c r="G940" s="12">
        <v>23.3</v>
      </c>
      <c r="H940" s="12">
        <v>10.9</v>
      </c>
      <c r="I940" s="12">
        <v>32</v>
      </c>
      <c r="J940" s="12">
        <v>35.4</v>
      </c>
      <c r="K940" s="12">
        <v>55.1</v>
      </c>
      <c r="L940" s="12">
        <v>35.4</v>
      </c>
      <c r="M940" s="12">
        <v>39.700000000000003</v>
      </c>
      <c r="N940" s="12">
        <v>66.8</v>
      </c>
      <c r="O940" s="12">
        <v>29.4</v>
      </c>
      <c r="P940" s="12">
        <v>49.3</v>
      </c>
      <c r="Q940" s="12">
        <v>13.4</v>
      </c>
      <c r="R940" s="114"/>
      <c r="S940" s="99"/>
      <c r="T940" s="99"/>
      <c r="U940" s="99"/>
      <c r="V940" s="99"/>
      <c r="W940" s="99"/>
      <c r="X940" s="99"/>
      <c r="Y940" s="99"/>
      <c r="Z940" s="99"/>
      <c r="AA940" s="99"/>
      <c r="AB940" s="99"/>
      <c r="AC940" s="99"/>
      <c r="AD940" s="99"/>
      <c r="AE940" s="99"/>
      <c r="AF940" s="99"/>
      <c r="AG940" s="99"/>
      <c r="AH940" s="99"/>
      <c r="AI940" s="99"/>
      <c r="AJ940" s="99"/>
      <c r="AK940" s="99"/>
      <c r="AL940" s="99"/>
      <c r="AM940" s="99"/>
      <c r="AN940" s="99"/>
      <c r="AO940" s="52"/>
      <c r="AP940" s="52"/>
      <c r="AQ940" s="52"/>
    </row>
    <row r="941" spans="1:43">
      <c r="A941" s="1" t="s">
        <v>5</v>
      </c>
      <c r="B941" s="1">
        <v>13067030904</v>
      </c>
      <c r="C941" s="1"/>
      <c r="D941" s="12">
        <v>67.900000000000006</v>
      </c>
      <c r="E941" s="12">
        <v>66.2</v>
      </c>
      <c r="F941" s="12">
        <v>28.4</v>
      </c>
      <c r="G941" s="12">
        <v>23.2</v>
      </c>
      <c r="H941" s="12">
        <v>8.3000000000000007</v>
      </c>
      <c r="I941" s="12">
        <v>8.4</v>
      </c>
      <c r="J941" s="12">
        <v>45.1</v>
      </c>
      <c r="K941" s="12">
        <v>62.2</v>
      </c>
      <c r="L941" s="12">
        <v>51.2</v>
      </c>
      <c r="M941" s="12">
        <v>30.8</v>
      </c>
      <c r="N941" s="12">
        <v>69.7</v>
      </c>
      <c r="O941" s="12">
        <v>22.4</v>
      </c>
      <c r="P941" s="12">
        <v>50.2</v>
      </c>
      <c r="Q941" s="12">
        <v>15.7</v>
      </c>
      <c r="R941" s="114"/>
      <c r="S941" s="99"/>
      <c r="T941" s="99"/>
      <c r="U941" s="99"/>
      <c r="V941" s="99"/>
      <c r="W941" s="99"/>
      <c r="X941" s="99"/>
      <c r="Y941" s="99"/>
      <c r="Z941" s="99"/>
      <c r="AA941" s="99"/>
      <c r="AB941" s="99"/>
      <c r="AC941" s="99"/>
      <c r="AD941" s="99"/>
      <c r="AE941" s="99"/>
      <c r="AF941" s="99"/>
      <c r="AG941" s="99"/>
      <c r="AH941" s="99"/>
      <c r="AI941" s="99"/>
      <c r="AJ941" s="99"/>
      <c r="AK941" s="99"/>
      <c r="AL941" s="99"/>
      <c r="AM941" s="99"/>
      <c r="AN941" s="99"/>
      <c r="AO941" s="52"/>
      <c r="AP941" s="52"/>
      <c r="AQ941" s="52"/>
    </row>
    <row r="942" spans="1:43">
      <c r="A942" s="1" t="s">
        <v>5</v>
      </c>
      <c r="B942" s="1">
        <v>13067030905</v>
      </c>
      <c r="C942" s="1"/>
      <c r="D942" s="12">
        <v>57.9</v>
      </c>
      <c r="E942" s="12">
        <v>56.3</v>
      </c>
      <c r="F942" s="12">
        <v>39</v>
      </c>
      <c r="G942" s="12">
        <v>21.9</v>
      </c>
      <c r="H942" s="12">
        <v>8.3000000000000007</v>
      </c>
      <c r="I942" s="12">
        <v>16.5</v>
      </c>
      <c r="J942" s="12">
        <v>41.9</v>
      </c>
      <c r="K942" s="12">
        <v>35.1</v>
      </c>
      <c r="L942" s="12">
        <v>33</v>
      </c>
      <c r="M942" s="12">
        <v>22.2</v>
      </c>
      <c r="N942" s="12">
        <v>55.8</v>
      </c>
      <c r="O942" s="12">
        <v>21</v>
      </c>
      <c r="P942" s="12">
        <v>34.6</v>
      </c>
      <c r="Q942" s="12">
        <v>11.6</v>
      </c>
      <c r="R942" s="114"/>
      <c r="S942" s="99"/>
      <c r="T942" s="99"/>
      <c r="U942" s="99"/>
      <c r="V942" s="99"/>
      <c r="W942" s="99"/>
      <c r="X942" s="99"/>
      <c r="Y942" s="99"/>
      <c r="Z942" s="99"/>
      <c r="AA942" s="99"/>
      <c r="AB942" s="99"/>
      <c r="AC942" s="99"/>
      <c r="AD942" s="99"/>
      <c r="AE942" s="99"/>
      <c r="AF942" s="99"/>
      <c r="AG942" s="99"/>
      <c r="AH942" s="99"/>
      <c r="AI942" s="99"/>
      <c r="AJ942" s="99"/>
      <c r="AK942" s="99"/>
      <c r="AL942" s="99"/>
      <c r="AM942" s="99"/>
      <c r="AN942" s="99"/>
      <c r="AO942" s="52"/>
      <c r="AP942" s="52"/>
      <c r="AQ942" s="52"/>
    </row>
    <row r="943" spans="1:43">
      <c r="A943" s="1" t="s">
        <v>5</v>
      </c>
      <c r="B943" s="1">
        <v>13067031001</v>
      </c>
      <c r="C943" s="1"/>
      <c r="D943" s="12">
        <v>62.7</v>
      </c>
      <c r="E943" s="12">
        <v>61.2</v>
      </c>
      <c r="F943" s="12">
        <v>21.7</v>
      </c>
      <c r="G943" s="12">
        <v>23</v>
      </c>
      <c r="H943" s="12">
        <v>7.2</v>
      </c>
      <c r="I943" s="12">
        <v>34.9</v>
      </c>
      <c r="J943" s="12">
        <v>56.8</v>
      </c>
      <c r="K943" s="12">
        <v>69.7</v>
      </c>
      <c r="L943" s="12">
        <v>47.9</v>
      </c>
      <c r="M943" s="12">
        <v>47.5</v>
      </c>
      <c r="N943" s="12">
        <v>64.400000000000006</v>
      </c>
      <c r="O943" s="12">
        <v>43.7</v>
      </c>
      <c r="P943" s="12">
        <v>73.2</v>
      </c>
      <c r="Q943" s="12">
        <v>15.7</v>
      </c>
      <c r="R943" s="114"/>
      <c r="S943" s="99"/>
      <c r="T943" s="99"/>
      <c r="U943" s="99"/>
      <c r="V943" s="99"/>
      <c r="W943" s="99"/>
      <c r="X943" s="99"/>
      <c r="Y943" s="99"/>
      <c r="Z943" s="99"/>
      <c r="AA943" s="99"/>
      <c r="AB943" s="99"/>
      <c r="AC943" s="99"/>
      <c r="AD943" s="99"/>
      <c r="AE943" s="99"/>
      <c r="AF943" s="99"/>
      <c r="AG943" s="99"/>
      <c r="AH943" s="99"/>
      <c r="AI943" s="99"/>
      <c r="AJ943" s="99"/>
      <c r="AK943" s="99"/>
      <c r="AL943" s="99"/>
      <c r="AM943" s="99"/>
      <c r="AN943" s="99"/>
      <c r="AO943" s="52"/>
      <c r="AP943" s="52"/>
      <c r="AQ943" s="52"/>
    </row>
    <row r="944" spans="1:43">
      <c r="A944" s="1" t="s">
        <v>5</v>
      </c>
      <c r="B944" s="1">
        <v>13067031002</v>
      </c>
      <c r="C944" s="1"/>
      <c r="D944" s="12">
        <v>59.7</v>
      </c>
      <c r="E944" s="12">
        <v>58.1</v>
      </c>
      <c r="F944" s="12">
        <v>22.6</v>
      </c>
      <c r="G944" s="12">
        <v>22.6</v>
      </c>
      <c r="H944" s="12">
        <v>8.5</v>
      </c>
      <c r="I944" s="12">
        <v>13.1</v>
      </c>
      <c r="J944" s="12">
        <v>40</v>
      </c>
      <c r="K944" s="12">
        <v>61.7</v>
      </c>
      <c r="L944" s="12">
        <v>51.3</v>
      </c>
      <c r="M944" s="12">
        <v>37.9</v>
      </c>
      <c r="N944" s="12">
        <v>58.1</v>
      </c>
      <c r="O944" s="12">
        <v>28.5</v>
      </c>
      <c r="P944" s="12">
        <v>49.2</v>
      </c>
      <c r="Q944" s="12">
        <v>18.100000000000001</v>
      </c>
      <c r="R944" s="114"/>
      <c r="S944" s="99"/>
      <c r="T944" s="99"/>
      <c r="U944" s="99"/>
      <c r="V944" s="99"/>
      <c r="W944" s="99"/>
      <c r="X944" s="99"/>
      <c r="Y944" s="99"/>
      <c r="Z944" s="99"/>
      <c r="AA944" s="99"/>
      <c r="AB944" s="99"/>
      <c r="AC944" s="99"/>
      <c r="AD944" s="99"/>
      <c r="AE944" s="99"/>
      <c r="AF944" s="99"/>
      <c r="AG944" s="99"/>
      <c r="AH944" s="99"/>
      <c r="AI944" s="99"/>
      <c r="AJ944" s="99"/>
      <c r="AK944" s="99"/>
      <c r="AL944" s="99"/>
      <c r="AM944" s="99"/>
      <c r="AN944" s="99"/>
      <c r="AO944" s="52"/>
      <c r="AP944" s="52"/>
      <c r="AQ944" s="52"/>
    </row>
    <row r="945" spans="1:43">
      <c r="A945" s="1" t="s">
        <v>5</v>
      </c>
      <c r="B945" s="1">
        <v>13067031004</v>
      </c>
      <c r="C945" s="1"/>
      <c r="D945" s="12">
        <v>57.9</v>
      </c>
      <c r="E945" s="12">
        <v>56.4</v>
      </c>
      <c r="F945" s="12">
        <v>28</v>
      </c>
      <c r="G945" s="12">
        <v>23.8</v>
      </c>
      <c r="H945" s="12">
        <v>7.6</v>
      </c>
      <c r="I945" s="12">
        <v>24</v>
      </c>
      <c r="J945" s="12">
        <v>39.299999999999997</v>
      </c>
      <c r="K945" s="12">
        <v>56.7</v>
      </c>
      <c r="L945" s="12">
        <v>48.7</v>
      </c>
      <c r="M945" s="12">
        <v>29.4</v>
      </c>
      <c r="N945" s="12">
        <v>56.3</v>
      </c>
      <c r="O945" s="12">
        <v>32.5</v>
      </c>
      <c r="P945" s="12">
        <v>50</v>
      </c>
      <c r="Q945" s="12">
        <v>16.3</v>
      </c>
      <c r="R945" s="114"/>
      <c r="S945" s="99"/>
      <c r="T945" s="99"/>
      <c r="U945" s="99"/>
      <c r="V945" s="99"/>
      <c r="W945" s="99"/>
      <c r="X945" s="99"/>
      <c r="Y945" s="99"/>
      <c r="Z945" s="99"/>
      <c r="AA945" s="99"/>
      <c r="AB945" s="99"/>
      <c r="AC945" s="99"/>
      <c r="AD945" s="99"/>
      <c r="AE945" s="99"/>
      <c r="AF945" s="99"/>
      <c r="AG945" s="99"/>
      <c r="AH945" s="99"/>
      <c r="AI945" s="99"/>
      <c r="AJ945" s="99"/>
      <c r="AK945" s="99"/>
      <c r="AL945" s="99"/>
      <c r="AM945" s="99"/>
      <c r="AN945" s="99"/>
      <c r="AO945" s="52"/>
      <c r="AP945" s="52"/>
      <c r="AQ945" s="52"/>
    </row>
    <row r="946" spans="1:43">
      <c r="A946" s="1" t="s">
        <v>5</v>
      </c>
      <c r="B946" s="1">
        <v>13067031005</v>
      </c>
      <c r="C946" s="1"/>
      <c r="D946" s="12">
        <v>56.8</v>
      </c>
      <c r="E946" s="12">
        <v>55.2</v>
      </c>
      <c r="F946" s="12">
        <v>34.4</v>
      </c>
      <c r="G946" s="12">
        <v>22.9</v>
      </c>
      <c r="H946" s="12">
        <v>9.5</v>
      </c>
      <c r="I946" s="12">
        <v>22.1</v>
      </c>
      <c r="J946" s="12">
        <v>27.7</v>
      </c>
      <c r="K946" s="12">
        <v>41.7</v>
      </c>
      <c r="L946" s="12">
        <v>38.1</v>
      </c>
      <c r="M946" s="12">
        <v>26.4</v>
      </c>
      <c r="N946" s="12">
        <v>54.5</v>
      </c>
      <c r="O946" s="12">
        <v>26.9</v>
      </c>
      <c r="P946" s="12">
        <v>37.299999999999997</v>
      </c>
      <c r="Q946" s="12">
        <v>13</v>
      </c>
      <c r="R946" s="114"/>
      <c r="S946" s="99"/>
      <c r="T946" s="99"/>
      <c r="U946" s="99"/>
      <c r="V946" s="99"/>
      <c r="W946" s="99"/>
      <c r="X946" s="99"/>
      <c r="Y946" s="99"/>
      <c r="Z946" s="99"/>
      <c r="AA946" s="99"/>
      <c r="AB946" s="99"/>
      <c r="AC946" s="99"/>
      <c r="AD946" s="99"/>
      <c r="AE946" s="99"/>
      <c r="AF946" s="99"/>
      <c r="AG946" s="99"/>
      <c r="AH946" s="99"/>
      <c r="AI946" s="99"/>
      <c r="AJ946" s="99"/>
      <c r="AK946" s="99"/>
      <c r="AL946" s="99"/>
      <c r="AM946" s="99"/>
      <c r="AN946" s="99"/>
      <c r="AO946" s="52"/>
      <c r="AP946" s="52"/>
      <c r="AQ946" s="52"/>
    </row>
    <row r="947" spans="1:43">
      <c r="A947" s="1" t="s">
        <v>5</v>
      </c>
      <c r="B947" s="1">
        <v>13067031101</v>
      </c>
      <c r="C947" s="1"/>
      <c r="D947" s="12">
        <v>66.099999999999994</v>
      </c>
      <c r="E947" s="12">
        <v>64.599999999999994</v>
      </c>
      <c r="F947" s="12">
        <v>30.6</v>
      </c>
      <c r="G947" s="12">
        <v>23</v>
      </c>
      <c r="H947" s="12">
        <v>5.0999999999999996</v>
      </c>
      <c r="I947" s="12">
        <v>11.4</v>
      </c>
      <c r="J947" s="12">
        <v>35.6</v>
      </c>
      <c r="K947" s="12">
        <v>54.5</v>
      </c>
      <c r="L947" s="12">
        <v>42.6</v>
      </c>
      <c r="M947" s="12">
        <v>34.4</v>
      </c>
      <c r="N947" s="12">
        <v>71</v>
      </c>
      <c r="O947" s="12">
        <v>30.2</v>
      </c>
      <c r="P947" s="12">
        <v>47.5</v>
      </c>
      <c r="Q947" s="12">
        <v>13</v>
      </c>
      <c r="R947" s="114"/>
      <c r="S947" s="99"/>
      <c r="T947" s="99"/>
      <c r="U947" s="99"/>
      <c r="V947" s="99"/>
      <c r="W947" s="99"/>
      <c r="X947" s="99"/>
      <c r="Y947" s="99"/>
      <c r="Z947" s="99"/>
      <c r="AA947" s="99"/>
      <c r="AB947" s="99"/>
      <c r="AC947" s="99"/>
      <c r="AD947" s="99"/>
      <c r="AE947" s="99"/>
      <c r="AF947" s="99"/>
      <c r="AG947" s="99"/>
      <c r="AH947" s="99"/>
      <c r="AI947" s="99"/>
      <c r="AJ947" s="99"/>
      <c r="AK947" s="99"/>
      <c r="AL947" s="99"/>
      <c r="AM947" s="99"/>
      <c r="AN947" s="99"/>
      <c r="AO947" s="52"/>
      <c r="AP947" s="52"/>
      <c r="AQ947" s="52"/>
    </row>
    <row r="948" spans="1:43">
      <c r="A948" s="1" t="s">
        <v>5</v>
      </c>
      <c r="B948" s="1">
        <v>13067031106</v>
      </c>
      <c r="C948" s="1"/>
      <c r="D948" s="12">
        <v>61.3</v>
      </c>
      <c r="E948" s="12">
        <v>59.9</v>
      </c>
      <c r="F948" s="12">
        <v>39.799999999999997</v>
      </c>
      <c r="G948" s="12">
        <v>24.7</v>
      </c>
      <c r="H948" s="12">
        <v>8.5</v>
      </c>
      <c r="I948" s="12">
        <v>27.1</v>
      </c>
      <c r="J948" s="12">
        <v>25.9</v>
      </c>
      <c r="K948" s="12">
        <v>24</v>
      </c>
      <c r="L948" s="12">
        <v>31</v>
      </c>
      <c r="M948" s="12">
        <v>11.6</v>
      </c>
      <c r="N948" s="12">
        <v>66.400000000000006</v>
      </c>
      <c r="O948" s="12">
        <v>10.3</v>
      </c>
      <c r="P948" s="12">
        <v>26.4</v>
      </c>
      <c r="Q948" s="12">
        <v>12.2</v>
      </c>
      <c r="R948" s="114"/>
      <c r="S948" s="99"/>
      <c r="T948" s="99"/>
      <c r="U948" s="99"/>
      <c r="V948" s="99"/>
      <c r="W948" s="99"/>
      <c r="X948" s="99"/>
      <c r="Y948" s="99"/>
      <c r="Z948" s="99"/>
      <c r="AA948" s="99"/>
      <c r="AB948" s="99"/>
      <c r="AC948" s="99"/>
      <c r="AD948" s="99"/>
      <c r="AE948" s="99"/>
      <c r="AF948" s="99"/>
      <c r="AG948" s="99"/>
      <c r="AH948" s="99"/>
      <c r="AI948" s="99"/>
      <c r="AJ948" s="99"/>
      <c r="AK948" s="99"/>
      <c r="AL948" s="99"/>
      <c r="AM948" s="99"/>
      <c r="AN948" s="99"/>
      <c r="AO948" s="52"/>
      <c r="AP948" s="52"/>
      <c r="AQ948" s="52"/>
    </row>
    <row r="949" spans="1:43">
      <c r="A949" s="1" t="s">
        <v>5</v>
      </c>
      <c r="B949" s="1">
        <v>13067031108</v>
      </c>
      <c r="C949" s="1"/>
      <c r="D949" s="12">
        <v>66.099999999999994</v>
      </c>
      <c r="E949" s="12">
        <v>64.599999999999994</v>
      </c>
      <c r="F949" s="12">
        <v>38.1</v>
      </c>
      <c r="G949" s="12">
        <v>23</v>
      </c>
      <c r="H949" s="12">
        <v>9.5</v>
      </c>
      <c r="I949" s="12">
        <v>5.5</v>
      </c>
      <c r="J949" s="12">
        <v>37.9</v>
      </c>
      <c r="K949" s="12">
        <v>46.7</v>
      </c>
      <c r="L949" s="12">
        <v>50.8</v>
      </c>
      <c r="M949" s="12">
        <v>10.6</v>
      </c>
      <c r="N949" s="12">
        <v>71</v>
      </c>
      <c r="O949" s="12">
        <v>8.5</v>
      </c>
      <c r="P949" s="12">
        <v>26.9</v>
      </c>
      <c r="Q949" s="12">
        <v>11.7</v>
      </c>
      <c r="R949" s="114"/>
      <c r="S949" s="99"/>
      <c r="T949" s="99"/>
      <c r="U949" s="99"/>
      <c r="V949" s="99"/>
      <c r="W949" s="99"/>
      <c r="X949" s="99"/>
      <c r="Y949" s="99"/>
      <c r="Z949" s="99"/>
      <c r="AA949" s="99"/>
      <c r="AB949" s="99"/>
      <c r="AC949" s="99"/>
      <c r="AD949" s="99"/>
      <c r="AE949" s="99"/>
      <c r="AF949" s="99"/>
      <c r="AG949" s="99"/>
      <c r="AH949" s="99"/>
      <c r="AI949" s="99"/>
      <c r="AJ949" s="99"/>
      <c r="AK949" s="99"/>
      <c r="AL949" s="99"/>
      <c r="AM949" s="99"/>
      <c r="AN949" s="99"/>
      <c r="AO949" s="52"/>
      <c r="AP949" s="52"/>
      <c r="AQ949" s="52"/>
    </row>
    <row r="950" spans="1:43">
      <c r="A950" s="1" t="s">
        <v>5</v>
      </c>
      <c r="B950" s="1">
        <v>13067031110</v>
      </c>
      <c r="C950" s="1"/>
      <c r="D950" s="12">
        <v>66.099999999999994</v>
      </c>
      <c r="E950" s="12">
        <v>64.599999999999994</v>
      </c>
      <c r="F950" s="12">
        <v>38.1</v>
      </c>
      <c r="G950" s="12">
        <v>23</v>
      </c>
      <c r="H950" s="12">
        <v>8.4</v>
      </c>
      <c r="I950" s="12">
        <v>20.7</v>
      </c>
      <c r="J950" s="12">
        <v>30.1</v>
      </c>
      <c r="K950" s="12">
        <v>31.4</v>
      </c>
      <c r="L950" s="12">
        <v>39.5</v>
      </c>
      <c r="M950" s="12">
        <v>14.3</v>
      </c>
      <c r="N950" s="12">
        <v>71</v>
      </c>
      <c r="O950" s="12">
        <v>25.8</v>
      </c>
      <c r="P950" s="12">
        <v>32.5</v>
      </c>
      <c r="Q950" s="12">
        <v>7.9</v>
      </c>
      <c r="R950" s="114"/>
      <c r="S950" s="99"/>
      <c r="T950" s="99"/>
      <c r="U950" s="99"/>
      <c r="V950" s="99"/>
      <c r="W950" s="99"/>
      <c r="X950" s="99"/>
      <c r="Y950" s="99"/>
      <c r="Z950" s="99"/>
      <c r="AA950" s="99"/>
      <c r="AB950" s="99"/>
      <c r="AC950" s="99"/>
      <c r="AD950" s="99"/>
      <c r="AE950" s="99"/>
      <c r="AF950" s="99"/>
      <c r="AG950" s="99"/>
      <c r="AH950" s="99"/>
      <c r="AI950" s="99"/>
      <c r="AJ950" s="99"/>
      <c r="AK950" s="99"/>
      <c r="AL950" s="99"/>
      <c r="AM950" s="99"/>
      <c r="AN950" s="99"/>
      <c r="AO950" s="52"/>
      <c r="AP950" s="52"/>
      <c r="AQ950" s="52"/>
    </row>
    <row r="951" spans="1:43">
      <c r="A951" s="1" t="s">
        <v>5</v>
      </c>
      <c r="B951" s="1">
        <v>13067031111</v>
      </c>
      <c r="C951" s="1"/>
      <c r="D951" s="12">
        <v>66.099999999999994</v>
      </c>
      <c r="E951" s="12">
        <v>64.599999999999994</v>
      </c>
      <c r="F951" s="12">
        <v>41</v>
      </c>
      <c r="G951" s="12">
        <v>23</v>
      </c>
      <c r="H951" s="12">
        <v>12.3</v>
      </c>
      <c r="I951" s="12">
        <v>3.1</v>
      </c>
      <c r="J951" s="12">
        <v>12.2</v>
      </c>
      <c r="K951" s="12">
        <v>9.4</v>
      </c>
      <c r="L951" s="12">
        <v>27.4</v>
      </c>
      <c r="M951" s="12">
        <v>2.9</v>
      </c>
      <c r="N951" s="12">
        <v>71</v>
      </c>
      <c r="O951" s="12">
        <v>3.3</v>
      </c>
      <c r="P951" s="12">
        <v>12.5</v>
      </c>
      <c r="Q951" s="12">
        <v>4.8</v>
      </c>
      <c r="R951" s="114"/>
      <c r="S951" s="99"/>
      <c r="T951" s="99"/>
      <c r="U951" s="99"/>
      <c r="V951" s="99"/>
      <c r="W951" s="99"/>
      <c r="X951" s="99"/>
      <c r="Y951" s="99"/>
      <c r="Z951" s="99"/>
      <c r="AA951" s="99"/>
      <c r="AB951" s="99"/>
      <c r="AC951" s="99"/>
      <c r="AD951" s="99"/>
      <c r="AE951" s="99"/>
      <c r="AF951" s="99"/>
      <c r="AG951" s="99"/>
      <c r="AH951" s="99"/>
      <c r="AI951" s="99"/>
      <c r="AJ951" s="99"/>
      <c r="AK951" s="99"/>
      <c r="AL951" s="99"/>
      <c r="AM951" s="99"/>
      <c r="AN951" s="99"/>
      <c r="AO951" s="52"/>
      <c r="AP951" s="52"/>
      <c r="AQ951" s="52"/>
    </row>
    <row r="952" spans="1:43">
      <c r="A952" s="1" t="s">
        <v>5</v>
      </c>
      <c r="B952" s="1">
        <v>13067031112</v>
      </c>
      <c r="C952" s="1"/>
      <c r="D952" s="12">
        <v>66.099999999999994</v>
      </c>
      <c r="E952" s="12">
        <v>64.599999999999994</v>
      </c>
      <c r="F952" s="12">
        <v>51.8</v>
      </c>
      <c r="G952" s="12">
        <v>23</v>
      </c>
      <c r="H952" s="12">
        <v>8.1999999999999993</v>
      </c>
      <c r="I952" s="12">
        <v>1.5</v>
      </c>
      <c r="J952" s="12">
        <v>3</v>
      </c>
      <c r="K952" s="12">
        <v>14.2</v>
      </c>
      <c r="L952" s="12">
        <v>33.4</v>
      </c>
      <c r="M952" s="12">
        <v>3.2</v>
      </c>
      <c r="N952" s="12">
        <v>71</v>
      </c>
      <c r="O952" s="12">
        <v>4</v>
      </c>
      <c r="P952" s="12">
        <v>11.3</v>
      </c>
      <c r="Q952" s="12">
        <v>6.2</v>
      </c>
      <c r="R952" s="114"/>
      <c r="S952" s="99"/>
      <c r="T952" s="99"/>
      <c r="U952" s="99"/>
      <c r="V952" s="99"/>
      <c r="W952" s="99"/>
      <c r="X952" s="99"/>
      <c r="Y952" s="99"/>
      <c r="Z952" s="99"/>
      <c r="AA952" s="99"/>
      <c r="AB952" s="99"/>
      <c r="AC952" s="99"/>
      <c r="AD952" s="99"/>
      <c r="AE952" s="99"/>
      <c r="AF952" s="99"/>
      <c r="AG952" s="99"/>
      <c r="AH952" s="99"/>
      <c r="AI952" s="99"/>
      <c r="AJ952" s="99"/>
      <c r="AK952" s="99"/>
      <c r="AL952" s="99"/>
      <c r="AM952" s="99"/>
      <c r="AN952" s="99"/>
      <c r="AO952" s="52"/>
      <c r="AP952" s="52"/>
      <c r="AQ952" s="52"/>
    </row>
    <row r="953" spans="1:43">
      <c r="A953" s="1" t="s">
        <v>5</v>
      </c>
      <c r="B953" s="1">
        <v>13067031113</v>
      </c>
      <c r="C953" s="1"/>
      <c r="D953" s="12">
        <v>71.400000000000006</v>
      </c>
      <c r="E953" s="12">
        <v>69.599999999999994</v>
      </c>
      <c r="F953" s="12">
        <v>28</v>
      </c>
      <c r="G953" s="12">
        <v>23.5</v>
      </c>
      <c r="H953" s="12">
        <v>11.2491</v>
      </c>
      <c r="I953" s="12">
        <v>30.4</v>
      </c>
      <c r="J953" s="12">
        <v>59.6</v>
      </c>
      <c r="K953" s="12">
        <v>85</v>
      </c>
      <c r="L953" s="12">
        <v>49.3</v>
      </c>
      <c r="M953" s="12">
        <v>18.3</v>
      </c>
      <c r="N953" s="12">
        <v>75.8</v>
      </c>
      <c r="O953" s="12">
        <v>10.9</v>
      </c>
      <c r="P953" s="12">
        <v>48.8</v>
      </c>
      <c r="Q953" s="12">
        <v>9.6</v>
      </c>
      <c r="R953" s="114"/>
      <c r="S953" s="99"/>
      <c r="T953" s="99"/>
      <c r="U953" s="99"/>
      <c r="V953" s="99"/>
      <c r="W953" s="99"/>
      <c r="X953" s="99"/>
      <c r="Y953" s="99"/>
      <c r="Z953" s="99"/>
      <c r="AA953" s="99"/>
      <c r="AB953" s="99"/>
      <c r="AC953" s="99"/>
      <c r="AD953" s="99"/>
      <c r="AE953" s="99"/>
      <c r="AF953" s="99"/>
      <c r="AG953" s="99"/>
      <c r="AH953" s="99"/>
      <c r="AI953" s="99"/>
      <c r="AJ953" s="99"/>
      <c r="AK953" s="99"/>
      <c r="AL953" s="99"/>
      <c r="AM953" s="99"/>
      <c r="AN953" s="99"/>
      <c r="AO953" s="52"/>
      <c r="AP953" s="52"/>
      <c r="AQ953" s="52"/>
    </row>
    <row r="954" spans="1:43">
      <c r="A954" s="1" t="s">
        <v>5</v>
      </c>
      <c r="B954" s="1">
        <v>13067031114</v>
      </c>
      <c r="C954" s="1"/>
      <c r="D954" s="12">
        <v>66.099999999999994</v>
      </c>
      <c r="E954" s="12">
        <v>64.599999999999994</v>
      </c>
      <c r="F954" s="12">
        <v>38.200000000000003</v>
      </c>
      <c r="G954" s="12">
        <v>23</v>
      </c>
      <c r="H954" s="12">
        <v>7.3</v>
      </c>
      <c r="I954" s="12">
        <v>19.899999999999999</v>
      </c>
      <c r="J954" s="12">
        <v>48</v>
      </c>
      <c r="K954" s="12">
        <v>48.2</v>
      </c>
      <c r="L954" s="12">
        <v>40.200000000000003</v>
      </c>
      <c r="M954" s="12">
        <v>18.899999999999999</v>
      </c>
      <c r="N954" s="12">
        <v>71</v>
      </c>
      <c r="O954" s="12">
        <v>10.7</v>
      </c>
      <c r="P954" s="12">
        <v>35.700000000000003</v>
      </c>
      <c r="Q954" s="12">
        <v>9.9</v>
      </c>
      <c r="R954" s="114"/>
      <c r="S954" s="99"/>
      <c r="T954" s="99"/>
      <c r="U954" s="99"/>
      <c r="V954" s="99"/>
      <c r="W954" s="99"/>
      <c r="X954" s="99"/>
      <c r="Y954" s="99"/>
      <c r="Z954" s="99"/>
      <c r="AA954" s="99"/>
      <c r="AB954" s="99"/>
      <c r="AC954" s="99"/>
      <c r="AD954" s="99"/>
      <c r="AE954" s="99"/>
      <c r="AF954" s="99"/>
      <c r="AG954" s="99"/>
      <c r="AH954" s="99"/>
      <c r="AI954" s="99"/>
      <c r="AJ954" s="99"/>
      <c r="AK954" s="99"/>
      <c r="AL954" s="99"/>
      <c r="AM954" s="99"/>
      <c r="AN954" s="99"/>
      <c r="AO954" s="52"/>
      <c r="AP954" s="52"/>
      <c r="AQ954" s="52"/>
    </row>
    <row r="955" spans="1:43">
      <c r="A955" s="1" t="s">
        <v>5</v>
      </c>
      <c r="B955" s="1">
        <v>13067031115</v>
      </c>
      <c r="C955" s="1"/>
      <c r="D955" s="12">
        <v>61.4</v>
      </c>
      <c r="E955" s="12">
        <v>59.9</v>
      </c>
      <c r="F955" s="12">
        <v>33.5</v>
      </c>
      <c r="G955" s="12">
        <v>24</v>
      </c>
      <c r="H955" s="12">
        <v>6.4</v>
      </c>
      <c r="I955" s="12">
        <v>9.1999999999999993</v>
      </c>
      <c r="J955" s="12">
        <v>55.8</v>
      </c>
      <c r="K955" s="12">
        <v>29</v>
      </c>
      <c r="L955" s="12">
        <v>33.700000000000003</v>
      </c>
      <c r="M955" s="12">
        <v>18.899999999999999</v>
      </c>
      <c r="N955" s="12">
        <v>62.2</v>
      </c>
      <c r="O955" s="12">
        <v>10.199999999999999</v>
      </c>
      <c r="P955" s="12">
        <v>26.1</v>
      </c>
      <c r="Q955" s="12">
        <v>6.7</v>
      </c>
      <c r="R955" s="114"/>
      <c r="S955" s="99"/>
      <c r="T955" s="99"/>
      <c r="U955" s="99"/>
      <c r="V955" s="99"/>
      <c r="W955" s="99"/>
      <c r="X955" s="99"/>
      <c r="Y955" s="99"/>
      <c r="Z955" s="99"/>
      <c r="AA955" s="99"/>
      <c r="AB955" s="99"/>
      <c r="AC955" s="99"/>
      <c r="AD955" s="99"/>
      <c r="AE955" s="99"/>
      <c r="AF955" s="99"/>
      <c r="AG955" s="99"/>
      <c r="AH955" s="99"/>
      <c r="AI955" s="99"/>
      <c r="AJ955" s="99"/>
      <c r="AK955" s="99"/>
      <c r="AL955" s="99"/>
      <c r="AM955" s="99"/>
      <c r="AN955" s="99"/>
      <c r="AO955" s="52"/>
      <c r="AP955" s="52"/>
      <c r="AQ955" s="52"/>
    </row>
    <row r="956" spans="1:43">
      <c r="A956" s="1" t="s">
        <v>5</v>
      </c>
      <c r="B956" s="1">
        <v>13067031116</v>
      </c>
      <c r="C956" s="1"/>
      <c r="D956" s="12">
        <v>66.099999999999994</v>
      </c>
      <c r="E956" s="12">
        <v>64.599999999999994</v>
      </c>
      <c r="F956" s="12">
        <v>33.1</v>
      </c>
      <c r="G956" s="12">
        <v>23</v>
      </c>
      <c r="H956" s="12">
        <v>9.6999999999999993</v>
      </c>
      <c r="I956" s="12">
        <v>19.399999999999999</v>
      </c>
      <c r="J956" s="12">
        <v>57.8</v>
      </c>
      <c r="K956" s="12">
        <v>69.2</v>
      </c>
      <c r="L956" s="12">
        <v>46.7</v>
      </c>
      <c r="M956" s="12">
        <v>28.6</v>
      </c>
      <c r="N956" s="12">
        <v>71</v>
      </c>
      <c r="O956" s="12">
        <v>13.5</v>
      </c>
      <c r="P956" s="12">
        <v>41.6</v>
      </c>
      <c r="Q956" s="12">
        <v>23.6</v>
      </c>
      <c r="R956" s="114"/>
      <c r="S956" s="99"/>
      <c r="T956" s="99"/>
      <c r="U956" s="99"/>
      <c r="V956" s="99"/>
      <c r="W956" s="99"/>
      <c r="X956" s="99"/>
      <c r="Y956" s="99"/>
      <c r="Z956" s="99"/>
      <c r="AA956" s="99"/>
      <c r="AB956" s="99"/>
      <c r="AC956" s="99"/>
      <c r="AD956" s="99"/>
      <c r="AE956" s="99"/>
      <c r="AF956" s="99"/>
      <c r="AG956" s="99"/>
      <c r="AH956" s="99"/>
      <c r="AI956" s="99"/>
      <c r="AJ956" s="99"/>
      <c r="AK956" s="99"/>
      <c r="AL956" s="99"/>
      <c r="AM956" s="99"/>
      <c r="AN956" s="99"/>
      <c r="AO956" s="52"/>
      <c r="AP956" s="52"/>
      <c r="AQ956" s="52"/>
    </row>
    <row r="957" spans="1:43">
      <c r="A957" s="1" t="s">
        <v>5</v>
      </c>
      <c r="B957" s="1">
        <v>13067031117</v>
      </c>
      <c r="C957" s="1"/>
      <c r="D957" s="12">
        <v>65.099999999999994</v>
      </c>
      <c r="E957" s="12">
        <v>63.6</v>
      </c>
      <c r="F957" s="12">
        <v>62.4</v>
      </c>
      <c r="G957" s="12">
        <v>23.3</v>
      </c>
      <c r="H957" s="12">
        <v>5.8</v>
      </c>
      <c r="I957" s="12">
        <v>16.399999999999999</v>
      </c>
      <c r="J957" s="12">
        <v>18.3</v>
      </c>
      <c r="K957" s="12">
        <v>10.6</v>
      </c>
      <c r="L957" s="12">
        <v>16.3</v>
      </c>
      <c r="M957" s="12">
        <v>5.5</v>
      </c>
      <c r="N957" s="12">
        <v>69.400000000000006</v>
      </c>
      <c r="O957" s="12">
        <v>2.6</v>
      </c>
      <c r="P957" s="12">
        <v>7.9</v>
      </c>
      <c r="Q957" s="12">
        <v>4.5999999999999996</v>
      </c>
      <c r="R957" s="114"/>
      <c r="S957" s="99"/>
      <c r="T957" s="99"/>
      <c r="U957" s="99"/>
      <c r="V957" s="99"/>
      <c r="W957" s="99"/>
      <c r="X957" s="99"/>
      <c r="Y957" s="99"/>
      <c r="Z957" s="99"/>
      <c r="AA957" s="99"/>
      <c r="AB957" s="99"/>
      <c r="AC957" s="99"/>
      <c r="AD957" s="99"/>
      <c r="AE957" s="99"/>
      <c r="AF957" s="99"/>
      <c r="AG957" s="99"/>
      <c r="AH957" s="99"/>
      <c r="AI957" s="99"/>
      <c r="AJ957" s="99"/>
      <c r="AK957" s="99"/>
      <c r="AL957" s="99"/>
      <c r="AM957" s="99"/>
      <c r="AN957" s="99"/>
      <c r="AO957" s="52"/>
      <c r="AP957" s="52"/>
      <c r="AQ957" s="52"/>
    </row>
    <row r="958" spans="1:43">
      <c r="A958" s="1" t="s">
        <v>5</v>
      </c>
      <c r="B958" s="1">
        <v>13067031118</v>
      </c>
      <c r="C958" s="1"/>
      <c r="D958" s="12">
        <v>66.099999999999994</v>
      </c>
      <c r="E958" s="12">
        <v>64.599999999999994</v>
      </c>
      <c r="F958" s="12">
        <v>67.8</v>
      </c>
      <c r="G958" s="12">
        <v>23</v>
      </c>
      <c r="H958" s="12">
        <v>8.5</v>
      </c>
      <c r="I958" s="12">
        <v>12.2</v>
      </c>
      <c r="J958" s="12">
        <v>10</v>
      </c>
      <c r="K958" s="12">
        <v>19</v>
      </c>
      <c r="L958" s="12">
        <v>34.200000000000003</v>
      </c>
      <c r="M958" s="12">
        <v>2.8</v>
      </c>
      <c r="N958" s="12">
        <v>71</v>
      </c>
      <c r="O958" s="12">
        <v>6.6</v>
      </c>
      <c r="P958" s="12">
        <v>21.7</v>
      </c>
      <c r="Q958" s="12">
        <v>8.6999999999999993</v>
      </c>
      <c r="R958" s="114"/>
      <c r="S958" s="99"/>
      <c r="T958" s="99"/>
      <c r="U958" s="99"/>
      <c r="V958" s="99"/>
      <c r="W958" s="99"/>
      <c r="X958" s="99"/>
      <c r="Y958" s="99"/>
      <c r="Z958" s="99"/>
      <c r="AA958" s="99"/>
      <c r="AB958" s="99"/>
      <c r="AC958" s="99"/>
      <c r="AD958" s="99"/>
      <c r="AE958" s="99"/>
      <c r="AF958" s="99"/>
      <c r="AG958" s="99"/>
      <c r="AH958" s="99"/>
      <c r="AI958" s="99"/>
      <c r="AJ958" s="99"/>
      <c r="AK958" s="99"/>
      <c r="AL958" s="99"/>
      <c r="AM958" s="99"/>
      <c r="AN958" s="99"/>
      <c r="AO958" s="52"/>
      <c r="AP958" s="52"/>
      <c r="AQ958" s="52"/>
    </row>
    <row r="959" spans="1:43">
      <c r="A959" s="1" t="s">
        <v>5</v>
      </c>
      <c r="B959" s="1">
        <v>13067031205</v>
      </c>
      <c r="C959" s="1"/>
      <c r="D959" s="12">
        <v>66.099999999999994</v>
      </c>
      <c r="E959" s="12">
        <v>64.599999999999994</v>
      </c>
      <c r="F959" s="12">
        <v>50.5</v>
      </c>
      <c r="G959" s="12">
        <v>23</v>
      </c>
      <c r="H959" s="12">
        <v>8.1999999999999993</v>
      </c>
      <c r="I959" s="12">
        <v>6.4344000000000001</v>
      </c>
      <c r="J959" s="12">
        <v>4.4000000000000004</v>
      </c>
      <c r="K959" s="12">
        <v>13.8</v>
      </c>
      <c r="L959" s="12">
        <v>32</v>
      </c>
      <c r="M959" s="12">
        <v>2.8</v>
      </c>
      <c r="N959" s="12">
        <v>71</v>
      </c>
      <c r="O959" s="12">
        <v>2.5</v>
      </c>
      <c r="P959" s="12">
        <v>10.199999999999999</v>
      </c>
      <c r="Q959" s="12">
        <v>7.7</v>
      </c>
      <c r="R959" s="114"/>
      <c r="S959" s="99"/>
      <c r="T959" s="99"/>
      <c r="U959" s="99"/>
      <c r="V959" s="99"/>
      <c r="W959" s="99"/>
      <c r="X959" s="99"/>
      <c r="Y959" s="99"/>
      <c r="Z959" s="99"/>
      <c r="AA959" s="99"/>
      <c r="AB959" s="99"/>
      <c r="AC959" s="99"/>
      <c r="AD959" s="99"/>
      <c r="AE959" s="99"/>
      <c r="AF959" s="99"/>
      <c r="AG959" s="99"/>
      <c r="AH959" s="99"/>
      <c r="AI959" s="99"/>
      <c r="AJ959" s="99"/>
      <c r="AK959" s="99"/>
      <c r="AL959" s="99"/>
      <c r="AM959" s="99"/>
      <c r="AN959" s="99"/>
      <c r="AO959" s="52"/>
      <c r="AP959" s="52"/>
      <c r="AQ959" s="52"/>
    </row>
    <row r="960" spans="1:43">
      <c r="A960" s="1" t="s">
        <v>5</v>
      </c>
      <c r="B960" s="1">
        <v>13067031206</v>
      </c>
      <c r="C960" s="1"/>
      <c r="D960" s="12">
        <v>66.099999999999994</v>
      </c>
      <c r="E960" s="12">
        <v>64.599999999999994</v>
      </c>
      <c r="F960" s="12">
        <v>50.8</v>
      </c>
      <c r="G960" s="12">
        <v>23</v>
      </c>
      <c r="H960" s="12">
        <v>7.1</v>
      </c>
      <c r="I960" s="12">
        <v>4</v>
      </c>
      <c r="J960" s="12">
        <v>6.4</v>
      </c>
      <c r="K960" s="12">
        <v>9</v>
      </c>
      <c r="L960" s="12">
        <v>25.8</v>
      </c>
      <c r="M960" s="12">
        <v>2.2999999999999998</v>
      </c>
      <c r="N960" s="12">
        <v>71</v>
      </c>
      <c r="O960" s="12">
        <v>8.4</v>
      </c>
      <c r="P960" s="12">
        <v>18.399999999999999</v>
      </c>
      <c r="Q960" s="12">
        <v>8.3000000000000007</v>
      </c>
      <c r="R960" s="114"/>
      <c r="S960" s="99"/>
      <c r="T960" s="99"/>
      <c r="U960" s="99"/>
      <c r="V960" s="99"/>
      <c r="W960" s="99"/>
      <c r="X960" s="99"/>
      <c r="Y960" s="99"/>
      <c r="Z960" s="99"/>
      <c r="AA960" s="99"/>
      <c r="AB960" s="99"/>
      <c r="AC960" s="99"/>
      <c r="AD960" s="99"/>
      <c r="AE960" s="99"/>
      <c r="AF960" s="99"/>
      <c r="AG960" s="99"/>
      <c r="AH960" s="99"/>
      <c r="AI960" s="99"/>
      <c r="AJ960" s="99"/>
      <c r="AK960" s="99"/>
      <c r="AL960" s="99"/>
      <c r="AM960" s="99"/>
      <c r="AN960" s="99"/>
      <c r="AO960" s="52"/>
      <c r="AP960" s="52"/>
      <c r="AQ960" s="52"/>
    </row>
    <row r="961" spans="1:43">
      <c r="A961" s="1" t="s">
        <v>5</v>
      </c>
      <c r="B961" s="1">
        <v>13067031207</v>
      </c>
      <c r="C961" s="1"/>
      <c r="D961" s="12">
        <v>66.099999999999994</v>
      </c>
      <c r="E961" s="12">
        <v>64.599999999999994</v>
      </c>
      <c r="F961" s="12">
        <v>62.2</v>
      </c>
      <c r="G961" s="12">
        <v>23</v>
      </c>
      <c r="H961" s="12">
        <v>6.7</v>
      </c>
      <c r="I961" s="12">
        <v>13.1241</v>
      </c>
      <c r="J961" s="12">
        <v>9.2941000000000003</v>
      </c>
      <c r="K961" s="12">
        <v>12.2</v>
      </c>
      <c r="L961" s="12">
        <v>40.1</v>
      </c>
      <c r="M961" s="12">
        <v>5.1783000000000001</v>
      </c>
      <c r="N961" s="12">
        <v>71</v>
      </c>
      <c r="O961" s="12">
        <v>0.8</v>
      </c>
      <c r="P961" s="12">
        <v>19.600000000000001</v>
      </c>
      <c r="Q961" s="12">
        <v>3.8</v>
      </c>
      <c r="R961" s="114"/>
      <c r="S961" s="99"/>
      <c r="T961" s="99"/>
      <c r="U961" s="99"/>
      <c r="V961" s="99"/>
      <c r="W961" s="99"/>
      <c r="X961" s="99"/>
      <c r="Y961" s="99"/>
      <c r="Z961" s="99"/>
      <c r="AA961" s="99"/>
      <c r="AB961" s="99"/>
      <c r="AC961" s="99"/>
      <c r="AD961" s="99"/>
      <c r="AE961" s="99"/>
      <c r="AF961" s="99"/>
      <c r="AG961" s="99"/>
      <c r="AH961" s="99"/>
      <c r="AI961" s="99"/>
      <c r="AJ961" s="99"/>
      <c r="AK961" s="99"/>
      <c r="AL961" s="99"/>
      <c r="AM961" s="99"/>
      <c r="AN961" s="99"/>
      <c r="AO961" s="52"/>
      <c r="AP961" s="52"/>
      <c r="AQ961" s="52"/>
    </row>
    <row r="962" spans="1:43">
      <c r="A962" s="1" t="s">
        <v>5</v>
      </c>
      <c r="B962" s="1">
        <v>13067031208</v>
      </c>
      <c r="C962" s="1"/>
      <c r="D962" s="12">
        <v>66.099999999999994</v>
      </c>
      <c r="E962" s="12">
        <v>64.599999999999994</v>
      </c>
      <c r="F962" s="12">
        <v>56.4</v>
      </c>
      <c r="G962" s="12">
        <v>23</v>
      </c>
      <c r="H962" s="12">
        <v>7.8</v>
      </c>
      <c r="I962" s="12">
        <v>0.4</v>
      </c>
      <c r="J962" s="12">
        <v>17.8</v>
      </c>
      <c r="K962" s="12">
        <v>10.7</v>
      </c>
      <c r="L962" s="12">
        <v>21.8</v>
      </c>
      <c r="M962" s="12">
        <v>2.5</v>
      </c>
      <c r="N962" s="12">
        <v>71</v>
      </c>
      <c r="O962" s="12">
        <v>1.5</v>
      </c>
      <c r="P962" s="12">
        <v>11.1</v>
      </c>
      <c r="Q962" s="12">
        <v>7.9</v>
      </c>
      <c r="R962" s="114"/>
      <c r="S962" s="99"/>
      <c r="T962" s="99"/>
      <c r="U962" s="99"/>
      <c r="V962" s="99"/>
      <c r="W962" s="99"/>
      <c r="X962" s="99"/>
      <c r="Y962" s="99"/>
      <c r="Z962" s="99"/>
      <c r="AA962" s="99"/>
      <c r="AB962" s="99"/>
      <c r="AC962" s="99"/>
      <c r="AD962" s="99"/>
      <c r="AE962" s="99"/>
      <c r="AF962" s="99"/>
      <c r="AG962" s="99"/>
      <c r="AH962" s="99"/>
      <c r="AI962" s="99"/>
      <c r="AJ962" s="99"/>
      <c r="AK962" s="99"/>
      <c r="AL962" s="99"/>
      <c r="AM962" s="99"/>
      <c r="AN962" s="99"/>
      <c r="AO962" s="52"/>
      <c r="AP962" s="52"/>
      <c r="AQ962" s="52"/>
    </row>
    <row r="963" spans="1:43">
      <c r="A963" s="1" t="s">
        <v>5</v>
      </c>
      <c r="B963" s="1">
        <v>13067031209</v>
      </c>
      <c r="C963" s="1"/>
      <c r="D963" s="12">
        <v>66.099999999999994</v>
      </c>
      <c r="E963" s="12">
        <v>64.599999999999994</v>
      </c>
      <c r="F963" s="12">
        <v>54</v>
      </c>
      <c r="G963" s="12">
        <v>23</v>
      </c>
      <c r="H963" s="12">
        <v>9.9</v>
      </c>
      <c r="I963" s="12">
        <v>1.5</v>
      </c>
      <c r="J963" s="12">
        <v>0.9</v>
      </c>
      <c r="K963" s="12">
        <v>11.6</v>
      </c>
      <c r="L963" s="12">
        <v>29.4</v>
      </c>
      <c r="M963" s="12">
        <v>1.3</v>
      </c>
      <c r="N963" s="12">
        <v>71</v>
      </c>
      <c r="O963" s="12">
        <v>3.1</v>
      </c>
      <c r="P963" s="12">
        <v>7</v>
      </c>
      <c r="Q963" s="12">
        <v>5.8</v>
      </c>
      <c r="R963" s="114"/>
      <c r="S963" s="99"/>
      <c r="T963" s="99"/>
      <c r="U963" s="99"/>
      <c r="V963" s="99"/>
      <c r="W963" s="99"/>
      <c r="X963" s="99"/>
      <c r="Y963" s="99"/>
      <c r="Z963" s="99"/>
      <c r="AA963" s="99"/>
      <c r="AB963" s="99"/>
      <c r="AC963" s="99"/>
      <c r="AD963" s="99"/>
      <c r="AE963" s="99"/>
      <c r="AF963" s="99"/>
      <c r="AG963" s="99"/>
      <c r="AH963" s="99"/>
      <c r="AI963" s="99"/>
      <c r="AJ963" s="99"/>
      <c r="AK963" s="99"/>
      <c r="AL963" s="99"/>
      <c r="AM963" s="99"/>
      <c r="AN963" s="99"/>
      <c r="AO963" s="52"/>
      <c r="AP963" s="52"/>
      <c r="AQ963" s="52"/>
    </row>
    <row r="964" spans="1:43">
      <c r="A964" s="1" t="s">
        <v>5</v>
      </c>
      <c r="B964" s="1">
        <v>13067031211</v>
      </c>
      <c r="C964" s="1"/>
      <c r="D964" s="12">
        <v>66.099999999999994</v>
      </c>
      <c r="E964" s="12">
        <v>64.599999999999994</v>
      </c>
      <c r="F964" s="12">
        <v>62.2</v>
      </c>
      <c r="G964" s="12">
        <v>23</v>
      </c>
      <c r="H964" s="12">
        <v>5</v>
      </c>
      <c r="I964" s="12">
        <v>40.299999999999997</v>
      </c>
      <c r="J964" s="12">
        <v>5.0361000000000002</v>
      </c>
      <c r="K964" s="12">
        <v>6.7</v>
      </c>
      <c r="L964" s="12">
        <v>36.4</v>
      </c>
      <c r="M964" s="12">
        <v>3.1</v>
      </c>
      <c r="N964" s="12">
        <v>71</v>
      </c>
      <c r="O964" s="12">
        <v>8.4</v>
      </c>
      <c r="P964" s="12">
        <v>23.4</v>
      </c>
      <c r="Q964" s="12">
        <v>3.3</v>
      </c>
      <c r="R964" s="114"/>
      <c r="S964" s="99"/>
      <c r="T964" s="99"/>
      <c r="U964" s="99"/>
      <c r="V964" s="99"/>
      <c r="W964" s="99"/>
      <c r="X964" s="99"/>
      <c r="Y964" s="99"/>
      <c r="Z964" s="99"/>
      <c r="AA964" s="99"/>
      <c r="AB964" s="99"/>
      <c r="AC964" s="99"/>
      <c r="AD964" s="99"/>
      <c r="AE964" s="99"/>
      <c r="AF964" s="99"/>
      <c r="AG964" s="99"/>
      <c r="AH964" s="99"/>
      <c r="AI964" s="99"/>
      <c r="AJ964" s="99"/>
      <c r="AK964" s="99"/>
      <c r="AL964" s="99"/>
      <c r="AM964" s="99"/>
      <c r="AN964" s="99"/>
      <c r="AO964" s="52"/>
      <c r="AP964" s="52"/>
      <c r="AQ964" s="52"/>
    </row>
    <row r="965" spans="1:43">
      <c r="A965" s="1" t="s">
        <v>5</v>
      </c>
      <c r="B965" s="1">
        <v>13067031212</v>
      </c>
      <c r="C965" s="1"/>
      <c r="D965" s="12">
        <v>66.099999999999994</v>
      </c>
      <c r="E965" s="12">
        <v>64.599999999999994</v>
      </c>
      <c r="F965" s="12">
        <v>62.2</v>
      </c>
      <c r="G965" s="12">
        <v>23</v>
      </c>
      <c r="H965" s="12">
        <v>12</v>
      </c>
      <c r="I965" s="12">
        <v>2.1</v>
      </c>
      <c r="J965" s="12">
        <v>3.9615999999999998</v>
      </c>
      <c r="K965" s="12">
        <v>7.4</v>
      </c>
      <c r="L965" s="12">
        <v>21.9</v>
      </c>
      <c r="M965" s="12">
        <v>5.4</v>
      </c>
      <c r="N965" s="12">
        <v>71</v>
      </c>
      <c r="O965" s="12">
        <v>1.2</v>
      </c>
      <c r="P965" s="12">
        <v>11.2</v>
      </c>
      <c r="Q965" s="12">
        <v>2.7</v>
      </c>
      <c r="R965" s="114"/>
      <c r="S965" s="99"/>
      <c r="T965" s="99"/>
      <c r="U965" s="99"/>
      <c r="V965" s="99"/>
      <c r="W965" s="99"/>
      <c r="X965" s="99"/>
      <c r="Y965" s="99"/>
      <c r="Z965" s="99"/>
      <c r="AA965" s="99"/>
      <c r="AB965" s="99"/>
      <c r="AC965" s="99"/>
      <c r="AD965" s="99"/>
      <c r="AE965" s="99"/>
      <c r="AF965" s="99"/>
      <c r="AG965" s="99"/>
      <c r="AH965" s="99"/>
      <c r="AI965" s="99"/>
      <c r="AJ965" s="99"/>
      <c r="AK965" s="99"/>
      <c r="AL965" s="99"/>
      <c r="AM965" s="99"/>
      <c r="AN965" s="99"/>
      <c r="AO965" s="52"/>
      <c r="AP965" s="52"/>
      <c r="AQ965" s="52"/>
    </row>
    <row r="966" spans="1:43">
      <c r="A966" s="1" t="s">
        <v>5</v>
      </c>
      <c r="B966" s="1">
        <v>13067031306</v>
      </c>
      <c r="C966" s="1"/>
      <c r="D966" s="12">
        <v>64</v>
      </c>
      <c r="E966" s="12">
        <v>62.7</v>
      </c>
      <c r="F966" s="12">
        <v>30.6</v>
      </c>
      <c r="G966" s="12">
        <v>23</v>
      </c>
      <c r="H966" s="12">
        <v>11.4</v>
      </c>
      <c r="I966" s="12">
        <v>30.1</v>
      </c>
      <c r="J966" s="12">
        <v>19.5</v>
      </c>
      <c r="K966" s="12">
        <v>33.4</v>
      </c>
      <c r="L966" s="12">
        <v>36.5</v>
      </c>
      <c r="M966" s="12">
        <v>22.8</v>
      </c>
      <c r="N966" s="12">
        <v>74</v>
      </c>
      <c r="O966" s="12">
        <v>18.899999999999999</v>
      </c>
      <c r="P966" s="12">
        <v>29.8</v>
      </c>
      <c r="Q966" s="12">
        <v>12</v>
      </c>
      <c r="R966" s="114"/>
      <c r="S966" s="99"/>
      <c r="T966" s="99"/>
      <c r="U966" s="99"/>
      <c r="V966" s="99"/>
      <c r="W966" s="99"/>
      <c r="X966" s="99"/>
      <c r="Y966" s="99"/>
      <c r="Z966" s="99"/>
      <c r="AA966" s="99"/>
      <c r="AB966" s="99"/>
      <c r="AC966" s="99"/>
      <c r="AD966" s="99"/>
      <c r="AE966" s="99"/>
      <c r="AF966" s="99"/>
      <c r="AG966" s="99"/>
      <c r="AH966" s="99"/>
      <c r="AI966" s="99"/>
      <c r="AJ966" s="99"/>
      <c r="AK966" s="99"/>
      <c r="AL966" s="99"/>
      <c r="AM966" s="99"/>
      <c r="AN966" s="99"/>
      <c r="AO966" s="52"/>
      <c r="AP966" s="52"/>
      <c r="AQ966" s="52"/>
    </row>
    <row r="967" spans="1:43">
      <c r="A967" s="1" t="s">
        <v>5</v>
      </c>
      <c r="B967" s="1">
        <v>13067031307</v>
      </c>
      <c r="C967" s="1"/>
      <c r="D967" s="12">
        <v>64.099999999999994</v>
      </c>
      <c r="E967" s="12">
        <v>63.1</v>
      </c>
      <c r="F967" s="12">
        <v>35.299999999999997</v>
      </c>
      <c r="G967" s="12">
        <v>23.2</v>
      </c>
      <c r="H967" s="12">
        <v>8.8000000000000007</v>
      </c>
      <c r="I967" s="12">
        <v>7.5</v>
      </c>
      <c r="J967" s="12">
        <v>16.100000000000001</v>
      </c>
      <c r="K967" s="12">
        <v>14</v>
      </c>
      <c r="L967" s="12">
        <v>25.1</v>
      </c>
      <c r="M967" s="12">
        <v>7.4</v>
      </c>
      <c r="N967" s="12">
        <v>73.400000000000006</v>
      </c>
      <c r="O967" s="12">
        <v>6.8</v>
      </c>
      <c r="P967" s="12">
        <v>19.5</v>
      </c>
      <c r="Q967" s="12">
        <v>7.9</v>
      </c>
      <c r="R967" s="114"/>
      <c r="S967" s="99"/>
      <c r="T967" s="99"/>
      <c r="U967" s="99"/>
      <c r="V967" s="99"/>
      <c r="W967" s="99"/>
      <c r="X967" s="99"/>
      <c r="Y967" s="99"/>
      <c r="Z967" s="99"/>
      <c r="AA967" s="99"/>
      <c r="AB967" s="99"/>
      <c r="AC967" s="99"/>
      <c r="AD967" s="99"/>
      <c r="AE967" s="99"/>
      <c r="AF967" s="99"/>
      <c r="AG967" s="99"/>
      <c r="AH967" s="99"/>
      <c r="AI967" s="99"/>
      <c r="AJ967" s="99"/>
      <c r="AK967" s="99"/>
      <c r="AL967" s="99"/>
      <c r="AM967" s="99"/>
      <c r="AN967" s="99"/>
      <c r="AO967" s="52"/>
      <c r="AP967" s="52"/>
      <c r="AQ967" s="52"/>
    </row>
    <row r="968" spans="1:43">
      <c r="A968" s="1" t="s">
        <v>5</v>
      </c>
      <c r="B968" s="1">
        <v>13067031308</v>
      </c>
      <c r="C968" s="1"/>
      <c r="D968" s="12">
        <v>62.8</v>
      </c>
      <c r="E968" s="12">
        <v>64.400000000000006</v>
      </c>
      <c r="F968" s="12">
        <v>29</v>
      </c>
      <c r="G968" s="12">
        <v>16</v>
      </c>
      <c r="H968" s="12">
        <v>8.4</v>
      </c>
      <c r="I968" s="12">
        <v>14.8</v>
      </c>
      <c r="J968" s="12">
        <v>48.2</v>
      </c>
      <c r="K968" s="12">
        <v>42.8</v>
      </c>
      <c r="L968" s="12">
        <v>43.7</v>
      </c>
      <c r="M968" s="12">
        <v>28.5</v>
      </c>
      <c r="N968" s="12">
        <v>71.3</v>
      </c>
      <c r="O968" s="12">
        <v>16.8</v>
      </c>
      <c r="P968" s="12">
        <v>36.5</v>
      </c>
      <c r="Q968" s="12">
        <v>12.8</v>
      </c>
      <c r="R968" s="114"/>
      <c r="S968" s="99"/>
      <c r="T968" s="99"/>
      <c r="U968" s="99"/>
      <c r="V968" s="99"/>
      <c r="W968" s="99"/>
      <c r="X968" s="99"/>
      <c r="Y968" s="99"/>
      <c r="Z968" s="99"/>
      <c r="AA968" s="99"/>
      <c r="AB968" s="99"/>
      <c r="AC968" s="99"/>
      <c r="AD968" s="99"/>
      <c r="AE968" s="99"/>
      <c r="AF968" s="99"/>
      <c r="AG968" s="99"/>
      <c r="AH968" s="99"/>
      <c r="AI968" s="99"/>
      <c r="AJ968" s="99"/>
      <c r="AK968" s="99"/>
      <c r="AL968" s="99"/>
      <c r="AM968" s="99"/>
      <c r="AN968" s="99"/>
      <c r="AO968" s="52"/>
      <c r="AP968" s="52"/>
      <c r="AQ968" s="52"/>
    </row>
    <row r="969" spans="1:43">
      <c r="A969" s="1" t="s">
        <v>5</v>
      </c>
      <c r="B969" s="1">
        <v>13067031309</v>
      </c>
      <c r="C969" s="1"/>
      <c r="D969" s="12">
        <v>63</v>
      </c>
      <c r="E969" s="12">
        <v>64.099999999999994</v>
      </c>
      <c r="F969" s="12">
        <v>30.2</v>
      </c>
      <c r="G969" s="12">
        <v>15.7</v>
      </c>
      <c r="H969" s="12">
        <v>8.8000000000000007</v>
      </c>
      <c r="I969" s="12">
        <v>18.899999999999999</v>
      </c>
      <c r="J969" s="12">
        <v>17.100000000000001</v>
      </c>
      <c r="K969" s="12">
        <v>37.799999999999997</v>
      </c>
      <c r="L969" s="12">
        <v>32.799999999999997</v>
      </c>
      <c r="M969" s="12">
        <v>21.9</v>
      </c>
      <c r="N969" s="12">
        <v>71.7</v>
      </c>
      <c r="O969" s="12">
        <v>21</v>
      </c>
      <c r="P969" s="12">
        <v>34.299999999999997</v>
      </c>
      <c r="Q969" s="12">
        <v>14.4</v>
      </c>
      <c r="R969" s="114"/>
      <c r="S969" s="99"/>
      <c r="T969" s="99"/>
      <c r="U969" s="99"/>
      <c r="V969" s="99"/>
      <c r="W969" s="99"/>
      <c r="X969" s="99"/>
      <c r="Y969" s="99"/>
      <c r="Z969" s="99"/>
      <c r="AA969" s="99"/>
      <c r="AB969" s="99"/>
      <c r="AC969" s="99"/>
      <c r="AD969" s="99"/>
      <c r="AE969" s="99"/>
      <c r="AF969" s="99"/>
      <c r="AG969" s="99"/>
      <c r="AH969" s="99"/>
      <c r="AI969" s="99"/>
      <c r="AJ969" s="99"/>
      <c r="AK969" s="99"/>
      <c r="AL969" s="99"/>
      <c r="AM969" s="99"/>
      <c r="AN969" s="99"/>
      <c r="AO969" s="52"/>
      <c r="AP969" s="52"/>
      <c r="AQ969" s="52"/>
    </row>
    <row r="970" spans="1:43">
      <c r="A970" s="1" t="s">
        <v>5</v>
      </c>
      <c r="B970" s="1">
        <v>13067031310</v>
      </c>
      <c r="C970" s="1"/>
      <c r="D970" s="12">
        <v>62.8</v>
      </c>
      <c r="E970" s="12">
        <v>64.400000000000006</v>
      </c>
      <c r="F970" s="12">
        <v>26.5</v>
      </c>
      <c r="G970" s="12">
        <v>15</v>
      </c>
      <c r="H970" s="12">
        <v>9.6</v>
      </c>
      <c r="I970" s="12">
        <v>15.5</v>
      </c>
      <c r="J970" s="12">
        <v>50.2</v>
      </c>
      <c r="K970" s="12">
        <v>69.8</v>
      </c>
      <c r="L970" s="12">
        <v>59.3</v>
      </c>
      <c r="M970" s="12">
        <v>24.4</v>
      </c>
      <c r="N970" s="12">
        <v>71.2</v>
      </c>
      <c r="O970" s="12">
        <v>23.8</v>
      </c>
      <c r="P970" s="12">
        <v>43.5</v>
      </c>
      <c r="Q970" s="12">
        <v>19.600000000000001</v>
      </c>
      <c r="R970" s="114"/>
      <c r="S970" s="99"/>
      <c r="T970" s="99"/>
      <c r="U970" s="99"/>
      <c r="V970" s="99"/>
      <c r="W970" s="99"/>
      <c r="X970" s="99"/>
      <c r="Y970" s="99"/>
      <c r="Z970" s="99"/>
      <c r="AA970" s="99"/>
      <c r="AB970" s="99"/>
      <c r="AC970" s="99"/>
      <c r="AD970" s="99"/>
      <c r="AE970" s="99"/>
      <c r="AF970" s="99"/>
      <c r="AG970" s="99"/>
      <c r="AH970" s="99"/>
      <c r="AI970" s="99"/>
      <c r="AJ970" s="99"/>
      <c r="AK970" s="99"/>
      <c r="AL970" s="99"/>
      <c r="AM970" s="99"/>
      <c r="AN970" s="99"/>
      <c r="AO970" s="52"/>
      <c r="AP970" s="52"/>
      <c r="AQ970" s="52"/>
    </row>
    <row r="971" spans="1:43">
      <c r="A971" s="1" t="s">
        <v>5</v>
      </c>
      <c r="B971" s="1">
        <v>13067031311</v>
      </c>
      <c r="C971" s="1"/>
      <c r="D971" s="12">
        <v>62.8</v>
      </c>
      <c r="E971" s="12">
        <v>64.400000000000006</v>
      </c>
      <c r="F971" s="12">
        <v>26.1</v>
      </c>
      <c r="G971" s="12">
        <v>15</v>
      </c>
      <c r="H971" s="12">
        <v>10.6</v>
      </c>
      <c r="I971" s="12">
        <v>9.5</v>
      </c>
      <c r="J971" s="12">
        <v>42.5</v>
      </c>
      <c r="K971" s="12">
        <v>58.9</v>
      </c>
      <c r="L971" s="12">
        <v>48.1</v>
      </c>
      <c r="M971" s="12">
        <v>25</v>
      </c>
      <c r="N971" s="12">
        <v>71.2</v>
      </c>
      <c r="O971" s="12">
        <v>19.399999999999999</v>
      </c>
      <c r="P971" s="12">
        <v>44.4</v>
      </c>
      <c r="Q971" s="12">
        <v>11.4</v>
      </c>
      <c r="R971" s="114"/>
      <c r="S971" s="99"/>
      <c r="T971" s="99"/>
      <c r="U971" s="99"/>
      <c r="V971" s="99"/>
      <c r="W971" s="99"/>
      <c r="X971" s="99"/>
      <c r="Y971" s="99"/>
      <c r="Z971" s="99"/>
      <c r="AA971" s="99"/>
      <c r="AB971" s="99"/>
      <c r="AC971" s="99"/>
      <c r="AD971" s="99"/>
      <c r="AE971" s="99"/>
      <c r="AF971" s="99"/>
      <c r="AG971" s="99"/>
      <c r="AH971" s="99"/>
      <c r="AI971" s="99"/>
      <c r="AJ971" s="99"/>
      <c r="AK971" s="99"/>
      <c r="AL971" s="99"/>
      <c r="AM971" s="99"/>
      <c r="AN971" s="99"/>
      <c r="AO971" s="52"/>
      <c r="AP971" s="52"/>
      <c r="AQ971" s="52"/>
    </row>
    <row r="972" spans="1:43">
      <c r="A972" s="1" t="s">
        <v>5</v>
      </c>
      <c r="B972" s="1">
        <v>13067031312</v>
      </c>
      <c r="C972" s="1"/>
      <c r="D972" s="12">
        <v>62.8</v>
      </c>
      <c r="E972" s="12">
        <v>64.400000000000006</v>
      </c>
      <c r="F972" s="12">
        <v>31.7</v>
      </c>
      <c r="G972" s="12">
        <v>15</v>
      </c>
      <c r="H972" s="12">
        <v>8.1</v>
      </c>
      <c r="I972" s="12">
        <v>21</v>
      </c>
      <c r="J972" s="12">
        <v>37.700000000000003</v>
      </c>
      <c r="K972" s="12">
        <v>35.700000000000003</v>
      </c>
      <c r="L972" s="12">
        <v>40.5</v>
      </c>
      <c r="M972" s="12">
        <v>15.6</v>
      </c>
      <c r="N972" s="12">
        <v>71.2</v>
      </c>
      <c r="O972" s="12">
        <v>18.3</v>
      </c>
      <c r="P972" s="12">
        <v>23.1</v>
      </c>
      <c r="Q972" s="12">
        <v>11.7</v>
      </c>
      <c r="R972" s="114"/>
      <c r="S972" s="99"/>
      <c r="T972" s="99"/>
      <c r="U972" s="99"/>
      <c r="V972" s="99"/>
      <c r="W972" s="99"/>
      <c r="X972" s="99"/>
      <c r="Y972" s="99"/>
      <c r="Z972" s="99"/>
      <c r="AA972" s="99"/>
      <c r="AB972" s="99"/>
      <c r="AC972" s="99"/>
      <c r="AD972" s="99"/>
      <c r="AE972" s="99"/>
      <c r="AF972" s="99"/>
      <c r="AG972" s="99"/>
      <c r="AH972" s="99"/>
      <c r="AI972" s="99"/>
      <c r="AJ972" s="99"/>
      <c r="AK972" s="99"/>
      <c r="AL972" s="99"/>
      <c r="AM972" s="99"/>
      <c r="AN972" s="99"/>
      <c r="AO972" s="52"/>
      <c r="AP972" s="52"/>
      <c r="AQ972" s="52"/>
    </row>
    <row r="973" spans="1:43">
      <c r="A973" s="1" t="s">
        <v>5</v>
      </c>
      <c r="B973" s="1">
        <v>13067031313</v>
      </c>
      <c r="C973" s="1"/>
      <c r="D973" s="12">
        <v>64.099999999999994</v>
      </c>
      <c r="E973" s="12">
        <v>64.5</v>
      </c>
      <c r="F973" s="12">
        <v>44.3</v>
      </c>
      <c r="G973" s="12">
        <v>18</v>
      </c>
      <c r="H973" s="12">
        <v>8.9</v>
      </c>
      <c r="I973" s="12">
        <v>4</v>
      </c>
      <c r="J973" s="12">
        <v>3</v>
      </c>
      <c r="K973" s="12">
        <v>15</v>
      </c>
      <c r="L973" s="12">
        <v>24.7</v>
      </c>
      <c r="M973" s="12">
        <v>2.2000000000000002</v>
      </c>
      <c r="N973" s="12">
        <v>71.099999999999994</v>
      </c>
      <c r="O973" s="12">
        <v>4.5</v>
      </c>
      <c r="P973" s="12">
        <v>9.4</v>
      </c>
      <c r="Q973" s="12">
        <v>6.9</v>
      </c>
      <c r="R973" s="114"/>
      <c r="S973" s="99"/>
      <c r="T973" s="99"/>
      <c r="U973" s="99"/>
      <c r="V973" s="99"/>
      <c r="W973" s="99"/>
      <c r="X973" s="99"/>
      <c r="Y973" s="99"/>
      <c r="Z973" s="99"/>
      <c r="AA973" s="99"/>
      <c r="AB973" s="99"/>
      <c r="AC973" s="99"/>
      <c r="AD973" s="99"/>
      <c r="AE973" s="99"/>
      <c r="AF973" s="99"/>
      <c r="AG973" s="99"/>
      <c r="AH973" s="99"/>
      <c r="AI973" s="99"/>
      <c r="AJ973" s="99"/>
      <c r="AK973" s="99"/>
      <c r="AL973" s="99"/>
      <c r="AM973" s="99"/>
      <c r="AN973" s="99"/>
      <c r="AO973" s="52"/>
      <c r="AP973" s="52"/>
      <c r="AQ973" s="52"/>
    </row>
    <row r="974" spans="1:43">
      <c r="A974" s="1" t="s">
        <v>5</v>
      </c>
      <c r="B974" s="1">
        <v>13067031404</v>
      </c>
      <c r="C974" s="1"/>
      <c r="D974" s="12">
        <v>64</v>
      </c>
      <c r="E974" s="12">
        <v>62.7</v>
      </c>
      <c r="F974" s="12">
        <v>30.7</v>
      </c>
      <c r="G974" s="12">
        <v>19.899999999999999</v>
      </c>
      <c r="H974" s="12">
        <v>9.8000000000000007</v>
      </c>
      <c r="I974" s="12">
        <v>8</v>
      </c>
      <c r="J974" s="12">
        <v>8.5</v>
      </c>
      <c r="K974" s="12">
        <v>14.8</v>
      </c>
      <c r="L974" s="12">
        <v>27.5</v>
      </c>
      <c r="M974" s="12">
        <v>13.3</v>
      </c>
      <c r="N974" s="12">
        <v>74</v>
      </c>
      <c r="O974" s="12">
        <v>8.6</v>
      </c>
      <c r="P974" s="12">
        <v>16.5</v>
      </c>
      <c r="Q974" s="12">
        <v>7.1</v>
      </c>
      <c r="R974" s="114"/>
      <c r="S974" s="99"/>
      <c r="T974" s="99"/>
      <c r="U974" s="99"/>
      <c r="V974" s="99"/>
      <c r="W974" s="99"/>
      <c r="X974" s="99"/>
      <c r="Y974" s="99"/>
      <c r="Z974" s="99"/>
      <c r="AA974" s="99"/>
      <c r="AB974" s="99"/>
      <c r="AC974" s="99"/>
      <c r="AD974" s="99"/>
      <c r="AE974" s="99"/>
      <c r="AF974" s="99"/>
      <c r="AG974" s="99"/>
      <c r="AH974" s="99"/>
      <c r="AI974" s="99"/>
      <c r="AJ974" s="99"/>
      <c r="AK974" s="99"/>
      <c r="AL974" s="99"/>
      <c r="AM974" s="99"/>
      <c r="AN974" s="99"/>
      <c r="AO974" s="52"/>
      <c r="AP974" s="52"/>
      <c r="AQ974" s="52"/>
    </row>
    <row r="975" spans="1:43">
      <c r="A975" s="1" t="s">
        <v>5</v>
      </c>
      <c r="B975" s="1">
        <v>13067031405</v>
      </c>
      <c r="C975" s="1"/>
      <c r="D975" s="12">
        <v>60.4</v>
      </c>
      <c r="E975" s="12">
        <v>58.9</v>
      </c>
      <c r="F975" s="12">
        <v>36.200000000000003</v>
      </c>
      <c r="G975" s="12">
        <v>22.8</v>
      </c>
      <c r="H975" s="12">
        <v>8.4</v>
      </c>
      <c r="I975" s="12">
        <v>7.6</v>
      </c>
      <c r="J975" s="12">
        <v>31.8</v>
      </c>
      <c r="K975" s="12">
        <v>26.6</v>
      </c>
      <c r="L975" s="12">
        <v>37.4</v>
      </c>
      <c r="M975" s="12">
        <v>12.8</v>
      </c>
      <c r="N975" s="12">
        <v>63.8</v>
      </c>
      <c r="O975" s="12">
        <v>16.100000000000001</v>
      </c>
      <c r="P975" s="12">
        <v>32.799999999999997</v>
      </c>
      <c r="Q975" s="12">
        <v>14.3</v>
      </c>
      <c r="R975" s="114"/>
      <c r="S975" s="99"/>
      <c r="T975" s="99"/>
      <c r="U975" s="99"/>
      <c r="V975" s="99"/>
      <c r="W975" s="99"/>
      <c r="X975" s="99"/>
      <c r="Y975" s="99"/>
      <c r="Z975" s="99"/>
      <c r="AA975" s="99"/>
      <c r="AB975" s="99"/>
      <c r="AC975" s="99"/>
      <c r="AD975" s="99"/>
      <c r="AE975" s="99"/>
      <c r="AF975" s="99"/>
      <c r="AG975" s="99"/>
      <c r="AH975" s="99"/>
      <c r="AI975" s="99"/>
      <c r="AJ975" s="99"/>
      <c r="AK975" s="99"/>
      <c r="AL975" s="99"/>
      <c r="AM975" s="99"/>
      <c r="AN975" s="99"/>
      <c r="AO975" s="52"/>
      <c r="AP975" s="52"/>
      <c r="AQ975" s="52"/>
    </row>
    <row r="976" spans="1:43">
      <c r="A976" s="1" t="s">
        <v>5</v>
      </c>
      <c r="B976" s="1">
        <v>13067031406</v>
      </c>
      <c r="C976" s="1"/>
      <c r="D976" s="12">
        <v>64</v>
      </c>
      <c r="E976" s="12">
        <v>62.7</v>
      </c>
      <c r="F976" s="12">
        <v>26.8</v>
      </c>
      <c r="G976" s="12">
        <v>18.2</v>
      </c>
      <c r="H976" s="12">
        <v>10.5</v>
      </c>
      <c r="I976" s="12">
        <v>4.7</v>
      </c>
      <c r="J976" s="12">
        <v>33.9</v>
      </c>
      <c r="K976" s="12">
        <v>32.4</v>
      </c>
      <c r="L976" s="12">
        <v>42.1</v>
      </c>
      <c r="M976" s="12">
        <v>11.4</v>
      </c>
      <c r="N976" s="12">
        <v>74</v>
      </c>
      <c r="O976" s="12">
        <v>8.9</v>
      </c>
      <c r="P976" s="12">
        <v>25</v>
      </c>
      <c r="Q976" s="12">
        <v>12.7</v>
      </c>
      <c r="R976" s="114"/>
      <c r="S976" s="99"/>
      <c r="T976" s="99"/>
      <c r="U976" s="99"/>
      <c r="V976" s="99"/>
      <c r="W976" s="99"/>
      <c r="X976" s="99"/>
      <c r="Y976" s="99"/>
      <c r="Z976" s="99"/>
      <c r="AA976" s="99"/>
      <c r="AB976" s="99"/>
      <c r="AC976" s="99"/>
      <c r="AD976" s="99"/>
      <c r="AE976" s="99"/>
      <c r="AF976" s="99"/>
      <c r="AG976" s="99"/>
      <c r="AH976" s="99"/>
      <c r="AI976" s="99"/>
      <c r="AJ976" s="99"/>
      <c r="AK976" s="99"/>
      <c r="AL976" s="99"/>
      <c r="AM976" s="99"/>
      <c r="AN976" s="99"/>
      <c r="AO976" s="52"/>
      <c r="AP976" s="52"/>
      <c r="AQ976" s="52"/>
    </row>
    <row r="977" spans="1:43">
      <c r="A977" s="1" t="s">
        <v>5</v>
      </c>
      <c r="B977" s="1">
        <v>13067031408</v>
      </c>
      <c r="C977" s="1"/>
      <c r="D977" s="12">
        <v>68.400000000000006</v>
      </c>
      <c r="E977" s="12">
        <v>64.900000000000006</v>
      </c>
      <c r="F977" s="12">
        <v>38.799999999999997</v>
      </c>
      <c r="G977" s="12">
        <v>19.899999999999999</v>
      </c>
      <c r="H977" s="12">
        <v>10.4</v>
      </c>
      <c r="I977" s="12">
        <v>27.6</v>
      </c>
      <c r="J977" s="12">
        <v>23.3</v>
      </c>
      <c r="K977" s="12">
        <v>42</v>
      </c>
      <c r="L977" s="12">
        <v>38.200000000000003</v>
      </c>
      <c r="M977" s="12">
        <v>15</v>
      </c>
      <c r="N977" s="12">
        <v>73.5</v>
      </c>
      <c r="O977" s="12">
        <v>18.100000000000001</v>
      </c>
      <c r="P977" s="12">
        <v>23.1</v>
      </c>
      <c r="Q977" s="12">
        <v>14.9</v>
      </c>
      <c r="R977" s="114"/>
      <c r="S977" s="99"/>
      <c r="T977" s="99"/>
      <c r="U977" s="99"/>
      <c r="V977" s="99"/>
      <c r="W977" s="99"/>
      <c r="X977" s="99"/>
      <c r="Y977" s="99"/>
      <c r="Z977" s="99"/>
      <c r="AA977" s="99"/>
      <c r="AB977" s="99"/>
      <c r="AC977" s="99"/>
      <c r="AD977" s="99"/>
      <c r="AE977" s="99"/>
      <c r="AF977" s="99"/>
      <c r="AG977" s="99"/>
      <c r="AH977" s="99"/>
      <c r="AI977" s="99"/>
      <c r="AJ977" s="99"/>
      <c r="AK977" s="99"/>
      <c r="AL977" s="99"/>
      <c r="AM977" s="99"/>
      <c r="AN977" s="99"/>
      <c r="AO977" s="52"/>
      <c r="AP977" s="52"/>
      <c r="AQ977" s="52"/>
    </row>
    <row r="978" spans="1:43">
      <c r="A978" s="1" t="s">
        <v>5</v>
      </c>
      <c r="B978" s="1">
        <v>13067031409</v>
      </c>
      <c r="C978" s="1"/>
      <c r="D978" s="12">
        <v>64.400000000000006</v>
      </c>
      <c r="E978" s="12">
        <v>62.9</v>
      </c>
      <c r="F978" s="12">
        <v>38.799999999999997</v>
      </c>
      <c r="G978" s="12">
        <v>21.6</v>
      </c>
      <c r="H978" s="12">
        <v>11.8</v>
      </c>
      <c r="I978" s="12">
        <v>5.0999999999999996</v>
      </c>
      <c r="J978" s="12">
        <v>29.5</v>
      </c>
      <c r="K978" s="12">
        <v>35</v>
      </c>
      <c r="L978" s="12">
        <v>50.2</v>
      </c>
      <c r="M978" s="12">
        <v>11.5</v>
      </c>
      <c r="N978" s="12">
        <v>73.900000000000006</v>
      </c>
      <c r="O978" s="12">
        <v>6.5</v>
      </c>
      <c r="P978" s="12">
        <v>27.3</v>
      </c>
      <c r="Q978" s="12">
        <v>12.2</v>
      </c>
      <c r="R978" s="114"/>
      <c r="S978" s="99"/>
      <c r="T978" s="99"/>
      <c r="U978" s="99"/>
      <c r="V978" s="99"/>
      <c r="W978" s="99"/>
      <c r="X978" s="99"/>
      <c r="Y978" s="99"/>
      <c r="Z978" s="99"/>
      <c r="AA978" s="99"/>
      <c r="AB978" s="99"/>
      <c r="AC978" s="99"/>
      <c r="AD978" s="99"/>
      <c r="AE978" s="99"/>
      <c r="AF978" s="99"/>
      <c r="AG978" s="99"/>
      <c r="AH978" s="99"/>
      <c r="AI978" s="99"/>
      <c r="AJ978" s="99"/>
      <c r="AK978" s="99"/>
      <c r="AL978" s="99"/>
      <c r="AM978" s="99"/>
      <c r="AN978" s="99"/>
      <c r="AO978" s="52"/>
      <c r="AP978" s="52"/>
      <c r="AQ978" s="52"/>
    </row>
    <row r="979" spans="1:43">
      <c r="A979" s="1" t="s">
        <v>5</v>
      </c>
      <c r="B979" s="1">
        <v>13067031503</v>
      </c>
      <c r="C979" s="1"/>
      <c r="D979" s="12">
        <v>71.400000000000006</v>
      </c>
      <c r="E979" s="12">
        <v>65.2</v>
      </c>
      <c r="F979" s="12">
        <v>33.5</v>
      </c>
      <c r="G979" s="12">
        <v>25.3</v>
      </c>
      <c r="H979" s="12">
        <v>9.8000000000000007</v>
      </c>
      <c r="I979" s="12">
        <v>0.7</v>
      </c>
      <c r="J979" s="12">
        <v>23.6</v>
      </c>
      <c r="K979" s="12">
        <v>25.1</v>
      </c>
      <c r="L979" s="12">
        <v>38.4</v>
      </c>
      <c r="M979" s="12">
        <v>16.399999999999999</v>
      </c>
      <c r="N979" s="12">
        <v>64.599999999999994</v>
      </c>
      <c r="O979" s="12">
        <v>15.3</v>
      </c>
      <c r="P979" s="12">
        <v>19.100000000000001</v>
      </c>
      <c r="Q979" s="12">
        <v>11.6</v>
      </c>
      <c r="R979" s="114"/>
      <c r="S979" s="99"/>
      <c r="T979" s="99"/>
      <c r="U979" s="99"/>
      <c r="V979" s="99"/>
      <c r="W979" s="99"/>
      <c r="X979" s="99"/>
      <c r="Y979" s="99"/>
      <c r="Z979" s="99"/>
      <c r="AA979" s="99"/>
      <c r="AB979" s="99"/>
      <c r="AC979" s="99"/>
      <c r="AD979" s="99"/>
      <c r="AE979" s="99"/>
      <c r="AF979" s="99"/>
      <c r="AG979" s="99"/>
      <c r="AH979" s="99"/>
      <c r="AI979" s="99"/>
      <c r="AJ979" s="99"/>
      <c r="AK979" s="99"/>
      <c r="AL979" s="99"/>
      <c r="AM979" s="99"/>
      <c r="AN979" s="99"/>
      <c r="AO979" s="52"/>
      <c r="AP979" s="52"/>
      <c r="AQ979" s="52"/>
    </row>
    <row r="980" spans="1:43">
      <c r="A980" s="1" t="s">
        <v>5</v>
      </c>
      <c r="B980" s="1">
        <v>13067031505</v>
      </c>
      <c r="C980" s="1"/>
      <c r="D980" s="12">
        <v>81.099999999999994</v>
      </c>
      <c r="E980" s="12">
        <v>71.3</v>
      </c>
      <c r="F980" s="12">
        <v>42.2</v>
      </c>
      <c r="G980" s="12">
        <v>26.4</v>
      </c>
      <c r="H980" s="12">
        <v>4.9000000000000004</v>
      </c>
      <c r="I980" s="12">
        <v>7.3</v>
      </c>
      <c r="J980" s="12">
        <v>19.2</v>
      </c>
      <c r="K980" s="12">
        <v>30</v>
      </c>
      <c r="L980" s="12">
        <v>31.2</v>
      </c>
      <c r="M980" s="12">
        <v>7.8</v>
      </c>
      <c r="N980" s="12">
        <v>72.099999999999994</v>
      </c>
      <c r="O980" s="12">
        <v>9.9</v>
      </c>
      <c r="P980" s="12">
        <v>23.2</v>
      </c>
      <c r="Q980" s="12">
        <v>17.399999999999999</v>
      </c>
      <c r="R980" s="114"/>
      <c r="S980" s="99"/>
      <c r="T980" s="99"/>
      <c r="U980" s="99"/>
      <c r="V980" s="99"/>
      <c r="W980" s="99"/>
      <c r="X980" s="99"/>
      <c r="Y980" s="99"/>
      <c r="Z980" s="99"/>
      <c r="AA980" s="99"/>
      <c r="AB980" s="99"/>
      <c r="AC980" s="99"/>
      <c r="AD980" s="99"/>
      <c r="AE980" s="99"/>
      <c r="AF980" s="99"/>
      <c r="AG980" s="99"/>
      <c r="AH980" s="99"/>
      <c r="AI980" s="99"/>
      <c r="AJ980" s="99"/>
      <c r="AK980" s="99"/>
      <c r="AL980" s="99"/>
      <c r="AM980" s="99"/>
      <c r="AN980" s="99"/>
      <c r="AO980" s="52"/>
      <c r="AP980" s="52"/>
      <c r="AQ980" s="52"/>
    </row>
    <row r="981" spans="1:43">
      <c r="A981" s="1" t="s">
        <v>5</v>
      </c>
      <c r="B981" s="1">
        <v>13067031506</v>
      </c>
      <c r="C981" s="1"/>
      <c r="D981" s="12">
        <v>81.400000000000006</v>
      </c>
      <c r="E981" s="12">
        <v>71.400000000000006</v>
      </c>
      <c r="F981" s="12">
        <v>37.700000000000003</v>
      </c>
      <c r="G981" s="12">
        <v>28.7</v>
      </c>
      <c r="H981" s="12">
        <v>7.5</v>
      </c>
      <c r="I981" s="12">
        <v>4.2</v>
      </c>
      <c r="J981" s="12">
        <v>14.2</v>
      </c>
      <c r="K981" s="12">
        <v>32.9</v>
      </c>
      <c r="L981" s="12">
        <v>30.7</v>
      </c>
      <c r="M981" s="12">
        <v>11.8</v>
      </c>
      <c r="N981" s="12">
        <v>72</v>
      </c>
      <c r="O981" s="12">
        <v>18.399999999999999</v>
      </c>
      <c r="P981" s="12">
        <v>28.1</v>
      </c>
      <c r="Q981" s="12">
        <v>8.4</v>
      </c>
      <c r="R981" s="114"/>
      <c r="S981" s="99"/>
      <c r="T981" s="99"/>
      <c r="U981" s="99"/>
      <c r="V981" s="99"/>
      <c r="W981" s="99"/>
      <c r="X981" s="99"/>
      <c r="Y981" s="99"/>
      <c r="Z981" s="99"/>
      <c r="AA981" s="99"/>
      <c r="AB981" s="99"/>
      <c r="AC981" s="99"/>
      <c r="AD981" s="99"/>
      <c r="AE981" s="99"/>
      <c r="AF981" s="99"/>
      <c r="AG981" s="99"/>
      <c r="AH981" s="99"/>
      <c r="AI981" s="99"/>
      <c r="AJ981" s="99"/>
      <c r="AK981" s="99"/>
      <c r="AL981" s="99"/>
      <c r="AM981" s="99"/>
      <c r="AN981" s="99"/>
      <c r="AO981" s="52"/>
      <c r="AP981" s="52"/>
      <c r="AQ981" s="52"/>
    </row>
    <row r="982" spans="1:43">
      <c r="A982" s="1" t="s">
        <v>5</v>
      </c>
      <c r="B982" s="1">
        <v>13067031507</v>
      </c>
      <c r="C982" s="1"/>
      <c r="D982" s="12">
        <v>81.3</v>
      </c>
      <c r="E982" s="12">
        <v>71.400000000000006</v>
      </c>
      <c r="F982" s="12">
        <v>29.2</v>
      </c>
      <c r="G982" s="12">
        <v>29.3</v>
      </c>
      <c r="H982" s="12">
        <v>12.8</v>
      </c>
      <c r="I982" s="12">
        <v>8.6</v>
      </c>
      <c r="J982" s="12">
        <v>37.9</v>
      </c>
      <c r="K982" s="12">
        <v>43.2</v>
      </c>
      <c r="L982" s="12">
        <v>42.1</v>
      </c>
      <c r="M982" s="12">
        <v>12.4</v>
      </c>
      <c r="N982" s="12">
        <v>72</v>
      </c>
      <c r="O982" s="12">
        <v>13.3</v>
      </c>
      <c r="P982" s="12">
        <v>29</v>
      </c>
      <c r="Q982" s="12">
        <v>18.100000000000001</v>
      </c>
      <c r="R982" s="114"/>
      <c r="S982" s="99"/>
      <c r="T982" s="99"/>
      <c r="U982" s="99"/>
      <c r="V982" s="99"/>
      <c r="W982" s="99"/>
      <c r="X982" s="99"/>
      <c r="Y982" s="99"/>
      <c r="Z982" s="99"/>
      <c r="AA982" s="99"/>
      <c r="AB982" s="99"/>
      <c r="AC982" s="99"/>
      <c r="AD982" s="99"/>
      <c r="AE982" s="99"/>
      <c r="AF982" s="99"/>
      <c r="AG982" s="99"/>
      <c r="AH982" s="99"/>
      <c r="AI982" s="99"/>
      <c r="AJ982" s="99"/>
      <c r="AK982" s="99"/>
      <c r="AL982" s="99"/>
      <c r="AM982" s="99"/>
      <c r="AN982" s="99"/>
      <c r="AO982" s="52"/>
      <c r="AP982" s="52"/>
      <c r="AQ982" s="52"/>
    </row>
    <row r="983" spans="1:43">
      <c r="A983" s="1" t="s">
        <v>5</v>
      </c>
      <c r="B983" s="1">
        <v>13067031508</v>
      </c>
      <c r="C983" s="1"/>
      <c r="D983" s="12">
        <v>81.400000000000006</v>
      </c>
      <c r="E983" s="12">
        <v>71.400000000000006</v>
      </c>
      <c r="F983" s="12">
        <v>54</v>
      </c>
      <c r="G983" s="12">
        <v>29.3</v>
      </c>
      <c r="H983" s="12">
        <v>9.9</v>
      </c>
      <c r="I983" s="12">
        <v>4.8</v>
      </c>
      <c r="J983" s="12">
        <v>8.8000000000000007</v>
      </c>
      <c r="K983" s="12">
        <v>8.9</v>
      </c>
      <c r="L983" s="12">
        <v>35.6</v>
      </c>
      <c r="M983" s="12">
        <v>8.6999999999999993</v>
      </c>
      <c r="N983" s="12">
        <v>72</v>
      </c>
      <c r="O983" s="12">
        <v>3.1</v>
      </c>
      <c r="P983" s="12">
        <v>9.5</v>
      </c>
      <c r="Q983" s="12">
        <v>16.5</v>
      </c>
      <c r="R983" s="114"/>
      <c r="S983" s="99"/>
      <c r="T983" s="99"/>
      <c r="U983" s="99"/>
      <c r="V983" s="99"/>
      <c r="W983" s="99"/>
      <c r="X983" s="99"/>
      <c r="Y983" s="99"/>
      <c r="Z983" s="99"/>
      <c r="AA983" s="99"/>
      <c r="AB983" s="99"/>
      <c r="AC983" s="99"/>
      <c r="AD983" s="99"/>
      <c r="AE983" s="99"/>
      <c r="AF983" s="99"/>
      <c r="AG983" s="99"/>
      <c r="AH983" s="99"/>
      <c r="AI983" s="99"/>
      <c r="AJ983" s="99"/>
      <c r="AK983" s="99"/>
      <c r="AL983" s="99"/>
      <c r="AM983" s="99"/>
      <c r="AN983" s="99"/>
      <c r="AO983" s="52"/>
      <c r="AP983" s="52"/>
      <c r="AQ983" s="52"/>
    </row>
    <row r="984" spans="1:43">
      <c r="A984" s="1" t="s">
        <v>5</v>
      </c>
      <c r="B984" s="1">
        <v>13067031509</v>
      </c>
      <c r="C984" s="1"/>
      <c r="D984" s="12">
        <v>80.900000000000006</v>
      </c>
      <c r="E984" s="12">
        <v>71.2</v>
      </c>
      <c r="F984" s="12">
        <v>36.6</v>
      </c>
      <c r="G984" s="12">
        <v>24.1</v>
      </c>
      <c r="H984" s="12">
        <v>11.4</v>
      </c>
      <c r="I984" s="12">
        <v>10.8</v>
      </c>
      <c r="J984" s="12">
        <v>17.5</v>
      </c>
      <c r="K984" s="12">
        <v>23.6</v>
      </c>
      <c r="L984" s="12">
        <v>30.4</v>
      </c>
      <c r="M984" s="12">
        <v>7.6</v>
      </c>
      <c r="N984" s="12">
        <v>72.099999999999994</v>
      </c>
      <c r="O984" s="12">
        <v>10</v>
      </c>
      <c r="P984" s="12">
        <v>17.600000000000001</v>
      </c>
      <c r="Q984" s="12">
        <v>12.1</v>
      </c>
      <c r="R984" s="114"/>
      <c r="S984" s="99"/>
      <c r="T984" s="99"/>
      <c r="U984" s="99"/>
      <c r="V984" s="99"/>
      <c r="W984" s="99"/>
      <c r="X984" s="99"/>
      <c r="Y984" s="99"/>
      <c r="Z984" s="99"/>
      <c r="AA984" s="99"/>
      <c r="AB984" s="99"/>
      <c r="AC984" s="99"/>
      <c r="AD984" s="99"/>
      <c r="AE984" s="99"/>
      <c r="AF984" s="99"/>
      <c r="AG984" s="99"/>
      <c r="AH984" s="99"/>
      <c r="AI984" s="99"/>
      <c r="AJ984" s="99"/>
      <c r="AK984" s="99"/>
      <c r="AL984" s="99"/>
      <c r="AM984" s="99"/>
      <c r="AN984" s="99"/>
      <c r="AO984" s="52"/>
      <c r="AP984" s="52"/>
      <c r="AQ984" s="52"/>
    </row>
    <row r="985" spans="1:43">
      <c r="A985" s="1" t="s">
        <v>6</v>
      </c>
      <c r="B985" s="1">
        <v>13077170100</v>
      </c>
      <c r="C985" s="1"/>
      <c r="D985" s="12">
        <v>83.8</v>
      </c>
      <c r="E985" s="12">
        <v>70.8</v>
      </c>
      <c r="F985" s="12">
        <v>38</v>
      </c>
      <c r="G985" s="12">
        <v>30.4</v>
      </c>
      <c r="H985" s="12">
        <v>6.3</v>
      </c>
      <c r="I985" s="12">
        <v>11.3</v>
      </c>
      <c r="J985" s="12">
        <v>31.5</v>
      </c>
      <c r="K985" s="12">
        <v>26.2</v>
      </c>
      <c r="L985" s="12">
        <v>39.799999999999997</v>
      </c>
      <c r="M985" s="12">
        <v>10.5</v>
      </c>
      <c r="N985" s="12">
        <v>65.599999999999994</v>
      </c>
      <c r="O985" s="12">
        <v>14.1</v>
      </c>
      <c r="P985" s="12">
        <v>15.3</v>
      </c>
      <c r="Q985" s="12">
        <v>8</v>
      </c>
      <c r="R985" s="114"/>
      <c r="S985" s="99"/>
      <c r="T985" s="99"/>
      <c r="U985" s="99"/>
      <c r="V985" s="99"/>
      <c r="W985" s="99"/>
      <c r="X985" s="99"/>
      <c r="Y985" s="99"/>
      <c r="Z985" s="99"/>
      <c r="AA985" s="99"/>
      <c r="AB985" s="99"/>
      <c r="AC985" s="99"/>
      <c r="AD985" s="99"/>
      <c r="AE985" s="99"/>
      <c r="AF985" s="99"/>
      <c r="AG985" s="99"/>
      <c r="AH985" s="99"/>
      <c r="AI985" s="99"/>
      <c r="AJ985" s="99"/>
      <c r="AK985" s="99"/>
      <c r="AL985" s="99"/>
      <c r="AM985" s="99"/>
      <c r="AN985" s="99"/>
      <c r="AO985" s="52"/>
      <c r="AP985" s="52"/>
      <c r="AQ985" s="52"/>
    </row>
    <row r="986" spans="1:43">
      <c r="A986" s="1" t="s">
        <v>6</v>
      </c>
      <c r="B986" s="1">
        <v>13077170200</v>
      </c>
      <c r="C986" s="1"/>
      <c r="D986" s="12">
        <v>83.8</v>
      </c>
      <c r="E986" s="12">
        <v>70.8</v>
      </c>
      <c r="F986" s="12">
        <v>51.9</v>
      </c>
      <c r="G986" s="12">
        <v>25.7</v>
      </c>
      <c r="H986" s="12">
        <v>5.7</v>
      </c>
      <c r="I986" s="12">
        <v>6.5372000000000003</v>
      </c>
      <c r="J986" s="12">
        <v>18.100000000000001</v>
      </c>
      <c r="K986" s="12">
        <v>39.1</v>
      </c>
      <c r="L986" s="12">
        <v>39.700000000000003</v>
      </c>
      <c r="M986" s="12">
        <v>18</v>
      </c>
      <c r="N986" s="12">
        <v>65.599999999999994</v>
      </c>
      <c r="O986" s="12">
        <v>17.8</v>
      </c>
      <c r="P986" s="12">
        <v>19.5</v>
      </c>
      <c r="Q986" s="12">
        <v>9.1999999999999993</v>
      </c>
      <c r="R986" s="114"/>
      <c r="S986" s="99"/>
      <c r="T986" s="99"/>
      <c r="U986" s="99"/>
      <c r="V986" s="99"/>
      <c r="W986" s="99"/>
      <c r="X986" s="99"/>
      <c r="Y986" s="99"/>
      <c r="Z986" s="99"/>
      <c r="AA986" s="99"/>
      <c r="AB986" s="99"/>
      <c r="AC986" s="99"/>
      <c r="AD986" s="99"/>
      <c r="AE986" s="99"/>
      <c r="AF986" s="99"/>
      <c r="AG986" s="99"/>
      <c r="AH986" s="99"/>
      <c r="AI986" s="99"/>
      <c r="AJ986" s="99"/>
      <c r="AK986" s="99"/>
      <c r="AL986" s="99"/>
      <c r="AM986" s="99"/>
      <c r="AN986" s="99"/>
      <c r="AO986" s="52"/>
      <c r="AP986" s="52"/>
      <c r="AQ986" s="52"/>
    </row>
    <row r="987" spans="1:43">
      <c r="A987" s="1" t="s">
        <v>6</v>
      </c>
      <c r="B987" s="1">
        <v>13077170303</v>
      </c>
      <c r="C987" s="1"/>
      <c r="D987" s="12">
        <v>84.3</v>
      </c>
      <c r="E987" s="12">
        <v>72.400000000000006</v>
      </c>
      <c r="F987" s="12">
        <v>53</v>
      </c>
      <c r="G987" s="12">
        <v>44.3</v>
      </c>
      <c r="H987" s="12">
        <v>4.4000000000000004</v>
      </c>
      <c r="I987" s="12">
        <v>2.2999999999999998</v>
      </c>
      <c r="J987" s="12">
        <v>12.5</v>
      </c>
      <c r="K987" s="12">
        <v>11.6</v>
      </c>
      <c r="L987" s="12">
        <v>20.100000000000001</v>
      </c>
      <c r="M987" s="12">
        <v>4.4000000000000004</v>
      </c>
      <c r="N987" s="12">
        <v>68</v>
      </c>
      <c r="O987" s="12">
        <v>7.5</v>
      </c>
      <c r="P987" s="12">
        <v>9.6</v>
      </c>
      <c r="Q987" s="12">
        <v>6.7</v>
      </c>
      <c r="R987" s="114"/>
      <c r="S987" s="99"/>
      <c r="T987" s="99"/>
      <c r="U987" s="99"/>
      <c r="V987" s="99"/>
      <c r="W987" s="99"/>
      <c r="X987" s="99"/>
      <c r="Y987" s="99"/>
      <c r="Z987" s="99"/>
      <c r="AA987" s="99"/>
      <c r="AB987" s="99"/>
      <c r="AC987" s="99"/>
      <c r="AD987" s="99"/>
      <c r="AE987" s="99"/>
      <c r="AF987" s="99"/>
      <c r="AG987" s="99"/>
      <c r="AH987" s="99"/>
      <c r="AI987" s="99"/>
      <c r="AJ987" s="99"/>
      <c r="AK987" s="99"/>
      <c r="AL987" s="99"/>
      <c r="AM987" s="99"/>
      <c r="AN987" s="99"/>
      <c r="AO987" s="52"/>
      <c r="AP987" s="52"/>
      <c r="AQ987" s="52"/>
    </row>
    <row r="988" spans="1:43">
      <c r="A988" s="1" t="s">
        <v>6</v>
      </c>
      <c r="B988" s="1">
        <v>13077170304</v>
      </c>
      <c r="C988" s="1"/>
      <c r="D988" s="12">
        <v>84.4</v>
      </c>
      <c r="E988" s="12">
        <v>73</v>
      </c>
      <c r="F988" s="12">
        <v>54</v>
      </c>
      <c r="G988" s="12">
        <v>33.200000000000003</v>
      </c>
      <c r="H988" s="12">
        <v>6.6</v>
      </c>
      <c r="I988" s="12">
        <v>11.7</v>
      </c>
      <c r="J988" s="12">
        <v>4</v>
      </c>
      <c r="K988" s="12">
        <v>16.100000000000001</v>
      </c>
      <c r="L988" s="12">
        <v>29.1</v>
      </c>
      <c r="M988" s="12">
        <v>6.6</v>
      </c>
      <c r="N988" s="12">
        <v>68.900000000000006</v>
      </c>
      <c r="O988" s="12">
        <v>5.8</v>
      </c>
      <c r="P988" s="12">
        <v>15.5</v>
      </c>
      <c r="Q988" s="12">
        <v>4.3</v>
      </c>
      <c r="R988" s="114"/>
      <c r="S988" s="99"/>
      <c r="T988" s="99"/>
      <c r="U988" s="99"/>
      <c r="V988" s="99"/>
      <c r="W988" s="99"/>
      <c r="X988" s="99"/>
      <c r="Y988" s="99"/>
      <c r="Z988" s="99"/>
      <c r="AA988" s="99"/>
      <c r="AB988" s="99"/>
      <c r="AC988" s="99"/>
      <c r="AD988" s="99"/>
      <c r="AE988" s="99"/>
      <c r="AF988" s="99"/>
      <c r="AG988" s="99"/>
      <c r="AH988" s="99"/>
      <c r="AI988" s="99"/>
      <c r="AJ988" s="99"/>
      <c r="AK988" s="99"/>
      <c r="AL988" s="99"/>
      <c r="AM988" s="99"/>
      <c r="AN988" s="99"/>
      <c r="AO988" s="52"/>
      <c r="AP988" s="52"/>
      <c r="AQ988" s="52"/>
    </row>
    <row r="989" spans="1:43">
      <c r="A989" s="3" t="s">
        <v>6</v>
      </c>
      <c r="B989" s="3">
        <v>13077170305</v>
      </c>
      <c r="C989" s="3"/>
      <c r="D989" s="12">
        <v>82.3</v>
      </c>
      <c r="E989" s="12">
        <v>73.3</v>
      </c>
      <c r="F989" s="12">
        <v>42.8</v>
      </c>
      <c r="G989" s="12">
        <v>34.299999999999997</v>
      </c>
      <c r="H989" s="12">
        <v>9.5</v>
      </c>
      <c r="I989" s="12">
        <v>8.1</v>
      </c>
      <c r="J989" s="12">
        <v>29.5</v>
      </c>
      <c r="K989" s="12">
        <v>44</v>
      </c>
      <c r="L989" s="12">
        <v>45.2</v>
      </c>
      <c r="M989" s="12">
        <v>19.8</v>
      </c>
      <c r="N989" s="12">
        <v>71.900000000000006</v>
      </c>
      <c r="O989" s="12">
        <v>20.7</v>
      </c>
      <c r="P989" s="12">
        <v>30.5</v>
      </c>
      <c r="Q989" s="12">
        <v>9.6</v>
      </c>
      <c r="R989" s="114"/>
      <c r="S989" s="99"/>
      <c r="T989" s="99"/>
      <c r="U989" s="99"/>
      <c r="V989" s="99"/>
      <c r="W989" s="99"/>
      <c r="X989" s="99"/>
      <c r="Y989" s="99"/>
      <c r="Z989" s="99"/>
      <c r="AA989" s="99"/>
      <c r="AB989" s="99"/>
      <c r="AC989" s="99"/>
      <c r="AD989" s="99"/>
      <c r="AE989" s="99"/>
      <c r="AF989" s="99"/>
      <c r="AG989" s="99"/>
      <c r="AH989" s="99"/>
      <c r="AI989" s="99"/>
      <c r="AJ989" s="99"/>
      <c r="AK989" s="99"/>
      <c r="AL989" s="99"/>
      <c r="AM989" s="99"/>
      <c r="AN989" s="99"/>
      <c r="AO989" s="52"/>
      <c r="AP989" s="52"/>
      <c r="AQ989" s="52"/>
    </row>
    <row r="990" spans="1:43">
      <c r="A990" s="1" t="s">
        <v>6</v>
      </c>
      <c r="B990" s="1">
        <v>13077170306</v>
      </c>
      <c r="C990" s="1"/>
      <c r="D990" s="12">
        <v>79.3</v>
      </c>
      <c r="E990" s="12">
        <v>70.8</v>
      </c>
      <c r="F990" s="12">
        <v>50.5</v>
      </c>
      <c r="G990" s="12">
        <v>29.3</v>
      </c>
      <c r="H990" s="12">
        <v>7.4</v>
      </c>
      <c r="I990" s="12">
        <v>3</v>
      </c>
      <c r="J990" s="12">
        <v>37.799999999999997</v>
      </c>
      <c r="K990" s="12">
        <v>31.8</v>
      </c>
      <c r="L990" s="12">
        <v>29.4</v>
      </c>
      <c r="M990" s="12">
        <v>7.4</v>
      </c>
      <c r="N990" s="12">
        <v>70.8</v>
      </c>
      <c r="O990" s="12">
        <v>5</v>
      </c>
      <c r="P990" s="12">
        <v>12.8</v>
      </c>
      <c r="Q990" s="12">
        <v>7.8</v>
      </c>
      <c r="R990" s="114"/>
      <c r="S990" s="99"/>
      <c r="T990" s="99"/>
      <c r="U990" s="99"/>
      <c r="V990" s="99"/>
      <c r="W990" s="99"/>
      <c r="X990" s="99"/>
      <c r="Y990" s="99"/>
      <c r="Z990" s="99"/>
      <c r="AA990" s="99"/>
      <c r="AB990" s="99"/>
      <c r="AC990" s="99"/>
      <c r="AD990" s="99"/>
      <c r="AE990" s="99"/>
      <c r="AF990" s="99"/>
      <c r="AG990" s="99"/>
      <c r="AH990" s="99"/>
      <c r="AI990" s="99"/>
      <c r="AJ990" s="99"/>
      <c r="AK990" s="99"/>
      <c r="AL990" s="99"/>
      <c r="AM990" s="99"/>
      <c r="AN990" s="99"/>
      <c r="AO990" s="52"/>
      <c r="AP990" s="52"/>
      <c r="AQ990" s="52"/>
    </row>
    <row r="991" spans="1:43">
      <c r="A991" s="1" t="s">
        <v>6</v>
      </c>
      <c r="B991" s="1">
        <v>13077170402</v>
      </c>
      <c r="C991" s="1"/>
      <c r="D991" s="12">
        <v>86.2</v>
      </c>
      <c r="E991" s="12">
        <v>78.8</v>
      </c>
      <c r="F991" s="12">
        <v>64.3</v>
      </c>
      <c r="G991" s="12">
        <v>43.7</v>
      </c>
      <c r="H991" s="12">
        <v>7.3</v>
      </c>
      <c r="I991" s="12">
        <v>2.4</v>
      </c>
      <c r="J991" s="12">
        <v>7</v>
      </c>
      <c r="K991" s="12">
        <v>12.8</v>
      </c>
      <c r="L991" s="12">
        <v>23.5</v>
      </c>
      <c r="M991" s="12">
        <v>15.1</v>
      </c>
      <c r="N991" s="12">
        <v>77.400000000000006</v>
      </c>
      <c r="O991" s="12">
        <v>9.6</v>
      </c>
      <c r="P991" s="12">
        <v>11.4</v>
      </c>
      <c r="Q991" s="12">
        <v>4.5</v>
      </c>
      <c r="R991" s="114"/>
      <c r="S991" s="99"/>
      <c r="T991" s="99"/>
      <c r="U991" s="99"/>
      <c r="V991" s="99"/>
      <c r="W991" s="99"/>
      <c r="X991" s="99"/>
      <c r="Y991" s="99"/>
      <c r="Z991" s="99"/>
      <c r="AA991" s="99"/>
      <c r="AB991" s="99"/>
      <c r="AC991" s="99"/>
      <c r="AD991" s="99"/>
      <c r="AE991" s="99"/>
      <c r="AF991" s="99"/>
      <c r="AG991" s="99"/>
      <c r="AH991" s="99"/>
      <c r="AI991" s="99"/>
      <c r="AJ991" s="99"/>
      <c r="AK991" s="99"/>
      <c r="AL991" s="99"/>
      <c r="AM991" s="99"/>
      <c r="AN991" s="99"/>
      <c r="AO991" s="52"/>
      <c r="AP991" s="52"/>
      <c r="AQ991" s="52"/>
    </row>
    <row r="992" spans="1:43">
      <c r="A992" s="1" t="s">
        <v>6</v>
      </c>
      <c r="B992" s="1">
        <v>13077170403</v>
      </c>
      <c r="C992" s="1"/>
      <c r="D992" s="12">
        <v>86.2</v>
      </c>
      <c r="E992" s="12">
        <v>78.8</v>
      </c>
      <c r="F992" s="12">
        <v>59.5</v>
      </c>
      <c r="G992" s="12">
        <v>44.5</v>
      </c>
      <c r="H992" s="12">
        <v>6</v>
      </c>
      <c r="I992" s="12">
        <v>3</v>
      </c>
      <c r="J992" s="12">
        <v>6.1</v>
      </c>
      <c r="K992" s="12">
        <v>16.3</v>
      </c>
      <c r="L992" s="12">
        <v>37.4</v>
      </c>
      <c r="M992" s="12">
        <v>8</v>
      </c>
      <c r="N992" s="12">
        <v>77.400000000000006</v>
      </c>
      <c r="O992" s="12">
        <v>7.1</v>
      </c>
      <c r="P992" s="12">
        <v>12.1</v>
      </c>
      <c r="Q992" s="12">
        <v>7.9</v>
      </c>
      <c r="R992" s="114"/>
      <c r="S992" s="99"/>
      <c r="T992" s="99"/>
      <c r="U992" s="99"/>
      <c r="V992" s="99"/>
      <c r="W992" s="99"/>
      <c r="X992" s="99"/>
      <c r="Y992" s="99"/>
      <c r="Z992" s="99"/>
      <c r="AA992" s="99"/>
      <c r="AB992" s="99"/>
      <c r="AC992" s="99"/>
      <c r="AD992" s="99"/>
      <c r="AE992" s="99"/>
      <c r="AF992" s="99"/>
      <c r="AG992" s="99"/>
      <c r="AH992" s="99"/>
      <c r="AI992" s="99"/>
      <c r="AJ992" s="99"/>
      <c r="AK992" s="99"/>
      <c r="AL992" s="99"/>
      <c r="AM992" s="99"/>
      <c r="AN992" s="99"/>
      <c r="AO992" s="52"/>
      <c r="AP992" s="52"/>
      <c r="AQ992" s="52"/>
    </row>
    <row r="993" spans="1:43">
      <c r="A993" s="1" t="s">
        <v>6</v>
      </c>
      <c r="B993" s="1">
        <v>13077170404</v>
      </c>
      <c r="C993" s="1"/>
      <c r="D993" s="12">
        <v>86.2</v>
      </c>
      <c r="E993" s="12">
        <v>78.8</v>
      </c>
      <c r="F993" s="12">
        <v>61.4</v>
      </c>
      <c r="G993" s="12">
        <v>34.700000000000003</v>
      </c>
      <c r="H993" s="12">
        <v>6</v>
      </c>
      <c r="I993" s="12">
        <v>9.5</v>
      </c>
      <c r="J993" s="12">
        <v>2.2000000000000002</v>
      </c>
      <c r="K993" s="12">
        <v>7.8</v>
      </c>
      <c r="L993" s="12">
        <v>26.7</v>
      </c>
      <c r="M993" s="12">
        <v>6.3</v>
      </c>
      <c r="N993" s="12">
        <v>77.400000000000006</v>
      </c>
      <c r="O993" s="12">
        <v>4.2</v>
      </c>
      <c r="P993" s="12">
        <v>11.6</v>
      </c>
      <c r="Q993" s="12">
        <v>9.1</v>
      </c>
      <c r="R993" s="114"/>
      <c r="S993" s="99"/>
      <c r="T993" s="99"/>
      <c r="U993" s="99"/>
      <c r="V993" s="99"/>
      <c r="W993" s="99"/>
      <c r="X993" s="99"/>
      <c r="Y993" s="99"/>
      <c r="Z993" s="99"/>
      <c r="AA993" s="99"/>
      <c r="AB993" s="99"/>
      <c r="AC993" s="99"/>
      <c r="AD993" s="99"/>
      <c r="AE993" s="99"/>
      <c r="AF993" s="99"/>
      <c r="AG993" s="99"/>
      <c r="AH993" s="99"/>
      <c r="AI993" s="99"/>
      <c r="AJ993" s="99"/>
      <c r="AK993" s="99"/>
      <c r="AL993" s="99"/>
      <c r="AM993" s="99"/>
      <c r="AN993" s="99"/>
      <c r="AO993" s="52"/>
      <c r="AP993" s="52"/>
      <c r="AQ993" s="52"/>
    </row>
    <row r="994" spans="1:43">
      <c r="A994" s="1" t="s">
        <v>6</v>
      </c>
      <c r="B994" s="1">
        <v>13077170405</v>
      </c>
      <c r="C994" s="1"/>
      <c r="D994" s="12">
        <v>78.2</v>
      </c>
      <c r="E994" s="12">
        <v>69.599999999999994</v>
      </c>
      <c r="F994" s="12">
        <v>55.1</v>
      </c>
      <c r="G994" s="12">
        <v>34.700000000000003</v>
      </c>
      <c r="H994" s="12">
        <v>7.4</v>
      </c>
      <c r="I994" s="12">
        <v>11.5</v>
      </c>
      <c r="J994" s="12">
        <v>16.600000000000001</v>
      </c>
      <c r="K994" s="12">
        <v>18.600000000000001</v>
      </c>
      <c r="L994" s="12">
        <v>30.4</v>
      </c>
      <c r="M994" s="12">
        <v>6.6</v>
      </c>
      <c r="N994" s="12">
        <v>69.7</v>
      </c>
      <c r="O994" s="12">
        <v>11.1</v>
      </c>
      <c r="P994" s="12">
        <v>19</v>
      </c>
      <c r="Q994" s="12">
        <v>11.3</v>
      </c>
      <c r="R994" s="114"/>
      <c r="S994" s="99"/>
      <c r="T994" s="99"/>
      <c r="U994" s="99"/>
      <c r="V994" s="99"/>
      <c r="W994" s="99"/>
      <c r="X994" s="99"/>
      <c r="Y994" s="99"/>
      <c r="Z994" s="99"/>
      <c r="AA994" s="99"/>
      <c r="AB994" s="99"/>
      <c r="AC994" s="99"/>
      <c r="AD994" s="99"/>
      <c r="AE994" s="99"/>
      <c r="AF994" s="99"/>
      <c r="AG994" s="99"/>
      <c r="AH994" s="99"/>
      <c r="AI994" s="99"/>
      <c r="AJ994" s="99"/>
      <c r="AK994" s="99"/>
      <c r="AL994" s="99"/>
      <c r="AM994" s="99"/>
      <c r="AN994" s="99"/>
      <c r="AO994" s="52"/>
      <c r="AP994" s="52"/>
      <c r="AQ994" s="52"/>
    </row>
    <row r="995" spans="1:43">
      <c r="A995" s="1" t="s">
        <v>6</v>
      </c>
      <c r="B995" s="1">
        <v>13077170406</v>
      </c>
      <c r="C995" s="1"/>
      <c r="D995" s="12">
        <v>86.2</v>
      </c>
      <c r="E995" s="12">
        <v>78.8</v>
      </c>
      <c r="F995" s="12">
        <v>64.8</v>
      </c>
      <c r="G995" s="12">
        <v>34.799999999999997</v>
      </c>
      <c r="H995" s="12">
        <v>6.4</v>
      </c>
      <c r="I995" s="12">
        <v>2.5</v>
      </c>
      <c r="J995" s="12">
        <v>2.2999999999999998</v>
      </c>
      <c r="K995" s="12">
        <v>15.3</v>
      </c>
      <c r="L995" s="12">
        <v>23.6</v>
      </c>
      <c r="M995" s="12">
        <v>8.3000000000000007</v>
      </c>
      <c r="N995" s="12">
        <v>77.400000000000006</v>
      </c>
      <c r="O995" s="12">
        <v>8.3000000000000007</v>
      </c>
      <c r="P995" s="12">
        <v>7.4</v>
      </c>
      <c r="Q995" s="12">
        <v>10.5</v>
      </c>
      <c r="R995" s="114"/>
      <c r="S995" s="99"/>
      <c r="T995" s="99"/>
      <c r="U995" s="99"/>
      <c r="V995" s="99"/>
      <c r="W995" s="99"/>
      <c r="X995" s="99"/>
      <c r="Y995" s="99"/>
      <c r="Z995" s="99"/>
      <c r="AA995" s="99"/>
      <c r="AB995" s="99"/>
      <c r="AC995" s="99"/>
      <c r="AD995" s="99"/>
      <c r="AE995" s="99"/>
      <c r="AF995" s="99"/>
      <c r="AG995" s="99"/>
      <c r="AH995" s="99"/>
      <c r="AI995" s="99"/>
      <c r="AJ995" s="99"/>
      <c r="AK995" s="99"/>
      <c r="AL995" s="99"/>
      <c r="AM995" s="99"/>
      <c r="AN995" s="99"/>
      <c r="AO995" s="52"/>
      <c r="AP995" s="52"/>
      <c r="AQ995" s="52"/>
    </row>
    <row r="996" spans="1:43">
      <c r="A996" s="1" t="s">
        <v>6</v>
      </c>
      <c r="B996" s="1">
        <v>13077170501</v>
      </c>
      <c r="C996" s="1"/>
      <c r="D996" s="12">
        <v>78.2</v>
      </c>
      <c r="E996" s="12">
        <v>69.599999999999994</v>
      </c>
      <c r="F996" s="12">
        <v>53.7</v>
      </c>
      <c r="G996" s="12">
        <v>39.5</v>
      </c>
      <c r="H996" s="12">
        <v>5.2</v>
      </c>
      <c r="I996" s="12">
        <v>12.8</v>
      </c>
      <c r="J996" s="12">
        <v>13.1</v>
      </c>
      <c r="K996" s="12">
        <v>22.7</v>
      </c>
      <c r="L996" s="12">
        <v>30.2</v>
      </c>
      <c r="M996" s="12">
        <v>7.5</v>
      </c>
      <c r="N996" s="12">
        <v>69.7</v>
      </c>
      <c r="O996" s="12">
        <v>11.5</v>
      </c>
      <c r="P996" s="12">
        <v>16.7</v>
      </c>
      <c r="Q996" s="12">
        <v>11.6</v>
      </c>
      <c r="R996" s="114"/>
      <c r="S996" s="99"/>
      <c r="T996" s="99"/>
      <c r="U996" s="99"/>
      <c r="V996" s="99"/>
      <c r="W996" s="99"/>
      <c r="X996" s="99"/>
      <c r="Y996" s="99"/>
      <c r="Z996" s="99"/>
      <c r="AA996" s="99"/>
      <c r="AB996" s="99"/>
      <c r="AC996" s="99"/>
      <c r="AD996" s="99"/>
      <c r="AE996" s="99"/>
      <c r="AF996" s="99"/>
      <c r="AG996" s="99"/>
      <c r="AH996" s="99"/>
      <c r="AI996" s="99"/>
      <c r="AJ996" s="99"/>
      <c r="AK996" s="99"/>
      <c r="AL996" s="99"/>
      <c r="AM996" s="99"/>
      <c r="AN996" s="99"/>
      <c r="AO996" s="52"/>
      <c r="AP996" s="52"/>
      <c r="AQ996" s="52"/>
    </row>
    <row r="997" spans="1:43">
      <c r="A997" s="1" t="s">
        <v>6</v>
      </c>
      <c r="B997" s="1">
        <v>13077170502</v>
      </c>
      <c r="C997" s="1"/>
      <c r="D997" s="12">
        <v>78.2</v>
      </c>
      <c r="E997" s="12">
        <v>69.599999999999994</v>
      </c>
      <c r="F997" s="12">
        <v>46.2</v>
      </c>
      <c r="G997" s="12">
        <v>38.700000000000003</v>
      </c>
      <c r="H997" s="12">
        <v>5.4</v>
      </c>
      <c r="I997" s="12">
        <v>11.5</v>
      </c>
      <c r="J997" s="12">
        <v>16.399999999999999</v>
      </c>
      <c r="K997" s="12">
        <v>19.600000000000001</v>
      </c>
      <c r="L997" s="12">
        <v>29.2</v>
      </c>
      <c r="M997" s="12">
        <v>3.8</v>
      </c>
      <c r="N997" s="12">
        <v>69.7</v>
      </c>
      <c r="O997" s="12">
        <v>11.8</v>
      </c>
      <c r="P997" s="12">
        <v>9.9</v>
      </c>
      <c r="Q997" s="12">
        <v>7.1</v>
      </c>
      <c r="R997" s="114"/>
      <c r="S997" s="99"/>
      <c r="T997" s="99"/>
      <c r="U997" s="99"/>
      <c r="V997" s="99"/>
      <c r="W997" s="99"/>
      <c r="X997" s="99"/>
      <c r="Y997" s="99"/>
      <c r="Z997" s="99"/>
      <c r="AA997" s="99"/>
      <c r="AB997" s="99"/>
      <c r="AC997" s="99"/>
      <c r="AD997" s="99"/>
      <c r="AE997" s="99"/>
      <c r="AF997" s="99"/>
      <c r="AG997" s="99"/>
      <c r="AH997" s="99"/>
      <c r="AI997" s="99"/>
      <c r="AJ997" s="99"/>
      <c r="AK997" s="99"/>
      <c r="AL997" s="99"/>
      <c r="AM997" s="99"/>
      <c r="AN997" s="99"/>
      <c r="AO997" s="52"/>
      <c r="AP997" s="52"/>
      <c r="AQ997" s="52"/>
    </row>
    <row r="998" spans="1:43">
      <c r="A998" s="1" t="s">
        <v>6</v>
      </c>
      <c r="B998" s="1">
        <v>13077170503</v>
      </c>
      <c r="C998" s="1"/>
      <c r="D998" s="12">
        <v>78.2</v>
      </c>
      <c r="E998" s="12">
        <v>69.599999999999994</v>
      </c>
      <c r="F998" s="12">
        <v>49.8</v>
      </c>
      <c r="G998" s="12">
        <v>38.700000000000003</v>
      </c>
      <c r="H998" s="12">
        <v>6.7</v>
      </c>
      <c r="I998" s="12">
        <v>7.4</v>
      </c>
      <c r="J998" s="12">
        <v>10</v>
      </c>
      <c r="K998" s="12">
        <v>14.1</v>
      </c>
      <c r="L998" s="12">
        <v>29.1</v>
      </c>
      <c r="M998" s="12">
        <v>6.5</v>
      </c>
      <c r="N998" s="12">
        <v>69.7</v>
      </c>
      <c r="O998" s="12">
        <v>10.1</v>
      </c>
      <c r="P998" s="12">
        <v>14.8</v>
      </c>
      <c r="Q998" s="12">
        <v>7.8</v>
      </c>
      <c r="R998" s="114"/>
      <c r="S998" s="99"/>
      <c r="T998" s="99"/>
      <c r="U998" s="99"/>
      <c r="V998" s="99"/>
      <c r="W998" s="99"/>
      <c r="X998" s="99"/>
      <c r="Y998" s="99"/>
      <c r="Z998" s="99"/>
      <c r="AA998" s="99"/>
      <c r="AB998" s="99"/>
      <c r="AC998" s="99"/>
      <c r="AD998" s="99"/>
      <c r="AE998" s="99"/>
      <c r="AF998" s="99"/>
      <c r="AG998" s="99"/>
      <c r="AH998" s="99"/>
      <c r="AI998" s="99"/>
      <c r="AJ998" s="99"/>
      <c r="AK998" s="99"/>
      <c r="AL998" s="99"/>
      <c r="AM998" s="99"/>
      <c r="AN998" s="99"/>
      <c r="AO998" s="52"/>
      <c r="AP998" s="52"/>
      <c r="AQ998" s="52"/>
    </row>
    <row r="999" spans="1:43">
      <c r="A999" s="3" t="s">
        <v>6</v>
      </c>
      <c r="B999" s="3">
        <v>13077170601</v>
      </c>
      <c r="C999" s="3"/>
      <c r="D999" s="12">
        <v>80.5</v>
      </c>
      <c r="E999" s="12">
        <v>70.099999999999994</v>
      </c>
      <c r="F999" s="12">
        <v>44.7</v>
      </c>
      <c r="G999" s="12">
        <v>40</v>
      </c>
      <c r="H999" s="12">
        <v>9.9</v>
      </c>
      <c r="I999" s="12">
        <v>6.3</v>
      </c>
      <c r="J999" s="12">
        <v>55.7</v>
      </c>
      <c r="K999" s="12">
        <v>48.9</v>
      </c>
      <c r="L999" s="12">
        <v>27.8</v>
      </c>
      <c r="M999" s="12">
        <v>27.3</v>
      </c>
      <c r="N999" s="12">
        <v>68</v>
      </c>
      <c r="O999" s="12">
        <v>29.5</v>
      </c>
      <c r="P999" s="12">
        <v>20.7</v>
      </c>
      <c r="Q999" s="12">
        <v>9.3000000000000007</v>
      </c>
      <c r="R999" s="114"/>
      <c r="S999" s="99"/>
      <c r="T999" s="99"/>
      <c r="U999" s="99"/>
      <c r="V999" s="99"/>
      <c r="W999" s="99"/>
      <c r="X999" s="99"/>
      <c r="Y999" s="99"/>
      <c r="Z999" s="99"/>
      <c r="AA999" s="99"/>
      <c r="AB999" s="99"/>
      <c r="AC999" s="99"/>
      <c r="AD999" s="99"/>
      <c r="AE999" s="99"/>
      <c r="AF999" s="99"/>
      <c r="AG999" s="99"/>
      <c r="AH999" s="99"/>
      <c r="AI999" s="99"/>
      <c r="AJ999" s="99"/>
      <c r="AK999" s="99"/>
      <c r="AL999" s="99"/>
      <c r="AM999" s="99"/>
      <c r="AN999" s="99"/>
      <c r="AO999" s="52"/>
      <c r="AP999" s="52"/>
      <c r="AQ999" s="52"/>
    </row>
    <row r="1000" spans="1:43">
      <c r="A1000" s="1" t="s">
        <v>6</v>
      </c>
      <c r="B1000" s="1">
        <v>13077170602</v>
      </c>
      <c r="C1000" s="1"/>
      <c r="D1000" s="12">
        <v>78.2</v>
      </c>
      <c r="E1000" s="12">
        <v>69.599999999999994</v>
      </c>
      <c r="F1000" s="12">
        <v>48.7</v>
      </c>
      <c r="G1000" s="12">
        <v>39.799999999999997</v>
      </c>
      <c r="H1000" s="12">
        <v>8.8000000000000007</v>
      </c>
      <c r="I1000" s="12">
        <v>4.6574</v>
      </c>
      <c r="J1000" s="12">
        <v>1.6</v>
      </c>
      <c r="K1000" s="12">
        <v>3.8</v>
      </c>
      <c r="L1000" s="12">
        <v>25.1</v>
      </c>
      <c r="M1000" s="12">
        <v>3.1</v>
      </c>
      <c r="N1000" s="12">
        <v>69.7</v>
      </c>
      <c r="O1000" s="12">
        <v>3.1</v>
      </c>
      <c r="P1000" s="12">
        <v>1.2</v>
      </c>
      <c r="Q1000" s="12">
        <v>3.5</v>
      </c>
      <c r="R1000" s="114"/>
      <c r="S1000" s="99"/>
      <c r="T1000" s="99"/>
      <c r="U1000" s="99"/>
      <c r="V1000" s="99"/>
      <c r="W1000" s="99"/>
      <c r="X1000" s="99"/>
      <c r="Y1000" s="99"/>
      <c r="Z1000" s="99"/>
      <c r="AA1000" s="99"/>
      <c r="AB1000" s="99"/>
      <c r="AC1000" s="99"/>
      <c r="AD1000" s="99"/>
      <c r="AE1000" s="99"/>
      <c r="AF1000" s="99"/>
      <c r="AG1000" s="99"/>
      <c r="AH1000" s="99"/>
      <c r="AI1000" s="99"/>
      <c r="AJ1000" s="99"/>
      <c r="AK1000" s="99"/>
      <c r="AL1000" s="99"/>
      <c r="AM1000" s="99"/>
      <c r="AN1000" s="99"/>
      <c r="AO1000" s="52"/>
      <c r="AP1000" s="52"/>
      <c r="AQ1000" s="52"/>
    </row>
    <row r="1001" spans="1:43">
      <c r="A1001" s="1" t="s">
        <v>6</v>
      </c>
      <c r="B1001" s="1">
        <v>13077170603</v>
      </c>
      <c r="C1001" s="1"/>
      <c r="D1001" s="12">
        <v>78.2</v>
      </c>
      <c r="E1001" s="12">
        <v>69.599999999999994</v>
      </c>
      <c r="F1001" s="12">
        <v>48.4</v>
      </c>
      <c r="G1001" s="12">
        <v>39.700000000000003</v>
      </c>
      <c r="H1001" s="12">
        <v>7.9</v>
      </c>
      <c r="I1001" s="12">
        <v>4.8</v>
      </c>
      <c r="J1001" s="12">
        <v>14.6</v>
      </c>
      <c r="K1001" s="12">
        <v>20.2</v>
      </c>
      <c r="L1001" s="12">
        <v>23.7</v>
      </c>
      <c r="M1001" s="12">
        <v>6.1</v>
      </c>
      <c r="N1001" s="12">
        <v>69.7</v>
      </c>
      <c r="O1001" s="12">
        <v>11.5</v>
      </c>
      <c r="P1001" s="12">
        <v>12</v>
      </c>
      <c r="Q1001" s="12">
        <v>5.3</v>
      </c>
      <c r="R1001" s="114"/>
      <c r="S1001" s="99"/>
      <c r="T1001" s="99"/>
      <c r="U1001" s="99"/>
      <c r="V1001" s="99"/>
      <c r="W1001" s="99"/>
      <c r="X1001" s="99"/>
      <c r="Y1001" s="99"/>
      <c r="Z1001" s="99"/>
      <c r="AA1001" s="99"/>
      <c r="AB1001" s="99"/>
      <c r="AC1001" s="99"/>
      <c r="AD1001" s="99"/>
      <c r="AE1001" s="99"/>
      <c r="AF1001" s="99"/>
      <c r="AG1001" s="99"/>
      <c r="AH1001" s="99"/>
      <c r="AI1001" s="99"/>
      <c r="AJ1001" s="99"/>
      <c r="AK1001" s="99"/>
      <c r="AL1001" s="99"/>
      <c r="AM1001" s="99"/>
      <c r="AN1001" s="99"/>
      <c r="AO1001" s="52"/>
      <c r="AP1001" s="52"/>
      <c r="AQ1001" s="52"/>
    </row>
    <row r="1002" spans="1:43">
      <c r="A1002" s="3" t="s">
        <v>6</v>
      </c>
      <c r="B1002" s="3">
        <v>13077170700</v>
      </c>
      <c r="C1002" s="3"/>
      <c r="D1002" s="12">
        <v>83.8</v>
      </c>
      <c r="E1002" s="12">
        <v>70.8</v>
      </c>
      <c r="F1002" s="12">
        <v>37.5</v>
      </c>
      <c r="G1002" s="12">
        <v>35.799999999999997</v>
      </c>
      <c r="H1002" s="12">
        <v>10.1</v>
      </c>
      <c r="I1002" s="12">
        <v>9.4</v>
      </c>
      <c r="J1002" s="12">
        <v>33.5</v>
      </c>
      <c r="K1002" s="12">
        <v>47.2</v>
      </c>
      <c r="L1002" s="12">
        <v>38.9</v>
      </c>
      <c r="M1002" s="12">
        <v>22.2</v>
      </c>
      <c r="N1002" s="12">
        <v>65.599999999999994</v>
      </c>
      <c r="O1002" s="12">
        <v>19.8</v>
      </c>
      <c r="P1002" s="12">
        <v>28.5</v>
      </c>
      <c r="Q1002" s="12">
        <v>16.8</v>
      </c>
      <c r="R1002" s="114"/>
      <c r="S1002" s="99"/>
      <c r="T1002" s="99"/>
      <c r="U1002" s="99"/>
      <c r="V1002" s="99"/>
      <c r="W1002" s="99"/>
      <c r="X1002" s="99"/>
      <c r="Y1002" s="99"/>
      <c r="Z1002" s="99"/>
      <c r="AA1002" s="99"/>
      <c r="AB1002" s="99"/>
      <c r="AC1002" s="99"/>
      <c r="AD1002" s="99"/>
      <c r="AE1002" s="99"/>
      <c r="AF1002" s="99"/>
      <c r="AG1002" s="99"/>
      <c r="AH1002" s="99"/>
      <c r="AI1002" s="99"/>
      <c r="AJ1002" s="99"/>
      <c r="AK1002" s="99"/>
      <c r="AL1002" s="99"/>
      <c r="AM1002" s="99"/>
      <c r="AN1002" s="99"/>
      <c r="AO1002" s="52"/>
      <c r="AP1002" s="52"/>
      <c r="AQ1002" s="52"/>
    </row>
    <row r="1003" spans="1:43">
      <c r="A1003" s="1" t="s">
        <v>6</v>
      </c>
      <c r="B1003" s="1">
        <v>13077170801</v>
      </c>
      <c r="C1003" s="1"/>
      <c r="D1003" s="12">
        <v>83.8</v>
      </c>
      <c r="E1003" s="12">
        <v>70.8</v>
      </c>
      <c r="F1003" s="12">
        <v>43.4</v>
      </c>
      <c r="G1003" s="12">
        <v>40.9</v>
      </c>
      <c r="H1003" s="12">
        <v>9</v>
      </c>
      <c r="I1003" s="12">
        <v>0.9</v>
      </c>
      <c r="J1003" s="12">
        <v>21.5</v>
      </c>
      <c r="K1003" s="12">
        <v>29.4</v>
      </c>
      <c r="L1003" s="12">
        <v>29.4</v>
      </c>
      <c r="M1003" s="12">
        <v>14.1</v>
      </c>
      <c r="N1003" s="12">
        <v>65.599999999999994</v>
      </c>
      <c r="O1003" s="12">
        <v>15.4</v>
      </c>
      <c r="P1003" s="12">
        <v>20.8</v>
      </c>
      <c r="Q1003" s="12">
        <v>11.9</v>
      </c>
      <c r="R1003" s="114"/>
      <c r="S1003" s="99"/>
      <c r="T1003" s="99"/>
      <c r="U1003" s="99"/>
      <c r="V1003" s="99"/>
      <c r="W1003" s="99"/>
      <c r="X1003" s="99"/>
      <c r="Y1003" s="99"/>
      <c r="Z1003" s="99"/>
      <c r="AA1003" s="99"/>
      <c r="AB1003" s="99"/>
      <c r="AC1003" s="99"/>
      <c r="AD1003" s="99"/>
      <c r="AE1003" s="99"/>
      <c r="AF1003" s="99"/>
      <c r="AG1003" s="99"/>
      <c r="AH1003" s="99"/>
      <c r="AI1003" s="99"/>
      <c r="AJ1003" s="99"/>
      <c r="AK1003" s="99"/>
      <c r="AL1003" s="99"/>
      <c r="AM1003" s="99"/>
      <c r="AN1003" s="99"/>
      <c r="AO1003" s="52"/>
      <c r="AP1003" s="52"/>
      <c r="AQ1003" s="52"/>
    </row>
    <row r="1004" spans="1:43">
      <c r="A1004" s="1" t="s">
        <v>6</v>
      </c>
      <c r="B1004" s="1">
        <v>13077170802</v>
      </c>
      <c r="C1004" s="1"/>
      <c r="D1004" s="12">
        <v>82.6</v>
      </c>
      <c r="E1004" s="12">
        <v>70.5</v>
      </c>
      <c r="F1004" s="12">
        <v>51.7</v>
      </c>
      <c r="G1004" s="12">
        <v>40.4</v>
      </c>
      <c r="H1004" s="12">
        <v>7.3</v>
      </c>
      <c r="I1004" s="12">
        <v>13.7</v>
      </c>
      <c r="J1004" s="12">
        <v>21</v>
      </c>
      <c r="K1004" s="12">
        <v>34.299999999999997</v>
      </c>
      <c r="L1004" s="12">
        <v>33.799999999999997</v>
      </c>
      <c r="M1004" s="12">
        <v>10.199999999999999</v>
      </c>
      <c r="N1004" s="12">
        <v>66.5</v>
      </c>
      <c r="O1004" s="12">
        <v>16.600000000000001</v>
      </c>
      <c r="P1004" s="12">
        <v>21</v>
      </c>
      <c r="Q1004" s="12">
        <v>9.9</v>
      </c>
      <c r="R1004" s="114"/>
      <c r="S1004" s="99"/>
      <c r="T1004" s="99"/>
      <c r="U1004" s="99"/>
      <c r="V1004" s="99"/>
      <c r="W1004" s="99"/>
      <c r="X1004" s="99"/>
      <c r="Y1004" s="99"/>
      <c r="Z1004" s="99"/>
      <c r="AA1004" s="99"/>
      <c r="AB1004" s="99"/>
      <c r="AC1004" s="99"/>
      <c r="AD1004" s="99"/>
      <c r="AE1004" s="99"/>
      <c r="AF1004" s="99"/>
      <c r="AG1004" s="99"/>
      <c r="AH1004" s="99"/>
      <c r="AI1004" s="99"/>
      <c r="AJ1004" s="99"/>
      <c r="AK1004" s="99"/>
      <c r="AL1004" s="99"/>
      <c r="AM1004" s="99"/>
      <c r="AN1004" s="99"/>
      <c r="AO1004" s="52"/>
      <c r="AP1004" s="52"/>
      <c r="AQ1004" s="52"/>
    </row>
    <row r="1005" spans="1:43">
      <c r="A1005" s="1" t="s">
        <v>7</v>
      </c>
      <c r="B1005" s="1">
        <v>13089020100</v>
      </c>
      <c r="C1005" s="1"/>
      <c r="D1005" s="12">
        <v>82</v>
      </c>
      <c r="E1005" s="12">
        <v>70.7</v>
      </c>
      <c r="F1005" s="12">
        <v>88.3</v>
      </c>
      <c r="G1005" s="12">
        <v>56.7</v>
      </c>
      <c r="H1005" s="12">
        <v>10.3</v>
      </c>
      <c r="I1005" s="12">
        <v>0.95489999999999997</v>
      </c>
      <c r="J1005" s="12">
        <v>1.5</v>
      </c>
      <c r="K1005" s="12">
        <v>3.4</v>
      </c>
      <c r="L1005" s="12">
        <v>22.5</v>
      </c>
      <c r="M1005" s="12">
        <v>8.6999999999999993</v>
      </c>
      <c r="N1005" s="12">
        <v>80.2</v>
      </c>
      <c r="O1005" s="12">
        <v>0.9</v>
      </c>
      <c r="P1005" s="12">
        <v>1</v>
      </c>
      <c r="Q1005" s="12">
        <v>3.6</v>
      </c>
      <c r="R1005" s="114"/>
      <c r="S1005" s="99"/>
      <c r="T1005" s="99"/>
      <c r="U1005" s="99"/>
      <c r="V1005" s="99"/>
      <c r="W1005" s="99"/>
      <c r="X1005" s="99"/>
      <c r="Y1005" s="99"/>
      <c r="Z1005" s="99"/>
      <c r="AA1005" s="99"/>
      <c r="AB1005" s="99"/>
      <c r="AC1005" s="99"/>
      <c r="AD1005" s="99"/>
      <c r="AE1005" s="99"/>
      <c r="AF1005" s="99"/>
      <c r="AG1005" s="99"/>
      <c r="AH1005" s="99"/>
      <c r="AI1005" s="99"/>
      <c r="AJ1005" s="99"/>
      <c r="AK1005" s="99"/>
      <c r="AL1005" s="99"/>
      <c r="AM1005" s="99"/>
      <c r="AN1005" s="99"/>
      <c r="AO1005" s="52"/>
      <c r="AP1005" s="52"/>
      <c r="AQ1005" s="52"/>
    </row>
    <row r="1006" spans="1:43">
      <c r="A1006" s="1" t="s">
        <v>7</v>
      </c>
      <c r="B1006" s="1">
        <v>13089020200</v>
      </c>
      <c r="C1006" s="1"/>
      <c r="D1006" s="12">
        <v>82.4</v>
      </c>
      <c r="E1006" s="12">
        <v>71.099999999999994</v>
      </c>
      <c r="F1006" s="12">
        <v>83.4</v>
      </c>
      <c r="G1006" s="12">
        <v>58.3</v>
      </c>
      <c r="H1006" s="12">
        <v>7</v>
      </c>
      <c r="I1006" s="12">
        <v>7.3</v>
      </c>
      <c r="J1006" s="12">
        <v>2.9</v>
      </c>
      <c r="K1006" s="12">
        <v>2.6</v>
      </c>
      <c r="L1006" s="12">
        <v>33.299999999999997</v>
      </c>
      <c r="M1006" s="12">
        <v>-0.63129999999999997</v>
      </c>
      <c r="N1006" s="12">
        <v>80.400000000000006</v>
      </c>
      <c r="O1006" s="12">
        <v>0.8</v>
      </c>
      <c r="P1006" s="12">
        <v>8.8000000000000007</v>
      </c>
      <c r="Q1006" s="12">
        <v>8</v>
      </c>
      <c r="R1006" s="114"/>
      <c r="S1006" s="99"/>
      <c r="T1006" s="99"/>
      <c r="U1006" s="99"/>
      <c r="V1006" s="99"/>
      <c r="W1006" s="99"/>
      <c r="X1006" s="99"/>
      <c r="Y1006" s="99"/>
      <c r="Z1006" s="99"/>
      <c r="AA1006" s="99"/>
      <c r="AB1006" s="99"/>
      <c r="AC1006" s="99"/>
      <c r="AD1006" s="99"/>
      <c r="AE1006" s="99"/>
      <c r="AF1006" s="99"/>
      <c r="AG1006" s="99"/>
      <c r="AH1006" s="99"/>
      <c r="AI1006" s="99"/>
      <c r="AJ1006" s="99"/>
      <c r="AK1006" s="99"/>
      <c r="AL1006" s="99"/>
      <c r="AM1006" s="99"/>
      <c r="AN1006" s="99"/>
      <c r="AO1006" s="52"/>
      <c r="AP1006" s="52"/>
      <c r="AQ1006" s="52"/>
    </row>
    <row r="1007" spans="1:43">
      <c r="A1007" s="1" t="s">
        <v>7</v>
      </c>
      <c r="B1007" s="1">
        <v>13089020300</v>
      </c>
      <c r="C1007" s="1"/>
      <c r="D1007" s="12">
        <v>82.4</v>
      </c>
      <c r="E1007" s="12">
        <v>71.099999999999994</v>
      </c>
      <c r="F1007" s="12">
        <v>78.599999999999994</v>
      </c>
      <c r="G1007" s="12">
        <v>58.3</v>
      </c>
      <c r="H1007" s="12">
        <v>5.4</v>
      </c>
      <c r="I1007" s="12">
        <v>7.6367000000000003</v>
      </c>
      <c r="J1007" s="12">
        <v>5.7</v>
      </c>
      <c r="K1007" s="12">
        <v>3.3</v>
      </c>
      <c r="L1007" s="12">
        <v>25.3</v>
      </c>
      <c r="M1007" s="12">
        <v>-0.75680000000000003</v>
      </c>
      <c r="N1007" s="12">
        <v>80.400000000000006</v>
      </c>
      <c r="O1007" s="12">
        <v>2.1</v>
      </c>
      <c r="P1007" s="12">
        <v>6.5</v>
      </c>
      <c r="Q1007" s="12">
        <v>2.4</v>
      </c>
      <c r="R1007" s="114"/>
      <c r="S1007" s="99"/>
      <c r="T1007" s="99"/>
      <c r="U1007" s="99"/>
      <c r="V1007" s="99"/>
      <c r="W1007" s="99"/>
      <c r="X1007" s="99"/>
      <c r="Y1007" s="99"/>
      <c r="Z1007" s="99"/>
      <c r="AA1007" s="99"/>
      <c r="AB1007" s="99"/>
      <c r="AC1007" s="99"/>
      <c r="AD1007" s="99"/>
      <c r="AE1007" s="99"/>
      <c r="AF1007" s="99"/>
      <c r="AG1007" s="99"/>
      <c r="AH1007" s="99"/>
      <c r="AI1007" s="99"/>
      <c r="AJ1007" s="99"/>
      <c r="AK1007" s="99"/>
      <c r="AL1007" s="99"/>
      <c r="AM1007" s="99"/>
      <c r="AN1007" s="99"/>
      <c r="AO1007" s="52"/>
      <c r="AP1007" s="52"/>
      <c r="AQ1007" s="52"/>
    </row>
    <row r="1008" spans="1:43">
      <c r="A1008" s="1" t="s">
        <v>7</v>
      </c>
      <c r="B1008" s="1">
        <v>13089020400</v>
      </c>
      <c r="C1008" s="1"/>
      <c r="D1008" s="12">
        <v>82.4</v>
      </c>
      <c r="E1008" s="12">
        <v>71.099999999999994</v>
      </c>
      <c r="F1008" s="12">
        <v>78.599999999999994</v>
      </c>
      <c r="G1008" s="12">
        <v>58.3</v>
      </c>
      <c r="H1008" s="12">
        <v>7.6</v>
      </c>
      <c r="I1008" s="12">
        <v>10.061999999999999</v>
      </c>
      <c r="J1008" s="12">
        <v>2.4293999999999998</v>
      </c>
      <c r="K1008" s="12">
        <v>5.8</v>
      </c>
      <c r="L1008" s="12">
        <v>23.8</v>
      </c>
      <c r="M1008" s="12">
        <v>4.1955</v>
      </c>
      <c r="N1008" s="12">
        <v>80.400000000000006</v>
      </c>
      <c r="O1008" s="12">
        <v>0.9</v>
      </c>
      <c r="P1008" s="12">
        <v>13.5</v>
      </c>
      <c r="Q1008" s="12">
        <v>7.6</v>
      </c>
      <c r="R1008" s="114"/>
      <c r="S1008" s="99"/>
      <c r="T1008" s="99"/>
      <c r="U1008" s="99"/>
      <c r="V1008" s="99"/>
      <c r="W1008" s="99"/>
      <c r="X1008" s="99"/>
      <c r="Y1008" s="99"/>
      <c r="Z1008" s="99"/>
      <c r="AA1008" s="99"/>
      <c r="AB1008" s="99"/>
      <c r="AC1008" s="99"/>
      <c r="AD1008" s="99"/>
      <c r="AE1008" s="99"/>
      <c r="AF1008" s="99"/>
      <c r="AG1008" s="99"/>
      <c r="AH1008" s="99"/>
      <c r="AI1008" s="99"/>
      <c r="AJ1008" s="99"/>
      <c r="AK1008" s="99"/>
      <c r="AL1008" s="99"/>
      <c r="AM1008" s="99"/>
      <c r="AN1008" s="99"/>
      <c r="AO1008" s="52"/>
      <c r="AP1008" s="52"/>
      <c r="AQ1008" s="52"/>
    </row>
    <row r="1009" spans="1:43">
      <c r="A1009" s="1" t="s">
        <v>7</v>
      </c>
      <c r="B1009" s="1">
        <v>13089020500</v>
      </c>
      <c r="C1009" s="1"/>
      <c r="D1009" s="12">
        <v>68.5</v>
      </c>
      <c r="E1009" s="12">
        <v>57</v>
      </c>
      <c r="F1009" s="12">
        <v>30.3</v>
      </c>
      <c r="G1009" s="12">
        <v>22.1</v>
      </c>
      <c r="H1009" s="12">
        <v>12</v>
      </c>
      <c r="I1009" s="12">
        <v>10.181699999999999</v>
      </c>
      <c r="J1009" s="12">
        <v>18.5</v>
      </c>
      <c r="K1009" s="12">
        <v>36.700000000000003</v>
      </c>
      <c r="L1009" s="12">
        <v>37</v>
      </c>
      <c r="M1009" s="12">
        <v>8.5</v>
      </c>
      <c r="N1009" s="12">
        <v>50.8</v>
      </c>
      <c r="O1009" s="12">
        <v>15.8</v>
      </c>
      <c r="P1009" s="12">
        <v>21.6</v>
      </c>
      <c r="Q1009" s="12">
        <v>8.1</v>
      </c>
      <c r="R1009" s="114"/>
      <c r="S1009" s="99"/>
      <c r="T1009" s="99"/>
      <c r="U1009" s="99"/>
      <c r="V1009" s="99"/>
      <c r="W1009" s="99"/>
      <c r="X1009" s="99"/>
      <c r="Y1009" s="99"/>
      <c r="Z1009" s="99"/>
      <c r="AA1009" s="99"/>
      <c r="AB1009" s="99"/>
      <c r="AC1009" s="99"/>
      <c r="AD1009" s="99"/>
      <c r="AE1009" s="99"/>
      <c r="AF1009" s="99"/>
      <c r="AG1009" s="99"/>
      <c r="AH1009" s="99"/>
      <c r="AI1009" s="99"/>
      <c r="AJ1009" s="99"/>
      <c r="AK1009" s="99"/>
      <c r="AL1009" s="99"/>
      <c r="AM1009" s="99"/>
      <c r="AN1009" s="99"/>
      <c r="AO1009" s="52"/>
      <c r="AP1009" s="52"/>
      <c r="AQ1009" s="52"/>
    </row>
    <row r="1010" spans="1:43">
      <c r="A1010" s="1" t="s">
        <v>7</v>
      </c>
      <c r="B1010" s="1">
        <v>13089020600</v>
      </c>
      <c r="C1010" s="1"/>
      <c r="D1010" s="12">
        <v>68.5</v>
      </c>
      <c r="E1010" s="12">
        <v>57</v>
      </c>
      <c r="F1010" s="12">
        <v>31.3</v>
      </c>
      <c r="G1010" s="12">
        <v>22.1</v>
      </c>
      <c r="H1010" s="12">
        <v>10.8</v>
      </c>
      <c r="I1010" s="12">
        <v>12.8</v>
      </c>
      <c r="J1010" s="12">
        <v>66.099999999999994</v>
      </c>
      <c r="K1010" s="12">
        <v>41.1</v>
      </c>
      <c r="L1010" s="12">
        <v>50.3</v>
      </c>
      <c r="M1010" s="12">
        <v>17.2</v>
      </c>
      <c r="N1010" s="12">
        <v>50.8</v>
      </c>
      <c r="O1010" s="12">
        <v>11.3</v>
      </c>
      <c r="P1010" s="12">
        <v>16.600000000000001</v>
      </c>
      <c r="Q1010" s="12">
        <v>9.1999999999999993</v>
      </c>
      <c r="R1010" s="114"/>
      <c r="S1010" s="99"/>
      <c r="T1010" s="99"/>
      <c r="U1010" s="99"/>
      <c r="V1010" s="99"/>
      <c r="W1010" s="99"/>
      <c r="X1010" s="99"/>
      <c r="Y1010" s="99"/>
      <c r="Z1010" s="99"/>
      <c r="AA1010" s="99"/>
      <c r="AB1010" s="99"/>
      <c r="AC1010" s="99"/>
      <c r="AD1010" s="99"/>
      <c r="AE1010" s="99"/>
      <c r="AF1010" s="99"/>
      <c r="AG1010" s="99"/>
      <c r="AH1010" s="99"/>
      <c r="AI1010" s="99"/>
      <c r="AJ1010" s="99"/>
      <c r="AK1010" s="99"/>
      <c r="AL1010" s="99"/>
      <c r="AM1010" s="99"/>
      <c r="AN1010" s="99"/>
      <c r="AO1010" s="52"/>
      <c r="AP1010" s="52"/>
      <c r="AQ1010" s="52"/>
    </row>
    <row r="1011" spans="1:43">
      <c r="A1011" s="1" t="s">
        <v>7</v>
      </c>
      <c r="B1011" s="1">
        <v>13089020700</v>
      </c>
      <c r="C1011" s="1"/>
      <c r="D1011" s="12">
        <v>68.5</v>
      </c>
      <c r="E1011" s="12">
        <v>57</v>
      </c>
      <c r="F1011" s="12">
        <v>21.2</v>
      </c>
      <c r="G1011" s="12">
        <v>22.1</v>
      </c>
      <c r="H1011" s="12">
        <v>9.6</v>
      </c>
      <c r="I1011" s="12">
        <v>9</v>
      </c>
      <c r="J1011" s="12">
        <v>6.7</v>
      </c>
      <c r="K1011" s="12">
        <v>20.7</v>
      </c>
      <c r="L1011" s="12">
        <v>43.2</v>
      </c>
      <c r="M1011" s="12">
        <v>10.4</v>
      </c>
      <c r="N1011" s="12">
        <v>50.8</v>
      </c>
      <c r="O1011" s="12">
        <v>13.2</v>
      </c>
      <c r="P1011" s="12">
        <v>11.4</v>
      </c>
      <c r="Q1011" s="12">
        <v>8.1</v>
      </c>
      <c r="R1011" s="114"/>
      <c r="S1011" s="99"/>
      <c r="T1011" s="99"/>
      <c r="U1011" s="99"/>
      <c r="V1011" s="99"/>
      <c r="W1011" s="99"/>
      <c r="X1011" s="99"/>
      <c r="Y1011" s="99"/>
      <c r="Z1011" s="99"/>
      <c r="AA1011" s="99"/>
      <c r="AB1011" s="99"/>
      <c r="AC1011" s="99"/>
      <c r="AD1011" s="99"/>
      <c r="AE1011" s="99"/>
      <c r="AF1011" s="99"/>
      <c r="AG1011" s="99"/>
      <c r="AH1011" s="99"/>
      <c r="AI1011" s="99"/>
      <c r="AJ1011" s="99"/>
      <c r="AK1011" s="99"/>
      <c r="AL1011" s="99"/>
      <c r="AM1011" s="99"/>
      <c r="AN1011" s="99"/>
      <c r="AO1011" s="52"/>
      <c r="AP1011" s="52"/>
      <c r="AQ1011" s="52"/>
    </row>
    <row r="1012" spans="1:43">
      <c r="A1012" s="1" t="s">
        <v>7</v>
      </c>
      <c r="B1012" s="1">
        <v>13089020801</v>
      </c>
      <c r="C1012" s="1"/>
      <c r="D1012" s="12">
        <v>68.5</v>
      </c>
      <c r="E1012" s="12">
        <v>57</v>
      </c>
      <c r="F1012" s="12">
        <v>21.2</v>
      </c>
      <c r="G1012" s="12">
        <v>22.1</v>
      </c>
      <c r="H1012" s="12">
        <v>8.6</v>
      </c>
      <c r="I1012" s="12">
        <v>12.6</v>
      </c>
      <c r="J1012" s="12">
        <v>22.8</v>
      </c>
      <c r="K1012" s="12">
        <v>18.2</v>
      </c>
      <c r="L1012" s="12">
        <v>38.700000000000003</v>
      </c>
      <c r="M1012" s="12">
        <v>6</v>
      </c>
      <c r="N1012" s="12">
        <v>50.8</v>
      </c>
      <c r="O1012" s="12">
        <v>11.1</v>
      </c>
      <c r="P1012" s="12">
        <v>17.399999999999999</v>
      </c>
      <c r="Q1012" s="12">
        <v>12.2</v>
      </c>
      <c r="R1012" s="114"/>
      <c r="S1012" s="99"/>
      <c r="T1012" s="99"/>
      <c r="U1012" s="99"/>
      <c r="V1012" s="99"/>
      <c r="W1012" s="99"/>
      <c r="X1012" s="99"/>
      <c r="Y1012" s="99"/>
      <c r="Z1012" s="99"/>
      <c r="AA1012" s="99"/>
      <c r="AB1012" s="99"/>
      <c r="AC1012" s="99"/>
      <c r="AD1012" s="99"/>
      <c r="AE1012" s="99"/>
      <c r="AF1012" s="99"/>
      <c r="AG1012" s="99"/>
      <c r="AH1012" s="99"/>
      <c r="AI1012" s="99"/>
      <c r="AJ1012" s="99"/>
      <c r="AK1012" s="99"/>
      <c r="AL1012" s="99"/>
      <c r="AM1012" s="99"/>
      <c r="AN1012" s="99"/>
      <c r="AO1012" s="52"/>
      <c r="AP1012" s="52"/>
      <c r="AQ1012" s="52"/>
    </row>
    <row r="1013" spans="1:43">
      <c r="A1013" s="1" t="s">
        <v>7</v>
      </c>
      <c r="B1013" s="1">
        <v>13089020802</v>
      </c>
      <c r="C1013" s="1"/>
      <c r="D1013" s="12">
        <v>68.5</v>
      </c>
      <c r="E1013" s="12">
        <v>57</v>
      </c>
      <c r="F1013" s="12">
        <v>21.2</v>
      </c>
      <c r="G1013" s="12">
        <v>22.1</v>
      </c>
      <c r="H1013" s="12">
        <v>11.7</v>
      </c>
      <c r="I1013" s="12">
        <v>1.5</v>
      </c>
      <c r="J1013" s="12">
        <v>26.3</v>
      </c>
      <c r="K1013" s="12">
        <v>29.8</v>
      </c>
      <c r="L1013" s="12">
        <v>34.200000000000003</v>
      </c>
      <c r="M1013" s="12">
        <v>7.9</v>
      </c>
      <c r="N1013" s="12">
        <v>50.8</v>
      </c>
      <c r="O1013" s="12">
        <v>11.3</v>
      </c>
      <c r="P1013" s="12">
        <v>17.399999999999999</v>
      </c>
      <c r="Q1013" s="12">
        <v>10.3</v>
      </c>
      <c r="R1013" s="114"/>
      <c r="S1013" s="99"/>
      <c r="T1013" s="99"/>
      <c r="U1013" s="99"/>
      <c r="V1013" s="99"/>
      <c r="W1013" s="99"/>
      <c r="X1013" s="99"/>
      <c r="Y1013" s="99"/>
      <c r="Z1013" s="99"/>
      <c r="AA1013" s="99"/>
      <c r="AB1013" s="99"/>
      <c r="AC1013" s="99"/>
      <c r="AD1013" s="99"/>
      <c r="AE1013" s="99"/>
      <c r="AF1013" s="99"/>
      <c r="AG1013" s="99"/>
      <c r="AH1013" s="99"/>
      <c r="AI1013" s="99"/>
      <c r="AJ1013" s="99"/>
      <c r="AK1013" s="99"/>
      <c r="AL1013" s="99"/>
      <c r="AM1013" s="99"/>
      <c r="AN1013" s="99"/>
      <c r="AO1013" s="52"/>
      <c r="AP1013" s="52"/>
      <c r="AQ1013" s="52"/>
    </row>
    <row r="1014" spans="1:43">
      <c r="A1014" s="1" t="s">
        <v>7</v>
      </c>
      <c r="B1014" s="1">
        <v>13089020900</v>
      </c>
      <c r="C1014" s="1"/>
      <c r="D1014" s="12">
        <v>68.5</v>
      </c>
      <c r="E1014" s="12">
        <v>57</v>
      </c>
      <c r="F1014" s="12">
        <v>39.4</v>
      </c>
      <c r="G1014" s="12">
        <v>21.8</v>
      </c>
      <c r="H1014" s="12">
        <v>9.1</v>
      </c>
      <c r="I1014" s="12">
        <v>7.4065000000000003</v>
      </c>
      <c r="J1014" s="12">
        <v>4</v>
      </c>
      <c r="K1014" s="12">
        <v>37.799999999999997</v>
      </c>
      <c r="L1014" s="12">
        <v>41.2</v>
      </c>
      <c r="M1014" s="12">
        <v>8.4</v>
      </c>
      <c r="N1014" s="12">
        <v>50.8</v>
      </c>
      <c r="O1014" s="12">
        <v>15.7</v>
      </c>
      <c r="P1014" s="12">
        <v>21.2</v>
      </c>
      <c r="Q1014" s="12">
        <v>9.6999999999999993</v>
      </c>
      <c r="R1014" s="114"/>
      <c r="S1014" s="99"/>
      <c r="T1014" s="99"/>
      <c r="U1014" s="99"/>
      <c r="V1014" s="99"/>
      <c r="W1014" s="99"/>
      <c r="X1014" s="99"/>
      <c r="Y1014" s="99"/>
      <c r="Z1014" s="99"/>
      <c r="AA1014" s="99"/>
      <c r="AB1014" s="99"/>
      <c r="AC1014" s="99"/>
      <c r="AD1014" s="99"/>
      <c r="AE1014" s="99"/>
      <c r="AF1014" s="99"/>
      <c r="AG1014" s="99"/>
      <c r="AH1014" s="99"/>
      <c r="AI1014" s="99"/>
      <c r="AJ1014" s="99"/>
      <c r="AK1014" s="99"/>
      <c r="AL1014" s="99"/>
      <c r="AM1014" s="99"/>
      <c r="AN1014" s="99"/>
      <c r="AO1014" s="52"/>
      <c r="AP1014" s="52"/>
      <c r="AQ1014" s="52"/>
    </row>
    <row r="1015" spans="1:43">
      <c r="A1015" s="1" t="s">
        <v>7</v>
      </c>
      <c r="B1015" s="1">
        <v>13089021101</v>
      </c>
      <c r="C1015" s="1"/>
      <c r="D1015" s="12">
        <v>83.5</v>
      </c>
      <c r="E1015" s="12">
        <v>79.8</v>
      </c>
      <c r="F1015" s="12">
        <v>76.7</v>
      </c>
      <c r="G1015" s="12">
        <v>46.3</v>
      </c>
      <c r="H1015" s="12">
        <v>12.3</v>
      </c>
      <c r="I1015" s="12">
        <v>6.8127000000000004</v>
      </c>
      <c r="J1015" s="12">
        <v>3.6</v>
      </c>
      <c r="K1015" s="12">
        <v>8.4</v>
      </c>
      <c r="L1015" s="12">
        <v>31.1</v>
      </c>
      <c r="M1015" s="12">
        <v>1.3551</v>
      </c>
      <c r="N1015" s="12">
        <v>87.1</v>
      </c>
      <c r="O1015" s="12">
        <v>3.4</v>
      </c>
      <c r="P1015" s="12">
        <v>5.7</v>
      </c>
      <c r="Q1015" s="12">
        <v>3.7</v>
      </c>
      <c r="R1015" s="114"/>
      <c r="S1015" s="99"/>
      <c r="T1015" s="99"/>
      <c r="U1015" s="99"/>
      <c r="V1015" s="99"/>
      <c r="W1015" s="99"/>
      <c r="X1015" s="99"/>
      <c r="Y1015" s="99"/>
      <c r="Z1015" s="99"/>
      <c r="AA1015" s="99"/>
      <c r="AB1015" s="99"/>
      <c r="AC1015" s="99"/>
      <c r="AD1015" s="99"/>
      <c r="AE1015" s="99"/>
      <c r="AF1015" s="99"/>
      <c r="AG1015" s="99"/>
      <c r="AH1015" s="99"/>
      <c r="AI1015" s="99"/>
      <c r="AJ1015" s="99"/>
      <c r="AK1015" s="99"/>
      <c r="AL1015" s="99"/>
      <c r="AM1015" s="99"/>
      <c r="AN1015" s="99"/>
      <c r="AO1015" s="52"/>
      <c r="AP1015" s="52"/>
      <c r="AQ1015" s="52"/>
    </row>
    <row r="1016" spans="1:43">
      <c r="A1016" s="1" t="s">
        <v>7</v>
      </c>
      <c r="B1016" s="1">
        <v>13089021102</v>
      </c>
      <c r="C1016" s="1"/>
      <c r="D1016" s="12">
        <v>83.5</v>
      </c>
      <c r="E1016" s="12">
        <v>79.8</v>
      </c>
      <c r="F1016" s="12">
        <v>62.9</v>
      </c>
      <c r="G1016" s="12">
        <v>46.3</v>
      </c>
      <c r="H1016" s="12">
        <v>8.1</v>
      </c>
      <c r="I1016" s="12">
        <v>5.9</v>
      </c>
      <c r="J1016" s="12">
        <v>13.3</v>
      </c>
      <c r="K1016" s="12">
        <v>9.8000000000000007</v>
      </c>
      <c r="L1016" s="12">
        <v>27.6</v>
      </c>
      <c r="M1016" s="12">
        <v>3.6953999999999998</v>
      </c>
      <c r="N1016" s="12">
        <v>87.1</v>
      </c>
      <c r="O1016" s="12">
        <v>3.1</v>
      </c>
      <c r="P1016" s="12">
        <v>6.3</v>
      </c>
      <c r="Q1016" s="12">
        <v>2.7</v>
      </c>
      <c r="R1016" s="114"/>
      <c r="S1016" s="99"/>
      <c r="T1016" s="99"/>
      <c r="U1016" s="99"/>
      <c r="V1016" s="99"/>
      <c r="W1016" s="99"/>
      <c r="X1016" s="99"/>
      <c r="Y1016" s="99"/>
      <c r="Z1016" s="99"/>
      <c r="AA1016" s="99"/>
      <c r="AB1016" s="99"/>
      <c r="AC1016" s="99"/>
      <c r="AD1016" s="99"/>
      <c r="AE1016" s="99"/>
      <c r="AF1016" s="99"/>
      <c r="AG1016" s="99"/>
      <c r="AH1016" s="99"/>
      <c r="AI1016" s="99"/>
      <c r="AJ1016" s="99"/>
      <c r="AK1016" s="99"/>
      <c r="AL1016" s="99"/>
      <c r="AM1016" s="99"/>
      <c r="AN1016" s="99"/>
      <c r="AO1016" s="52"/>
      <c r="AP1016" s="52"/>
      <c r="AQ1016" s="52"/>
    </row>
    <row r="1017" spans="1:43">
      <c r="A1017" s="1" t="s">
        <v>7</v>
      </c>
      <c r="B1017" s="1">
        <v>13089021202</v>
      </c>
      <c r="C1017" s="1"/>
      <c r="D1017" s="12">
        <v>83.5</v>
      </c>
      <c r="E1017" s="12">
        <v>79.8</v>
      </c>
      <c r="F1017" s="12">
        <v>76.900000000000006</v>
      </c>
      <c r="G1017" s="12">
        <v>46.3</v>
      </c>
      <c r="H1017" s="12">
        <v>10.6</v>
      </c>
      <c r="I1017" s="12">
        <v>1.7</v>
      </c>
      <c r="J1017" s="12">
        <v>10</v>
      </c>
      <c r="K1017" s="12">
        <v>5.8</v>
      </c>
      <c r="L1017" s="12">
        <v>27.8</v>
      </c>
      <c r="M1017" s="12">
        <v>1.9</v>
      </c>
      <c r="N1017" s="12">
        <v>87.1</v>
      </c>
      <c r="O1017" s="12">
        <v>1.4</v>
      </c>
      <c r="P1017" s="12">
        <v>7.1</v>
      </c>
      <c r="Q1017" s="12">
        <v>12.5</v>
      </c>
      <c r="R1017" s="114"/>
      <c r="S1017" s="99"/>
      <c r="T1017" s="99"/>
      <c r="U1017" s="99"/>
      <c r="V1017" s="99"/>
      <c r="W1017" s="99"/>
      <c r="X1017" s="99"/>
      <c r="Y1017" s="99"/>
      <c r="Z1017" s="99"/>
      <c r="AA1017" s="99"/>
      <c r="AB1017" s="99"/>
      <c r="AC1017" s="99"/>
      <c r="AD1017" s="99"/>
      <c r="AE1017" s="99"/>
      <c r="AF1017" s="99"/>
      <c r="AG1017" s="99"/>
      <c r="AH1017" s="99"/>
      <c r="AI1017" s="99"/>
      <c r="AJ1017" s="99"/>
      <c r="AK1017" s="99"/>
      <c r="AL1017" s="99"/>
      <c r="AM1017" s="99"/>
      <c r="AN1017" s="99"/>
      <c r="AO1017" s="52"/>
      <c r="AP1017" s="52"/>
      <c r="AQ1017" s="52"/>
    </row>
    <row r="1018" spans="1:43">
      <c r="A1018" s="4" t="s">
        <v>7</v>
      </c>
      <c r="B1018" s="4">
        <v>13089021204</v>
      </c>
      <c r="C1018" s="4"/>
      <c r="D1018" s="13">
        <v>49.4</v>
      </c>
      <c r="E1018" s="13">
        <v>68.2</v>
      </c>
      <c r="F1018" s="13">
        <v>19</v>
      </c>
      <c r="G1018" s="13">
        <v>12.2</v>
      </c>
      <c r="H1018" s="13">
        <v>6.2</v>
      </c>
      <c r="I1018" s="13">
        <v>23.4</v>
      </c>
      <c r="J1018" s="13">
        <v>47.2</v>
      </c>
      <c r="K1018" s="13">
        <v>74.099999999999994</v>
      </c>
      <c r="L1018" s="13">
        <v>43.5</v>
      </c>
      <c r="M1018" s="13">
        <v>78.7</v>
      </c>
      <c r="N1018" s="13">
        <v>45.3</v>
      </c>
      <c r="O1018" s="13">
        <v>76.2</v>
      </c>
      <c r="P1018" s="13">
        <v>90.1</v>
      </c>
      <c r="Q1018" s="13">
        <v>6.5</v>
      </c>
      <c r="R1018" s="114"/>
      <c r="S1018" s="99"/>
      <c r="T1018" s="99"/>
      <c r="U1018" s="99"/>
      <c r="V1018" s="99"/>
      <c r="W1018" s="99"/>
      <c r="X1018" s="99"/>
      <c r="Y1018" s="99"/>
      <c r="Z1018" s="99"/>
      <c r="AA1018" s="99"/>
      <c r="AB1018" s="99"/>
      <c r="AC1018" s="99"/>
      <c r="AD1018" s="99"/>
      <c r="AE1018" s="99"/>
      <c r="AF1018" s="99"/>
      <c r="AG1018" s="99"/>
      <c r="AH1018" s="99"/>
      <c r="AI1018" s="99"/>
      <c r="AJ1018" s="99"/>
      <c r="AK1018" s="99"/>
      <c r="AL1018" s="99"/>
      <c r="AM1018" s="99"/>
      <c r="AN1018" s="99"/>
      <c r="AO1018" s="52"/>
      <c r="AP1018" s="52"/>
      <c r="AQ1018" s="52"/>
    </row>
    <row r="1019" spans="1:43">
      <c r="A1019" s="1" t="s">
        <v>7</v>
      </c>
      <c r="B1019" s="1">
        <v>13089021208</v>
      </c>
      <c r="C1019" s="1"/>
      <c r="D1019" s="12">
        <v>83.5</v>
      </c>
      <c r="E1019" s="12">
        <v>79.8</v>
      </c>
      <c r="F1019" s="12">
        <v>58.3</v>
      </c>
      <c r="G1019" s="12">
        <v>46.3</v>
      </c>
      <c r="H1019" s="12">
        <v>5.9</v>
      </c>
      <c r="I1019" s="12">
        <v>13.1</v>
      </c>
      <c r="J1019" s="12">
        <v>30.7</v>
      </c>
      <c r="K1019" s="12">
        <v>16</v>
      </c>
      <c r="L1019" s="12">
        <v>40.4</v>
      </c>
      <c r="M1019" s="12">
        <v>15.1</v>
      </c>
      <c r="N1019" s="12">
        <v>87.1</v>
      </c>
      <c r="O1019" s="12">
        <v>11</v>
      </c>
      <c r="P1019" s="12">
        <v>29.9</v>
      </c>
      <c r="Q1019" s="12">
        <v>17</v>
      </c>
      <c r="R1019" s="114"/>
      <c r="S1019" s="99"/>
      <c r="T1019" s="99"/>
      <c r="U1019" s="99"/>
      <c r="V1019" s="99"/>
      <c r="W1019" s="99"/>
      <c r="X1019" s="99"/>
      <c r="Y1019" s="99"/>
      <c r="Z1019" s="99"/>
      <c r="AA1019" s="99"/>
      <c r="AB1019" s="99"/>
      <c r="AC1019" s="99"/>
      <c r="AD1019" s="99"/>
      <c r="AE1019" s="99"/>
      <c r="AF1019" s="99"/>
      <c r="AG1019" s="99"/>
      <c r="AH1019" s="99"/>
      <c r="AI1019" s="99"/>
      <c r="AJ1019" s="99"/>
      <c r="AK1019" s="99"/>
      <c r="AL1019" s="99"/>
      <c r="AM1019" s="99"/>
      <c r="AN1019" s="99"/>
      <c r="AO1019" s="52"/>
      <c r="AP1019" s="52"/>
      <c r="AQ1019" s="52"/>
    </row>
    <row r="1020" spans="1:43">
      <c r="A1020" s="1" t="s">
        <v>7</v>
      </c>
      <c r="B1020" s="1">
        <v>13089021209</v>
      </c>
      <c r="C1020" s="1"/>
      <c r="D1020" s="12">
        <v>83.5</v>
      </c>
      <c r="E1020" s="12">
        <v>79.8</v>
      </c>
      <c r="F1020" s="12">
        <v>75</v>
      </c>
      <c r="G1020" s="12">
        <v>46.3</v>
      </c>
      <c r="H1020" s="12">
        <v>5.7</v>
      </c>
      <c r="I1020" s="12">
        <v>8.7590000000000003</v>
      </c>
      <c r="J1020" s="12">
        <v>1.8</v>
      </c>
      <c r="K1020" s="12">
        <v>15.6</v>
      </c>
      <c r="L1020" s="12">
        <v>24.7</v>
      </c>
      <c r="M1020" s="12">
        <v>2.8</v>
      </c>
      <c r="N1020" s="12">
        <v>87.1</v>
      </c>
      <c r="O1020" s="12">
        <v>6.5</v>
      </c>
      <c r="P1020" s="12">
        <v>6.9</v>
      </c>
      <c r="Q1020" s="12">
        <v>2.9</v>
      </c>
      <c r="R1020" s="114"/>
      <c r="S1020" s="99"/>
      <c r="T1020" s="99"/>
      <c r="U1020" s="99"/>
      <c r="V1020" s="99"/>
      <c r="W1020" s="99"/>
      <c r="X1020" s="99"/>
      <c r="Y1020" s="99"/>
      <c r="Z1020" s="99"/>
      <c r="AA1020" s="99"/>
      <c r="AB1020" s="99"/>
      <c r="AC1020" s="99"/>
      <c r="AD1020" s="99"/>
      <c r="AE1020" s="99"/>
      <c r="AF1020" s="99"/>
      <c r="AG1020" s="99"/>
      <c r="AH1020" s="99"/>
      <c r="AI1020" s="99"/>
      <c r="AJ1020" s="99"/>
      <c r="AK1020" s="99"/>
      <c r="AL1020" s="99"/>
      <c r="AM1020" s="99"/>
      <c r="AN1020" s="99"/>
      <c r="AO1020" s="52"/>
      <c r="AP1020" s="52"/>
      <c r="AQ1020" s="52"/>
    </row>
    <row r="1021" spans="1:43">
      <c r="A1021" s="1" t="s">
        <v>7</v>
      </c>
      <c r="B1021" s="1">
        <v>13089021210</v>
      </c>
      <c r="C1021" s="1"/>
      <c r="D1021" s="12">
        <v>78.599999999999994</v>
      </c>
      <c r="E1021" s="12">
        <v>73.599999999999994</v>
      </c>
      <c r="F1021" s="12">
        <v>76</v>
      </c>
      <c r="G1021" s="12">
        <v>32.4</v>
      </c>
      <c r="H1021" s="12">
        <v>8.4</v>
      </c>
      <c r="I1021" s="12">
        <v>0.4</v>
      </c>
      <c r="J1021" s="12">
        <v>3.1</v>
      </c>
      <c r="K1021" s="12">
        <v>8.6</v>
      </c>
      <c r="L1021" s="12">
        <v>21.8</v>
      </c>
      <c r="M1021" s="12">
        <v>2.6438999999999999</v>
      </c>
      <c r="N1021" s="12">
        <v>81.2</v>
      </c>
      <c r="O1021" s="12">
        <v>1</v>
      </c>
      <c r="P1021" s="12">
        <v>4.8</v>
      </c>
      <c r="Q1021" s="12">
        <v>8.9</v>
      </c>
      <c r="R1021" s="114"/>
      <c r="S1021" s="99"/>
      <c r="T1021" s="99"/>
      <c r="U1021" s="99"/>
      <c r="V1021" s="99"/>
      <c r="W1021" s="99"/>
      <c r="X1021" s="99"/>
      <c r="Y1021" s="99"/>
      <c r="Z1021" s="99"/>
      <c r="AA1021" s="99"/>
      <c r="AB1021" s="99"/>
      <c r="AC1021" s="99"/>
      <c r="AD1021" s="99"/>
      <c r="AE1021" s="99"/>
      <c r="AF1021" s="99"/>
      <c r="AG1021" s="99"/>
      <c r="AH1021" s="99"/>
      <c r="AI1021" s="99"/>
      <c r="AJ1021" s="99"/>
      <c r="AK1021" s="99"/>
      <c r="AL1021" s="99"/>
      <c r="AM1021" s="99"/>
      <c r="AN1021" s="99"/>
      <c r="AO1021" s="52"/>
      <c r="AP1021" s="52"/>
      <c r="AQ1021" s="52"/>
    </row>
    <row r="1022" spans="1:43">
      <c r="A1022" s="1" t="s">
        <v>7</v>
      </c>
      <c r="B1022" s="1">
        <v>13089021211</v>
      </c>
      <c r="C1022" s="1"/>
      <c r="D1022" s="12">
        <v>78.599999999999994</v>
      </c>
      <c r="E1022" s="12">
        <v>73.599999999999994</v>
      </c>
      <c r="F1022" s="12">
        <v>52.5</v>
      </c>
      <c r="G1022" s="12">
        <v>32.4</v>
      </c>
      <c r="H1022" s="12">
        <v>10.199999999999999</v>
      </c>
      <c r="I1022" s="12">
        <v>1.2</v>
      </c>
      <c r="J1022" s="12">
        <v>4.3861999999999997</v>
      </c>
      <c r="K1022" s="12">
        <v>5</v>
      </c>
      <c r="L1022" s="12">
        <v>23.4</v>
      </c>
      <c r="M1022" s="12">
        <v>3.3176000000000001</v>
      </c>
      <c r="N1022" s="12">
        <v>81.2</v>
      </c>
      <c r="O1022" s="12">
        <v>1.3</v>
      </c>
      <c r="P1022" s="12">
        <v>8.1999999999999993</v>
      </c>
      <c r="Q1022" s="12">
        <v>6.7</v>
      </c>
      <c r="R1022" s="114"/>
      <c r="S1022" s="99"/>
      <c r="T1022" s="99"/>
      <c r="U1022" s="99"/>
      <c r="V1022" s="99"/>
      <c r="W1022" s="99"/>
      <c r="X1022" s="99"/>
      <c r="Y1022" s="99"/>
      <c r="Z1022" s="99"/>
      <c r="AA1022" s="99"/>
      <c r="AB1022" s="99"/>
      <c r="AC1022" s="99"/>
      <c r="AD1022" s="99"/>
      <c r="AE1022" s="99"/>
      <c r="AF1022" s="99"/>
      <c r="AG1022" s="99"/>
      <c r="AH1022" s="99"/>
      <c r="AI1022" s="99"/>
      <c r="AJ1022" s="99"/>
      <c r="AK1022" s="99"/>
      <c r="AL1022" s="99"/>
      <c r="AM1022" s="99"/>
      <c r="AN1022" s="99"/>
      <c r="AO1022" s="52"/>
      <c r="AP1022" s="52"/>
      <c r="AQ1022" s="52"/>
    </row>
    <row r="1023" spans="1:43">
      <c r="A1023" s="1" t="s">
        <v>7</v>
      </c>
      <c r="B1023" s="1">
        <v>13089021213</v>
      </c>
      <c r="C1023" s="1"/>
      <c r="D1023" s="12">
        <v>78.599999999999994</v>
      </c>
      <c r="E1023" s="12">
        <v>73.599999999999994</v>
      </c>
      <c r="F1023" s="12">
        <v>83.8</v>
      </c>
      <c r="G1023" s="12">
        <v>32.4</v>
      </c>
      <c r="H1023" s="12">
        <v>10</v>
      </c>
      <c r="I1023" s="12">
        <v>1.2</v>
      </c>
      <c r="J1023" s="12">
        <v>2.8</v>
      </c>
      <c r="K1023" s="12">
        <v>5.7</v>
      </c>
      <c r="L1023" s="12">
        <v>25.5</v>
      </c>
      <c r="M1023" s="12">
        <v>1.5859000000000001</v>
      </c>
      <c r="N1023" s="12">
        <v>81.2</v>
      </c>
      <c r="O1023" s="12">
        <v>1.1000000000000001</v>
      </c>
      <c r="P1023" s="12">
        <v>1.2</v>
      </c>
      <c r="Q1023" s="12">
        <v>4.9000000000000004</v>
      </c>
      <c r="R1023" s="114"/>
      <c r="S1023" s="99"/>
      <c r="T1023" s="99"/>
      <c r="U1023" s="99"/>
      <c r="V1023" s="99"/>
      <c r="W1023" s="99"/>
      <c r="X1023" s="99"/>
      <c r="Y1023" s="99"/>
      <c r="Z1023" s="99"/>
      <c r="AA1023" s="99"/>
      <c r="AB1023" s="99"/>
      <c r="AC1023" s="99"/>
      <c r="AD1023" s="99"/>
      <c r="AE1023" s="99"/>
      <c r="AF1023" s="99"/>
      <c r="AG1023" s="99"/>
      <c r="AH1023" s="99"/>
      <c r="AI1023" s="99"/>
      <c r="AJ1023" s="99"/>
      <c r="AK1023" s="99"/>
      <c r="AL1023" s="99"/>
      <c r="AM1023" s="99"/>
      <c r="AN1023" s="99"/>
      <c r="AO1023" s="52"/>
      <c r="AP1023" s="52"/>
      <c r="AQ1023" s="52"/>
    </row>
    <row r="1024" spans="1:43">
      <c r="A1024" s="1" t="s">
        <v>7</v>
      </c>
      <c r="B1024" s="1">
        <v>13089021214</v>
      </c>
      <c r="C1024" s="1"/>
      <c r="D1024" s="12">
        <v>78.599999999999994</v>
      </c>
      <c r="E1024" s="12">
        <v>73.599999999999994</v>
      </c>
      <c r="F1024" s="12">
        <v>83.6</v>
      </c>
      <c r="G1024" s="12">
        <v>32.4</v>
      </c>
      <c r="H1024" s="12">
        <v>8.1999999999999993</v>
      </c>
      <c r="I1024" s="12">
        <v>5.0999999999999996</v>
      </c>
      <c r="J1024" s="12">
        <v>4</v>
      </c>
      <c r="K1024" s="12">
        <v>10.8</v>
      </c>
      <c r="L1024" s="12">
        <v>26.4</v>
      </c>
      <c r="M1024" s="12">
        <v>7.1032000000000002</v>
      </c>
      <c r="N1024" s="12">
        <v>81.2</v>
      </c>
      <c r="O1024" s="12">
        <v>6.3</v>
      </c>
      <c r="P1024" s="12">
        <v>10.7</v>
      </c>
      <c r="Q1024" s="12">
        <v>3.4</v>
      </c>
      <c r="R1024" s="114"/>
      <c r="S1024" s="99"/>
      <c r="T1024" s="99"/>
      <c r="U1024" s="99"/>
      <c r="V1024" s="99"/>
      <c r="W1024" s="99"/>
      <c r="X1024" s="99"/>
      <c r="Y1024" s="99"/>
      <c r="Z1024" s="99"/>
      <c r="AA1024" s="99"/>
      <c r="AB1024" s="99"/>
      <c r="AC1024" s="99"/>
      <c r="AD1024" s="99"/>
      <c r="AE1024" s="99"/>
      <c r="AF1024" s="99"/>
      <c r="AG1024" s="99"/>
      <c r="AH1024" s="99"/>
      <c r="AI1024" s="99"/>
      <c r="AJ1024" s="99"/>
      <c r="AK1024" s="99"/>
      <c r="AL1024" s="99"/>
      <c r="AM1024" s="99"/>
      <c r="AN1024" s="99"/>
      <c r="AO1024" s="52"/>
      <c r="AP1024" s="52"/>
      <c r="AQ1024" s="52"/>
    </row>
    <row r="1025" spans="1:43">
      <c r="A1025" s="1" t="s">
        <v>7</v>
      </c>
      <c r="B1025" s="1">
        <v>13089021215</v>
      </c>
      <c r="C1025" s="1"/>
      <c r="D1025" s="12">
        <v>78.599999999999994</v>
      </c>
      <c r="E1025" s="12">
        <v>73.599999999999994</v>
      </c>
      <c r="F1025" s="12">
        <v>76.599999999999994</v>
      </c>
      <c r="G1025" s="12">
        <v>32.4</v>
      </c>
      <c r="H1025" s="12">
        <v>8.9</v>
      </c>
      <c r="I1025" s="12">
        <v>22.6</v>
      </c>
      <c r="J1025" s="12">
        <v>6.2</v>
      </c>
      <c r="K1025" s="12">
        <v>12.5</v>
      </c>
      <c r="L1025" s="12">
        <v>30.9</v>
      </c>
      <c r="M1025" s="12">
        <v>1.2</v>
      </c>
      <c r="N1025" s="12">
        <v>81.2</v>
      </c>
      <c r="O1025" s="12">
        <v>1.9</v>
      </c>
      <c r="P1025" s="12">
        <v>8</v>
      </c>
      <c r="Q1025" s="12">
        <v>6.1</v>
      </c>
      <c r="R1025" s="114"/>
      <c r="S1025" s="99"/>
      <c r="T1025" s="99"/>
      <c r="U1025" s="99"/>
      <c r="V1025" s="99"/>
      <c r="W1025" s="99"/>
      <c r="X1025" s="99"/>
      <c r="Y1025" s="99"/>
      <c r="Z1025" s="99"/>
      <c r="AA1025" s="99"/>
      <c r="AB1025" s="99"/>
      <c r="AC1025" s="99"/>
      <c r="AD1025" s="99"/>
      <c r="AE1025" s="99"/>
      <c r="AF1025" s="99"/>
      <c r="AG1025" s="99"/>
      <c r="AH1025" s="99"/>
      <c r="AI1025" s="99"/>
      <c r="AJ1025" s="99"/>
      <c r="AK1025" s="99"/>
      <c r="AL1025" s="99"/>
      <c r="AM1025" s="99"/>
      <c r="AN1025" s="99"/>
      <c r="AO1025" s="52"/>
      <c r="AP1025" s="52"/>
      <c r="AQ1025" s="52"/>
    </row>
    <row r="1026" spans="1:43">
      <c r="A1026" s="1" t="s">
        <v>7</v>
      </c>
      <c r="B1026" s="1">
        <v>13089021216</v>
      </c>
      <c r="C1026" s="1"/>
      <c r="D1026" s="12">
        <v>78.599999999999994</v>
      </c>
      <c r="E1026" s="12">
        <v>73.599999999999994</v>
      </c>
      <c r="F1026" s="12">
        <v>73</v>
      </c>
      <c r="G1026" s="12">
        <v>32.4</v>
      </c>
      <c r="H1026" s="12">
        <v>10.9</v>
      </c>
      <c r="I1026" s="12">
        <v>14.3</v>
      </c>
      <c r="J1026" s="12">
        <v>19.600000000000001</v>
      </c>
      <c r="K1026" s="12">
        <v>12.6</v>
      </c>
      <c r="L1026" s="12">
        <v>39.4</v>
      </c>
      <c r="M1026" s="12">
        <v>1</v>
      </c>
      <c r="N1026" s="12">
        <v>81.2</v>
      </c>
      <c r="O1026" s="12">
        <v>2.9</v>
      </c>
      <c r="P1026" s="12">
        <v>12.1</v>
      </c>
      <c r="Q1026" s="12">
        <v>9.6</v>
      </c>
      <c r="R1026" s="114"/>
      <c r="S1026" s="99"/>
      <c r="T1026" s="99"/>
      <c r="U1026" s="99"/>
      <c r="V1026" s="99"/>
      <c r="W1026" s="99"/>
      <c r="X1026" s="99"/>
      <c r="Y1026" s="99"/>
      <c r="Z1026" s="99"/>
      <c r="AA1026" s="99"/>
      <c r="AB1026" s="99"/>
      <c r="AC1026" s="99"/>
      <c r="AD1026" s="99"/>
      <c r="AE1026" s="99"/>
      <c r="AF1026" s="99"/>
      <c r="AG1026" s="99"/>
      <c r="AH1026" s="99"/>
      <c r="AI1026" s="99"/>
      <c r="AJ1026" s="99"/>
      <c r="AK1026" s="99"/>
      <c r="AL1026" s="99"/>
      <c r="AM1026" s="99"/>
      <c r="AN1026" s="99"/>
      <c r="AO1026" s="52"/>
      <c r="AP1026" s="52"/>
      <c r="AQ1026" s="52"/>
    </row>
    <row r="1027" spans="1:43">
      <c r="A1027" s="1" t="s">
        <v>7</v>
      </c>
      <c r="B1027" s="1">
        <v>13089021217</v>
      </c>
      <c r="C1027" s="1"/>
      <c r="D1027" s="12">
        <v>78.599999999999994</v>
      </c>
      <c r="E1027" s="12">
        <v>73.599999999999994</v>
      </c>
      <c r="F1027" s="12">
        <v>60</v>
      </c>
      <c r="G1027" s="12">
        <v>32.4</v>
      </c>
      <c r="H1027" s="12">
        <v>9.8000000000000007</v>
      </c>
      <c r="I1027" s="12">
        <v>10.1</v>
      </c>
      <c r="J1027" s="12">
        <v>11.7</v>
      </c>
      <c r="K1027" s="12">
        <v>19.8</v>
      </c>
      <c r="L1027" s="12">
        <v>30.9</v>
      </c>
      <c r="M1027" s="12">
        <v>6.4335000000000004</v>
      </c>
      <c r="N1027" s="12">
        <v>81.2</v>
      </c>
      <c r="O1027" s="12">
        <v>5</v>
      </c>
      <c r="P1027" s="12">
        <v>14.4</v>
      </c>
      <c r="Q1027" s="12">
        <v>14.5</v>
      </c>
      <c r="R1027" s="114"/>
      <c r="S1027" s="99"/>
      <c r="T1027" s="99"/>
      <c r="U1027" s="99"/>
      <c r="V1027" s="99"/>
      <c r="W1027" s="99"/>
      <c r="X1027" s="99"/>
      <c r="Y1027" s="99"/>
      <c r="Z1027" s="99"/>
      <c r="AA1027" s="99"/>
      <c r="AB1027" s="99"/>
      <c r="AC1027" s="99"/>
      <c r="AD1027" s="99"/>
      <c r="AE1027" s="99"/>
      <c r="AF1027" s="99"/>
      <c r="AG1027" s="99"/>
      <c r="AH1027" s="99"/>
      <c r="AI1027" s="99"/>
      <c r="AJ1027" s="99"/>
      <c r="AK1027" s="99"/>
      <c r="AL1027" s="99"/>
      <c r="AM1027" s="99"/>
      <c r="AN1027" s="99"/>
      <c r="AO1027" s="52"/>
      <c r="AP1027" s="52"/>
      <c r="AQ1027" s="52"/>
    </row>
    <row r="1028" spans="1:43">
      <c r="A1028" s="1" t="s">
        <v>7</v>
      </c>
      <c r="B1028" s="1">
        <v>13089021218</v>
      </c>
      <c r="C1028" s="1"/>
      <c r="D1028" s="12">
        <v>78.599999999999994</v>
      </c>
      <c r="E1028" s="12">
        <v>73.599999999999994</v>
      </c>
      <c r="F1028" s="12">
        <v>64</v>
      </c>
      <c r="G1028" s="12">
        <v>32.4</v>
      </c>
      <c r="H1028" s="12">
        <v>10.7</v>
      </c>
      <c r="I1028" s="12">
        <v>3.1</v>
      </c>
      <c r="J1028" s="12">
        <v>41.3</v>
      </c>
      <c r="K1028" s="12">
        <v>23.1</v>
      </c>
      <c r="L1028" s="12">
        <v>35.299999999999997</v>
      </c>
      <c r="M1028" s="12">
        <v>5.3</v>
      </c>
      <c r="N1028" s="12">
        <v>81.2</v>
      </c>
      <c r="O1028" s="12">
        <v>6.3</v>
      </c>
      <c r="P1028" s="12">
        <v>19.100000000000001</v>
      </c>
      <c r="Q1028" s="12">
        <v>7.7</v>
      </c>
      <c r="R1028" s="114"/>
      <c r="S1028" s="99"/>
      <c r="T1028" s="99"/>
      <c r="U1028" s="99"/>
      <c r="V1028" s="99"/>
      <c r="W1028" s="99"/>
      <c r="X1028" s="99"/>
      <c r="Y1028" s="99"/>
      <c r="Z1028" s="99"/>
      <c r="AA1028" s="99"/>
      <c r="AB1028" s="99"/>
      <c r="AC1028" s="99"/>
      <c r="AD1028" s="99"/>
      <c r="AE1028" s="99"/>
      <c r="AF1028" s="99"/>
      <c r="AG1028" s="99"/>
      <c r="AH1028" s="99"/>
      <c r="AI1028" s="99"/>
      <c r="AJ1028" s="99"/>
      <c r="AK1028" s="99"/>
      <c r="AL1028" s="99"/>
      <c r="AM1028" s="99"/>
      <c r="AN1028" s="99"/>
      <c r="AO1028" s="52"/>
      <c r="AP1028" s="52"/>
      <c r="AQ1028" s="52"/>
    </row>
    <row r="1029" spans="1:43">
      <c r="A1029" s="4" t="s">
        <v>7</v>
      </c>
      <c r="B1029" s="4">
        <v>13089021301</v>
      </c>
      <c r="C1029" s="4"/>
      <c r="D1029" s="13">
        <v>80.400000000000006</v>
      </c>
      <c r="E1029" s="13">
        <v>78.7</v>
      </c>
      <c r="F1029" s="13">
        <v>51.5</v>
      </c>
      <c r="G1029" s="13">
        <v>40.700000000000003</v>
      </c>
      <c r="H1029" s="13">
        <v>7.8</v>
      </c>
      <c r="I1029" s="13">
        <v>13.8</v>
      </c>
      <c r="J1029" s="13">
        <v>29.6</v>
      </c>
      <c r="K1029" s="13">
        <v>32.9</v>
      </c>
      <c r="L1029" s="13">
        <v>48.6</v>
      </c>
      <c r="M1029" s="13">
        <v>28.3</v>
      </c>
      <c r="N1029" s="13">
        <v>84</v>
      </c>
      <c r="O1029" s="13">
        <v>24.5</v>
      </c>
      <c r="P1029" s="13">
        <v>45.2</v>
      </c>
      <c r="Q1029" s="13">
        <v>5.4</v>
      </c>
      <c r="R1029" s="114"/>
      <c r="S1029" s="99"/>
      <c r="T1029" s="99"/>
      <c r="U1029" s="99"/>
      <c r="V1029" s="99"/>
      <c r="W1029" s="99"/>
      <c r="X1029" s="99"/>
      <c r="Y1029" s="99"/>
      <c r="Z1029" s="99"/>
      <c r="AA1029" s="99"/>
      <c r="AB1029" s="99"/>
      <c r="AC1029" s="99"/>
      <c r="AD1029" s="99"/>
      <c r="AE1029" s="99"/>
      <c r="AF1029" s="99"/>
      <c r="AG1029" s="99"/>
      <c r="AH1029" s="99"/>
      <c r="AI1029" s="99"/>
      <c r="AJ1029" s="99"/>
      <c r="AK1029" s="99"/>
      <c r="AL1029" s="99"/>
      <c r="AM1029" s="99"/>
      <c r="AN1029" s="99"/>
      <c r="AO1029" s="52"/>
      <c r="AP1029" s="52"/>
      <c r="AQ1029" s="52"/>
    </row>
    <row r="1030" spans="1:43">
      <c r="A1030" s="4" t="s">
        <v>7</v>
      </c>
      <c r="B1030" s="4">
        <v>13089021303</v>
      </c>
      <c r="C1030" s="4"/>
      <c r="D1030" s="13">
        <v>47.2</v>
      </c>
      <c r="E1030" s="13">
        <v>67.400000000000006</v>
      </c>
      <c r="F1030" s="13">
        <v>21.1</v>
      </c>
      <c r="G1030" s="13">
        <v>11.1</v>
      </c>
      <c r="H1030" s="13">
        <v>8.1999999999999993</v>
      </c>
      <c r="I1030" s="13">
        <v>24.6</v>
      </c>
      <c r="J1030" s="13">
        <v>47.9</v>
      </c>
      <c r="K1030" s="13">
        <v>61.5</v>
      </c>
      <c r="L1030" s="13">
        <v>54</v>
      </c>
      <c r="M1030" s="13">
        <v>41.2</v>
      </c>
      <c r="N1030" s="13">
        <v>41.8</v>
      </c>
      <c r="O1030" s="13">
        <v>35.6</v>
      </c>
      <c r="P1030" s="13">
        <v>54.2</v>
      </c>
      <c r="Q1030" s="13">
        <v>11.5</v>
      </c>
      <c r="R1030" s="114"/>
      <c r="S1030" s="99"/>
      <c r="T1030" s="99"/>
      <c r="U1030" s="99"/>
      <c r="V1030" s="99"/>
      <c r="W1030" s="99"/>
      <c r="X1030" s="99"/>
      <c r="Y1030" s="99"/>
      <c r="Z1030" s="99"/>
      <c r="AA1030" s="99"/>
      <c r="AB1030" s="99"/>
      <c r="AC1030" s="99"/>
      <c r="AD1030" s="99"/>
      <c r="AE1030" s="99"/>
      <c r="AF1030" s="99"/>
      <c r="AG1030" s="99"/>
      <c r="AH1030" s="99"/>
      <c r="AI1030" s="99"/>
      <c r="AJ1030" s="99"/>
      <c r="AK1030" s="99"/>
      <c r="AL1030" s="99"/>
      <c r="AM1030" s="99"/>
      <c r="AN1030" s="99"/>
      <c r="AO1030" s="52"/>
      <c r="AP1030" s="52"/>
      <c r="AQ1030" s="52"/>
    </row>
    <row r="1031" spans="1:43">
      <c r="A1031" s="4" t="s">
        <v>7</v>
      </c>
      <c r="B1031" s="4">
        <v>13089021305</v>
      </c>
      <c r="C1031" s="4"/>
      <c r="D1031" s="13">
        <v>78.599999999999994</v>
      </c>
      <c r="E1031" s="13">
        <v>73.599999999999994</v>
      </c>
      <c r="F1031" s="13">
        <v>54.5</v>
      </c>
      <c r="G1031" s="13">
        <v>32.4</v>
      </c>
      <c r="H1031" s="13">
        <v>6.6</v>
      </c>
      <c r="I1031" s="13">
        <v>14.1</v>
      </c>
      <c r="J1031" s="13">
        <v>49.6</v>
      </c>
      <c r="K1031" s="13">
        <v>43.4</v>
      </c>
      <c r="L1031" s="13">
        <v>50.4</v>
      </c>
      <c r="M1031" s="13">
        <v>36.1</v>
      </c>
      <c r="N1031" s="13">
        <v>81.2</v>
      </c>
      <c r="O1031" s="13">
        <v>38.6</v>
      </c>
      <c r="P1031" s="13">
        <v>61.1</v>
      </c>
      <c r="Q1031" s="13">
        <v>11.1</v>
      </c>
      <c r="R1031" s="114"/>
      <c r="S1031" s="99"/>
      <c r="T1031" s="99"/>
      <c r="U1031" s="99"/>
      <c r="V1031" s="99"/>
      <c r="W1031" s="99"/>
      <c r="X1031" s="99"/>
      <c r="Y1031" s="99"/>
      <c r="Z1031" s="99"/>
      <c r="AA1031" s="99"/>
      <c r="AB1031" s="99"/>
      <c r="AC1031" s="99"/>
      <c r="AD1031" s="99"/>
      <c r="AE1031" s="99"/>
      <c r="AF1031" s="99"/>
      <c r="AG1031" s="99"/>
      <c r="AH1031" s="99"/>
      <c r="AI1031" s="99"/>
      <c r="AJ1031" s="99"/>
      <c r="AK1031" s="99"/>
      <c r="AL1031" s="99"/>
      <c r="AM1031" s="99"/>
      <c r="AN1031" s="99"/>
      <c r="AO1031" s="52"/>
      <c r="AP1031" s="52"/>
      <c r="AQ1031" s="52"/>
    </row>
    <row r="1032" spans="1:43">
      <c r="A1032" s="4" t="s">
        <v>7</v>
      </c>
      <c r="B1032" s="4">
        <v>13089021306</v>
      </c>
      <c r="C1032" s="4"/>
      <c r="D1032" s="13">
        <v>78.099999999999994</v>
      </c>
      <c r="E1032" s="13">
        <v>73.5</v>
      </c>
      <c r="F1032" s="13">
        <v>28.2</v>
      </c>
      <c r="G1032" s="13">
        <v>31.9</v>
      </c>
      <c r="H1032" s="13">
        <v>7.2</v>
      </c>
      <c r="I1032" s="13">
        <v>21.1</v>
      </c>
      <c r="J1032" s="13">
        <v>33.700000000000003</v>
      </c>
      <c r="K1032" s="13">
        <v>58.5</v>
      </c>
      <c r="L1032" s="13">
        <v>44.4</v>
      </c>
      <c r="M1032" s="13">
        <v>38.4</v>
      </c>
      <c r="N1032" s="13">
        <v>80.8</v>
      </c>
      <c r="O1032" s="13">
        <v>30.2</v>
      </c>
      <c r="P1032" s="13">
        <v>54.8</v>
      </c>
      <c r="Q1032" s="13">
        <v>11.4</v>
      </c>
      <c r="R1032" s="114"/>
      <c r="S1032" s="99"/>
      <c r="T1032" s="99"/>
      <c r="U1032" s="99"/>
      <c r="V1032" s="99"/>
      <c r="W1032" s="99"/>
      <c r="X1032" s="99"/>
      <c r="Y1032" s="99"/>
      <c r="Z1032" s="99"/>
      <c r="AA1032" s="99"/>
      <c r="AB1032" s="99"/>
      <c r="AC1032" s="99"/>
      <c r="AD1032" s="99"/>
      <c r="AE1032" s="99"/>
      <c r="AF1032" s="99"/>
      <c r="AG1032" s="99"/>
      <c r="AH1032" s="99"/>
      <c r="AI1032" s="99"/>
      <c r="AJ1032" s="99"/>
      <c r="AK1032" s="99"/>
      <c r="AL1032" s="99"/>
      <c r="AM1032" s="99"/>
      <c r="AN1032" s="99"/>
      <c r="AO1032" s="52"/>
      <c r="AP1032" s="52"/>
      <c r="AQ1032" s="52"/>
    </row>
    <row r="1033" spans="1:43">
      <c r="A1033" s="5" t="s">
        <v>7</v>
      </c>
      <c r="B1033" s="5">
        <v>13089021307</v>
      </c>
      <c r="C1033" s="5"/>
      <c r="D1033" s="14">
        <v>47.2</v>
      </c>
      <c r="E1033" s="14">
        <v>67.400000000000006</v>
      </c>
      <c r="F1033" s="14">
        <v>21.1</v>
      </c>
      <c r="G1033" s="14">
        <v>11.1</v>
      </c>
      <c r="H1033" s="14">
        <v>5.5</v>
      </c>
      <c r="I1033" s="14">
        <v>19.2</v>
      </c>
      <c r="J1033" s="14">
        <v>49.3</v>
      </c>
      <c r="K1033" s="14">
        <v>47.9</v>
      </c>
      <c r="L1033" s="14">
        <v>53.4</v>
      </c>
      <c r="M1033" s="14">
        <v>40.299999999999997</v>
      </c>
      <c r="N1033" s="14">
        <v>41.8</v>
      </c>
      <c r="O1033" s="14">
        <v>40.5</v>
      </c>
      <c r="P1033" s="14">
        <v>54.1</v>
      </c>
      <c r="Q1033" s="14">
        <v>8.3000000000000007</v>
      </c>
      <c r="R1033" s="114"/>
      <c r="S1033" s="99"/>
      <c r="T1033" s="99"/>
      <c r="U1033" s="99"/>
      <c r="V1033" s="99"/>
      <c r="W1033" s="99"/>
      <c r="X1033" s="99"/>
      <c r="Y1033" s="99"/>
      <c r="Z1033" s="99"/>
      <c r="AA1033" s="99"/>
      <c r="AB1033" s="99"/>
      <c r="AC1033" s="99"/>
      <c r="AD1033" s="99"/>
      <c r="AE1033" s="99"/>
      <c r="AF1033" s="99"/>
      <c r="AG1033" s="99"/>
      <c r="AH1033" s="99"/>
      <c r="AI1033" s="99"/>
      <c r="AJ1033" s="99"/>
      <c r="AK1033" s="99"/>
      <c r="AL1033" s="99"/>
      <c r="AM1033" s="99"/>
      <c r="AN1033" s="99"/>
      <c r="AO1033" s="52"/>
      <c r="AP1033" s="52"/>
      <c r="AQ1033" s="52"/>
    </row>
    <row r="1034" spans="1:43">
      <c r="A1034" s="5" t="s">
        <v>7</v>
      </c>
      <c r="B1034" s="5">
        <v>13089021308</v>
      </c>
      <c r="C1034" s="5"/>
      <c r="D1034" s="14">
        <v>47.2</v>
      </c>
      <c r="E1034" s="14">
        <v>67.400000000000006</v>
      </c>
      <c r="F1034" s="14">
        <v>15.1</v>
      </c>
      <c r="G1034" s="14">
        <v>11.1</v>
      </c>
      <c r="H1034" s="14">
        <v>9.1999999999999993</v>
      </c>
      <c r="I1034" s="14">
        <v>6.8</v>
      </c>
      <c r="J1034" s="14">
        <v>54</v>
      </c>
      <c r="K1034" s="14">
        <v>41.1</v>
      </c>
      <c r="L1034" s="14">
        <v>42.5</v>
      </c>
      <c r="M1034" s="14">
        <v>45</v>
      </c>
      <c r="N1034" s="14">
        <v>41.8</v>
      </c>
      <c r="O1034" s="14">
        <v>34.799999999999997</v>
      </c>
      <c r="P1034" s="14">
        <v>46.9</v>
      </c>
      <c r="Q1034" s="14">
        <v>2.8</v>
      </c>
      <c r="R1034" s="114"/>
      <c r="S1034" s="99"/>
      <c r="T1034" s="99"/>
      <c r="U1034" s="99"/>
      <c r="V1034" s="99"/>
      <c r="W1034" s="99"/>
      <c r="X1034" s="99"/>
      <c r="Y1034" s="99"/>
      <c r="Z1034" s="99"/>
      <c r="AA1034" s="99"/>
      <c r="AB1034" s="99"/>
      <c r="AC1034" s="99"/>
      <c r="AD1034" s="99"/>
      <c r="AE1034" s="99"/>
      <c r="AF1034" s="99"/>
      <c r="AG1034" s="99"/>
      <c r="AH1034" s="99"/>
      <c r="AI1034" s="99"/>
      <c r="AJ1034" s="99"/>
      <c r="AK1034" s="99"/>
      <c r="AL1034" s="99"/>
      <c r="AM1034" s="99"/>
      <c r="AN1034" s="99"/>
      <c r="AO1034" s="52"/>
      <c r="AP1034" s="52"/>
      <c r="AQ1034" s="52"/>
    </row>
    <row r="1035" spans="1:43">
      <c r="A1035" s="1" t="s">
        <v>7</v>
      </c>
      <c r="B1035" s="1">
        <v>13089021405</v>
      </c>
      <c r="C1035" s="1"/>
      <c r="D1035" s="12">
        <v>79.400000000000006</v>
      </c>
      <c r="E1035" s="12">
        <v>78.400000000000006</v>
      </c>
      <c r="F1035" s="12">
        <v>44.1</v>
      </c>
      <c r="G1035" s="12">
        <v>39</v>
      </c>
      <c r="H1035" s="12">
        <v>8</v>
      </c>
      <c r="I1035" s="12">
        <v>6.4071999999999996</v>
      </c>
      <c r="J1035" s="12">
        <v>13.2</v>
      </c>
      <c r="K1035" s="12">
        <v>10</v>
      </c>
      <c r="L1035" s="12">
        <v>26.1</v>
      </c>
      <c r="M1035" s="12">
        <v>7</v>
      </c>
      <c r="N1035" s="12">
        <v>82.9</v>
      </c>
      <c r="O1035" s="12">
        <v>5.6</v>
      </c>
      <c r="P1035" s="12">
        <v>10.1</v>
      </c>
      <c r="Q1035" s="12">
        <v>5.2</v>
      </c>
      <c r="R1035" s="114"/>
      <c r="S1035" s="99"/>
      <c r="T1035" s="99"/>
      <c r="U1035" s="99"/>
      <c r="V1035" s="99"/>
      <c r="W1035" s="99"/>
      <c r="X1035" s="99"/>
      <c r="Y1035" s="99"/>
      <c r="Z1035" s="99"/>
      <c r="AA1035" s="99"/>
      <c r="AB1035" s="99"/>
      <c r="AC1035" s="99"/>
      <c r="AD1035" s="99"/>
      <c r="AE1035" s="99"/>
      <c r="AF1035" s="99"/>
      <c r="AG1035" s="99"/>
      <c r="AH1035" s="99"/>
      <c r="AI1035" s="99"/>
      <c r="AJ1035" s="99"/>
      <c r="AK1035" s="99"/>
      <c r="AL1035" s="99"/>
      <c r="AM1035" s="99"/>
      <c r="AN1035" s="99"/>
      <c r="AO1035" s="52"/>
      <c r="AP1035" s="52"/>
      <c r="AQ1035" s="52"/>
    </row>
    <row r="1036" spans="1:43">
      <c r="A1036" s="1" t="s">
        <v>7</v>
      </c>
      <c r="B1036" s="1">
        <v>13089021409</v>
      </c>
      <c r="C1036" s="1"/>
      <c r="D1036" s="12">
        <v>47.2</v>
      </c>
      <c r="E1036" s="12">
        <v>67.400000000000006</v>
      </c>
      <c r="F1036" s="12">
        <v>15.1</v>
      </c>
      <c r="G1036" s="12">
        <v>11.1</v>
      </c>
      <c r="H1036" s="12">
        <v>8.8000000000000007</v>
      </c>
      <c r="I1036" s="12">
        <v>16.7</v>
      </c>
      <c r="J1036" s="12">
        <v>68.3</v>
      </c>
      <c r="K1036" s="12">
        <v>47.5</v>
      </c>
      <c r="L1036" s="12">
        <v>34.5</v>
      </c>
      <c r="M1036" s="12">
        <v>46.7</v>
      </c>
      <c r="N1036" s="12">
        <v>41.8</v>
      </c>
      <c r="O1036" s="12">
        <v>28.9</v>
      </c>
      <c r="P1036" s="12">
        <v>61.2</v>
      </c>
      <c r="Q1036" s="12">
        <v>9.6999999999999993</v>
      </c>
      <c r="R1036" s="114"/>
      <c r="S1036" s="99"/>
      <c r="T1036" s="99"/>
      <c r="U1036" s="99"/>
      <c r="V1036" s="99"/>
      <c r="W1036" s="99"/>
      <c r="X1036" s="99"/>
      <c r="Y1036" s="99"/>
      <c r="Z1036" s="99"/>
      <c r="AA1036" s="99"/>
      <c r="AB1036" s="99"/>
      <c r="AC1036" s="99"/>
      <c r="AD1036" s="99"/>
      <c r="AE1036" s="99"/>
      <c r="AF1036" s="99"/>
      <c r="AG1036" s="99"/>
      <c r="AH1036" s="99"/>
      <c r="AI1036" s="99"/>
      <c r="AJ1036" s="99"/>
      <c r="AK1036" s="99"/>
      <c r="AL1036" s="99"/>
      <c r="AM1036" s="99"/>
      <c r="AN1036" s="99"/>
      <c r="AO1036" s="52"/>
      <c r="AP1036" s="52"/>
      <c r="AQ1036" s="52"/>
    </row>
    <row r="1037" spans="1:43">
      <c r="A1037" s="5" t="s">
        <v>7</v>
      </c>
      <c r="B1037" s="5">
        <v>13089021410</v>
      </c>
      <c r="C1037" s="5"/>
      <c r="D1037" s="14">
        <v>47.2</v>
      </c>
      <c r="E1037" s="14">
        <v>67.400000000000006</v>
      </c>
      <c r="F1037" s="14">
        <v>16.100000000000001</v>
      </c>
      <c r="G1037" s="14">
        <v>11.1</v>
      </c>
      <c r="H1037" s="14">
        <v>5.3</v>
      </c>
      <c r="I1037" s="14">
        <v>22.3</v>
      </c>
      <c r="J1037" s="14">
        <v>74.5</v>
      </c>
      <c r="K1037" s="14">
        <v>54.1</v>
      </c>
      <c r="L1037" s="14">
        <v>42.8</v>
      </c>
      <c r="M1037" s="14">
        <v>48</v>
      </c>
      <c r="N1037" s="14">
        <v>41.8</v>
      </c>
      <c r="O1037" s="14">
        <v>34.4</v>
      </c>
      <c r="P1037" s="14">
        <v>47.2</v>
      </c>
      <c r="Q1037" s="14">
        <v>5.2</v>
      </c>
      <c r="R1037" s="114"/>
      <c r="S1037" s="99"/>
      <c r="T1037" s="99"/>
      <c r="U1037" s="99"/>
      <c r="V1037" s="99"/>
      <c r="W1037" s="99"/>
      <c r="X1037" s="99"/>
      <c r="Y1037" s="99"/>
      <c r="Z1037" s="99"/>
      <c r="AA1037" s="99"/>
      <c r="AB1037" s="99"/>
      <c r="AC1037" s="99"/>
      <c r="AD1037" s="99"/>
      <c r="AE1037" s="99"/>
      <c r="AF1037" s="99"/>
      <c r="AG1037" s="99"/>
      <c r="AH1037" s="99"/>
      <c r="AI1037" s="99"/>
      <c r="AJ1037" s="99"/>
      <c r="AK1037" s="99"/>
      <c r="AL1037" s="99"/>
      <c r="AM1037" s="99"/>
      <c r="AN1037" s="99"/>
      <c r="AO1037" s="52"/>
      <c r="AP1037" s="52"/>
      <c r="AQ1037" s="52"/>
    </row>
    <row r="1038" spans="1:43">
      <c r="A1038" s="1" t="s">
        <v>7</v>
      </c>
      <c r="B1038" s="1">
        <v>13089021411</v>
      </c>
      <c r="C1038" s="1"/>
      <c r="D1038" s="12">
        <v>83.5</v>
      </c>
      <c r="E1038" s="12">
        <v>79.8</v>
      </c>
      <c r="F1038" s="12">
        <v>62.9</v>
      </c>
      <c r="G1038" s="12">
        <v>46.3</v>
      </c>
      <c r="H1038" s="12">
        <v>8.1999999999999993</v>
      </c>
      <c r="I1038" s="12">
        <v>6.1136999999999997</v>
      </c>
      <c r="J1038" s="12">
        <v>9</v>
      </c>
      <c r="K1038" s="12">
        <v>12</v>
      </c>
      <c r="L1038" s="12">
        <v>21.9</v>
      </c>
      <c r="M1038" s="12">
        <v>1.5985</v>
      </c>
      <c r="N1038" s="12">
        <v>87.1</v>
      </c>
      <c r="O1038" s="12">
        <v>1.5</v>
      </c>
      <c r="P1038" s="12">
        <v>7.4</v>
      </c>
      <c r="Q1038" s="12">
        <v>4.7</v>
      </c>
      <c r="R1038" s="114"/>
      <c r="S1038" s="99"/>
      <c r="T1038" s="99"/>
      <c r="U1038" s="99"/>
      <c r="V1038" s="99"/>
      <c r="W1038" s="99"/>
      <c r="X1038" s="99"/>
      <c r="Y1038" s="99"/>
      <c r="Z1038" s="99"/>
      <c r="AA1038" s="99"/>
      <c r="AB1038" s="99"/>
      <c r="AC1038" s="99"/>
      <c r="AD1038" s="99"/>
      <c r="AE1038" s="99"/>
      <c r="AF1038" s="99"/>
      <c r="AG1038" s="99"/>
      <c r="AH1038" s="99"/>
      <c r="AI1038" s="99"/>
      <c r="AJ1038" s="99"/>
      <c r="AK1038" s="99"/>
      <c r="AL1038" s="99"/>
      <c r="AM1038" s="99"/>
      <c r="AN1038" s="99"/>
      <c r="AO1038" s="52"/>
      <c r="AP1038" s="52"/>
      <c r="AQ1038" s="52"/>
    </row>
    <row r="1039" spans="1:43">
      <c r="A1039" s="1" t="s">
        <v>7</v>
      </c>
      <c r="B1039" s="1">
        <v>13089021412</v>
      </c>
      <c r="C1039" s="1"/>
      <c r="D1039" s="12">
        <v>83.5</v>
      </c>
      <c r="E1039" s="12">
        <v>79.8</v>
      </c>
      <c r="F1039" s="12">
        <v>62.9</v>
      </c>
      <c r="G1039" s="12">
        <v>46.3</v>
      </c>
      <c r="H1039" s="12">
        <v>7.4</v>
      </c>
      <c r="I1039" s="12">
        <v>10.199999999999999</v>
      </c>
      <c r="J1039" s="12">
        <v>1.8</v>
      </c>
      <c r="K1039" s="12">
        <v>5.4</v>
      </c>
      <c r="L1039" s="12">
        <v>23.4</v>
      </c>
      <c r="M1039" s="12">
        <v>9.5</v>
      </c>
      <c r="N1039" s="12">
        <v>87.1</v>
      </c>
      <c r="O1039" s="12">
        <v>7.3</v>
      </c>
      <c r="P1039" s="12">
        <v>11.3</v>
      </c>
      <c r="Q1039" s="12">
        <v>3.6</v>
      </c>
      <c r="R1039" s="114"/>
      <c r="S1039" s="99"/>
      <c r="T1039" s="99"/>
      <c r="U1039" s="99"/>
      <c r="V1039" s="99"/>
      <c r="W1039" s="99"/>
      <c r="X1039" s="99"/>
      <c r="Y1039" s="99"/>
      <c r="Z1039" s="99"/>
      <c r="AA1039" s="99"/>
      <c r="AB1039" s="99"/>
      <c r="AC1039" s="99"/>
      <c r="AD1039" s="99"/>
      <c r="AE1039" s="99"/>
      <c r="AF1039" s="99"/>
      <c r="AG1039" s="99"/>
      <c r="AH1039" s="99"/>
      <c r="AI1039" s="99"/>
      <c r="AJ1039" s="99"/>
      <c r="AK1039" s="99"/>
      <c r="AL1039" s="99"/>
      <c r="AM1039" s="99"/>
      <c r="AN1039" s="99"/>
      <c r="AO1039" s="52"/>
      <c r="AP1039" s="52"/>
      <c r="AQ1039" s="52"/>
    </row>
    <row r="1040" spans="1:43">
      <c r="A1040" s="1" t="s">
        <v>7</v>
      </c>
      <c r="B1040" s="1">
        <v>13089021413</v>
      </c>
      <c r="C1040" s="1"/>
      <c r="D1040" s="12">
        <v>51.8</v>
      </c>
      <c r="E1040" s="12">
        <v>69</v>
      </c>
      <c r="F1040" s="12">
        <v>22.3</v>
      </c>
      <c r="G1040" s="12">
        <v>13.4</v>
      </c>
      <c r="H1040" s="12">
        <v>5.6</v>
      </c>
      <c r="I1040" s="12">
        <v>37.299999999999997</v>
      </c>
      <c r="J1040" s="12">
        <v>62.9</v>
      </c>
      <c r="K1040" s="12">
        <v>61.9</v>
      </c>
      <c r="L1040" s="12">
        <v>52.4</v>
      </c>
      <c r="M1040" s="12">
        <v>52.2</v>
      </c>
      <c r="N1040" s="12">
        <v>48.8</v>
      </c>
      <c r="O1040" s="12">
        <v>34.1</v>
      </c>
      <c r="P1040" s="12">
        <v>66.5</v>
      </c>
      <c r="Q1040" s="12">
        <v>9.8000000000000007</v>
      </c>
      <c r="R1040" s="114"/>
      <c r="S1040" s="99"/>
      <c r="T1040" s="99"/>
      <c r="U1040" s="99"/>
      <c r="V1040" s="99"/>
      <c r="W1040" s="99"/>
      <c r="X1040" s="99"/>
      <c r="Y1040" s="99"/>
      <c r="Z1040" s="99"/>
      <c r="AA1040" s="99"/>
      <c r="AB1040" s="99"/>
      <c r="AC1040" s="99"/>
      <c r="AD1040" s="99"/>
      <c r="AE1040" s="99"/>
      <c r="AF1040" s="99"/>
      <c r="AG1040" s="99"/>
      <c r="AH1040" s="99"/>
      <c r="AI1040" s="99"/>
      <c r="AJ1040" s="99"/>
      <c r="AK1040" s="99"/>
      <c r="AL1040" s="99"/>
      <c r="AM1040" s="99"/>
      <c r="AN1040" s="99"/>
      <c r="AO1040" s="52"/>
      <c r="AP1040" s="52"/>
      <c r="AQ1040" s="52"/>
    </row>
    <row r="1041" spans="1:43">
      <c r="A1041" s="1" t="s">
        <v>7</v>
      </c>
      <c r="B1041" s="1">
        <v>13089021414</v>
      </c>
      <c r="C1041" s="1"/>
      <c r="D1041" s="12">
        <v>47.2</v>
      </c>
      <c r="E1041" s="12">
        <v>67.400000000000006</v>
      </c>
      <c r="F1041" s="12">
        <v>21.4</v>
      </c>
      <c r="G1041" s="12">
        <v>11.1</v>
      </c>
      <c r="H1041" s="12">
        <v>8.3000000000000007</v>
      </c>
      <c r="I1041" s="12">
        <v>15.8</v>
      </c>
      <c r="J1041" s="12">
        <v>51.7</v>
      </c>
      <c r="K1041" s="12">
        <v>49.7</v>
      </c>
      <c r="L1041" s="12">
        <v>44.9</v>
      </c>
      <c r="M1041" s="12">
        <v>41.6</v>
      </c>
      <c r="N1041" s="12">
        <v>41.8</v>
      </c>
      <c r="O1041" s="12">
        <v>30.1</v>
      </c>
      <c r="P1041" s="12">
        <v>51</v>
      </c>
      <c r="Q1041" s="12">
        <v>4.4000000000000004</v>
      </c>
      <c r="R1041" s="114"/>
      <c r="S1041" s="99"/>
      <c r="T1041" s="99"/>
      <c r="U1041" s="99"/>
      <c r="V1041" s="99"/>
      <c r="W1041" s="99"/>
      <c r="X1041" s="99"/>
      <c r="Y1041" s="99"/>
      <c r="Z1041" s="99"/>
      <c r="AA1041" s="99"/>
      <c r="AB1041" s="99"/>
      <c r="AC1041" s="99"/>
      <c r="AD1041" s="99"/>
      <c r="AE1041" s="99"/>
      <c r="AF1041" s="99"/>
      <c r="AG1041" s="99"/>
      <c r="AH1041" s="99"/>
      <c r="AI1041" s="99"/>
      <c r="AJ1041" s="99"/>
      <c r="AK1041" s="99"/>
      <c r="AL1041" s="99"/>
      <c r="AM1041" s="99"/>
      <c r="AN1041" s="99"/>
      <c r="AO1041" s="52"/>
      <c r="AP1041" s="52"/>
      <c r="AQ1041" s="52"/>
    </row>
    <row r="1042" spans="1:43">
      <c r="A1042" s="1" t="s">
        <v>7</v>
      </c>
      <c r="B1042" s="1">
        <v>13089021415</v>
      </c>
      <c r="C1042" s="1"/>
      <c r="D1042" s="12">
        <v>47.2</v>
      </c>
      <c r="E1042" s="12">
        <v>67.400000000000006</v>
      </c>
      <c r="F1042" s="12">
        <v>16.600000000000001</v>
      </c>
      <c r="G1042" s="12">
        <v>11.1</v>
      </c>
      <c r="H1042" s="12">
        <v>9.3000000000000007</v>
      </c>
      <c r="I1042" s="12">
        <v>22.7</v>
      </c>
      <c r="J1042" s="12">
        <v>38.299999999999997</v>
      </c>
      <c r="K1042" s="12">
        <v>27.3</v>
      </c>
      <c r="L1042" s="12">
        <v>35.700000000000003</v>
      </c>
      <c r="M1042" s="12">
        <v>17.8</v>
      </c>
      <c r="N1042" s="12">
        <v>41.8</v>
      </c>
      <c r="O1042" s="12">
        <v>10.3</v>
      </c>
      <c r="P1042" s="12">
        <v>16.399999999999999</v>
      </c>
      <c r="Q1042" s="12">
        <v>6</v>
      </c>
      <c r="R1042" s="114"/>
      <c r="S1042" s="99"/>
      <c r="T1042" s="99"/>
      <c r="U1042" s="99"/>
      <c r="V1042" s="99"/>
      <c r="W1042" s="99"/>
      <c r="X1042" s="99"/>
      <c r="Y1042" s="99"/>
      <c r="Z1042" s="99"/>
      <c r="AA1042" s="99"/>
      <c r="AB1042" s="99"/>
      <c r="AC1042" s="99"/>
      <c r="AD1042" s="99"/>
      <c r="AE1042" s="99"/>
      <c r="AF1042" s="99"/>
      <c r="AG1042" s="99"/>
      <c r="AH1042" s="99"/>
      <c r="AI1042" s="99"/>
      <c r="AJ1042" s="99"/>
      <c r="AK1042" s="99"/>
      <c r="AL1042" s="99"/>
      <c r="AM1042" s="99"/>
      <c r="AN1042" s="99"/>
      <c r="AO1042" s="52"/>
      <c r="AP1042" s="52"/>
      <c r="AQ1042" s="52"/>
    </row>
    <row r="1043" spans="1:43">
      <c r="A1043" s="1" t="s">
        <v>7</v>
      </c>
      <c r="B1043" s="1">
        <v>13089021416</v>
      </c>
      <c r="C1043" s="1"/>
      <c r="D1043" s="12">
        <v>47.2</v>
      </c>
      <c r="E1043" s="12">
        <v>67.400000000000006</v>
      </c>
      <c r="F1043" s="12">
        <v>16.600000000000001</v>
      </c>
      <c r="G1043" s="12">
        <v>11.1</v>
      </c>
      <c r="H1043" s="12">
        <v>7.6</v>
      </c>
      <c r="I1043" s="12">
        <v>5.2</v>
      </c>
      <c r="J1043" s="12">
        <v>49.1</v>
      </c>
      <c r="K1043" s="12">
        <v>57.8</v>
      </c>
      <c r="L1043" s="12">
        <v>35.6</v>
      </c>
      <c r="M1043" s="12">
        <v>42.4</v>
      </c>
      <c r="N1043" s="12">
        <v>41.8</v>
      </c>
      <c r="O1043" s="12">
        <v>28.3</v>
      </c>
      <c r="P1043" s="12">
        <v>56.7</v>
      </c>
      <c r="Q1043" s="12">
        <v>8.1</v>
      </c>
      <c r="R1043" s="114"/>
      <c r="S1043" s="99"/>
      <c r="T1043" s="99"/>
      <c r="U1043" s="99"/>
      <c r="V1043" s="99"/>
      <c r="W1043" s="99"/>
      <c r="X1043" s="99"/>
      <c r="Y1043" s="99"/>
      <c r="Z1043" s="99"/>
      <c r="AA1043" s="99"/>
      <c r="AB1043" s="99"/>
      <c r="AC1043" s="99"/>
      <c r="AD1043" s="99"/>
      <c r="AE1043" s="99"/>
      <c r="AF1043" s="99"/>
      <c r="AG1043" s="99"/>
      <c r="AH1043" s="99"/>
      <c r="AI1043" s="99"/>
      <c r="AJ1043" s="99"/>
      <c r="AK1043" s="99"/>
      <c r="AL1043" s="99"/>
      <c r="AM1043" s="99"/>
      <c r="AN1043" s="99"/>
      <c r="AO1043" s="52"/>
      <c r="AP1043" s="52"/>
      <c r="AQ1043" s="52"/>
    </row>
    <row r="1044" spans="1:43">
      <c r="A1044" s="1" t="s">
        <v>7</v>
      </c>
      <c r="B1044" s="1">
        <v>13089021417</v>
      </c>
      <c r="C1044" s="1"/>
      <c r="D1044" s="12">
        <v>47.2</v>
      </c>
      <c r="E1044" s="12">
        <v>67.400000000000006</v>
      </c>
      <c r="F1044" s="12">
        <v>16.600000000000001</v>
      </c>
      <c r="G1044" s="12">
        <v>11.1</v>
      </c>
      <c r="H1044" s="12">
        <v>6</v>
      </c>
      <c r="I1044" s="12">
        <v>35.799999999999997</v>
      </c>
      <c r="J1044" s="12">
        <v>65.5</v>
      </c>
      <c r="K1044" s="12">
        <v>67.400000000000006</v>
      </c>
      <c r="L1044" s="12">
        <v>53.2</v>
      </c>
      <c r="M1044" s="12">
        <v>50.6</v>
      </c>
      <c r="N1044" s="12">
        <v>41.8</v>
      </c>
      <c r="O1044" s="12">
        <v>25.8</v>
      </c>
      <c r="P1044" s="12">
        <v>50</v>
      </c>
      <c r="Q1044" s="12">
        <v>8.4</v>
      </c>
      <c r="R1044" s="114"/>
      <c r="S1044" s="99"/>
      <c r="T1044" s="99"/>
      <c r="U1044" s="99"/>
      <c r="V1044" s="99"/>
      <c r="W1044" s="99"/>
      <c r="X1044" s="99"/>
      <c r="Y1044" s="99"/>
      <c r="Z1044" s="99"/>
      <c r="AA1044" s="99"/>
      <c r="AB1044" s="99"/>
      <c r="AC1044" s="99"/>
      <c r="AD1044" s="99"/>
      <c r="AE1044" s="99"/>
      <c r="AF1044" s="99"/>
      <c r="AG1044" s="99"/>
      <c r="AH1044" s="99"/>
      <c r="AI1044" s="99"/>
      <c r="AJ1044" s="99"/>
      <c r="AK1044" s="99"/>
      <c r="AL1044" s="99"/>
      <c r="AM1044" s="99"/>
      <c r="AN1044" s="99"/>
      <c r="AO1044" s="52"/>
      <c r="AP1044" s="52"/>
      <c r="AQ1044" s="52"/>
    </row>
    <row r="1045" spans="1:43">
      <c r="A1045" s="1" t="s">
        <v>7</v>
      </c>
      <c r="B1045" s="1">
        <v>13089021502</v>
      </c>
      <c r="C1045" s="1"/>
      <c r="D1045" s="12">
        <v>75.900000000000006</v>
      </c>
      <c r="E1045" s="12">
        <v>64.5</v>
      </c>
      <c r="F1045" s="12">
        <v>36.4</v>
      </c>
      <c r="G1045" s="12">
        <v>29.9</v>
      </c>
      <c r="H1045" s="12">
        <v>7</v>
      </c>
      <c r="I1045" s="12">
        <v>3.1</v>
      </c>
      <c r="J1045" s="12">
        <v>33.700000000000003</v>
      </c>
      <c r="K1045" s="12">
        <v>16.3</v>
      </c>
      <c r="L1045" s="12">
        <v>36.799999999999997</v>
      </c>
      <c r="M1045" s="12">
        <v>3.5</v>
      </c>
      <c r="N1045" s="12">
        <v>76.8</v>
      </c>
      <c r="O1045" s="12">
        <v>3.2</v>
      </c>
      <c r="P1045" s="12">
        <v>5.5</v>
      </c>
      <c r="Q1045" s="12">
        <v>9.3000000000000007</v>
      </c>
      <c r="R1045" s="114"/>
      <c r="S1045" s="99"/>
      <c r="T1045" s="99"/>
      <c r="U1045" s="99"/>
      <c r="V1045" s="99"/>
      <c r="W1045" s="99"/>
      <c r="X1045" s="99"/>
      <c r="Y1045" s="99"/>
      <c r="Z1045" s="99"/>
      <c r="AA1045" s="99"/>
      <c r="AB1045" s="99"/>
      <c r="AC1045" s="99"/>
      <c r="AD1045" s="99"/>
      <c r="AE1045" s="99"/>
      <c r="AF1045" s="99"/>
      <c r="AG1045" s="99"/>
      <c r="AH1045" s="99"/>
      <c r="AI1045" s="99"/>
      <c r="AJ1045" s="99"/>
      <c r="AK1045" s="99"/>
      <c r="AL1045" s="99"/>
      <c r="AM1045" s="99"/>
      <c r="AN1045" s="99"/>
      <c r="AO1045" s="52"/>
      <c r="AP1045" s="52"/>
      <c r="AQ1045" s="52"/>
    </row>
    <row r="1046" spans="1:43">
      <c r="A1046" s="1" t="s">
        <v>7</v>
      </c>
      <c r="B1046" s="1">
        <v>13089021503</v>
      </c>
      <c r="C1046" s="1"/>
      <c r="D1046" s="12">
        <v>75.900000000000006</v>
      </c>
      <c r="E1046" s="12">
        <v>64.5</v>
      </c>
      <c r="F1046" s="12">
        <v>36.4</v>
      </c>
      <c r="G1046" s="12">
        <v>29.9</v>
      </c>
      <c r="H1046" s="12">
        <v>6.2</v>
      </c>
      <c r="I1046" s="12">
        <v>9.1999999999999993</v>
      </c>
      <c r="J1046" s="12">
        <v>10</v>
      </c>
      <c r="K1046" s="12">
        <v>34.799999999999997</v>
      </c>
      <c r="L1046" s="12">
        <v>34.9</v>
      </c>
      <c r="M1046" s="12">
        <v>12.2</v>
      </c>
      <c r="N1046" s="12">
        <v>76.8</v>
      </c>
      <c r="O1046" s="12">
        <v>11.9</v>
      </c>
      <c r="P1046" s="12">
        <v>27.3</v>
      </c>
      <c r="Q1046" s="12">
        <v>11</v>
      </c>
      <c r="R1046" s="114"/>
      <c r="S1046" s="99"/>
      <c r="T1046" s="99"/>
      <c r="U1046" s="99"/>
      <c r="V1046" s="99"/>
      <c r="W1046" s="99"/>
      <c r="X1046" s="99"/>
      <c r="Y1046" s="99"/>
      <c r="Z1046" s="99"/>
      <c r="AA1046" s="99"/>
      <c r="AB1046" s="99"/>
      <c r="AC1046" s="99"/>
      <c r="AD1046" s="99"/>
      <c r="AE1046" s="99"/>
      <c r="AF1046" s="99"/>
      <c r="AG1046" s="99"/>
      <c r="AH1046" s="99"/>
      <c r="AI1046" s="99"/>
      <c r="AJ1046" s="99"/>
      <c r="AK1046" s="99"/>
      <c r="AL1046" s="99"/>
      <c r="AM1046" s="99"/>
      <c r="AN1046" s="99"/>
      <c r="AO1046" s="52"/>
      <c r="AP1046" s="52"/>
      <c r="AQ1046" s="52"/>
    </row>
    <row r="1047" spans="1:43">
      <c r="A1047" s="1" t="s">
        <v>7</v>
      </c>
      <c r="B1047" s="1">
        <v>13089021504</v>
      </c>
      <c r="C1047" s="1"/>
      <c r="D1047" s="12">
        <v>75.900000000000006</v>
      </c>
      <c r="E1047" s="12">
        <v>64.5</v>
      </c>
      <c r="F1047" s="12">
        <v>36.4</v>
      </c>
      <c r="G1047" s="12">
        <v>29.9</v>
      </c>
      <c r="H1047" s="12">
        <v>6.1</v>
      </c>
      <c r="I1047" s="12">
        <v>2.1</v>
      </c>
      <c r="J1047" s="12">
        <v>42.1</v>
      </c>
      <c r="K1047" s="12">
        <v>15.2</v>
      </c>
      <c r="L1047" s="12">
        <v>45.9</v>
      </c>
      <c r="M1047" s="12">
        <v>4.2</v>
      </c>
      <c r="N1047" s="12">
        <v>76.8</v>
      </c>
      <c r="O1047" s="12">
        <v>3.4</v>
      </c>
      <c r="P1047" s="12">
        <v>5</v>
      </c>
      <c r="Q1047" s="12">
        <v>5</v>
      </c>
      <c r="R1047" s="114"/>
      <c r="S1047" s="99"/>
      <c r="T1047" s="99"/>
      <c r="U1047" s="99"/>
      <c r="V1047" s="99"/>
      <c r="W1047" s="99"/>
      <c r="X1047" s="99"/>
      <c r="Y1047" s="99"/>
      <c r="Z1047" s="99"/>
      <c r="AA1047" s="99"/>
      <c r="AB1047" s="99"/>
      <c r="AC1047" s="99"/>
      <c r="AD1047" s="99"/>
      <c r="AE1047" s="99"/>
      <c r="AF1047" s="99"/>
      <c r="AG1047" s="99"/>
      <c r="AH1047" s="99"/>
      <c r="AI1047" s="99"/>
      <c r="AJ1047" s="99"/>
      <c r="AK1047" s="99"/>
      <c r="AL1047" s="99"/>
      <c r="AM1047" s="99"/>
      <c r="AN1047" s="99"/>
      <c r="AO1047" s="52"/>
      <c r="AP1047" s="52"/>
      <c r="AQ1047" s="52"/>
    </row>
    <row r="1048" spans="1:43">
      <c r="A1048" s="1" t="s">
        <v>7</v>
      </c>
      <c r="B1048" s="1">
        <v>13089021602</v>
      </c>
      <c r="C1048" s="1"/>
      <c r="D1048" s="12">
        <v>77.2</v>
      </c>
      <c r="E1048" s="12">
        <v>71.099999999999994</v>
      </c>
      <c r="F1048" s="12">
        <v>64.2</v>
      </c>
      <c r="G1048" s="12">
        <v>32.6</v>
      </c>
      <c r="H1048" s="12">
        <v>6.4</v>
      </c>
      <c r="I1048" s="12">
        <v>4.3888999999999996</v>
      </c>
      <c r="J1048" s="12">
        <v>13.1</v>
      </c>
      <c r="K1048" s="12">
        <v>11.1</v>
      </c>
      <c r="L1048" s="12">
        <v>33.6</v>
      </c>
      <c r="M1048" s="12">
        <v>2.1703999999999999</v>
      </c>
      <c r="N1048" s="12">
        <v>84.1</v>
      </c>
      <c r="O1048" s="12">
        <v>3.2</v>
      </c>
      <c r="P1048" s="12">
        <v>7.1</v>
      </c>
      <c r="Q1048" s="12">
        <v>10.4</v>
      </c>
      <c r="R1048" s="114"/>
      <c r="S1048" s="99"/>
      <c r="T1048" s="99"/>
      <c r="U1048" s="99"/>
      <c r="V1048" s="99"/>
      <c r="W1048" s="99"/>
      <c r="X1048" s="99"/>
      <c r="Y1048" s="99"/>
      <c r="Z1048" s="99"/>
      <c r="AA1048" s="99"/>
      <c r="AB1048" s="99"/>
      <c r="AC1048" s="99"/>
      <c r="AD1048" s="99"/>
      <c r="AE1048" s="99"/>
      <c r="AF1048" s="99"/>
      <c r="AG1048" s="99"/>
      <c r="AH1048" s="99"/>
      <c r="AI1048" s="99"/>
      <c r="AJ1048" s="99"/>
      <c r="AK1048" s="99"/>
      <c r="AL1048" s="99"/>
      <c r="AM1048" s="99"/>
      <c r="AN1048" s="99"/>
      <c r="AO1048" s="52"/>
      <c r="AP1048" s="52"/>
      <c r="AQ1048" s="52"/>
    </row>
    <row r="1049" spans="1:43">
      <c r="A1049" s="1" t="s">
        <v>7</v>
      </c>
      <c r="B1049" s="1">
        <v>13089021603</v>
      </c>
      <c r="C1049" s="1"/>
      <c r="D1049" s="12">
        <v>77.2</v>
      </c>
      <c r="E1049" s="12">
        <v>71.5</v>
      </c>
      <c r="F1049" s="12">
        <v>58.8</v>
      </c>
      <c r="G1049" s="12">
        <v>32.700000000000003</v>
      </c>
      <c r="H1049" s="12">
        <v>8.5</v>
      </c>
      <c r="I1049" s="12">
        <v>10.9108</v>
      </c>
      <c r="J1049" s="12">
        <v>2.2999999999999998</v>
      </c>
      <c r="K1049" s="12">
        <v>10.7</v>
      </c>
      <c r="L1049" s="12">
        <v>40.799999999999997</v>
      </c>
      <c r="M1049" s="12">
        <v>4.7</v>
      </c>
      <c r="N1049" s="12">
        <v>84.4</v>
      </c>
      <c r="O1049" s="12">
        <v>1.9</v>
      </c>
      <c r="P1049" s="12">
        <v>10</v>
      </c>
      <c r="Q1049" s="12">
        <v>4.2</v>
      </c>
      <c r="R1049" s="114"/>
      <c r="S1049" s="99"/>
      <c r="T1049" s="99"/>
      <c r="U1049" s="99"/>
      <c r="V1049" s="99"/>
      <c r="W1049" s="99"/>
      <c r="X1049" s="99"/>
      <c r="Y1049" s="99"/>
      <c r="Z1049" s="99"/>
      <c r="AA1049" s="99"/>
      <c r="AB1049" s="99"/>
      <c r="AC1049" s="99"/>
      <c r="AD1049" s="99"/>
      <c r="AE1049" s="99"/>
      <c r="AF1049" s="99"/>
      <c r="AG1049" s="99"/>
      <c r="AH1049" s="99"/>
      <c r="AI1049" s="99"/>
      <c r="AJ1049" s="99"/>
      <c r="AK1049" s="99"/>
      <c r="AL1049" s="99"/>
      <c r="AM1049" s="99"/>
      <c r="AN1049" s="99"/>
      <c r="AO1049" s="52"/>
      <c r="AP1049" s="52"/>
      <c r="AQ1049" s="52"/>
    </row>
    <row r="1050" spans="1:43">
      <c r="A1050" s="1" t="s">
        <v>7</v>
      </c>
      <c r="B1050" s="1">
        <v>13089021604</v>
      </c>
      <c r="C1050" s="1"/>
      <c r="D1050" s="12">
        <v>77.400000000000006</v>
      </c>
      <c r="E1050" s="12">
        <v>72.400000000000006</v>
      </c>
      <c r="F1050" s="12">
        <v>66</v>
      </c>
      <c r="G1050" s="12">
        <v>33</v>
      </c>
      <c r="H1050" s="12">
        <v>6.9</v>
      </c>
      <c r="I1050" s="12">
        <v>3.8818999999999999</v>
      </c>
      <c r="J1050" s="12">
        <v>-4.0144000000000002</v>
      </c>
      <c r="K1050" s="12">
        <v>3.5</v>
      </c>
      <c r="L1050" s="12">
        <v>13.5</v>
      </c>
      <c r="M1050" s="12">
        <v>-0.21249999999999999</v>
      </c>
      <c r="N1050" s="12">
        <v>85.5</v>
      </c>
      <c r="O1050" s="12">
        <v>0.5</v>
      </c>
      <c r="P1050" s="12">
        <v>2</v>
      </c>
      <c r="Q1050" s="12">
        <v>4.5</v>
      </c>
      <c r="R1050" s="114"/>
      <c r="S1050" s="99"/>
      <c r="T1050" s="99"/>
      <c r="U1050" s="99"/>
      <c r="V1050" s="99"/>
      <c r="W1050" s="99"/>
      <c r="X1050" s="99"/>
      <c r="Y1050" s="99"/>
      <c r="Z1050" s="99"/>
      <c r="AA1050" s="99"/>
      <c r="AB1050" s="99"/>
      <c r="AC1050" s="99"/>
      <c r="AD1050" s="99"/>
      <c r="AE1050" s="99"/>
      <c r="AF1050" s="99"/>
      <c r="AG1050" s="99"/>
      <c r="AH1050" s="99"/>
      <c r="AI1050" s="99"/>
      <c r="AJ1050" s="99"/>
      <c r="AK1050" s="99"/>
      <c r="AL1050" s="99"/>
      <c r="AM1050" s="99"/>
      <c r="AN1050" s="99"/>
      <c r="AO1050" s="52"/>
      <c r="AP1050" s="52"/>
      <c r="AQ1050" s="52"/>
    </row>
    <row r="1051" spans="1:43">
      <c r="A1051" s="1" t="s">
        <v>7</v>
      </c>
      <c r="B1051" s="1">
        <v>13089021605</v>
      </c>
      <c r="C1051" s="1"/>
      <c r="D1051" s="12">
        <v>77.400000000000006</v>
      </c>
      <c r="E1051" s="12">
        <v>72.400000000000006</v>
      </c>
      <c r="F1051" s="12">
        <v>63.4</v>
      </c>
      <c r="G1051" s="12">
        <v>33</v>
      </c>
      <c r="H1051" s="12">
        <v>8</v>
      </c>
      <c r="I1051" s="12">
        <v>5.3</v>
      </c>
      <c r="J1051" s="12">
        <v>32.1</v>
      </c>
      <c r="K1051" s="12">
        <v>27.9</v>
      </c>
      <c r="L1051" s="12">
        <v>48.4</v>
      </c>
      <c r="M1051" s="12">
        <v>11.9</v>
      </c>
      <c r="N1051" s="12">
        <v>85.5</v>
      </c>
      <c r="O1051" s="12">
        <v>4.7</v>
      </c>
      <c r="P1051" s="12">
        <v>22.6</v>
      </c>
      <c r="Q1051" s="12">
        <v>10.6</v>
      </c>
      <c r="R1051" s="114"/>
      <c r="S1051" s="99"/>
      <c r="T1051" s="99"/>
      <c r="U1051" s="99"/>
      <c r="V1051" s="99"/>
      <c r="W1051" s="99"/>
      <c r="X1051" s="99"/>
      <c r="Y1051" s="99"/>
      <c r="Z1051" s="99"/>
      <c r="AA1051" s="99"/>
      <c r="AB1051" s="99"/>
      <c r="AC1051" s="99"/>
      <c r="AD1051" s="99"/>
      <c r="AE1051" s="99"/>
      <c r="AF1051" s="99"/>
      <c r="AG1051" s="99"/>
      <c r="AH1051" s="99"/>
      <c r="AI1051" s="99"/>
      <c r="AJ1051" s="99"/>
      <c r="AK1051" s="99"/>
      <c r="AL1051" s="99"/>
      <c r="AM1051" s="99"/>
      <c r="AN1051" s="99"/>
      <c r="AO1051" s="52"/>
      <c r="AP1051" s="52"/>
      <c r="AQ1051" s="52"/>
    </row>
    <row r="1052" spans="1:43">
      <c r="A1052" s="1" t="s">
        <v>7</v>
      </c>
      <c r="B1052" s="1">
        <v>13089021703</v>
      </c>
      <c r="C1052" s="1"/>
      <c r="D1052" s="12">
        <v>77.400000000000006</v>
      </c>
      <c r="E1052" s="12">
        <v>72.400000000000006</v>
      </c>
      <c r="F1052" s="12">
        <v>66.5</v>
      </c>
      <c r="G1052" s="12">
        <v>33</v>
      </c>
      <c r="H1052" s="12">
        <v>4.3</v>
      </c>
      <c r="I1052" s="12">
        <v>3.1208</v>
      </c>
      <c r="J1052" s="12">
        <v>3.2</v>
      </c>
      <c r="K1052" s="12">
        <v>7.7</v>
      </c>
      <c r="L1052" s="12">
        <v>17.3</v>
      </c>
      <c r="M1052" s="12">
        <v>2.9786000000000001</v>
      </c>
      <c r="N1052" s="12">
        <v>85.5</v>
      </c>
      <c r="O1052" s="12">
        <v>3</v>
      </c>
      <c r="P1052" s="12">
        <v>6.4</v>
      </c>
      <c r="Q1052" s="12">
        <v>12.1</v>
      </c>
      <c r="R1052" s="114"/>
      <c r="S1052" s="99"/>
      <c r="T1052" s="99"/>
      <c r="U1052" s="99"/>
      <c r="V1052" s="99"/>
      <c r="W1052" s="99"/>
      <c r="X1052" s="99"/>
      <c r="Y1052" s="99"/>
      <c r="Z1052" s="99"/>
      <c r="AA1052" s="99"/>
      <c r="AB1052" s="99"/>
      <c r="AC1052" s="99"/>
      <c r="AD1052" s="99"/>
      <c r="AE1052" s="99"/>
      <c r="AF1052" s="99"/>
      <c r="AG1052" s="99"/>
      <c r="AH1052" s="99"/>
      <c r="AI1052" s="99"/>
      <c r="AJ1052" s="99"/>
      <c r="AK1052" s="99"/>
      <c r="AL1052" s="99"/>
      <c r="AM1052" s="99"/>
      <c r="AN1052" s="99"/>
      <c r="AO1052" s="52"/>
      <c r="AP1052" s="52"/>
      <c r="AQ1052" s="52"/>
    </row>
    <row r="1053" spans="1:43">
      <c r="A1053" s="1" t="s">
        <v>7</v>
      </c>
      <c r="B1053" s="1">
        <v>13089021704</v>
      </c>
      <c r="C1053" s="1"/>
      <c r="D1053" s="12">
        <v>76.400000000000006</v>
      </c>
      <c r="E1053" s="12">
        <v>71.2</v>
      </c>
      <c r="F1053" s="12">
        <v>65.900000000000006</v>
      </c>
      <c r="G1053" s="12">
        <v>32.200000000000003</v>
      </c>
      <c r="H1053" s="12">
        <v>6.6</v>
      </c>
      <c r="I1053" s="12">
        <v>7.7</v>
      </c>
      <c r="J1053" s="12">
        <v>9.6</v>
      </c>
      <c r="K1053" s="12">
        <v>13.1</v>
      </c>
      <c r="L1053" s="12">
        <v>27.5</v>
      </c>
      <c r="M1053" s="12">
        <v>4.5</v>
      </c>
      <c r="N1053" s="12">
        <v>85.2</v>
      </c>
      <c r="O1053" s="12">
        <v>2.7</v>
      </c>
      <c r="P1053" s="12">
        <v>15</v>
      </c>
      <c r="Q1053" s="12">
        <v>6.1</v>
      </c>
      <c r="R1053" s="114"/>
      <c r="S1053" s="99"/>
      <c r="T1053" s="99"/>
      <c r="U1053" s="99"/>
      <c r="V1053" s="99"/>
      <c r="W1053" s="99"/>
      <c r="X1053" s="99"/>
      <c r="Y1053" s="99"/>
      <c r="Z1053" s="99"/>
      <c r="AA1053" s="99"/>
      <c r="AB1053" s="99"/>
      <c r="AC1053" s="99"/>
      <c r="AD1053" s="99"/>
      <c r="AE1053" s="99"/>
      <c r="AF1053" s="99"/>
      <c r="AG1053" s="99"/>
      <c r="AH1053" s="99"/>
      <c r="AI1053" s="99"/>
      <c r="AJ1053" s="99"/>
      <c r="AK1053" s="99"/>
      <c r="AL1053" s="99"/>
      <c r="AM1053" s="99"/>
      <c r="AN1053" s="99"/>
      <c r="AO1053" s="52"/>
      <c r="AP1053" s="52"/>
      <c r="AQ1053" s="52"/>
    </row>
    <row r="1054" spans="1:43">
      <c r="A1054" s="1" t="s">
        <v>7</v>
      </c>
      <c r="B1054" s="1">
        <v>13089021705</v>
      </c>
      <c r="C1054" s="1"/>
      <c r="D1054" s="12">
        <v>77.400000000000006</v>
      </c>
      <c r="E1054" s="12">
        <v>72.400000000000006</v>
      </c>
      <c r="F1054" s="12">
        <v>51.1</v>
      </c>
      <c r="G1054" s="12">
        <v>33</v>
      </c>
      <c r="H1054" s="12">
        <v>9.1</v>
      </c>
      <c r="I1054" s="12">
        <v>15</v>
      </c>
      <c r="J1054" s="12">
        <v>24.2</v>
      </c>
      <c r="K1054" s="12">
        <v>24.5</v>
      </c>
      <c r="L1054" s="12">
        <v>39.4</v>
      </c>
      <c r="M1054" s="12">
        <v>27.6</v>
      </c>
      <c r="N1054" s="12">
        <v>85.5</v>
      </c>
      <c r="O1054" s="12">
        <v>9.5</v>
      </c>
      <c r="P1054" s="12">
        <v>29.8</v>
      </c>
      <c r="Q1054" s="12">
        <v>10.199999999999999</v>
      </c>
      <c r="R1054" s="114"/>
      <c r="S1054" s="99"/>
      <c r="T1054" s="99"/>
      <c r="U1054" s="99"/>
      <c r="V1054" s="99"/>
      <c r="W1054" s="99"/>
      <c r="X1054" s="99"/>
      <c r="Y1054" s="99"/>
      <c r="Z1054" s="99"/>
      <c r="AA1054" s="99"/>
      <c r="AB1054" s="99"/>
      <c r="AC1054" s="99"/>
      <c r="AD1054" s="99"/>
      <c r="AE1054" s="99"/>
      <c r="AF1054" s="99"/>
      <c r="AG1054" s="99"/>
      <c r="AH1054" s="99"/>
      <c r="AI1054" s="99"/>
      <c r="AJ1054" s="99"/>
      <c r="AK1054" s="99"/>
      <c r="AL1054" s="99"/>
      <c r="AM1054" s="99"/>
      <c r="AN1054" s="99"/>
      <c r="AO1054" s="52"/>
      <c r="AP1054" s="52"/>
      <c r="AQ1054" s="52"/>
    </row>
    <row r="1055" spans="1:43">
      <c r="A1055" s="1" t="s">
        <v>7</v>
      </c>
      <c r="B1055" s="1">
        <v>13089021706</v>
      </c>
      <c r="C1055" s="1"/>
      <c r="D1055" s="12">
        <v>77.400000000000006</v>
      </c>
      <c r="E1055" s="12">
        <v>72.400000000000006</v>
      </c>
      <c r="F1055" s="12">
        <v>57.5</v>
      </c>
      <c r="G1055" s="12">
        <v>33</v>
      </c>
      <c r="H1055" s="12">
        <v>5.8</v>
      </c>
      <c r="I1055" s="12">
        <v>11.9133</v>
      </c>
      <c r="J1055" s="12">
        <v>15.6</v>
      </c>
      <c r="K1055" s="12">
        <v>11.7</v>
      </c>
      <c r="L1055" s="12">
        <v>33</v>
      </c>
      <c r="M1055" s="12">
        <v>7.4</v>
      </c>
      <c r="N1055" s="12">
        <v>85.5</v>
      </c>
      <c r="O1055" s="12">
        <v>4.0999999999999996</v>
      </c>
      <c r="P1055" s="12">
        <v>13.9</v>
      </c>
      <c r="Q1055" s="12">
        <v>4</v>
      </c>
      <c r="R1055" s="114"/>
      <c r="S1055" s="99"/>
      <c r="T1055" s="99"/>
      <c r="U1055" s="99"/>
      <c r="V1055" s="99"/>
      <c r="W1055" s="99"/>
      <c r="X1055" s="99"/>
      <c r="Y1055" s="99"/>
      <c r="Z1055" s="99"/>
      <c r="AA1055" s="99"/>
      <c r="AB1055" s="99"/>
      <c r="AC1055" s="99"/>
      <c r="AD1055" s="99"/>
      <c r="AE1055" s="99"/>
      <c r="AF1055" s="99"/>
      <c r="AG1055" s="99"/>
      <c r="AH1055" s="99"/>
      <c r="AI1055" s="99"/>
      <c r="AJ1055" s="99"/>
      <c r="AK1055" s="99"/>
      <c r="AL1055" s="99"/>
      <c r="AM1055" s="99"/>
      <c r="AN1055" s="99"/>
      <c r="AO1055" s="52"/>
      <c r="AP1055" s="52"/>
      <c r="AQ1055" s="52"/>
    </row>
    <row r="1056" spans="1:43">
      <c r="A1056" s="1" t="s">
        <v>7</v>
      </c>
      <c r="B1056" s="1">
        <v>13089021805</v>
      </c>
      <c r="C1056" s="1"/>
      <c r="D1056" s="12">
        <v>68.400000000000006</v>
      </c>
      <c r="E1056" s="12">
        <v>61.9</v>
      </c>
      <c r="F1056" s="12">
        <v>34.9</v>
      </c>
      <c r="G1056" s="12">
        <v>25.3</v>
      </c>
      <c r="H1056" s="12">
        <v>11.3</v>
      </c>
      <c r="I1056" s="12">
        <v>6.4</v>
      </c>
      <c r="J1056" s="12">
        <v>21</v>
      </c>
      <c r="K1056" s="12">
        <v>32</v>
      </c>
      <c r="L1056" s="12">
        <v>40.4</v>
      </c>
      <c r="M1056" s="12">
        <v>10.8</v>
      </c>
      <c r="N1056" s="12">
        <v>82.5</v>
      </c>
      <c r="O1056" s="12">
        <v>8.3000000000000007</v>
      </c>
      <c r="P1056" s="12">
        <v>27.2</v>
      </c>
      <c r="Q1056" s="12">
        <v>7.3</v>
      </c>
      <c r="R1056" s="114"/>
      <c r="S1056" s="99"/>
      <c r="T1056" s="99"/>
      <c r="U1056" s="99"/>
      <c r="V1056" s="99"/>
      <c r="W1056" s="99"/>
      <c r="X1056" s="99"/>
      <c r="Y1056" s="99"/>
      <c r="Z1056" s="99"/>
      <c r="AA1056" s="99"/>
      <c r="AB1056" s="99"/>
      <c r="AC1056" s="99"/>
      <c r="AD1056" s="99"/>
      <c r="AE1056" s="99"/>
      <c r="AF1056" s="99"/>
      <c r="AG1056" s="99"/>
      <c r="AH1056" s="99"/>
      <c r="AI1056" s="99"/>
      <c r="AJ1056" s="99"/>
      <c r="AK1056" s="99"/>
      <c r="AL1056" s="99"/>
      <c r="AM1056" s="99"/>
      <c r="AN1056" s="99"/>
      <c r="AO1056" s="52"/>
      <c r="AP1056" s="52"/>
      <c r="AQ1056" s="52"/>
    </row>
    <row r="1057" spans="1:43">
      <c r="A1057" s="1" t="s">
        <v>7</v>
      </c>
      <c r="B1057" s="1">
        <v>13089021806</v>
      </c>
      <c r="C1057" s="1"/>
      <c r="D1057" s="12">
        <v>68.599999999999994</v>
      </c>
      <c r="E1057" s="12">
        <v>62.1</v>
      </c>
      <c r="F1057" s="12">
        <v>40</v>
      </c>
      <c r="G1057" s="12">
        <v>25.3</v>
      </c>
      <c r="H1057" s="12">
        <v>7.5</v>
      </c>
      <c r="I1057" s="12">
        <v>15.4</v>
      </c>
      <c r="J1057" s="12">
        <v>52.1</v>
      </c>
      <c r="K1057" s="12">
        <v>51</v>
      </c>
      <c r="L1057" s="12">
        <v>46.7</v>
      </c>
      <c r="M1057" s="12">
        <v>30.8</v>
      </c>
      <c r="N1057" s="12">
        <v>82.8</v>
      </c>
      <c r="O1057" s="12">
        <v>15.6</v>
      </c>
      <c r="P1057" s="12">
        <v>36.700000000000003</v>
      </c>
      <c r="Q1057" s="12">
        <v>16.5</v>
      </c>
      <c r="R1057" s="114"/>
      <c r="S1057" s="99"/>
      <c r="T1057" s="99"/>
      <c r="U1057" s="99"/>
      <c r="V1057" s="99"/>
      <c r="W1057" s="99"/>
      <c r="X1057" s="99"/>
      <c r="Y1057" s="99"/>
      <c r="Z1057" s="99"/>
      <c r="AA1057" s="99"/>
      <c r="AB1057" s="99"/>
      <c r="AC1057" s="99"/>
      <c r="AD1057" s="99"/>
      <c r="AE1057" s="99"/>
      <c r="AF1057" s="99"/>
      <c r="AG1057" s="99"/>
      <c r="AH1057" s="99"/>
      <c r="AI1057" s="99"/>
      <c r="AJ1057" s="99"/>
      <c r="AK1057" s="99"/>
      <c r="AL1057" s="99"/>
      <c r="AM1057" s="99"/>
      <c r="AN1057" s="99"/>
      <c r="AO1057" s="52"/>
      <c r="AP1057" s="52"/>
      <c r="AQ1057" s="52"/>
    </row>
    <row r="1058" spans="1:43">
      <c r="A1058" s="1" t="s">
        <v>7</v>
      </c>
      <c r="B1058" s="1">
        <v>13089021808</v>
      </c>
      <c r="C1058" s="1"/>
      <c r="D1058" s="12">
        <v>77.400000000000006</v>
      </c>
      <c r="E1058" s="12">
        <v>72.400000000000006</v>
      </c>
      <c r="F1058" s="12">
        <v>45.1</v>
      </c>
      <c r="G1058" s="12">
        <v>33</v>
      </c>
      <c r="H1058" s="12">
        <v>8.6</v>
      </c>
      <c r="I1058" s="12">
        <v>4.9000000000000004</v>
      </c>
      <c r="J1058" s="12">
        <v>17.5</v>
      </c>
      <c r="K1058" s="12">
        <v>21.8</v>
      </c>
      <c r="L1058" s="12">
        <v>31.1</v>
      </c>
      <c r="M1058" s="12">
        <v>11.4</v>
      </c>
      <c r="N1058" s="12">
        <v>85.5</v>
      </c>
      <c r="O1058" s="12">
        <v>6.7</v>
      </c>
      <c r="P1058" s="12">
        <v>16.100000000000001</v>
      </c>
      <c r="Q1058" s="12">
        <v>4.5999999999999996</v>
      </c>
      <c r="R1058" s="114"/>
      <c r="S1058" s="99"/>
      <c r="T1058" s="99"/>
      <c r="U1058" s="99"/>
      <c r="V1058" s="99"/>
      <c r="W1058" s="99"/>
      <c r="X1058" s="99"/>
      <c r="Y1058" s="99"/>
      <c r="Z1058" s="99"/>
      <c r="AA1058" s="99"/>
      <c r="AB1058" s="99"/>
      <c r="AC1058" s="99"/>
      <c r="AD1058" s="99"/>
      <c r="AE1058" s="99"/>
      <c r="AF1058" s="99"/>
      <c r="AG1058" s="99"/>
      <c r="AH1058" s="99"/>
      <c r="AI1058" s="99"/>
      <c r="AJ1058" s="99"/>
      <c r="AK1058" s="99"/>
      <c r="AL1058" s="99"/>
      <c r="AM1058" s="99"/>
      <c r="AN1058" s="99"/>
      <c r="AO1058" s="52"/>
      <c r="AP1058" s="52"/>
      <c r="AQ1058" s="52"/>
    </row>
    <row r="1059" spans="1:43">
      <c r="A1059" s="1" t="s">
        <v>7</v>
      </c>
      <c r="B1059" s="1">
        <v>13089021809</v>
      </c>
      <c r="C1059" s="1"/>
      <c r="D1059" s="12">
        <v>69.599999999999994</v>
      </c>
      <c r="E1059" s="12">
        <v>63.3</v>
      </c>
      <c r="F1059" s="12">
        <v>61.9</v>
      </c>
      <c r="G1059" s="12">
        <v>26.2</v>
      </c>
      <c r="H1059" s="12">
        <v>6</v>
      </c>
      <c r="I1059" s="12">
        <v>5.3</v>
      </c>
      <c r="J1059" s="12">
        <v>8.8000000000000007</v>
      </c>
      <c r="K1059" s="12">
        <v>8.4</v>
      </c>
      <c r="L1059" s="12">
        <v>21.9</v>
      </c>
      <c r="M1059" s="12">
        <v>3.4</v>
      </c>
      <c r="N1059" s="12">
        <v>83.1</v>
      </c>
      <c r="O1059" s="12">
        <v>4.2</v>
      </c>
      <c r="P1059" s="12">
        <v>9.5</v>
      </c>
      <c r="Q1059" s="12">
        <v>9.5</v>
      </c>
      <c r="R1059" s="114"/>
      <c r="S1059" s="99"/>
      <c r="T1059" s="99"/>
      <c r="U1059" s="99"/>
      <c r="V1059" s="99"/>
      <c r="W1059" s="99"/>
      <c r="X1059" s="99"/>
      <c r="Y1059" s="99"/>
      <c r="Z1059" s="99"/>
      <c r="AA1059" s="99"/>
      <c r="AB1059" s="99"/>
      <c r="AC1059" s="99"/>
      <c r="AD1059" s="99"/>
      <c r="AE1059" s="99"/>
      <c r="AF1059" s="99"/>
      <c r="AG1059" s="99"/>
      <c r="AH1059" s="99"/>
      <c r="AI1059" s="99"/>
      <c r="AJ1059" s="99"/>
      <c r="AK1059" s="99"/>
      <c r="AL1059" s="99"/>
      <c r="AM1059" s="99"/>
      <c r="AN1059" s="99"/>
      <c r="AO1059" s="52"/>
      <c r="AP1059" s="52"/>
      <c r="AQ1059" s="52"/>
    </row>
    <row r="1060" spans="1:43">
      <c r="A1060" s="1" t="s">
        <v>7</v>
      </c>
      <c r="B1060" s="1">
        <v>13089021810</v>
      </c>
      <c r="C1060" s="1"/>
      <c r="D1060" s="12">
        <v>71</v>
      </c>
      <c r="E1060" s="12">
        <v>64.900000000000006</v>
      </c>
      <c r="F1060" s="12">
        <v>55.4</v>
      </c>
      <c r="G1060" s="12">
        <v>27.5</v>
      </c>
      <c r="H1060" s="12">
        <v>9.9</v>
      </c>
      <c r="I1060" s="12">
        <v>2.4</v>
      </c>
      <c r="J1060" s="12">
        <v>10.5</v>
      </c>
      <c r="K1060" s="12">
        <v>10.1</v>
      </c>
      <c r="L1060" s="12">
        <v>29.9</v>
      </c>
      <c r="M1060" s="12">
        <v>3.5</v>
      </c>
      <c r="N1060" s="12">
        <v>83.6</v>
      </c>
      <c r="O1060" s="12">
        <v>3.1</v>
      </c>
      <c r="P1060" s="12">
        <v>14.7</v>
      </c>
      <c r="Q1060" s="12">
        <v>11.2</v>
      </c>
      <c r="R1060" s="114"/>
      <c r="S1060" s="99"/>
      <c r="T1060" s="99"/>
      <c r="U1060" s="99"/>
      <c r="V1060" s="99"/>
      <c r="W1060" s="99"/>
      <c r="X1060" s="99"/>
      <c r="Y1060" s="99"/>
      <c r="Z1060" s="99"/>
      <c r="AA1060" s="99"/>
      <c r="AB1060" s="99"/>
      <c r="AC1060" s="99"/>
      <c r="AD1060" s="99"/>
      <c r="AE1060" s="99"/>
      <c r="AF1060" s="99"/>
      <c r="AG1060" s="99"/>
      <c r="AH1060" s="99"/>
      <c r="AI1060" s="99"/>
      <c r="AJ1060" s="99"/>
      <c r="AK1060" s="99"/>
      <c r="AL1060" s="99"/>
      <c r="AM1060" s="99"/>
      <c r="AN1060" s="99"/>
      <c r="AO1060" s="52"/>
      <c r="AP1060" s="52"/>
      <c r="AQ1060" s="52"/>
    </row>
    <row r="1061" spans="1:43">
      <c r="A1061" s="1" t="s">
        <v>7</v>
      </c>
      <c r="B1061" s="1">
        <v>13089021812</v>
      </c>
      <c r="C1061" s="1"/>
      <c r="D1061" s="12">
        <v>74.2</v>
      </c>
      <c r="E1061" s="12">
        <v>68.7</v>
      </c>
      <c r="F1061" s="12">
        <v>46.3</v>
      </c>
      <c r="G1061" s="12">
        <v>30.3</v>
      </c>
      <c r="H1061" s="12">
        <v>8.8000000000000007</v>
      </c>
      <c r="I1061" s="12">
        <v>9.5</v>
      </c>
      <c r="J1061" s="12">
        <v>17.3</v>
      </c>
      <c r="K1061" s="12">
        <v>24.5</v>
      </c>
      <c r="L1061" s="12">
        <v>35.1</v>
      </c>
      <c r="M1061" s="12">
        <v>22.9</v>
      </c>
      <c r="N1061" s="12">
        <v>84.7</v>
      </c>
      <c r="O1061" s="12">
        <v>10</v>
      </c>
      <c r="P1061" s="12">
        <v>25.3</v>
      </c>
      <c r="Q1061" s="12">
        <v>7.7</v>
      </c>
      <c r="R1061" s="114"/>
      <c r="S1061" s="99"/>
      <c r="T1061" s="99"/>
      <c r="U1061" s="99"/>
      <c r="V1061" s="99"/>
      <c r="W1061" s="99"/>
      <c r="X1061" s="99"/>
      <c r="Y1061" s="99"/>
      <c r="Z1061" s="99"/>
      <c r="AA1061" s="99"/>
      <c r="AB1061" s="99"/>
      <c r="AC1061" s="99"/>
      <c r="AD1061" s="99"/>
      <c r="AE1061" s="99"/>
      <c r="AF1061" s="99"/>
      <c r="AG1061" s="99"/>
      <c r="AH1061" s="99"/>
      <c r="AI1061" s="99"/>
      <c r="AJ1061" s="99"/>
      <c r="AK1061" s="99"/>
      <c r="AL1061" s="99"/>
      <c r="AM1061" s="99"/>
      <c r="AN1061" s="99"/>
      <c r="AO1061" s="52"/>
      <c r="AP1061" s="52"/>
      <c r="AQ1061" s="52"/>
    </row>
    <row r="1062" spans="1:43">
      <c r="A1062" s="4" t="s">
        <v>7</v>
      </c>
      <c r="B1062" s="4">
        <v>13089021813</v>
      </c>
      <c r="C1062" s="4"/>
      <c r="D1062" s="13">
        <v>77.400000000000006</v>
      </c>
      <c r="E1062" s="13">
        <v>72.400000000000006</v>
      </c>
      <c r="F1062" s="13">
        <v>24.5</v>
      </c>
      <c r="G1062" s="13">
        <v>33</v>
      </c>
      <c r="H1062" s="13">
        <v>11.2</v>
      </c>
      <c r="I1062" s="13">
        <v>21.2</v>
      </c>
      <c r="J1062" s="13">
        <v>35.4</v>
      </c>
      <c r="K1062" s="13">
        <v>63.1</v>
      </c>
      <c r="L1062" s="13">
        <v>66.3</v>
      </c>
      <c r="M1062" s="13">
        <v>29.1</v>
      </c>
      <c r="N1062" s="13">
        <v>85.5</v>
      </c>
      <c r="O1062" s="13">
        <v>29</v>
      </c>
      <c r="P1062" s="13">
        <v>57.9</v>
      </c>
      <c r="Q1062" s="13">
        <v>15.1</v>
      </c>
      <c r="R1062" s="114"/>
      <c r="S1062" s="99"/>
      <c r="T1062" s="99"/>
      <c r="U1062" s="99"/>
      <c r="V1062" s="99"/>
      <c r="W1062" s="99"/>
      <c r="X1062" s="99"/>
      <c r="Y1062" s="99"/>
      <c r="Z1062" s="99"/>
      <c r="AA1062" s="99"/>
      <c r="AB1062" s="99"/>
      <c r="AC1062" s="99"/>
      <c r="AD1062" s="99"/>
      <c r="AE1062" s="99"/>
      <c r="AF1062" s="99"/>
      <c r="AG1062" s="99"/>
      <c r="AH1062" s="99"/>
      <c r="AI1062" s="99"/>
      <c r="AJ1062" s="99"/>
      <c r="AK1062" s="99"/>
      <c r="AL1062" s="99"/>
      <c r="AM1062" s="99"/>
      <c r="AN1062" s="99"/>
      <c r="AO1062" s="52"/>
      <c r="AP1062" s="52"/>
      <c r="AQ1062" s="52"/>
    </row>
    <row r="1063" spans="1:43">
      <c r="A1063" s="4" t="s">
        <v>7</v>
      </c>
      <c r="B1063" s="4">
        <v>13089021814</v>
      </c>
      <c r="C1063" s="4"/>
      <c r="D1063" s="13">
        <v>76</v>
      </c>
      <c r="E1063" s="13">
        <v>70.8</v>
      </c>
      <c r="F1063" s="13">
        <v>28.8</v>
      </c>
      <c r="G1063" s="13">
        <v>31.9</v>
      </c>
      <c r="H1063" s="13">
        <v>7.8</v>
      </c>
      <c r="I1063" s="13">
        <v>35.6</v>
      </c>
      <c r="J1063" s="13">
        <v>45.2</v>
      </c>
      <c r="K1063" s="13">
        <v>64</v>
      </c>
      <c r="L1063" s="13">
        <v>48.8</v>
      </c>
      <c r="M1063" s="13">
        <v>35.6</v>
      </c>
      <c r="N1063" s="13">
        <v>85.2</v>
      </c>
      <c r="O1063" s="13">
        <v>21.1</v>
      </c>
      <c r="P1063" s="13">
        <v>50.3</v>
      </c>
      <c r="Q1063" s="13">
        <v>11.5</v>
      </c>
      <c r="R1063" s="114"/>
      <c r="S1063" s="99"/>
      <c r="T1063" s="99"/>
      <c r="U1063" s="99"/>
      <c r="V1063" s="99"/>
      <c r="W1063" s="99"/>
      <c r="X1063" s="99"/>
      <c r="Y1063" s="99"/>
      <c r="Z1063" s="99"/>
      <c r="AA1063" s="99"/>
      <c r="AB1063" s="99"/>
      <c r="AC1063" s="99"/>
      <c r="AD1063" s="99"/>
      <c r="AE1063" s="99"/>
      <c r="AF1063" s="99"/>
      <c r="AG1063" s="99"/>
      <c r="AH1063" s="99"/>
      <c r="AI1063" s="99"/>
      <c r="AJ1063" s="99"/>
      <c r="AK1063" s="99"/>
      <c r="AL1063" s="99"/>
      <c r="AM1063" s="99"/>
      <c r="AN1063" s="99"/>
      <c r="AO1063" s="52"/>
      <c r="AP1063" s="52"/>
      <c r="AQ1063" s="52"/>
    </row>
    <row r="1064" spans="1:43">
      <c r="A1064" s="1" t="s">
        <v>7</v>
      </c>
      <c r="B1064" s="1">
        <v>13089021906</v>
      </c>
      <c r="C1064" s="1"/>
      <c r="D1064" s="12">
        <v>59.4</v>
      </c>
      <c r="E1064" s="12">
        <v>51.2</v>
      </c>
      <c r="F1064" s="12">
        <v>22.9</v>
      </c>
      <c r="G1064" s="12">
        <v>21.3</v>
      </c>
      <c r="H1064" s="12">
        <v>14.1</v>
      </c>
      <c r="I1064" s="12">
        <v>12.8</v>
      </c>
      <c r="J1064" s="12">
        <v>17.100000000000001</v>
      </c>
      <c r="K1064" s="12">
        <v>42.2</v>
      </c>
      <c r="L1064" s="12">
        <v>50</v>
      </c>
      <c r="M1064" s="12">
        <v>16.7</v>
      </c>
      <c r="N1064" s="12">
        <v>72.400000000000006</v>
      </c>
      <c r="O1064" s="12">
        <v>13.2</v>
      </c>
      <c r="P1064" s="12">
        <v>31.2</v>
      </c>
      <c r="Q1064" s="12">
        <v>22.7</v>
      </c>
      <c r="R1064" s="114"/>
      <c r="S1064" s="99"/>
      <c r="T1064" s="99"/>
      <c r="U1064" s="99"/>
      <c r="V1064" s="99"/>
      <c r="W1064" s="99"/>
      <c r="X1064" s="99"/>
      <c r="Y1064" s="99"/>
      <c r="Z1064" s="99"/>
      <c r="AA1064" s="99"/>
      <c r="AB1064" s="99"/>
      <c r="AC1064" s="99"/>
      <c r="AD1064" s="99"/>
      <c r="AE1064" s="99"/>
      <c r="AF1064" s="99"/>
      <c r="AG1064" s="99"/>
      <c r="AH1064" s="99"/>
      <c r="AI1064" s="99"/>
      <c r="AJ1064" s="99"/>
      <c r="AK1064" s="99"/>
      <c r="AL1064" s="99"/>
      <c r="AM1064" s="99"/>
      <c r="AN1064" s="99"/>
      <c r="AO1064" s="52"/>
      <c r="AP1064" s="52"/>
      <c r="AQ1064" s="52"/>
    </row>
    <row r="1065" spans="1:43">
      <c r="A1065" s="1" t="s">
        <v>7</v>
      </c>
      <c r="B1065" s="1">
        <v>13089021907</v>
      </c>
      <c r="C1065" s="1"/>
      <c r="D1065" s="12">
        <v>69.2</v>
      </c>
      <c r="E1065" s="12">
        <v>61.6</v>
      </c>
      <c r="F1065" s="12">
        <v>23</v>
      </c>
      <c r="G1065" s="12">
        <v>24.8</v>
      </c>
      <c r="H1065" s="12">
        <v>10.5</v>
      </c>
      <c r="I1065" s="12">
        <v>7.7</v>
      </c>
      <c r="J1065" s="12">
        <v>25.7</v>
      </c>
      <c r="K1065" s="12">
        <v>25.4</v>
      </c>
      <c r="L1065" s="12">
        <v>31.7</v>
      </c>
      <c r="M1065" s="12">
        <v>11.6</v>
      </c>
      <c r="N1065" s="12">
        <v>78.2</v>
      </c>
      <c r="O1065" s="12">
        <v>6.5</v>
      </c>
      <c r="P1065" s="12">
        <v>22.2</v>
      </c>
      <c r="Q1065" s="12">
        <v>15.8</v>
      </c>
      <c r="R1065" s="114"/>
      <c r="S1065" s="99"/>
      <c r="T1065" s="99"/>
      <c r="U1065" s="99"/>
      <c r="V1065" s="99"/>
      <c r="W1065" s="99"/>
      <c r="X1065" s="99"/>
      <c r="Y1065" s="99"/>
      <c r="Z1065" s="99"/>
      <c r="AA1065" s="99"/>
      <c r="AB1065" s="99"/>
      <c r="AC1065" s="99"/>
      <c r="AD1065" s="99"/>
      <c r="AE1065" s="99"/>
      <c r="AF1065" s="99"/>
      <c r="AG1065" s="99"/>
      <c r="AH1065" s="99"/>
      <c r="AI1065" s="99"/>
      <c r="AJ1065" s="99"/>
      <c r="AK1065" s="99"/>
      <c r="AL1065" s="99"/>
      <c r="AM1065" s="99"/>
      <c r="AN1065" s="99"/>
      <c r="AO1065" s="52"/>
      <c r="AP1065" s="52"/>
      <c r="AQ1065" s="52"/>
    </row>
    <row r="1066" spans="1:43">
      <c r="A1066" s="1" t="s">
        <v>7</v>
      </c>
      <c r="B1066" s="1">
        <v>13089021908</v>
      </c>
      <c r="C1066" s="1"/>
      <c r="D1066" s="12">
        <v>59.4</v>
      </c>
      <c r="E1066" s="12">
        <v>51.2</v>
      </c>
      <c r="F1066" s="12">
        <v>31</v>
      </c>
      <c r="G1066" s="12">
        <v>21.3</v>
      </c>
      <c r="H1066" s="12">
        <v>13.3</v>
      </c>
      <c r="I1066" s="12">
        <v>6.8</v>
      </c>
      <c r="J1066" s="12">
        <v>56.9</v>
      </c>
      <c r="K1066" s="12">
        <v>51.6</v>
      </c>
      <c r="L1066" s="12">
        <v>43.6</v>
      </c>
      <c r="M1066" s="12">
        <v>21.8</v>
      </c>
      <c r="N1066" s="12">
        <v>72.400000000000006</v>
      </c>
      <c r="O1066" s="12">
        <v>12.5</v>
      </c>
      <c r="P1066" s="12">
        <v>27.3</v>
      </c>
      <c r="Q1066" s="12">
        <v>21.8</v>
      </c>
      <c r="R1066" s="114"/>
      <c r="S1066" s="99"/>
      <c r="T1066" s="99"/>
      <c r="U1066" s="99"/>
      <c r="V1066" s="99"/>
      <c r="W1066" s="99"/>
      <c r="X1066" s="99"/>
      <c r="Y1066" s="99"/>
      <c r="Z1066" s="99"/>
      <c r="AA1066" s="99"/>
      <c r="AB1066" s="99"/>
      <c r="AC1066" s="99"/>
      <c r="AD1066" s="99"/>
      <c r="AE1066" s="99"/>
      <c r="AF1066" s="99"/>
      <c r="AG1066" s="99"/>
      <c r="AH1066" s="99"/>
      <c r="AI1066" s="99"/>
      <c r="AJ1066" s="99"/>
      <c r="AK1066" s="99"/>
      <c r="AL1066" s="99"/>
      <c r="AM1066" s="99"/>
      <c r="AN1066" s="99"/>
      <c r="AO1066" s="52"/>
      <c r="AP1066" s="52"/>
      <c r="AQ1066" s="52"/>
    </row>
    <row r="1067" spans="1:43">
      <c r="A1067" s="1" t="s">
        <v>7</v>
      </c>
      <c r="B1067" s="1">
        <v>13089021909</v>
      </c>
      <c r="C1067" s="1"/>
      <c r="D1067" s="12">
        <v>55</v>
      </c>
      <c r="E1067" s="12">
        <v>53.2</v>
      </c>
      <c r="F1067" s="12">
        <v>30.7</v>
      </c>
      <c r="G1067" s="12">
        <v>13.6</v>
      </c>
      <c r="H1067" s="12">
        <v>9.9</v>
      </c>
      <c r="I1067" s="12">
        <v>8.4</v>
      </c>
      <c r="J1067" s="12">
        <v>68.3</v>
      </c>
      <c r="K1067" s="12">
        <v>48.3</v>
      </c>
      <c r="L1067" s="12">
        <v>47.9</v>
      </c>
      <c r="M1067" s="12">
        <v>14.9</v>
      </c>
      <c r="N1067" s="12">
        <v>69.3</v>
      </c>
      <c r="O1067" s="12">
        <v>9.4</v>
      </c>
      <c r="P1067" s="12">
        <v>29.4</v>
      </c>
      <c r="Q1067" s="12">
        <v>25.6</v>
      </c>
      <c r="R1067" s="114"/>
      <c r="S1067" s="99"/>
      <c r="T1067" s="99"/>
      <c r="U1067" s="99"/>
      <c r="V1067" s="99"/>
      <c r="W1067" s="99"/>
      <c r="X1067" s="99"/>
      <c r="Y1067" s="99"/>
      <c r="Z1067" s="99"/>
      <c r="AA1067" s="99"/>
      <c r="AB1067" s="99"/>
      <c r="AC1067" s="99"/>
      <c r="AD1067" s="99"/>
      <c r="AE1067" s="99"/>
      <c r="AF1067" s="99"/>
      <c r="AG1067" s="99"/>
      <c r="AH1067" s="99"/>
      <c r="AI1067" s="99"/>
      <c r="AJ1067" s="99"/>
      <c r="AK1067" s="99"/>
      <c r="AL1067" s="99"/>
      <c r="AM1067" s="99"/>
      <c r="AN1067" s="99"/>
      <c r="AO1067" s="52"/>
      <c r="AP1067" s="52"/>
      <c r="AQ1067" s="52"/>
    </row>
    <row r="1068" spans="1:43">
      <c r="A1068" s="1" t="s">
        <v>7</v>
      </c>
      <c r="B1068" s="1">
        <v>13089021910</v>
      </c>
      <c r="C1068" s="1"/>
      <c r="D1068" s="12">
        <v>63.6</v>
      </c>
      <c r="E1068" s="12">
        <v>56.2</v>
      </c>
      <c r="F1068" s="12">
        <v>25.9</v>
      </c>
      <c r="G1068" s="12">
        <v>22.9</v>
      </c>
      <c r="H1068" s="12">
        <v>10.199999999999999</v>
      </c>
      <c r="I1068" s="12">
        <v>17.5</v>
      </c>
      <c r="J1068" s="12">
        <v>24.5</v>
      </c>
      <c r="K1068" s="12">
        <v>33.200000000000003</v>
      </c>
      <c r="L1068" s="12">
        <v>46.2</v>
      </c>
      <c r="M1068" s="12">
        <v>10</v>
      </c>
      <c r="N1068" s="12">
        <v>76.7</v>
      </c>
      <c r="O1068" s="12">
        <v>9.1999999999999993</v>
      </c>
      <c r="P1068" s="12">
        <v>29.3</v>
      </c>
      <c r="Q1068" s="12">
        <v>14.6</v>
      </c>
      <c r="R1068" s="114"/>
      <c r="S1068" s="99"/>
      <c r="T1068" s="99"/>
      <c r="U1068" s="99"/>
      <c r="V1068" s="99"/>
      <c r="W1068" s="99"/>
      <c r="X1068" s="99"/>
      <c r="Y1068" s="99"/>
      <c r="Z1068" s="99"/>
      <c r="AA1068" s="99"/>
      <c r="AB1068" s="99"/>
      <c r="AC1068" s="99"/>
      <c r="AD1068" s="99"/>
      <c r="AE1068" s="99"/>
      <c r="AF1068" s="99"/>
      <c r="AG1068" s="99"/>
      <c r="AH1068" s="99"/>
      <c r="AI1068" s="99"/>
      <c r="AJ1068" s="99"/>
      <c r="AK1068" s="99"/>
      <c r="AL1068" s="99"/>
      <c r="AM1068" s="99"/>
      <c r="AN1068" s="99"/>
      <c r="AO1068" s="52"/>
      <c r="AP1068" s="52"/>
      <c r="AQ1068" s="52"/>
    </row>
    <row r="1069" spans="1:43">
      <c r="A1069" s="1" t="s">
        <v>7</v>
      </c>
      <c r="B1069" s="1">
        <v>13089021911</v>
      </c>
      <c r="C1069" s="1"/>
      <c r="D1069" s="12">
        <v>59.4</v>
      </c>
      <c r="E1069" s="12">
        <v>51.2</v>
      </c>
      <c r="F1069" s="12">
        <v>30.4</v>
      </c>
      <c r="G1069" s="12">
        <v>21.3</v>
      </c>
      <c r="H1069" s="12">
        <v>10.6</v>
      </c>
      <c r="I1069" s="12">
        <v>36.200000000000003</v>
      </c>
      <c r="J1069" s="12">
        <v>51.4</v>
      </c>
      <c r="K1069" s="12">
        <v>78.3</v>
      </c>
      <c r="L1069" s="12">
        <v>68.900000000000006</v>
      </c>
      <c r="M1069" s="12">
        <v>16.899999999999999</v>
      </c>
      <c r="N1069" s="12">
        <v>72.400000000000006</v>
      </c>
      <c r="O1069" s="12">
        <v>8.1999999999999993</v>
      </c>
      <c r="P1069" s="12">
        <v>58.2</v>
      </c>
      <c r="Q1069" s="12">
        <v>33.5</v>
      </c>
      <c r="R1069" s="114"/>
      <c r="S1069" s="99"/>
      <c r="T1069" s="99"/>
      <c r="U1069" s="99"/>
      <c r="V1069" s="99"/>
      <c r="W1069" s="99"/>
      <c r="X1069" s="99"/>
      <c r="Y1069" s="99"/>
      <c r="Z1069" s="99"/>
      <c r="AA1069" s="99"/>
      <c r="AB1069" s="99"/>
      <c r="AC1069" s="99"/>
      <c r="AD1069" s="99"/>
      <c r="AE1069" s="99"/>
      <c r="AF1069" s="99"/>
      <c r="AG1069" s="99"/>
      <c r="AH1069" s="99"/>
      <c r="AI1069" s="99"/>
      <c r="AJ1069" s="99"/>
      <c r="AK1069" s="99"/>
      <c r="AL1069" s="99"/>
      <c r="AM1069" s="99"/>
      <c r="AN1069" s="99"/>
      <c r="AO1069" s="52"/>
      <c r="AP1069" s="52"/>
      <c r="AQ1069" s="52"/>
    </row>
    <row r="1070" spans="1:43">
      <c r="A1070" s="1" t="s">
        <v>7</v>
      </c>
      <c r="B1070" s="1">
        <v>13089021912</v>
      </c>
      <c r="C1070" s="1"/>
      <c r="D1070" s="12">
        <v>68.599999999999994</v>
      </c>
      <c r="E1070" s="12">
        <v>62.1</v>
      </c>
      <c r="F1070" s="12">
        <v>41.3</v>
      </c>
      <c r="G1070" s="12">
        <v>25.3</v>
      </c>
      <c r="H1070" s="12">
        <v>6.1</v>
      </c>
      <c r="I1070" s="12">
        <v>12.2</v>
      </c>
      <c r="J1070" s="12">
        <v>6.0021000000000004</v>
      </c>
      <c r="K1070" s="12">
        <v>9.9</v>
      </c>
      <c r="L1070" s="12">
        <v>39.799999999999997</v>
      </c>
      <c r="M1070" s="12">
        <v>3.2524000000000002</v>
      </c>
      <c r="N1070" s="12">
        <v>82.8</v>
      </c>
      <c r="O1070" s="12">
        <v>2.4</v>
      </c>
      <c r="P1070" s="12">
        <v>9.8000000000000007</v>
      </c>
      <c r="Q1070" s="12">
        <v>11.3</v>
      </c>
      <c r="R1070" s="114"/>
      <c r="S1070" s="99"/>
      <c r="T1070" s="99"/>
      <c r="U1070" s="99"/>
      <c r="V1070" s="99"/>
      <c r="W1070" s="99"/>
      <c r="X1070" s="99"/>
      <c r="Y1070" s="99"/>
      <c r="Z1070" s="99"/>
      <c r="AA1070" s="99"/>
      <c r="AB1070" s="99"/>
      <c r="AC1070" s="99"/>
      <c r="AD1070" s="99"/>
      <c r="AE1070" s="99"/>
      <c r="AF1070" s="99"/>
      <c r="AG1070" s="99"/>
      <c r="AH1070" s="99"/>
      <c r="AI1070" s="99"/>
      <c r="AJ1070" s="99"/>
      <c r="AK1070" s="99"/>
      <c r="AL1070" s="99"/>
      <c r="AM1070" s="99"/>
      <c r="AN1070" s="99"/>
      <c r="AO1070" s="52"/>
      <c r="AP1070" s="52"/>
      <c r="AQ1070" s="52"/>
    </row>
    <row r="1071" spans="1:43">
      <c r="A1071" s="1" t="s">
        <v>7</v>
      </c>
      <c r="B1071" s="1">
        <v>13089021913</v>
      </c>
      <c r="C1071" s="1"/>
      <c r="D1071" s="12">
        <v>59.4</v>
      </c>
      <c r="E1071" s="12">
        <v>51.2</v>
      </c>
      <c r="F1071" s="12">
        <v>21.4</v>
      </c>
      <c r="G1071" s="12">
        <v>21.3</v>
      </c>
      <c r="H1071" s="12">
        <v>12.5</v>
      </c>
      <c r="I1071" s="12">
        <v>3.7</v>
      </c>
      <c r="J1071" s="12">
        <v>36.4</v>
      </c>
      <c r="K1071" s="12">
        <v>69.3</v>
      </c>
      <c r="L1071" s="12">
        <v>43.4</v>
      </c>
      <c r="M1071" s="12">
        <v>13</v>
      </c>
      <c r="N1071" s="12">
        <v>72.400000000000006</v>
      </c>
      <c r="O1071" s="12">
        <v>8.6</v>
      </c>
      <c r="P1071" s="12">
        <v>53.4</v>
      </c>
      <c r="Q1071" s="12">
        <v>14.1</v>
      </c>
      <c r="R1071" s="114"/>
      <c r="S1071" s="99"/>
      <c r="T1071" s="99"/>
      <c r="U1071" s="99"/>
      <c r="V1071" s="99"/>
      <c r="W1071" s="99"/>
      <c r="X1071" s="99"/>
      <c r="Y1071" s="99"/>
      <c r="Z1071" s="99"/>
      <c r="AA1071" s="99"/>
      <c r="AB1071" s="99"/>
      <c r="AC1071" s="99"/>
      <c r="AD1071" s="99"/>
      <c r="AE1071" s="99"/>
      <c r="AF1071" s="99"/>
      <c r="AG1071" s="99"/>
      <c r="AH1071" s="99"/>
      <c r="AI1071" s="99"/>
      <c r="AJ1071" s="99"/>
      <c r="AK1071" s="99"/>
      <c r="AL1071" s="99"/>
      <c r="AM1071" s="99"/>
      <c r="AN1071" s="99"/>
      <c r="AO1071" s="52"/>
      <c r="AP1071" s="52"/>
      <c r="AQ1071" s="52"/>
    </row>
    <row r="1072" spans="1:43">
      <c r="A1072" s="1" t="s">
        <v>7</v>
      </c>
      <c r="B1072" s="1">
        <v>13089022001</v>
      </c>
      <c r="C1072" s="1"/>
      <c r="D1072" s="12">
        <v>72.400000000000006</v>
      </c>
      <c r="E1072" s="12">
        <v>63.3</v>
      </c>
      <c r="F1072" s="12">
        <v>38.299999999999997</v>
      </c>
      <c r="G1072" s="12">
        <v>27.5</v>
      </c>
      <c r="H1072" s="12">
        <v>9.5</v>
      </c>
      <c r="I1072" s="12">
        <v>13.8</v>
      </c>
      <c r="J1072" s="12">
        <v>52.3</v>
      </c>
      <c r="K1072" s="12">
        <v>27.2</v>
      </c>
      <c r="L1072" s="12">
        <v>35.4</v>
      </c>
      <c r="M1072" s="12">
        <v>5.4</v>
      </c>
      <c r="N1072" s="12">
        <v>79.3</v>
      </c>
      <c r="O1072" s="12">
        <v>11.5</v>
      </c>
      <c r="P1072" s="12">
        <v>22.5</v>
      </c>
      <c r="Q1072" s="12">
        <v>12.6</v>
      </c>
      <c r="R1072" s="114"/>
      <c r="S1072" s="99"/>
      <c r="T1072" s="99"/>
      <c r="U1072" s="99"/>
      <c r="V1072" s="99"/>
      <c r="W1072" s="99"/>
      <c r="X1072" s="99"/>
      <c r="Y1072" s="99"/>
      <c r="Z1072" s="99"/>
      <c r="AA1072" s="99"/>
      <c r="AB1072" s="99"/>
      <c r="AC1072" s="99"/>
      <c r="AD1072" s="99"/>
      <c r="AE1072" s="99"/>
      <c r="AF1072" s="99"/>
      <c r="AG1072" s="99"/>
      <c r="AH1072" s="99"/>
      <c r="AI1072" s="99"/>
      <c r="AJ1072" s="99"/>
      <c r="AK1072" s="99"/>
      <c r="AL1072" s="99"/>
      <c r="AM1072" s="99"/>
      <c r="AN1072" s="99"/>
      <c r="AO1072" s="52"/>
      <c r="AP1072" s="52"/>
      <c r="AQ1072" s="52"/>
    </row>
    <row r="1073" spans="1:43">
      <c r="A1073" s="6" t="s">
        <v>7</v>
      </c>
      <c r="B1073" s="6">
        <v>13089022004</v>
      </c>
      <c r="C1073" s="6"/>
      <c r="D1073" s="15">
        <v>54.2</v>
      </c>
      <c r="E1073" s="15">
        <v>53.6</v>
      </c>
      <c r="F1073" s="15">
        <v>24.1</v>
      </c>
      <c r="G1073" s="15">
        <v>12.2</v>
      </c>
      <c r="H1073" s="15">
        <v>9.5</v>
      </c>
      <c r="I1073" s="15">
        <v>12.6</v>
      </c>
      <c r="J1073" s="15">
        <v>39.1</v>
      </c>
      <c r="K1073" s="15">
        <v>45.5</v>
      </c>
      <c r="L1073" s="15">
        <v>41</v>
      </c>
      <c r="M1073" s="15">
        <v>20.5</v>
      </c>
      <c r="N1073" s="15">
        <v>68.599999999999994</v>
      </c>
      <c r="O1073" s="15">
        <v>16.7</v>
      </c>
      <c r="P1073" s="15">
        <v>36.5</v>
      </c>
      <c r="Q1073" s="15">
        <v>19.7</v>
      </c>
      <c r="R1073" s="114"/>
      <c r="S1073" s="99"/>
      <c r="T1073" s="99"/>
      <c r="U1073" s="99"/>
      <c r="V1073" s="99"/>
      <c r="W1073" s="99"/>
      <c r="X1073" s="99"/>
      <c r="Y1073" s="99"/>
      <c r="Z1073" s="99"/>
      <c r="AA1073" s="99"/>
      <c r="AB1073" s="99"/>
      <c r="AC1073" s="99"/>
      <c r="AD1073" s="99"/>
      <c r="AE1073" s="99"/>
      <c r="AF1073" s="99"/>
      <c r="AG1073" s="99"/>
      <c r="AH1073" s="99"/>
      <c r="AI1073" s="99"/>
      <c r="AJ1073" s="99"/>
      <c r="AK1073" s="99"/>
      <c r="AL1073" s="99"/>
      <c r="AM1073" s="99"/>
      <c r="AN1073" s="99"/>
      <c r="AO1073" s="52"/>
      <c r="AP1073" s="52"/>
      <c r="AQ1073" s="52"/>
    </row>
    <row r="1074" spans="1:43">
      <c r="A1074" s="6" t="s">
        <v>7</v>
      </c>
      <c r="B1074" s="6">
        <v>13089022005</v>
      </c>
      <c r="C1074" s="6"/>
      <c r="D1074" s="15">
        <v>57.3</v>
      </c>
      <c r="E1074" s="15">
        <v>56.8</v>
      </c>
      <c r="F1074" s="15">
        <v>25.4</v>
      </c>
      <c r="G1074" s="15">
        <v>11.7</v>
      </c>
      <c r="H1074" s="15">
        <v>7</v>
      </c>
      <c r="I1074" s="15">
        <v>21.2</v>
      </c>
      <c r="J1074" s="15">
        <v>42.6</v>
      </c>
      <c r="K1074" s="15">
        <v>52.8</v>
      </c>
      <c r="L1074" s="15">
        <v>46.9</v>
      </c>
      <c r="M1074" s="15">
        <v>31.6</v>
      </c>
      <c r="N1074" s="15">
        <v>69.7</v>
      </c>
      <c r="O1074" s="15">
        <v>25.9</v>
      </c>
      <c r="P1074" s="15">
        <v>33.5</v>
      </c>
      <c r="Q1074" s="15">
        <v>16.2</v>
      </c>
      <c r="R1074" s="114"/>
      <c r="S1074" s="99"/>
      <c r="T1074" s="99"/>
      <c r="U1074" s="99"/>
      <c r="V1074" s="99"/>
      <c r="W1074" s="99"/>
      <c r="X1074" s="99"/>
      <c r="Y1074" s="99"/>
      <c r="Z1074" s="99"/>
      <c r="AA1074" s="99"/>
      <c r="AB1074" s="99"/>
      <c r="AC1074" s="99"/>
      <c r="AD1074" s="99"/>
      <c r="AE1074" s="99"/>
      <c r="AF1074" s="99"/>
      <c r="AG1074" s="99"/>
      <c r="AH1074" s="99"/>
      <c r="AI1074" s="99"/>
      <c r="AJ1074" s="99"/>
      <c r="AK1074" s="99"/>
      <c r="AL1074" s="99"/>
      <c r="AM1074" s="99"/>
      <c r="AN1074" s="99"/>
      <c r="AO1074" s="52"/>
      <c r="AP1074" s="52"/>
      <c r="AQ1074" s="52"/>
    </row>
    <row r="1075" spans="1:43">
      <c r="A1075" s="6" t="s">
        <v>7</v>
      </c>
      <c r="B1075" s="6">
        <v>13089022007</v>
      </c>
      <c r="C1075" s="6"/>
      <c r="D1075" s="15">
        <v>51.9</v>
      </c>
      <c r="E1075" s="15">
        <v>54.6</v>
      </c>
      <c r="F1075" s="15">
        <v>20</v>
      </c>
      <c r="G1075" s="15">
        <v>8.1</v>
      </c>
      <c r="H1075" s="15">
        <v>8.1999999999999993</v>
      </c>
      <c r="I1075" s="15">
        <v>18.3</v>
      </c>
      <c r="J1075" s="15">
        <v>47.7</v>
      </c>
      <c r="K1075" s="15">
        <v>65.400000000000006</v>
      </c>
      <c r="L1075" s="15">
        <v>47.9</v>
      </c>
      <c r="M1075" s="15">
        <v>32.9</v>
      </c>
      <c r="N1075" s="15">
        <v>65.599999999999994</v>
      </c>
      <c r="O1075" s="15">
        <v>33.9</v>
      </c>
      <c r="P1075" s="15">
        <v>47.4</v>
      </c>
      <c r="Q1075" s="15">
        <v>28.6</v>
      </c>
      <c r="R1075" s="114"/>
      <c r="S1075" s="99"/>
      <c r="T1075" s="99"/>
      <c r="U1075" s="99"/>
      <c r="V1075" s="99"/>
      <c r="W1075" s="99"/>
      <c r="X1075" s="99"/>
      <c r="Y1075" s="99"/>
      <c r="Z1075" s="99"/>
      <c r="AA1075" s="99"/>
      <c r="AB1075" s="99"/>
      <c r="AC1075" s="99"/>
      <c r="AD1075" s="99"/>
      <c r="AE1075" s="99"/>
      <c r="AF1075" s="99"/>
      <c r="AG1075" s="99"/>
      <c r="AH1075" s="99"/>
      <c r="AI1075" s="99"/>
      <c r="AJ1075" s="99"/>
      <c r="AK1075" s="99"/>
      <c r="AL1075" s="99"/>
      <c r="AM1075" s="99"/>
      <c r="AN1075" s="99"/>
      <c r="AO1075" s="52"/>
      <c r="AP1075" s="52"/>
      <c r="AQ1075" s="52"/>
    </row>
    <row r="1076" spans="1:43">
      <c r="A1076" s="6" t="s">
        <v>7</v>
      </c>
      <c r="B1076" s="6">
        <v>13089022008</v>
      </c>
      <c r="C1076" s="6"/>
      <c r="D1076" s="15">
        <v>51.9</v>
      </c>
      <c r="E1076" s="15">
        <v>54.6</v>
      </c>
      <c r="F1076" s="15">
        <v>18.3</v>
      </c>
      <c r="G1076" s="15">
        <v>8.1</v>
      </c>
      <c r="H1076" s="15">
        <v>8.8000000000000007</v>
      </c>
      <c r="I1076" s="15">
        <v>11.4</v>
      </c>
      <c r="J1076" s="15">
        <v>54.2</v>
      </c>
      <c r="K1076" s="15">
        <v>63.5</v>
      </c>
      <c r="L1076" s="15">
        <v>50.4</v>
      </c>
      <c r="M1076" s="15">
        <v>55.8</v>
      </c>
      <c r="N1076" s="15">
        <v>65.599999999999994</v>
      </c>
      <c r="O1076" s="15">
        <v>38.1</v>
      </c>
      <c r="P1076" s="15">
        <v>39.299999999999997</v>
      </c>
      <c r="Q1076" s="15">
        <v>20.7</v>
      </c>
      <c r="R1076" s="114"/>
      <c r="S1076" s="99"/>
      <c r="T1076" s="99"/>
      <c r="U1076" s="99"/>
      <c r="V1076" s="99"/>
      <c r="W1076" s="99"/>
      <c r="X1076" s="99"/>
      <c r="Y1076" s="99"/>
      <c r="Z1076" s="99"/>
      <c r="AA1076" s="99"/>
      <c r="AB1076" s="99"/>
      <c r="AC1076" s="99"/>
      <c r="AD1076" s="99"/>
      <c r="AE1076" s="99"/>
      <c r="AF1076" s="99"/>
      <c r="AG1076" s="99"/>
      <c r="AH1076" s="99"/>
      <c r="AI1076" s="99"/>
      <c r="AJ1076" s="99"/>
      <c r="AK1076" s="99"/>
      <c r="AL1076" s="99"/>
      <c r="AM1076" s="99"/>
      <c r="AN1076" s="99"/>
      <c r="AO1076" s="52"/>
      <c r="AP1076" s="52"/>
      <c r="AQ1076" s="52"/>
    </row>
    <row r="1077" spans="1:43">
      <c r="A1077" s="6" t="s">
        <v>7</v>
      </c>
      <c r="B1077" s="6">
        <v>13089022009</v>
      </c>
      <c r="C1077" s="6"/>
      <c r="D1077" s="15">
        <v>68.599999999999994</v>
      </c>
      <c r="E1077" s="15">
        <v>62.1</v>
      </c>
      <c r="F1077" s="15">
        <v>17.7</v>
      </c>
      <c r="G1077" s="15">
        <v>25.3</v>
      </c>
      <c r="H1077" s="15">
        <v>9.6999999999999993</v>
      </c>
      <c r="I1077" s="15">
        <v>26.5</v>
      </c>
      <c r="J1077" s="15">
        <v>46.3</v>
      </c>
      <c r="K1077" s="15">
        <v>66.5</v>
      </c>
      <c r="L1077" s="15">
        <v>53.3</v>
      </c>
      <c r="M1077" s="15">
        <v>23.3</v>
      </c>
      <c r="N1077" s="15">
        <v>82.8</v>
      </c>
      <c r="O1077" s="15">
        <v>17.2</v>
      </c>
      <c r="P1077" s="15">
        <v>48.6</v>
      </c>
      <c r="Q1077" s="15">
        <v>23.5</v>
      </c>
      <c r="R1077" s="114"/>
      <c r="S1077" s="99"/>
      <c r="T1077" s="99"/>
      <c r="U1077" s="99"/>
      <c r="V1077" s="99"/>
      <c r="W1077" s="99"/>
      <c r="X1077" s="99"/>
      <c r="Y1077" s="99"/>
      <c r="Z1077" s="99"/>
      <c r="AA1077" s="99"/>
      <c r="AB1077" s="99"/>
      <c r="AC1077" s="99"/>
      <c r="AD1077" s="99"/>
      <c r="AE1077" s="99"/>
      <c r="AF1077" s="99"/>
      <c r="AG1077" s="99"/>
      <c r="AH1077" s="99"/>
      <c r="AI1077" s="99"/>
      <c r="AJ1077" s="99"/>
      <c r="AK1077" s="99"/>
      <c r="AL1077" s="99"/>
      <c r="AM1077" s="99"/>
      <c r="AN1077" s="99"/>
      <c r="AO1077" s="52"/>
      <c r="AP1077" s="52"/>
      <c r="AQ1077" s="52"/>
    </row>
    <row r="1078" spans="1:43">
      <c r="A1078" s="6" t="s">
        <v>7</v>
      </c>
      <c r="B1078" s="6">
        <v>13089022010</v>
      </c>
      <c r="C1078" s="6"/>
      <c r="D1078" s="15">
        <v>51.9</v>
      </c>
      <c r="E1078" s="15">
        <v>54.6</v>
      </c>
      <c r="F1078" s="15">
        <v>20</v>
      </c>
      <c r="G1078" s="15">
        <v>8.1</v>
      </c>
      <c r="H1078" s="15">
        <v>8.8000000000000007</v>
      </c>
      <c r="I1078" s="15">
        <v>11</v>
      </c>
      <c r="J1078" s="15">
        <v>62.3</v>
      </c>
      <c r="K1078" s="15">
        <v>52.6</v>
      </c>
      <c r="L1078" s="15">
        <v>49.6</v>
      </c>
      <c r="M1078" s="15">
        <v>36.9</v>
      </c>
      <c r="N1078" s="15">
        <v>65.599999999999994</v>
      </c>
      <c r="O1078" s="15">
        <v>25.9</v>
      </c>
      <c r="P1078" s="15">
        <v>47.6</v>
      </c>
      <c r="Q1078" s="15">
        <v>13.1</v>
      </c>
      <c r="R1078" s="114"/>
      <c r="S1078" s="99"/>
      <c r="T1078" s="99"/>
      <c r="U1078" s="99"/>
      <c r="V1078" s="99"/>
      <c r="W1078" s="99"/>
      <c r="X1078" s="99"/>
      <c r="Y1078" s="99"/>
      <c r="Z1078" s="99"/>
      <c r="AA1078" s="99"/>
      <c r="AB1078" s="99"/>
      <c r="AC1078" s="99"/>
      <c r="AD1078" s="99"/>
      <c r="AE1078" s="99"/>
      <c r="AF1078" s="99"/>
      <c r="AG1078" s="99"/>
      <c r="AH1078" s="99"/>
      <c r="AI1078" s="99"/>
      <c r="AJ1078" s="99"/>
      <c r="AK1078" s="99"/>
      <c r="AL1078" s="99"/>
      <c r="AM1078" s="99"/>
      <c r="AN1078" s="99"/>
      <c r="AO1078" s="52"/>
      <c r="AP1078" s="52"/>
      <c r="AQ1078" s="52"/>
    </row>
    <row r="1079" spans="1:43">
      <c r="A1079" s="1" t="s">
        <v>7</v>
      </c>
      <c r="B1079" s="1">
        <v>13089022100</v>
      </c>
      <c r="C1079" s="1"/>
      <c r="D1079" s="12">
        <v>74.5</v>
      </c>
      <c r="E1079" s="12">
        <v>63.9</v>
      </c>
      <c r="F1079" s="12">
        <v>21.2</v>
      </c>
      <c r="G1079" s="12">
        <v>28.1</v>
      </c>
      <c r="H1079" s="12">
        <v>14.2</v>
      </c>
      <c r="I1079" s="12">
        <v>8.6</v>
      </c>
      <c r="J1079" s="12">
        <v>65.7</v>
      </c>
      <c r="K1079" s="12">
        <v>58.6</v>
      </c>
      <c r="L1079" s="12">
        <v>37.799999999999997</v>
      </c>
      <c r="M1079" s="12">
        <v>17.7</v>
      </c>
      <c r="N1079" s="12">
        <v>76.5</v>
      </c>
      <c r="O1079" s="12">
        <v>10.199999999999999</v>
      </c>
      <c r="P1079" s="12">
        <v>33.6</v>
      </c>
      <c r="Q1079" s="12">
        <v>23.2</v>
      </c>
      <c r="R1079" s="114"/>
      <c r="S1079" s="99"/>
      <c r="T1079" s="99"/>
      <c r="U1079" s="99"/>
      <c r="V1079" s="99"/>
      <c r="W1079" s="99"/>
      <c r="X1079" s="99"/>
      <c r="Y1079" s="99"/>
      <c r="Z1079" s="99"/>
      <c r="AA1079" s="99"/>
      <c r="AB1079" s="99"/>
      <c r="AC1079" s="99"/>
      <c r="AD1079" s="99"/>
      <c r="AE1079" s="99"/>
      <c r="AF1079" s="99"/>
      <c r="AG1079" s="99"/>
      <c r="AH1079" s="99"/>
      <c r="AI1079" s="99"/>
      <c r="AJ1079" s="99"/>
      <c r="AK1079" s="99"/>
      <c r="AL1079" s="99"/>
      <c r="AM1079" s="99"/>
      <c r="AN1079" s="99"/>
      <c r="AO1079" s="52"/>
      <c r="AP1079" s="52"/>
      <c r="AQ1079" s="52"/>
    </row>
    <row r="1080" spans="1:43">
      <c r="A1080" s="1" t="s">
        <v>7</v>
      </c>
      <c r="B1080" s="1">
        <v>13089022203</v>
      </c>
      <c r="C1080" s="1"/>
      <c r="D1080" s="12">
        <v>75.900000000000006</v>
      </c>
      <c r="E1080" s="12">
        <v>64.5</v>
      </c>
      <c r="F1080" s="12">
        <v>32.799999999999997</v>
      </c>
      <c r="G1080" s="12">
        <v>29.9</v>
      </c>
      <c r="H1080" s="12">
        <v>9.6</v>
      </c>
      <c r="I1080" s="12">
        <v>9.6999999999999993</v>
      </c>
      <c r="J1080" s="12">
        <v>50.7</v>
      </c>
      <c r="K1080" s="12">
        <v>38.4</v>
      </c>
      <c r="L1080" s="12">
        <v>45.1</v>
      </c>
      <c r="M1080" s="12">
        <v>11.213900000000001</v>
      </c>
      <c r="N1080" s="12">
        <v>76.8</v>
      </c>
      <c r="O1080" s="12">
        <v>4.5999999999999996</v>
      </c>
      <c r="P1080" s="12">
        <v>18.2</v>
      </c>
      <c r="Q1080" s="12">
        <v>14.4</v>
      </c>
      <c r="R1080" s="114"/>
      <c r="S1080" s="99"/>
      <c r="T1080" s="99"/>
      <c r="U1080" s="99"/>
      <c r="V1080" s="99"/>
      <c r="W1080" s="99"/>
      <c r="X1080" s="99"/>
      <c r="Y1080" s="99"/>
      <c r="Z1080" s="99"/>
      <c r="AA1080" s="99"/>
      <c r="AB1080" s="99"/>
      <c r="AC1080" s="99"/>
      <c r="AD1080" s="99"/>
      <c r="AE1080" s="99"/>
      <c r="AF1080" s="99"/>
      <c r="AG1080" s="99"/>
      <c r="AH1080" s="99"/>
      <c r="AI1080" s="99"/>
      <c r="AJ1080" s="99"/>
      <c r="AK1080" s="99"/>
      <c r="AL1080" s="99"/>
      <c r="AM1080" s="99"/>
      <c r="AN1080" s="99"/>
      <c r="AO1080" s="52"/>
      <c r="AP1080" s="52"/>
      <c r="AQ1080" s="52"/>
    </row>
    <row r="1081" spans="1:43">
      <c r="A1081" s="1" t="s">
        <v>7</v>
      </c>
      <c r="B1081" s="1">
        <v>13089022204</v>
      </c>
      <c r="C1081" s="1"/>
      <c r="D1081" s="12">
        <v>75.900000000000006</v>
      </c>
      <c r="E1081" s="12">
        <v>64.5</v>
      </c>
      <c r="F1081" s="12">
        <v>30.2</v>
      </c>
      <c r="G1081" s="12">
        <v>29.9</v>
      </c>
      <c r="H1081" s="12">
        <v>8.1999999999999993</v>
      </c>
      <c r="I1081" s="12">
        <v>4.7</v>
      </c>
      <c r="J1081" s="12">
        <v>33.6</v>
      </c>
      <c r="K1081" s="12">
        <v>42.7</v>
      </c>
      <c r="L1081" s="12">
        <v>43.9</v>
      </c>
      <c r="M1081" s="12">
        <v>21.3</v>
      </c>
      <c r="N1081" s="12">
        <v>76.8</v>
      </c>
      <c r="O1081" s="12">
        <v>19.7</v>
      </c>
      <c r="P1081" s="12">
        <v>32</v>
      </c>
      <c r="Q1081" s="12">
        <v>8.8000000000000007</v>
      </c>
      <c r="R1081" s="114"/>
      <c r="S1081" s="99"/>
      <c r="T1081" s="99"/>
      <c r="U1081" s="99"/>
      <c r="V1081" s="99"/>
      <c r="W1081" s="99"/>
      <c r="X1081" s="99"/>
      <c r="Y1081" s="99"/>
      <c r="Z1081" s="99"/>
      <c r="AA1081" s="99"/>
      <c r="AB1081" s="99"/>
      <c r="AC1081" s="99"/>
      <c r="AD1081" s="99"/>
      <c r="AE1081" s="99"/>
      <c r="AF1081" s="99"/>
      <c r="AG1081" s="99"/>
      <c r="AH1081" s="99"/>
      <c r="AI1081" s="99"/>
      <c r="AJ1081" s="99"/>
      <c r="AK1081" s="99"/>
      <c r="AL1081" s="99"/>
      <c r="AM1081" s="99"/>
      <c r="AN1081" s="99"/>
      <c r="AO1081" s="52"/>
      <c r="AP1081" s="52"/>
      <c r="AQ1081" s="52"/>
    </row>
    <row r="1082" spans="1:43">
      <c r="A1082" s="1" t="s">
        <v>7</v>
      </c>
      <c r="B1082" s="1">
        <v>13089022301</v>
      </c>
      <c r="C1082" s="1"/>
      <c r="D1082" s="12">
        <v>75.900000000000006</v>
      </c>
      <c r="E1082" s="12">
        <v>64.5</v>
      </c>
      <c r="F1082" s="12">
        <v>74.5</v>
      </c>
      <c r="G1082" s="12">
        <v>29.9</v>
      </c>
      <c r="H1082" s="12">
        <v>4.7</v>
      </c>
      <c r="I1082" s="12">
        <v>3.4</v>
      </c>
      <c r="J1082" s="12">
        <v>7.2</v>
      </c>
      <c r="K1082" s="12">
        <v>16</v>
      </c>
      <c r="L1082" s="12">
        <v>38.799999999999997</v>
      </c>
      <c r="M1082" s="12">
        <v>2.2682000000000002</v>
      </c>
      <c r="N1082" s="12">
        <v>76.8</v>
      </c>
      <c r="O1082" s="12">
        <v>4.5999999999999996</v>
      </c>
      <c r="P1082" s="12">
        <v>8.8000000000000007</v>
      </c>
      <c r="Q1082" s="12">
        <v>9.8000000000000007</v>
      </c>
      <c r="R1082" s="114"/>
      <c r="S1082" s="99"/>
      <c r="T1082" s="99"/>
      <c r="U1082" s="99"/>
      <c r="V1082" s="99"/>
      <c r="W1082" s="99"/>
      <c r="X1082" s="99"/>
      <c r="Y1082" s="99"/>
      <c r="Z1082" s="99"/>
      <c r="AA1082" s="99"/>
      <c r="AB1082" s="99"/>
      <c r="AC1082" s="99"/>
      <c r="AD1082" s="99"/>
      <c r="AE1082" s="99"/>
      <c r="AF1082" s="99"/>
      <c r="AG1082" s="99"/>
      <c r="AH1082" s="99"/>
      <c r="AI1082" s="99"/>
      <c r="AJ1082" s="99"/>
      <c r="AK1082" s="99"/>
      <c r="AL1082" s="99"/>
      <c r="AM1082" s="99"/>
      <c r="AN1082" s="99"/>
      <c r="AO1082" s="52"/>
      <c r="AP1082" s="52"/>
      <c r="AQ1082" s="52"/>
    </row>
    <row r="1083" spans="1:43">
      <c r="A1083" s="1" t="s">
        <v>7</v>
      </c>
      <c r="B1083" s="1">
        <v>13089022302</v>
      </c>
      <c r="C1083" s="1"/>
      <c r="D1083" s="12">
        <v>75.900000000000006</v>
      </c>
      <c r="E1083" s="12">
        <v>64.5</v>
      </c>
      <c r="F1083" s="12">
        <v>65.5</v>
      </c>
      <c r="G1083" s="12">
        <v>29.9</v>
      </c>
      <c r="H1083" s="12">
        <v>6.9</v>
      </c>
      <c r="I1083" s="12">
        <v>4.2</v>
      </c>
      <c r="J1083" s="12">
        <v>17.600000000000001</v>
      </c>
      <c r="K1083" s="12">
        <v>28.7</v>
      </c>
      <c r="L1083" s="12">
        <v>36.1</v>
      </c>
      <c r="M1083" s="12">
        <v>7.2</v>
      </c>
      <c r="N1083" s="12">
        <v>76.8</v>
      </c>
      <c r="O1083" s="12">
        <v>5.2</v>
      </c>
      <c r="P1083" s="12">
        <v>20</v>
      </c>
      <c r="Q1083" s="12">
        <v>11.2</v>
      </c>
      <c r="R1083" s="114"/>
      <c r="S1083" s="99"/>
      <c r="T1083" s="99"/>
      <c r="U1083" s="99"/>
      <c r="V1083" s="99"/>
      <c r="W1083" s="99"/>
      <c r="X1083" s="99"/>
      <c r="Y1083" s="99"/>
      <c r="Z1083" s="99"/>
      <c r="AA1083" s="99"/>
      <c r="AB1083" s="99"/>
      <c r="AC1083" s="99"/>
      <c r="AD1083" s="99"/>
      <c r="AE1083" s="99"/>
      <c r="AF1083" s="99"/>
      <c r="AG1083" s="99"/>
      <c r="AH1083" s="99"/>
      <c r="AI1083" s="99"/>
      <c r="AJ1083" s="99"/>
      <c r="AK1083" s="99"/>
      <c r="AL1083" s="99"/>
      <c r="AM1083" s="99"/>
      <c r="AN1083" s="99"/>
      <c r="AO1083" s="52"/>
      <c r="AP1083" s="52"/>
      <c r="AQ1083" s="52"/>
    </row>
    <row r="1084" spans="1:43">
      <c r="A1084" s="1" t="s">
        <v>7</v>
      </c>
      <c r="B1084" s="1">
        <v>13089022401</v>
      </c>
      <c r="C1084" s="1"/>
      <c r="D1084" s="12">
        <v>75.900000000000006</v>
      </c>
      <c r="E1084" s="12">
        <v>64.5</v>
      </c>
      <c r="F1084" s="12">
        <v>77.5</v>
      </c>
      <c r="G1084" s="12">
        <v>29.9</v>
      </c>
      <c r="H1084" s="12">
        <v>9.5</v>
      </c>
      <c r="I1084" s="12">
        <v>9.8793000000000006</v>
      </c>
      <c r="J1084" s="12">
        <v>5.9</v>
      </c>
      <c r="K1084" s="12">
        <v>12.8</v>
      </c>
      <c r="L1084" s="12">
        <v>35.5</v>
      </c>
      <c r="M1084" s="12">
        <v>1.3458000000000001</v>
      </c>
      <c r="N1084" s="12">
        <v>76.8</v>
      </c>
      <c r="O1084" s="12">
        <v>3.1</v>
      </c>
      <c r="P1084" s="12">
        <v>8.4</v>
      </c>
      <c r="Q1084" s="12">
        <v>3.7</v>
      </c>
      <c r="R1084" s="114"/>
      <c r="S1084" s="99"/>
      <c r="T1084" s="99"/>
      <c r="U1084" s="99"/>
      <c r="V1084" s="99"/>
      <c r="W1084" s="99"/>
      <c r="X1084" s="99"/>
      <c r="Y1084" s="99"/>
      <c r="Z1084" s="99"/>
      <c r="AA1084" s="99"/>
      <c r="AB1084" s="99"/>
      <c r="AC1084" s="99"/>
      <c r="AD1084" s="99"/>
      <c r="AE1084" s="99"/>
      <c r="AF1084" s="99"/>
      <c r="AG1084" s="99"/>
      <c r="AH1084" s="99"/>
      <c r="AI1084" s="99"/>
      <c r="AJ1084" s="99"/>
      <c r="AK1084" s="99"/>
      <c r="AL1084" s="99"/>
      <c r="AM1084" s="99"/>
      <c r="AN1084" s="99"/>
      <c r="AO1084" s="52"/>
      <c r="AP1084" s="52"/>
      <c r="AQ1084" s="52"/>
    </row>
    <row r="1085" spans="1:43">
      <c r="A1085" s="1" t="s">
        <v>7</v>
      </c>
      <c r="B1085" s="1">
        <v>13089022402</v>
      </c>
      <c r="C1085" s="1"/>
      <c r="D1085" s="12">
        <v>75.900000000000006</v>
      </c>
      <c r="E1085" s="12">
        <v>64.5</v>
      </c>
      <c r="F1085" s="12">
        <v>80.8</v>
      </c>
      <c r="G1085" s="12">
        <v>29.9</v>
      </c>
      <c r="H1085" s="12">
        <v>10.8</v>
      </c>
      <c r="I1085" s="12">
        <v>41.3</v>
      </c>
      <c r="J1085" s="12">
        <v>10.5229</v>
      </c>
      <c r="K1085" s="12">
        <v>4.9000000000000004</v>
      </c>
      <c r="L1085" s="12">
        <v>75.8</v>
      </c>
      <c r="M1085" s="12">
        <v>6.6</v>
      </c>
      <c r="N1085" s="12">
        <v>76.8</v>
      </c>
      <c r="O1085" s="12">
        <v>3.3959000000000001</v>
      </c>
      <c r="P1085" s="12">
        <v>10.8</v>
      </c>
      <c r="Q1085" s="12">
        <v>8.3000000000000007</v>
      </c>
      <c r="R1085" s="114"/>
      <c r="S1085" s="99"/>
      <c r="T1085" s="99"/>
      <c r="U1085" s="99"/>
      <c r="V1085" s="99"/>
      <c r="W1085" s="99"/>
      <c r="X1085" s="99"/>
      <c r="Y1085" s="99"/>
      <c r="Z1085" s="99"/>
      <c r="AA1085" s="99"/>
      <c r="AB1085" s="99"/>
      <c r="AC1085" s="99"/>
      <c r="AD1085" s="99"/>
      <c r="AE1085" s="99"/>
      <c r="AF1085" s="99"/>
      <c r="AG1085" s="99"/>
      <c r="AH1085" s="99"/>
      <c r="AI1085" s="99"/>
      <c r="AJ1085" s="99"/>
      <c r="AK1085" s="99"/>
      <c r="AL1085" s="99"/>
      <c r="AM1085" s="99"/>
      <c r="AN1085" s="99"/>
      <c r="AO1085" s="52"/>
      <c r="AP1085" s="52"/>
      <c r="AQ1085" s="52"/>
    </row>
    <row r="1086" spans="1:43">
      <c r="A1086" s="1" t="s">
        <v>7</v>
      </c>
      <c r="B1086" s="1">
        <v>13089022403</v>
      </c>
      <c r="C1086" s="1"/>
      <c r="D1086" s="12">
        <v>75.900000000000006</v>
      </c>
      <c r="E1086" s="12">
        <v>64.5</v>
      </c>
      <c r="F1086" s="12">
        <v>83.3</v>
      </c>
      <c r="G1086" s="12">
        <v>29.9</v>
      </c>
      <c r="H1086" s="12">
        <v>5</v>
      </c>
      <c r="I1086" s="12">
        <v>4</v>
      </c>
      <c r="J1086" s="12">
        <v>9.1</v>
      </c>
      <c r="K1086" s="12">
        <v>7.4</v>
      </c>
      <c r="L1086" s="12">
        <v>26.9</v>
      </c>
      <c r="M1086" s="12">
        <v>0.48370000000000002</v>
      </c>
      <c r="N1086" s="12">
        <v>76.8</v>
      </c>
      <c r="O1086" s="12">
        <v>1.4</v>
      </c>
      <c r="P1086" s="12">
        <v>5.3</v>
      </c>
      <c r="Q1086" s="12">
        <v>4.2</v>
      </c>
      <c r="R1086" s="114"/>
      <c r="S1086" s="99"/>
      <c r="T1086" s="99"/>
      <c r="U1086" s="99"/>
      <c r="V1086" s="99"/>
      <c r="W1086" s="99"/>
      <c r="X1086" s="99"/>
      <c r="Y1086" s="99"/>
      <c r="Z1086" s="99"/>
      <c r="AA1086" s="99"/>
      <c r="AB1086" s="99"/>
      <c r="AC1086" s="99"/>
      <c r="AD1086" s="99"/>
      <c r="AE1086" s="99"/>
      <c r="AF1086" s="99"/>
      <c r="AG1086" s="99"/>
      <c r="AH1086" s="99"/>
      <c r="AI1086" s="99"/>
      <c r="AJ1086" s="99"/>
      <c r="AK1086" s="99"/>
      <c r="AL1086" s="99"/>
      <c r="AM1086" s="99"/>
      <c r="AN1086" s="99"/>
      <c r="AO1086" s="52"/>
      <c r="AP1086" s="52"/>
      <c r="AQ1086" s="52"/>
    </row>
    <row r="1087" spans="1:43">
      <c r="A1087" s="1" t="s">
        <v>7</v>
      </c>
      <c r="B1087" s="1">
        <v>13089022500</v>
      </c>
      <c r="C1087" s="1"/>
      <c r="D1087" s="12">
        <v>89.2</v>
      </c>
      <c r="E1087" s="12">
        <v>87.1</v>
      </c>
      <c r="F1087" s="12">
        <v>85.4</v>
      </c>
      <c r="G1087" s="12">
        <v>52</v>
      </c>
      <c r="H1087" s="12">
        <v>8.9</v>
      </c>
      <c r="I1087" s="12">
        <v>14.7</v>
      </c>
      <c r="J1087" s="12">
        <v>29.1</v>
      </c>
      <c r="K1087" s="12">
        <v>14.2</v>
      </c>
      <c r="L1087" s="12">
        <v>37.700000000000003</v>
      </c>
      <c r="M1087" s="12">
        <v>7.9</v>
      </c>
      <c r="N1087" s="12">
        <v>84.9</v>
      </c>
      <c r="O1087" s="12">
        <v>4.8</v>
      </c>
      <c r="P1087" s="12">
        <v>6.2</v>
      </c>
      <c r="Q1087" s="12">
        <v>8.6</v>
      </c>
      <c r="R1087" s="114"/>
      <c r="S1087" s="99"/>
      <c r="T1087" s="99"/>
      <c r="U1087" s="99"/>
      <c r="V1087" s="99"/>
      <c r="W1087" s="99"/>
      <c r="X1087" s="99"/>
      <c r="Y1087" s="99"/>
      <c r="Z1087" s="99"/>
      <c r="AA1087" s="99"/>
      <c r="AB1087" s="99"/>
      <c r="AC1087" s="99"/>
      <c r="AD1087" s="99"/>
      <c r="AE1087" s="99"/>
      <c r="AF1087" s="99"/>
      <c r="AG1087" s="99"/>
      <c r="AH1087" s="99"/>
      <c r="AI1087" s="99"/>
      <c r="AJ1087" s="99"/>
      <c r="AK1087" s="99"/>
      <c r="AL1087" s="99"/>
      <c r="AM1087" s="99"/>
      <c r="AN1087" s="99"/>
      <c r="AO1087" s="52"/>
      <c r="AP1087" s="52"/>
      <c r="AQ1087" s="52"/>
    </row>
    <row r="1088" spans="1:43">
      <c r="A1088" s="1" t="s">
        <v>7</v>
      </c>
      <c r="B1088" s="1">
        <v>13089022600</v>
      </c>
      <c r="C1088" s="1"/>
      <c r="D1088" s="12">
        <v>89.2</v>
      </c>
      <c r="E1088" s="12">
        <v>87.1</v>
      </c>
      <c r="F1088" s="12">
        <v>81.400000000000006</v>
      </c>
      <c r="G1088" s="12">
        <v>52</v>
      </c>
      <c r="H1088" s="12">
        <v>8.4</v>
      </c>
      <c r="I1088" s="12">
        <v>4.5</v>
      </c>
      <c r="J1088" s="12">
        <v>3.4</v>
      </c>
      <c r="K1088" s="12">
        <v>10.3</v>
      </c>
      <c r="L1088" s="12">
        <v>38.5</v>
      </c>
      <c r="M1088" s="12">
        <v>-0.51439999999999997</v>
      </c>
      <c r="N1088" s="12">
        <v>84.9</v>
      </c>
      <c r="O1088" s="12">
        <v>1.1000000000000001</v>
      </c>
      <c r="P1088" s="12">
        <v>8.9</v>
      </c>
      <c r="Q1088" s="12">
        <v>4.5999999999999996</v>
      </c>
      <c r="R1088" s="114"/>
      <c r="S1088" s="99"/>
      <c r="T1088" s="99"/>
      <c r="U1088" s="99"/>
      <c r="V1088" s="99"/>
      <c r="W1088" s="99"/>
      <c r="X1088" s="99"/>
      <c r="Y1088" s="99"/>
      <c r="Z1088" s="99"/>
      <c r="AA1088" s="99"/>
      <c r="AB1088" s="99"/>
      <c r="AC1088" s="99"/>
      <c r="AD1088" s="99"/>
      <c r="AE1088" s="99"/>
      <c r="AF1088" s="99"/>
      <c r="AG1088" s="99"/>
      <c r="AH1088" s="99"/>
      <c r="AI1088" s="99"/>
      <c r="AJ1088" s="99"/>
      <c r="AK1088" s="99"/>
      <c r="AL1088" s="99"/>
      <c r="AM1088" s="99"/>
      <c r="AN1088" s="99"/>
      <c r="AO1088" s="52"/>
      <c r="AP1088" s="52"/>
      <c r="AQ1088" s="52"/>
    </row>
    <row r="1089" spans="1:43">
      <c r="A1089" s="1" t="s">
        <v>7</v>
      </c>
      <c r="B1089" s="1">
        <v>13089022700</v>
      </c>
      <c r="C1089" s="1"/>
      <c r="D1089" s="12">
        <v>89.2</v>
      </c>
      <c r="E1089" s="12">
        <v>87.1</v>
      </c>
      <c r="F1089" s="12">
        <v>84.4</v>
      </c>
      <c r="G1089" s="12">
        <v>52</v>
      </c>
      <c r="H1089" s="12">
        <v>8</v>
      </c>
      <c r="I1089" s="12">
        <v>1.3</v>
      </c>
      <c r="J1089" s="12">
        <v>8.6</v>
      </c>
      <c r="K1089" s="12">
        <v>13.8</v>
      </c>
      <c r="L1089" s="12">
        <v>38.700000000000003</v>
      </c>
      <c r="M1089" s="12">
        <v>3.9</v>
      </c>
      <c r="N1089" s="12">
        <v>84.9</v>
      </c>
      <c r="O1089" s="12">
        <v>8.9</v>
      </c>
      <c r="P1089" s="12">
        <v>5.9</v>
      </c>
      <c r="Q1089" s="12">
        <v>9.1999999999999993</v>
      </c>
      <c r="R1089" s="114"/>
      <c r="S1089" s="99"/>
      <c r="T1089" s="99"/>
      <c r="U1089" s="99"/>
      <c r="V1089" s="99"/>
      <c r="W1089" s="99"/>
      <c r="X1089" s="99"/>
      <c r="Y1089" s="99"/>
      <c r="Z1089" s="99"/>
      <c r="AA1089" s="99"/>
      <c r="AB1089" s="99"/>
      <c r="AC1089" s="99"/>
      <c r="AD1089" s="99"/>
      <c r="AE1089" s="99"/>
      <c r="AF1089" s="99"/>
      <c r="AG1089" s="99"/>
      <c r="AH1089" s="99"/>
      <c r="AI1089" s="99"/>
      <c r="AJ1089" s="99"/>
      <c r="AK1089" s="99"/>
      <c r="AL1089" s="99"/>
      <c r="AM1089" s="99"/>
      <c r="AN1089" s="99"/>
      <c r="AO1089" s="52"/>
      <c r="AP1089" s="52"/>
      <c r="AQ1089" s="52"/>
    </row>
    <row r="1090" spans="1:43">
      <c r="A1090" s="1" t="s">
        <v>7</v>
      </c>
      <c r="B1090" s="1">
        <v>13089022800</v>
      </c>
      <c r="C1090" s="1"/>
      <c r="D1090" s="12">
        <v>89.2</v>
      </c>
      <c r="E1090" s="12">
        <v>87.1</v>
      </c>
      <c r="F1090" s="12">
        <v>80.900000000000006</v>
      </c>
      <c r="G1090" s="12">
        <v>52</v>
      </c>
      <c r="H1090" s="12">
        <v>5.2</v>
      </c>
      <c r="I1090" s="12">
        <v>4.3</v>
      </c>
      <c r="J1090" s="12">
        <v>17.3</v>
      </c>
      <c r="K1090" s="12">
        <v>19.8</v>
      </c>
      <c r="L1090" s="12">
        <v>28.2</v>
      </c>
      <c r="M1090" s="12">
        <v>7.5928000000000004</v>
      </c>
      <c r="N1090" s="12">
        <v>84.9</v>
      </c>
      <c r="O1090" s="12">
        <v>3.3</v>
      </c>
      <c r="P1090" s="12">
        <v>13</v>
      </c>
      <c r="Q1090" s="12">
        <v>13.3</v>
      </c>
      <c r="R1090" s="114"/>
      <c r="S1090" s="99"/>
      <c r="T1090" s="99"/>
      <c r="U1090" s="99"/>
      <c r="V1090" s="99"/>
      <c r="W1090" s="99"/>
      <c r="X1090" s="99"/>
      <c r="Y1090" s="99"/>
      <c r="Z1090" s="99"/>
      <c r="AA1090" s="99"/>
      <c r="AB1090" s="99"/>
      <c r="AC1090" s="99"/>
      <c r="AD1090" s="99"/>
      <c r="AE1090" s="99"/>
      <c r="AF1090" s="99"/>
      <c r="AG1090" s="99"/>
      <c r="AH1090" s="99"/>
      <c r="AI1090" s="99"/>
      <c r="AJ1090" s="99"/>
      <c r="AK1090" s="99"/>
      <c r="AL1090" s="99"/>
      <c r="AM1090" s="99"/>
      <c r="AN1090" s="99"/>
      <c r="AO1090" s="52"/>
      <c r="AP1090" s="52"/>
      <c r="AQ1090" s="52"/>
    </row>
    <row r="1091" spans="1:43">
      <c r="A1091" s="1" t="s">
        <v>7</v>
      </c>
      <c r="B1091" s="1">
        <v>13089022900</v>
      </c>
      <c r="C1091" s="1"/>
      <c r="D1091" s="12">
        <v>76.7</v>
      </c>
      <c r="E1091" s="12">
        <v>66.2</v>
      </c>
      <c r="F1091" s="12">
        <v>30.8</v>
      </c>
      <c r="G1091" s="12">
        <v>31.4</v>
      </c>
      <c r="H1091" s="12">
        <v>7.7</v>
      </c>
      <c r="I1091" s="12">
        <v>11.3</v>
      </c>
      <c r="J1091" s="12">
        <v>25.3</v>
      </c>
      <c r="K1091" s="12">
        <v>31.3</v>
      </c>
      <c r="L1091" s="12">
        <v>37.6</v>
      </c>
      <c r="M1091" s="12">
        <v>5.8</v>
      </c>
      <c r="N1091" s="12">
        <v>77</v>
      </c>
      <c r="O1091" s="12">
        <v>6.9</v>
      </c>
      <c r="P1091" s="12">
        <v>17.600000000000001</v>
      </c>
      <c r="Q1091" s="12">
        <v>13.6</v>
      </c>
      <c r="R1091" s="114"/>
      <c r="S1091" s="99"/>
      <c r="T1091" s="99"/>
      <c r="U1091" s="99"/>
      <c r="V1091" s="99"/>
      <c r="W1091" s="99"/>
      <c r="X1091" s="99"/>
      <c r="Y1091" s="99"/>
      <c r="Z1091" s="99"/>
      <c r="AA1091" s="99"/>
      <c r="AB1091" s="99"/>
      <c r="AC1091" s="99"/>
      <c r="AD1091" s="99"/>
      <c r="AE1091" s="99"/>
      <c r="AF1091" s="99"/>
      <c r="AG1091" s="99"/>
      <c r="AH1091" s="99"/>
      <c r="AI1091" s="99"/>
      <c r="AJ1091" s="99"/>
      <c r="AK1091" s="99"/>
      <c r="AL1091" s="99"/>
      <c r="AM1091" s="99"/>
      <c r="AN1091" s="99"/>
      <c r="AO1091" s="52"/>
      <c r="AP1091" s="52"/>
      <c r="AQ1091" s="52"/>
    </row>
    <row r="1092" spans="1:43">
      <c r="A1092" s="1" t="s">
        <v>7</v>
      </c>
      <c r="B1092" s="1">
        <v>13089023000</v>
      </c>
      <c r="C1092" s="1"/>
      <c r="D1092" s="12">
        <v>75.900000000000006</v>
      </c>
      <c r="E1092" s="12">
        <v>64.5</v>
      </c>
      <c r="F1092" s="12">
        <v>25.6</v>
      </c>
      <c r="G1092" s="12">
        <v>29.9</v>
      </c>
      <c r="H1092" s="12">
        <v>8</v>
      </c>
      <c r="I1092" s="12">
        <v>1.9</v>
      </c>
      <c r="J1092" s="12">
        <v>8.5343</v>
      </c>
      <c r="K1092" s="12">
        <v>4.5999999999999996</v>
      </c>
      <c r="L1092" s="12">
        <v>39.5</v>
      </c>
      <c r="M1092" s="12">
        <v>1.1207</v>
      </c>
      <c r="N1092" s="12">
        <v>76.8</v>
      </c>
      <c r="O1092" s="12">
        <v>1.7</v>
      </c>
      <c r="P1092" s="12">
        <v>12.9</v>
      </c>
      <c r="Q1092" s="12">
        <v>18.8</v>
      </c>
      <c r="R1092" s="114"/>
      <c r="S1092" s="99"/>
      <c r="T1092" s="99"/>
      <c r="U1092" s="99"/>
      <c r="V1092" s="99"/>
      <c r="W1092" s="99"/>
      <c r="X1092" s="99"/>
      <c r="Y1092" s="99"/>
      <c r="Z1092" s="99"/>
      <c r="AA1092" s="99"/>
      <c r="AB1092" s="99"/>
      <c r="AC1092" s="99"/>
      <c r="AD1092" s="99"/>
      <c r="AE1092" s="99"/>
      <c r="AF1092" s="99"/>
      <c r="AG1092" s="99"/>
      <c r="AH1092" s="99"/>
      <c r="AI1092" s="99"/>
      <c r="AJ1092" s="99"/>
      <c r="AK1092" s="99"/>
      <c r="AL1092" s="99"/>
      <c r="AM1092" s="99"/>
      <c r="AN1092" s="99"/>
      <c r="AO1092" s="52"/>
      <c r="AP1092" s="52"/>
      <c r="AQ1092" s="52"/>
    </row>
    <row r="1093" spans="1:43">
      <c r="A1093" s="1" t="s">
        <v>7</v>
      </c>
      <c r="B1093" s="1">
        <v>13089023101</v>
      </c>
      <c r="C1093" s="1"/>
      <c r="D1093" s="10">
        <v>53.7</v>
      </c>
      <c r="E1093" s="10">
        <v>57</v>
      </c>
      <c r="F1093" s="10">
        <v>10.3</v>
      </c>
      <c r="G1093" s="10">
        <v>4.8</v>
      </c>
      <c r="H1093" s="10">
        <v>11.3</v>
      </c>
      <c r="I1093" s="10">
        <v>4.7</v>
      </c>
      <c r="J1093" s="10">
        <v>19.2</v>
      </c>
      <c r="K1093" s="10">
        <v>37.200000000000003</v>
      </c>
      <c r="L1093" s="10">
        <v>50.3</v>
      </c>
      <c r="M1093" s="10">
        <v>13.9</v>
      </c>
      <c r="N1093" s="10">
        <v>56.8</v>
      </c>
      <c r="O1093" s="10">
        <v>20.399999999999999</v>
      </c>
      <c r="P1093" s="10">
        <v>24.3</v>
      </c>
      <c r="Q1093" s="10">
        <v>22.7</v>
      </c>
      <c r="R1093" s="114"/>
      <c r="S1093" s="99"/>
      <c r="T1093" s="99"/>
      <c r="U1093" s="99"/>
      <c r="V1093" s="99"/>
      <c r="W1093" s="99"/>
      <c r="X1093" s="99"/>
      <c r="Y1093" s="99"/>
      <c r="Z1093" s="99"/>
      <c r="AA1093" s="99"/>
      <c r="AB1093" s="99"/>
      <c r="AC1093" s="99"/>
      <c r="AD1093" s="99"/>
      <c r="AE1093" s="99"/>
      <c r="AF1093" s="99"/>
      <c r="AG1093" s="99"/>
      <c r="AH1093" s="99"/>
      <c r="AI1093" s="99"/>
      <c r="AJ1093" s="99"/>
      <c r="AK1093" s="99"/>
      <c r="AL1093" s="99"/>
      <c r="AM1093" s="99"/>
      <c r="AN1093" s="99"/>
      <c r="AO1093" s="52"/>
      <c r="AP1093" s="52"/>
      <c r="AQ1093" s="52"/>
    </row>
    <row r="1094" spans="1:43">
      <c r="A1094" s="1" t="s">
        <v>7</v>
      </c>
      <c r="B1094" s="1">
        <v>13089023102</v>
      </c>
      <c r="C1094" s="1"/>
      <c r="D1094" s="12">
        <v>64.400000000000006</v>
      </c>
      <c r="E1094" s="12">
        <v>60.6</v>
      </c>
      <c r="F1094" s="12">
        <v>17</v>
      </c>
      <c r="G1094" s="12">
        <v>13.7</v>
      </c>
      <c r="H1094" s="12">
        <v>13.8</v>
      </c>
      <c r="I1094" s="12">
        <v>4.9000000000000004</v>
      </c>
      <c r="J1094" s="12">
        <v>31.1</v>
      </c>
      <c r="K1094" s="12">
        <v>38.799999999999997</v>
      </c>
      <c r="L1094" s="12">
        <v>45.1</v>
      </c>
      <c r="M1094" s="12">
        <v>15.1</v>
      </c>
      <c r="N1094" s="12">
        <v>68.099999999999994</v>
      </c>
      <c r="O1094" s="12">
        <v>15.9</v>
      </c>
      <c r="P1094" s="12">
        <v>25.2</v>
      </c>
      <c r="Q1094" s="12">
        <v>15.4</v>
      </c>
      <c r="R1094" s="114"/>
      <c r="S1094" s="99"/>
      <c r="T1094" s="99"/>
      <c r="U1094" s="99"/>
      <c r="V1094" s="99"/>
      <c r="W1094" s="99"/>
      <c r="X1094" s="99"/>
      <c r="Y1094" s="99"/>
      <c r="Z1094" s="99"/>
      <c r="AA1094" s="99"/>
      <c r="AB1094" s="99"/>
      <c r="AC1094" s="99"/>
      <c r="AD1094" s="99"/>
      <c r="AE1094" s="99"/>
      <c r="AF1094" s="99"/>
      <c r="AG1094" s="99"/>
      <c r="AH1094" s="99"/>
      <c r="AI1094" s="99"/>
      <c r="AJ1094" s="99"/>
      <c r="AK1094" s="99"/>
      <c r="AL1094" s="99"/>
      <c r="AM1094" s="99"/>
      <c r="AN1094" s="99"/>
      <c r="AO1094" s="52"/>
      <c r="AP1094" s="52"/>
      <c r="AQ1094" s="52"/>
    </row>
    <row r="1095" spans="1:43">
      <c r="A1095" s="1" t="s">
        <v>7</v>
      </c>
      <c r="B1095" s="1">
        <v>13089023107</v>
      </c>
      <c r="C1095" s="1"/>
      <c r="D1095" s="10">
        <v>55.8</v>
      </c>
      <c r="E1095" s="10">
        <v>57</v>
      </c>
      <c r="F1095" s="10">
        <v>12.7</v>
      </c>
      <c r="G1095" s="10">
        <v>5.6</v>
      </c>
      <c r="H1095" s="10">
        <v>13.4</v>
      </c>
      <c r="I1095" s="10">
        <v>8.1</v>
      </c>
      <c r="J1095" s="10">
        <v>37.6</v>
      </c>
      <c r="K1095" s="10">
        <v>49.7</v>
      </c>
      <c r="L1095" s="10">
        <v>60.5</v>
      </c>
      <c r="M1095" s="10">
        <v>20.7</v>
      </c>
      <c r="N1095" s="10">
        <v>63.5</v>
      </c>
      <c r="O1095" s="10">
        <v>18.8</v>
      </c>
      <c r="P1095" s="10">
        <v>26.4</v>
      </c>
      <c r="Q1095" s="10">
        <v>16.899999999999999</v>
      </c>
      <c r="R1095" s="114"/>
      <c r="S1095" s="99"/>
      <c r="T1095" s="99"/>
      <c r="U1095" s="99"/>
      <c r="V1095" s="99"/>
      <c r="W1095" s="99"/>
      <c r="X1095" s="99"/>
      <c r="Y1095" s="99"/>
      <c r="Z1095" s="99"/>
      <c r="AA1095" s="99"/>
      <c r="AB1095" s="99"/>
      <c r="AC1095" s="99"/>
      <c r="AD1095" s="99"/>
      <c r="AE1095" s="99"/>
      <c r="AF1095" s="99"/>
      <c r="AG1095" s="99"/>
      <c r="AH1095" s="99"/>
      <c r="AI1095" s="99"/>
      <c r="AJ1095" s="99"/>
      <c r="AK1095" s="99"/>
      <c r="AL1095" s="99"/>
      <c r="AM1095" s="99"/>
      <c r="AN1095" s="99"/>
      <c r="AO1095" s="52"/>
      <c r="AP1095" s="52"/>
      <c r="AQ1095" s="52"/>
    </row>
    <row r="1096" spans="1:43">
      <c r="A1096" s="1" t="s">
        <v>7</v>
      </c>
      <c r="B1096" s="1">
        <v>13089023108</v>
      </c>
      <c r="C1096" s="1"/>
      <c r="D1096" s="12">
        <v>58.6</v>
      </c>
      <c r="E1096" s="12">
        <v>57</v>
      </c>
      <c r="F1096" s="12">
        <v>16.899999999999999</v>
      </c>
      <c r="G1096" s="12">
        <v>6.6</v>
      </c>
      <c r="H1096" s="12">
        <v>12</v>
      </c>
      <c r="I1096" s="12">
        <v>7.6</v>
      </c>
      <c r="J1096" s="12">
        <v>57.8</v>
      </c>
      <c r="K1096" s="12">
        <v>52.4</v>
      </c>
      <c r="L1096" s="12">
        <v>53.5</v>
      </c>
      <c r="M1096" s="12">
        <v>22.3</v>
      </c>
      <c r="N1096" s="12">
        <v>71.5</v>
      </c>
      <c r="O1096" s="12">
        <v>18.7</v>
      </c>
      <c r="P1096" s="12">
        <v>35.1</v>
      </c>
      <c r="Q1096" s="12">
        <v>26.6</v>
      </c>
      <c r="R1096" s="114"/>
      <c r="S1096" s="99"/>
      <c r="T1096" s="99"/>
      <c r="U1096" s="99"/>
      <c r="V1096" s="99"/>
      <c r="W1096" s="99"/>
      <c r="X1096" s="99"/>
      <c r="Y1096" s="99"/>
      <c r="Z1096" s="99"/>
      <c r="AA1096" s="99"/>
      <c r="AB1096" s="99"/>
      <c r="AC1096" s="99"/>
      <c r="AD1096" s="99"/>
      <c r="AE1096" s="99"/>
      <c r="AF1096" s="99"/>
      <c r="AG1096" s="99"/>
      <c r="AH1096" s="99"/>
      <c r="AI1096" s="99"/>
      <c r="AJ1096" s="99"/>
      <c r="AK1096" s="99"/>
      <c r="AL1096" s="99"/>
      <c r="AM1096" s="99"/>
      <c r="AN1096" s="99"/>
      <c r="AO1096" s="52"/>
      <c r="AP1096" s="52"/>
      <c r="AQ1096" s="52"/>
    </row>
    <row r="1097" spans="1:43">
      <c r="A1097" s="1" t="s">
        <v>7</v>
      </c>
      <c r="B1097" s="1">
        <v>13089023111</v>
      </c>
      <c r="C1097" s="1"/>
      <c r="D1097" s="12">
        <v>53.7</v>
      </c>
      <c r="E1097" s="12">
        <v>57</v>
      </c>
      <c r="F1097" s="12">
        <v>26.3</v>
      </c>
      <c r="G1097" s="12">
        <v>4.8</v>
      </c>
      <c r="H1097" s="12">
        <v>16.2</v>
      </c>
      <c r="I1097" s="12">
        <v>24</v>
      </c>
      <c r="J1097" s="12">
        <v>27.2</v>
      </c>
      <c r="K1097" s="12">
        <v>29.3</v>
      </c>
      <c r="L1097" s="12">
        <v>39.4</v>
      </c>
      <c r="M1097" s="12">
        <v>18.8</v>
      </c>
      <c r="N1097" s="12">
        <v>56.9</v>
      </c>
      <c r="O1097" s="12">
        <v>16.100000000000001</v>
      </c>
      <c r="P1097" s="12">
        <v>32.1</v>
      </c>
      <c r="Q1097" s="12">
        <v>21.1</v>
      </c>
      <c r="R1097" s="114"/>
      <c r="S1097" s="99"/>
      <c r="T1097" s="99"/>
      <c r="U1097" s="99"/>
      <c r="V1097" s="99"/>
      <c r="W1097" s="99"/>
      <c r="X1097" s="99"/>
      <c r="Y1097" s="99"/>
      <c r="Z1097" s="99"/>
      <c r="AA1097" s="99"/>
      <c r="AB1097" s="99"/>
      <c r="AC1097" s="99"/>
      <c r="AD1097" s="99"/>
      <c r="AE1097" s="99"/>
      <c r="AF1097" s="99"/>
      <c r="AG1097" s="99"/>
      <c r="AH1097" s="99"/>
      <c r="AI1097" s="99"/>
      <c r="AJ1097" s="99"/>
      <c r="AK1097" s="99"/>
      <c r="AL1097" s="99"/>
      <c r="AM1097" s="99"/>
      <c r="AN1097" s="99"/>
      <c r="AO1097" s="52"/>
      <c r="AP1097" s="52"/>
      <c r="AQ1097" s="52"/>
    </row>
    <row r="1098" spans="1:43">
      <c r="A1098" s="1" t="s">
        <v>7</v>
      </c>
      <c r="B1098" s="1">
        <v>13089023112</v>
      </c>
      <c r="C1098" s="1"/>
      <c r="D1098" s="12">
        <v>53.7</v>
      </c>
      <c r="E1098" s="12">
        <v>57</v>
      </c>
      <c r="F1098" s="12">
        <v>19.7</v>
      </c>
      <c r="G1098" s="12">
        <v>4.8</v>
      </c>
      <c r="H1098" s="12">
        <v>12.6</v>
      </c>
      <c r="I1098" s="12">
        <v>3.4</v>
      </c>
      <c r="J1098" s="12">
        <v>69.3</v>
      </c>
      <c r="K1098" s="12">
        <v>66.099999999999994</v>
      </c>
      <c r="L1098" s="12">
        <v>56.8</v>
      </c>
      <c r="M1098" s="12">
        <v>19.100000000000001</v>
      </c>
      <c r="N1098" s="12">
        <v>56.8</v>
      </c>
      <c r="O1098" s="12">
        <v>15.5</v>
      </c>
      <c r="P1098" s="12">
        <v>34.799999999999997</v>
      </c>
      <c r="Q1098" s="12">
        <v>22.6</v>
      </c>
      <c r="R1098" s="114"/>
      <c r="S1098" s="99"/>
      <c r="T1098" s="99"/>
      <c r="U1098" s="99"/>
      <c r="V1098" s="99"/>
      <c r="W1098" s="99"/>
      <c r="X1098" s="99"/>
      <c r="Y1098" s="99"/>
      <c r="Z1098" s="99"/>
      <c r="AA1098" s="99"/>
      <c r="AB1098" s="99"/>
      <c r="AC1098" s="99"/>
      <c r="AD1098" s="99"/>
      <c r="AE1098" s="99"/>
      <c r="AF1098" s="99"/>
      <c r="AG1098" s="99"/>
      <c r="AH1098" s="99"/>
      <c r="AI1098" s="99"/>
      <c r="AJ1098" s="99"/>
      <c r="AK1098" s="99"/>
      <c r="AL1098" s="99"/>
      <c r="AM1098" s="99"/>
      <c r="AN1098" s="99"/>
      <c r="AO1098" s="52"/>
      <c r="AP1098" s="52"/>
      <c r="AQ1098" s="52"/>
    </row>
    <row r="1099" spans="1:43">
      <c r="A1099" s="1" t="s">
        <v>7</v>
      </c>
      <c r="B1099" s="1">
        <v>13089023113</v>
      </c>
      <c r="C1099" s="1"/>
      <c r="D1099" s="12">
        <v>70.2</v>
      </c>
      <c r="E1099" s="12">
        <v>62.6</v>
      </c>
      <c r="F1099" s="12">
        <v>21.2</v>
      </c>
      <c r="G1099" s="12">
        <v>20.7</v>
      </c>
      <c r="H1099" s="12">
        <v>14.3</v>
      </c>
      <c r="I1099" s="12">
        <v>9.1999999999999993</v>
      </c>
      <c r="J1099" s="12">
        <v>40.1</v>
      </c>
      <c r="K1099" s="12">
        <v>55.1</v>
      </c>
      <c r="L1099" s="12">
        <v>58.8</v>
      </c>
      <c r="M1099" s="12">
        <v>22</v>
      </c>
      <c r="N1099" s="12">
        <v>72.900000000000006</v>
      </c>
      <c r="O1099" s="12">
        <v>19.899999999999999</v>
      </c>
      <c r="P1099" s="12">
        <v>36.9</v>
      </c>
      <c r="Q1099" s="12">
        <v>23.4</v>
      </c>
      <c r="R1099" s="114"/>
      <c r="S1099" s="99"/>
      <c r="T1099" s="99"/>
      <c r="U1099" s="99"/>
      <c r="V1099" s="99"/>
      <c r="W1099" s="99"/>
      <c r="X1099" s="99"/>
      <c r="Y1099" s="99"/>
      <c r="Z1099" s="99"/>
      <c r="AA1099" s="99"/>
      <c r="AB1099" s="99"/>
      <c r="AC1099" s="99"/>
      <c r="AD1099" s="99"/>
      <c r="AE1099" s="99"/>
      <c r="AF1099" s="99"/>
      <c r="AG1099" s="99"/>
      <c r="AH1099" s="99"/>
      <c r="AI1099" s="99"/>
      <c r="AJ1099" s="99"/>
      <c r="AK1099" s="99"/>
      <c r="AL1099" s="99"/>
      <c r="AM1099" s="99"/>
      <c r="AN1099" s="99"/>
      <c r="AO1099" s="52"/>
      <c r="AP1099" s="52"/>
      <c r="AQ1099" s="52"/>
    </row>
    <row r="1100" spans="1:43">
      <c r="A1100" s="1" t="s">
        <v>7</v>
      </c>
      <c r="B1100" s="1">
        <v>13089023114</v>
      </c>
      <c r="C1100" s="1"/>
      <c r="D1100" s="12">
        <v>51.9</v>
      </c>
      <c r="E1100" s="12">
        <v>54.6</v>
      </c>
      <c r="F1100" s="12">
        <v>31.5</v>
      </c>
      <c r="G1100" s="12">
        <v>8.1</v>
      </c>
      <c r="H1100" s="12">
        <v>14.7</v>
      </c>
      <c r="I1100" s="12">
        <v>2.8</v>
      </c>
      <c r="J1100" s="12">
        <v>26.8</v>
      </c>
      <c r="K1100" s="12">
        <v>33.700000000000003</v>
      </c>
      <c r="L1100" s="12">
        <v>44</v>
      </c>
      <c r="M1100" s="12">
        <v>17.899999999999999</v>
      </c>
      <c r="N1100" s="12">
        <v>65.599999999999994</v>
      </c>
      <c r="O1100" s="12">
        <v>13.1</v>
      </c>
      <c r="P1100" s="12">
        <v>32.4</v>
      </c>
      <c r="Q1100" s="12">
        <v>26.1</v>
      </c>
      <c r="R1100" s="114"/>
      <c r="S1100" s="99"/>
      <c r="T1100" s="99"/>
      <c r="U1100" s="99"/>
      <c r="V1100" s="99"/>
      <c r="W1100" s="99"/>
      <c r="X1100" s="99"/>
      <c r="Y1100" s="99"/>
      <c r="Z1100" s="99"/>
      <c r="AA1100" s="99"/>
      <c r="AB1100" s="99"/>
      <c r="AC1100" s="99"/>
      <c r="AD1100" s="99"/>
      <c r="AE1100" s="99"/>
      <c r="AF1100" s="99"/>
      <c r="AG1100" s="99"/>
      <c r="AH1100" s="99"/>
      <c r="AI1100" s="99"/>
      <c r="AJ1100" s="99"/>
      <c r="AK1100" s="99"/>
      <c r="AL1100" s="99"/>
      <c r="AM1100" s="99"/>
      <c r="AN1100" s="99"/>
      <c r="AO1100" s="52"/>
      <c r="AP1100" s="52"/>
      <c r="AQ1100" s="52"/>
    </row>
    <row r="1101" spans="1:43">
      <c r="A1101" s="1" t="s">
        <v>7</v>
      </c>
      <c r="B1101" s="1">
        <v>13089023115</v>
      </c>
      <c r="C1101" s="1"/>
      <c r="D1101" s="10">
        <v>53.7</v>
      </c>
      <c r="E1101" s="10">
        <v>57</v>
      </c>
      <c r="F1101" s="10">
        <v>11.1</v>
      </c>
      <c r="G1101" s="10">
        <v>4.8</v>
      </c>
      <c r="H1101" s="10">
        <v>10.5427</v>
      </c>
      <c r="I1101" s="10">
        <v>20.0913</v>
      </c>
      <c r="J1101" s="10">
        <v>53.574800000000003</v>
      </c>
      <c r="K1101" s="10">
        <v>59.073999999999998</v>
      </c>
      <c r="L1101" s="10">
        <v>50.9054</v>
      </c>
      <c r="M1101" s="10">
        <v>37.119</v>
      </c>
      <c r="N1101" s="10">
        <v>56.8</v>
      </c>
      <c r="O1101" s="10">
        <v>30.8</v>
      </c>
      <c r="P1101" s="10">
        <v>48.765000000000001</v>
      </c>
      <c r="Q1101" s="10">
        <v>14.8819</v>
      </c>
      <c r="R1101" s="114"/>
      <c r="S1101" s="99"/>
      <c r="T1101" s="99"/>
      <c r="U1101" s="99"/>
      <c r="V1101" s="99"/>
      <c r="W1101" s="99"/>
      <c r="X1101" s="99"/>
      <c r="Y1101" s="99"/>
      <c r="Z1101" s="99"/>
      <c r="AA1101" s="99"/>
      <c r="AB1101" s="99"/>
      <c r="AC1101" s="99"/>
      <c r="AD1101" s="99"/>
      <c r="AE1101" s="99"/>
      <c r="AF1101" s="99"/>
      <c r="AG1101" s="99"/>
      <c r="AH1101" s="99"/>
      <c r="AI1101" s="99"/>
      <c r="AJ1101" s="99"/>
      <c r="AK1101" s="99"/>
      <c r="AL1101" s="99"/>
      <c r="AM1101" s="99"/>
      <c r="AN1101" s="99"/>
      <c r="AO1101" s="52"/>
      <c r="AP1101" s="52"/>
      <c r="AQ1101" s="52"/>
    </row>
    <row r="1102" spans="1:43">
      <c r="A1102" s="1" t="s">
        <v>7</v>
      </c>
      <c r="B1102" s="1">
        <v>13089023204</v>
      </c>
      <c r="C1102" s="1"/>
      <c r="D1102" s="12">
        <v>52.4</v>
      </c>
      <c r="E1102" s="12">
        <v>54.4</v>
      </c>
      <c r="F1102" s="12">
        <v>27.6</v>
      </c>
      <c r="G1102" s="12">
        <v>9</v>
      </c>
      <c r="H1102" s="12">
        <v>11.4</v>
      </c>
      <c r="I1102" s="12">
        <v>7.7</v>
      </c>
      <c r="J1102" s="12">
        <v>27.5</v>
      </c>
      <c r="K1102" s="12">
        <v>36.9</v>
      </c>
      <c r="L1102" s="12">
        <v>38.700000000000003</v>
      </c>
      <c r="M1102" s="12">
        <v>13.7</v>
      </c>
      <c r="N1102" s="12">
        <v>66.3</v>
      </c>
      <c r="O1102" s="12">
        <v>13.3</v>
      </c>
      <c r="P1102" s="12">
        <v>18.8</v>
      </c>
      <c r="Q1102" s="12">
        <v>21.7</v>
      </c>
      <c r="R1102" s="114"/>
      <c r="S1102" s="99"/>
      <c r="T1102" s="99"/>
      <c r="U1102" s="99"/>
      <c r="V1102" s="99"/>
      <c r="W1102" s="99"/>
      <c r="X1102" s="99"/>
      <c r="Y1102" s="99"/>
      <c r="Z1102" s="99"/>
      <c r="AA1102" s="99"/>
      <c r="AB1102" s="99"/>
      <c r="AC1102" s="99"/>
      <c r="AD1102" s="99"/>
      <c r="AE1102" s="99"/>
      <c r="AF1102" s="99"/>
      <c r="AG1102" s="99"/>
      <c r="AH1102" s="99"/>
      <c r="AI1102" s="99"/>
      <c r="AJ1102" s="99"/>
      <c r="AK1102" s="99"/>
      <c r="AL1102" s="99"/>
      <c r="AM1102" s="99"/>
      <c r="AN1102" s="99"/>
      <c r="AO1102" s="52"/>
      <c r="AP1102" s="52"/>
      <c r="AQ1102" s="52"/>
    </row>
    <row r="1103" spans="1:43">
      <c r="A1103" s="1" t="s">
        <v>7</v>
      </c>
      <c r="B1103" s="1">
        <v>13089023206</v>
      </c>
      <c r="C1103" s="1"/>
      <c r="D1103" s="12">
        <v>55</v>
      </c>
      <c r="E1103" s="12">
        <v>57.4</v>
      </c>
      <c r="F1103" s="12">
        <v>26.2</v>
      </c>
      <c r="G1103" s="12">
        <v>6.7</v>
      </c>
      <c r="H1103" s="12">
        <v>9.8000000000000007</v>
      </c>
      <c r="I1103" s="12">
        <v>12.5</v>
      </c>
      <c r="J1103" s="12">
        <v>24.2</v>
      </c>
      <c r="K1103" s="12">
        <v>32.9</v>
      </c>
      <c r="L1103" s="12">
        <v>51.2</v>
      </c>
      <c r="M1103" s="12">
        <v>12.8</v>
      </c>
      <c r="N1103" s="12">
        <v>66.3</v>
      </c>
      <c r="O1103" s="12">
        <v>8.8000000000000007</v>
      </c>
      <c r="P1103" s="12">
        <v>27.3</v>
      </c>
      <c r="Q1103" s="12">
        <v>23.6</v>
      </c>
      <c r="R1103" s="114"/>
      <c r="S1103" s="99"/>
      <c r="T1103" s="99"/>
      <c r="U1103" s="99"/>
      <c r="V1103" s="99"/>
      <c r="W1103" s="99"/>
      <c r="X1103" s="99"/>
      <c r="Y1103" s="99"/>
      <c r="Z1103" s="99"/>
      <c r="AA1103" s="99"/>
      <c r="AB1103" s="99"/>
      <c r="AC1103" s="99"/>
      <c r="AD1103" s="99"/>
      <c r="AE1103" s="99"/>
      <c r="AF1103" s="99"/>
      <c r="AG1103" s="99"/>
      <c r="AH1103" s="99"/>
      <c r="AI1103" s="99"/>
      <c r="AJ1103" s="99"/>
      <c r="AK1103" s="99"/>
      <c r="AL1103" s="99"/>
      <c r="AM1103" s="99"/>
      <c r="AN1103" s="99"/>
      <c r="AO1103" s="52"/>
      <c r="AP1103" s="52"/>
      <c r="AQ1103" s="52"/>
    </row>
    <row r="1104" spans="1:43">
      <c r="A1104" s="1" t="s">
        <v>7</v>
      </c>
      <c r="B1104" s="1">
        <v>13089023208</v>
      </c>
      <c r="C1104" s="1"/>
      <c r="D1104" s="12">
        <v>75.5</v>
      </c>
      <c r="E1104" s="12">
        <v>58.5</v>
      </c>
      <c r="F1104" s="12">
        <v>19.3</v>
      </c>
      <c r="G1104" s="12">
        <v>13.2</v>
      </c>
      <c r="H1104" s="12">
        <v>14.2</v>
      </c>
      <c r="I1104" s="12">
        <v>2</v>
      </c>
      <c r="J1104" s="12">
        <v>36.9</v>
      </c>
      <c r="K1104" s="12">
        <v>40.6</v>
      </c>
      <c r="L1104" s="12">
        <v>49.6</v>
      </c>
      <c r="M1104" s="12">
        <v>12.7</v>
      </c>
      <c r="N1104" s="12">
        <v>75</v>
      </c>
      <c r="O1104" s="12">
        <v>8.4</v>
      </c>
      <c r="P1104" s="12">
        <v>26.6</v>
      </c>
      <c r="Q1104" s="12">
        <v>14.7</v>
      </c>
      <c r="R1104" s="114"/>
      <c r="S1104" s="99"/>
      <c r="T1104" s="99"/>
      <c r="U1104" s="99"/>
      <c r="V1104" s="99"/>
      <c r="W1104" s="99"/>
      <c r="X1104" s="99"/>
      <c r="Y1104" s="99"/>
      <c r="Z1104" s="99"/>
      <c r="AA1104" s="99"/>
      <c r="AB1104" s="99"/>
      <c r="AC1104" s="99"/>
      <c r="AD1104" s="99"/>
      <c r="AE1104" s="99"/>
      <c r="AF1104" s="99"/>
      <c r="AG1104" s="99"/>
      <c r="AH1104" s="99"/>
      <c r="AI1104" s="99"/>
      <c r="AJ1104" s="99"/>
      <c r="AK1104" s="99"/>
      <c r="AL1104" s="99"/>
      <c r="AM1104" s="99"/>
      <c r="AN1104" s="99"/>
      <c r="AO1104" s="52"/>
      <c r="AP1104" s="52"/>
      <c r="AQ1104" s="52"/>
    </row>
    <row r="1105" spans="1:43">
      <c r="A1105" s="1" t="s">
        <v>7</v>
      </c>
      <c r="B1105" s="1">
        <v>13089023209</v>
      </c>
      <c r="C1105" s="1"/>
      <c r="D1105" s="12">
        <v>77.900000000000006</v>
      </c>
      <c r="E1105" s="12">
        <v>59.6</v>
      </c>
      <c r="F1105" s="12">
        <v>22.9</v>
      </c>
      <c r="G1105" s="12">
        <v>11.6</v>
      </c>
      <c r="H1105" s="12">
        <v>11.7</v>
      </c>
      <c r="I1105" s="12">
        <v>3.6</v>
      </c>
      <c r="J1105" s="12">
        <v>9.1999999999999993</v>
      </c>
      <c r="K1105" s="12">
        <v>25.5</v>
      </c>
      <c r="L1105" s="12">
        <v>29.3</v>
      </c>
      <c r="M1105" s="12">
        <v>12.3</v>
      </c>
      <c r="N1105" s="12">
        <v>75.400000000000006</v>
      </c>
      <c r="O1105" s="12">
        <v>7.9</v>
      </c>
      <c r="P1105" s="12">
        <v>22.8</v>
      </c>
      <c r="Q1105" s="12">
        <v>20.3</v>
      </c>
      <c r="R1105" s="114"/>
      <c r="S1105" s="99"/>
      <c r="T1105" s="99"/>
      <c r="U1105" s="99"/>
      <c r="V1105" s="99"/>
      <c r="W1105" s="99"/>
      <c r="X1105" s="99"/>
      <c r="Y1105" s="99"/>
      <c r="Z1105" s="99"/>
      <c r="AA1105" s="99"/>
      <c r="AB1105" s="99"/>
      <c r="AC1105" s="99"/>
      <c r="AD1105" s="99"/>
      <c r="AE1105" s="99"/>
      <c r="AF1105" s="99"/>
      <c r="AG1105" s="99"/>
      <c r="AH1105" s="99"/>
      <c r="AI1105" s="99"/>
      <c r="AJ1105" s="99"/>
      <c r="AK1105" s="99"/>
      <c r="AL1105" s="99"/>
      <c r="AM1105" s="99"/>
      <c r="AN1105" s="99"/>
      <c r="AO1105" s="52"/>
      <c r="AP1105" s="52"/>
      <c r="AQ1105" s="52"/>
    </row>
    <row r="1106" spans="1:43">
      <c r="A1106" s="1" t="s">
        <v>7</v>
      </c>
      <c r="B1106" s="1">
        <v>13089023210</v>
      </c>
      <c r="C1106" s="1"/>
      <c r="D1106" s="12">
        <v>70.599999999999994</v>
      </c>
      <c r="E1106" s="12">
        <v>60.5</v>
      </c>
      <c r="F1106" s="12">
        <v>24.3</v>
      </c>
      <c r="G1106" s="12">
        <v>9.1999999999999993</v>
      </c>
      <c r="H1106" s="12">
        <v>13.6</v>
      </c>
      <c r="I1106" s="12">
        <v>6.6</v>
      </c>
      <c r="J1106" s="12">
        <v>28.7</v>
      </c>
      <c r="K1106" s="12">
        <v>35.799999999999997</v>
      </c>
      <c r="L1106" s="12">
        <v>47.5</v>
      </c>
      <c r="M1106" s="12">
        <v>7.6</v>
      </c>
      <c r="N1106" s="12">
        <v>75.7</v>
      </c>
      <c r="O1106" s="12">
        <v>8.6</v>
      </c>
      <c r="P1106" s="12">
        <v>24</v>
      </c>
      <c r="Q1106" s="12">
        <v>19.5</v>
      </c>
      <c r="R1106" s="114"/>
      <c r="S1106" s="99"/>
      <c r="T1106" s="99"/>
      <c r="U1106" s="99"/>
      <c r="V1106" s="99"/>
      <c r="W1106" s="99"/>
      <c r="X1106" s="99"/>
      <c r="Y1106" s="99"/>
      <c r="Z1106" s="99"/>
      <c r="AA1106" s="99"/>
      <c r="AB1106" s="99"/>
      <c r="AC1106" s="99"/>
      <c r="AD1106" s="99"/>
      <c r="AE1106" s="99"/>
      <c r="AF1106" s="99"/>
      <c r="AG1106" s="99"/>
      <c r="AH1106" s="99"/>
      <c r="AI1106" s="99"/>
      <c r="AJ1106" s="99"/>
      <c r="AK1106" s="99"/>
      <c r="AL1106" s="99"/>
      <c r="AM1106" s="99"/>
      <c r="AN1106" s="99"/>
      <c r="AO1106" s="52"/>
      <c r="AP1106" s="52"/>
      <c r="AQ1106" s="52"/>
    </row>
    <row r="1107" spans="1:43">
      <c r="A1107" s="1" t="s">
        <v>7</v>
      </c>
      <c r="B1107" s="1">
        <v>13089023211</v>
      </c>
      <c r="C1107" s="1"/>
      <c r="D1107" s="12">
        <v>59.5</v>
      </c>
      <c r="E1107" s="12">
        <v>60.4</v>
      </c>
      <c r="F1107" s="12">
        <v>23.8</v>
      </c>
      <c r="G1107" s="12">
        <v>8.1</v>
      </c>
      <c r="H1107" s="12">
        <v>12.5</v>
      </c>
      <c r="I1107" s="12">
        <v>17.7</v>
      </c>
      <c r="J1107" s="12">
        <v>11.9</v>
      </c>
      <c r="K1107" s="12">
        <v>21.5</v>
      </c>
      <c r="L1107" s="12">
        <v>34.299999999999997</v>
      </c>
      <c r="M1107" s="12">
        <v>12</v>
      </c>
      <c r="N1107" s="12">
        <v>75.599999999999994</v>
      </c>
      <c r="O1107" s="12">
        <v>5.4</v>
      </c>
      <c r="P1107" s="12">
        <v>22.5</v>
      </c>
      <c r="Q1107" s="12">
        <v>21.8</v>
      </c>
      <c r="R1107" s="114"/>
      <c r="S1107" s="99"/>
      <c r="T1107" s="99"/>
      <c r="U1107" s="99"/>
      <c r="V1107" s="99"/>
      <c r="W1107" s="99"/>
      <c r="X1107" s="99"/>
      <c r="Y1107" s="99"/>
      <c r="Z1107" s="99"/>
      <c r="AA1107" s="99"/>
      <c r="AB1107" s="99"/>
      <c r="AC1107" s="99"/>
      <c r="AD1107" s="99"/>
      <c r="AE1107" s="99"/>
      <c r="AF1107" s="99"/>
      <c r="AG1107" s="99"/>
      <c r="AH1107" s="99"/>
      <c r="AI1107" s="99"/>
      <c r="AJ1107" s="99"/>
      <c r="AK1107" s="99"/>
      <c r="AL1107" s="99"/>
      <c r="AM1107" s="99"/>
      <c r="AN1107" s="99"/>
      <c r="AO1107" s="52"/>
      <c r="AP1107" s="52"/>
      <c r="AQ1107" s="52"/>
    </row>
    <row r="1108" spans="1:43">
      <c r="A1108" s="1" t="s">
        <v>7</v>
      </c>
      <c r="B1108" s="1">
        <v>13089023212</v>
      </c>
      <c r="C1108" s="1"/>
      <c r="D1108" s="12">
        <v>60.9</v>
      </c>
      <c r="E1108" s="12">
        <v>60.4</v>
      </c>
      <c r="F1108" s="12">
        <v>17.2</v>
      </c>
      <c r="G1108" s="12">
        <v>8.1999999999999993</v>
      </c>
      <c r="H1108" s="12">
        <v>12.6</v>
      </c>
      <c r="I1108" s="12">
        <v>8.1</v>
      </c>
      <c r="J1108" s="12">
        <v>22.5</v>
      </c>
      <c r="K1108" s="12">
        <v>38.4</v>
      </c>
      <c r="L1108" s="12">
        <v>42.6</v>
      </c>
      <c r="M1108" s="12">
        <v>9.5</v>
      </c>
      <c r="N1108" s="12">
        <v>75.599999999999994</v>
      </c>
      <c r="O1108" s="12">
        <v>7.8</v>
      </c>
      <c r="P1108" s="12">
        <v>28.9</v>
      </c>
      <c r="Q1108" s="12">
        <v>26.4</v>
      </c>
      <c r="R1108" s="114"/>
      <c r="S1108" s="99"/>
      <c r="T1108" s="99"/>
      <c r="U1108" s="99"/>
      <c r="V1108" s="99"/>
      <c r="W1108" s="99"/>
      <c r="X1108" s="99"/>
      <c r="Y1108" s="99"/>
      <c r="Z1108" s="99"/>
      <c r="AA1108" s="99"/>
      <c r="AB1108" s="99"/>
      <c r="AC1108" s="99"/>
      <c r="AD1108" s="99"/>
      <c r="AE1108" s="99"/>
      <c r="AF1108" s="99"/>
      <c r="AG1108" s="99"/>
      <c r="AH1108" s="99"/>
      <c r="AI1108" s="99"/>
      <c r="AJ1108" s="99"/>
      <c r="AK1108" s="99"/>
      <c r="AL1108" s="99"/>
      <c r="AM1108" s="99"/>
      <c r="AN1108" s="99"/>
      <c r="AO1108" s="52"/>
      <c r="AP1108" s="52"/>
      <c r="AQ1108" s="52"/>
    </row>
    <row r="1109" spans="1:43">
      <c r="A1109" s="1" t="s">
        <v>7</v>
      </c>
      <c r="B1109" s="1">
        <v>13089023213</v>
      </c>
      <c r="C1109" s="1"/>
      <c r="D1109" s="12">
        <v>53.7</v>
      </c>
      <c r="E1109" s="12">
        <v>57</v>
      </c>
      <c r="F1109" s="12">
        <v>19.2</v>
      </c>
      <c r="G1109" s="12">
        <v>4.8</v>
      </c>
      <c r="H1109" s="12">
        <v>11.2</v>
      </c>
      <c r="I1109" s="12">
        <v>13.2</v>
      </c>
      <c r="J1109" s="12">
        <v>26.8</v>
      </c>
      <c r="K1109" s="12">
        <v>40.1</v>
      </c>
      <c r="L1109" s="12">
        <v>55.9</v>
      </c>
      <c r="M1109" s="12">
        <v>12.8</v>
      </c>
      <c r="N1109" s="12">
        <v>56.8</v>
      </c>
      <c r="O1109" s="12">
        <v>11.7</v>
      </c>
      <c r="P1109" s="12">
        <v>17.100000000000001</v>
      </c>
      <c r="Q1109" s="12">
        <v>13.1</v>
      </c>
      <c r="R1109" s="114"/>
      <c r="S1109" s="99"/>
      <c r="T1109" s="99"/>
      <c r="U1109" s="99"/>
      <c r="V1109" s="99"/>
      <c r="W1109" s="99"/>
      <c r="X1109" s="99"/>
      <c r="Y1109" s="99"/>
      <c r="Z1109" s="99"/>
      <c r="AA1109" s="99"/>
      <c r="AB1109" s="99"/>
      <c r="AC1109" s="99"/>
      <c r="AD1109" s="99"/>
      <c r="AE1109" s="99"/>
      <c r="AF1109" s="99"/>
      <c r="AG1109" s="99"/>
      <c r="AH1109" s="99"/>
      <c r="AI1109" s="99"/>
      <c r="AJ1109" s="99"/>
      <c r="AK1109" s="99"/>
      <c r="AL1109" s="99"/>
      <c r="AM1109" s="99"/>
      <c r="AN1109" s="99"/>
      <c r="AO1109" s="52"/>
      <c r="AP1109" s="52"/>
      <c r="AQ1109" s="52"/>
    </row>
    <row r="1110" spans="1:43">
      <c r="A1110" s="1" t="s">
        <v>7</v>
      </c>
      <c r="B1110" s="1">
        <v>13089023214</v>
      </c>
      <c r="C1110" s="1"/>
      <c r="D1110" s="12">
        <v>59.5</v>
      </c>
      <c r="E1110" s="12">
        <v>60.4</v>
      </c>
      <c r="F1110" s="12">
        <v>25</v>
      </c>
      <c r="G1110" s="12">
        <v>8.1</v>
      </c>
      <c r="H1110" s="12">
        <v>13.9</v>
      </c>
      <c r="I1110" s="12">
        <v>13</v>
      </c>
      <c r="J1110" s="12">
        <v>22.3</v>
      </c>
      <c r="K1110" s="12">
        <v>33.700000000000003</v>
      </c>
      <c r="L1110" s="12">
        <v>44.7</v>
      </c>
      <c r="M1110" s="12">
        <v>10.4</v>
      </c>
      <c r="N1110" s="12">
        <v>75.599999999999994</v>
      </c>
      <c r="O1110" s="12">
        <v>13.2</v>
      </c>
      <c r="P1110" s="12">
        <v>33</v>
      </c>
      <c r="Q1110" s="12">
        <v>15.2</v>
      </c>
      <c r="R1110" s="114"/>
      <c r="S1110" s="99"/>
      <c r="T1110" s="99"/>
      <c r="U1110" s="99"/>
      <c r="V1110" s="99"/>
      <c r="W1110" s="99"/>
      <c r="X1110" s="99"/>
      <c r="Y1110" s="99"/>
      <c r="Z1110" s="99"/>
      <c r="AA1110" s="99"/>
      <c r="AB1110" s="99"/>
      <c r="AC1110" s="99"/>
      <c r="AD1110" s="99"/>
      <c r="AE1110" s="99"/>
      <c r="AF1110" s="99"/>
      <c r="AG1110" s="99"/>
      <c r="AH1110" s="99"/>
      <c r="AI1110" s="99"/>
      <c r="AJ1110" s="99"/>
      <c r="AK1110" s="99"/>
      <c r="AL1110" s="99"/>
      <c r="AM1110" s="99"/>
      <c r="AN1110" s="99"/>
      <c r="AO1110" s="52"/>
      <c r="AP1110" s="52"/>
      <c r="AQ1110" s="52"/>
    </row>
    <row r="1111" spans="1:43">
      <c r="A1111" s="1" t="s">
        <v>7</v>
      </c>
      <c r="B1111" s="1">
        <v>13089023303</v>
      </c>
      <c r="C1111" s="1"/>
      <c r="D1111" s="12">
        <v>67.2</v>
      </c>
      <c r="E1111" s="12">
        <v>59.1</v>
      </c>
      <c r="F1111" s="12">
        <v>17.7</v>
      </c>
      <c r="G1111" s="12">
        <v>17.2</v>
      </c>
      <c r="H1111" s="12">
        <v>10.199999999999999</v>
      </c>
      <c r="I1111" s="12">
        <v>20.3</v>
      </c>
      <c r="J1111" s="12">
        <v>36.1</v>
      </c>
      <c r="K1111" s="12">
        <v>51.4</v>
      </c>
      <c r="L1111" s="12">
        <v>50</v>
      </c>
      <c r="M1111" s="12">
        <v>20.100000000000001</v>
      </c>
      <c r="N1111" s="12">
        <v>59.9</v>
      </c>
      <c r="O1111" s="12">
        <v>17.600000000000001</v>
      </c>
      <c r="P1111" s="12">
        <v>27.2</v>
      </c>
      <c r="Q1111" s="12">
        <v>18.600000000000001</v>
      </c>
      <c r="R1111" s="114"/>
      <c r="S1111" s="99"/>
      <c r="T1111" s="99"/>
      <c r="U1111" s="99"/>
      <c r="V1111" s="99"/>
      <c r="W1111" s="99"/>
      <c r="X1111" s="99"/>
      <c r="Y1111" s="99"/>
      <c r="Z1111" s="99"/>
      <c r="AA1111" s="99"/>
      <c r="AB1111" s="99"/>
      <c r="AC1111" s="99"/>
      <c r="AD1111" s="99"/>
      <c r="AE1111" s="99"/>
      <c r="AF1111" s="99"/>
      <c r="AG1111" s="99"/>
      <c r="AH1111" s="99"/>
      <c r="AI1111" s="99"/>
      <c r="AJ1111" s="99"/>
      <c r="AK1111" s="99"/>
      <c r="AL1111" s="99"/>
      <c r="AM1111" s="99"/>
      <c r="AN1111" s="99"/>
      <c r="AO1111" s="52"/>
      <c r="AP1111" s="52"/>
      <c r="AQ1111" s="52"/>
    </row>
    <row r="1112" spans="1:43">
      <c r="A1112" s="1" t="s">
        <v>7</v>
      </c>
      <c r="B1112" s="1">
        <v>13089023306</v>
      </c>
      <c r="C1112" s="1"/>
      <c r="D1112" s="12">
        <v>71.900000000000006</v>
      </c>
      <c r="E1112" s="12">
        <v>62</v>
      </c>
      <c r="F1112" s="12">
        <v>31.7</v>
      </c>
      <c r="G1112" s="12">
        <v>19.600000000000001</v>
      </c>
      <c r="H1112" s="12">
        <v>12.2</v>
      </c>
      <c r="I1112" s="12">
        <v>7.2</v>
      </c>
      <c r="J1112" s="12">
        <v>17.3</v>
      </c>
      <c r="K1112" s="12">
        <v>30.8</v>
      </c>
      <c r="L1112" s="12">
        <v>41.7</v>
      </c>
      <c r="M1112" s="12">
        <v>6.4</v>
      </c>
      <c r="N1112" s="12">
        <v>73.099999999999994</v>
      </c>
      <c r="O1112" s="12">
        <v>7.6</v>
      </c>
      <c r="P1112" s="12">
        <v>25</v>
      </c>
      <c r="Q1112" s="12">
        <v>12.5</v>
      </c>
      <c r="R1112" s="114"/>
      <c r="S1112" s="99"/>
      <c r="T1112" s="99"/>
      <c r="U1112" s="99"/>
      <c r="V1112" s="99"/>
      <c r="W1112" s="99"/>
      <c r="X1112" s="99"/>
      <c r="Y1112" s="99"/>
      <c r="Z1112" s="99"/>
      <c r="AA1112" s="99"/>
      <c r="AB1112" s="99"/>
      <c r="AC1112" s="99"/>
      <c r="AD1112" s="99"/>
      <c r="AE1112" s="99"/>
      <c r="AF1112" s="99"/>
      <c r="AG1112" s="99"/>
      <c r="AH1112" s="99"/>
      <c r="AI1112" s="99"/>
      <c r="AJ1112" s="99"/>
      <c r="AK1112" s="99"/>
      <c r="AL1112" s="99"/>
      <c r="AM1112" s="99"/>
      <c r="AN1112" s="99"/>
      <c r="AO1112" s="52"/>
      <c r="AP1112" s="52"/>
      <c r="AQ1112" s="52"/>
    </row>
    <row r="1113" spans="1:43">
      <c r="A1113" s="1" t="s">
        <v>7</v>
      </c>
      <c r="B1113" s="1">
        <v>13089023309</v>
      </c>
      <c r="C1113" s="1"/>
      <c r="D1113" s="10">
        <v>61.8</v>
      </c>
      <c r="E1113" s="10">
        <v>60</v>
      </c>
      <c r="F1113" s="10">
        <v>13.2</v>
      </c>
      <c r="G1113" s="10">
        <v>11.4</v>
      </c>
      <c r="H1113" s="10">
        <v>11.7</v>
      </c>
      <c r="I1113" s="10">
        <v>10</v>
      </c>
      <c r="J1113" s="10">
        <v>27.4</v>
      </c>
      <c r="K1113" s="10">
        <v>43.9</v>
      </c>
      <c r="L1113" s="10">
        <v>47.2</v>
      </c>
      <c r="M1113" s="10">
        <v>12.6</v>
      </c>
      <c r="N1113" s="10">
        <v>71.3</v>
      </c>
      <c r="O1113" s="10">
        <v>7.6</v>
      </c>
      <c r="P1113" s="10">
        <v>33.4</v>
      </c>
      <c r="Q1113" s="10">
        <v>17.8</v>
      </c>
      <c r="R1113" s="114"/>
      <c r="S1113" s="99"/>
      <c r="T1113" s="99"/>
      <c r="U1113" s="99"/>
      <c r="V1113" s="99"/>
      <c r="W1113" s="99"/>
      <c r="X1113" s="99"/>
      <c r="Y1113" s="99"/>
      <c r="Z1113" s="99"/>
      <c r="AA1113" s="99"/>
      <c r="AB1113" s="99"/>
      <c r="AC1113" s="99"/>
      <c r="AD1113" s="99"/>
      <c r="AE1113" s="99"/>
      <c r="AF1113" s="99"/>
      <c r="AG1113" s="99"/>
      <c r="AH1113" s="99"/>
      <c r="AI1113" s="99"/>
      <c r="AJ1113" s="99"/>
      <c r="AK1113" s="99"/>
      <c r="AL1113" s="99"/>
      <c r="AM1113" s="99"/>
      <c r="AN1113" s="99"/>
      <c r="AO1113" s="52"/>
      <c r="AP1113" s="52"/>
      <c r="AQ1113" s="52"/>
    </row>
    <row r="1114" spans="1:43">
      <c r="A1114" s="1" t="s">
        <v>7</v>
      </c>
      <c r="B1114" s="1">
        <v>13089023310</v>
      </c>
      <c r="C1114" s="1"/>
      <c r="D1114" s="10">
        <v>63.9</v>
      </c>
      <c r="E1114" s="10">
        <v>59.7</v>
      </c>
      <c r="F1114" s="10">
        <v>13.3</v>
      </c>
      <c r="G1114" s="10">
        <v>14</v>
      </c>
      <c r="H1114" s="10">
        <v>14.4</v>
      </c>
      <c r="I1114" s="10">
        <v>10.6</v>
      </c>
      <c r="J1114" s="10">
        <v>48.2</v>
      </c>
      <c r="K1114" s="10">
        <v>55.2</v>
      </c>
      <c r="L1114" s="10">
        <v>58.7</v>
      </c>
      <c r="M1114" s="10">
        <v>10.7</v>
      </c>
      <c r="N1114" s="10">
        <v>67.2</v>
      </c>
      <c r="O1114" s="10">
        <v>13.4</v>
      </c>
      <c r="P1114" s="10">
        <v>27</v>
      </c>
      <c r="Q1114" s="10">
        <v>21.7</v>
      </c>
      <c r="R1114" s="114"/>
      <c r="S1114" s="99"/>
      <c r="T1114" s="99"/>
      <c r="U1114" s="99"/>
      <c r="V1114" s="99"/>
      <c r="W1114" s="99"/>
      <c r="X1114" s="99"/>
      <c r="Y1114" s="99"/>
      <c r="Z1114" s="99"/>
      <c r="AA1114" s="99"/>
      <c r="AB1114" s="99"/>
      <c r="AC1114" s="99"/>
      <c r="AD1114" s="99"/>
      <c r="AE1114" s="99"/>
      <c r="AF1114" s="99"/>
      <c r="AG1114" s="99"/>
      <c r="AH1114" s="99"/>
      <c r="AI1114" s="99"/>
      <c r="AJ1114" s="99"/>
      <c r="AK1114" s="99"/>
      <c r="AL1114" s="99"/>
      <c r="AM1114" s="99"/>
      <c r="AN1114" s="99"/>
      <c r="AO1114" s="52"/>
      <c r="AP1114" s="52"/>
      <c r="AQ1114" s="52"/>
    </row>
    <row r="1115" spans="1:43">
      <c r="A1115" s="1" t="s">
        <v>7</v>
      </c>
      <c r="B1115" s="1">
        <v>13089023311</v>
      </c>
      <c r="C1115" s="1"/>
      <c r="D1115" s="12">
        <v>71.900000000000006</v>
      </c>
      <c r="E1115" s="12">
        <v>64.5</v>
      </c>
      <c r="F1115" s="12">
        <v>30.8</v>
      </c>
      <c r="G1115" s="12">
        <v>26.2</v>
      </c>
      <c r="H1115" s="12">
        <v>10.3</v>
      </c>
      <c r="I1115" s="12">
        <v>4.0999999999999996</v>
      </c>
      <c r="J1115" s="12">
        <v>26.3</v>
      </c>
      <c r="K1115" s="12">
        <v>27.6</v>
      </c>
      <c r="L1115" s="12">
        <v>33.6</v>
      </c>
      <c r="M1115" s="12">
        <v>9.5</v>
      </c>
      <c r="N1115" s="12">
        <v>79.900000000000006</v>
      </c>
      <c r="O1115" s="12">
        <v>4.0999999999999996</v>
      </c>
      <c r="P1115" s="12">
        <v>20.6</v>
      </c>
      <c r="Q1115" s="12">
        <v>17</v>
      </c>
      <c r="R1115" s="114"/>
      <c r="S1115" s="99"/>
      <c r="T1115" s="99"/>
      <c r="U1115" s="99"/>
      <c r="V1115" s="99"/>
      <c r="W1115" s="99"/>
      <c r="X1115" s="99"/>
      <c r="Y1115" s="99"/>
      <c r="Z1115" s="99"/>
      <c r="AA1115" s="99"/>
      <c r="AB1115" s="99"/>
      <c r="AC1115" s="99"/>
      <c r="AD1115" s="99"/>
      <c r="AE1115" s="99"/>
      <c r="AF1115" s="99"/>
      <c r="AG1115" s="99"/>
      <c r="AH1115" s="99"/>
      <c r="AI1115" s="99"/>
      <c r="AJ1115" s="99"/>
      <c r="AK1115" s="99"/>
      <c r="AL1115" s="99"/>
      <c r="AM1115" s="99"/>
      <c r="AN1115" s="99"/>
      <c r="AO1115" s="52"/>
      <c r="AP1115" s="52"/>
      <c r="AQ1115" s="52"/>
    </row>
    <row r="1116" spans="1:43">
      <c r="A1116" s="1" t="s">
        <v>7</v>
      </c>
      <c r="B1116" s="1">
        <v>13089023312</v>
      </c>
      <c r="C1116" s="1"/>
      <c r="D1116" s="12">
        <v>76.3</v>
      </c>
      <c r="E1116" s="12">
        <v>62.3</v>
      </c>
      <c r="F1116" s="12">
        <v>29.1</v>
      </c>
      <c r="G1116" s="12">
        <v>17</v>
      </c>
      <c r="H1116" s="12">
        <v>10.7</v>
      </c>
      <c r="I1116" s="12">
        <v>15.7</v>
      </c>
      <c r="J1116" s="12">
        <v>30.3</v>
      </c>
      <c r="K1116" s="12">
        <v>29.1</v>
      </c>
      <c r="L1116" s="12">
        <v>48.4</v>
      </c>
      <c r="M1116" s="12">
        <v>7.2</v>
      </c>
      <c r="N1116" s="12">
        <v>77.599999999999994</v>
      </c>
      <c r="O1116" s="12">
        <v>5.4</v>
      </c>
      <c r="P1116" s="12">
        <v>22.3</v>
      </c>
      <c r="Q1116" s="12">
        <v>14.3</v>
      </c>
      <c r="R1116" s="114"/>
      <c r="S1116" s="99"/>
      <c r="T1116" s="99"/>
      <c r="U1116" s="99"/>
      <c r="V1116" s="99"/>
      <c r="W1116" s="99"/>
      <c r="X1116" s="99"/>
      <c r="Y1116" s="99"/>
      <c r="Z1116" s="99"/>
      <c r="AA1116" s="99"/>
      <c r="AB1116" s="99"/>
      <c r="AC1116" s="99"/>
      <c r="AD1116" s="99"/>
      <c r="AE1116" s="99"/>
      <c r="AF1116" s="99"/>
      <c r="AG1116" s="99"/>
      <c r="AH1116" s="99"/>
      <c r="AI1116" s="99"/>
      <c r="AJ1116" s="99"/>
      <c r="AK1116" s="99"/>
      <c r="AL1116" s="99"/>
      <c r="AM1116" s="99"/>
      <c r="AN1116" s="99"/>
      <c r="AO1116" s="52"/>
      <c r="AP1116" s="52"/>
      <c r="AQ1116" s="52"/>
    </row>
    <row r="1117" spans="1:43">
      <c r="A1117" s="1" t="s">
        <v>7</v>
      </c>
      <c r="B1117" s="1">
        <v>13089023313</v>
      </c>
      <c r="C1117" s="1"/>
      <c r="D1117" s="12">
        <v>67.2</v>
      </c>
      <c r="E1117" s="12">
        <v>59.1</v>
      </c>
      <c r="F1117" s="12">
        <v>15.7</v>
      </c>
      <c r="G1117" s="12">
        <v>17.2</v>
      </c>
      <c r="H1117" s="12">
        <v>13.6</v>
      </c>
      <c r="I1117" s="12">
        <v>9.1</v>
      </c>
      <c r="J1117" s="12">
        <v>33.5</v>
      </c>
      <c r="K1117" s="12">
        <v>38.9</v>
      </c>
      <c r="L1117" s="12">
        <v>46.3</v>
      </c>
      <c r="M1117" s="12">
        <v>13.6</v>
      </c>
      <c r="N1117" s="12">
        <v>59.9</v>
      </c>
      <c r="O1117" s="12">
        <v>14.3</v>
      </c>
      <c r="P1117" s="12">
        <v>25.5</v>
      </c>
      <c r="Q1117" s="12">
        <v>20.100000000000001</v>
      </c>
      <c r="R1117" s="114"/>
      <c r="S1117" s="99"/>
      <c r="T1117" s="99"/>
      <c r="U1117" s="99"/>
      <c r="V1117" s="99"/>
      <c r="W1117" s="99"/>
      <c r="X1117" s="99"/>
      <c r="Y1117" s="99"/>
      <c r="Z1117" s="99"/>
      <c r="AA1117" s="99"/>
      <c r="AB1117" s="99"/>
      <c r="AC1117" s="99"/>
      <c r="AD1117" s="99"/>
      <c r="AE1117" s="99"/>
      <c r="AF1117" s="99"/>
      <c r="AG1117" s="99"/>
      <c r="AH1117" s="99"/>
      <c r="AI1117" s="99"/>
      <c r="AJ1117" s="99"/>
      <c r="AK1117" s="99"/>
      <c r="AL1117" s="99"/>
      <c r="AM1117" s="99"/>
      <c r="AN1117" s="99"/>
      <c r="AO1117" s="52"/>
      <c r="AP1117" s="52"/>
      <c r="AQ1117" s="52"/>
    </row>
    <row r="1118" spans="1:43">
      <c r="A1118" s="1" t="s">
        <v>7</v>
      </c>
      <c r="B1118" s="1">
        <v>13089023314</v>
      </c>
      <c r="C1118" s="1"/>
      <c r="D1118" s="10">
        <v>77.900000000000006</v>
      </c>
      <c r="E1118" s="10">
        <v>60.3</v>
      </c>
      <c r="F1118" s="10">
        <v>14.9</v>
      </c>
      <c r="G1118" s="10">
        <v>11.6</v>
      </c>
      <c r="H1118" s="10">
        <v>17.100000000000001</v>
      </c>
      <c r="I1118" s="10">
        <v>7.4</v>
      </c>
      <c r="J1118" s="10">
        <v>7.1</v>
      </c>
      <c r="K1118" s="10">
        <v>33.5</v>
      </c>
      <c r="L1118" s="10">
        <v>45.6</v>
      </c>
      <c r="M1118" s="10">
        <v>9.6999999999999993</v>
      </c>
      <c r="N1118" s="10">
        <v>73.5</v>
      </c>
      <c r="O1118" s="10">
        <v>7.1</v>
      </c>
      <c r="P1118" s="10">
        <v>24</v>
      </c>
      <c r="Q1118" s="10">
        <v>18.2</v>
      </c>
      <c r="R1118" s="114"/>
      <c r="S1118" s="99"/>
      <c r="T1118" s="99"/>
      <c r="U1118" s="99"/>
      <c r="V1118" s="99"/>
      <c r="W1118" s="99"/>
      <c r="X1118" s="99"/>
      <c r="Y1118" s="99"/>
      <c r="Z1118" s="99"/>
      <c r="AA1118" s="99"/>
      <c r="AB1118" s="99"/>
      <c r="AC1118" s="99"/>
      <c r="AD1118" s="99"/>
      <c r="AE1118" s="99"/>
      <c r="AF1118" s="99"/>
      <c r="AG1118" s="99"/>
      <c r="AH1118" s="99"/>
      <c r="AI1118" s="99"/>
      <c r="AJ1118" s="99"/>
      <c r="AK1118" s="99"/>
      <c r="AL1118" s="99"/>
      <c r="AM1118" s="99"/>
      <c r="AN1118" s="99"/>
      <c r="AO1118" s="52"/>
      <c r="AP1118" s="52"/>
      <c r="AQ1118" s="52"/>
    </row>
    <row r="1119" spans="1:43">
      <c r="A1119" s="1" t="s">
        <v>7</v>
      </c>
      <c r="B1119" s="1">
        <v>13089023315</v>
      </c>
      <c r="C1119" s="1"/>
      <c r="D1119" s="12">
        <v>69.400000000000006</v>
      </c>
      <c r="E1119" s="12">
        <v>61.7</v>
      </c>
      <c r="F1119" s="12">
        <v>30.2</v>
      </c>
      <c r="G1119" s="12">
        <v>20.5</v>
      </c>
      <c r="H1119" s="12">
        <v>11.8</v>
      </c>
      <c r="I1119" s="12">
        <v>8.9</v>
      </c>
      <c r="J1119" s="12">
        <v>4.8</v>
      </c>
      <c r="K1119" s="12">
        <v>22.9</v>
      </c>
      <c r="L1119" s="12">
        <v>39.9</v>
      </c>
      <c r="M1119" s="12">
        <v>7</v>
      </c>
      <c r="N1119" s="12">
        <v>70</v>
      </c>
      <c r="O1119" s="12">
        <v>1.7</v>
      </c>
      <c r="P1119" s="12">
        <v>19.600000000000001</v>
      </c>
      <c r="Q1119" s="12">
        <v>10</v>
      </c>
      <c r="R1119" s="114"/>
      <c r="S1119" s="99"/>
      <c r="T1119" s="99"/>
      <c r="U1119" s="99"/>
      <c r="V1119" s="99"/>
      <c r="W1119" s="99"/>
      <c r="X1119" s="99"/>
      <c r="Y1119" s="99"/>
      <c r="Z1119" s="99"/>
      <c r="AA1119" s="99"/>
      <c r="AB1119" s="99"/>
      <c r="AC1119" s="99"/>
      <c r="AD1119" s="99"/>
      <c r="AE1119" s="99"/>
      <c r="AF1119" s="99"/>
      <c r="AG1119" s="99"/>
      <c r="AH1119" s="99"/>
      <c r="AI1119" s="99"/>
      <c r="AJ1119" s="99"/>
      <c r="AK1119" s="99"/>
      <c r="AL1119" s="99"/>
      <c r="AM1119" s="99"/>
      <c r="AN1119" s="99"/>
      <c r="AO1119" s="52"/>
      <c r="AP1119" s="52"/>
      <c r="AQ1119" s="52"/>
    </row>
    <row r="1120" spans="1:43">
      <c r="A1120" s="1" t="s">
        <v>7</v>
      </c>
      <c r="B1120" s="1">
        <v>13089023316</v>
      </c>
      <c r="C1120" s="1"/>
      <c r="D1120" s="12">
        <v>71.900000000000006</v>
      </c>
      <c r="E1120" s="12">
        <v>64.5</v>
      </c>
      <c r="F1120" s="12">
        <v>29.3</v>
      </c>
      <c r="G1120" s="12">
        <v>26.2</v>
      </c>
      <c r="H1120" s="12">
        <v>11.9</v>
      </c>
      <c r="I1120" s="12">
        <v>4</v>
      </c>
      <c r="J1120" s="12">
        <v>1.7</v>
      </c>
      <c r="K1120" s="12">
        <v>17.7</v>
      </c>
      <c r="L1120" s="12">
        <v>39.9</v>
      </c>
      <c r="M1120" s="12">
        <v>4.9000000000000004</v>
      </c>
      <c r="N1120" s="12">
        <v>79.900000000000006</v>
      </c>
      <c r="O1120" s="12">
        <v>7.9</v>
      </c>
      <c r="P1120" s="12">
        <v>22.1</v>
      </c>
      <c r="Q1120" s="12">
        <v>21</v>
      </c>
      <c r="R1120" s="114"/>
      <c r="S1120" s="99"/>
      <c r="T1120" s="99"/>
      <c r="U1120" s="99"/>
      <c r="V1120" s="99"/>
      <c r="W1120" s="99"/>
      <c r="X1120" s="99"/>
      <c r="Y1120" s="99"/>
      <c r="Z1120" s="99"/>
      <c r="AA1120" s="99"/>
      <c r="AB1120" s="99"/>
      <c r="AC1120" s="99"/>
      <c r="AD1120" s="99"/>
      <c r="AE1120" s="99"/>
      <c r="AF1120" s="99"/>
      <c r="AG1120" s="99"/>
      <c r="AH1120" s="99"/>
      <c r="AI1120" s="99"/>
      <c r="AJ1120" s="99"/>
      <c r="AK1120" s="99"/>
      <c r="AL1120" s="99"/>
      <c r="AM1120" s="99"/>
      <c r="AN1120" s="99"/>
      <c r="AO1120" s="52"/>
      <c r="AP1120" s="52"/>
      <c r="AQ1120" s="52"/>
    </row>
    <row r="1121" spans="1:43">
      <c r="A1121" s="1" t="s">
        <v>7</v>
      </c>
      <c r="B1121" s="1">
        <v>13089023410</v>
      </c>
      <c r="C1121" s="1"/>
      <c r="D1121" s="12">
        <v>52.4</v>
      </c>
      <c r="E1121" s="12">
        <v>44.9</v>
      </c>
      <c r="F1121" s="12">
        <v>18.8</v>
      </c>
      <c r="G1121" s="12">
        <v>3.4</v>
      </c>
      <c r="H1121" s="12">
        <v>12.3</v>
      </c>
      <c r="I1121" s="12">
        <v>7.8</v>
      </c>
      <c r="J1121" s="12">
        <v>53.6</v>
      </c>
      <c r="K1121" s="12">
        <v>61.8</v>
      </c>
      <c r="L1121" s="12">
        <v>58.9</v>
      </c>
      <c r="M1121" s="12">
        <v>16.399999999999999</v>
      </c>
      <c r="N1121" s="12">
        <v>56.6</v>
      </c>
      <c r="O1121" s="12">
        <v>15.8</v>
      </c>
      <c r="P1121" s="12">
        <v>34.299999999999997</v>
      </c>
      <c r="Q1121" s="12">
        <v>26.5</v>
      </c>
      <c r="R1121" s="114"/>
      <c r="S1121" s="99"/>
      <c r="T1121" s="99"/>
      <c r="U1121" s="99"/>
      <c r="V1121" s="99"/>
      <c r="W1121" s="99"/>
      <c r="X1121" s="99"/>
      <c r="Y1121" s="99"/>
      <c r="Z1121" s="99"/>
      <c r="AA1121" s="99"/>
      <c r="AB1121" s="99"/>
      <c r="AC1121" s="99"/>
      <c r="AD1121" s="99"/>
      <c r="AE1121" s="99"/>
      <c r="AF1121" s="99"/>
      <c r="AG1121" s="99"/>
      <c r="AH1121" s="99"/>
      <c r="AI1121" s="99"/>
      <c r="AJ1121" s="99"/>
      <c r="AK1121" s="99"/>
      <c r="AL1121" s="99"/>
      <c r="AM1121" s="99"/>
      <c r="AN1121" s="99"/>
      <c r="AO1121" s="52"/>
      <c r="AP1121" s="52"/>
      <c r="AQ1121" s="52"/>
    </row>
    <row r="1122" spans="1:43">
      <c r="A1122" s="1" t="s">
        <v>7</v>
      </c>
      <c r="B1122" s="1">
        <v>13089023411</v>
      </c>
      <c r="C1122" s="1"/>
      <c r="D1122" s="12">
        <v>52.4</v>
      </c>
      <c r="E1122" s="12">
        <v>44.9</v>
      </c>
      <c r="F1122" s="12">
        <v>19.3</v>
      </c>
      <c r="G1122" s="12">
        <v>3.4</v>
      </c>
      <c r="H1122" s="12">
        <v>15.5</v>
      </c>
      <c r="I1122" s="12">
        <v>9.6999999999999993</v>
      </c>
      <c r="J1122" s="12">
        <v>34.6</v>
      </c>
      <c r="K1122" s="12">
        <v>37.4</v>
      </c>
      <c r="L1122" s="12">
        <v>40.200000000000003</v>
      </c>
      <c r="M1122" s="12">
        <v>12.8</v>
      </c>
      <c r="N1122" s="12">
        <v>56.6</v>
      </c>
      <c r="O1122" s="12">
        <v>12.2</v>
      </c>
      <c r="P1122" s="12">
        <v>30.5</v>
      </c>
      <c r="Q1122" s="12">
        <v>20.3</v>
      </c>
      <c r="R1122" s="114"/>
      <c r="S1122" s="99"/>
      <c r="T1122" s="99"/>
      <c r="U1122" s="99"/>
      <c r="V1122" s="99"/>
      <c r="W1122" s="99"/>
      <c r="X1122" s="99"/>
      <c r="Y1122" s="99"/>
      <c r="Z1122" s="99"/>
      <c r="AA1122" s="99"/>
      <c r="AB1122" s="99"/>
      <c r="AC1122" s="99"/>
      <c r="AD1122" s="99"/>
      <c r="AE1122" s="99"/>
      <c r="AF1122" s="99"/>
      <c r="AG1122" s="99"/>
      <c r="AH1122" s="99"/>
      <c r="AI1122" s="99"/>
      <c r="AJ1122" s="99"/>
      <c r="AK1122" s="99"/>
      <c r="AL1122" s="99"/>
      <c r="AM1122" s="99"/>
      <c r="AN1122" s="99"/>
      <c r="AO1122" s="52"/>
      <c r="AP1122" s="52"/>
      <c r="AQ1122" s="52"/>
    </row>
    <row r="1123" spans="1:43">
      <c r="A1123" s="1" t="s">
        <v>7</v>
      </c>
      <c r="B1123" s="1">
        <v>13089023412</v>
      </c>
      <c r="C1123" s="1"/>
      <c r="D1123" s="12">
        <v>64.2</v>
      </c>
      <c r="E1123" s="12">
        <v>60.5</v>
      </c>
      <c r="F1123" s="12">
        <v>16.3</v>
      </c>
      <c r="G1123" s="12">
        <v>13.7</v>
      </c>
      <c r="H1123" s="12">
        <v>13.8</v>
      </c>
      <c r="I1123" s="12">
        <v>14.1</v>
      </c>
      <c r="J1123" s="12">
        <v>22.9</v>
      </c>
      <c r="K1123" s="12">
        <v>35.4</v>
      </c>
      <c r="L1123" s="12">
        <v>37.9</v>
      </c>
      <c r="M1123" s="12">
        <v>14.7</v>
      </c>
      <c r="N1123" s="12">
        <v>80.3</v>
      </c>
      <c r="O1123" s="12">
        <v>12.6</v>
      </c>
      <c r="P1123" s="12">
        <v>23.1</v>
      </c>
      <c r="Q1123" s="12">
        <v>28.1</v>
      </c>
      <c r="R1123" s="114"/>
      <c r="S1123" s="99"/>
      <c r="T1123" s="99"/>
      <c r="U1123" s="99"/>
      <c r="V1123" s="99"/>
      <c r="W1123" s="99"/>
      <c r="X1123" s="99"/>
      <c r="Y1123" s="99"/>
      <c r="Z1123" s="99"/>
      <c r="AA1123" s="99"/>
      <c r="AB1123" s="99"/>
      <c r="AC1123" s="99"/>
      <c r="AD1123" s="99"/>
      <c r="AE1123" s="99"/>
      <c r="AF1123" s="99"/>
      <c r="AG1123" s="99"/>
      <c r="AH1123" s="99"/>
      <c r="AI1123" s="99"/>
      <c r="AJ1123" s="99"/>
      <c r="AK1123" s="99"/>
      <c r="AL1123" s="99"/>
      <c r="AM1123" s="99"/>
      <c r="AN1123" s="99"/>
      <c r="AO1123" s="52"/>
      <c r="AP1123" s="52"/>
      <c r="AQ1123" s="52"/>
    </row>
    <row r="1124" spans="1:43">
      <c r="A1124" s="1" t="s">
        <v>7</v>
      </c>
      <c r="B1124" s="1">
        <v>13089023413</v>
      </c>
      <c r="C1124" s="1"/>
      <c r="D1124" s="12">
        <v>66.2</v>
      </c>
      <c r="E1124" s="12">
        <v>63.4</v>
      </c>
      <c r="F1124" s="12">
        <v>33.6</v>
      </c>
      <c r="G1124" s="12">
        <v>19.600000000000001</v>
      </c>
      <c r="H1124" s="12">
        <v>11.8</v>
      </c>
      <c r="I1124" s="12">
        <v>3.7</v>
      </c>
      <c r="J1124" s="12">
        <v>1</v>
      </c>
      <c r="K1124" s="12">
        <v>31.4</v>
      </c>
      <c r="L1124" s="12">
        <v>41.2</v>
      </c>
      <c r="M1124" s="12">
        <v>10.9</v>
      </c>
      <c r="N1124" s="12">
        <v>81.5</v>
      </c>
      <c r="O1124" s="12">
        <v>5.7</v>
      </c>
      <c r="P1124" s="12">
        <v>11.3</v>
      </c>
      <c r="Q1124" s="12">
        <v>16.2</v>
      </c>
      <c r="R1124" s="114"/>
      <c r="S1124" s="99"/>
      <c r="T1124" s="99"/>
      <c r="U1124" s="99"/>
      <c r="V1124" s="99"/>
      <c r="W1124" s="99"/>
      <c r="X1124" s="99"/>
      <c r="Y1124" s="99"/>
      <c r="Z1124" s="99"/>
      <c r="AA1124" s="99"/>
      <c r="AB1124" s="99"/>
      <c r="AC1124" s="99"/>
      <c r="AD1124" s="99"/>
      <c r="AE1124" s="99"/>
      <c r="AF1124" s="99"/>
      <c r="AG1124" s="99"/>
      <c r="AH1124" s="99"/>
      <c r="AI1124" s="99"/>
      <c r="AJ1124" s="99"/>
      <c r="AK1124" s="99"/>
      <c r="AL1124" s="99"/>
      <c r="AM1124" s="99"/>
      <c r="AN1124" s="99"/>
      <c r="AO1124" s="52"/>
      <c r="AP1124" s="52"/>
      <c r="AQ1124" s="52"/>
    </row>
    <row r="1125" spans="1:43">
      <c r="A1125" s="1" t="s">
        <v>7</v>
      </c>
      <c r="B1125" s="1">
        <v>13089023414</v>
      </c>
      <c r="C1125" s="1"/>
      <c r="D1125" s="12">
        <v>66.099999999999994</v>
      </c>
      <c r="E1125" s="12">
        <v>63.2</v>
      </c>
      <c r="F1125" s="12">
        <v>23.2</v>
      </c>
      <c r="G1125" s="12">
        <v>18.600000000000001</v>
      </c>
      <c r="H1125" s="12">
        <v>12</v>
      </c>
      <c r="I1125" s="12">
        <v>22.2</v>
      </c>
      <c r="J1125" s="12">
        <v>40.4</v>
      </c>
      <c r="K1125" s="12">
        <v>34</v>
      </c>
      <c r="L1125" s="12">
        <v>44.9</v>
      </c>
      <c r="M1125" s="12">
        <v>13</v>
      </c>
      <c r="N1125" s="12">
        <v>81.400000000000006</v>
      </c>
      <c r="O1125" s="12">
        <v>4</v>
      </c>
      <c r="P1125" s="12">
        <v>21.1</v>
      </c>
      <c r="Q1125" s="12">
        <v>16.2</v>
      </c>
      <c r="R1125" s="114"/>
      <c r="S1125" s="99"/>
      <c r="T1125" s="99"/>
      <c r="U1125" s="99"/>
      <c r="V1125" s="99"/>
      <c r="W1125" s="99"/>
      <c r="X1125" s="99"/>
      <c r="Y1125" s="99"/>
      <c r="Z1125" s="99"/>
      <c r="AA1125" s="99"/>
      <c r="AB1125" s="99"/>
      <c r="AC1125" s="99"/>
      <c r="AD1125" s="99"/>
      <c r="AE1125" s="99"/>
      <c r="AF1125" s="99"/>
      <c r="AG1125" s="99"/>
      <c r="AH1125" s="99"/>
      <c r="AI1125" s="99"/>
      <c r="AJ1125" s="99"/>
      <c r="AK1125" s="99"/>
      <c r="AL1125" s="99"/>
      <c r="AM1125" s="99"/>
      <c r="AN1125" s="99"/>
      <c r="AO1125" s="52"/>
      <c r="AP1125" s="52"/>
      <c r="AQ1125" s="52"/>
    </row>
    <row r="1126" spans="1:43">
      <c r="A1126" s="1" t="s">
        <v>7</v>
      </c>
      <c r="B1126" s="1">
        <v>13089023416</v>
      </c>
      <c r="C1126" s="1"/>
      <c r="D1126" s="12">
        <v>65.400000000000006</v>
      </c>
      <c r="E1126" s="12">
        <v>61</v>
      </c>
      <c r="F1126" s="12">
        <v>27.5</v>
      </c>
      <c r="G1126" s="12">
        <v>6</v>
      </c>
      <c r="H1126" s="12">
        <v>12.5</v>
      </c>
      <c r="I1126" s="12">
        <v>8.9</v>
      </c>
      <c r="J1126" s="12">
        <v>10</v>
      </c>
      <c r="K1126" s="12">
        <v>17.2</v>
      </c>
      <c r="L1126" s="12">
        <v>46.2</v>
      </c>
      <c r="M1126" s="12">
        <v>8</v>
      </c>
      <c r="N1126" s="12">
        <v>80.5</v>
      </c>
      <c r="O1126" s="12">
        <v>6</v>
      </c>
      <c r="P1126" s="12">
        <v>23.5</v>
      </c>
      <c r="Q1126" s="12">
        <v>11.6</v>
      </c>
      <c r="R1126" s="114"/>
      <c r="S1126" s="99"/>
      <c r="T1126" s="99"/>
      <c r="U1126" s="99"/>
      <c r="V1126" s="99"/>
      <c r="W1126" s="99"/>
      <c r="X1126" s="99"/>
      <c r="Y1126" s="99"/>
      <c r="Z1126" s="99"/>
      <c r="AA1126" s="99"/>
      <c r="AB1126" s="99"/>
      <c r="AC1126" s="99"/>
      <c r="AD1126" s="99"/>
      <c r="AE1126" s="99"/>
      <c r="AF1126" s="99"/>
      <c r="AG1126" s="99"/>
      <c r="AH1126" s="99"/>
      <c r="AI1126" s="99"/>
      <c r="AJ1126" s="99"/>
      <c r="AK1126" s="99"/>
      <c r="AL1126" s="99"/>
      <c r="AM1126" s="99"/>
      <c r="AN1126" s="99"/>
      <c r="AO1126" s="52"/>
      <c r="AP1126" s="52"/>
      <c r="AQ1126" s="52"/>
    </row>
    <row r="1127" spans="1:43">
      <c r="A1127" s="1" t="s">
        <v>7</v>
      </c>
      <c r="B1127" s="1">
        <v>13089023418</v>
      </c>
      <c r="C1127" s="1"/>
      <c r="D1127" s="12">
        <v>65.8</v>
      </c>
      <c r="E1127" s="12">
        <v>60.5</v>
      </c>
      <c r="F1127" s="12">
        <v>22</v>
      </c>
      <c r="G1127" s="12">
        <v>9.3000000000000007</v>
      </c>
      <c r="H1127" s="12">
        <v>12.8</v>
      </c>
      <c r="I1127" s="12">
        <v>17.8</v>
      </c>
      <c r="J1127" s="12">
        <v>7.7</v>
      </c>
      <c r="K1127" s="12">
        <v>26.8</v>
      </c>
      <c r="L1127" s="12">
        <v>48.3</v>
      </c>
      <c r="M1127" s="12">
        <v>5</v>
      </c>
      <c r="N1127" s="12">
        <v>75.5</v>
      </c>
      <c r="O1127" s="12">
        <v>5.8</v>
      </c>
      <c r="P1127" s="12">
        <v>21.8</v>
      </c>
      <c r="Q1127" s="12">
        <v>13.9</v>
      </c>
      <c r="R1127" s="114"/>
      <c r="S1127" s="99"/>
      <c r="T1127" s="99"/>
      <c r="U1127" s="99"/>
      <c r="V1127" s="99"/>
      <c r="W1127" s="99"/>
      <c r="X1127" s="99"/>
      <c r="Y1127" s="99"/>
      <c r="Z1127" s="99"/>
      <c r="AA1127" s="99"/>
      <c r="AB1127" s="99"/>
      <c r="AC1127" s="99"/>
      <c r="AD1127" s="99"/>
      <c r="AE1127" s="99"/>
      <c r="AF1127" s="99"/>
      <c r="AG1127" s="99"/>
      <c r="AH1127" s="99"/>
      <c r="AI1127" s="99"/>
      <c r="AJ1127" s="99"/>
      <c r="AK1127" s="99"/>
      <c r="AL1127" s="99"/>
      <c r="AM1127" s="99"/>
      <c r="AN1127" s="99"/>
      <c r="AO1127" s="52"/>
      <c r="AP1127" s="52"/>
      <c r="AQ1127" s="52"/>
    </row>
    <row r="1128" spans="1:43">
      <c r="A1128" s="1" t="s">
        <v>7</v>
      </c>
      <c r="B1128" s="1">
        <v>13089023419</v>
      </c>
      <c r="C1128" s="1"/>
      <c r="D1128" s="12">
        <v>65.8</v>
      </c>
      <c r="E1128" s="12">
        <v>61.1</v>
      </c>
      <c r="F1128" s="12">
        <v>25.7</v>
      </c>
      <c r="G1128" s="12">
        <v>6</v>
      </c>
      <c r="H1128" s="12">
        <v>11.7</v>
      </c>
      <c r="I1128" s="12">
        <v>5.8</v>
      </c>
      <c r="J1128" s="12">
        <v>16.899999999999999</v>
      </c>
      <c r="K1128" s="12">
        <v>25.6</v>
      </c>
      <c r="L1128" s="12">
        <v>37.200000000000003</v>
      </c>
      <c r="M1128" s="12">
        <v>5.5</v>
      </c>
      <c r="N1128" s="12">
        <v>79.8</v>
      </c>
      <c r="O1128" s="12">
        <v>8.6999999999999993</v>
      </c>
      <c r="P1128" s="12">
        <v>15.5</v>
      </c>
      <c r="Q1128" s="12">
        <v>14.3</v>
      </c>
      <c r="R1128" s="114"/>
      <c r="S1128" s="99"/>
      <c r="T1128" s="99"/>
      <c r="U1128" s="99"/>
      <c r="V1128" s="99"/>
      <c r="W1128" s="99"/>
      <c r="X1128" s="99"/>
      <c r="Y1128" s="99"/>
      <c r="Z1128" s="99"/>
      <c r="AA1128" s="99"/>
      <c r="AB1128" s="99"/>
      <c r="AC1128" s="99"/>
      <c r="AD1128" s="99"/>
      <c r="AE1128" s="99"/>
      <c r="AF1128" s="99"/>
      <c r="AG1128" s="99"/>
      <c r="AH1128" s="99"/>
      <c r="AI1128" s="99"/>
      <c r="AJ1128" s="99"/>
      <c r="AK1128" s="99"/>
      <c r="AL1128" s="99"/>
      <c r="AM1128" s="99"/>
      <c r="AN1128" s="99"/>
      <c r="AO1128" s="52"/>
      <c r="AP1128" s="52"/>
      <c r="AQ1128" s="52"/>
    </row>
    <row r="1129" spans="1:43">
      <c r="A1129" s="1" t="s">
        <v>7</v>
      </c>
      <c r="B1129" s="1">
        <v>13089023421</v>
      </c>
      <c r="C1129" s="1"/>
      <c r="D1129" s="12">
        <v>69.3</v>
      </c>
      <c r="E1129" s="12">
        <v>61</v>
      </c>
      <c r="F1129" s="12">
        <v>20.7</v>
      </c>
      <c r="G1129" s="12">
        <v>6.3</v>
      </c>
      <c r="H1129" s="12">
        <v>13.3</v>
      </c>
      <c r="I1129" s="12">
        <v>24.5</v>
      </c>
      <c r="J1129" s="12">
        <v>36.6</v>
      </c>
      <c r="K1129" s="12">
        <v>45.9</v>
      </c>
      <c r="L1129" s="12">
        <v>46.1</v>
      </c>
      <c r="M1129" s="12">
        <v>10</v>
      </c>
      <c r="N1129" s="12">
        <v>72.400000000000006</v>
      </c>
      <c r="O1129" s="12">
        <v>8.8000000000000007</v>
      </c>
      <c r="P1129" s="12">
        <v>26.9</v>
      </c>
      <c r="Q1129" s="12">
        <v>20.9</v>
      </c>
      <c r="R1129" s="114"/>
      <c r="S1129" s="99"/>
      <c r="T1129" s="99"/>
      <c r="U1129" s="99"/>
      <c r="V1129" s="99"/>
      <c r="W1129" s="99"/>
      <c r="X1129" s="99"/>
      <c r="Y1129" s="99"/>
      <c r="Z1129" s="99"/>
      <c r="AA1129" s="99"/>
      <c r="AB1129" s="99"/>
      <c r="AC1129" s="99"/>
      <c r="AD1129" s="99"/>
      <c r="AE1129" s="99"/>
      <c r="AF1129" s="99"/>
      <c r="AG1129" s="99"/>
      <c r="AH1129" s="99"/>
      <c r="AI1129" s="99"/>
      <c r="AJ1129" s="99"/>
      <c r="AK1129" s="99"/>
      <c r="AL1129" s="99"/>
      <c r="AM1129" s="99"/>
      <c r="AN1129" s="99"/>
      <c r="AO1129" s="52"/>
      <c r="AP1129" s="52"/>
      <c r="AQ1129" s="52"/>
    </row>
    <row r="1130" spans="1:43">
      <c r="A1130" s="1" t="s">
        <v>7</v>
      </c>
      <c r="B1130" s="1">
        <v>13089023422</v>
      </c>
      <c r="C1130" s="1"/>
      <c r="D1130" s="12">
        <v>72.5</v>
      </c>
      <c r="E1130" s="12">
        <v>62.8</v>
      </c>
      <c r="F1130" s="12">
        <v>21.5</v>
      </c>
      <c r="G1130" s="12">
        <v>5.3</v>
      </c>
      <c r="H1130" s="12">
        <v>14</v>
      </c>
      <c r="I1130" s="12">
        <v>7.9</v>
      </c>
      <c r="J1130" s="12">
        <v>29.6</v>
      </c>
      <c r="K1130" s="12">
        <v>23.9</v>
      </c>
      <c r="L1130" s="12">
        <v>41</v>
      </c>
      <c r="M1130" s="12">
        <v>9.8000000000000007</v>
      </c>
      <c r="N1130" s="12">
        <v>70.400000000000006</v>
      </c>
      <c r="O1130" s="12">
        <v>9</v>
      </c>
      <c r="P1130" s="12">
        <v>13.2</v>
      </c>
      <c r="Q1130" s="12">
        <v>10.3</v>
      </c>
      <c r="R1130" s="114"/>
      <c r="S1130" s="99"/>
      <c r="T1130" s="99"/>
      <c r="U1130" s="99"/>
      <c r="V1130" s="99"/>
      <c r="W1130" s="99"/>
      <c r="X1130" s="99"/>
      <c r="Y1130" s="99"/>
      <c r="Z1130" s="99"/>
      <c r="AA1130" s="99"/>
      <c r="AB1130" s="99"/>
      <c r="AC1130" s="99"/>
      <c r="AD1130" s="99"/>
      <c r="AE1130" s="99"/>
      <c r="AF1130" s="99"/>
      <c r="AG1130" s="99"/>
      <c r="AH1130" s="99"/>
      <c r="AI1130" s="99"/>
      <c r="AJ1130" s="99"/>
      <c r="AK1130" s="99"/>
      <c r="AL1130" s="99"/>
      <c r="AM1130" s="99"/>
      <c r="AN1130" s="99"/>
      <c r="AO1130" s="52"/>
      <c r="AP1130" s="52"/>
      <c r="AQ1130" s="52"/>
    </row>
    <row r="1131" spans="1:43">
      <c r="A1131" s="1" t="s">
        <v>7</v>
      </c>
      <c r="B1131" s="1">
        <v>13089023423</v>
      </c>
      <c r="C1131" s="1"/>
      <c r="D1131" s="12">
        <v>69.7</v>
      </c>
      <c r="E1131" s="12">
        <v>60.3</v>
      </c>
      <c r="F1131" s="12">
        <v>18.2</v>
      </c>
      <c r="G1131" s="12">
        <v>5</v>
      </c>
      <c r="H1131" s="12">
        <v>11.2</v>
      </c>
      <c r="I1131" s="12">
        <v>29.7</v>
      </c>
      <c r="J1131" s="12">
        <v>7.9</v>
      </c>
      <c r="K1131" s="12">
        <v>28.6</v>
      </c>
      <c r="L1131" s="12">
        <v>55.8</v>
      </c>
      <c r="M1131" s="12">
        <v>8.8000000000000007</v>
      </c>
      <c r="N1131" s="12">
        <v>68.5</v>
      </c>
      <c r="O1131" s="12">
        <v>7.5</v>
      </c>
      <c r="P1131" s="12">
        <v>26</v>
      </c>
      <c r="Q1131" s="12">
        <v>20.399999999999999</v>
      </c>
      <c r="R1131" s="114"/>
      <c r="S1131" s="99"/>
      <c r="T1131" s="99"/>
      <c r="U1131" s="99"/>
      <c r="V1131" s="99"/>
      <c r="W1131" s="99"/>
      <c r="X1131" s="99"/>
      <c r="Y1131" s="99"/>
      <c r="Z1131" s="99"/>
      <c r="AA1131" s="99"/>
      <c r="AB1131" s="99"/>
      <c r="AC1131" s="99"/>
      <c r="AD1131" s="99"/>
      <c r="AE1131" s="99"/>
      <c r="AF1131" s="99"/>
      <c r="AG1131" s="99"/>
      <c r="AH1131" s="99"/>
      <c r="AI1131" s="99"/>
      <c r="AJ1131" s="99"/>
      <c r="AK1131" s="99"/>
      <c r="AL1131" s="99"/>
      <c r="AM1131" s="99"/>
      <c r="AN1131" s="99"/>
      <c r="AO1131" s="52"/>
      <c r="AP1131" s="52"/>
      <c r="AQ1131" s="52"/>
    </row>
    <row r="1132" spans="1:43">
      <c r="A1132" s="1" t="s">
        <v>7</v>
      </c>
      <c r="B1132" s="1">
        <v>13089023424</v>
      </c>
      <c r="C1132" s="1"/>
      <c r="D1132" s="12">
        <v>72.5</v>
      </c>
      <c r="E1132" s="12">
        <v>62.8</v>
      </c>
      <c r="F1132" s="12">
        <v>16.600000000000001</v>
      </c>
      <c r="G1132" s="12">
        <v>5.3</v>
      </c>
      <c r="H1132" s="12">
        <v>11.5</v>
      </c>
      <c r="I1132" s="12">
        <v>23.2</v>
      </c>
      <c r="J1132" s="12">
        <v>12.1</v>
      </c>
      <c r="K1132" s="12">
        <v>30.6</v>
      </c>
      <c r="L1132" s="12">
        <v>45.6</v>
      </c>
      <c r="M1132" s="12">
        <v>9.1</v>
      </c>
      <c r="N1132" s="12">
        <v>70.400000000000006</v>
      </c>
      <c r="O1132" s="12">
        <v>7.3</v>
      </c>
      <c r="P1132" s="12">
        <v>31.9</v>
      </c>
      <c r="Q1132" s="12">
        <v>25.3</v>
      </c>
      <c r="R1132" s="114"/>
      <c r="S1132" s="99"/>
      <c r="T1132" s="99"/>
      <c r="U1132" s="99"/>
      <c r="V1132" s="99"/>
      <c r="W1132" s="99"/>
      <c r="X1132" s="99"/>
      <c r="Y1132" s="99"/>
      <c r="Z1132" s="99"/>
      <c r="AA1132" s="99"/>
      <c r="AB1132" s="99"/>
      <c r="AC1132" s="99"/>
      <c r="AD1132" s="99"/>
      <c r="AE1132" s="99"/>
      <c r="AF1132" s="99"/>
      <c r="AG1132" s="99"/>
      <c r="AH1132" s="99"/>
      <c r="AI1132" s="99"/>
      <c r="AJ1132" s="99"/>
      <c r="AK1132" s="99"/>
      <c r="AL1132" s="99"/>
      <c r="AM1132" s="99"/>
      <c r="AN1132" s="99"/>
      <c r="AO1132" s="52"/>
      <c r="AP1132" s="52"/>
      <c r="AQ1132" s="52"/>
    </row>
    <row r="1133" spans="1:43">
      <c r="A1133" s="1" t="s">
        <v>7</v>
      </c>
      <c r="B1133" s="1">
        <v>13089023425</v>
      </c>
      <c r="C1133" s="1"/>
      <c r="D1133" s="12">
        <v>66.2</v>
      </c>
      <c r="E1133" s="12">
        <v>63.4</v>
      </c>
      <c r="F1133" s="12">
        <v>32.299999999999997</v>
      </c>
      <c r="G1133" s="12">
        <v>19.600000000000001</v>
      </c>
      <c r="H1133" s="12">
        <v>11.3</v>
      </c>
      <c r="I1133" s="12">
        <v>6.5</v>
      </c>
      <c r="J1133" s="12">
        <v>9.5</v>
      </c>
      <c r="K1133" s="12">
        <v>13.4</v>
      </c>
      <c r="L1133" s="12">
        <v>32.5</v>
      </c>
      <c r="M1133" s="12">
        <v>7.3</v>
      </c>
      <c r="N1133" s="12">
        <v>81.5</v>
      </c>
      <c r="O1133" s="12">
        <v>5.2</v>
      </c>
      <c r="P1133" s="12">
        <v>20.3</v>
      </c>
      <c r="Q1133" s="12">
        <v>18.8</v>
      </c>
      <c r="R1133" s="114"/>
      <c r="S1133" s="99"/>
      <c r="T1133" s="99"/>
      <c r="U1133" s="99"/>
      <c r="V1133" s="99"/>
      <c r="W1133" s="99"/>
      <c r="X1133" s="99"/>
      <c r="Y1133" s="99"/>
      <c r="Z1133" s="99"/>
      <c r="AA1133" s="99"/>
      <c r="AB1133" s="99"/>
      <c r="AC1133" s="99"/>
      <c r="AD1133" s="99"/>
      <c r="AE1133" s="99"/>
      <c r="AF1133" s="99"/>
      <c r="AG1133" s="99"/>
      <c r="AH1133" s="99"/>
      <c r="AI1133" s="99"/>
      <c r="AJ1133" s="99"/>
      <c r="AK1133" s="99"/>
      <c r="AL1133" s="99"/>
      <c r="AM1133" s="99"/>
      <c r="AN1133" s="99"/>
      <c r="AO1133" s="52"/>
      <c r="AP1133" s="52"/>
      <c r="AQ1133" s="52"/>
    </row>
    <row r="1134" spans="1:43">
      <c r="A1134" s="1" t="s">
        <v>7</v>
      </c>
      <c r="B1134" s="1">
        <v>13089023426</v>
      </c>
      <c r="C1134" s="1"/>
      <c r="D1134" s="12">
        <v>65.900000000000006</v>
      </c>
      <c r="E1134" s="12">
        <v>62.4</v>
      </c>
      <c r="F1134" s="12">
        <v>27.2</v>
      </c>
      <c r="G1134" s="12">
        <v>14</v>
      </c>
      <c r="H1134" s="12">
        <v>13.7</v>
      </c>
      <c r="I1134" s="12">
        <v>8.1999999999999993</v>
      </c>
      <c r="J1134" s="12">
        <v>12.1</v>
      </c>
      <c r="K1134" s="12">
        <v>23.6</v>
      </c>
      <c r="L1134" s="12">
        <v>40.799999999999997</v>
      </c>
      <c r="M1134" s="12">
        <v>7.9</v>
      </c>
      <c r="N1134" s="12">
        <v>81.099999999999994</v>
      </c>
      <c r="O1134" s="12">
        <v>8.6999999999999993</v>
      </c>
      <c r="P1134" s="12">
        <v>13.7</v>
      </c>
      <c r="Q1134" s="12">
        <v>17.8</v>
      </c>
      <c r="R1134" s="114"/>
      <c r="S1134" s="99"/>
      <c r="T1134" s="99"/>
      <c r="U1134" s="99"/>
      <c r="V1134" s="99"/>
      <c r="W1134" s="99"/>
      <c r="X1134" s="99"/>
      <c r="Y1134" s="99"/>
      <c r="Z1134" s="99"/>
      <c r="AA1134" s="99"/>
      <c r="AB1134" s="99"/>
      <c r="AC1134" s="99"/>
      <c r="AD1134" s="99"/>
      <c r="AE1134" s="99"/>
      <c r="AF1134" s="99"/>
      <c r="AG1134" s="99"/>
      <c r="AH1134" s="99"/>
      <c r="AI1134" s="99"/>
      <c r="AJ1134" s="99"/>
      <c r="AK1134" s="99"/>
      <c r="AL1134" s="99"/>
      <c r="AM1134" s="99"/>
      <c r="AN1134" s="99"/>
      <c r="AO1134" s="52"/>
      <c r="AP1134" s="52"/>
      <c r="AQ1134" s="52"/>
    </row>
    <row r="1135" spans="1:43">
      <c r="A1135" s="1" t="s">
        <v>7</v>
      </c>
      <c r="B1135" s="1">
        <v>13089023427</v>
      </c>
      <c r="C1135" s="1"/>
      <c r="D1135" s="12">
        <v>65.5</v>
      </c>
      <c r="E1135" s="12">
        <v>60.9</v>
      </c>
      <c r="F1135" s="12">
        <v>15.8</v>
      </c>
      <c r="G1135" s="12">
        <v>7.1</v>
      </c>
      <c r="H1135" s="12">
        <v>13</v>
      </c>
      <c r="I1135" s="12">
        <v>9.6902000000000008</v>
      </c>
      <c r="J1135" s="12">
        <v>19.600000000000001</v>
      </c>
      <c r="K1135" s="12">
        <v>17.2</v>
      </c>
      <c r="L1135" s="12">
        <v>47.8</v>
      </c>
      <c r="M1135" s="12">
        <v>10.9</v>
      </c>
      <c r="N1135" s="12">
        <v>78.900000000000006</v>
      </c>
      <c r="O1135" s="12">
        <v>4.2</v>
      </c>
      <c r="P1135" s="12">
        <v>25.4</v>
      </c>
      <c r="Q1135" s="12">
        <v>18.2</v>
      </c>
      <c r="R1135" s="114"/>
      <c r="S1135" s="99"/>
      <c r="T1135" s="99"/>
      <c r="U1135" s="99"/>
      <c r="V1135" s="99"/>
      <c r="W1135" s="99"/>
      <c r="X1135" s="99"/>
      <c r="Y1135" s="99"/>
      <c r="Z1135" s="99"/>
      <c r="AA1135" s="99"/>
      <c r="AB1135" s="99"/>
      <c r="AC1135" s="99"/>
      <c r="AD1135" s="99"/>
      <c r="AE1135" s="99"/>
      <c r="AF1135" s="99"/>
      <c r="AG1135" s="99"/>
      <c r="AH1135" s="99"/>
      <c r="AI1135" s="99"/>
      <c r="AJ1135" s="99"/>
      <c r="AK1135" s="99"/>
      <c r="AL1135" s="99"/>
      <c r="AM1135" s="99"/>
      <c r="AN1135" s="99"/>
      <c r="AO1135" s="52"/>
      <c r="AP1135" s="52"/>
      <c r="AQ1135" s="52"/>
    </row>
    <row r="1136" spans="1:43">
      <c r="A1136" s="1" t="s">
        <v>7</v>
      </c>
      <c r="B1136" s="1">
        <v>13089023428</v>
      </c>
      <c r="C1136" s="1"/>
      <c r="D1136" s="12">
        <v>65.8</v>
      </c>
      <c r="E1136" s="12">
        <v>60.6</v>
      </c>
      <c r="F1136" s="12">
        <v>27.7</v>
      </c>
      <c r="G1136" s="12">
        <v>9.1999999999999993</v>
      </c>
      <c r="H1136" s="12">
        <v>10.8</v>
      </c>
      <c r="I1136" s="12">
        <v>24.2</v>
      </c>
      <c r="J1136" s="12">
        <v>30.9</v>
      </c>
      <c r="K1136" s="12">
        <v>55.2</v>
      </c>
      <c r="L1136" s="12">
        <v>58</v>
      </c>
      <c r="M1136" s="12">
        <v>11.2</v>
      </c>
      <c r="N1136" s="12">
        <v>75.7</v>
      </c>
      <c r="O1136" s="12">
        <v>10.3</v>
      </c>
      <c r="P1136" s="12">
        <v>38.1</v>
      </c>
      <c r="Q1136" s="12">
        <v>23</v>
      </c>
      <c r="R1136" s="114"/>
      <c r="S1136" s="99"/>
      <c r="T1136" s="99"/>
      <c r="U1136" s="99"/>
      <c r="V1136" s="99"/>
      <c r="W1136" s="99"/>
      <c r="X1136" s="99"/>
      <c r="Y1136" s="99"/>
      <c r="Z1136" s="99"/>
      <c r="AA1136" s="99"/>
      <c r="AB1136" s="99"/>
      <c r="AC1136" s="99"/>
      <c r="AD1136" s="99"/>
      <c r="AE1136" s="99"/>
      <c r="AF1136" s="99"/>
      <c r="AG1136" s="99"/>
      <c r="AH1136" s="99"/>
      <c r="AI1136" s="99"/>
      <c r="AJ1136" s="99"/>
      <c r="AK1136" s="99"/>
      <c r="AL1136" s="99"/>
      <c r="AM1136" s="99"/>
      <c r="AN1136" s="99"/>
      <c r="AO1136" s="52"/>
      <c r="AP1136" s="52"/>
      <c r="AQ1136" s="52"/>
    </row>
    <row r="1137" spans="1:43">
      <c r="A1137" s="1" t="s">
        <v>7</v>
      </c>
      <c r="B1137" s="1">
        <v>13089023501</v>
      </c>
      <c r="C1137" s="1"/>
      <c r="D1137" s="12">
        <v>61.7</v>
      </c>
      <c r="E1137" s="12">
        <v>57</v>
      </c>
      <c r="F1137" s="12">
        <v>16.8</v>
      </c>
      <c r="G1137" s="12">
        <v>7.7</v>
      </c>
      <c r="H1137" s="12">
        <v>14.2</v>
      </c>
      <c r="I1137" s="12">
        <v>8.1</v>
      </c>
      <c r="J1137" s="12">
        <v>50.2</v>
      </c>
      <c r="K1137" s="12">
        <v>59.4</v>
      </c>
      <c r="L1137" s="12">
        <v>51.6</v>
      </c>
      <c r="M1137" s="12">
        <v>21.4</v>
      </c>
      <c r="N1137" s="12">
        <v>78.900000000000006</v>
      </c>
      <c r="O1137" s="12">
        <v>29.4</v>
      </c>
      <c r="P1137" s="12">
        <v>38.299999999999997</v>
      </c>
      <c r="Q1137" s="12">
        <v>25.7</v>
      </c>
      <c r="R1137" s="114"/>
      <c r="S1137" s="99"/>
      <c r="T1137" s="99"/>
      <c r="U1137" s="99"/>
      <c r="V1137" s="99"/>
      <c r="W1137" s="99"/>
      <c r="X1137" s="99"/>
      <c r="Y1137" s="99"/>
      <c r="Z1137" s="99"/>
      <c r="AA1137" s="99"/>
      <c r="AB1137" s="99"/>
      <c r="AC1137" s="99"/>
      <c r="AD1137" s="99"/>
      <c r="AE1137" s="99"/>
      <c r="AF1137" s="99"/>
      <c r="AG1137" s="99"/>
      <c r="AH1137" s="99"/>
      <c r="AI1137" s="99"/>
      <c r="AJ1137" s="99"/>
      <c r="AK1137" s="99"/>
      <c r="AL1137" s="99"/>
      <c r="AM1137" s="99"/>
      <c r="AN1137" s="99"/>
      <c r="AO1137" s="52"/>
      <c r="AP1137" s="52"/>
      <c r="AQ1137" s="52"/>
    </row>
    <row r="1138" spans="1:43">
      <c r="A1138" s="1" t="s">
        <v>7</v>
      </c>
      <c r="B1138" s="1">
        <v>13089023504</v>
      </c>
      <c r="C1138" s="1"/>
      <c r="D1138" s="12">
        <v>58.2</v>
      </c>
      <c r="E1138" s="12">
        <v>52.5</v>
      </c>
      <c r="F1138" s="12">
        <v>16.100000000000001</v>
      </c>
      <c r="G1138" s="12">
        <v>6.1</v>
      </c>
      <c r="H1138" s="12">
        <v>13.5</v>
      </c>
      <c r="I1138" s="12">
        <v>17.399999999999999</v>
      </c>
      <c r="J1138" s="12">
        <v>75.5</v>
      </c>
      <c r="K1138" s="12">
        <v>77</v>
      </c>
      <c r="L1138" s="12">
        <v>60.5</v>
      </c>
      <c r="M1138" s="12">
        <v>27.4</v>
      </c>
      <c r="N1138" s="12">
        <v>71.099999999999994</v>
      </c>
      <c r="O1138" s="12">
        <v>27.5</v>
      </c>
      <c r="P1138" s="12">
        <v>33.1</v>
      </c>
      <c r="Q1138" s="12">
        <v>31.7</v>
      </c>
      <c r="R1138" s="114"/>
      <c r="S1138" s="99"/>
      <c r="T1138" s="99"/>
      <c r="U1138" s="99"/>
      <c r="V1138" s="99"/>
      <c r="W1138" s="99"/>
      <c r="X1138" s="99"/>
      <c r="Y1138" s="99"/>
      <c r="Z1138" s="99"/>
      <c r="AA1138" s="99"/>
      <c r="AB1138" s="99"/>
      <c r="AC1138" s="99"/>
      <c r="AD1138" s="99"/>
      <c r="AE1138" s="99"/>
      <c r="AF1138" s="99"/>
      <c r="AG1138" s="99"/>
      <c r="AH1138" s="99"/>
      <c r="AI1138" s="99"/>
      <c r="AJ1138" s="99"/>
      <c r="AK1138" s="99"/>
      <c r="AL1138" s="99"/>
      <c r="AM1138" s="99"/>
      <c r="AN1138" s="99"/>
      <c r="AO1138" s="52"/>
      <c r="AP1138" s="52"/>
      <c r="AQ1138" s="52"/>
    </row>
    <row r="1139" spans="1:43">
      <c r="A1139" s="1" t="s">
        <v>7</v>
      </c>
      <c r="B1139" s="1">
        <v>13089023505</v>
      </c>
      <c r="C1139" s="1"/>
      <c r="D1139" s="12">
        <v>61.7</v>
      </c>
      <c r="E1139" s="12">
        <v>57</v>
      </c>
      <c r="F1139" s="12">
        <v>15.8</v>
      </c>
      <c r="G1139" s="12">
        <v>7.7</v>
      </c>
      <c r="H1139" s="12">
        <v>11.6</v>
      </c>
      <c r="I1139" s="12">
        <v>4.0999999999999996</v>
      </c>
      <c r="J1139" s="12">
        <v>33.700000000000003</v>
      </c>
      <c r="K1139" s="12">
        <v>45.6</v>
      </c>
      <c r="L1139" s="12">
        <v>47.5</v>
      </c>
      <c r="M1139" s="12">
        <v>17.100000000000001</v>
      </c>
      <c r="N1139" s="12">
        <v>78.900000000000006</v>
      </c>
      <c r="O1139" s="12">
        <v>12.2</v>
      </c>
      <c r="P1139" s="12">
        <v>34</v>
      </c>
      <c r="Q1139" s="12">
        <v>34.700000000000003</v>
      </c>
      <c r="R1139" s="114"/>
      <c r="S1139" s="99"/>
      <c r="T1139" s="99"/>
      <c r="U1139" s="99"/>
      <c r="V1139" s="99"/>
      <c r="W1139" s="99"/>
      <c r="X1139" s="99"/>
      <c r="Y1139" s="99"/>
      <c r="Z1139" s="99"/>
      <c r="AA1139" s="99"/>
      <c r="AB1139" s="99"/>
      <c r="AC1139" s="99"/>
      <c r="AD1139" s="99"/>
      <c r="AE1139" s="99"/>
      <c r="AF1139" s="99"/>
      <c r="AG1139" s="99"/>
      <c r="AH1139" s="99"/>
      <c r="AI1139" s="99"/>
      <c r="AJ1139" s="99"/>
      <c r="AK1139" s="99"/>
      <c r="AL1139" s="99"/>
      <c r="AM1139" s="99"/>
      <c r="AN1139" s="99"/>
      <c r="AO1139" s="52"/>
      <c r="AP1139" s="52"/>
      <c r="AQ1139" s="52"/>
    </row>
    <row r="1140" spans="1:43">
      <c r="A1140" s="1" t="s">
        <v>7</v>
      </c>
      <c r="B1140" s="1">
        <v>13089023506</v>
      </c>
      <c r="C1140" s="1"/>
      <c r="D1140" s="12">
        <v>61.4</v>
      </c>
      <c r="E1140" s="12">
        <v>57</v>
      </c>
      <c r="F1140" s="12">
        <v>17.899999999999999</v>
      </c>
      <c r="G1140" s="12">
        <v>7.6</v>
      </c>
      <c r="H1140" s="12">
        <v>14.1</v>
      </c>
      <c r="I1140" s="12">
        <v>2</v>
      </c>
      <c r="J1140" s="12">
        <v>35.200000000000003</v>
      </c>
      <c r="K1140" s="12">
        <v>34.299999999999997</v>
      </c>
      <c r="L1140" s="12">
        <v>38.6</v>
      </c>
      <c r="M1140" s="12">
        <v>19.100000000000001</v>
      </c>
      <c r="N1140" s="12">
        <v>78.3</v>
      </c>
      <c r="O1140" s="12">
        <v>15.8</v>
      </c>
      <c r="P1140" s="12">
        <v>23.8</v>
      </c>
      <c r="Q1140" s="12">
        <v>17.8</v>
      </c>
      <c r="R1140" s="114"/>
      <c r="S1140" s="99"/>
      <c r="T1140" s="99"/>
      <c r="U1140" s="99"/>
      <c r="V1140" s="99"/>
      <c r="W1140" s="99"/>
      <c r="X1140" s="99"/>
      <c r="Y1140" s="99"/>
      <c r="Z1140" s="99"/>
      <c r="AA1140" s="99"/>
      <c r="AB1140" s="99"/>
      <c r="AC1140" s="99"/>
      <c r="AD1140" s="99"/>
      <c r="AE1140" s="99"/>
      <c r="AF1140" s="99"/>
      <c r="AG1140" s="99"/>
      <c r="AH1140" s="99"/>
      <c r="AI1140" s="99"/>
      <c r="AJ1140" s="99"/>
      <c r="AK1140" s="99"/>
      <c r="AL1140" s="99"/>
      <c r="AM1140" s="99"/>
      <c r="AN1140" s="99"/>
      <c r="AO1140" s="52"/>
      <c r="AP1140" s="52"/>
      <c r="AQ1140" s="52"/>
    </row>
    <row r="1141" spans="1:43">
      <c r="A1141" s="1" t="s">
        <v>7</v>
      </c>
      <c r="B1141" s="1">
        <v>13089023507</v>
      </c>
      <c r="C1141" s="1"/>
      <c r="D1141" s="12">
        <v>56.3</v>
      </c>
      <c r="E1141" s="12">
        <v>57</v>
      </c>
      <c r="F1141" s="12">
        <v>19</v>
      </c>
      <c r="G1141" s="12">
        <v>5.8</v>
      </c>
      <c r="H1141" s="12">
        <v>16.399999999999999</v>
      </c>
      <c r="I1141" s="12">
        <v>29.5</v>
      </c>
      <c r="J1141" s="12">
        <v>17.7</v>
      </c>
      <c r="K1141" s="12">
        <v>39.9</v>
      </c>
      <c r="L1141" s="12">
        <v>43.7</v>
      </c>
      <c r="M1141" s="12">
        <v>19.8</v>
      </c>
      <c r="N1141" s="12">
        <v>65.099999999999994</v>
      </c>
      <c r="O1141" s="12">
        <v>15.5</v>
      </c>
      <c r="P1141" s="12">
        <v>28.4</v>
      </c>
      <c r="Q1141" s="12">
        <v>16.399999999999999</v>
      </c>
      <c r="R1141" s="114"/>
      <c r="S1141" s="99"/>
      <c r="T1141" s="99"/>
      <c r="U1141" s="99"/>
      <c r="V1141" s="99"/>
      <c r="W1141" s="99"/>
      <c r="X1141" s="99"/>
      <c r="Y1141" s="99"/>
      <c r="Z1141" s="99"/>
      <c r="AA1141" s="99"/>
      <c r="AB1141" s="99"/>
      <c r="AC1141" s="99"/>
      <c r="AD1141" s="99"/>
      <c r="AE1141" s="99"/>
      <c r="AF1141" s="99"/>
      <c r="AG1141" s="99"/>
      <c r="AH1141" s="99"/>
      <c r="AI1141" s="99"/>
      <c r="AJ1141" s="99"/>
      <c r="AK1141" s="99"/>
      <c r="AL1141" s="99"/>
      <c r="AM1141" s="99"/>
      <c r="AN1141" s="99"/>
      <c r="AO1141" s="52"/>
      <c r="AP1141" s="52"/>
      <c r="AQ1141" s="52"/>
    </row>
    <row r="1142" spans="1:43">
      <c r="A1142" s="1" t="s">
        <v>7</v>
      </c>
      <c r="B1142" s="1">
        <v>13089023601</v>
      </c>
      <c r="C1142" s="1"/>
      <c r="D1142" s="12">
        <v>56.1</v>
      </c>
      <c r="E1142" s="12">
        <v>49.8</v>
      </c>
      <c r="F1142" s="12">
        <v>17.5</v>
      </c>
      <c r="G1142" s="12">
        <v>5.2</v>
      </c>
      <c r="H1142" s="12">
        <v>10.6</v>
      </c>
      <c r="I1142" s="12">
        <v>6.0664999999999996</v>
      </c>
      <c r="J1142" s="12">
        <v>29.7</v>
      </c>
      <c r="K1142" s="12">
        <v>30.2</v>
      </c>
      <c r="L1142" s="12">
        <v>34.9</v>
      </c>
      <c r="M1142" s="12">
        <v>10.1</v>
      </c>
      <c r="N1142" s="12">
        <v>66.2</v>
      </c>
      <c r="O1142" s="12">
        <v>15.1</v>
      </c>
      <c r="P1142" s="12">
        <v>12.4</v>
      </c>
      <c r="Q1142" s="12">
        <v>16.8</v>
      </c>
      <c r="R1142" s="114"/>
      <c r="S1142" s="99"/>
      <c r="T1142" s="99"/>
      <c r="U1142" s="99"/>
      <c r="V1142" s="99"/>
      <c r="W1142" s="99"/>
      <c r="X1142" s="99"/>
      <c r="Y1142" s="99"/>
      <c r="Z1142" s="99"/>
      <c r="AA1142" s="99"/>
      <c r="AB1142" s="99"/>
      <c r="AC1142" s="99"/>
      <c r="AD1142" s="99"/>
      <c r="AE1142" s="99"/>
      <c r="AF1142" s="99"/>
      <c r="AG1142" s="99"/>
      <c r="AH1142" s="99"/>
      <c r="AI1142" s="99"/>
      <c r="AJ1142" s="99"/>
      <c r="AK1142" s="99"/>
      <c r="AL1142" s="99"/>
      <c r="AM1142" s="99"/>
      <c r="AN1142" s="99"/>
      <c r="AO1142" s="52"/>
      <c r="AP1142" s="52"/>
      <c r="AQ1142" s="52"/>
    </row>
    <row r="1143" spans="1:43">
      <c r="A1143" s="1" t="s">
        <v>7</v>
      </c>
      <c r="B1143" s="1">
        <v>13089023602</v>
      </c>
      <c r="C1143" s="1"/>
      <c r="D1143" s="12">
        <v>52.7</v>
      </c>
      <c r="E1143" s="12">
        <v>45.3</v>
      </c>
      <c r="F1143" s="12">
        <v>17.899999999999999</v>
      </c>
      <c r="G1143" s="12">
        <v>3.6</v>
      </c>
      <c r="H1143" s="12">
        <v>9.8000000000000007</v>
      </c>
      <c r="I1143" s="12">
        <v>2.2999999999999998</v>
      </c>
      <c r="J1143" s="12">
        <v>8.3000000000000007</v>
      </c>
      <c r="K1143" s="12">
        <v>46.9</v>
      </c>
      <c r="L1143" s="12">
        <v>38.4</v>
      </c>
      <c r="M1143" s="12">
        <v>21.5</v>
      </c>
      <c r="N1143" s="12">
        <v>57.4</v>
      </c>
      <c r="O1143" s="12">
        <v>24.2</v>
      </c>
      <c r="P1143" s="12">
        <v>28</v>
      </c>
      <c r="Q1143" s="12">
        <v>20.100000000000001</v>
      </c>
      <c r="R1143" s="114"/>
      <c r="S1143" s="99"/>
      <c r="T1143" s="99"/>
      <c r="U1143" s="99"/>
      <c r="V1143" s="99"/>
      <c r="W1143" s="99"/>
      <c r="X1143" s="99"/>
      <c r="Y1143" s="99"/>
      <c r="Z1143" s="99"/>
      <c r="AA1143" s="99"/>
      <c r="AB1143" s="99"/>
      <c r="AC1143" s="99"/>
      <c r="AD1143" s="99"/>
      <c r="AE1143" s="99"/>
      <c r="AF1143" s="99"/>
      <c r="AG1143" s="99"/>
      <c r="AH1143" s="99"/>
      <c r="AI1143" s="99"/>
      <c r="AJ1143" s="99"/>
      <c r="AK1143" s="99"/>
      <c r="AL1143" s="99"/>
      <c r="AM1143" s="99"/>
      <c r="AN1143" s="99"/>
      <c r="AO1143" s="52"/>
      <c r="AP1143" s="52"/>
      <c r="AQ1143" s="52"/>
    </row>
    <row r="1144" spans="1:43">
      <c r="A1144" s="1" t="s">
        <v>7</v>
      </c>
      <c r="B1144" s="1">
        <v>13089023603</v>
      </c>
      <c r="C1144" s="1"/>
      <c r="D1144" s="12">
        <v>56.3</v>
      </c>
      <c r="E1144" s="12">
        <v>49.9</v>
      </c>
      <c r="F1144" s="12">
        <v>16.2</v>
      </c>
      <c r="G1144" s="12">
        <v>5.3</v>
      </c>
      <c r="H1144" s="12">
        <v>12.3</v>
      </c>
      <c r="I1144" s="12">
        <v>4</v>
      </c>
      <c r="J1144" s="12">
        <v>30.6</v>
      </c>
      <c r="K1144" s="12">
        <v>45</v>
      </c>
      <c r="L1144" s="12">
        <v>45.7</v>
      </c>
      <c r="M1144" s="12">
        <v>17.8</v>
      </c>
      <c r="N1144" s="12">
        <v>66.5</v>
      </c>
      <c r="O1144" s="12">
        <v>15.3</v>
      </c>
      <c r="P1144" s="12">
        <v>27.9</v>
      </c>
      <c r="Q1144" s="12">
        <v>24.5</v>
      </c>
      <c r="R1144" s="114"/>
      <c r="S1144" s="99"/>
      <c r="T1144" s="99"/>
      <c r="U1144" s="99"/>
      <c r="V1144" s="99"/>
      <c r="W1144" s="99"/>
      <c r="X1144" s="99"/>
      <c r="Y1144" s="99"/>
      <c r="Z1144" s="99"/>
      <c r="AA1144" s="99"/>
      <c r="AB1144" s="99"/>
      <c r="AC1144" s="99"/>
      <c r="AD1144" s="99"/>
      <c r="AE1144" s="99"/>
      <c r="AF1144" s="99"/>
      <c r="AG1144" s="99"/>
      <c r="AH1144" s="99"/>
      <c r="AI1144" s="99"/>
      <c r="AJ1144" s="99"/>
      <c r="AK1144" s="99"/>
      <c r="AL1144" s="99"/>
      <c r="AM1144" s="99"/>
      <c r="AN1144" s="99"/>
      <c r="AO1144" s="52"/>
      <c r="AP1144" s="52"/>
      <c r="AQ1144" s="52"/>
    </row>
    <row r="1145" spans="1:43">
      <c r="A1145" s="1" t="s">
        <v>7</v>
      </c>
      <c r="B1145" s="1">
        <v>13089023700</v>
      </c>
      <c r="C1145" s="1"/>
      <c r="D1145" s="12">
        <v>53.7</v>
      </c>
      <c r="E1145" s="12">
        <v>45.9</v>
      </c>
      <c r="F1145" s="12">
        <v>18</v>
      </c>
      <c r="G1145" s="12">
        <v>4.8</v>
      </c>
      <c r="H1145" s="12">
        <v>12.5</v>
      </c>
      <c r="I1145" s="12">
        <v>24.6</v>
      </c>
      <c r="J1145" s="12">
        <v>47.8</v>
      </c>
      <c r="K1145" s="12">
        <v>54.5</v>
      </c>
      <c r="L1145" s="12">
        <v>46.6</v>
      </c>
      <c r="M1145" s="12">
        <v>16.399999999999999</v>
      </c>
      <c r="N1145" s="12">
        <v>56.1</v>
      </c>
      <c r="O1145" s="12">
        <v>16.3</v>
      </c>
      <c r="P1145" s="12">
        <v>28.9</v>
      </c>
      <c r="Q1145" s="12">
        <v>18.8</v>
      </c>
      <c r="R1145" s="114"/>
      <c r="S1145" s="99"/>
      <c r="T1145" s="99"/>
      <c r="U1145" s="99"/>
      <c r="V1145" s="99"/>
      <c r="W1145" s="99"/>
      <c r="X1145" s="99"/>
      <c r="Y1145" s="99"/>
      <c r="Z1145" s="99"/>
      <c r="AA1145" s="99"/>
      <c r="AB1145" s="99"/>
      <c r="AC1145" s="99"/>
      <c r="AD1145" s="99"/>
      <c r="AE1145" s="99"/>
      <c r="AF1145" s="99"/>
      <c r="AG1145" s="99"/>
      <c r="AH1145" s="99"/>
      <c r="AI1145" s="99"/>
      <c r="AJ1145" s="99"/>
      <c r="AK1145" s="99"/>
      <c r="AL1145" s="99"/>
      <c r="AM1145" s="99"/>
      <c r="AN1145" s="99"/>
      <c r="AO1145" s="52"/>
      <c r="AP1145" s="52"/>
      <c r="AQ1145" s="52"/>
    </row>
    <row r="1146" spans="1:43">
      <c r="A1146" s="1" t="s">
        <v>7</v>
      </c>
      <c r="B1146" s="1">
        <v>13089023801</v>
      </c>
      <c r="C1146" s="1"/>
      <c r="D1146" s="10">
        <v>52.4</v>
      </c>
      <c r="E1146" s="10">
        <v>44.9</v>
      </c>
      <c r="F1146" s="10">
        <v>14.5</v>
      </c>
      <c r="G1146" s="10">
        <v>3.4</v>
      </c>
      <c r="H1146" s="10">
        <v>9.6999999999999993</v>
      </c>
      <c r="I1146" s="10">
        <v>12.4</v>
      </c>
      <c r="J1146" s="10">
        <v>50.8</v>
      </c>
      <c r="K1146" s="10">
        <v>24.3</v>
      </c>
      <c r="L1146" s="10">
        <v>37.299999999999997</v>
      </c>
      <c r="M1146" s="10">
        <v>13.4</v>
      </c>
      <c r="N1146" s="10">
        <v>56.6</v>
      </c>
      <c r="O1146" s="10">
        <v>16.600000000000001</v>
      </c>
      <c r="P1146" s="10">
        <v>21.8</v>
      </c>
      <c r="Q1146" s="10">
        <v>12.6</v>
      </c>
      <c r="R1146" s="114"/>
      <c r="S1146" s="99"/>
      <c r="T1146" s="99"/>
      <c r="U1146" s="99"/>
      <c r="V1146" s="99"/>
      <c r="W1146" s="99"/>
      <c r="X1146" s="99"/>
      <c r="Y1146" s="99"/>
      <c r="Z1146" s="99"/>
      <c r="AA1146" s="99"/>
      <c r="AB1146" s="99"/>
      <c r="AC1146" s="99"/>
      <c r="AD1146" s="99"/>
      <c r="AE1146" s="99"/>
      <c r="AF1146" s="99"/>
      <c r="AG1146" s="99"/>
      <c r="AH1146" s="99"/>
      <c r="AI1146" s="99"/>
      <c r="AJ1146" s="99"/>
      <c r="AK1146" s="99"/>
      <c r="AL1146" s="99"/>
      <c r="AM1146" s="99"/>
      <c r="AN1146" s="99"/>
      <c r="AO1146" s="52"/>
      <c r="AP1146" s="52"/>
      <c r="AQ1146" s="52"/>
    </row>
    <row r="1147" spans="1:43">
      <c r="A1147" s="1" t="s">
        <v>7</v>
      </c>
      <c r="B1147" s="1">
        <v>13089023802</v>
      </c>
      <c r="C1147" s="1"/>
      <c r="D1147" s="12">
        <v>52.4</v>
      </c>
      <c r="E1147" s="12">
        <v>44.9</v>
      </c>
      <c r="F1147" s="12">
        <v>16.399999999999999</v>
      </c>
      <c r="G1147" s="12">
        <v>3.4</v>
      </c>
      <c r="H1147" s="12">
        <v>8.9</v>
      </c>
      <c r="I1147" s="12">
        <v>20.9</v>
      </c>
      <c r="J1147" s="12">
        <v>64.400000000000006</v>
      </c>
      <c r="K1147" s="12">
        <v>49.6</v>
      </c>
      <c r="L1147" s="12">
        <v>43.1</v>
      </c>
      <c r="M1147" s="12">
        <v>26.7</v>
      </c>
      <c r="N1147" s="12">
        <v>56.6</v>
      </c>
      <c r="O1147" s="12">
        <v>18.2</v>
      </c>
      <c r="P1147" s="12">
        <v>27.8</v>
      </c>
      <c r="Q1147" s="12">
        <v>16.7</v>
      </c>
      <c r="R1147" s="114"/>
      <c r="S1147" s="99"/>
      <c r="T1147" s="99"/>
      <c r="U1147" s="99"/>
      <c r="V1147" s="99"/>
      <c r="W1147" s="99"/>
      <c r="X1147" s="99"/>
      <c r="Y1147" s="99"/>
      <c r="Z1147" s="99"/>
      <c r="AA1147" s="99"/>
      <c r="AB1147" s="99"/>
      <c r="AC1147" s="99"/>
      <c r="AD1147" s="99"/>
      <c r="AE1147" s="99"/>
      <c r="AF1147" s="99"/>
      <c r="AG1147" s="99"/>
      <c r="AH1147" s="99"/>
      <c r="AI1147" s="99"/>
      <c r="AJ1147" s="99"/>
      <c r="AK1147" s="99"/>
      <c r="AL1147" s="99"/>
      <c r="AM1147" s="99"/>
      <c r="AN1147" s="99"/>
      <c r="AO1147" s="52"/>
      <c r="AP1147" s="52"/>
      <c r="AQ1147" s="52"/>
    </row>
    <row r="1148" spans="1:43">
      <c r="A1148" s="1" t="s">
        <v>7</v>
      </c>
      <c r="B1148" s="1">
        <v>13089023803</v>
      </c>
      <c r="C1148" s="1"/>
      <c r="D1148" s="10">
        <v>52.4</v>
      </c>
      <c r="E1148" s="10">
        <v>44.9</v>
      </c>
      <c r="F1148" s="10">
        <v>13.9</v>
      </c>
      <c r="G1148" s="10">
        <v>3.4</v>
      </c>
      <c r="H1148" s="10">
        <v>10.6</v>
      </c>
      <c r="I1148" s="10">
        <v>5.9</v>
      </c>
      <c r="J1148" s="10">
        <v>25.7</v>
      </c>
      <c r="K1148" s="10">
        <v>45.4</v>
      </c>
      <c r="L1148" s="10">
        <v>47.9</v>
      </c>
      <c r="M1148" s="10">
        <v>12.6</v>
      </c>
      <c r="N1148" s="10">
        <v>56.6</v>
      </c>
      <c r="O1148" s="10">
        <v>17.7</v>
      </c>
      <c r="P1148" s="10">
        <v>25.1</v>
      </c>
      <c r="Q1148" s="10">
        <v>17.899999999999999</v>
      </c>
      <c r="R1148" s="114"/>
      <c r="S1148" s="99"/>
      <c r="T1148" s="99"/>
      <c r="U1148" s="99"/>
      <c r="V1148" s="99"/>
      <c r="W1148" s="99"/>
      <c r="X1148" s="99"/>
      <c r="Y1148" s="99"/>
      <c r="Z1148" s="99"/>
      <c r="AA1148" s="99"/>
      <c r="AB1148" s="99"/>
      <c r="AC1148" s="99"/>
      <c r="AD1148" s="99"/>
      <c r="AE1148" s="99"/>
      <c r="AF1148" s="99"/>
      <c r="AG1148" s="99"/>
      <c r="AH1148" s="99"/>
      <c r="AI1148" s="99"/>
      <c r="AJ1148" s="99"/>
      <c r="AK1148" s="99"/>
      <c r="AL1148" s="99"/>
      <c r="AM1148" s="99"/>
      <c r="AN1148" s="99"/>
      <c r="AO1148" s="52"/>
      <c r="AP1148" s="52"/>
      <c r="AQ1148" s="52"/>
    </row>
    <row r="1149" spans="1:43">
      <c r="A1149" s="1" t="s">
        <v>8</v>
      </c>
      <c r="B1149" s="1">
        <v>13097080102</v>
      </c>
      <c r="C1149" s="1"/>
      <c r="D1149" s="12">
        <v>69.8</v>
      </c>
      <c r="E1149" s="12">
        <v>68.400000000000006</v>
      </c>
      <c r="F1149" s="12">
        <v>31</v>
      </c>
      <c r="G1149" s="12">
        <v>17.5</v>
      </c>
      <c r="H1149" s="12">
        <v>9.6999999999999993</v>
      </c>
      <c r="I1149" s="12">
        <v>22</v>
      </c>
      <c r="J1149" s="12">
        <v>28.3</v>
      </c>
      <c r="K1149" s="12">
        <v>40.6</v>
      </c>
      <c r="L1149" s="12">
        <v>42.7</v>
      </c>
      <c r="M1149" s="12">
        <v>9</v>
      </c>
      <c r="N1149" s="12">
        <v>66</v>
      </c>
      <c r="O1149" s="12">
        <v>6.7</v>
      </c>
      <c r="P1149" s="12">
        <v>22.7</v>
      </c>
      <c r="Q1149" s="12">
        <v>12.3</v>
      </c>
      <c r="R1149" s="114"/>
      <c r="S1149" s="99"/>
      <c r="T1149" s="99"/>
      <c r="U1149" s="99"/>
      <c r="V1149" s="99"/>
      <c r="W1149" s="99"/>
      <c r="X1149" s="99"/>
      <c r="Y1149" s="99"/>
      <c r="Z1149" s="99"/>
      <c r="AA1149" s="99"/>
      <c r="AB1149" s="99"/>
      <c r="AC1149" s="99"/>
      <c r="AD1149" s="99"/>
      <c r="AE1149" s="99"/>
      <c r="AF1149" s="99"/>
      <c r="AG1149" s="99"/>
      <c r="AH1149" s="99"/>
      <c r="AI1149" s="99"/>
      <c r="AJ1149" s="99"/>
      <c r="AK1149" s="99"/>
      <c r="AL1149" s="99"/>
      <c r="AM1149" s="99"/>
      <c r="AN1149" s="99"/>
      <c r="AO1149" s="52"/>
      <c r="AP1149" s="52"/>
      <c r="AQ1149" s="52"/>
    </row>
    <row r="1150" spans="1:43">
      <c r="A1150" s="1" t="s">
        <v>8</v>
      </c>
      <c r="B1150" s="1">
        <v>13097080103</v>
      </c>
      <c r="C1150" s="1"/>
      <c r="D1150" s="12">
        <v>62.9</v>
      </c>
      <c r="E1150" s="12">
        <v>70.900000000000006</v>
      </c>
      <c r="F1150" s="12">
        <v>30.9</v>
      </c>
      <c r="G1150" s="12">
        <v>23.4</v>
      </c>
      <c r="H1150" s="12">
        <v>9.6999999999999993</v>
      </c>
      <c r="I1150" s="12">
        <v>22.6</v>
      </c>
      <c r="J1150" s="12">
        <v>31.2</v>
      </c>
      <c r="K1150" s="12">
        <v>42</v>
      </c>
      <c r="L1150" s="12">
        <v>45.5</v>
      </c>
      <c r="M1150" s="12">
        <v>23</v>
      </c>
      <c r="N1150" s="12">
        <v>62.7</v>
      </c>
      <c r="O1150" s="12">
        <v>22.8</v>
      </c>
      <c r="P1150" s="12">
        <v>38.9</v>
      </c>
      <c r="Q1150" s="12">
        <v>14.6</v>
      </c>
      <c r="R1150" s="114"/>
      <c r="S1150" s="99"/>
      <c r="T1150" s="99"/>
      <c r="U1150" s="99"/>
      <c r="V1150" s="99"/>
      <c r="W1150" s="99"/>
      <c r="X1150" s="99"/>
      <c r="Y1150" s="99"/>
      <c r="Z1150" s="99"/>
      <c r="AA1150" s="99"/>
      <c r="AB1150" s="99"/>
      <c r="AC1150" s="99"/>
      <c r="AD1150" s="99"/>
      <c r="AE1150" s="99"/>
      <c r="AF1150" s="99"/>
      <c r="AG1150" s="99"/>
      <c r="AH1150" s="99"/>
      <c r="AI1150" s="99"/>
      <c r="AJ1150" s="99"/>
      <c r="AK1150" s="99"/>
      <c r="AL1150" s="99"/>
      <c r="AM1150" s="99"/>
      <c r="AN1150" s="99"/>
      <c r="AO1150" s="52"/>
      <c r="AP1150" s="52"/>
      <c r="AQ1150" s="52"/>
    </row>
    <row r="1151" spans="1:43">
      <c r="A1151" s="1" t="s">
        <v>8</v>
      </c>
      <c r="B1151" s="1">
        <v>13097080201</v>
      </c>
      <c r="C1151" s="1"/>
      <c r="D1151" s="12">
        <v>62.9</v>
      </c>
      <c r="E1151" s="12">
        <v>70.900000000000006</v>
      </c>
      <c r="F1151" s="12">
        <v>38.4</v>
      </c>
      <c r="G1151" s="12">
        <v>23.4</v>
      </c>
      <c r="H1151" s="12">
        <v>10.1</v>
      </c>
      <c r="I1151" s="12">
        <v>16.5</v>
      </c>
      <c r="J1151" s="12">
        <v>24.4</v>
      </c>
      <c r="K1151" s="12">
        <v>39.4</v>
      </c>
      <c r="L1151" s="12">
        <v>30.8</v>
      </c>
      <c r="M1151" s="12">
        <v>30.9</v>
      </c>
      <c r="N1151" s="12">
        <v>62.7</v>
      </c>
      <c r="O1151" s="12">
        <v>20.100000000000001</v>
      </c>
      <c r="P1151" s="12">
        <v>20</v>
      </c>
      <c r="Q1151" s="12">
        <v>20.6</v>
      </c>
      <c r="R1151" s="114"/>
      <c r="S1151" s="99"/>
      <c r="T1151" s="99"/>
      <c r="U1151" s="99"/>
      <c r="V1151" s="99"/>
      <c r="W1151" s="99"/>
      <c r="X1151" s="99"/>
      <c r="Y1151" s="99"/>
      <c r="Z1151" s="99"/>
      <c r="AA1151" s="99"/>
      <c r="AB1151" s="99"/>
      <c r="AC1151" s="99"/>
      <c r="AD1151" s="99"/>
      <c r="AE1151" s="99"/>
      <c r="AF1151" s="99"/>
      <c r="AG1151" s="99"/>
      <c r="AH1151" s="99"/>
      <c r="AI1151" s="99"/>
      <c r="AJ1151" s="99"/>
      <c r="AK1151" s="99"/>
      <c r="AL1151" s="99"/>
      <c r="AM1151" s="99"/>
      <c r="AN1151" s="99"/>
      <c r="AO1151" s="52"/>
      <c r="AP1151" s="52"/>
      <c r="AQ1151" s="52"/>
    </row>
    <row r="1152" spans="1:43">
      <c r="A1152" s="1" t="s">
        <v>8</v>
      </c>
      <c r="B1152" s="1">
        <v>13097080202</v>
      </c>
      <c r="C1152" s="1"/>
      <c r="D1152" s="12">
        <v>64.400000000000006</v>
      </c>
      <c r="E1152" s="12">
        <v>70.400000000000006</v>
      </c>
      <c r="F1152" s="12">
        <v>31.6</v>
      </c>
      <c r="G1152" s="12">
        <v>16.100000000000001</v>
      </c>
      <c r="H1152" s="12">
        <v>10</v>
      </c>
      <c r="I1152" s="12">
        <v>9</v>
      </c>
      <c r="J1152" s="12">
        <v>30.8</v>
      </c>
      <c r="K1152" s="12">
        <v>35.4</v>
      </c>
      <c r="L1152" s="12">
        <v>42.7</v>
      </c>
      <c r="M1152" s="12">
        <v>13.7</v>
      </c>
      <c r="N1152" s="12">
        <v>63.2</v>
      </c>
      <c r="O1152" s="12">
        <v>13.7</v>
      </c>
      <c r="P1152" s="12">
        <v>27.7</v>
      </c>
      <c r="Q1152" s="12">
        <v>19.899999999999999</v>
      </c>
      <c r="R1152" s="114"/>
      <c r="S1152" s="99"/>
      <c r="T1152" s="99"/>
      <c r="U1152" s="99"/>
      <c r="V1152" s="99"/>
      <c r="W1152" s="99"/>
      <c r="X1152" s="99"/>
      <c r="Y1152" s="99"/>
      <c r="Z1152" s="99"/>
      <c r="AA1152" s="99"/>
      <c r="AB1152" s="99"/>
      <c r="AC1152" s="99"/>
      <c r="AD1152" s="99"/>
      <c r="AE1152" s="99"/>
      <c r="AF1152" s="99"/>
      <c r="AG1152" s="99"/>
      <c r="AH1152" s="99"/>
      <c r="AI1152" s="99"/>
      <c r="AJ1152" s="99"/>
      <c r="AK1152" s="99"/>
      <c r="AL1152" s="99"/>
      <c r="AM1152" s="99"/>
      <c r="AN1152" s="99"/>
      <c r="AO1152" s="52"/>
      <c r="AP1152" s="52"/>
      <c r="AQ1152" s="52"/>
    </row>
    <row r="1153" spans="1:43">
      <c r="A1153" s="1" t="s">
        <v>8</v>
      </c>
      <c r="B1153" s="1">
        <v>13097080301</v>
      </c>
      <c r="C1153" s="1"/>
      <c r="D1153" s="12">
        <v>74</v>
      </c>
      <c r="E1153" s="12">
        <v>69.099999999999994</v>
      </c>
      <c r="F1153" s="12">
        <v>33</v>
      </c>
      <c r="G1153" s="12">
        <v>13.7</v>
      </c>
      <c r="H1153" s="12">
        <v>11.2</v>
      </c>
      <c r="I1153" s="12">
        <v>7.9</v>
      </c>
      <c r="J1153" s="12">
        <v>39.1</v>
      </c>
      <c r="K1153" s="12">
        <v>51.9</v>
      </c>
      <c r="L1153" s="12">
        <v>47.4</v>
      </c>
      <c r="M1153" s="12">
        <v>14.3</v>
      </c>
      <c r="N1153" s="12">
        <v>73.5</v>
      </c>
      <c r="O1153" s="12">
        <v>12.8</v>
      </c>
      <c r="P1153" s="12">
        <v>28.5</v>
      </c>
      <c r="Q1153" s="12">
        <v>18.3</v>
      </c>
      <c r="R1153" s="114"/>
      <c r="S1153" s="99"/>
      <c r="T1153" s="99"/>
      <c r="U1153" s="99"/>
      <c r="V1153" s="99"/>
      <c r="W1153" s="99"/>
      <c r="X1153" s="99"/>
      <c r="Y1153" s="99"/>
      <c r="Z1153" s="99"/>
      <c r="AA1153" s="99"/>
      <c r="AB1153" s="99"/>
      <c r="AC1153" s="99"/>
      <c r="AD1153" s="99"/>
      <c r="AE1153" s="99"/>
      <c r="AF1153" s="99"/>
      <c r="AG1153" s="99"/>
      <c r="AH1153" s="99"/>
      <c r="AI1153" s="99"/>
      <c r="AJ1153" s="99"/>
      <c r="AK1153" s="99"/>
      <c r="AL1153" s="99"/>
      <c r="AM1153" s="99"/>
      <c r="AN1153" s="99"/>
      <c r="AO1153" s="52"/>
      <c r="AP1153" s="52"/>
      <c r="AQ1153" s="52"/>
    </row>
    <row r="1154" spans="1:43">
      <c r="A1154" s="1" t="s">
        <v>8</v>
      </c>
      <c r="B1154" s="1">
        <v>13097080303</v>
      </c>
      <c r="C1154" s="1"/>
      <c r="D1154" s="12">
        <v>65.7</v>
      </c>
      <c r="E1154" s="12">
        <v>70.400000000000006</v>
      </c>
      <c r="F1154" s="12">
        <v>29.8</v>
      </c>
      <c r="G1154" s="12">
        <v>13.3</v>
      </c>
      <c r="H1154" s="12">
        <v>8.6</v>
      </c>
      <c r="I1154" s="12">
        <v>7.2</v>
      </c>
      <c r="J1154" s="12">
        <v>29.7</v>
      </c>
      <c r="K1154" s="12">
        <v>43.7</v>
      </c>
      <c r="L1154" s="12">
        <v>39.6</v>
      </c>
      <c r="M1154" s="12">
        <v>19.899999999999999</v>
      </c>
      <c r="N1154" s="12">
        <v>64.900000000000006</v>
      </c>
      <c r="O1154" s="12">
        <v>22.2</v>
      </c>
      <c r="P1154" s="12">
        <v>27.3</v>
      </c>
      <c r="Q1154" s="12">
        <v>9.9</v>
      </c>
      <c r="R1154" s="114"/>
      <c r="S1154" s="99"/>
      <c r="T1154" s="99"/>
      <c r="U1154" s="99"/>
      <c r="V1154" s="99"/>
      <c r="W1154" s="99"/>
      <c r="X1154" s="99"/>
      <c r="Y1154" s="99"/>
      <c r="Z1154" s="99"/>
      <c r="AA1154" s="99"/>
      <c r="AB1154" s="99"/>
      <c r="AC1154" s="99"/>
      <c r="AD1154" s="99"/>
      <c r="AE1154" s="99"/>
      <c r="AF1154" s="99"/>
      <c r="AG1154" s="99"/>
      <c r="AH1154" s="99"/>
      <c r="AI1154" s="99"/>
      <c r="AJ1154" s="99"/>
      <c r="AK1154" s="99"/>
      <c r="AL1154" s="99"/>
      <c r="AM1154" s="99"/>
      <c r="AN1154" s="99"/>
      <c r="AO1154" s="52"/>
      <c r="AP1154" s="52"/>
      <c r="AQ1154" s="52"/>
    </row>
    <row r="1155" spans="1:43">
      <c r="A1155" s="1" t="s">
        <v>8</v>
      </c>
      <c r="B1155" s="1">
        <v>13097080304</v>
      </c>
      <c r="C1155" s="1"/>
      <c r="D1155" s="12">
        <v>75.099999999999994</v>
      </c>
      <c r="E1155" s="12">
        <v>68.900000000000006</v>
      </c>
      <c r="F1155" s="12">
        <v>38.799999999999997</v>
      </c>
      <c r="G1155" s="12">
        <v>13.3</v>
      </c>
      <c r="H1155" s="12">
        <v>9.4</v>
      </c>
      <c r="I1155" s="12">
        <v>3.5</v>
      </c>
      <c r="J1155" s="12">
        <v>18.3</v>
      </c>
      <c r="K1155" s="12">
        <v>28.8</v>
      </c>
      <c r="L1155" s="12">
        <v>42.7</v>
      </c>
      <c r="M1155" s="12">
        <v>13.7</v>
      </c>
      <c r="N1155" s="12">
        <v>75</v>
      </c>
      <c r="O1155" s="12">
        <v>17.399999999999999</v>
      </c>
      <c r="P1155" s="12">
        <v>20.9</v>
      </c>
      <c r="Q1155" s="12">
        <v>10.1</v>
      </c>
      <c r="R1155" s="114"/>
      <c r="S1155" s="99"/>
      <c r="T1155" s="99"/>
      <c r="U1155" s="99"/>
      <c r="V1155" s="99"/>
      <c r="W1155" s="99"/>
      <c r="X1155" s="99"/>
      <c r="Y1155" s="99"/>
      <c r="Z1155" s="99"/>
      <c r="AA1155" s="99"/>
      <c r="AB1155" s="99"/>
      <c r="AC1155" s="99"/>
      <c r="AD1155" s="99"/>
      <c r="AE1155" s="99"/>
      <c r="AF1155" s="99"/>
      <c r="AG1155" s="99"/>
      <c r="AH1155" s="99"/>
      <c r="AI1155" s="99"/>
      <c r="AJ1155" s="99"/>
      <c r="AK1155" s="99"/>
      <c r="AL1155" s="99"/>
      <c r="AM1155" s="99"/>
      <c r="AN1155" s="99"/>
      <c r="AO1155" s="52"/>
      <c r="AP1155" s="52"/>
      <c r="AQ1155" s="52"/>
    </row>
    <row r="1156" spans="1:43">
      <c r="A1156" s="1" t="s">
        <v>8</v>
      </c>
      <c r="B1156" s="1">
        <v>13097080402</v>
      </c>
      <c r="C1156" s="1"/>
      <c r="D1156" s="12">
        <v>86.9</v>
      </c>
      <c r="E1156" s="12">
        <v>77.099999999999994</v>
      </c>
      <c r="F1156" s="12">
        <v>71.8</v>
      </c>
      <c r="G1156" s="12">
        <v>39</v>
      </c>
      <c r="H1156" s="12">
        <v>5.8</v>
      </c>
      <c r="I1156" s="12">
        <v>2.1</v>
      </c>
      <c r="J1156" s="12">
        <v>10.5</v>
      </c>
      <c r="K1156" s="12">
        <v>11.5</v>
      </c>
      <c r="L1156" s="12">
        <v>25.8</v>
      </c>
      <c r="M1156" s="12">
        <v>7.8</v>
      </c>
      <c r="N1156" s="12">
        <v>70.7</v>
      </c>
      <c r="O1156" s="12">
        <v>8.6999999999999993</v>
      </c>
      <c r="P1156" s="12">
        <v>12.4</v>
      </c>
      <c r="Q1156" s="12">
        <v>7.6</v>
      </c>
      <c r="R1156" s="114"/>
      <c r="S1156" s="99"/>
      <c r="T1156" s="99"/>
      <c r="U1156" s="99"/>
      <c r="V1156" s="99"/>
      <c r="W1156" s="99"/>
      <c r="X1156" s="99"/>
      <c r="Y1156" s="99"/>
      <c r="Z1156" s="99"/>
      <c r="AA1156" s="99"/>
      <c r="AB1156" s="99"/>
      <c r="AC1156" s="99"/>
      <c r="AD1156" s="99"/>
      <c r="AE1156" s="99"/>
      <c r="AF1156" s="99"/>
      <c r="AG1156" s="99"/>
      <c r="AH1156" s="99"/>
      <c r="AI1156" s="99"/>
      <c r="AJ1156" s="99"/>
      <c r="AK1156" s="99"/>
      <c r="AL1156" s="99"/>
      <c r="AM1156" s="99"/>
      <c r="AN1156" s="99"/>
      <c r="AO1156" s="52"/>
      <c r="AP1156" s="52"/>
      <c r="AQ1156" s="52"/>
    </row>
    <row r="1157" spans="1:43">
      <c r="A1157" s="1" t="s">
        <v>8</v>
      </c>
      <c r="B1157" s="1">
        <v>13097080403</v>
      </c>
      <c r="C1157" s="1"/>
      <c r="D1157" s="12">
        <v>83.8</v>
      </c>
      <c r="E1157" s="12">
        <v>75</v>
      </c>
      <c r="F1157" s="12">
        <v>55.9</v>
      </c>
      <c r="G1157" s="12">
        <v>27.1</v>
      </c>
      <c r="H1157" s="12">
        <v>8</v>
      </c>
      <c r="I1157" s="12">
        <v>2.1</v>
      </c>
      <c r="J1157" s="12">
        <v>7.1</v>
      </c>
      <c r="K1157" s="12">
        <v>17.399999999999999</v>
      </c>
      <c r="L1157" s="12">
        <v>30.2</v>
      </c>
      <c r="M1157" s="12">
        <v>6.6</v>
      </c>
      <c r="N1157" s="12">
        <v>71.400000000000006</v>
      </c>
      <c r="O1157" s="12">
        <v>13.9</v>
      </c>
      <c r="P1157" s="12">
        <v>13.2</v>
      </c>
      <c r="Q1157" s="12">
        <v>7.7</v>
      </c>
      <c r="R1157" s="114"/>
      <c r="S1157" s="99"/>
      <c r="T1157" s="99"/>
      <c r="U1157" s="99"/>
      <c r="V1157" s="99"/>
      <c r="W1157" s="99"/>
      <c r="X1157" s="99"/>
      <c r="Y1157" s="99"/>
      <c r="Z1157" s="99"/>
      <c r="AA1157" s="99"/>
      <c r="AB1157" s="99"/>
      <c r="AC1157" s="99"/>
      <c r="AD1157" s="99"/>
      <c r="AE1157" s="99"/>
      <c r="AF1157" s="99"/>
      <c r="AG1157" s="99"/>
      <c r="AH1157" s="99"/>
      <c r="AI1157" s="99"/>
      <c r="AJ1157" s="99"/>
      <c r="AK1157" s="99"/>
      <c r="AL1157" s="99"/>
      <c r="AM1157" s="99"/>
      <c r="AN1157" s="99"/>
      <c r="AO1157" s="52"/>
      <c r="AP1157" s="52"/>
      <c r="AQ1157" s="52"/>
    </row>
    <row r="1158" spans="1:43">
      <c r="A1158" s="1" t="s">
        <v>8</v>
      </c>
      <c r="B1158" s="1">
        <v>13097080404</v>
      </c>
      <c r="C1158" s="1"/>
      <c r="D1158" s="12">
        <v>75.099999999999994</v>
      </c>
      <c r="E1158" s="12">
        <v>68.900000000000006</v>
      </c>
      <c r="F1158" s="12">
        <v>54.6</v>
      </c>
      <c r="G1158" s="12">
        <v>25.6</v>
      </c>
      <c r="H1158" s="12">
        <v>10.1</v>
      </c>
      <c r="I1158" s="12">
        <v>4.7</v>
      </c>
      <c r="J1158" s="12">
        <v>12.3</v>
      </c>
      <c r="K1158" s="12">
        <v>31.5</v>
      </c>
      <c r="L1158" s="12">
        <v>25.7</v>
      </c>
      <c r="M1158" s="12">
        <v>12.9</v>
      </c>
      <c r="N1158" s="12">
        <v>75</v>
      </c>
      <c r="O1158" s="12">
        <v>20</v>
      </c>
      <c r="P1158" s="12">
        <v>20.2</v>
      </c>
      <c r="Q1158" s="12">
        <v>16.600000000000001</v>
      </c>
      <c r="R1158" s="114"/>
      <c r="S1158" s="99"/>
      <c r="T1158" s="99"/>
      <c r="U1158" s="99"/>
      <c r="V1158" s="99"/>
      <c r="W1158" s="99"/>
      <c r="X1158" s="99"/>
      <c r="Y1158" s="99"/>
      <c r="Z1158" s="99"/>
      <c r="AA1158" s="99"/>
      <c r="AB1158" s="99"/>
      <c r="AC1158" s="99"/>
      <c r="AD1158" s="99"/>
      <c r="AE1158" s="99"/>
      <c r="AF1158" s="99"/>
      <c r="AG1158" s="99"/>
      <c r="AH1158" s="99"/>
      <c r="AI1158" s="99"/>
      <c r="AJ1158" s="99"/>
      <c r="AK1158" s="99"/>
      <c r="AL1158" s="99"/>
      <c r="AM1158" s="99"/>
      <c r="AN1158" s="99"/>
      <c r="AO1158" s="52"/>
      <c r="AP1158" s="52"/>
      <c r="AQ1158" s="52"/>
    </row>
    <row r="1159" spans="1:43">
      <c r="A1159" s="1" t="s">
        <v>8</v>
      </c>
      <c r="B1159" s="1">
        <v>13097080505</v>
      </c>
      <c r="C1159" s="1"/>
      <c r="D1159" s="12">
        <v>85.9</v>
      </c>
      <c r="E1159" s="12">
        <v>76.400000000000006</v>
      </c>
      <c r="F1159" s="12">
        <v>49.3</v>
      </c>
      <c r="G1159" s="12">
        <v>22.2</v>
      </c>
      <c r="H1159" s="12">
        <v>7.7</v>
      </c>
      <c r="I1159" s="12">
        <v>9.8000000000000007</v>
      </c>
      <c r="J1159" s="12">
        <v>35.9</v>
      </c>
      <c r="K1159" s="12">
        <v>37.200000000000003</v>
      </c>
      <c r="L1159" s="12">
        <v>37.6</v>
      </c>
      <c r="M1159" s="12">
        <v>16.3</v>
      </c>
      <c r="N1159" s="12">
        <v>70.599999999999994</v>
      </c>
      <c r="O1159" s="12">
        <v>14.9</v>
      </c>
      <c r="P1159" s="12">
        <v>22.5</v>
      </c>
      <c r="Q1159" s="12">
        <v>16.600000000000001</v>
      </c>
      <c r="R1159" s="114"/>
      <c r="S1159" s="99"/>
      <c r="T1159" s="99"/>
      <c r="U1159" s="99"/>
      <c r="V1159" s="99"/>
      <c r="W1159" s="99"/>
      <c r="X1159" s="99"/>
      <c r="Y1159" s="99"/>
      <c r="Z1159" s="99"/>
      <c r="AA1159" s="99"/>
      <c r="AB1159" s="99"/>
      <c r="AC1159" s="99"/>
      <c r="AD1159" s="99"/>
      <c r="AE1159" s="99"/>
      <c r="AF1159" s="99"/>
      <c r="AG1159" s="99"/>
      <c r="AH1159" s="99"/>
      <c r="AI1159" s="99"/>
      <c r="AJ1159" s="99"/>
      <c r="AK1159" s="99"/>
      <c r="AL1159" s="99"/>
      <c r="AM1159" s="99"/>
      <c r="AN1159" s="99"/>
      <c r="AO1159" s="52"/>
      <c r="AP1159" s="52"/>
      <c r="AQ1159" s="52"/>
    </row>
    <row r="1160" spans="1:43">
      <c r="A1160" s="1" t="s">
        <v>8</v>
      </c>
      <c r="B1160" s="1">
        <v>13097080506</v>
      </c>
      <c r="C1160" s="1"/>
      <c r="D1160" s="12">
        <v>87.1</v>
      </c>
      <c r="E1160" s="12">
        <v>77.3</v>
      </c>
      <c r="F1160" s="12">
        <v>50.3</v>
      </c>
      <c r="G1160" s="12">
        <v>22.6</v>
      </c>
      <c r="H1160" s="12">
        <v>7.9</v>
      </c>
      <c r="I1160" s="12">
        <v>5.3</v>
      </c>
      <c r="J1160" s="12">
        <v>21.1</v>
      </c>
      <c r="K1160" s="12">
        <v>27.9</v>
      </c>
      <c r="L1160" s="12">
        <v>32.700000000000003</v>
      </c>
      <c r="M1160" s="12">
        <v>21.1</v>
      </c>
      <c r="N1160" s="12">
        <v>70.2</v>
      </c>
      <c r="O1160" s="12">
        <v>10.1</v>
      </c>
      <c r="P1160" s="12">
        <v>17.600000000000001</v>
      </c>
      <c r="Q1160" s="12">
        <v>13.5</v>
      </c>
      <c r="R1160" s="114"/>
      <c r="S1160" s="99"/>
      <c r="T1160" s="99"/>
      <c r="U1160" s="99"/>
      <c r="V1160" s="99"/>
      <c r="W1160" s="99"/>
      <c r="X1160" s="99"/>
      <c r="Y1160" s="99"/>
      <c r="Z1160" s="99"/>
      <c r="AA1160" s="99"/>
      <c r="AB1160" s="99"/>
      <c r="AC1160" s="99"/>
      <c r="AD1160" s="99"/>
      <c r="AE1160" s="99"/>
      <c r="AF1160" s="99"/>
      <c r="AG1160" s="99"/>
      <c r="AH1160" s="99"/>
      <c r="AI1160" s="99"/>
      <c r="AJ1160" s="99"/>
      <c r="AK1160" s="99"/>
      <c r="AL1160" s="99"/>
      <c r="AM1160" s="99"/>
      <c r="AN1160" s="99"/>
      <c r="AO1160" s="52"/>
      <c r="AP1160" s="52"/>
      <c r="AQ1160" s="52"/>
    </row>
    <row r="1161" spans="1:43">
      <c r="A1161" s="1" t="s">
        <v>8</v>
      </c>
      <c r="B1161" s="1">
        <v>13097080507</v>
      </c>
      <c r="C1161" s="1"/>
      <c r="D1161" s="12">
        <v>84.6</v>
      </c>
      <c r="E1161" s="12">
        <v>75.2</v>
      </c>
      <c r="F1161" s="12">
        <v>54</v>
      </c>
      <c r="G1161" s="12">
        <v>28.2</v>
      </c>
      <c r="H1161" s="12">
        <v>8.6</v>
      </c>
      <c r="I1161" s="12">
        <v>4</v>
      </c>
      <c r="J1161" s="12">
        <v>18.3</v>
      </c>
      <c r="K1161" s="12">
        <v>29.8</v>
      </c>
      <c r="L1161" s="12">
        <v>33.9</v>
      </c>
      <c r="M1161" s="12">
        <v>8.6</v>
      </c>
      <c r="N1161" s="12">
        <v>75.7</v>
      </c>
      <c r="O1161" s="12">
        <v>9.1999999999999993</v>
      </c>
      <c r="P1161" s="12">
        <v>17.899999999999999</v>
      </c>
      <c r="Q1161" s="12">
        <v>15.4</v>
      </c>
      <c r="R1161" s="114"/>
      <c r="S1161" s="99"/>
      <c r="T1161" s="99"/>
      <c r="U1161" s="99"/>
      <c r="V1161" s="99"/>
      <c r="W1161" s="99"/>
      <c r="X1161" s="99"/>
      <c r="Y1161" s="99"/>
      <c r="Z1161" s="99"/>
      <c r="AA1161" s="99"/>
      <c r="AB1161" s="99"/>
      <c r="AC1161" s="99"/>
      <c r="AD1161" s="99"/>
      <c r="AE1161" s="99"/>
      <c r="AF1161" s="99"/>
      <c r="AG1161" s="99"/>
      <c r="AH1161" s="99"/>
      <c r="AI1161" s="99"/>
      <c r="AJ1161" s="99"/>
      <c r="AK1161" s="99"/>
      <c r="AL1161" s="99"/>
      <c r="AM1161" s="99"/>
      <c r="AN1161" s="99"/>
      <c r="AO1161" s="52"/>
      <c r="AP1161" s="52"/>
      <c r="AQ1161" s="52"/>
    </row>
    <row r="1162" spans="1:43">
      <c r="A1162" s="1" t="s">
        <v>8</v>
      </c>
      <c r="B1162" s="1">
        <v>13097080508</v>
      </c>
      <c r="C1162" s="1"/>
      <c r="D1162" s="12">
        <v>79.8</v>
      </c>
      <c r="E1162" s="12">
        <v>71.099999999999994</v>
      </c>
      <c r="F1162" s="12">
        <v>53.1</v>
      </c>
      <c r="G1162" s="12">
        <v>28.2</v>
      </c>
      <c r="H1162" s="12">
        <v>12.2</v>
      </c>
      <c r="I1162" s="12">
        <v>8</v>
      </c>
      <c r="J1162" s="12">
        <v>28.4</v>
      </c>
      <c r="K1162" s="12">
        <v>24.8</v>
      </c>
      <c r="L1162" s="12">
        <v>31.2</v>
      </c>
      <c r="M1162" s="12">
        <v>13.4</v>
      </c>
      <c r="N1162" s="12">
        <v>84.4</v>
      </c>
      <c r="O1162" s="12">
        <v>10.5</v>
      </c>
      <c r="P1162" s="12">
        <v>19.600000000000001</v>
      </c>
      <c r="Q1162" s="12">
        <v>7.8</v>
      </c>
      <c r="R1162" s="114"/>
      <c r="S1162" s="99"/>
      <c r="T1162" s="99"/>
      <c r="U1162" s="99"/>
      <c r="V1162" s="99"/>
      <c r="W1162" s="99"/>
      <c r="X1162" s="99"/>
      <c r="Y1162" s="99"/>
      <c r="Z1162" s="99"/>
      <c r="AA1162" s="99"/>
      <c r="AB1162" s="99"/>
      <c r="AC1162" s="99"/>
      <c r="AD1162" s="99"/>
      <c r="AE1162" s="99"/>
      <c r="AF1162" s="99"/>
      <c r="AG1162" s="99"/>
      <c r="AH1162" s="99"/>
      <c r="AI1162" s="99"/>
      <c r="AJ1162" s="99"/>
      <c r="AK1162" s="99"/>
      <c r="AL1162" s="99"/>
      <c r="AM1162" s="99"/>
      <c r="AN1162" s="99"/>
      <c r="AO1162" s="52"/>
      <c r="AP1162" s="52"/>
      <c r="AQ1162" s="52"/>
    </row>
    <row r="1163" spans="1:43">
      <c r="A1163" s="1" t="s">
        <v>8</v>
      </c>
      <c r="B1163" s="1">
        <v>13097080509</v>
      </c>
      <c r="C1163" s="1"/>
      <c r="D1163" s="12">
        <v>79.3</v>
      </c>
      <c r="E1163" s="12">
        <v>70.5</v>
      </c>
      <c r="F1163" s="12">
        <v>51.9</v>
      </c>
      <c r="G1163" s="12">
        <v>42</v>
      </c>
      <c r="H1163" s="12">
        <v>8</v>
      </c>
      <c r="I1163" s="12">
        <v>8.1</v>
      </c>
      <c r="J1163" s="12">
        <v>6.5</v>
      </c>
      <c r="K1163" s="12">
        <v>8.1999999999999993</v>
      </c>
      <c r="L1163" s="12">
        <v>28.8</v>
      </c>
      <c r="M1163" s="12">
        <v>9.1999999999999993</v>
      </c>
      <c r="N1163" s="12">
        <v>83.7</v>
      </c>
      <c r="O1163" s="12">
        <v>7.3</v>
      </c>
      <c r="P1163" s="12">
        <v>11</v>
      </c>
      <c r="Q1163" s="12">
        <v>9.6999999999999993</v>
      </c>
      <c r="R1163" s="114"/>
      <c r="S1163" s="99"/>
      <c r="T1163" s="99"/>
      <c r="U1163" s="99"/>
      <c r="V1163" s="99"/>
      <c r="W1163" s="99"/>
      <c r="X1163" s="99"/>
      <c r="Y1163" s="99"/>
      <c r="Z1163" s="99"/>
      <c r="AA1163" s="99"/>
      <c r="AB1163" s="99"/>
      <c r="AC1163" s="99"/>
      <c r="AD1163" s="99"/>
      <c r="AE1163" s="99"/>
      <c r="AF1163" s="99"/>
      <c r="AG1163" s="99"/>
      <c r="AH1163" s="99"/>
      <c r="AI1163" s="99"/>
      <c r="AJ1163" s="99"/>
      <c r="AK1163" s="99"/>
      <c r="AL1163" s="99"/>
      <c r="AM1163" s="99"/>
      <c r="AN1163" s="99"/>
      <c r="AO1163" s="52"/>
      <c r="AP1163" s="52"/>
      <c r="AQ1163" s="52"/>
    </row>
    <row r="1164" spans="1:43">
      <c r="A1164" s="1" t="s">
        <v>8</v>
      </c>
      <c r="B1164" s="1">
        <v>13097080510</v>
      </c>
      <c r="C1164" s="1"/>
      <c r="D1164" s="12">
        <v>79</v>
      </c>
      <c r="E1164" s="12">
        <v>70</v>
      </c>
      <c r="F1164" s="12">
        <v>52.7</v>
      </c>
      <c r="G1164" s="12">
        <v>37.200000000000003</v>
      </c>
      <c r="H1164" s="12">
        <v>8.6</v>
      </c>
      <c r="I1164" s="12">
        <v>20.5</v>
      </c>
      <c r="J1164" s="12">
        <v>30.1</v>
      </c>
      <c r="K1164" s="12">
        <v>27.7</v>
      </c>
      <c r="L1164" s="12">
        <v>41.3</v>
      </c>
      <c r="M1164" s="12">
        <v>11.5</v>
      </c>
      <c r="N1164" s="12">
        <v>80.2</v>
      </c>
      <c r="O1164" s="12">
        <v>16.399999999999999</v>
      </c>
      <c r="P1164" s="12">
        <v>26.7</v>
      </c>
      <c r="Q1164" s="12">
        <v>15.8</v>
      </c>
      <c r="R1164" s="114"/>
      <c r="S1164" s="99"/>
      <c r="T1164" s="99"/>
      <c r="U1164" s="99"/>
      <c r="V1164" s="99"/>
      <c r="W1164" s="99"/>
      <c r="X1164" s="99"/>
      <c r="Y1164" s="99"/>
      <c r="Z1164" s="99"/>
      <c r="AA1164" s="99"/>
      <c r="AB1164" s="99"/>
      <c r="AC1164" s="99"/>
      <c r="AD1164" s="99"/>
      <c r="AE1164" s="99"/>
      <c r="AF1164" s="99"/>
      <c r="AG1164" s="99"/>
      <c r="AH1164" s="99"/>
      <c r="AI1164" s="99"/>
      <c r="AJ1164" s="99"/>
      <c r="AK1164" s="99"/>
      <c r="AL1164" s="99"/>
      <c r="AM1164" s="99"/>
      <c r="AN1164" s="99"/>
      <c r="AO1164" s="52"/>
      <c r="AP1164" s="52"/>
      <c r="AQ1164" s="52"/>
    </row>
    <row r="1165" spans="1:43">
      <c r="A1165" s="1" t="s">
        <v>8</v>
      </c>
      <c r="B1165" s="1">
        <v>13097080511</v>
      </c>
      <c r="C1165" s="1"/>
      <c r="D1165" s="12">
        <v>77.8</v>
      </c>
      <c r="E1165" s="12">
        <v>68.8</v>
      </c>
      <c r="F1165" s="12">
        <v>59.4</v>
      </c>
      <c r="G1165" s="12">
        <v>44.6</v>
      </c>
      <c r="H1165" s="12">
        <v>7.4</v>
      </c>
      <c r="I1165" s="12">
        <v>1.5</v>
      </c>
      <c r="J1165" s="12">
        <v>5.0999999999999996</v>
      </c>
      <c r="K1165" s="12">
        <v>21.6</v>
      </c>
      <c r="L1165" s="12">
        <v>32.9</v>
      </c>
      <c r="M1165" s="12">
        <v>7</v>
      </c>
      <c r="N1165" s="12">
        <v>80.599999999999994</v>
      </c>
      <c r="O1165" s="12">
        <v>7.7</v>
      </c>
      <c r="P1165" s="12">
        <v>10</v>
      </c>
      <c r="Q1165" s="12">
        <v>10.5</v>
      </c>
      <c r="R1165" s="114"/>
      <c r="S1165" s="99"/>
      <c r="T1165" s="99"/>
      <c r="U1165" s="99"/>
      <c r="V1165" s="99"/>
      <c r="W1165" s="99"/>
      <c r="X1165" s="99"/>
      <c r="Y1165" s="99"/>
      <c r="Z1165" s="99"/>
      <c r="AA1165" s="99"/>
      <c r="AB1165" s="99"/>
      <c r="AC1165" s="99"/>
      <c r="AD1165" s="99"/>
      <c r="AE1165" s="99"/>
      <c r="AF1165" s="99"/>
      <c r="AG1165" s="99"/>
      <c r="AH1165" s="99"/>
      <c r="AI1165" s="99"/>
      <c r="AJ1165" s="99"/>
      <c r="AK1165" s="99"/>
      <c r="AL1165" s="99"/>
      <c r="AM1165" s="99"/>
      <c r="AN1165" s="99"/>
      <c r="AO1165" s="52"/>
      <c r="AP1165" s="52"/>
      <c r="AQ1165" s="52"/>
    </row>
    <row r="1166" spans="1:43">
      <c r="A1166" s="1" t="s">
        <v>8</v>
      </c>
      <c r="B1166" s="1">
        <v>13097080602</v>
      </c>
      <c r="C1166" s="1"/>
      <c r="D1166" s="12">
        <v>70.400000000000006</v>
      </c>
      <c r="E1166" s="12">
        <v>68.2</v>
      </c>
      <c r="F1166" s="12">
        <v>33.700000000000003</v>
      </c>
      <c r="G1166" s="12">
        <v>12.9</v>
      </c>
      <c r="H1166" s="12">
        <v>13.8</v>
      </c>
      <c r="I1166" s="12">
        <v>4.4000000000000004</v>
      </c>
      <c r="J1166" s="12">
        <v>16.399999999999999</v>
      </c>
      <c r="K1166" s="12">
        <v>28.3</v>
      </c>
      <c r="L1166" s="12">
        <v>38</v>
      </c>
      <c r="M1166" s="12">
        <v>10.7</v>
      </c>
      <c r="N1166" s="12">
        <v>66.400000000000006</v>
      </c>
      <c r="O1166" s="12">
        <v>6.7</v>
      </c>
      <c r="P1166" s="12">
        <v>19.8</v>
      </c>
      <c r="Q1166" s="12">
        <v>13.8</v>
      </c>
      <c r="R1166" s="114"/>
      <c r="S1166" s="99"/>
      <c r="T1166" s="99"/>
      <c r="U1166" s="99"/>
      <c r="V1166" s="99"/>
      <c r="W1166" s="99"/>
      <c r="X1166" s="99"/>
      <c r="Y1166" s="99"/>
      <c r="Z1166" s="99"/>
      <c r="AA1166" s="99"/>
      <c r="AB1166" s="99"/>
      <c r="AC1166" s="99"/>
      <c r="AD1166" s="99"/>
      <c r="AE1166" s="99"/>
      <c r="AF1166" s="99"/>
      <c r="AG1166" s="99"/>
      <c r="AH1166" s="99"/>
      <c r="AI1166" s="99"/>
      <c r="AJ1166" s="99"/>
      <c r="AK1166" s="99"/>
      <c r="AL1166" s="99"/>
      <c r="AM1166" s="99"/>
      <c r="AN1166" s="99"/>
      <c r="AO1166" s="52"/>
      <c r="AP1166" s="52"/>
      <c r="AQ1166" s="52"/>
    </row>
    <row r="1167" spans="1:43">
      <c r="A1167" s="1" t="s">
        <v>8</v>
      </c>
      <c r="B1167" s="1">
        <v>13097080603</v>
      </c>
      <c r="C1167" s="1"/>
      <c r="D1167" s="12">
        <v>75.599999999999994</v>
      </c>
      <c r="E1167" s="12">
        <v>66.3</v>
      </c>
      <c r="F1167" s="12">
        <v>51.6</v>
      </c>
      <c r="G1167" s="12">
        <v>19.7</v>
      </c>
      <c r="H1167" s="12">
        <v>11.9</v>
      </c>
      <c r="I1167" s="12">
        <v>20.100000000000001</v>
      </c>
      <c r="J1167" s="12">
        <v>12.7</v>
      </c>
      <c r="K1167" s="12">
        <v>25.2</v>
      </c>
      <c r="L1167" s="12">
        <v>35.5</v>
      </c>
      <c r="M1167" s="12">
        <v>9.4</v>
      </c>
      <c r="N1167" s="12">
        <v>72.400000000000006</v>
      </c>
      <c r="O1167" s="12">
        <v>12.5</v>
      </c>
      <c r="P1167" s="12">
        <v>21.5</v>
      </c>
      <c r="Q1167" s="12">
        <v>3.8</v>
      </c>
      <c r="R1167" s="114"/>
      <c r="S1167" s="99"/>
      <c r="T1167" s="99"/>
      <c r="U1167" s="99"/>
      <c r="V1167" s="99"/>
      <c r="W1167" s="99"/>
      <c r="X1167" s="99"/>
      <c r="Y1167" s="99"/>
      <c r="Z1167" s="99"/>
      <c r="AA1167" s="99"/>
      <c r="AB1167" s="99"/>
      <c r="AC1167" s="99"/>
      <c r="AD1167" s="99"/>
      <c r="AE1167" s="99"/>
      <c r="AF1167" s="99"/>
      <c r="AG1167" s="99"/>
      <c r="AH1167" s="99"/>
      <c r="AI1167" s="99"/>
      <c r="AJ1167" s="99"/>
      <c r="AK1167" s="99"/>
      <c r="AL1167" s="99"/>
      <c r="AM1167" s="99"/>
      <c r="AN1167" s="99"/>
      <c r="AO1167" s="52"/>
      <c r="AP1167" s="52"/>
      <c r="AQ1167" s="52"/>
    </row>
    <row r="1168" spans="1:43">
      <c r="A1168" s="1" t="s">
        <v>8</v>
      </c>
      <c r="B1168" s="1">
        <v>13097080604</v>
      </c>
      <c r="C1168" s="1"/>
      <c r="D1168" s="12">
        <v>75.599999999999994</v>
      </c>
      <c r="E1168" s="12">
        <v>66.3</v>
      </c>
      <c r="F1168" s="12">
        <v>39.1</v>
      </c>
      <c r="G1168" s="12">
        <v>13</v>
      </c>
      <c r="H1168" s="12">
        <v>9.6999999999999993</v>
      </c>
      <c r="I1168" s="12">
        <v>9</v>
      </c>
      <c r="J1168" s="12">
        <v>30.9</v>
      </c>
      <c r="K1168" s="12">
        <v>28.5</v>
      </c>
      <c r="L1168" s="12">
        <v>36.9</v>
      </c>
      <c r="M1168" s="12">
        <v>9.4</v>
      </c>
      <c r="N1168" s="12">
        <v>72.400000000000006</v>
      </c>
      <c r="O1168" s="12">
        <v>7.2</v>
      </c>
      <c r="P1168" s="12">
        <v>26.6</v>
      </c>
      <c r="Q1168" s="12">
        <v>10.9</v>
      </c>
      <c r="R1168" s="114"/>
      <c r="S1168" s="99"/>
      <c r="T1168" s="99"/>
      <c r="U1168" s="99"/>
      <c r="V1168" s="99"/>
      <c r="W1168" s="99"/>
      <c r="X1168" s="99"/>
      <c r="Y1168" s="99"/>
      <c r="Z1168" s="99"/>
      <c r="AA1168" s="99"/>
      <c r="AB1168" s="99"/>
      <c r="AC1168" s="99"/>
      <c r="AD1168" s="99"/>
      <c r="AE1168" s="99"/>
      <c r="AF1168" s="99"/>
      <c r="AG1168" s="99"/>
      <c r="AH1168" s="99"/>
      <c r="AI1168" s="99"/>
      <c r="AJ1168" s="99"/>
      <c r="AK1168" s="99"/>
      <c r="AL1168" s="99"/>
      <c r="AM1168" s="99"/>
      <c r="AN1168" s="99"/>
      <c r="AO1168" s="52"/>
      <c r="AP1168" s="52"/>
      <c r="AQ1168" s="52"/>
    </row>
    <row r="1169" spans="1:43">
      <c r="A1169" s="1" t="s">
        <v>9</v>
      </c>
      <c r="B1169" s="1">
        <v>13113140101</v>
      </c>
      <c r="C1169" s="1"/>
      <c r="D1169" s="12">
        <v>82.5</v>
      </c>
      <c r="E1169" s="12">
        <v>72.900000000000006</v>
      </c>
      <c r="F1169" s="12">
        <v>48.2</v>
      </c>
      <c r="G1169" s="12">
        <v>48.4</v>
      </c>
      <c r="H1169" s="12">
        <v>9.5</v>
      </c>
      <c r="I1169" s="12">
        <v>1.1000000000000001</v>
      </c>
      <c r="J1169" s="12">
        <v>19.399999999999999</v>
      </c>
      <c r="K1169" s="12">
        <v>18.600000000000001</v>
      </c>
      <c r="L1169" s="12">
        <v>33.4</v>
      </c>
      <c r="M1169" s="12">
        <v>12</v>
      </c>
      <c r="N1169" s="12">
        <v>82.8</v>
      </c>
      <c r="O1169" s="12">
        <v>7.2</v>
      </c>
      <c r="P1169" s="12">
        <v>9.6999999999999993</v>
      </c>
      <c r="Q1169" s="12">
        <v>6.4</v>
      </c>
      <c r="R1169" s="114"/>
      <c r="S1169" s="99"/>
      <c r="T1169" s="99"/>
      <c r="U1169" s="99"/>
      <c r="V1169" s="99"/>
      <c r="W1169" s="99"/>
      <c r="X1169" s="99"/>
      <c r="Y1169" s="99"/>
      <c r="Z1169" s="99"/>
      <c r="AA1169" s="99"/>
      <c r="AB1169" s="99"/>
      <c r="AC1169" s="99"/>
      <c r="AD1169" s="99"/>
      <c r="AE1169" s="99"/>
      <c r="AF1169" s="99"/>
      <c r="AG1169" s="99"/>
      <c r="AH1169" s="99"/>
      <c r="AI1169" s="99"/>
      <c r="AJ1169" s="99"/>
      <c r="AK1169" s="99"/>
      <c r="AL1169" s="99"/>
      <c r="AM1169" s="99"/>
      <c r="AN1169" s="99"/>
      <c r="AO1169" s="52"/>
      <c r="AP1169" s="52"/>
      <c r="AQ1169" s="52"/>
    </row>
    <row r="1170" spans="1:43">
      <c r="A1170" s="1" t="s">
        <v>9</v>
      </c>
      <c r="B1170" s="1">
        <v>13113140102</v>
      </c>
      <c r="C1170" s="1"/>
      <c r="D1170" s="12">
        <v>83.1</v>
      </c>
      <c r="E1170" s="12">
        <v>72.2</v>
      </c>
      <c r="F1170" s="12">
        <v>55.6</v>
      </c>
      <c r="G1170" s="12">
        <v>47.4</v>
      </c>
      <c r="H1170" s="12">
        <v>11.6</v>
      </c>
      <c r="I1170" s="12">
        <v>12</v>
      </c>
      <c r="J1170" s="12">
        <v>18.7</v>
      </c>
      <c r="K1170" s="12">
        <v>12.4</v>
      </c>
      <c r="L1170" s="12">
        <v>21.9</v>
      </c>
      <c r="M1170" s="12">
        <v>6.5</v>
      </c>
      <c r="N1170" s="12">
        <v>77.599999999999994</v>
      </c>
      <c r="O1170" s="12">
        <v>5.6</v>
      </c>
      <c r="P1170" s="12">
        <v>13.2</v>
      </c>
      <c r="Q1170" s="12">
        <v>15.2</v>
      </c>
      <c r="R1170" s="114"/>
      <c r="S1170" s="99"/>
      <c r="T1170" s="99"/>
      <c r="U1170" s="99"/>
      <c r="V1170" s="99"/>
      <c r="W1170" s="99"/>
      <c r="X1170" s="99"/>
      <c r="Y1170" s="99"/>
      <c r="Z1170" s="99"/>
      <c r="AA1170" s="99"/>
      <c r="AB1170" s="99"/>
      <c r="AC1170" s="99"/>
      <c r="AD1170" s="99"/>
      <c r="AE1170" s="99"/>
      <c r="AF1170" s="99"/>
      <c r="AG1170" s="99"/>
      <c r="AH1170" s="99"/>
      <c r="AI1170" s="99"/>
      <c r="AJ1170" s="99"/>
      <c r="AK1170" s="99"/>
      <c r="AL1170" s="99"/>
      <c r="AM1170" s="99"/>
      <c r="AN1170" s="99"/>
      <c r="AO1170" s="52"/>
      <c r="AP1170" s="52"/>
      <c r="AQ1170" s="52"/>
    </row>
    <row r="1171" spans="1:43">
      <c r="A1171" s="1" t="s">
        <v>9</v>
      </c>
      <c r="B1171" s="1">
        <v>13113140203</v>
      </c>
      <c r="C1171" s="1"/>
      <c r="D1171" s="12">
        <v>82.5</v>
      </c>
      <c r="E1171" s="12">
        <v>72.900000000000006</v>
      </c>
      <c r="F1171" s="12">
        <v>63.1</v>
      </c>
      <c r="G1171" s="12">
        <v>48.4</v>
      </c>
      <c r="H1171" s="12">
        <v>6.5</v>
      </c>
      <c r="I1171" s="12">
        <v>0.5</v>
      </c>
      <c r="J1171" s="12">
        <v>6.7</v>
      </c>
      <c r="K1171" s="12">
        <v>18.100000000000001</v>
      </c>
      <c r="L1171" s="12">
        <v>32.6</v>
      </c>
      <c r="M1171" s="12">
        <v>4.3</v>
      </c>
      <c r="N1171" s="12">
        <v>82.8</v>
      </c>
      <c r="O1171" s="12">
        <v>8.1</v>
      </c>
      <c r="P1171" s="12">
        <v>10.6</v>
      </c>
      <c r="Q1171" s="12">
        <v>10.9</v>
      </c>
      <c r="R1171" s="114"/>
      <c r="S1171" s="99"/>
      <c r="T1171" s="99"/>
      <c r="U1171" s="99"/>
      <c r="V1171" s="99"/>
      <c r="W1171" s="99"/>
      <c r="X1171" s="99"/>
      <c r="Y1171" s="99"/>
      <c r="Z1171" s="99"/>
      <c r="AA1171" s="99"/>
      <c r="AB1171" s="99"/>
      <c r="AC1171" s="99"/>
      <c r="AD1171" s="99"/>
      <c r="AE1171" s="99"/>
      <c r="AF1171" s="99"/>
      <c r="AG1171" s="99"/>
      <c r="AH1171" s="99"/>
      <c r="AI1171" s="99"/>
      <c r="AJ1171" s="99"/>
      <c r="AK1171" s="99"/>
      <c r="AL1171" s="99"/>
      <c r="AM1171" s="99"/>
      <c r="AN1171" s="99"/>
      <c r="AO1171" s="52"/>
      <c r="AP1171" s="52"/>
      <c r="AQ1171" s="52"/>
    </row>
    <row r="1172" spans="1:43">
      <c r="A1172" s="1" t="s">
        <v>9</v>
      </c>
      <c r="B1172" s="1">
        <v>13113140204</v>
      </c>
      <c r="C1172" s="1"/>
      <c r="D1172" s="12">
        <v>82.5</v>
      </c>
      <c r="E1172" s="12">
        <v>72.900000000000006</v>
      </c>
      <c r="F1172" s="12">
        <v>50.1</v>
      </c>
      <c r="G1172" s="12">
        <v>48.4</v>
      </c>
      <c r="H1172" s="12">
        <v>6.2</v>
      </c>
      <c r="I1172" s="12">
        <v>10.4</v>
      </c>
      <c r="J1172" s="12">
        <v>13.8</v>
      </c>
      <c r="K1172" s="12">
        <v>23.1</v>
      </c>
      <c r="L1172" s="12">
        <v>32.9</v>
      </c>
      <c r="M1172" s="12">
        <v>20.6</v>
      </c>
      <c r="N1172" s="12">
        <v>82.8</v>
      </c>
      <c r="O1172" s="12">
        <v>10.8</v>
      </c>
      <c r="P1172" s="12">
        <v>18.600000000000001</v>
      </c>
      <c r="Q1172" s="12">
        <v>11.6</v>
      </c>
      <c r="R1172" s="114"/>
      <c r="S1172" s="99"/>
      <c r="T1172" s="99"/>
      <c r="U1172" s="99"/>
      <c r="V1172" s="99"/>
      <c r="W1172" s="99"/>
      <c r="X1172" s="99"/>
      <c r="Y1172" s="99"/>
      <c r="Z1172" s="99"/>
      <c r="AA1172" s="99"/>
      <c r="AB1172" s="99"/>
      <c r="AC1172" s="99"/>
      <c r="AD1172" s="99"/>
      <c r="AE1172" s="99"/>
      <c r="AF1172" s="99"/>
      <c r="AG1172" s="99"/>
      <c r="AH1172" s="99"/>
      <c r="AI1172" s="99"/>
      <c r="AJ1172" s="99"/>
      <c r="AK1172" s="99"/>
      <c r="AL1172" s="99"/>
      <c r="AM1172" s="99"/>
      <c r="AN1172" s="99"/>
      <c r="AO1172" s="52"/>
      <c r="AP1172" s="52"/>
      <c r="AQ1172" s="52"/>
    </row>
    <row r="1173" spans="1:43">
      <c r="A1173" s="1" t="s">
        <v>9</v>
      </c>
      <c r="B1173" s="1">
        <v>13113140206</v>
      </c>
      <c r="C1173" s="1"/>
      <c r="D1173" s="12">
        <v>91.3</v>
      </c>
      <c r="E1173" s="12">
        <v>89.7</v>
      </c>
      <c r="F1173" s="12">
        <v>73.3</v>
      </c>
      <c r="G1173" s="12">
        <v>61.2</v>
      </c>
      <c r="H1173" s="12">
        <v>9.6999999999999993</v>
      </c>
      <c r="I1173" s="12">
        <v>6</v>
      </c>
      <c r="J1173" s="12">
        <v>2.2000000000000002</v>
      </c>
      <c r="K1173" s="12">
        <v>5.7</v>
      </c>
      <c r="L1173" s="12">
        <v>28.8</v>
      </c>
      <c r="M1173" s="12">
        <v>6.2</v>
      </c>
      <c r="N1173" s="12">
        <v>88.8</v>
      </c>
      <c r="O1173" s="12">
        <v>3.8</v>
      </c>
      <c r="P1173" s="12">
        <v>6.4</v>
      </c>
      <c r="Q1173" s="12">
        <v>5.7</v>
      </c>
      <c r="R1173" s="114"/>
      <c r="S1173" s="99"/>
      <c r="T1173" s="99"/>
      <c r="U1173" s="99"/>
      <c r="V1173" s="99"/>
      <c r="W1173" s="99"/>
      <c r="X1173" s="99"/>
      <c r="Y1173" s="99"/>
      <c r="Z1173" s="99"/>
      <c r="AA1173" s="99"/>
      <c r="AB1173" s="99"/>
      <c r="AC1173" s="99"/>
      <c r="AD1173" s="99"/>
      <c r="AE1173" s="99"/>
      <c r="AF1173" s="99"/>
      <c r="AG1173" s="99"/>
      <c r="AH1173" s="99"/>
      <c r="AI1173" s="99"/>
      <c r="AJ1173" s="99"/>
      <c r="AK1173" s="99"/>
      <c r="AL1173" s="99"/>
      <c r="AM1173" s="99"/>
      <c r="AN1173" s="99"/>
      <c r="AO1173" s="52"/>
      <c r="AP1173" s="52"/>
      <c r="AQ1173" s="52"/>
    </row>
    <row r="1174" spans="1:43">
      <c r="A1174" s="1" t="s">
        <v>9</v>
      </c>
      <c r="B1174" s="1">
        <v>13113140207</v>
      </c>
      <c r="C1174" s="1"/>
      <c r="D1174" s="12">
        <v>93</v>
      </c>
      <c r="E1174" s="12">
        <v>92.9</v>
      </c>
      <c r="F1174" s="12">
        <v>81.2</v>
      </c>
      <c r="G1174" s="12">
        <v>64.099999999999994</v>
      </c>
      <c r="H1174" s="12">
        <v>6</v>
      </c>
      <c r="I1174" s="12">
        <v>3.7</v>
      </c>
      <c r="J1174" s="12">
        <v>2.5</v>
      </c>
      <c r="K1174" s="12">
        <v>3.4</v>
      </c>
      <c r="L1174" s="12">
        <v>24</v>
      </c>
      <c r="M1174" s="12">
        <v>2.5649000000000002</v>
      </c>
      <c r="N1174" s="12">
        <v>90.2</v>
      </c>
      <c r="O1174" s="12">
        <v>2</v>
      </c>
      <c r="P1174" s="12">
        <v>3.7</v>
      </c>
      <c r="Q1174" s="12">
        <v>5.3</v>
      </c>
      <c r="R1174" s="114"/>
      <c r="S1174" s="99"/>
      <c r="T1174" s="99"/>
      <c r="U1174" s="99"/>
      <c r="V1174" s="99"/>
      <c r="W1174" s="99"/>
      <c r="X1174" s="99"/>
      <c r="Y1174" s="99"/>
      <c r="Z1174" s="99"/>
      <c r="AA1174" s="99"/>
      <c r="AB1174" s="99"/>
      <c r="AC1174" s="99"/>
      <c r="AD1174" s="99"/>
      <c r="AE1174" s="99"/>
      <c r="AF1174" s="99"/>
      <c r="AG1174" s="99"/>
      <c r="AH1174" s="99"/>
      <c r="AI1174" s="99"/>
      <c r="AJ1174" s="99"/>
      <c r="AK1174" s="99"/>
      <c r="AL1174" s="99"/>
      <c r="AM1174" s="99"/>
      <c r="AN1174" s="99"/>
      <c r="AO1174" s="52"/>
      <c r="AP1174" s="52"/>
      <c r="AQ1174" s="52"/>
    </row>
    <row r="1175" spans="1:43">
      <c r="A1175" s="1" t="s">
        <v>9</v>
      </c>
      <c r="B1175" s="1">
        <v>13113140208</v>
      </c>
      <c r="C1175" s="1"/>
      <c r="D1175" s="12">
        <v>90.3</v>
      </c>
      <c r="E1175" s="12">
        <v>87.7</v>
      </c>
      <c r="F1175" s="12">
        <v>78.400000000000006</v>
      </c>
      <c r="G1175" s="12">
        <v>59.5</v>
      </c>
      <c r="H1175" s="12">
        <v>6.8</v>
      </c>
      <c r="I1175" s="12">
        <v>5.5</v>
      </c>
      <c r="J1175" s="12">
        <v>21.2</v>
      </c>
      <c r="K1175" s="12">
        <v>21.9</v>
      </c>
      <c r="L1175" s="12">
        <v>30.3</v>
      </c>
      <c r="M1175" s="12">
        <v>8.9</v>
      </c>
      <c r="N1175" s="12">
        <v>88</v>
      </c>
      <c r="O1175" s="12">
        <v>8.1999999999999993</v>
      </c>
      <c r="P1175" s="12">
        <v>12</v>
      </c>
      <c r="Q1175" s="12">
        <v>9.1999999999999993</v>
      </c>
      <c r="R1175" s="114"/>
      <c r="S1175" s="99"/>
      <c r="T1175" s="99"/>
      <c r="U1175" s="99"/>
      <c r="V1175" s="99"/>
      <c r="W1175" s="99"/>
      <c r="X1175" s="99"/>
      <c r="Y1175" s="99"/>
      <c r="Z1175" s="99"/>
      <c r="AA1175" s="99"/>
      <c r="AB1175" s="99"/>
      <c r="AC1175" s="99"/>
      <c r="AD1175" s="99"/>
      <c r="AE1175" s="99"/>
      <c r="AF1175" s="99"/>
      <c r="AG1175" s="99"/>
      <c r="AH1175" s="99"/>
      <c r="AI1175" s="99"/>
      <c r="AJ1175" s="99"/>
      <c r="AK1175" s="99"/>
      <c r="AL1175" s="99"/>
      <c r="AM1175" s="99"/>
      <c r="AN1175" s="99"/>
      <c r="AO1175" s="52"/>
      <c r="AP1175" s="52"/>
      <c r="AQ1175" s="52"/>
    </row>
    <row r="1176" spans="1:43">
      <c r="A1176" s="1" t="s">
        <v>9</v>
      </c>
      <c r="B1176" s="1">
        <v>13113140303</v>
      </c>
      <c r="C1176" s="1"/>
      <c r="D1176" s="12">
        <v>93.4</v>
      </c>
      <c r="E1176" s="12">
        <v>89.8</v>
      </c>
      <c r="F1176" s="12">
        <v>66.400000000000006</v>
      </c>
      <c r="G1176" s="12">
        <v>65.400000000000006</v>
      </c>
      <c r="H1176" s="12">
        <v>6.1</v>
      </c>
      <c r="I1176" s="12">
        <v>4.7</v>
      </c>
      <c r="J1176" s="12">
        <v>11.2</v>
      </c>
      <c r="K1176" s="12">
        <v>14.6</v>
      </c>
      <c r="L1176" s="12">
        <v>33.299999999999997</v>
      </c>
      <c r="M1176" s="12">
        <v>11.1</v>
      </c>
      <c r="N1176" s="12">
        <v>90.6</v>
      </c>
      <c r="O1176" s="12">
        <v>4.7</v>
      </c>
      <c r="P1176" s="12">
        <v>7.9</v>
      </c>
      <c r="Q1176" s="12">
        <v>6.7</v>
      </c>
      <c r="R1176" s="114"/>
      <c r="S1176" s="99"/>
      <c r="T1176" s="99"/>
      <c r="U1176" s="99"/>
      <c r="V1176" s="99"/>
      <c r="W1176" s="99"/>
      <c r="X1176" s="99"/>
      <c r="Y1176" s="99"/>
      <c r="Z1176" s="99"/>
      <c r="AA1176" s="99"/>
      <c r="AB1176" s="99"/>
      <c r="AC1176" s="99"/>
      <c r="AD1176" s="99"/>
      <c r="AE1176" s="99"/>
      <c r="AF1176" s="99"/>
      <c r="AG1176" s="99"/>
      <c r="AH1176" s="99"/>
      <c r="AI1176" s="99"/>
      <c r="AJ1176" s="99"/>
      <c r="AK1176" s="99"/>
      <c r="AL1176" s="99"/>
      <c r="AM1176" s="99"/>
      <c r="AN1176" s="99"/>
      <c r="AO1176" s="52"/>
      <c r="AP1176" s="52"/>
      <c r="AQ1176" s="52"/>
    </row>
    <row r="1177" spans="1:43">
      <c r="A1177" s="1" t="s">
        <v>9</v>
      </c>
      <c r="B1177" s="1">
        <v>13113140304</v>
      </c>
      <c r="C1177" s="1"/>
      <c r="D1177" s="12">
        <v>93.3</v>
      </c>
      <c r="E1177" s="12">
        <v>90.9</v>
      </c>
      <c r="F1177" s="12">
        <v>66.7</v>
      </c>
      <c r="G1177" s="12">
        <v>64.900000000000006</v>
      </c>
      <c r="H1177" s="12">
        <v>8.1</v>
      </c>
      <c r="I1177" s="12">
        <v>10.3</v>
      </c>
      <c r="J1177" s="12">
        <v>2</v>
      </c>
      <c r="K1177" s="12">
        <v>14.3</v>
      </c>
      <c r="L1177" s="12">
        <v>34.299999999999997</v>
      </c>
      <c r="M1177" s="12">
        <v>12.8</v>
      </c>
      <c r="N1177" s="12">
        <v>90.5</v>
      </c>
      <c r="O1177" s="12">
        <v>3.9</v>
      </c>
      <c r="P1177" s="12">
        <v>14.1</v>
      </c>
      <c r="Q1177" s="12">
        <v>9.8000000000000007</v>
      </c>
      <c r="R1177" s="114"/>
      <c r="S1177" s="99"/>
      <c r="T1177" s="99"/>
      <c r="U1177" s="99"/>
      <c r="V1177" s="99"/>
      <c r="W1177" s="99"/>
      <c r="X1177" s="99"/>
      <c r="Y1177" s="99"/>
      <c r="Z1177" s="99"/>
      <c r="AA1177" s="99"/>
      <c r="AB1177" s="99"/>
      <c r="AC1177" s="99"/>
      <c r="AD1177" s="99"/>
      <c r="AE1177" s="99"/>
      <c r="AF1177" s="99"/>
      <c r="AG1177" s="99"/>
      <c r="AH1177" s="99"/>
      <c r="AI1177" s="99"/>
      <c r="AJ1177" s="99"/>
      <c r="AK1177" s="99"/>
      <c r="AL1177" s="99"/>
      <c r="AM1177" s="99"/>
      <c r="AN1177" s="99"/>
      <c r="AO1177" s="52"/>
      <c r="AP1177" s="52"/>
      <c r="AQ1177" s="52"/>
    </row>
    <row r="1178" spans="1:43">
      <c r="A1178" s="1" t="s">
        <v>9</v>
      </c>
      <c r="B1178" s="1">
        <v>13113140305</v>
      </c>
      <c r="C1178" s="1"/>
      <c r="D1178" s="12">
        <v>87.9</v>
      </c>
      <c r="E1178" s="12">
        <v>77.5</v>
      </c>
      <c r="F1178" s="12">
        <v>63.3</v>
      </c>
      <c r="G1178" s="12">
        <v>53.2</v>
      </c>
      <c r="H1178" s="12">
        <v>10.7</v>
      </c>
      <c r="I1178" s="12">
        <v>16.7</v>
      </c>
      <c r="J1178" s="12">
        <v>10.8</v>
      </c>
      <c r="K1178" s="12">
        <v>16.2</v>
      </c>
      <c r="L1178" s="12">
        <v>28.9</v>
      </c>
      <c r="M1178" s="12">
        <v>4.7</v>
      </c>
      <c r="N1178" s="12">
        <v>80.599999999999994</v>
      </c>
      <c r="O1178" s="12">
        <v>12.5</v>
      </c>
      <c r="P1178" s="12">
        <v>14.3</v>
      </c>
      <c r="Q1178" s="12">
        <v>9.1999999999999993</v>
      </c>
      <c r="R1178" s="114"/>
      <c r="S1178" s="99"/>
      <c r="T1178" s="99"/>
      <c r="U1178" s="99"/>
      <c r="V1178" s="99"/>
      <c r="W1178" s="99"/>
      <c r="X1178" s="99"/>
      <c r="Y1178" s="99"/>
      <c r="Z1178" s="99"/>
      <c r="AA1178" s="99"/>
      <c r="AB1178" s="99"/>
      <c r="AC1178" s="99"/>
      <c r="AD1178" s="99"/>
      <c r="AE1178" s="99"/>
      <c r="AF1178" s="99"/>
      <c r="AG1178" s="99"/>
      <c r="AH1178" s="99"/>
      <c r="AI1178" s="99"/>
      <c r="AJ1178" s="99"/>
      <c r="AK1178" s="99"/>
      <c r="AL1178" s="99"/>
      <c r="AM1178" s="99"/>
      <c r="AN1178" s="99"/>
      <c r="AO1178" s="52"/>
      <c r="AP1178" s="52"/>
      <c r="AQ1178" s="52"/>
    </row>
    <row r="1179" spans="1:43">
      <c r="A1179" s="1" t="s">
        <v>9</v>
      </c>
      <c r="B1179" s="1">
        <v>13113140306</v>
      </c>
      <c r="C1179" s="1"/>
      <c r="D1179" s="12">
        <v>94.1</v>
      </c>
      <c r="E1179" s="12">
        <v>85.4</v>
      </c>
      <c r="F1179" s="12">
        <v>76.599999999999994</v>
      </c>
      <c r="G1179" s="12">
        <v>67.7</v>
      </c>
      <c r="H1179" s="12">
        <v>8.3000000000000007</v>
      </c>
      <c r="I1179" s="12">
        <v>3.3</v>
      </c>
      <c r="J1179" s="12">
        <v>14.3</v>
      </c>
      <c r="K1179" s="12">
        <v>10.9</v>
      </c>
      <c r="L1179" s="12">
        <v>27.1</v>
      </c>
      <c r="M1179" s="12">
        <v>13</v>
      </c>
      <c r="N1179" s="12">
        <v>91.3</v>
      </c>
      <c r="O1179" s="12">
        <v>4.8</v>
      </c>
      <c r="P1179" s="12">
        <v>6.8</v>
      </c>
      <c r="Q1179" s="12">
        <v>5.8</v>
      </c>
      <c r="R1179" s="114"/>
      <c r="S1179" s="99"/>
      <c r="T1179" s="99"/>
      <c r="U1179" s="99"/>
      <c r="V1179" s="99"/>
      <c r="W1179" s="99"/>
      <c r="X1179" s="99"/>
      <c r="Y1179" s="99"/>
      <c r="Z1179" s="99"/>
      <c r="AA1179" s="99"/>
      <c r="AB1179" s="99"/>
      <c r="AC1179" s="99"/>
      <c r="AD1179" s="99"/>
      <c r="AE1179" s="99"/>
      <c r="AF1179" s="99"/>
      <c r="AG1179" s="99"/>
      <c r="AH1179" s="99"/>
      <c r="AI1179" s="99"/>
      <c r="AJ1179" s="99"/>
      <c r="AK1179" s="99"/>
      <c r="AL1179" s="99"/>
      <c r="AM1179" s="99"/>
      <c r="AN1179" s="99"/>
      <c r="AO1179" s="52"/>
      <c r="AP1179" s="52"/>
      <c r="AQ1179" s="52"/>
    </row>
    <row r="1180" spans="1:43">
      <c r="A1180" s="1" t="s">
        <v>9</v>
      </c>
      <c r="B1180" s="1">
        <v>13113140307</v>
      </c>
      <c r="C1180" s="1"/>
      <c r="D1180" s="12">
        <v>94.1</v>
      </c>
      <c r="E1180" s="12">
        <v>85.4</v>
      </c>
      <c r="F1180" s="12">
        <v>79.7</v>
      </c>
      <c r="G1180" s="12">
        <v>67.7</v>
      </c>
      <c r="H1180" s="12">
        <v>7.3769</v>
      </c>
      <c r="I1180" s="12">
        <v>0.5</v>
      </c>
      <c r="J1180" s="12">
        <v>1.2</v>
      </c>
      <c r="K1180" s="12">
        <v>7</v>
      </c>
      <c r="L1180" s="12">
        <v>27.9</v>
      </c>
      <c r="M1180" s="12">
        <v>1.0559000000000001</v>
      </c>
      <c r="N1180" s="12">
        <v>91.3</v>
      </c>
      <c r="O1180" s="12">
        <v>1.7</v>
      </c>
      <c r="P1180" s="12">
        <v>1.8</v>
      </c>
      <c r="Q1180" s="12">
        <v>4.8</v>
      </c>
      <c r="R1180" s="114"/>
      <c r="S1180" s="99"/>
      <c r="T1180" s="99"/>
      <c r="U1180" s="99"/>
      <c r="V1180" s="99"/>
      <c r="W1180" s="99"/>
      <c r="X1180" s="99"/>
      <c r="Y1180" s="99"/>
      <c r="Z1180" s="99"/>
      <c r="AA1180" s="99"/>
      <c r="AB1180" s="99"/>
      <c r="AC1180" s="99"/>
      <c r="AD1180" s="99"/>
      <c r="AE1180" s="99"/>
      <c r="AF1180" s="99"/>
      <c r="AG1180" s="99"/>
      <c r="AH1180" s="99"/>
      <c r="AI1180" s="99"/>
      <c r="AJ1180" s="99"/>
      <c r="AK1180" s="99"/>
      <c r="AL1180" s="99"/>
      <c r="AM1180" s="99"/>
      <c r="AN1180" s="99"/>
      <c r="AO1180" s="52"/>
      <c r="AP1180" s="52"/>
      <c r="AQ1180" s="52"/>
    </row>
    <row r="1181" spans="1:43">
      <c r="A1181" s="1" t="s">
        <v>9</v>
      </c>
      <c r="B1181" s="1">
        <v>13113140403</v>
      </c>
      <c r="C1181" s="1"/>
      <c r="D1181" s="12">
        <v>83.4</v>
      </c>
      <c r="E1181" s="12">
        <v>71.900000000000006</v>
      </c>
      <c r="F1181" s="12">
        <v>61.4</v>
      </c>
      <c r="G1181" s="12">
        <v>46.9</v>
      </c>
      <c r="H1181" s="12">
        <v>5.8</v>
      </c>
      <c r="I1181" s="12">
        <v>8.9</v>
      </c>
      <c r="J1181" s="12">
        <v>6.7</v>
      </c>
      <c r="K1181" s="12">
        <v>11.8</v>
      </c>
      <c r="L1181" s="12">
        <v>29.4</v>
      </c>
      <c r="M1181" s="12">
        <v>4.2</v>
      </c>
      <c r="N1181" s="12">
        <v>75.099999999999994</v>
      </c>
      <c r="O1181" s="12">
        <v>4.9000000000000004</v>
      </c>
      <c r="P1181" s="12">
        <v>11.9</v>
      </c>
      <c r="Q1181" s="12">
        <v>14.2</v>
      </c>
      <c r="R1181" s="114"/>
      <c r="S1181" s="99"/>
      <c r="T1181" s="99"/>
      <c r="U1181" s="99"/>
      <c r="V1181" s="99"/>
      <c r="W1181" s="99"/>
      <c r="X1181" s="99"/>
      <c r="Y1181" s="99"/>
      <c r="Z1181" s="99"/>
      <c r="AA1181" s="99"/>
      <c r="AB1181" s="99"/>
      <c r="AC1181" s="99"/>
      <c r="AD1181" s="99"/>
      <c r="AE1181" s="99"/>
      <c r="AF1181" s="99"/>
      <c r="AG1181" s="99"/>
      <c r="AH1181" s="99"/>
      <c r="AI1181" s="99"/>
      <c r="AJ1181" s="99"/>
      <c r="AK1181" s="99"/>
      <c r="AL1181" s="99"/>
      <c r="AM1181" s="99"/>
      <c r="AN1181" s="99"/>
      <c r="AO1181" s="52"/>
      <c r="AP1181" s="52"/>
      <c r="AQ1181" s="52"/>
    </row>
    <row r="1182" spans="1:43">
      <c r="A1182" s="1" t="s">
        <v>9</v>
      </c>
      <c r="B1182" s="1">
        <v>13113140404</v>
      </c>
      <c r="C1182" s="1"/>
      <c r="D1182" s="12">
        <v>89.7</v>
      </c>
      <c r="E1182" s="12">
        <v>79.599999999999994</v>
      </c>
      <c r="F1182" s="12">
        <v>58.7</v>
      </c>
      <c r="G1182" s="12">
        <v>52.4</v>
      </c>
      <c r="H1182" s="12">
        <v>8.8000000000000007</v>
      </c>
      <c r="I1182" s="12">
        <v>0.9</v>
      </c>
      <c r="J1182" s="12">
        <v>14.6</v>
      </c>
      <c r="K1182" s="12">
        <v>14.7</v>
      </c>
      <c r="L1182" s="12">
        <v>28.5</v>
      </c>
      <c r="M1182" s="12">
        <v>3.9</v>
      </c>
      <c r="N1182" s="12">
        <v>81.400000000000006</v>
      </c>
      <c r="O1182" s="12">
        <v>7.3</v>
      </c>
      <c r="P1182" s="12">
        <v>18.899999999999999</v>
      </c>
      <c r="Q1182" s="12">
        <v>8.8000000000000007</v>
      </c>
      <c r="R1182" s="114"/>
      <c r="S1182" s="99"/>
      <c r="T1182" s="99"/>
      <c r="U1182" s="99"/>
      <c r="V1182" s="99"/>
      <c r="W1182" s="99"/>
      <c r="X1182" s="99"/>
      <c r="Y1182" s="99"/>
      <c r="Z1182" s="99"/>
      <c r="AA1182" s="99"/>
      <c r="AB1182" s="99"/>
      <c r="AC1182" s="99"/>
      <c r="AD1182" s="99"/>
      <c r="AE1182" s="99"/>
      <c r="AF1182" s="99"/>
      <c r="AG1182" s="99"/>
      <c r="AH1182" s="99"/>
      <c r="AI1182" s="99"/>
      <c r="AJ1182" s="99"/>
      <c r="AK1182" s="99"/>
      <c r="AL1182" s="99"/>
      <c r="AM1182" s="99"/>
      <c r="AN1182" s="99"/>
      <c r="AO1182" s="52"/>
      <c r="AP1182" s="52"/>
      <c r="AQ1182" s="52"/>
    </row>
    <row r="1183" spans="1:43">
      <c r="A1183" s="1" t="s">
        <v>9</v>
      </c>
      <c r="B1183" s="1">
        <v>13113140405</v>
      </c>
      <c r="C1183" s="1"/>
      <c r="D1183" s="12">
        <v>93.5</v>
      </c>
      <c r="E1183" s="12">
        <v>84.3</v>
      </c>
      <c r="F1183" s="12">
        <v>64.400000000000006</v>
      </c>
      <c r="G1183" s="12">
        <v>56.4</v>
      </c>
      <c r="H1183" s="12">
        <v>8.1027000000000005</v>
      </c>
      <c r="I1183" s="12">
        <v>5.3</v>
      </c>
      <c r="J1183" s="12">
        <v>25.5</v>
      </c>
      <c r="K1183" s="12">
        <v>10.8</v>
      </c>
      <c r="L1183" s="12">
        <v>26.4</v>
      </c>
      <c r="M1183" s="12">
        <v>10.5</v>
      </c>
      <c r="N1183" s="12">
        <v>85.4</v>
      </c>
      <c r="O1183" s="12">
        <v>4.2</v>
      </c>
      <c r="P1183" s="12">
        <v>5.7</v>
      </c>
      <c r="Q1183" s="12">
        <v>8.6</v>
      </c>
      <c r="R1183" s="114"/>
      <c r="S1183" s="99"/>
      <c r="T1183" s="99"/>
      <c r="U1183" s="99"/>
      <c r="V1183" s="99"/>
      <c r="W1183" s="99"/>
      <c r="X1183" s="99"/>
      <c r="Y1183" s="99"/>
      <c r="Z1183" s="99"/>
      <c r="AA1183" s="99"/>
      <c r="AB1183" s="99"/>
      <c r="AC1183" s="99"/>
      <c r="AD1183" s="99"/>
      <c r="AE1183" s="99"/>
      <c r="AF1183" s="99"/>
      <c r="AG1183" s="99"/>
      <c r="AH1183" s="99"/>
      <c r="AI1183" s="99"/>
      <c r="AJ1183" s="99"/>
      <c r="AK1183" s="99"/>
      <c r="AL1183" s="99"/>
      <c r="AM1183" s="99"/>
      <c r="AN1183" s="99"/>
      <c r="AO1183" s="52"/>
      <c r="AP1183" s="52"/>
      <c r="AQ1183" s="52"/>
    </row>
    <row r="1184" spans="1:43">
      <c r="A1184" s="1" t="s">
        <v>9</v>
      </c>
      <c r="B1184" s="1">
        <v>13113140406</v>
      </c>
      <c r="C1184" s="1"/>
      <c r="D1184" s="12">
        <v>83.4</v>
      </c>
      <c r="E1184" s="12">
        <v>71.900000000000006</v>
      </c>
      <c r="F1184" s="12">
        <v>55.7</v>
      </c>
      <c r="G1184" s="12">
        <v>46.8</v>
      </c>
      <c r="H1184" s="12">
        <v>10.8</v>
      </c>
      <c r="I1184" s="12">
        <v>11.8</v>
      </c>
      <c r="J1184" s="12">
        <v>12.5</v>
      </c>
      <c r="K1184" s="12">
        <v>30.8</v>
      </c>
      <c r="L1184" s="12">
        <v>35.200000000000003</v>
      </c>
      <c r="M1184" s="12">
        <v>12.5</v>
      </c>
      <c r="N1184" s="12">
        <v>74.900000000000006</v>
      </c>
      <c r="O1184" s="12">
        <v>8.1999999999999993</v>
      </c>
      <c r="P1184" s="12">
        <v>11.1</v>
      </c>
      <c r="Q1184" s="12">
        <v>11</v>
      </c>
      <c r="R1184" s="114"/>
      <c r="S1184" s="99"/>
      <c r="T1184" s="99"/>
      <c r="U1184" s="99"/>
      <c r="V1184" s="99"/>
      <c r="W1184" s="99"/>
      <c r="X1184" s="99"/>
      <c r="Y1184" s="99"/>
      <c r="Z1184" s="99"/>
      <c r="AA1184" s="99"/>
      <c r="AB1184" s="99"/>
      <c r="AC1184" s="99"/>
      <c r="AD1184" s="99"/>
      <c r="AE1184" s="99"/>
      <c r="AF1184" s="99"/>
      <c r="AG1184" s="99"/>
      <c r="AH1184" s="99"/>
      <c r="AI1184" s="99"/>
      <c r="AJ1184" s="99"/>
      <c r="AK1184" s="99"/>
      <c r="AL1184" s="99"/>
      <c r="AM1184" s="99"/>
      <c r="AN1184" s="99"/>
      <c r="AO1184" s="52"/>
      <c r="AP1184" s="52"/>
      <c r="AQ1184" s="52"/>
    </row>
    <row r="1185" spans="1:43">
      <c r="A1185" s="1" t="s">
        <v>9</v>
      </c>
      <c r="B1185" s="1">
        <v>13113140407</v>
      </c>
      <c r="C1185" s="1"/>
      <c r="D1185" s="12">
        <v>85</v>
      </c>
      <c r="E1185" s="12">
        <v>73.900000000000006</v>
      </c>
      <c r="F1185" s="12">
        <v>51</v>
      </c>
      <c r="G1185" s="12">
        <v>48.2</v>
      </c>
      <c r="H1185" s="12">
        <v>8.8000000000000007</v>
      </c>
      <c r="I1185" s="12">
        <v>7.9</v>
      </c>
      <c r="J1185" s="12">
        <v>8.8000000000000007</v>
      </c>
      <c r="K1185" s="12">
        <v>21.1</v>
      </c>
      <c r="L1185" s="12">
        <v>33.9</v>
      </c>
      <c r="M1185" s="12">
        <v>5.0999999999999996</v>
      </c>
      <c r="N1185" s="12">
        <v>76.599999999999994</v>
      </c>
      <c r="O1185" s="12">
        <v>4.5999999999999996</v>
      </c>
      <c r="P1185" s="12">
        <v>12.7</v>
      </c>
      <c r="Q1185" s="12">
        <v>10.7</v>
      </c>
      <c r="R1185" s="114"/>
      <c r="S1185" s="99"/>
      <c r="T1185" s="99"/>
      <c r="U1185" s="99"/>
      <c r="V1185" s="99"/>
      <c r="W1185" s="99"/>
      <c r="X1185" s="99"/>
      <c r="Y1185" s="99"/>
      <c r="Z1185" s="99"/>
      <c r="AA1185" s="99"/>
      <c r="AB1185" s="99"/>
      <c r="AC1185" s="99"/>
      <c r="AD1185" s="99"/>
      <c r="AE1185" s="99"/>
      <c r="AF1185" s="99"/>
      <c r="AG1185" s="99"/>
      <c r="AH1185" s="99"/>
      <c r="AI1185" s="99"/>
      <c r="AJ1185" s="99"/>
      <c r="AK1185" s="99"/>
      <c r="AL1185" s="99"/>
      <c r="AM1185" s="99"/>
      <c r="AN1185" s="99"/>
      <c r="AO1185" s="52"/>
      <c r="AP1185" s="52"/>
      <c r="AQ1185" s="52"/>
    </row>
    <row r="1186" spans="1:43">
      <c r="A1186" s="1" t="s">
        <v>9</v>
      </c>
      <c r="B1186" s="1">
        <v>13113140408</v>
      </c>
      <c r="C1186" s="1"/>
      <c r="D1186" s="12">
        <v>93.7</v>
      </c>
      <c r="E1186" s="12">
        <v>84.5</v>
      </c>
      <c r="F1186" s="12">
        <v>58</v>
      </c>
      <c r="G1186" s="12">
        <v>56.6</v>
      </c>
      <c r="H1186" s="12">
        <v>8.1999999999999993</v>
      </c>
      <c r="I1186" s="12">
        <v>3.6</v>
      </c>
      <c r="J1186" s="12">
        <v>8.8375000000000004</v>
      </c>
      <c r="K1186" s="12">
        <v>11.2</v>
      </c>
      <c r="L1186" s="12">
        <v>21.9</v>
      </c>
      <c r="M1186" s="12">
        <v>2.6827000000000001</v>
      </c>
      <c r="N1186" s="12">
        <v>85.6</v>
      </c>
      <c r="O1186" s="12">
        <v>2.8</v>
      </c>
      <c r="P1186" s="12">
        <v>16</v>
      </c>
      <c r="Q1186" s="12">
        <v>10.9</v>
      </c>
      <c r="R1186" s="114"/>
      <c r="S1186" s="99"/>
      <c r="T1186" s="99"/>
      <c r="U1186" s="99"/>
      <c r="V1186" s="99"/>
      <c r="W1186" s="99"/>
      <c r="X1186" s="99"/>
      <c r="Y1186" s="99"/>
      <c r="Z1186" s="99"/>
      <c r="AA1186" s="99"/>
      <c r="AB1186" s="99"/>
      <c r="AC1186" s="99"/>
      <c r="AD1186" s="99"/>
      <c r="AE1186" s="99"/>
      <c r="AF1186" s="99"/>
      <c r="AG1186" s="99"/>
      <c r="AH1186" s="99"/>
      <c r="AI1186" s="99"/>
      <c r="AJ1186" s="99"/>
      <c r="AK1186" s="99"/>
      <c r="AL1186" s="99"/>
      <c r="AM1186" s="99"/>
      <c r="AN1186" s="99"/>
      <c r="AO1186" s="52"/>
      <c r="AP1186" s="52"/>
      <c r="AQ1186" s="52"/>
    </row>
    <row r="1187" spans="1:43">
      <c r="A1187" s="1" t="s">
        <v>9</v>
      </c>
      <c r="B1187" s="1">
        <v>13113140501</v>
      </c>
      <c r="C1187" s="1"/>
      <c r="D1187" s="12">
        <v>93.8</v>
      </c>
      <c r="E1187" s="12">
        <v>84.8</v>
      </c>
      <c r="F1187" s="12">
        <v>67</v>
      </c>
      <c r="G1187" s="12">
        <v>59.4</v>
      </c>
      <c r="H1187" s="12">
        <v>8</v>
      </c>
      <c r="I1187" s="12">
        <v>1.1000000000000001</v>
      </c>
      <c r="J1187" s="12">
        <v>3.6</v>
      </c>
      <c r="K1187" s="12">
        <v>12.3</v>
      </c>
      <c r="L1187" s="12">
        <v>31.1</v>
      </c>
      <c r="M1187" s="12">
        <v>3.1</v>
      </c>
      <c r="N1187" s="12">
        <v>87.1</v>
      </c>
      <c r="O1187" s="12">
        <v>4.9000000000000004</v>
      </c>
      <c r="P1187" s="12">
        <v>5.3</v>
      </c>
      <c r="Q1187" s="12">
        <v>6.9</v>
      </c>
      <c r="R1187" s="114"/>
      <c r="S1187" s="99"/>
      <c r="T1187" s="99"/>
      <c r="U1187" s="99"/>
      <c r="V1187" s="99"/>
      <c r="W1187" s="99"/>
      <c r="X1187" s="99"/>
      <c r="Y1187" s="99"/>
      <c r="Z1187" s="99"/>
      <c r="AA1187" s="99"/>
      <c r="AB1187" s="99"/>
      <c r="AC1187" s="99"/>
      <c r="AD1187" s="99"/>
      <c r="AE1187" s="99"/>
      <c r="AF1187" s="99"/>
      <c r="AG1187" s="99"/>
      <c r="AH1187" s="99"/>
      <c r="AI1187" s="99"/>
      <c r="AJ1187" s="99"/>
      <c r="AK1187" s="99"/>
      <c r="AL1187" s="99"/>
      <c r="AM1187" s="99"/>
      <c r="AN1187" s="99"/>
      <c r="AO1187" s="52"/>
      <c r="AP1187" s="52"/>
      <c r="AQ1187" s="52"/>
    </row>
    <row r="1188" spans="1:43">
      <c r="A1188" s="1" t="s">
        <v>9</v>
      </c>
      <c r="B1188" s="1">
        <v>13113140502</v>
      </c>
      <c r="C1188" s="1"/>
      <c r="D1188" s="12">
        <v>93.7</v>
      </c>
      <c r="E1188" s="12">
        <v>84.5</v>
      </c>
      <c r="F1188" s="12">
        <v>78.5</v>
      </c>
      <c r="G1188" s="12">
        <v>56.6</v>
      </c>
      <c r="H1188" s="12">
        <v>4.8</v>
      </c>
      <c r="I1188" s="12">
        <v>6.1</v>
      </c>
      <c r="J1188" s="12">
        <v>11.6</v>
      </c>
      <c r="K1188" s="12">
        <v>14</v>
      </c>
      <c r="L1188" s="12">
        <v>32.1</v>
      </c>
      <c r="M1188" s="12">
        <v>5.8</v>
      </c>
      <c r="N1188" s="12">
        <v>85.6</v>
      </c>
      <c r="O1188" s="12">
        <v>2.4</v>
      </c>
      <c r="P1188" s="12">
        <v>7.2</v>
      </c>
      <c r="Q1188" s="12">
        <v>6.1</v>
      </c>
      <c r="R1188" s="114"/>
      <c r="S1188" s="99"/>
      <c r="T1188" s="99"/>
      <c r="U1188" s="99"/>
      <c r="V1188" s="99"/>
      <c r="W1188" s="99"/>
      <c r="X1188" s="99"/>
      <c r="Y1188" s="99"/>
      <c r="Z1188" s="99"/>
      <c r="AA1188" s="99"/>
      <c r="AB1188" s="99"/>
      <c r="AC1188" s="99"/>
      <c r="AD1188" s="99"/>
      <c r="AE1188" s="99"/>
      <c r="AF1188" s="99"/>
      <c r="AG1188" s="99"/>
      <c r="AH1188" s="99"/>
      <c r="AI1188" s="99"/>
      <c r="AJ1188" s="99"/>
      <c r="AK1188" s="99"/>
      <c r="AL1188" s="99"/>
      <c r="AM1188" s="99"/>
      <c r="AN1188" s="99"/>
      <c r="AO1188" s="52"/>
      <c r="AP1188" s="52"/>
      <c r="AQ1188" s="52"/>
    </row>
    <row r="1189" spans="1:43">
      <c r="A1189" s="1" t="s">
        <v>10</v>
      </c>
      <c r="B1189" s="1">
        <v>13121000100</v>
      </c>
      <c r="C1189" s="1"/>
      <c r="D1189" s="12">
        <v>82.4</v>
      </c>
      <c r="E1189" s="12">
        <v>71.099999999999994</v>
      </c>
      <c r="F1189" s="12">
        <v>88.7</v>
      </c>
      <c r="G1189" s="12">
        <v>58.3</v>
      </c>
      <c r="H1189" s="12">
        <v>10.3</v>
      </c>
      <c r="I1189" s="12">
        <v>6.6</v>
      </c>
      <c r="J1189" s="12">
        <v>8.4</v>
      </c>
      <c r="K1189" s="12">
        <v>8.6</v>
      </c>
      <c r="L1189" s="12">
        <v>23.8</v>
      </c>
      <c r="M1189" s="12">
        <v>0.10920000000000001</v>
      </c>
      <c r="N1189" s="12">
        <v>80.400000000000006</v>
      </c>
      <c r="O1189" s="12">
        <v>4</v>
      </c>
      <c r="P1189" s="12">
        <v>6.9</v>
      </c>
      <c r="Q1189" s="12">
        <v>5.0999999999999996</v>
      </c>
      <c r="R1189" s="114"/>
      <c r="S1189" s="99"/>
      <c r="T1189" s="99"/>
      <c r="U1189" s="99"/>
      <c r="V1189" s="99"/>
      <c r="W1189" s="99"/>
      <c r="X1189" s="99"/>
      <c r="Y1189" s="99"/>
      <c r="Z1189" s="99"/>
      <c r="AA1189" s="99"/>
      <c r="AB1189" s="99"/>
      <c r="AC1189" s="99"/>
      <c r="AD1189" s="99"/>
      <c r="AE1189" s="99"/>
      <c r="AF1189" s="99"/>
      <c r="AG1189" s="99"/>
      <c r="AH1189" s="99"/>
      <c r="AI1189" s="99"/>
      <c r="AJ1189" s="99"/>
      <c r="AK1189" s="99"/>
      <c r="AL1189" s="99"/>
      <c r="AM1189" s="99"/>
      <c r="AN1189" s="99"/>
      <c r="AO1189" s="52"/>
      <c r="AP1189" s="52"/>
      <c r="AQ1189" s="52"/>
    </row>
    <row r="1190" spans="1:43">
      <c r="A1190" s="1" t="s">
        <v>10</v>
      </c>
      <c r="B1190" s="1">
        <v>13121000200</v>
      </c>
      <c r="C1190" s="1"/>
      <c r="D1190" s="12">
        <v>82.4</v>
      </c>
      <c r="E1190" s="12">
        <v>71.099999999999994</v>
      </c>
      <c r="F1190" s="12">
        <v>87.2</v>
      </c>
      <c r="G1190" s="12">
        <v>58.3</v>
      </c>
      <c r="H1190" s="12">
        <v>8.8000000000000007</v>
      </c>
      <c r="I1190" s="12">
        <v>9.5405999999999995</v>
      </c>
      <c r="J1190" s="12">
        <v>6.5</v>
      </c>
      <c r="K1190" s="12">
        <v>9.1</v>
      </c>
      <c r="L1190" s="12">
        <v>29.7</v>
      </c>
      <c r="M1190" s="12">
        <v>-1.0875999999999999</v>
      </c>
      <c r="N1190" s="12">
        <v>80.400000000000006</v>
      </c>
      <c r="O1190" s="12">
        <v>1</v>
      </c>
      <c r="P1190" s="12">
        <v>6.4</v>
      </c>
      <c r="Q1190" s="12">
        <v>5.2</v>
      </c>
      <c r="R1190" s="114"/>
      <c r="S1190" s="99"/>
      <c r="T1190" s="99"/>
      <c r="U1190" s="99"/>
      <c r="V1190" s="99"/>
      <c r="W1190" s="99"/>
      <c r="X1190" s="99"/>
      <c r="Y1190" s="99"/>
      <c r="Z1190" s="99"/>
      <c r="AA1190" s="99"/>
      <c r="AB1190" s="99"/>
      <c r="AC1190" s="99"/>
      <c r="AD1190" s="99"/>
      <c r="AE1190" s="99"/>
      <c r="AF1190" s="99"/>
      <c r="AG1190" s="99"/>
      <c r="AH1190" s="99"/>
      <c r="AI1190" s="99"/>
      <c r="AJ1190" s="99"/>
      <c r="AK1190" s="99"/>
      <c r="AL1190" s="99"/>
      <c r="AM1190" s="99"/>
      <c r="AN1190" s="99"/>
      <c r="AO1190" s="52"/>
      <c r="AP1190" s="52"/>
      <c r="AQ1190" s="52"/>
    </row>
    <row r="1191" spans="1:43">
      <c r="A1191" s="1" t="s">
        <v>10</v>
      </c>
      <c r="B1191" s="1">
        <v>13121000400</v>
      </c>
      <c r="C1191" s="1"/>
      <c r="D1191" s="12">
        <v>82.4</v>
      </c>
      <c r="E1191" s="12">
        <v>71.099999999999994</v>
      </c>
      <c r="F1191" s="12">
        <v>89.7</v>
      </c>
      <c r="G1191" s="12">
        <v>58.3</v>
      </c>
      <c r="H1191" s="12">
        <v>8.8686000000000007</v>
      </c>
      <c r="I1191" s="12">
        <v>8.3801000000000005</v>
      </c>
      <c r="J1191" s="12">
        <v>5.9119000000000002</v>
      </c>
      <c r="K1191" s="12">
        <v>1.9</v>
      </c>
      <c r="L1191" s="12">
        <v>35.700000000000003</v>
      </c>
      <c r="M1191" s="12">
        <v>-2.4056999999999999</v>
      </c>
      <c r="N1191" s="12">
        <v>80.400000000000006</v>
      </c>
      <c r="O1191" s="12">
        <v>1</v>
      </c>
      <c r="P1191" s="12">
        <v>5.6</v>
      </c>
      <c r="Q1191" s="12">
        <v>1.3</v>
      </c>
      <c r="R1191" s="114"/>
      <c r="S1191" s="99"/>
      <c r="T1191" s="99"/>
      <c r="U1191" s="99"/>
      <c r="V1191" s="99"/>
      <c r="W1191" s="99"/>
      <c r="X1191" s="99"/>
      <c r="Y1191" s="99"/>
      <c r="Z1191" s="99"/>
      <c r="AA1191" s="99"/>
      <c r="AB1191" s="99"/>
      <c r="AC1191" s="99"/>
      <c r="AD1191" s="99"/>
      <c r="AE1191" s="99"/>
      <c r="AF1191" s="99"/>
      <c r="AG1191" s="99"/>
      <c r="AH1191" s="99"/>
      <c r="AI1191" s="99"/>
      <c r="AJ1191" s="99"/>
      <c r="AK1191" s="99"/>
      <c r="AL1191" s="99"/>
      <c r="AM1191" s="99"/>
      <c r="AN1191" s="99"/>
      <c r="AO1191" s="52"/>
      <c r="AP1191" s="52"/>
      <c r="AQ1191" s="52"/>
    </row>
    <row r="1192" spans="1:43">
      <c r="A1192" s="1" t="s">
        <v>10</v>
      </c>
      <c r="B1192" s="1">
        <v>13121000500</v>
      </c>
      <c r="C1192" s="1"/>
      <c r="D1192" s="12">
        <v>82.4</v>
      </c>
      <c r="E1192" s="12">
        <v>71.099999999999994</v>
      </c>
      <c r="F1192" s="12">
        <v>80.599999999999994</v>
      </c>
      <c r="G1192" s="12">
        <v>58.3</v>
      </c>
      <c r="H1192" s="12">
        <v>4.2</v>
      </c>
      <c r="I1192" s="12">
        <v>9.2532999999999994</v>
      </c>
      <c r="J1192" s="12">
        <v>6.1</v>
      </c>
      <c r="K1192" s="12">
        <v>7.3</v>
      </c>
      <c r="L1192" s="12">
        <v>35.6</v>
      </c>
      <c r="M1192" s="12">
        <v>0.66320000000000001</v>
      </c>
      <c r="N1192" s="12">
        <v>80.400000000000006</v>
      </c>
      <c r="O1192" s="12">
        <v>3.4</v>
      </c>
      <c r="P1192" s="12">
        <v>12.5</v>
      </c>
      <c r="Q1192" s="12">
        <v>5.0999999999999996</v>
      </c>
      <c r="R1192" s="114"/>
      <c r="S1192" s="99"/>
      <c r="T1192" s="99"/>
      <c r="U1192" s="99"/>
      <c r="V1192" s="99"/>
      <c r="W1192" s="99"/>
      <c r="X1192" s="99"/>
      <c r="Y1192" s="99"/>
      <c r="Z1192" s="99"/>
      <c r="AA1192" s="99"/>
      <c r="AB1192" s="99"/>
      <c r="AC1192" s="99"/>
      <c r="AD1192" s="99"/>
      <c r="AE1192" s="99"/>
      <c r="AF1192" s="99"/>
      <c r="AG1192" s="99"/>
      <c r="AH1192" s="99"/>
      <c r="AI1192" s="99"/>
      <c r="AJ1192" s="99"/>
      <c r="AK1192" s="99"/>
      <c r="AL1192" s="99"/>
      <c r="AM1192" s="99"/>
      <c r="AN1192" s="99"/>
      <c r="AO1192" s="52"/>
      <c r="AP1192" s="52"/>
      <c r="AQ1192" s="52"/>
    </row>
    <row r="1193" spans="1:43">
      <c r="A1193" s="1" t="s">
        <v>10</v>
      </c>
      <c r="B1193" s="1">
        <v>13121000600</v>
      </c>
      <c r="C1193" s="1"/>
      <c r="D1193" s="12">
        <v>82.4</v>
      </c>
      <c r="E1193" s="12">
        <v>71.099999999999994</v>
      </c>
      <c r="F1193" s="12">
        <v>44</v>
      </c>
      <c r="G1193" s="12">
        <v>58.3</v>
      </c>
      <c r="H1193" s="12">
        <v>8.6999999999999993</v>
      </c>
      <c r="I1193" s="12">
        <v>6.1</v>
      </c>
      <c r="J1193" s="12">
        <v>38.5</v>
      </c>
      <c r="K1193" s="12">
        <v>12</v>
      </c>
      <c r="L1193" s="12">
        <v>43.6</v>
      </c>
      <c r="M1193" s="12">
        <v>7.7</v>
      </c>
      <c r="N1193" s="12">
        <v>80.400000000000006</v>
      </c>
      <c r="O1193" s="12">
        <v>5.0999999999999996</v>
      </c>
      <c r="P1193" s="12">
        <v>21.5</v>
      </c>
      <c r="Q1193" s="12">
        <v>11.5</v>
      </c>
      <c r="R1193" s="114"/>
      <c r="S1193" s="99"/>
      <c r="T1193" s="99"/>
      <c r="U1193" s="99"/>
      <c r="V1193" s="99"/>
      <c r="W1193" s="99"/>
      <c r="X1193" s="99"/>
      <c r="Y1193" s="99"/>
      <c r="Z1193" s="99"/>
      <c r="AA1193" s="99"/>
      <c r="AB1193" s="99"/>
      <c r="AC1193" s="99"/>
      <c r="AD1193" s="99"/>
      <c r="AE1193" s="99"/>
      <c r="AF1193" s="99"/>
      <c r="AG1193" s="99"/>
      <c r="AH1193" s="99"/>
      <c r="AI1193" s="99"/>
      <c r="AJ1193" s="99"/>
      <c r="AK1193" s="99"/>
      <c r="AL1193" s="99"/>
      <c r="AM1193" s="99"/>
      <c r="AN1193" s="99"/>
      <c r="AO1193" s="52"/>
      <c r="AP1193" s="52"/>
      <c r="AQ1193" s="52"/>
    </row>
    <row r="1194" spans="1:43">
      <c r="A1194" s="1" t="s">
        <v>10</v>
      </c>
      <c r="B1194" s="1">
        <v>13121000700</v>
      </c>
      <c r="C1194" s="1"/>
      <c r="D1194" s="12">
        <v>79.3</v>
      </c>
      <c r="E1194" s="12">
        <v>68.900000000000006</v>
      </c>
      <c r="F1194" s="12">
        <v>39.299999999999997</v>
      </c>
      <c r="G1194" s="12">
        <v>48.7</v>
      </c>
      <c r="H1194" s="12">
        <v>10.4</v>
      </c>
      <c r="I1194" s="12">
        <v>9.3707999999999991</v>
      </c>
      <c r="J1194" s="12">
        <v>10.1</v>
      </c>
      <c r="K1194" s="12">
        <v>19.2</v>
      </c>
      <c r="L1194" s="12">
        <v>35</v>
      </c>
      <c r="M1194" s="12">
        <v>7.8</v>
      </c>
      <c r="N1194" s="12">
        <v>80.400000000000006</v>
      </c>
      <c r="O1194" s="12">
        <v>35</v>
      </c>
      <c r="P1194" s="12">
        <v>27</v>
      </c>
      <c r="Q1194" s="12">
        <v>19.899999999999999</v>
      </c>
      <c r="R1194" s="114"/>
      <c r="S1194" s="99"/>
      <c r="T1194" s="99"/>
      <c r="U1194" s="99"/>
      <c r="V1194" s="99"/>
      <c r="W1194" s="99"/>
      <c r="X1194" s="99"/>
      <c r="Y1194" s="99"/>
      <c r="Z1194" s="99"/>
      <c r="AA1194" s="99"/>
      <c r="AB1194" s="99"/>
      <c r="AC1194" s="99"/>
      <c r="AD1194" s="99"/>
      <c r="AE1194" s="99"/>
      <c r="AF1194" s="99"/>
      <c r="AG1194" s="99"/>
      <c r="AH1194" s="99"/>
      <c r="AI1194" s="99"/>
      <c r="AJ1194" s="99"/>
      <c r="AK1194" s="99"/>
      <c r="AL1194" s="99"/>
      <c r="AM1194" s="99"/>
      <c r="AN1194" s="99"/>
      <c r="AO1194" s="52"/>
      <c r="AP1194" s="52"/>
      <c r="AQ1194" s="52"/>
    </row>
    <row r="1195" spans="1:43">
      <c r="A1195" s="1" t="s">
        <v>10</v>
      </c>
      <c r="B1195" s="1">
        <v>13121001001</v>
      </c>
      <c r="C1195" s="1"/>
      <c r="D1195" s="12">
        <v>82.4</v>
      </c>
      <c r="E1195" s="12">
        <v>71.099999999999994</v>
      </c>
      <c r="F1195" s="12">
        <v>72.900000000000006</v>
      </c>
      <c r="G1195" s="12">
        <v>58.3</v>
      </c>
      <c r="H1195" s="12">
        <v>11.3</v>
      </c>
      <c r="I1195" s="12">
        <v>9.3226999999999993</v>
      </c>
      <c r="J1195" s="12">
        <v>13.9575</v>
      </c>
      <c r="K1195" s="12">
        <v>12.9</v>
      </c>
      <c r="L1195" s="12">
        <v>41.8</v>
      </c>
      <c r="M1195" s="12">
        <v>-0.57069999999999999</v>
      </c>
      <c r="N1195" s="12">
        <v>80.400000000000006</v>
      </c>
      <c r="O1195" s="12">
        <v>2.1</v>
      </c>
      <c r="P1195" s="12">
        <v>9.1</v>
      </c>
      <c r="Q1195" s="12">
        <v>5.5</v>
      </c>
      <c r="R1195" s="114"/>
      <c r="S1195" s="99"/>
      <c r="T1195" s="99"/>
      <c r="U1195" s="99"/>
      <c r="V1195" s="99"/>
      <c r="W1195" s="99"/>
      <c r="X1195" s="99"/>
      <c r="Y1195" s="99"/>
      <c r="Z1195" s="99"/>
      <c r="AA1195" s="99"/>
      <c r="AB1195" s="99"/>
      <c r="AC1195" s="99"/>
      <c r="AD1195" s="99"/>
      <c r="AE1195" s="99"/>
      <c r="AF1195" s="99"/>
      <c r="AG1195" s="99"/>
      <c r="AH1195" s="99"/>
      <c r="AI1195" s="99"/>
      <c r="AJ1195" s="99"/>
      <c r="AK1195" s="99"/>
      <c r="AL1195" s="99"/>
      <c r="AM1195" s="99"/>
      <c r="AN1195" s="99"/>
      <c r="AO1195" s="52"/>
      <c r="AP1195" s="52"/>
      <c r="AQ1195" s="52"/>
    </row>
    <row r="1196" spans="1:43">
      <c r="A1196" s="1" t="s">
        <v>10</v>
      </c>
      <c r="B1196" s="1">
        <v>13121001002</v>
      </c>
      <c r="C1196" s="1"/>
      <c r="D1196" s="12">
        <v>82.4</v>
      </c>
      <c r="E1196" s="12">
        <v>71.099999999999994</v>
      </c>
      <c r="F1196" s="12">
        <v>44</v>
      </c>
      <c r="G1196" s="12">
        <v>58.3</v>
      </c>
      <c r="H1196" s="12">
        <v>10.769</v>
      </c>
      <c r="I1196" s="12">
        <v>21</v>
      </c>
      <c r="J1196" s="12">
        <v>61.5</v>
      </c>
      <c r="K1196" s="12">
        <v>38.1</v>
      </c>
      <c r="L1196" s="12">
        <v>41.3</v>
      </c>
      <c r="M1196" s="12">
        <v>15.6</v>
      </c>
      <c r="N1196" s="12">
        <v>80.400000000000006</v>
      </c>
      <c r="O1196" s="12">
        <v>11.4</v>
      </c>
      <c r="P1196" s="12">
        <v>8.8000000000000007</v>
      </c>
      <c r="Q1196" s="12">
        <v>19</v>
      </c>
      <c r="R1196" s="114"/>
      <c r="S1196" s="99"/>
      <c r="T1196" s="99"/>
      <c r="U1196" s="99"/>
      <c r="V1196" s="99"/>
      <c r="W1196" s="99"/>
      <c r="X1196" s="99"/>
      <c r="Y1196" s="99"/>
      <c r="Z1196" s="99"/>
      <c r="AA1196" s="99"/>
      <c r="AB1196" s="99"/>
      <c r="AC1196" s="99"/>
      <c r="AD1196" s="99"/>
      <c r="AE1196" s="99"/>
      <c r="AF1196" s="99"/>
      <c r="AG1196" s="99"/>
      <c r="AH1196" s="99"/>
      <c r="AI1196" s="99"/>
      <c r="AJ1196" s="99"/>
      <c r="AK1196" s="99"/>
      <c r="AL1196" s="99"/>
      <c r="AM1196" s="99"/>
      <c r="AN1196" s="99"/>
      <c r="AO1196" s="52"/>
      <c r="AP1196" s="52"/>
      <c r="AQ1196" s="52"/>
    </row>
    <row r="1197" spans="1:43">
      <c r="A1197" s="1" t="s">
        <v>10</v>
      </c>
      <c r="B1197" s="1">
        <v>13121001100</v>
      </c>
      <c r="C1197" s="1"/>
      <c r="D1197" s="12">
        <v>82.4</v>
      </c>
      <c r="E1197" s="12">
        <v>71.099999999999994</v>
      </c>
      <c r="F1197" s="12">
        <v>84</v>
      </c>
      <c r="G1197" s="12">
        <v>58.3</v>
      </c>
      <c r="H1197" s="12">
        <v>7.6</v>
      </c>
      <c r="I1197" s="12">
        <v>9.2081999999999997</v>
      </c>
      <c r="J1197" s="12">
        <v>0.95899999999999996</v>
      </c>
      <c r="K1197" s="12">
        <v>3.4</v>
      </c>
      <c r="L1197" s="12">
        <v>26.1</v>
      </c>
      <c r="M1197" s="12">
        <v>-0.89129999999999998</v>
      </c>
      <c r="N1197" s="12">
        <v>80.400000000000006</v>
      </c>
      <c r="O1197" s="12">
        <v>1.2</v>
      </c>
      <c r="P1197" s="12">
        <v>6.7</v>
      </c>
      <c r="Q1197" s="12">
        <v>5.5</v>
      </c>
      <c r="R1197" s="114"/>
      <c r="S1197" s="99"/>
      <c r="T1197" s="99"/>
      <c r="U1197" s="99"/>
      <c r="V1197" s="99"/>
      <c r="W1197" s="99"/>
      <c r="X1197" s="99"/>
      <c r="Y1197" s="99"/>
      <c r="Z1197" s="99"/>
      <c r="AA1197" s="99"/>
      <c r="AB1197" s="99"/>
      <c r="AC1197" s="99"/>
      <c r="AD1197" s="99"/>
      <c r="AE1197" s="99"/>
      <c r="AF1197" s="99"/>
      <c r="AG1197" s="99"/>
      <c r="AH1197" s="99"/>
      <c r="AI1197" s="99"/>
      <c r="AJ1197" s="99"/>
      <c r="AK1197" s="99"/>
      <c r="AL1197" s="99"/>
      <c r="AM1197" s="99"/>
      <c r="AN1197" s="99"/>
      <c r="AO1197" s="52"/>
      <c r="AP1197" s="52"/>
      <c r="AQ1197" s="52"/>
    </row>
    <row r="1198" spans="1:43">
      <c r="A1198" s="1" t="s">
        <v>10</v>
      </c>
      <c r="B1198" s="1">
        <v>13121001201</v>
      </c>
      <c r="C1198" s="1"/>
      <c r="D1198" s="12">
        <v>82.4</v>
      </c>
      <c r="E1198" s="12">
        <v>71.099999999999994</v>
      </c>
      <c r="F1198" s="12">
        <v>79.7</v>
      </c>
      <c r="G1198" s="12">
        <v>58.3</v>
      </c>
      <c r="H1198" s="12">
        <v>11.2</v>
      </c>
      <c r="I1198" s="12">
        <v>13.017899999999999</v>
      </c>
      <c r="J1198" s="12">
        <v>8.7340999999999998</v>
      </c>
      <c r="K1198" s="12">
        <v>3.9</v>
      </c>
      <c r="L1198" s="12">
        <v>43.5</v>
      </c>
      <c r="M1198" s="12">
        <v>0.53559999999999997</v>
      </c>
      <c r="N1198" s="12">
        <v>80.400000000000006</v>
      </c>
      <c r="O1198" s="12">
        <v>3.6</v>
      </c>
      <c r="P1198" s="12">
        <v>16.8</v>
      </c>
      <c r="Q1198" s="12">
        <v>9</v>
      </c>
      <c r="R1198" s="114"/>
      <c r="S1198" s="99"/>
      <c r="T1198" s="99"/>
      <c r="U1198" s="99"/>
      <c r="V1198" s="99"/>
      <c r="W1198" s="99"/>
      <c r="X1198" s="99"/>
      <c r="Y1198" s="99"/>
      <c r="Z1198" s="99"/>
      <c r="AA1198" s="99"/>
      <c r="AB1198" s="99"/>
      <c r="AC1198" s="99"/>
      <c r="AD1198" s="99"/>
      <c r="AE1198" s="99"/>
      <c r="AF1198" s="99"/>
      <c r="AG1198" s="99"/>
      <c r="AH1198" s="99"/>
      <c r="AI1198" s="99"/>
      <c r="AJ1198" s="99"/>
      <c r="AK1198" s="99"/>
      <c r="AL1198" s="99"/>
      <c r="AM1198" s="99"/>
      <c r="AN1198" s="99"/>
      <c r="AO1198" s="52"/>
      <c r="AP1198" s="52"/>
      <c r="AQ1198" s="52"/>
    </row>
    <row r="1199" spans="1:43">
      <c r="A1199" s="1" t="s">
        <v>10</v>
      </c>
      <c r="B1199" s="1">
        <v>13121001202</v>
      </c>
      <c r="C1199" s="1"/>
      <c r="D1199" s="12">
        <v>82.4</v>
      </c>
      <c r="E1199" s="12">
        <v>71.099999999999994</v>
      </c>
      <c r="F1199" s="12">
        <v>79.3</v>
      </c>
      <c r="G1199" s="12">
        <v>58.3</v>
      </c>
      <c r="H1199" s="12">
        <v>6.9</v>
      </c>
      <c r="I1199" s="12">
        <v>7.57</v>
      </c>
      <c r="J1199" s="12">
        <v>17.007400000000001</v>
      </c>
      <c r="K1199" s="12">
        <v>16.399999999999999</v>
      </c>
      <c r="L1199" s="12">
        <v>35.4</v>
      </c>
      <c r="M1199" s="12">
        <v>-2.0156999999999998</v>
      </c>
      <c r="N1199" s="12">
        <v>80.400000000000006</v>
      </c>
      <c r="O1199" s="12">
        <v>0.2</v>
      </c>
      <c r="P1199" s="12">
        <v>6.3</v>
      </c>
      <c r="Q1199" s="12">
        <v>5</v>
      </c>
      <c r="R1199" s="114"/>
      <c r="S1199" s="99"/>
      <c r="T1199" s="99"/>
      <c r="U1199" s="99"/>
      <c r="V1199" s="99"/>
      <c r="W1199" s="99"/>
      <c r="X1199" s="99"/>
      <c r="Y1199" s="99"/>
      <c r="Z1199" s="99"/>
      <c r="AA1199" s="99"/>
      <c r="AB1199" s="99"/>
      <c r="AC1199" s="99"/>
      <c r="AD1199" s="99"/>
      <c r="AE1199" s="99"/>
      <c r="AF1199" s="99"/>
      <c r="AG1199" s="99"/>
      <c r="AH1199" s="99"/>
      <c r="AI1199" s="99"/>
      <c r="AJ1199" s="99"/>
      <c r="AK1199" s="99"/>
      <c r="AL1199" s="99"/>
      <c r="AM1199" s="99"/>
      <c r="AN1199" s="99"/>
      <c r="AO1199" s="52"/>
      <c r="AP1199" s="52"/>
      <c r="AQ1199" s="52"/>
    </row>
    <row r="1200" spans="1:43">
      <c r="A1200" s="1" t="s">
        <v>10</v>
      </c>
      <c r="B1200" s="1">
        <v>13121001300</v>
      </c>
      <c r="C1200" s="1"/>
      <c r="D1200" s="12">
        <v>82.4</v>
      </c>
      <c r="E1200" s="12">
        <v>71.099999999999994</v>
      </c>
      <c r="F1200" s="12">
        <v>69.099999999999994</v>
      </c>
      <c r="G1200" s="12">
        <v>58.3</v>
      </c>
      <c r="H1200" s="12">
        <v>8.4</v>
      </c>
      <c r="I1200" s="12">
        <v>11.8367</v>
      </c>
      <c r="J1200" s="12">
        <v>16.755099999999999</v>
      </c>
      <c r="K1200" s="12">
        <v>10.8</v>
      </c>
      <c r="L1200" s="12">
        <v>45.5</v>
      </c>
      <c r="M1200" s="12">
        <v>12.8</v>
      </c>
      <c r="N1200" s="12">
        <v>80.400000000000006</v>
      </c>
      <c r="O1200" s="12">
        <v>7.3</v>
      </c>
      <c r="P1200" s="12">
        <v>15.7</v>
      </c>
      <c r="Q1200" s="12">
        <v>9.4</v>
      </c>
      <c r="R1200" s="114"/>
      <c r="S1200" s="99"/>
      <c r="T1200" s="99"/>
      <c r="U1200" s="99"/>
      <c r="V1200" s="99"/>
      <c r="W1200" s="99"/>
      <c r="X1200" s="99"/>
      <c r="Y1200" s="99"/>
      <c r="Z1200" s="99"/>
      <c r="AA1200" s="99"/>
      <c r="AB1200" s="99"/>
      <c r="AC1200" s="99"/>
      <c r="AD1200" s="99"/>
      <c r="AE1200" s="99"/>
      <c r="AF1200" s="99"/>
      <c r="AG1200" s="99"/>
      <c r="AH1200" s="99"/>
      <c r="AI1200" s="99"/>
      <c r="AJ1200" s="99"/>
      <c r="AK1200" s="99"/>
      <c r="AL1200" s="99"/>
      <c r="AM1200" s="99"/>
      <c r="AN1200" s="99"/>
      <c r="AO1200" s="52"/>
      <c r="AP1200" s="52"/>
      <c r="AQ1200" s="52"/>
    </row>
    <row r="1201" spans="1:43">
      <c r="A1201" s="1" t="s">
        <v>10</v>
      </c>
      <c r="B1201" s="1">
        <v>13121001400</v>
      </c>
      <c r="C1201" s="1"/>
      <c r="D1201" s="12">
        <v>82.4</v>
      </c>
      <c r="E1201" s="12">
        <v>71.099999999999994</v>
      </c>
      <c r="F1201" s="12">
        <v>84</v>
      </c>
      <c r="G1201" s="12">
        <v>58.3</v>
      </c>
      <c r="H1201" s="12">
        <v>5.6</v>
      </c>
      <c r="I1201" s="12">
        <v>15</v>
      </c>
      <c r="J1201" s="12">
        <v>15</v>
      </c>
      <c r="K1201" s="12">
        <v>14.1</v>
      </c>
      <c r="L1201" s="12">
        <v>30.3</v>
      </c>
      <c r="M1201" s="12">
        <v>2.4567999999999999</v>
      </c>
      <c r="N1201" s="12">
        <v>80.400000000000006</v>
      </c>
      <c r="O1201" s="12">
        <v>5.2140000000000004</v>
      </c>
      <c r="P1201" s="12">
        <v>12</v>
      </c>
      <c r="Q1201" s="12">
        <v>3.7</v>
      </c>
      <c r="R1201" s="114"/>
      <c r="S1201" s="99"/>
      <c r="T1201" s="99"/>
      <c r="U1201" s="99"/>
      <c r="V1201" s="99"/>
      <c r="W1201" s="99"/>
      <c r="X1201" s="99"/>
      <c r="Y1201" s="99"/>
      <c r="Z1201" s="99"/>
      <c r="AA1201" s="99"/>
      <c r="AB1201" s="99"/>
      <c r="AC1201" s="99"/>
      <c r="AD1201" s="99"/>
      <c r="AE1201" s="99"/>
      <c r="AF1201" s="99"/>
      <c r="AG1201" s="99"/>
      <c r="AH1201" s="99"/>
      <c r="AI1201" s="99"/>
      <c r="AJ1201" s="99"/>
      <c r="AK1201" s="99"/>
      <c r="AL1201" s="99"/>
      <c r="AM1201" s="99"/>
      <c r="AN1201" s="99"/>
      <c r="AO1201" s="52"/>
      <c r="AP1201" s="52"/>
      <c r="AQ1201" s="52"/>
    </row>
    <row r="1202" spans="1:43">
      <c r="A1202" s="1" t="s">
        <v>10</v>
      </c>
      <c r="B1202" s="1">
        <v>13121001500</v>
      </c>
      <c r="C1202" s="1"/>
      <c r="D1202" s="12">
        <v>82.4</v>
      </c>
      <c r="E1202" s="12">
        <v>71.099999999999994</v>
      </c>
      <c r="F1202" s="12">
        <v>84</v>
      </c>
      <c r="G1202" s="12">
        <v>58.3</v>
      </c>
      <c r="H1202" s="12">
        <v>10.4</v>
      </c>
      <c r="I1202" s="12">
        <v>22.7</v>
      </c>
      <c r="J1202" s="12">
        <v>13.8284</v>
      </c>
      <c r="K1202" s="12">
        <v>12</v>
      </c>
      <c r="L1202" s="12">
        <v>37.1</v>
      </c>
      <c r="M1202" s="12">
        <v>4.2</v>
      </c>
      <c r="N1202" s="12">
        <v>80.400000000000006</v>
      </c>
      <c r="O1202" s="12">
        <v>4.5</v>
      </c>
      <c r="P1202" s="12">
        <v>13.5</v>
      </c>
      <c r="Q1202" s="12">
        <v>6.3</v>
      </c>
      <c r="R1202" s="114"/>
      <c r="S1202" s="99"/>
      <c r="T1202" s="99"/>
      <c r="U1202" s="99"/>
      <c r="V1202" s="99"/>
      <c r="W1202" s="99"/>
      <c r="X1202" s="99"/>
      <c r="Y1202" s="99"/>
      <c r="Z1202" s="99"/>
      <c r="AA1202" s="99"/>
      <c r="AB1202" s="99"/>
      <c r="AC1202" s="99"/>
      <c r="AD1202" s="99"/>
      <c r="AE1202" s="99"/>
      <c r="AF1202" s="99"/>
      <c r="AG1202" s="99"/>
      <c r="AH1202" s="99"/>
      <c r="AI1202" s="99"/>
      <c r="AJ1202" s="99"/>
      <c r="AK1202" s="99"/>
      <c r="AL1202" s="99"/>
      <c r="AM1202" s="99"/>
      <c r="AN1202" s="99"/>
      <c r="AO1202" s="52"/>
      <c r="AP1202" s="52"/>
      <c r="AQ1202" s="52"/>
    </row>
    <row r="1203" spans="1:43">
      <c r="A1203" s="1" t="s">
        <v>10</v>
      </c>
      <c r="B1203" s="1">
        <v>13121001600</v>
      </c>
      <c r="C1203" s="1"/>
      <c r="D1203" s="12">
        <v>82.4</v>
      </c>
      <c r="E1203" s="12">
        <v>71.099999999999994</v>
      </c>
      <c r="F1203" s="12">
        <v>79.5</v>
      </c>
      <c r="G1203" s="12">
        <v>58.3</v>
      </c>
      <c r="H1203" s="12">
        <v>7.2229999999999999</v>
      </c>
      <c r="I1203" s="12">
        <v>9.1631999999999998</v>
      </c>
      <c r="J1203" s="12">
        <v>9.0876999999999999</v>
      </c>
      <c r="K1203" s="12">
        <v>14.3</v>
      </c>
      <c r="L1203" s="12">
        <v>28.2</v>
      </c>
      <c r="M1203" s="12">
        <v>4.8057999999999996</v>
      </c>
      <c r="N1203" s="12">
        <v>80.400000000000006</v>
      </c>
      <c r="O1203" s="12">
        <v>6.1351000000000004</v>
      </c>
      <c r="P1203" s="12">
        <v>14.5</v>
      </c>
      <c r="Q1203" s="12">
        <v>4.3</v>
      </c>
      <c r="R1203" s="114"/>
      <c r="S1203" s="99"/>
      <c r="T1203" s="99"/>
      <c r="U1203" s="99"/>
      <c r="V1203" s="99"/>
      <c r="W1203" s="99"/>
      <c r="X1203" s="99"/>
      <c r="Y1203" s="99"/>
      <c r="Z1203" s="99"/>
      <c r="AA1203" s="99"/>
      <c r="AB1203" s="99"/>
      <c r="AC1203" s="99"/>
      <c r="AD1203" s="99"/>
      <c r="AE1203" s="99"/>
      <c r="AF1203" s="99"/>
      <c r="AG1203" s="99"/>
      <c r="AH1203" s="99"/>
      <c r="AI1203" s="99"/>
      <c r="AJ1203" s="99"/>
      <c r="AK1203" s="99"/>
      <c r="AL1203" s="99"/>
      <c r="AM1203" s="99"/>
      <c r="AN1203" s="99"/>
      <c r="AO1203" s="52"/>
      <c r="AP1203" s="52"/>
      <c r="AQ1203" s="52"/>
    </row>
    <row r="1204" spans="1:43">
      <c r="A1204" s="1" t="s">
        <v>10</v>
      </c>
      <c r="B1204" s="1">
        <v>13121001700</v>
      </c>
      <c r="C1204" s="1"/>
      <c r="D1204" s="12">
        <v>82.4</v>
      </c>
      <c r="E1204" s="12">
        <v>71.099999999999994</v>
      </c>
      <c r="F1204" s="12">
        <v>31.4</v>
      </c>
      <c r="G1204" s="12">
        <v>58.3</v>
      </c>
      <c r="H1204" s="12">
        <v>11.3</v>
      </c>
      <c r="I1204" s="12">
        <v>3.2</v>
      </c>
      <c r="J1204" s="12">
        <v>73.900000000000006</v>
      </c>
      <c r="K1204" s="12">
        <v>56</v>
      </c>
      <c r="L1204" s="12">
        <v>48.1</v>
      </c>
      <c r="M1204" s="12">
        <v>23.8</v>
      </c>
      <c r="N1204" s="12">
        <v>80.400000000000006</v>
      </c>
      <c r="O1204" s="12">
        <v>5.0999999999999996</v>
      </c>
      <c r="P1204" s="12">
        <v>30.8</v>
      </c>
      <c r="Q1204" s="12">
        <v>14.2</v>
      </c>
      <c r="R1204" s="114"/>
      <c r="S1204" s="99"/>
      <c r="T1204" s="99"/>
      <c r="U1204" s="99"/>
      <c r="V1204" s="99"/>
      <c r="W1204" s="99"/>
      <c r="X1204" s="99"/>
      <c r="Y1204" s="99"/>
      <c r="Z1204" s="99"/>
      <c r="AA1204" s="99"/>
      <c r="AB1204" s="99"/>
      <c r="AC1204" s="99"/>
      <c r="AD1204" s="99"/>
      <c r="AE1204" s="99"/>
      <c r="AF1204" s="99"/>
      <c r="AG1204" s="99"/>
      <c r="AH1204" s="99"/>
      <c r="AI1204" s="99"/>
      <c r="AJ1204" s="99"/>
      <c r="AK1204" s="99"/>
      <c r="AL1204" s="99"/>
      <c r="AM1204" s="99"/>
      <c r="AN1204" s="99"/>
      <c r="AO1204" s="52"/>
      <c r="AP1204" s="52"/>
      <c r="AQ1204" s="52"/>
    </row>
    <row r="1205" spans="1:43">
      <c r="A1205" s="1" t="s">
        <v>10</v>
      </c>
      <c r="B1205" s="1">
        <v>13121001800</v>
      </c>
      <c r="C1205" s="1"/>
      <c r="D1205" s="12">
        <v>82.4</v>
      </c>
      <c r="E1205" s="12">
        <v>71.099999999999994</v>
      </c>
      <c r="F1205" s="12">
        <v>31.4</v>
      </c>
      <c r="G1205" s="12">
        <v>58.3</v>
      </c>
      <c r="H1205" s="12">
        <v>11.9</v>
      </c>
      <c r="I1205" s="12">
        <v>4.0999999999999996</v>
      </c>
      <c r="J1205" s="12">
        <v>83.3</v>
      </c>
      <c r="K1205" s="12">
        <v>57.7</v>
      </c>
      <c r="L1205" s="12">
        <v>36.799999999999997</v>
      </c>
      <c r="M1205" s="12">
        <v>12.4</v>
      </c>
      <c r="N1205" s="12">
        <v>80.400000000000006</v>
      </c>
      <c r="O1205" s="12">
        <v>8.6</v>
      </c>
      <c r="P1205" s="12">
        <v>11.6</v>
      </c>
      <c r="Q1205" s="12">
        <v>13.2</v>
      </c>
      <c r="R1205" s="114"/>
      <c r="S1205" s="99"/>
      <c r="T1205" s="99"/>
      <c r="U1205" s="99"/>
      <c r="V1205" s="99"/>
      <c r="W1205" s="99"/>
      <c r="X1205" s="99"/>
      <c r="Y1205" s="99"/>
      <c r="Z1205" s="99"/>
      <c r="AA1205" s="99"/>
      <c r="AB1205" s="99"/>
      <c r="AC1205" s="99"/>
      <c r="AD1205" s="99"/>
      <c r="AE1205" s="99"/>
      <c r="AF1205" s="99"/>
      <c r="AG1205" s="99"/>
      <c r="AH1205" s="99"/>
      <c r="AI1205" s="99"/>
      <c r="AJ1205" s="99"/>
      <c r="AK1205" s="99"/>
      <c r="AL1205" s="99"/>
      <c r="AM1205" s="99"/>
      <c r="AN1205" s="99"/>
      <c r="AO1205" s="52"/>
      <c r="AP1205" s="52"/>
      <c r="AQ1205" s="52"/>
    </row>
    <row r="1206" spans="1:43">
      <c r="A1206" s="1" t="s">
        <v>10</v>
      </c>
      <c r="B1206" s="1">
        <v>13121001900</v>
      </c>
      <c r="C1206" s="1"/>
      <c r="D1206" s="12">
        <v>82.4</v>
      </c>
      <c r="E1206" s="12">
        <v>71.099999999999994</v>
      </c>
      <c r="F1206" s="12">
        <v>42.6</v>
      </c>
      <c r="G1206" s="12">
        <v>58.3</v>
      </c>
      <c r="H1206" s="12">
        <v>7.9</v>
      </c>
      <c r="I1206" s="12">
        <v>8.1999999999999993</v>
      </c>
      <c r="J1206" s="12">
        <v>22</v>
      </c>
      <c r="K1206" s="12">
        <v>7.6</v>
      </c>
      <c r="L1206" s="12">
        <v>36.299999999999997</v>
      </c>
      <c r="M1206" s="12">
        <v>7</v>
      </c>
      <c r="N1206" s="12">
        <v>80.400000000000006</v>
      </c>
      <c r="O1206" s="12">
        <v>12.3</v>
      </c>
      <c r="P1206" s="12">
        <v>14.9</v>
      </c>
      <c r="Q1206" s="12">
        <v>18.8</v>
      </c>
      <c r="R1206" s="114"/>
      <c r="S1206" s="99"/>
      <c r="T1206" s="99"/>
      <c r="U1206" s="99"/>
      <c r="V1206" s="99"/>
      <c r="W1206" s="99"/>
      <c r="X1206" s="99"/>
      <c r="Y1206" s="99"/>
      <c r="Z1206" s="99"/>
      <c r="AA1206" s="99"/>
      <c r="AB1206" s="99"/>
      <c r="AC1206" s="99"/>
      <c r="AD1206" s="99"/>
      <c r="AE1206" s="99"/>
      <c r="AF1206" s="99"/>
      <c r="AG1206" s="99"/>
      <c r="AH1206" s="99"/>
      <c r="AI1206" s="99"/>
      <c r="AJ1206" s="99"/>
      <c r="AK1206" s="99"/>
      <c r="AL1206" s="99"/>
      <c r="AM1206" s="99"/>
      <c r="AN1206" s="99"/>
      <c r="AO1206" s="52"/>
      <c r="AP1206" s="52"/>
      <c r="AQ1206" s="52"/>
    </row>
    <row r="1207" spans="1:43">
      <c r="A1207" s="1" t="s">
        <v>10</v>
      </c>
      <c r="B1207" s="1">
        <v>13121002100</v>
      </c>
      <c r="C1207" s="1"/>
      <c r="D1207" s="12">
        <v>82.4</v>
      </c>
      <c r="E1207" s="12">
        <v>71.099999999999994</v>
      </c>
      <c r="F1207" s="12">
        <v>44</v>
      </c>
      <c r="G1207" s="12">
        <v>58.3</v>
      </c>
      <c r="H1207" s="12">
        <v>11.7</v>
      </c>
      <c r="I1207" s="12">
        <v>10.6</v>
      </c>
      <c r="J1207" s="12">
        <v>57.1</v>
      </c>
      <c r="K1207" s="12">
        <v>55.2</v>
      </c>
      <c r="L1207" s="12">
        <v>54.4</v>
      </c>
      <c r="M1207" s="12">
        <v>10.7</v>
      </c>
      <c r="N1207" s="12">
        <v>80.400000000000006</v>
      </c>
      <c r="O1207" s="12">
        <v>10.1</v>
      </c>
      <c r="P1207" s="12">
        <v>31.9</v>
      </c>
      <c r="Q1207" s="12">
        <v>17.3</v>
      </c>
      <c r="R1207" s="114"/>
      <c r="S1207" s="99"/>
      <c r="T1207" s="99"/>
      <c r="U1207" s="99"/>
      <c r="V1207" s="99"/>
      <c r="W1207" s="99"/>
      <c r="X1207" s="99"/>
      <c r="Y1207" s="99"/>
      <c r="Z1207" s="99"/>
      <c r="AA1207" s="99"/>
      <c r="AB1207" s="99"/>
      <c r="AC1207" s="99"/>
      <c r="AD1207" s="99"/>
      <c r="AE1207" s="99"/>
      <c r="AF1207" s="99"/>
      <c r="AG1207" s="99"/>
      <c r="AH1207" s="99"/>
      <c r="AI1207" s="99"/>
      <c r="AJ1207" s="99"/>
      <c r="AK1207" s="99"/>
      <c r="AL1207" s="99"/>
      <c r="AM1207" s="99"/>
      <c r="AN1207" s="99"/>
      <c r="AO1207" s="52"/>
      <c r="AP1207" s="52"/>
      <c r="AQ1207" s="52"/>
    </row>
    <row r="1208" spans="1:43">
      <c r="A1208" s="1" t="s">
        <v>10</v>
      </c>
      <c r="B1208" s="1">
        <v>13121002300</v>
      </c>
      <c r="C1208" s="1"/>
      <c r="D1208" s="12">
        <v>68.2</v>
      </c>
      <c r="E1208" s="12">
        <v>60.9</v>
      </c>
      <c r="F1208" s="12">
        <v>15</v>
      </c>
      <c r="G1208" s="12">
        <v>14.4</v>
      </c>
      <c r="H1208" s="12">
        <v>16.7</v>
      </c>
      <c r="I1208" s="12">
        <v>7.3</v>
      </c>
      <c r="J1208" s="12">
        <v>83.3</v>
      </c>
      <c r="K1208" s="12">
        <v>84.4</v>
      </c>
      <c r="L1208" s="12">
        <v>65.400000000000006</v>
      </c>
      <c r="M1208" s="12">
        <v>48.6</v>
      </c>
      <c r="N1208" s="12">
        <v>67.2774</v>
      </c>
      <c r="O1208" s="12">
        <v>30.7</v>
      </c>
      <c r="P1208" s="12">
        <v>30.8</v>
      </c>
      <c r="Q1208" s="12">
        <v>34.9</v>
      </c>
      <c r="R1208" s="114"/>
      <c r="S1208" s="99"/>
      <c r="T1208" s="99"/>
      <c r="U1208" s="99"/>
      <c r="V1208" s="99"/>
      <c r="W1208" s="99"/>
      <c r="X1208" s="99"/>
      <c r="Y1208" s="99"/>
      <c r="Z1208" s="99"/>
      <c r="AA1208" s="99"/>
      <c r="AB1208" s="99"/>
      <c r="AC1208" s="99"/>
      <c r="AD1208" s="99"/>
      <c r="AE1208" s="99"/>
      <c r="AF1208" s="99"/>
      <c r="AG1208" s="99"/>
      <c r="AH1208" s="99"/>
      <c r="AI1208" s="99"/>
      <c r="AJ1208" s="99"/>
      <c r="AK1208" s="99"/>
      <c r="AL1208" s="99"/>
      <c r="AM1208" s="99"/>
      <c r="AN1208" s="99"/>
      <c r="AO1208" s="52"/>
      <c r="AP1208" s="52"/>
      <c r="AQ1208" s="52"/>
    </row>
    <row r="1209" spans="1:43">
      <c r="A1209" s="1" t="s">
        <v>10</v>
      </c>
      <c r="B1209" s="1">
        <v>13121002400</v>
      </c>
      <c r="C1209" s="1"/>
      <c r="D1209" s="12">
        <v>65.8</v>
      </c>
      <c r="E1209" s="12">
        <v>59.9</v>
      </c>
      <c r="F1209" s="12">
        <v>21.5</v>
      </c>
      <c r="G1209" s="12">
        <v>13.5</v>
      </c>
      <c r="H1209" s="12">
        <v>13.6</v>
      </c>
      <c r="I1209" s="12">
        <v>5.3</v>
      </c>
      <c r="J1209" s="12">
        <v>41.8</v>
      </c>
      <c r="K1209" s="12">
        <v>36.4</v>
      </c>
      <c r="L1209" s="12">
        <v>50.3</v>
      </c>
      <c r="M1209" s="12">
        <v>31.6</v>
      </c>
      <c r="N1209" s="12">
        <v>56.1</v>
      </c>
      <c r="O1209" s="12">
        <v>16.2</v>
      </c>
      <c r="P1209" s="12">
        <v>29.4</v>
      </c>
      <c r="Q1209" s="12">
        <v>13</v>
      </c>
      <c r="R1209" s="114"/>
      <c r="S1209" s="99"/>
      <c r="T1209" s="99"/>
      <c r="U1209" s="99"/>
      <c r="V1209" s="99"/>
      <c r="W1209" s="99"/>
      <c r="X1209" s="99"/>
      <c r="Y1209" s="99"/>
      <c r="Z1209" s="99"/>
      <c r="AA1209" s="99"/>
      <c r="AB1209" s="99"/>
      <c r="AC1209" s="99"/>
      <c r="AD1209" s="99"/>
      <c r="AE1209" s="99"/>
      <c r="AF1209" s="99"/>
      <c r="AG1209" s="99"/>
      <c r="AH1209" s="99"/>
      <c r="AI1209" s="99"/>
      <c r="AJ1209" s="99"/>
      <c r="AK1209" s="99"/>
      <c r="AL1209" s="99"/>
      <c r="AM1209" s="99"/>
      <c r="AN1209" s="99"/>
      <c r="AO1209" s="52"/>
      <c r="AP1209" s="52"/>
      <c r="AQ1209" s="52"/>
    </row>
    <row r="1210" spans="1:43">
      <c r="A1210" s="1" t="s">
        <v>10</v>
      </c>
      <c r="B1210" s="1">
        <v>13121002500</v>
      </c>
      <c r="C1210" s="1"/>
      <c r="D1210" s="12">
        <v>68.2</v>
      </c>
      <c r="E1210" s="12">
        <v>60.9</v>
      </c>
      <c r="F1210" s="12">
        <v>15</v>
      </c>
      <c r="G1210" s="12">
        <v>14.4</v>
      </c>
      <c r="H1210" s="12">
        <v>18.5</v>
      </c>
      <c r="I1210" s="12">
        <v>10.177099999999999</v>
      </c>
      <c r="J1210" s="12">
        <v>55.2</v>
      </c>
      <c r="K1210" s="12">
        <v>70.3</v>
      </c>
      <c r="L1210" s="12">
        <v>61.1</v>
      </c>
      <c r="M1210" s="12">
        <v>20.2</v>
      </c>
      <c r="N1210" s="12">
        <v>68.319900000000004</v>
      </c>
      <c r="O1210" s="12">
        <v>22</v>
      </c>
      <c r="P1210" s="12">
        <v>32.799999999999997</v>
      </c>
      <c r="Q1210" s="12">
        <v>22.4</v>
      </c>
      <c r="R1210" s="114"/>
      <c r="S1210" s="99"/>
      <c r="T1210" s="99"/>
      <c r="U1210" s="99"/>
      <c r="V1210" s="99"/>
      <c r="W1210" s="99"/>
      <c r="X1210" s="99"/>
      <c r="Y1210" s="99"/>
      <c r="Z1210" s="99"/>
      <c r="AA1210" s="99"/>
      <c r="AB1210" s="99"/>
      <c r="AC1210" s="99"/>
      <c r="AD1210" s="99"/>
      <c r="AE1210" s="99"/>
      <c r="AF1210" s="99"/>
      <c r="AG1210" s="99"/>
      <c r="AH1210" s="99"/>
      <c r="AI1210" s="99"/>
      <c r="AJ1210" s="99"/>
      <c r="AK1210" s="99"/>
      <c r="AL1210" s="99"/>
      <c r="AM1210" s="99"/>
      <c r="AN1210" s="99"/>
      <c r="AO1210" s="52"/>
      <c r="AP1210" s="52"/>
      <c r="AQ1210" s="52"/>
    </row>
    <row r="1211" spans="1:43">
      <c r="A1211" s="1" t="s">
        <v>10</v>
      </c>
      <c r="B1211" s="1">
        <v>13121002600</v>
      </c>
      <c r="C1211" s="1"/>
      <c r="D1211" s="12">
        <v>68.2</v>
      </c>
      <c r="E1211" s="12">
        <v>60.9</v>
      </c>
      <c r="F1211" s="12">
        <v>15</v>
      </c>
      <c r="G1211" s="12">
        <v>14.4</v>
      </c>
      <c r="H1211" s="12">
        <v>13.8</v>
      </c>
      <c r="I1211" s="12">
        <v>6.5</v>
      </c>
      <c r="J1211" s="12">
        <v>69</v>
      </c>
      <c r="K1211" s="12">
        <v>80.3</v>
      </c>
      <c r="L1211" s="12">
        <v>64</v>
      </c>
      <c r="M1211" s="12">
        <v>21.3</v>
      </c>
      <c r="N1211" s="12">
        <v>69.501599999999996</v>
      </c>
      <c r="O1211" s="12">
        <v>18.5</v>
      </c>
      <c r="P1211" s="12">
        <v>22.1</v>
      </c>
      <c r="Q1211" s="12">
        <v>23.4</v>
      </c>
      <c r="R1211" s="114"/>
      <c r="S1211" s="99"/>
      <c r="T1211" s="99"/>
      <c r="U1211" s="99"/>
      <c r="V1211" s="99"/>
      <c r="W1211" s="99"/>
      <c r="X1211" s="99"/>
      <c r="Y1211" s="99"/>
      <c r="Z1211" s="99"/>
      <c r="AA1211" s="99"/>
      <c r="AB1211" s="99"/>
      <c r="AC1211" s="99"/>
      <c r="AD1211" s="99"/>
      <c r="AE1211" s="99"/>
      <c r="AF1211" s="99"/>
      <c r="AG1211" s="99"/>
      <c r="AH1211" s="99"/>
      <c r="AI1211" s="99"/>
      <c r="AJ1211" s="99"/>
      <c r="AK1211" s="99"/>
      <c r="AL1211" s="99"/>
      <c r="AM1211" s="99"/>
      <c r="AN1211" s="99"/>
      <c r="AO1211" s="52"/>
      <c r="AP1211" s="52"/>
      <c r="AQ1211" s="52"/>
    </row>
    <row r="1212" spans="1:43">
      <c r="A1212" s="1" t="s">
        <v>10</v>
      </c>
      <c r="B1212" s="1">
        <v>13121002800</v>
      </c>
      <c r="C1212" s="1"/>
      <c r="D1212" s="12">
        <v>82.4</v>
      </c>
      <c r="E1212" s="12">
        <v>71.099999999999994</v>
      </c>
      <c r="F1212" s="12">
        <v>42.5</v>
      </c>
      <c r="G1212" s="12">
        <v>58.3</v>
      </c>
      <c r="H1212" s="12">
        <v>16.3</v>
      </c>
      <c r="I1212" s="12">
        <v>51.7</v>
      </c>
      <c r="J1212" s="12">
        <v>87.4</v>
      </c>
      <c r="K1212" s="12">
        <v>39.6</v>
      </c>
      <c r="L1212" s="12">
        <v>46.6</v>
      </c>
      <c r="M1212" s="12">
        <v>14.1</v>
      </c>
      <c r="N1212" s="12">
        <v>80.400000000000006</v>
      </c>
      <c r="O1212" s="12">
        <v>18.2</v>
      </c>
      <c r="P1212" s="12">
        <v>11.1</v>
      </c>
      <c r="Q1212" s="12">
        <v>11.2</v>
      </c>
      <c r="R1212" s="114"/>
      <c r="S1212" s="99"/>
      <c r="T1212" s="99"/>
      <c r="U1212" s="99"/>
      <c r="V1212" s="99"/>
      <c r="W1212" s="99"/>
      <c r="X1212" s="99"/>
      <c r="Y1212" s="99"/>
      <c r="Z1212" s="99"/>
      <c r="AA1212" s="99"/>
      <c r="AB1212" s="99"/>
      <c r="AC1212" s="99"/>
      <c r="AD1212" s="99"/>
      <c r="AE1212" s="99"/>
      <c r="AF1212" s="99"/>
      <c r="AG1212" s="99"/>
      <c r="AH1212" s="99"/>
      <c r="AI1212" s="99"/>
      <c r="AJ1212" s="99"/>
      <c r="AK1212" s="99"/>
      <c r="AL1212" s="99"/>
      <c r="AM1212" s="99"/>
      <c r="AN1212" s="99"/>
      <c r="AO1212" s="52"/>
      <c r="AP1212" s="52"/>
      <c r="AQ1212" s="52"/>
    </row>
    <row r="1213" spans="1:43">
      <c r="A1213" s="1" t="s">
        <v>10</v>
      </c>
      <c r="B1213" s="1">
        <v>13121002900</v>
      </c>
      <c r="C1213" s="1"/>
      <c r="D1213" s="12">
        <v>82.4</v>
      </c>
      <c r="E1213" s="12">
        <v>71.099999999999994</v>
      </c>
      <c r="F1213" s="12">
        <v>31.4</v>
      </c>
      <c r="G1213" s="12">
        <v>58.3</v>
      </c>
      <c r="H1213" s="12">
        <v>5</v>
      </c>
      <c r="I1213" s="12">
        <v>12.388500000000001</v>
      </c>
      <c r="J1213" s="12">
        <v>26.8</v>
      </c>
      <c r="K1213" s="12">
        <v>5</v>
      </c>
      <c r="L1213" s="12">
        <v>36.700000000000003</v>
      </c>
      <c r="M1213" s="12">
        <v>5</v>
      </c>
      <c r="N1213" s="12">
        <v>80.400000000000006</v>
      </c>
      <c r="O1213" s="12">
        <v>6.3</v>
      </c>
      <c r="P1213" s="12">
        <v>21.5</v>
      </c>
      <c r="Q1213" s="12">
        <v>2.6</v>
      </c>
      <c r="R1213" s="114"/>
      <c r="S1213" s="99"/>
      <c r="T1213" s="99"/>
      <c r="U1213" s="99"/>
      <c r="V1213" s="99"/>
      <c r="W1213" s="99"/>
      <c r="X1213" s="99"/>
      <c r="Y1213" s="99"/>
      <c r="Z1213" s="99"/>
      <c r="AA1213" s="99"/>
      <c r="AB1213" s="99"/>
      <c r="AC1213" s="99"/>
      <c r="AD1213" s="99"/>
      <c r="AE1213" s="99"/>
      <c r="AF1213" s="99"/>
      <c r="AG1213" s="99"/>
      <c r="AH1213" s="99"/>
      <c r="AI1213" s="99"/>
      <c r="AJ1213" s="99"/>
      <c r="AK1213" s="99"/>
      <c r="AL1213" s="99"/>
      <c r="AM1213" s="99"/>
      <c r="AN1213" s="99"/>
      <c r="AO1213" s="52"/>
      <c r="AP1213" s="52"/>
      <c r="AQ1213" s="52"/>
    </row>
    <row r="1214" spans="1:43">
      <c r="A1214" s="1" t="s">
        <v>10</v>
      </c>
      <c r="B1214" s="1">
        <v>13121003000</v>
      </c>
      <c r="C1214" s="1"/>
      <c r="D1214" s="12">
        <v>82.4</v>
      </c>
      <c r="E1214" s="12">
        <v>71.099999999999994</v>
      </c>
      <c r="F1214" s="12">
        <v>78.599999999999994</v>
      </c>
      <c r="G1214" s="12">
        <v>58.3</v>
      </c>
      <c r="H1214" s="12">
        <v>13.7</v>
      </c>
      <c r="I1214" s="12">
        <v>9.7346000000000004</v>
      </c>
      <c r="J1214" s="12">
        <v>8.7561999999999998</v>
      </c>
      <c r="K1214" s="12">
        <v>9</v>
      </c>
      <c r="L1214" s="12">
        <v>35.700000000000003</v>
      </c>
      <c r="M1214" s="12">
        <v>-1.9224000000000001</v>
      </c>
      <c r="N1214" s="12">
        <v>80.400000000000006</v>
      </c>
      <c r="O1214" s="12">
        <v>0.9</v>
      </c>
      <c r="P1214" s="12">
        <v>10.4</v>
      </c>
      <c r="Q1214" s="12">
        <v>3.7</v>
      </c>
      <c r="R1214" s="114"/>
      <c r="S1214" s="99"/>
      <c r="T1214" s="99"/>
      <c r="U1214" s="99"/>
      <c r="V1214" s="99"/>
      <c r="W1214" s="99"/>
      <c r="X1214" s="99"/>
      <c r="Y1214" s="99"/>
      <c r="Z1214" s="99"/>
      <c r="AA1214" s="99"/>
      <c r="AB1214" s="99"/>
      <c r="AC1214" s="99"/>
      <c r="AD1214" s="99"/>
      <c r="AE1214" s="99"/>
      <c r="AF1214" s="99"/>
      <c r="AG1214" s="99"/>
      <c r="AH1214" s="99"/>
      <c r="AI1214" s="99"/>
      <c r="AJ1214" s="99"/>
      <c r="AK1214" s="99"/>
      <c r="AL1214" s="99"/>
      <c r="AM1214" s="99"/>
      <c r="AN1214" s="99"/>
      <c r="AO1214" s="52"/>
      <c r="AP1214" s="52"/>
      <c r="AQ1214" s="52"/>
    </row>
    <row r="1215" spans="1:43">
      <c r="A1215" s="1" t="s">
        <v>10</v>
      </c>
      <c r="B1215" s="1">
        <v>13121003100</v>
      </c>
      <c r="C1215" s="1"/>
      <c r="D1215" s="12">
        <v>68.5</v>
      </c>
      <c r="E1215" s="12">
        <v>57</v>
      </c>
      <c r="F1215" s="12">
        <v>31.6</v>
      </c>
      <c r="G1215" s="12">
        <v>22.1</v>
      </c>
      <c r="H1215" s="12">
        <v>14.4</v>
      </c>
      <c r="I1215" s="12">
        <v>15.8</v>
      </c>
      <c r="J1215" s="12">
        <v>21.6</v>
      </c>
      <c r="K1215" s="12">
        <v>43.5</v>
      </c>
      <c r="L1215" s="12">
        <v>43.4</v>
      </c>
      <c r="M1215" s="12">
        <v>5.8</v>
      </c>
      <c r="N1215" s="12">
        <v>50.8</v>
      </c>
      <c r="O1215" s="12">
        <v>14.4</v>
      </c>
      <c r="P1215" s="12">
        <v>25.4</v>
      </c>
      <c r="Q1215" s="12">
        <v>9.8000000000000007</v>
      </c>
      <c r="R1215" s="114"/>
      <c r="S1215" s="99"/>
      <c r="T1215" s="99"/>
      <c r="U1215" s="99"/>
      <c r="V1215" s="99"/>
      <c r="W1215" s="99"/>
      <c r="X1215" s="99"/>
      <c r="Y1215" s="99"/>
      <c r="Z1215" s="99"/>
      <c r="AA1215" s="99"/>
      <c r="AB1215" s="99"/>
      <c r="AC1215" s="99"/>
      <c r="AD1215" s="99"/>
      <c r="AE1215" s="99"/>
      <c r="AF1215" s="99"/>
      <c r="AG1215" s="99"/>
      <c r="AH1215" s="99"/>
      <c r="AI1215" s="99"/>
      <c r="AJ1215" s="99"/>
      <c r="AK1215" s="99"/>
      <c r="AL1215" s="99"/>
      <c r="AM1215" s="99"/>
      <c r="AN1215" s="99"/>
      <c r="AO1215" s="52"/>
      <c r="AP1215" s="52"/>
      <c r="AQ1215" s="52"/>
    </row>
    <row r="1216" spans="1:43">
      <c r="A1216" s="1" t="s">
        <v>10</v>
      </c>
      <c r="B1216" s="1">
        <v>13121003200</v>
      </c>
      <c r="C1216" s="1"/>
      <c r="D1216" s="12">
        <v>68.5</v>
      </c>
      <c r="E1216" s="12">
        <v>57</v>
      </c>
      <c r="F1216" s="12">
        <v>28.4</v>
      </c>
      <c r="G1216" s="12">
        <v>16.5</v>
      </c>
      <c r="H1216" s="12">
        <v>7.1</v>
      </c>
      <c r="I1216" s="12">
        <v>11.1264</v>
      </c>
      <c r="J1216" s="12">
        <v>17.4421</v>
      </c>
      <c r="K1216" s="12">
        <v>12.9</v>
      </c>
      <c r="L1216" s="12">
        <v>41.7</v>
      </c>
      <c r="M1216" s="12">
        <v>8.1730999999999998</v>
      </c>
      <c r="N1216" s="12">
        <v>50.8</v>
      </c>
      <c r="O1216" s="12">
        <v>3.3</v>
      </c>
      <c r="P1216" s="12">
        <v>19.600000000000001</v>
      </c>
      <c r="Q1216" s="12">
        <v>3.3</v>
      </c>
      <c r="R1216" s="114"/>
      <c r="S1216" s="99"/>
      <c r="T1216" s="99"/>
      <c r="U1216" s="99"/>
      <c r="V1216" s="99"/>
      <c r="W1216" s="99"/>
      <c r="X1216" s="99"/>
      <c r="Y1216" s="99"/>
      <c r="Z1216" s="99"/>
      <c r="AA1216" s="99"/>
      <c r="AB1216" s="99"/>
      <c r="AC1216" s="99"/>
      <c r="AD1216" s="99"/>
      <c r="AE1216" s="99"/>
      <c r="AF1216" s="99"/>
      <c r="AG1216" s="99"/>
      <c r="AH1216" s="99"/>
      <c r="AI1216" s="99"/>
      <c r="AJ1216" s="99"/>
      <c r="AK1216" s="99"/>
      <c r="AL1216" s="99"/>
      <c r="AM1216" s="99"/>
      <c r="AN1216" s="99"/>
      <c r="AO1216" s="52"/>
      <c r="AP1216" s="52"/>
      <c r="AQ1216" s="52"/>
    </row>
    <row r="1217" spans="1:43">
      <c r="A1217" s="1" t="s">
        <v>10</v>
      </c>
      <c r="B1217" s="1">
        <v>13121003500</v>
      </c>
      <c r="C1217" s="1"/>
      <c r="D1217" s="12">
        <v>81.5</v>
      </c>
      <c r="E1217" s="12">
        <v>70.2</v>
      </c>
      <c r="F1217" s="12">
        <v>40.4</v>
      </c>
      <c r="G1217" s="12">
        <v>54</v>
      </c>
      <c r="H1217" s="12">
        <v>7.7</v>
      </c>
      <c r="I1217" s="12">
        <v>16.726800000000001</v>
      </c>
      <c r="J1217" s="12">
        <v>14.3894</v>
      </c>
      <c r="K1217" s="12">
        <v>5.7</v>
      </c>
      <c r="L1217" s="12">
        <v>38.1</v>
      </c>
      <c r="M1217" s="12">
        <v>15.4</v>
      </c>
      <c r="N1217" s="12">
        <v>78.900000000000006</v>
      </c>
      <c r="O1217" s="12">
        <v>17.5</v>
      </c>
      <c r="P1217" s="12">
        <v>45</v>
      </c>
      <c r="Q1217" s="12">
        <v>22.9</v>
      </c>
      <c r="R1217" s="114"/>
      <c r="S1217" s="99"/>
      <c r="T1217" s="99"/>
      <c r="U1217" s="99"/>
      <c r="V1217" s="99"/>
      <c r="W1217" s="99"/>
      <c r="X1217" s="99"/>
      <c r="Y1217" s="99"/>
      <c r="Z1217" s="99"/>
      <c r="AA1217" s="99"/>
      <c r="AB1217" s="99"/>
      <c r="AC1217" s="99"/>
      <c r="AD1217" s="99"/>
      <c r="AE1217" s="99"/>
      <c r="AF1217" s="99"/>
      <c r="AG1217" s="99"/>
      <c r="AH1217" s="99"/>
      <c r="AI1217" s="99"/>
      <c r="AJ1217" s="99"/>
      <c r="AK1217" s="99"/>
      <c r="AL1217" s="99"/>
      <c r="AM1217" s="99"/>
      <c r="AN1217" s="99"/>
      <c r="AO1217" s="52"/>
      <c r="AP1217" s="52"/>
      <c r="AQ1217" s="52"/>
    </row>
    <row r="1218" spans="1:43">
      <c r="A1218" s="1" t="s">
        <v>10</v>
      </c>
      <c r="B1218" s="1">
        <v>13121003600</v>
      </c>
      <c r="C1218" s="1"/>
      <c r="D1218" s="12">
        <v>72.5</v>
      </c>
      <c r="E1218" s="12">
        <v>64</v>
      </c>
      <c r="F1218" s="12">
        <v>26.1</v>
      </c>
      <c r="G1218" s="12">
        <v>27.6</v>
      </c>
      <c r="H1218" s="12">
        <v>10.7471</v>
      </c>
      <c r="I1218" s="12">
        <v>41.8</v>
      </c>
      <c r="J1218" s="12">
        <v>12.7</v>
      </c>
      <c r="K1218" s="12">
        <v>55</v>
      </c>
      <c r="L1218" s="12">
        <v>42.5</v>
      </c>
      <c r="M1218" s="12">
        <v>12.2334</v>
      </c>
      <c r="N1218" s="12">
        <v>80.400000000000006</v>
      </c>
      <c r="O1218" s="12">
        <v>9</v>
      </c>
      <c r="P1218" s="12">
        <v>17.399999999999999</v>
      </c>
      <c r="Q1218" s="12">
        <v>9.5</v>
      </c>
      <c r="R1218" s="114"/>
      <c r="S1218" s="99"/>
      <c r="T1218" s="99"/>
      <c r="U1218" s="99"/>
      <c r="V1218" s="99"/>
      <c r="W1218" s="99"/>
      <c r="X1218" s="99"/>
      <c r="Y1218" s="99"/>
      <c r="Z1218" s="99"/>
      <c r="AA1218" s="99"/>
      <c r="AB1218" s="99"/>
      <c r="AC1218" s="99"/>
      <c r="AD1218" s="99"/>
      <c r="AE1218" s="99"/>
      <c r="AF1218" s="99"/>
      <c r="AG1218" s="99"/>
      <c r="AH1218" s="99"/>
      <c r="AI1218" s="99"/>
      <c r="AJ1218" s="99"/>
      <c r="AK1218" s="99"/>
      <c r="AL1218" s="99"/>
      <c r="AM1218" s="99"/>
      <c r="AN1218" s="99"/>
      <c r="AO1218" s="52"/>
      <c r="AP1218" s="52"/>
      <c r="AQ1218" s="52"/>
    </row>
    <row r="1219" spans="1:43">
      <c r="A1219" s="1" t="s">
        <v>10</v>
      </c>
      <c r="B1219" s="1">
        <v>13121003800</v>
      </c>
      <c r="C1219" s="1"/>
      <c r="D1219" s="12">
        <v>68.2</v>
      </c>
      <c r="E1219" s="12">
        <v>60.9</v>
      </c>
      <c r="F1219" s="12">
        <v>27.5</v>
      </c>
      <c r="G1219" s="12">
        <v>14.4</v>
      </c>
      <c r="H1219" s="12">
        <v>7.2</v>
      </c>
      <c r="I1219" s="12">
        <v>6.9459</v>
      </c>
      <c r="J1219" s="12">
        <v>12.829000000000001</v>
      </c>
      <c r="K1219" s="12">
        <v>6.9</v>
      </c>
      <c r="L1219" s="12">
        <v>53.6</v>
      </c>
      <c r="M1219" s="12">
        <v>15.7</v>
      </c>
      <c r="N1219" s="12">
        <v>67.250600000000006</v>
      </c>
      <c r="O1219" s="12">
        <v>8.1999999999999993</v>
      </c>
      <c r="P1219" s="12">
        <v>13.1</v>
      </c>
      <c r="Q1219" s="12">
        <v>17.100000000000001</v>
      </c>
      <c r="R1219" s="114"/>
      <c r="S1219" s="99"/>
      <c r="T1219" s="99"/>
      <c r="U1219" s="99"/>
      <c r="V1219" s="99"/>
      <c r="W1219" s="99"/>
      <c r="X1219" s="99"/>
      <c r="Y1219" s="99"/>
      <c r="Z1219" s="99"/>
      <c r="AA1219" s="99"/>
      <c r="AB1219" s="99"/>
      <c r="AC1219" s="99"/>
      <c r="AD1219" s="99"/>
      <c r="AE1219" s="99"/>
      <c r="AF1219" s="99"/>
      <c r="AG1219" s="99"/>
      <c r="AH1219" s="99"/>
      <c r="AI1219" s="99"/>
      <c r="AJ1219" s="99"/>
      <c r="AK1219" s="99"/>
      <c r="AL1219" s="99"/>
      <c r="AM1219" s="99"/>
      <c r="AN1219" s="99"/>
      <c r="AO1219" s="52"/>
      <c r="AP1219" s="52"/>
      <c r="AQ1219" s="52"/>
    </row>
    <row r="1220" spans="1:43">
      <c r="A1220" s="1" t="s">
        <v>10</v>
      </c>
      <c r="B1220" s="1">
        <v>13121003900</v>
      </c>
      <c r="C1220" s="1"/>
      <c r="D1220" s="12">
        <v>68.2</v>
      </c>
      <c r="E1220" s="12">
        <v>60.9</v>
      </c>
      <c r="F1220" s="12">
        <v>31.6</v>
      </c>
      <c r="G1220" s="12">
        <v>14.4</v>
      </c>
      <c r="H1220" s="12">
        <v>11.3</v>
      </c>
      <c r="I1220" s="12">
        <v>15.8</v>
      </c>
      <c r="J1220" s="12">
        <v>58.6</v>
      </c>
      <c r="K1220" s="12">
        <v>64.2</v>
      </c>
      <c r="L1220" s="12">
        <v>63.8</v>
      </c>
      <c r="M1220" s="12">
        <v>23.3</v>
      </c>
      <c r="N1220" s="12">
        <v>69.242400000000004</v>
      </c>
      <c r="O1220" s="12">
        <v>25.7</v>
      </c>
      <c r="P1220" s="12">
        <v>34.4</v>
      </c>
      <c r="Q1220" s="12">
        <v>25.7</v>
      </c>
      <c r="R1220" s="114"/>
      <c r="S1220" s="99"/>
      <c r="T1220" s="99"/>
      <c r="U1220" s="99"/>
      <c r="V1220" s="99"/>
      <c r="W1220" s="99"/>
      <c r="X1220" s="99"/>
      <c r="Y1220" s="99"/>
      <c r="Z1220" s="99"/>
      <c r="AA1220" s="99"/>
      <c r="AB1220" s="99"/>
      <c r="AC1220" s="99"/>
      <c r="AD1220" s="99"/>
      <c r="AE1220" s="99"/>
      <c r="AF1220" s="99"/>
      <c r="AG1220" s="99"/>
      <c r="AH1220" s="99"/>
      <c r="AI1220" s="99"/>
      <c r="AJ1220" s="99"/>
      <c r="AK1220" s="99"/>
      <c r="AL1220" s="99"/>
      <c r="AM1220" s="99"/>
      <c r="AN1220" s="99"/>
      <c r="AO1220" s="52"/>
      <c r="AP1220" s="52"/>
      <c r="AQ1220" s="52"/>
    </row>
    <row r="1221" spans="1:43">
      <c r="A1221" s="1" t="s">
        <v>10</v>
      </c>
      <c r="B1221" s="1">
        <v>13121004000</v>
      </c>
      <c r="C1221" s="1"/>
      <c r="D1221" s="10">
        <v>53.7</v>
      </c>
      <c r="E1221" s="10">
        <v>54.5</v>
      </c>
      <c r="F1221" s="10">
        <v>13.2</v>
      </c>
      <c r="G1221" s="10">
        <v>10.1</v>
      </c>
      <c r="H1221" s="10">
        <v>14.4</v>
      </c>
      <c r="I1221" s="10">
        <v>9</v>
      </c>
      <c r="J1221" s="10">
        <v>39.799999999999997</v>
      </c>
      <c r="K1221" s="10">
        <v>54.2</v>
      </c>
      <c r="L1221" s="10">
        <v>50.5</v>
      </c>
      <c r="M1221" s="10">
        <v>29.3</v>
      </c>
      <c r="N1221" s="10">
        <v>56.1</v>
      </c>
      <c r="O1221" s="10">
        <v>17.5</v>
      </c>
      <c r="P1221" s="10">
        <v>33.4</v>
      </c>
      <c r="Q1221" s="10">
        <v>16.2</v>
      </c>
      <c r="R1221" s="114"/>
      <c r="S1221" s="99"/>
      <c r="T1221" s="99"/>
      <c r="U1221" s="99"/>
      <c r="V1221" s="99"/>
      <c r="W1221" s="99"/>
      <c r="X1221" s="99"/>
      <c r="Y1221" s="99"/>
      <c r="Z1221" s="99"/>
      <c r="AA1221" s="99"/>
      <c r="AB1221" s="99"/>
      <c r="AC1221" s="99"/>
      <c r="AD1221" s="99"/>
      <c r="AE1221" s="99"/>
      <c r="AF1221" s="99"/>
      <c r="AG1221" s="99"/>
      <c r="AH1221" s="99"/>
      <c r="AI1221" s="99"/>
      <c r="AJ1221" s="99"/>
      <c r="AK1221" s="99"/>
      <c r="AL1221" s="99"/>
      <c r="AM1221" s="99"/>
      <c r="AN1221" s="99"/>
      <c r="AO1221" s="52"/>
      <c r="AP1221" s="52"/>
      <c r="AQ1221" s="52"/>
    </row>
    <row r="1222" spans="1:43">
      <c r="A1222" s="1" t="s">
        <v>10</v>
      </c>
      <c r="B1222" s="1">
        <v>13121004100</v>
      </c>
      <c r="C1222" s="1"/>
      <c r="D1222" s="12">
        <v>68.2</v>
      </c>
      <c r="E1222" s="12">
        <v>60.9</v>
      </c>
      <c r="F1222" s="12">
        <v>31.6</v>
      </c>
      <c r="G1222" s="12">
        <v>14.4</v>
      </c>
      <c r="H1222" s="12">
        <v>12.3</v>
      </c>
      <c r="I1222" s="12">
        <v>7.3</v>
      </c>
      <c r="J1222" s="12">
        <v>29.1</v>
      </c>
      <c r="K1222" s="12">
        <v>71</v>
      </c>
      <c r="L1222" s="12">
        <v>60.1</v>
      </c>
      <c r="M1222" s="12">
        <v>21.4</v>
      </c>
      <c r="N1222" s="12">
        <v>72.529600000000002</v>
      </c>
      <c r="O1222" s="12">
        <v>23.4</v>
      </c>
      <c r="P1222" s="12">
        <v>40.5</v>
      </c>
      <c r="Q1222" s="12">
        <v>31.2</v>
      </c>
      <c r="R1222" s="114"/>
      <c r="S1222" s="99"/>
      <c r="T1222" s="99"/>
      <c r="U1222" s="99"/>
      <c r="V1222" s="99"/>
      <c r="W1222" s="99"/>
      <c r="X1222" s="99"/>
      <c r="Y1222" s="99"/>
      <c r="Z1222" s="99"/>
      <c r="AA1222" s="99"/>
      <c r="AB1222" s="99"/>
      <c r="AC1222" s="99"/>
      <c r="AD1222" s="99"/>
      <c r="AE1222" s="99"/>
      <c r="AF1222" s="99"/>
      <c r="AG1222" s="99"/>
      <c r="AH1222" s="99"/>
      <c r="AI1222" s="99"/>
      <c r="AJ1222" s="99"/>
      <c r="AK1222" s="99"/>
      <c r="AL1222" s="99"/>
      <c r="AM1222" s="99"/>
      <c r="AN1222" s="99"/>
      <c r="AO1222" s="52"/>
      <c r="AP1222" s="52"/>
      <c r="AQ1222" s="52"/>
    </row>
    <row r="1223" spans="1:43">
      <c r="A1223" s="1" t="s">
        <v>10</v>
      </c>
      <c r="B1223" s="1">
        <v>13121004200</v>
      </c>
      <c r="C1223" s="1"/>
      <c r="D1223" s="12">
        <v>68.2</v>
      </c>
      <c r="E1223" s="12">
        <v>60.9</v>
      </c>
      <c r="F1223" s="12">
        <v>31.6</v>
      </c>
      <c r="G1223" s="12">
        <v>14.4</v>
      </c>
      <c r="H1223" s="12">
        <v>16.399999999999999</v>
      </c>
      <c r="I1223" s="12">
        <v>3.5</v>
      </c>
      <c r="J1223" s="12">
        <v>17.399999999999999</v>
      </c>
      <c r="K1223" s="12">
        <v>51.2</v>
      </c>
      <c r="L1223" s="12">
        <v>52.7</v>
      </c>
      <c r="M1223" s="12">
        <v>13.8</v>
      </c>
      <c r="N1223" s="12">
        <v>67.488100000000003</v>
      </c>
      <c r="O1223" s="12">
        <v>19.600000000000001</v>
      </c>
      <c r="P1223" s="12">
        <v>17.399999999999999</v>
      </c>
      <c r="Q1223" s="12">
        <v>10.4</v>
      </c>
      <c r="R1223" s="114"/>
      <c r="S1223" s="99"/>
      <c r="T1223" s="99"/>
      <c r="U1223" s="99"/>
      <c r="V1223" s="99"/>
      <c r="W1223" s="99"/>
      <c r="X1223" s="99"/>
      <c r="Y1223" s="99"/>
      <c r="Z1223" s="99"/>
      <c r="AA1223" s="99"/>
      <c r="AB1223" s="99"/>
      <c r="AC1223" s="99"/>
      <c r="AD1223" s="99"/>
      <c r="AE1223" s="99"/>
      <c r="AF1223" s="99"/>
      <c r="AG1223" s="99"/>
      <c r="AH1223" s="99"/>
      <c r="AI1223" s="99"/>
      <c r="AJ1223" s="99"/>
      <c r="AK1223" s="99"/>
      <c r="AL1223" s="99"/>
      <c r="AM1223" s="99"/>
      <c r="AN1223" s="99"/>
      <c r="AO1223" s="52"/>
      <c r="AP1223" s="52"/>
      <c r="AQ1223" s="52"/>
    </row>
    <row r="1224" spans="1:43">
      <c r="A1224" s="1" t="s">
        <v>10</v>
      </c>
      <c r="B1224" s="1">
        <v>13121004300</v>
      </c>
      <c r="C1224" s="1"/>
      <c r="D1224" s="12">
        <v>68.2</v>
      </c>
      <c r="E1224" s="12">
        <v>60.9</v>
      </c>
      <c r="F1224" s="12">
        <v>31.6</v>
      </c>
      <c r="G1224" s="12">
        <v>14.4</v>
      </c>
      <c r="H1224" s="12">
        <v>16.2</v>
      </c>
      <c r="I1224" s="12">
        <v>6.4611999999999998</v>
      </c>
      <c r="J1224" s="12">
        <v>21.1</v>
      </c>
      <c r="K1224" s="12">
        <v>85.6</v>
      </c>
      <c r="L1224" s="12">
        <v>61</v>
      </c>
      <c r="M1224" s="12">
        <v>15.7</v>
      </c>
      <c r="N1224" s="12">
        <v>75.547899999999998</v>
      </c>
      <c r="O1224" s="12">
        <v>3.5</v>
      </c>
      <c r="P1224" s="12">
        <v>15.1</v>
      </c>
      <c r="Q1224" s="12">
        <v>12.4</v>
      </c>
      <c r="R1224" s="114"/>
      <c r="S1224" s="99"/>
      <c r="T1224" s="99"/>
      <c r="U1224" s="99"/>
      <c r="V1224" s="99"/>
      <c r="W1224" s="99"/>
      <c r="X1224" s="99"/>
      <c r="Y1224" s="99"/>
      <c r="Z1224" s="99"/>
      <c r="AA1224" s="99"/>
      <c r="AB1224" s="99"/>
      <c r="AC1224" s="99"/>
      <c r="AD1224" s="99"/>
      <c r="AE1224" s="99"/>
      <c r="AF1224" s="99"/>
      <c r="AG1224" s="99"/>
      <c r="AH1224" s="99"/>
      <c r="AI1224" s="99"/>
      <c r="AJ1224" s="99"/>
      <c r="AK1224" s="99"/>
      <c r="AL1224" s="99"/>
      <c r="AM1224" s="99"/>
      <c r="AN1224" s="99"/>
      <c r="AO1224" s="52"/>
      <c r="AP1224" s="52"/>
      <c r="AQ1224" s="52"/>
    </row>
    <row r="1225" spans="1:43">
      <c r="A1225" s="1" t="s">
        <v>10</v>
      </c>
      <c r="B1225" s="1">
        <v>13121004400</v>
      </c>
      <c r="C1225" s="1"/>
      <c r="D1225" s="12">
        <v>68.5</v>
      </c>
      <c r="E1225" s="12">
        <v>57</v>
      </c>
      <c r="F1225" s="12">
        <v>19.7</v>
      </c>
      <c r="G1225" s="12">
        <v>12.6</v>
      </c>
      <c r="H1225" s="12">
        <v>15.8</v>
      </c>
      <c r="I1225" s="12">
        <v>6.5</v>
      </c>
      <c r="J1225" s="12">
        <v>36.6</v>
      </c>
      <c r="K1225" s="12">
        <v>87.9</v>
      </c>
      <c r="L1225" s="12">
        <v>38.200000000000003</v>
      </c>
      <c r="M1225" s="12">
        <v>16.5</v>
      </c>
      <c r="N1225" s="12">
        <v>50.8</v>
      </c>
      <c r="O1225" s="12">
        <v>16</v>
      </c>
      <c r="P1225" s="12">
        <v>34.9</v>
      </c>
      <c r="Q1225" s="12">
        <v>9.5</v>
      </c>
      <c r="R1225" s="114"/>
      <c r="S1225" s="99"/>
      <c r="T1225" s="99"/>
      <c r="U1225" s="99"/>
      <c r="V1225" s="99"/>
      <c r="W1225" s="99"/>
      <c r="X1225" s="99"/>
      <c r="Y1225" s="99"/>
      <c r="Z1225" s="99"/>
      <c r="AA1225" s="99"/>
      <c r="AB1225" s="99"/>
      <c r="AC1225" s="99"/>
      <c r="AD1225" s="99"/>
      <c r="AE1225" s="99"/>
      <c r="AF1225" s="99"/>
      <c r="AG1225" s="99"/>
      <c r="AH1225" s="99"/>
      <c r="AI1225" s="99"/>
      <c r="AJ1225" s="99"/>
      <c r="AK1225" s="99"/>
      <c r="AL1225" s="99"/>
      <c r="AM1225" s="99"/>
      <c r="AN1225" s="99"/>
      <c r="AO1225" s="52"/>
      <c r="AP1225" s="52"/>
      <c r="AQ1225" s="52"/>
    </row>
    <row r="1226" spans="1:43">
      <c r="A1226" s="1" t="s">
        <v>10</v>
      </c>
      <c r="B1226" s="1">
        <v>13121004800</v>
      </c>
      <c r="C1226" s="1"/>
      <c r="D1226" s="12">
        <v>81.900000000000006</v>
      </c>
      <c r="E1226" s="12">
        <v>70.599999999999994</v>
      </c>
      <c r="F1226" s="12">
        <v>30.9</v>
      </c>
      <c r="G1226" s="12">
        <v>55.6</v>
      </c>
      <c r="H1226" s="12">
        <v>12.827400000000001</v>
      </c>
      <c r="I1226" s="12">
        <v>2.4</v>
      </c>
      <c r="J1226" s="12">
        <v>79.599999999999994</v>
      </c>
      <c r="K1226" s="12">
        <v>100</v>
      </c>
      <c r="L1226" s="12">
        <v>57.4</v>
      </c>
      <c r="M1226" s="12">
        <v>14.7</v>
      </c>
      <c r="N1226" s="12">
        <v>79.5</v>
      </c>
      <c r="O1226" s="12">
        <v>14.3</v>
      </c>
      <c r="P1226" s="12">
        <v>33.4</v>
      </c>
      <c r="Q1226" s="12">
        <v>30.5</v>
      </c>
      <c r="R1226" s="114"/>
      <c r="S1226" s="99"/>
      <c r="T1226" s="99"/>
      <c r="U1226" s="99"/>
      <c r="V1226" s="99"/>
      <c r="W1226" s="99"/>
      <c r="X1226" s="99"/>
      <c r="Y1226" s="99"/>
      <c r="Z1226" s="99"/>
      <c r="AA1226" s="99"/>
      <c r="AB1226" s="99"/>
      <c r="AC1226" s="99"/>
      <c r="AD1226" s="99"/>
      <c r="AE1226" s="99"/>
      <c r="AF1226" s="99"/>
      <c r="AG1226" s="99"/>
      <c r="AH1226" s="99"/>
      <c r="AI1226" s="99"/>
      <c r="AJ1226" s="99"/>
      <c r="AK1226" s="99"/>
      <c r="AL1226" s="99"/>
      <c r="AM1226" s="99"/>
      <c r="AN1226" s="99"/>
      <c r="AO1226" s="52"/>
      <c r="AP1226" s="52"/>
      <c r="AQ1226" s="52"/>
    </row>
    <row r="1227" spans="1:43">
      <c r="A1227" s="1" t="s">
        <v>10</v>
      </c>
      <c r="B1227" s="1">
        <v>13121004900</v>
      </c>
      <c r="C1227" s="1"/>
      <c r="D1227" s="12">
        <v>68.5</v>
      </c>
      <c r="E1227" s="12">
        <v>57</v>
      </c>
      <c r="F1227" s="12">
        <v>25.8</v>
      </c>
      <c r="G1227" s="12">
        <v>12.6</v>
      </c>
      <c r="H1227" s="12">
        <v>10.5</v>
      </c>
      <c r="I1227" s="12">
        <v>4.9000000000000004</v>
      </c>
      <c r="J1227" s="12">
        <v>47</v>
      </c>
      <c r="K1227" s="12">
        <v>26.3</v>
      </c>
      <c r="L1227" s="12">
        <v>33.6</v>
      </c>
      <c r="M1227" s="12">
        <v>7.9</v>
      </c>
      <c r="N1227" s="12">
        <v>50.8</v>
      </c>
      <c r="O1227" s="12">
        <v>12.8</v>
      </c>
      <c r="P1227" s="12">
        <v>28.3</v>
      </c>
      <c r="Q1227" s="12">
        <v>12.5</v>
      </c>
      <c r="R1227" s="114"/>
      <c r="S1227" s="99"/>
      <c r="T1227" s="99"/>
      <c r="U1227" s="99"/>
      <c r="V1227" s="99"/>
      <c r="W1227" s="99"/>
      <c r="X1227" s="99"/>
      <c r="Y1227" s="99"/>
      <c r="Z1227" s="99"/>
      <c r="AA1227" s="99"/>
      <c r="AB1227" s="99"/>
      <c r="AC1227" s="99"/>
      <c r="AD1227" s="99"/>
      <c r="AE1227" s="99"/>
      <c r="AF1227" s="99"/>
      <c r="AG1227" s="99"/>
      <c r="AH1227" s="99"/>
      <c r="AI1227" s="99"/>
      <c r="AJ1227" s="99"/>
      <c r="AK1227" s="99"/>
      <c r="AL1227" s="99"/>
      <c r="AM1227" s="99"/>
      <c r="AN1227" s="99"/>
      <c r="AO1227" s="52"/>
      <c r="AP1227" s="52"/>
      <c r="AQ1227" s="52"/>
    </row>
    <row r="1228" spans="1:43">
      <c r="A1228" s="1" t="s">
        <v>10</v>
      </c>
      <c r="B1228" s="1">
        <v>13121005000</v>
      </c>
      <c r="C1228" s="1"/>
      <c r="D1228" s="12">
        <v>68.5</v>
      </c>
      <c r="E1228" s="12">
        <v>57</v>
      </c>
      <c r="F1228" s="12">
        <v>25.9</v>
      </c>
      <c r="G1228" s="12">
        <v>12.7</v>
      </c>
      <c r="H1228" s="12">
        <v>5</v>
      </c>
      <c r="I1228" s="12">
        <v>3.4</v>
      </c>
      <c r="J1228" s="12">
        <v>14.9</v>
      </c>
      <c r="K1228" s="12">
        <v>17</v>
      </c>
      <c r="L1228" s="12">
        <v>43.7</v>
      </c>
      <c r="M1228" s="12">
        <v>7.5</v>
      </c>
      <c r="N1228" s="12">
        <v>50.8</v>
      </c>
      <c r="O1228" s="12">
        <v>13.8</v>
      </c>
      <c r="P1228" s="12">
        <v>30.9</v>
      </c>
      <c r="Q1228" s="12">
        <v>9.5</v>
      </c>
      <c r="R1228" s="114"/>
      <c r="S1228" s="99"/>
      <c r="T1228" s="99"/>
      <c r="U1228" s="99"/>
      <c r="V1228" s="99"/>
      <c r="W1228" s="99"/>
      <c r="X1228" s="99"/>
      <c r="Y1228" s="99"/>
      <c r="Z1228" s="99"/>
      <c r="AA1228" s="99"/>
      <c r="AB1228" s="99"/>
      <c r="AC1228" s="99"/>
      <c r="AD1228" s="99"/>
      <c r="AE1228" s="99"/>
      <c r="AF1228" s="99"/>
      <c r="AG1228" s="99"/>
      <c r="AH1228" s="99"/>
      <c r="AI1228" s="99"/>
      <c r="AJ1228" s="99"/>
      <c r="AK1228" s="99"/>
      <c r="AL1228" s="99"/>
      <c r="AM1228" s="99"/>
      <c r="AN1228" s="99"/>
      <c r="AO1228" s="52"/>
      <c r="AP1228" s="52"/>
      <c r="AQ1228" s="52"/>
    </row>
    <row r="1229" spans="1:43">
      <c r="A1229" s="1" t="s">
        <v>10</v>
      </c>
      <c r="B1229" s="1">
        <v>13121005200</v>
      </c>
      <c r="C1229" s="1"/>
      <c r="D1229" s="12">
        <v>68.5</v>
      </c>
      <c r="E1229" s="12">
        <v>57</v>
      </c>
      <c r="F1229" s="12">
        <v>25.8</v>
      </c>
      <c r="G1229" s="12">
        <v>12.6</v>
      </c>
      <c r="H1229" s="12">
        <v>9.1999999999999993</v>
      </c>
      <c r="I1229" s="12">
        <v>5.1849999999999996</v>
      </c>
      <c r="J1229" s="12">
        <v>30.1</v>
      </c>
      <c r="K1229" s="12">
        <v>24.7</v>
      </c>
      <c r="L1229" s="12">
        <v>29.1</v>
      </c>
      <c r="M1229" s="12">
        <v>10.1</v>
      </c>
      <c r="N1229" s="12">
        <v>50.8</v>
      </c>
      <c r="O1229" s="12">
        <v>7.3</v>
      </c>
      <c r="P1229" s="12">
        <v>14.6</v>
      </c>
      <c r="Q1229" s="12">
        <v>8.1</v>
      </c>
      <c r="R1229" s="114"/>
      <c r="S1229" s="99"/>
      <c r="T1229" s="99"/>
      <c r="U1229" s="99"/>
      <c r="V1229" s="99"/>
      <c r="W1229" s="99"/>
      <c r="X1229" s="99"/>
      <c r="Y1229" s="99"/>
      <c r="Z1229" s="99"/>
      <c r="AA1229" s="99"/>
      <c r="AB1229" s="99"/>
      <c r="AC1229" s="99"/>
      <c r="AD1229" s="99"/>
      <c r="AE1229" s="99"/>
      <c r="AF1229" s="99"/>
      <c r="AG1229" s="99"/>
      <c r="AH1229" s="99"/>
      <c r="AI1229" s="99"/>
      <c r="AJ1229" s="99"/>
      <c r="AK1229" s="99"/>
      <c r="AL1229" s="99"/>
      <c r="AM1229" s="99"/>
      <c r="AN1229" s="99"/>
      <c r="AO1229" s="52"/>
      <c r="AP1229" s="52"/>
      <c r="AQ1229" s="52"/>
    </row>
    <row r="1230" spans="1:43">
      <c r="A1230" s="1" t="s">
        <v>10</v>
      </c>
      <c r="B1230" s="1">
        <v>13121005300</v>
      </c>
      <c r="C1230" s="1"/>
      <c r="D1230" s="12">
        <v>68.5</v>
      </c>
      <c r="E1230" s="12">
        <v>57</v>
      </c>
      <c r="F1230" s="12">
        <v>25.7</v>
      </c>
      <c r="G1230" s="12">
        <v>12.6</v>
      </c>
      <c r="H1230" s="12">
        <v>7.8</v>
      </c>
      <c r="I1230" s="12">
        <v>7</v>
      </c>
      <c r="J1230" s="12">
        <v>21.1</v>
      </c>
      <c r="K1230" s="12">
        <v>16.600000000000001</v>
      </c>
      <c r="L1230" s="12">
        <v>34.1</v>
      </c>
      <c r="M1230" s="12">
        <v>6.3</v>
      </c>
      <c r="N1230" s="12">
        <v>50.8</v>
      </c>
      <c r="O1230" s="12">
        <v>5.5</v>
      </c>
      <c r="P1230" s="12">
        <v>13.6</v>
      </c>
      <c r="Q1230" s="12">
        <v>9.4</v>
      </c>
      <c r="R1230" s="114"/>
      <c r="S1230" s="99"/>
      <c r="T1230" s="99"/>
      <c r="U1230" s="99"/>
      <c r="V1230" s="99"/>
      <c r="W1230" s="99"/>
      <c r="X1230" s="99"/>
      <c r="Y1230" s="99"/>
      <c r="Z1230" s="99"/>
      <c r="AA1230" s="99"/>
      <c r="AB1230" s="99"/>
      <c r="AC1230" s="99"/>
      <c r="AD1230" s="99"/>
      <c r="AE1230" s="99"/>
      <c r="AF1230" s="99"/>
      <c r="AG1230" s="99"/>
      <c r="AH1230" s="99"/>
      <c r="AI1230" s="99"/>
      <c r="AJ1230" s="99"/>
      <c r="AK1230" s="99"/>
      <c r="AL1230" s="99"/>
      <c r="AM1230" s="99"/>
      <c r="AN1230" s="99"/>
      <c r="AO1230" s="52"/>
      <c r="AP1230" s="52"/>
      <c r="AQ1230" s="52"/>
    </row>
    <row r="1231" spans="1:43">
      <c r="A1231" s="1" t="s">
        <v>10</v>
      </c>
      <c r="B1231" s="1">
        <v>13121005501</v>
      </c>
      <c r="C1231" s="1"/>
      <c r="D1231" s="12">
        <v>68.5</v>
      </c>
      <c r="E1231" s="12">
        <v>57</v>
      </c>
      <c r="F1231" s="12">
        <v>20.2</v>
      </c>
      <c r="G1231" s="12">
        <v>12.6</v>
      </c>
      <c r="H1231" s="12">
        <v>11.5</v>
      </c>
      <c r="I1231" s="12">
        <v>6.6</v>
      </c>
      <c r="J1231" s="12">
        <v>43.5</v>
      </c>
      <c r="K1231" s="12">
        <v>52.7</v>
      </c>
      <c r="L1231" s="12">
        <v>51.8</v>
      </c>
      <c r="M1231" s="12">
        <v>19.7</v>
      </c>
      <c r="N1231" s="12">
        <v>50.8</v>
      </c>
      <c r="O1231" s="12">
        <v>24.3</v>
      </c>
      <c r="P1231" s="12">
        <v>40.799999999999997</v>
      </c>
      <c r="Q1231" s="12">
        <v>24.7</v>
      </c>
      <c r="R1231" s="114"/>
      <c r="S1231" s="99"/>
      <c r="T1231" s="99"/>
      <c r="U1231" s="99"/>
      <c r="V1231" s="99"/>
      <c r="W1231" s="99"/>
      <c r="X1231" s="99"/>
      <c r="Y1231" s="99"/>
      <c r="Z1231" s="99"/>
      <c r="AA1231" s="99"/>
      <c r="AB1231" s="99"/>
      <c r="AC1231" s="99"/>
      <c r="AD1231" s="99"/>
      <c r="AE1231" s="99"/>
      <c r="AF1231" s="99"/>
      <c r="AG1231" s="99"/>
      <c r="AH1231" s="99"/>
      <c r="AI1231" s="99"/>
      <c r="AJ1231" s="99"/>
      <c r="AK1231" s="99"/>
      <c r="AL1231" s="99"/>
      <c r="AM1231" s="99"/>
      <c r="AN1231" s="99"/>
      <c r="AO1231" s="52"/>
      <c r="AP1231" s="52"/>
      <c r="AQ1231" s="52"/>
    </row>
    <row r="1232" spans="1:43">
      <c r="A1232" s="1" t="s">
        <v>10</v>
      </c>
      <c r="B1232" s="1">
        <v>13121005502</v>
      </c>
      <c r="C1232" s="1"/>
      <c r="D1232" s="10">
        <v>74.8</v>
      </c>
      <c r="E1232" s="10">
        <v>71.7</v>
      </c>
      <c r="F1232" s="10">
        <v>13.6</v>
      </c>
      <c r="G1232" s="10">
        <v>11.8</v>
      </c>
      <c r="H1232" s="10">
        <v>11.4</v>
      </c>
      <c r="I1232" s="10">
        <v>1.1000000000000001</v>
      </c>
      <c r="J1232" s="10">
        <v>54</v>
      </c>
      <c r="K1232" s="10">
        <v>72.400000000000006</v>
      </c>
      <c r="L1232" s="10">
        <v>59.4</v>
      </c>
      <c r="M1232" s="10">
        <v>15.9</v>
      </c>
      <c r="N1232" s="10">
        <v>74.5</v>
      </c>
      <c r="O1232" s="10">
        <v>17.7</v>
      </c>
      <c r="P1232" s="10">
        <v>27.6</v>
      </c>
      <c r="Q1232" s="10">
        <v>19.899999999999999</v>
      </c>
      <c r="R1232" s="114"/>
      <c r="S1232" s="99"/>
      <c r="T1232" s="99"/>
      <c r="U1232" s="99"/>
      <c r="V1232" s="99"/>
      <c r="W1232" s="99"/>
      <c r="X1232" s="99"/>
      <c r="Y1232" s="99"/>
      <c r="Z1232" s="99"/>
      <c r="AA1232" s="99"/>
      <c r="AB1232" s="99"/>
      <c r="AC1232" s="99"/>
      <c r="AD1232" s="99"/>
      <c r="AE1232" s="99"/>
      <c r="AF1232" s="99"/>
      <c r="AG1232" s="99"/>
      <c r="AH1232" s="99"/>
      <c r="AI1232" s="99"/>
      <c r="AJ1232" s="99"/>
      <c r="AK1232" s="99"/>
      <c r="AL1232" s="99"/>
      <c r="AM1232" s="99"/>
      <c r="AN1232" s="99"/>
      <c r="AO1232" s="52"/>
      <c r="AP1232" s="52"/>
      <c r="AQ1232" s="52"/>
    </row>
    <row r="1233" spans="1:43">
      <c r="A1233" s="1" t="s">
        <v>10</v>
      </c>
      <c r="B1233" s="1">
        <v>13121005700</v>
      </c>
      <c r="C1233" s="1"/>
      <c r="D1233" s="10">
        <v>74.8</v>
      </c>
      <c r="E1233" s="10">
        <v>71.900000000000006</v>
      </c>
      <c r="F1233" s="10">
        <v>11.3</v>
      </c>
      <c r="G1233" s="10">
        <v>7.3</v>
      </c>
      <c r="H1233" s="10">
        <v>14.9</v>
      </c>
      <c r="I1233" s="10">
        <v>16.5</v>
      </c>
      <c r="J1233" s="10">
        <v>87</v>
      </c>
      <c r="K1233" s="10">
        <v>80.2</v>
      </c>
      <c r="L1233" s="10">
        <v>50.8</v>
      </c>
      <c r="M1233" s="10">
        <v>23</v>
      </c>
      <c r="N1233" s="10">
        <v>74.7</v>
      </c>
      <c r="O1233" s="10">
        <v>25.8</v>
      </c>
      <c r="P1233" s="10">
        <v>39.200000000000003</v>
      </c>
      <c r="Q1233" s="10">
        <v>23.5</v>
      </c>
      <c r="R1233" s="114"/>
      <c r="S1233" s="99"/>
      <c r="T1233" s="99"/>
      <c r="U1233" s="99"/>
      <c r="V1233" s="99"/>
      <c r="W1233" s="99"/>
      <c r="X1233" s="99"/>
      <c r="Y1233" s="99"/>
      <c r="Z1233" s="99"/>
      <c r="AA1233" s="99"/>
      <c r="AB1233" s="99"/>
      <c r="AC1233" s="99"/>
      <c r="AD1233" s="99"/>
      <c r="AE1233" s="99"/>
      <c r="AF1233" s="99"/>
      <c r="AG1233" s="99"/>
      <c r="AH1233" s="99"/>
      <c r="AI1233" s="99"/>
      <c r="AJ1233" s="99"/>
      <c r="AK1233" s="99"/>
      <c r="AL1233" s="99"/>
      <c r="AM1233" s="99"/>
      <c r="AN1233" s="99"/>
      <c r="AO1233" s="52"/>
      <c r="AP1233" s="52"/>
      <c r="AQ1233" s="52"/>
    </row>
    <row r="1234" spans="1:43">
      <c r="A1234" s="1" t="s">
        <v>10</v>
      </c>
      <c r="B1234" s="1">
        <v>13121005800</v>
      </c>
      <c r="C1234" s="1"/>
      <c r="D1234" s="10">
        <v>74.8</v>
      </c>
      <c r="E1234" s="10">
        <v>71.900000000000006</v>
      </c>
      <c r="F1234" s="10">
        <v>11.3</v>
      </c>
      <c r="G1234" s="10">
        <v>7.3</v>
      </c>
      <c r="H1234" s="10">
        <v>14.6</v>
      </c>
      <c r="I1234" s="10">
        <v>9.9</v>
      </c>
      <c r="J1234" s="10">
        <v>62</v>
      </c>
      <c r="K1234" s="10">
        <v>75.900000000000006</v>
      </c>
      <c r="L1234" s="10">
        <v>61.6</v>
      </c>
      <c r="M1234" s="10">
        <v>28.5</v>
      </c>
      <c r="N1234" s="10">
        <v>74.7</v>
      </c>
      <c r="O1234" s="10">
        <v>30.8</v>
      </c>
      <c r="P1234" s="10">
        <v>37.799999999999997</v>
      </c>
      <c r="Q1234" s="10">
        <v>23.3</v>
      </c>
      <c r="R1234" s="114"/>
      <c r="S1234" s="99"/>
      <c r="T1234" s="99"/>
      <c r="U1234" s="99"/>
      <c r="V1234" s="99"/>
      <c r="W1234" s="99"/>
      <c r="X1234" s="99"/>
      <c r="Y1234" s="99"/>
      <c r="Z1234" s="99"/>
      <c r="AA1234" s="99"/>
      <c r="AB1234" s="99"/>
      <c r="AC1234" s="99"/>
      <c r="AD1234" s="99"/>
      <c r="AE1234" s="99"/>
      <c r="AF1234" s="99"/>
      <c r="AG1234" s="99"/>
      <c r="AH1234" s="99"/>
      <c r="AI1234" s="99"/>
      <c r="AJ1234" s="99"/>
      <c r="AK1234" s="99"/>
      <c r="AL1234" s="99"/>
      <c r="AM1234" s="99"/>
      <c r="AN1234" s="99"/>
      <c r="AO1234" s="52"/>
      <c r="AP1234" s="52"/>
      <c r="AQ1234" s="52"/>
    </row>
    <row r="1235" spans="1:43">
      <c r="A1235" s="1" t="s">
        <v>10</v>
      </c>
      <c r="B1235" s="1">
        <v>13121006000</v>
      </c>
      <c r="C1235" s="1"/>
      <c r="D1235" s="10">
        <v>68.2</v>
      </c>
      <c r="E1235" s="10">
        <v>60.9</v>
      </c>
      <c r="F1235" s="10">
        <v>14.8</v>
      </c>
      <c r="G1235" s="10">
        <v>14.4</v>
      </c>
      <c r="H1235" s="10">
        <v>14.6</v>
      </c>
      <c r="I1235" s="10">
        <v>4</v>
      </c>
      <c r="J1235" s="10">
        <v>61.1</v>
      </c>
      <c r="K1235" s="10">
        <v>58.4</v>
      </c>
      <c r="L1235" s="10">
        <v>58</v>
      </c>
      <c r="M1235" s="10">
        <v>25.2</v>
      </c>
      <c r="N1235" s="10">
        <v>66.741600000000005</v>
      </c>
      <c r="O1235" s="10">
        <v>23.8</v>
      </c>
      <c r="P1235" s="10">
        <v>37.200000000000003</v>
      </c>
      <c r="Q1235" s="10">
        <v>16.100000000000001</v>
      </c>
      <c r="R1235" s="114"/>
      <c r="S1235" s="99"/>
      <c r="T1235" s="99"/>
      <c r="U1235" s="99"/>
      <c r="V1235" s="99"/>
      <c r="W1235" s="99"/>
      <c r="X1235" s="99"/>
      <c r="Y1235" s="99"/>
      <c r="Z1235" s="99"/>
      <c r="AA1235" s="99"/>
      <c r="AB1235" s="99"/>
      <c r="AC1235" s="99"/>
      <c r="AD1235" s="99"/>
      <c r="AE1235" s="99"/>
      <c r="AF1235" s="99"/>
      <c r="AG1235" s="99"/>
      <c r="AH1235" s="99"/>
      <c r="AI1235" s="99"/>
      <c r="AJ1235" s="99"/>
      <c r="AK1235" s="99"/>
      <c r="AL1235" s="99"/>
      <c r="AM1235" s="99"/>
      <c r="AN1235" s="99"/>
      <c r="AO1235" s="52"/>
      <c r="AP1235" s="52"/>
      <c r="AQ1235" s="52"/>
    </row>
    <row r="1236" spans="1:43">
      <c r="A1236" s="1" t="s">
        <v>10</v>
      </c>
      <c r="B1236" s="1">
        <v>13121006100</v>
      </c>
      <c r="C1236" s="1"/>
      <c r="D1236" s="10">
        <v>71.400000000000006</v>
      </c>
      <c r="E1236" s="10">
        <v>66.2</v>
      </c>
      <c r="F1236" s="10">
        <v>13.5</v>
      </c>
      <c r="G1236" s="10">
        <v>11.3</v>
      </c>
      <c r="H1236" s="10">
        <v>14</v>
      </c>
      <c r="I1236" s="10">
        <v>15.471399999999999</v>
      </c>
      <c r="J1236" s="10">
        <v>61.8</v>
      </c>
      <c r="K1236" s="10">
        <v>50.1</v>
      </c>
      <c r="L1236" s="10">
        <v>56.6</v>
      </c>
      <c r="M1236" s="10">
        <v>28.9</v>
      </c>
      <c r="N1236" s="10">
        <v>74.7</v>
      </c>
      <c r="O1236" s="10">
        <v>27.2</v>
      </c>
      <c r="P1236" s="10">
        <v>26.5</v>
      </c>
      <c r="Q1236" s="10">
        <v>15.5</v>
      </c>
      <c r="R1236" s="114"/>
      <c r="S1236" s="99"/>
      <c r="T1236" s="99"/>
      <c r="U1236" s="99"/>
      <c r="V1236" s="99"/>
      <c r="W1236" s="99"/>
      <c r="X1236" s="99"/>
      <c r="Y1236" s="99"/>
      <c r="Z1236" s="99"/>
      <c r="AA1236" s="99"/>
      <c r="AB1236" s="99"/>
      <c r="AC1236" s="99"/>
      <c r="AD1236" s="99"/>
      <c r="AE1236" s="99"/>
      <c r="AF1236" s="99"/>
      <c r="AG1236" s="99"/>
      <c r="AH1236" s="99"/>
      <c r="AI1236" s="99"/>
      <c r="AJ1236" s="99"/>
      <c r="AK1236" s="99"/>
      <c r="AL1236" s="99"/>
      <c r="AM1236" s="99"/>
      <c r="AN1236" s="99"/>
      <c r="AO1236" s="52"/>
      <c r="AP1236" s="52"/>
      <c r="AQ1236" s="52"/>
    </row>
    <row r="1237" spans="1:43">
      <c r="A1237" s="1" t="s">
        <v>10</v>
      </c>
      <c r="B1237" s="1">
        <v>13121006200</v>
      </c>
      <c r="C1237" s="1"/>
      <c r="D1237" s="12">
        <v>73.5</v>
      </c>
      <c r="E1237" s="12">
        <v>69.7</v>
      </c>
      <c r="F1237" s="12">
        <v>17.2</v>
      </c>
      <c r="G1237" s="12">
        <v>8.9</v>
      </c>
      <c r="H1237" s="12">
        <v>12.9</v>
      </c>
      <c r="I1237" s="12">
        <v>1.4</v>
      </c>
      <c r="J1237" s="12">
        <v>75.900000000000006</v>
      </c>
      <c r="K1237" s="12">
        <v>76.5</v>
      </c>
      <c r="L1237" s="12">
        <v>75.8</v>
      </c>
      <c r="M1237" s="12">
        <v>25.2</v>
      </c>
      <c r="N1237" s="12">
        <v>74.7</v>
      </c>
      <c r="O1237" s="12">
        <v>36.1</v>
      </c>
      <c r="P1237" s="12">
        <v>35.299999999999997</v>
      </c>
      <c r="Q1237" s="12">
        <v>29</v>
      </c>
      <c r="R1237" s="114"/>
      <c r="S1237" s="99"/>
      <c r="T1237" s="99"/>
      <c r="U1237" s="99"/>
      <c r="V1237" s="99"/>
      <c r="W1237" s="99"/>
      <c r="X1237" s="99"/>
      <c r="Y1237" s="99"/>
      <c r="Z1237" s="99"/>
      <c r="AA1237" s="99"/>
      <c r="AB1237" s="99"/>
      <c r="AC1237" s="99"/>
      <c r="AD1237" s="99"/>
      <c r="AE1237" s="99"/>
      <c r="AF1237" s="99"/>
      <c r="AG1237" s="99"/>
      <c r="AH1237" s="99"/>
      <c r="AI1237" s="99"/>
      <c r="AJ1237" s="99"/>
      <c r="AK1237" s="99"/>
      <c r="AL1237" s="99"/>
      <c r="AM1237" s="99"/>
      <c r="AN1237" s="99"/>
      <c r="AO1237" s="52"/>
      <c r="AP1237" s="52"/>
      <c r="AQ1237" s="52"/>
    </row>
    <row r="1238" spans="1:43">
      <c r="A1238" s="1" t="s">
        <v>10</v>
      </c>
      <c r="B1238" s="1">
        <v>13121006300</v>
      </c>
      <c r="C1238" s="1"/>
      <c r="D1238" s="10">
        <v>74.8</v>
      </c>
      <c r="E1238" s="10">
        <v>71.900000000000006</v>
      </c>
      <c r="F1238" s="10">
        <v>11.3</v>
      </c>
      <c r="G1238" s="10">
        <v>7.3</v>
      </c>
      <c r="H1238" s="10">
        <v>14.4</v>
      </c>
      <c r="I1238" s="10">
        <v>5</v>
      </c>
      <c r="J1238" s="10">
        <v>76.3</v>
      </c>
      <c r="K1238" s="10">
        <v>73.900000000000006</v>
      </c>
      <c r="L1238" s="10">
        <v>56.3</v>
      </c>
      <c r="M1238" s="10">
        <v>36.1</v>
      </c>
      <c r="N1238" s="10">
        <v>74.7</v>
      </c>
      <c r="O1238" s="10">
        <v>18.899999999999999</v>
      </c>
      <c r="P1238" s="10">
        <v>27.1</v>
      </c>
      <c r="Q1238" s="10">
        <v>34.200000000000003</v>
      </c>
      <c r="R1238" s="114"/>
      <c r="S1238" s="99"/>
      <c r="T1238" s="99"/>
      <c r="U1238" s="99"/>
      <c r="V1238" s="99"/>
      <c r="W1238" s="99"/>
      <c r="X1238" s="99"/>
      <c r="Y1238" s="99"/>
      <c r="Z1238" s="99"/>
      <c r="AA1238" s="99"/>
      <c r="AB1238" s="99"/>
      <c r="AC1238" s="99"/>
      <c r="AD1238" s="99"/>
      <c r="AE1238" s="99"/>
      <c r="AF1238" s="99"/>
      <c r="AG1238" s="99"/>
      <c r="AH1238" s="99"/>
      <c r="AI1238" s="99"/>
      <c r="AJ1238" s="99"/>
      <c r="AK1238" s="99"/>
      <c r="AL1238" s="99"/>
      <c r="AM1238" s="99"/>
      <c r="AN1238" s="99"/>
      <c r="AO1238" s="52"/>
      <c r="AP1238" s="52"/>
      <c r="AQ1238" s="52"/>
    </row>
    <row r="1239" spans="1:43">
      <c r="A1239" s="1" t="s">
        <v>10</v>
      </c>
      <c r="B1239" s="3">
        <v>13121006400</v>
      </c>
      <c r="C1239" s="3"/>
      <c r="D1239" s="10">
        <v>68.5</v>
      </c>
      <c r="E1239" s="10">
        <v>57</v>
      </c>
      <c r="F1239" s="16">
        <v>3.2</v>
      </c>
      <c r="G1239" s="10">
        <v>12.6</v>
      </c>
      <c r="H1239" s="10">
        <v>13.3</v>
      </c>
      <c r="I1239" s="10">
        <v>10.1</v>
      </c>
      <c r="J1239" s="10">
        <v>68.5</v>
      </c>
      <c r="K1239" s="10">
        <v>60.2</v>
      </c>
      <c r="L1239" s="10">
        <v>47.6</v>
      </c>
      <c r="M1239" s="10">
        <v>42.7</v>
      </c>
      <c r="N1239" s="10">
        <v>50.8</v>
      </c>
      <c r="O1239" s="10">
        <v>31.3</v>
      </c>
      <c r="P1239" s="10">
        <v>47.7</v>
      </c>
      <c r="Q1239" s="10">
        <v>14.5</v>
      </c>
      <c r="R1239" s="114"/>
      <c r="S1239" s="99"/>
      <c r="T1239" s="99"/>
      <c r="U1239" s="99"/>
      <c r="V1239" s="99"/>
      <c r="W1239" s="99"/>
      <c r="X1239" s="99"/>
      <c r="Y1239" s="99"/>
      <c r="Z1239" s="99"/>
      <c r="AA1239" s="99"/>
      <c r="AB1239" s="99"/>
      <c r="AC1239" s="99"/>
      <c r="AD1239" s="99"/>
      <c r="AE1239" s="99"/>
      <c r="AF1239" s="99"/>
      <c r="AG1239" s="99"/>
      <c r="AH1239" s="99"/>
      <c r="AI1239" s="99"/>
      <c r="AJ1239" s="99"/>
      <c r="AK1239" s="99"/>
      <c r="AL1239" s="99"/>
      <c r="AM1239" s="99"/>
      <c r="AN1239" s="99"/>
      <c r="AO1239" s="52"/>
      <c r="AP1239" s="52"/>
      <c r="AQ1239" s="52"/>
    </row>
    <row r="1240" spans="1:43">
      <c r="A1240" s="1" t="s">
        <v>10</v>
      </c>
      <c r="B1240" s="1">
        <v>13121006500</v>
      </c>
      <c r="C1240" s="1"/>
      <c r="D1240" s="10">
        <v>74.8</v>
      </c>
      <c r="E1240" s="10">
        <v>71.900000000000006</v>
      </c>
      <c r="F1240" s="10">
        <v>14.8</v>
      </c>
      <c r="G1240" s="10">
        <v>7.3</v>
      </c>
      <c r="H1240" s="10">
        <v>15</v>
      </c>
      <c r="I1240" s="10">
        <v>5.2</v>
      </c>
      <c r="J1240" s="10">
        <v>28.5</v>
      </c>
      <c r="K1240" s="10">
        <v>46.8</v>
      </c>
      <c r="L1240" s="10">
        <v>40.200000000000003</v>
      </c>
      <c r="M1240" s="10">
        <v>22</v>
      </c>
      <c r="N1240" s="10">
        <v>74.7</v>
      </c>
      <c r="O1240" s="10">
        <v>30.6</v>
      </c>
      <c r="P1240" s="10">
        <v>31.4</v>
      </c>
      <c r="Q1240" s="10">
        <v>20.100000000000001</v>
      </c>
      <c r="R1240" s="114"/>
      <c r="S1240" s="99"/>
      <c r="T1240" s="99"/>
      <c r="U1240" s="99"/>
      <c r="V1240" s="99"/>
      <c r="W1240" s="99"/>
      <c r="X1240" s="99"/>
      <c r="Y1240" s="99"/>
      <c r="Z1240" s="99"/>
      <c r="AA1240" s="99"/>
      <c r="AB1240" s="99"/>
      <c r="AC1240" s="99"/>
      <c r="AD1240" s="99"/>
      <c r="AE1240" s="99"/>
      <c r="AF1240" s="99"/>
      <c r="AG1240" s="99"/>
      <c r="AH1240" s="99"/>
      <c r="AI1240" s="99"/>
      <c r="AJ1240" s="99"/>
      <c r="AK1240" s="99"/>
      <c r="AL1240" s="99"/>
      <c r="AM1240" s="99"/>
      <c r="AN1240" s="99"/>
      <c r="AO1240" s="52"/>
      <c r="AP1240" s="52"/>
      <c r="AQ1240" s="52"/>
    </row>
    <row r="1241" spans="1:43">
      <c r="A1241" s="1" t="s">
        <v>10</v>
      </c>
      <c r="B1241" s="1">
        <v>13121006601</v>
      </c>
      <c r="C1241" s="1"/>
      <c r="D1241" s="10">
        <v>74.8</v>
      </c>
      <c r="E1241" s="10">
        <v>71.900000000000006</v>
      </c>
      <c r="F1241" s="10">
        <v>14.8</v>
      </c>
      <c r="G1241" s="10">
        <v>7.3</v>
      </c>
      <c r="H1241" s="10">
        <v>10.5</v>
      </c>
      <c r="I1241" s="10">
        <v>2.6</v>
      </c>
      <c r="J1241" s="10">
        <v>34.4</v>
      </c>
      <c r="K1241" s="10">
        <v>48.3</v>
      </c>
      <c r="L1241" s="10">
        <v>43.8</v>
      </c>
      <c r="M1241" s="10">
        <v>29.2</v>
      </c>
      <c r="N1241" s="10">
        <v>74.7</v>
      </c>
      <c r="O1241" s="10">
        <v>20</v>
      </c>
      <c r="P1241" s="10">
        <v>41.2</v>
      </c>
      <c r="Q1241" s="10">
        <v>17.399999999999999</v>
      </c>
      <c r="R1241" s="114"/>
      <c r="S1241" s="99"/>
      <c r="T1241" s="99"/>
      <c r="U1241" s="99"/>
      <c r="V1241" s="99"/>
      <c r="W1241" s="99"/>
      <c r="X1241" s="99"/>
      <c r="Y1241" s="99"/>
      <c r="Z1241" s="99"/>
      <c r="AA1241" s="99"/>
      <c r="AB1241" s="99"/>
      <c r="AC1241" s="99"/>
      <c r="AD1241" s="99"/>
      <c r="AE1241" s="99"/>
      <c r="AF1241" s="99"/>
      <c r="AG1241" s="99"/>
      <c r="AH1241" s="99"/>
      <c r="AI1241" s="99"/>
      <c r="AJ1241" s="99"/>
      <c r="AK1241" s="99"/>
      <c r="AL1241" s="99"/>
      <c r="AM1241" s="99"/>
      <c r="AN1241" s="99"/>
      <c r="AO1241" s="52"/>
      <c r="AP1241" s="52"/>
      <c r="AQ1241" s="52"/>
    </row>
    <row r="1242" spans="1:43">
      <c r="A1242" s="1" t="s">
        <v>10</v>
      </c>
      <c r="B1242" s="1">
        <v>13121006602</v>
      </c>
      <c r="C1242" s="1"/>
      <c r="D1242" s="10">
        <v>74.8</v>
      </c>
      <c r="E1242" s="10">
        <v>71.900000000000006</v>
      </c>
      <c r="F1242" s="10">
        <v>12</v>
      </c>
      <c r="G1242" s="10">
        <v>7.3</v>
      </c>
      <c r="H1242" s="10">
        <v>13.8</v>
      </c>
      <c r="I1242" s="10">
        <v>13.3</v>
      </c>
      <c r="J1242" s="10">
        <v>66.099999999999994</v>
      </c>
      <c r="K1242" s="10">
        <v>86.8</v>
      </c>
      <c r="L1242" s="10">
        <v>65.7</v>
      </c>
      <c r="M1242" s="10">
        <v>36.200000000000003</v>
      </c>
      <c r="N1242" s="10">
        <v>74.7</v>
      </c>
      <c r="O1242" s="10">
        <v>29.7</v>
      </c>
      <c r="P1242" s="10">
        <v>31.3</v>
      </c>
      <c r="Q1242" s="10">
        <v>33.5</v>
      </c>
      <c r="R1242" s="114"/>
      <c r="S1242" s="99"/>
      <c r="T1242" s="99"/>
      <c r="U1242" s="99"/>
      <c r="V1242" s="99"/>
      <c r="W1242" s="99"/>
      <c r="X1242" s="99"/>
      <c r="Y1242" s="99"/>
      <c r="Z1242" s="99"/>
      <c r="AA1242" s="99"/>
      <c r="AB1242" s="99"/>
      <c r="AC1242" s="99"/>
      <c r="AD1242" s="99"/>
      <c r="AE1242" s="99"/>
      <c r="AF1242" s="99"/>
      <c r="AG1242" s="99"/>
      <c r="AH1242" s="99"/>
      <c r="AI1242" s="99"/>
      <c r="AJ1242" s="99"/>
      <c r="AK1242" s="99"/>
      <c r="AL1242" s="99"/>
      <c r="AM1242" s="99"/>
      <c r="AN1242" s="99"/>
      <c r="AO1242" s="52"/>
      <c r="AP1242" s="52"/>
      <c r="AQ1242" s="52"/>
    </row>
    <row r="1243" spans="1:43">
      <c r="A1243" s="1" t="s">
        <v>10</v>
      </c>
      <c r="B1243" s="1">
        <v>13121006700</v>
      </c>
      <c r="C1243" s="1"/>
      <c r="D1243" s="10">
        <v>74.8</v>
      </c>
      <c r="E1243" s="10">
        <v>71.900000000000006</v>
      </c>
      <c r="F1243" s="10">
        <v>13.7</v>
      </c>
      <c r="G1243" s="10">
        <v>11.8</v>
      </c>
      <c r="H1243" s="10">
        <v>14.6</v>
      </c>
      <c r="I1243" s="10">
        <v>6.8</v>
      </c>
      <c r="J1243" s="10">
        <v>50.3</v>
      </c>
      <c r="K1243" s="10">
        <v>72.3</v>
      </c>
      <c r="L1243" s="10">
        <v>46.4</v>
      </c>
      <c r="M1243" s="10">
        <v>23.7</v>
      </c>
      <c r="N1243" s="10">
        <v>74.7</v>
      </c>
      <c r="O1243" s="10">
        <v>25.4</v>
      </c>
      <c r="P1243" s="10">
        <v>27.9</v>
      </c>
      <c r="Q1243" s="10">
        <v>14.2</v>
      </c>
      <c r="R1243" s="114"/>
      <c r="S1243" s="99"/>
      <c r="T1243" s="99"/>
      <c r="U1243" s="99"/>
      <c r="V1243" s="99"/>
      <c r="W1243" s="99"/>
      <c r="X1243" s="99"/>
      <c r="Y1243" s="99"/>
      <c r="Z1243" s="99"/>
      <c r="AA1243" s="99"/>
      <c r="AB1243" s="99"/>
      <c r="AC1243" s="99"/>
      <c r="AD1243" s="99"/>
      <c r="AE1243" s="99"/>
      <c r="AF1243" s="99"/>
      <c r="AG1243" s="99"/>
      <c r="AH1243" s="99"/>
      <c r="AI1243" s="99"/>
      <c r="AJ1243" s="99"/>
      <c r="AK1243" s="99"/>
      <c r="AL1243" s="99"/>
      <c r="AM1243" s="99"/>
      <c r="AN1243" s="99"/>
      <c r="AO1243" s="52"/>
      <c r="AP1243" s="52"/>
      <c r="AQ1243" s="52"/>
    </row>
    <row r="1244" spans="1:43">
      <c r="A1244" s="1" t="s">
        <v>10</v>
      </c>
      <c r="B1244" s="1">
        <v>13121006801</v>
      </c>
      <c r="C1244" s="1"/>
      <c r="D1244" s="10">
        <v>74.8</v>
      </c>
      <c r="E1244" s="10">
        <v>71.900000000000006</v>
      </c>
      <c r="F1244" s="10">
        <v>3.2</v>
      </c>
      <c r="G1244" s="10">
        <v>11.8</v>
      </c>
      <c r="H1244" s="10">
        <v>10.631500000000001</v>
      </c>
      <c r="I1244" s="10">
        <v>17.171199999999999</v>
      </c>
      <c r="J1244" s="10">
        <v>49.597000000000001</v>
      </c>
      <c r="K1244" s="10">
        <v>59.304000000000002</v>
      </c>
      <c r="L1244" s="10">
        <v>53.055599999999998</v>
      </c>
      <c r="M1244" s="10">
        <v>30.429600000000001</v>
      </c>
      <c r="N1244" s="10">
        <v>74.7</v>
      </c>
      <c r="O1244" s="10">
        <v>24.1</v>
      </c>
      <c r="P1244" s="10">
        <v>43.596600000000002</v>
      </c>
      <c r="Q1244" s="10">
        <v>16.816199999999998</v>
      </c>
      <c r="R1244" s="114"/>
      <c r="S1244" s="99"/>
      <c r="T1244" s="99"/>
      <c r="U1244" s="99"/>
      <c r="V1244" s="99"/>
      <c r="W1244" s="99"/>
      <c r="X1244" s="99"/>
      <c r="Y1244" s="99"/>
      <c r="Z1244" s="99"/>
      <c r="AA1244" s="99"/>
      <c r="AB1244" s="99"/>
      <c r="AC1244" s="99"/>
      <c r="AD1244" s="99"/>
      <c r="AE1244" s="99"/>
      <c r="AF1244" s="99"/>
      <c r="AG1244" s="99"/>
      <c r="AH1244" s="99"/>
      <c r="AI1244" s="99"/>
      <c r="AJ1244" s="99"/>
      <c r="AK1244" s="99"/>
      <c r="AL1244" s="99"/>
      <c r="AM1244" s="99"/>
      <c r="AN1244" s="99"/>
      <c r="AO1244" s="52"/>
      <c r="AP1244" s="52"/>
      <c r="AQ1244" s="52"/>
    </row>
    <row r="1245" spans="1:43">
      <c r="A1245" s="1" t="s">
        <v>10</v>
      </c>
      <c r="B1245" s="1">
        <v>13121006802</v>
      </c>
      <c r="C1245" s="1"/>
      <c r="D1245" s="10">
        <v>73.2</v>
      </c>
      <c r="E1245" s="10">
        <v>71.2</v>
      </c>
      <c r="F1245" s="10">
        <v>8.8000000000000007</v>
      </c>
      <c r="G1245" s="10">
        <v>10.4</v>
      </c>
      <c r="H1245" s="10">
        <v>16.2</v>
      </c>
      <c r="I1245" s="10">
        <v>6.5</v>
      </c>
      <c r="J1245" s="10">
        <v>93.4</v>
      </c>
      <c r="K1245" s="10">
        <v>95.2</v>
      </c>
      <c r="L1245" s="10">
        <v>42.1</v>
      </c>
      <c r="M1245" s="10">
        <v>48.3</v>
      </c>
      <c r="N1245" s="10">
        <v>70.2</v>
      </c>
      <c r="O1245" s="10">
        <v>28.6</v>
      </c>
      <c r="P1245" s="10">
        <v>42.7</v>
      </c>
      <c r="Q1245" s="10">
        <v>48.8</v>
      </c>
      <c r="R1245" s="114"/>
      <c r="S1245" s="99"/>
      <c r="T1245" s="99"/>
      <c r="U1245" s="99"/>
      <c r="V1245" s="99"/>
      <c r="W1245" s="99"/>
      <c r="X1245" s="99"/>
      <c r="Y1245" s="99"/>
      <c r="Z1245" s="99"/>
      <c r="AA1245" s="99"/>
      <c r="AB1245" s="99"/>
      <c r="AC1245" s="99"/>
      <c r="AD1245" s="99"/>
      <c r="AE1245" s="99"/>
      <c r="AF1245" s="99"/>
      <c r="AG1245" s="99"/>
      <c r="AH1245" s="99"/>
      <c r="AI1245" s="99"/>
      <c r="AJ1245" s="99"/>
      <c r="AK1245" s="99"/>
      <c r="AL1245" s="99"/>
      <c r="AM1245" s="99"/>
      <c r="AN1245" s="99"/>
      <c r="AO1245" s="52"/>
      <c r="AP1245" s="52"/>
      <c r="AQ1245" s="52"/>
    </row>
    <row r="1246" spans="1:43">
      <c r="A1246" s="1" t="s">
        <v>10</v>
      </c>
      <c r="B1246" s="1">
        <v>13121006900</v>
      </c>
      <c r="C1246" s="1"/>
      <c r="D1246" s="10">
        <v>68.5</v>
      </c>
      <c r="E1246" s="10">
        <v>57</v>
      </c>
      <c r="F1246" s="10">
        <v>12.7</v>
      </c>
      <c r="G1246" s="10">
        <v>12.6</v>
      </c>
      <c r="H1246" s="10">
        <v>6.7</v>
      </c>
      <c r="I1246" s="10">
        <v>33.1</v>
      </c>
      <c r="J1246" s="10">
        <v>41.2</v>
      </c>
      <c r="K1246" s="10">
        <v>46.2</v>
      </c>
      <c r="L1246" s="10">
        <v>42.2</v>
      </c>
      <c r="M1246" s="10">
        <v>25.2</v>
      </c>
      <c r="N1246" s="10">
        <v>50.8</v>
      </c>
      <c r="O1246" s="10">
        <v>20.8</v>
      </c>
      <c r="P1246" s="10">
        <v>40.200000000000003</v>
      </c>
      <c r="Q1246" s="10">
        <v>18.7</v>
      </c>
      <c r="R1246" s="114"/>
      <c r="S1246" s="99"/>
      <c r="T1246" s="99"/>
      <c r="U1246" s="99"/>
      <c r="V1246" s="99"/>
      <c r="W1246" s="99"/>
      <c r="X1246" s="99"/>
      <c r="Y1246" s="99"/>
      <c r="Z1246" s="99"/>
      <c r="AA1246" s="99"/>
      <c r="AB1246" s="99"/>
      <c r="AC1246" s="99"/>
      <c r="AD1246" s="99"/>
      <c r="AE1246" s="99"/>
      <c r="AF1246" s="99"/>
      <c r="AG1246" s="99"/>
      <c r="AH1246" s="99"/>
      <c r="AI1246" s="99"/>
      <c r="AJ1246" s="99"/>
      <c r="AK1246" s="99"/>
      <c r="AL1246" s="99"/>
      <c r="AM1246" s="99"/>
      <c r="AN1246" s="99"/>
      <c r="AO1246" s="52"/>
      <c r="AP1246" s="52"/>
      <c r="AQ1246" s="52"/>
    </row>
    <row r="1247" spans="1:43">
      <c r="A1247" s="1" t="s">
        <v>10</v>
      </c>
      <c r="B1247" s="1">
        <v>13121007001</v>
      </c>
      <c r="C1247" s="1"/>
      <c r="D1247" s="12">
        <v>72.099999999999994</v>
      </c>
      <c r="E1247" s="12">
        <v>70.7</v>
      </c>
      <c r="F1247" s="12">
        <v>15.7</v>
      </c>
      <c r="G1247" s="12">
        <v>9.6999999999999993</v>
      </c>
      <c r="H1247" s="12">
        <v>13.4</v>
      </c>
      <c r="I1247" s="12">
        <v>11</v>
      </c>
      <c r="J1247" s="12">
        <v>63.4</v>
      </c>
      <c r="K1247" s="12">
        <v>54.9</v>
      </c>
      <c r="L1247" s="12">
        <v>46.8</v>
      </c>
      <c r="M1247" s="12">
        <v>27.9</v>
      </c>
      <c r="N1247" s="12">
        <v>67.5</v>
      </c>
      <c r="O1247" s="12">
        <v>30.9</v>
      </c>
      <c r="P1247" s="12">
        <v>27.5</v>
      </c>
      <c r="Q1247" s="12">
        <v>15</v>
      </c>
      <c r="R1247" s="114"/>
      <c r="S1247" s="99"/>
      <c r="T1247" s="99"/>
      <c r="U1247" s="99"/>
      <c r="V1247" s="99"/>
      <c r="W1247" s="99"/>
      <c r="X1247" s="99"/>
      <c r="Y1247" s="99"/>
      <c r="Z1247" s="99"/>
      <c r="AA1247" s="99"/>
      <c r="AB1247" s="99"/>
      <c r="AC1247" s="99"/>
      <c r="AD1247" s="99"/>
      <c r="AE1247" s="99"/>
      <c r="AF1247" s="99"/>
      <c r="AG1247" s="99"/>
      <c r="AH1247" s="99"/>
      <c r="AI1247" s="99"/>
      <c r="AJ1247" s="99"/>
      <c r="AK1247" s="99"/>
      <c r="AL1247" s="99"/>
      <c r="AM1247" s="99"/>
      <c r="AN1247" s="99"/>
      <c r="AO1247" s="52"/>
      <c r="AP1247" s="52"/>
      <c r="AQ1247" s="52"/>
    </row>
    <row r="1248" spans="1:43">
      <c r="A1248" s="1" t="s">
        <v>10</v>
      </c>
      <c r="B1248" s="1">
        <v>13121007002</v>
      </c>
      <c r="C1248" s="1"/>
      <c r="D1248" s="12">
        <v>70.3</v>
      </c>
      <c r="E1248" s="12">
        <v>69.900000000000006</v>
      </c>
      <c r="F1248" s="12">
        <v>19.8</v>
      </c>
      <c r="G1248" s="12">
        <v>8.6999999999999993</v>
      </c>
      <c r="H1248" s="12">
        <v>10.8</v>
      </c>
      <c r="I1248" s="12">
        <v>11.6</v>
      </c>
      <c r="J1248" s="12">
        <v>41.5</v>
      </c>
      <c r="K1248" s="12">
        <v>67.2</v>
      </c>
      <c r="L1248" s="12">
        <v>70.8</v>
      </c>
      <c r="M1248" s="12">
        <v>34.700000000000003</v>
      </c>
      <c r="N1248" s="12">
        <v>63.9</v>
      </c>
      <c r="O1248" s="12">
        <v>24.8</v>
      </c>
      <c r="P1248" s="12">
        <v>40.4</v>
      </c>
      <c r="Q1248" s="12">
        <v>35.200000000000003</v>
      </c>
      <c r="R1248" s="114"/>
      <c r="S1248" s="99"/>
      <c r="T1248" s="99"/>
      <c r="U1248" s="99"/>
      <c r="V1248" s="99"/>
      <c r="W1248" s="99"/>
      <c r="X1248" s="99"/>
      <c r="Y1248" s="99"/>
      <c r="Z1248" s="99"/>
      <c r="AA1248" s="99"/>
      <c r="AB1248" s="99"/>
      <c r="AC1248" s="99"/>
      <c r="AD1248" s="99"/>
      <c r="AE1248" s="99"/>
      <c r="AF1248" s="99"/>
      <c r="AG1248" s="99"/>
      <c r="AH1248" s="99"/>
      <c r="AI1248" s="99"/>
      <c r="AJ1248" s="99"/>
      <c r="AK1248" s="99"/>
      <c r="AL1248" s="99"/>
      <c r="AM1248" s="99"/>
      <c r="AN1248" s="99"/>
      <c r="AO1248" s="52"/>
      <c r="AP1248" s="52"/>
      <c r="AQ1248" s="52"/>
    </row>
    <row r="1249" spans="1:43">
      <c r="A1249" s="1" t="s">
        <v>10</v>
      </c>
      <c r="B1249" s="1">
        <v>13121007100</v>
      </c>
      <c r="C1249" s="1"/>
      <c r="D1249" s="10">
        <v>72.599999999999994</v>
      </c>
      <c r="E1249" s="10">
        <v>70.400000000000006</v>
      </c>
      <c r="F1249" s="10">
        <v>10.199999999999999</v>
      </c>
      <c r="G1249" s="10">
        <v>10.3</v>
      </c>
      <c r="H1249" s="10">
        <v>13.8</v>
      </c>
      <c r="I1249" s="10">
        <v>24.4</v>
      </c>
      <c r="J1249" s="10">
        <v>58.5</v>
      </c>
      <c r="K1249" s="10">
        <v>68.599999999999994</v>
      </c>
      <c r="L1249" s="10">
        <v>55.5</v>
      </c>
      <c r="M1249" s="10">
        <v>32.6</v>
      </c>
      <c r="N1249" s="10">
        <v>68.3</v>
      </c>
      <c r="O1249" s="10">
        <v>28.2</v>
      </c>
      <c r="P1249" s="10">
        <v>41</v>
      </c>
      <c r="Q1249" s="10">
        <v>9.6</v>
      </c>
      <c r="R1249" s="114"/>
      <c r="S1249" s="99"/>
      <c r="T1249" s="99"/>
      <c r="U1249" s="99"/>
      <c r="V1249" s="99"/>
      <c r="W1249" s="99"/>
      <c r="X1249" s="99"/>
      <c r="Y1249" s="99"/>
      <c r="Z1249" s="99"/>
      <c r="AA1249" s="99"/>
      <c r="AB1249" s="99"/>
      <c r="AC1249" s="99"/>
      <c r="AD1249" s="99"/>
      <c r="AE1249" s="99"/>
      <c r="AF1249" s="99"/>
      <c r="AG1249" s="99"/>
      <c r="AH1249" s="99"/>
      <c r="AI1249" s="99"/>
      <c r="AJ1249" s="99"/>
      <c r="AK1249" s="99"/>
      <c r="AL1249" s="99"/>
      <c r="AM1249" s="99"/>
      <c r="AN1249" s="99"/>
      <c r="AO1249" s="52"/>
      <c r="AP1249" s="52"/>
      <c r="AQ1249" s="52"/>
    </row>
    <row r="1250" spans="1:43">
      <c r="A1250" s="1" t="s">
        <v>10</v>
      </c>
      <c r="B1250" s="1">
        <v>13121007200</v>
      </c>
      <c r="C1250" s="1"/>
      <c r="D1250" s="12">
        <v>70.3</v>
      </c>
      <c r="E1250" s="12">
        <v>69.900000000000006</v>
      </c>
      <c r="F1250" s="12">
        <v>24.9</v>
      </c>
      <c r="G1250" s="12">
        <v>8.6999999999999993</v>
      </c>
      <c r="H1250" s="12">
        <v>15.1</v>
      </c>
      <c r="I1250" s="12">
        <v>15.3</v>
      </c>
      <c r="J1250" s="12">
        <v>59.5</v>
      </c>
      <c r="K1250" s="12">
        <v>64.2</v>
      </c>
      <c r="L1250" s="12">
        <v>68</v>
      </c>
      <c r="M1250" s="12">
        <v>26.5</v>
      </c>
      <c r="N1250" s="12">
        <v>63.9</v>
      </c>
      <c r="O1250" s="12">
        <v>17.899999999999999</v>
      </c>
      <c r="P1250" s="12">
        <v>25</v>
      </c>
      <c r="Q1250" s="12">
        <v>21.3</v>
      </c>
      <c r="R1250" s="114"/>
      <c r="S1250" s="99"/>
      <c r="T1250" s="99"/>
      <c r="U1250" s="99"/>
      <c r="V1250" s="99"/>
      <c r="W1250" s="99"/>
      <c r="X1250" s="99"/>
      <c r="Y1250" s="99"/>
      <c r="Z1250" s="99"/>
      <c r="AA1250" s="99"/>
      <c r="AB1250" s="99"/>
      <c r="AC1250" s="99"/>
      <c r="AD1250" s="99"/>
      <c r="AE1250" s="99"/>
      <c r="AF1250" s="99"/>
      <c r="AG1250" s="99"/>
      <c r="AH1250" s="99"/>
      <c r="AI1250" s="99"/>
      <c r="AJ1250" s="99"/>
      <c r="AK1250" s="99"/>
      <c r="AL1250" s="99"/>
      <c r="AM1250" s="99"/>
      <c r="AN1250" s="99"/>
      <c r="AO1250" s="52"/>
      <c r="AP1250" s="52"/>
      <c r="AQ1250" s="52"/>
    </row>
    <row r="1251" spans="1:43">
      <c r="A1251" s="1" t="s">
        <v>10</v>
      </c>
      <c r="B1251" s="1">
        <v>13121007300</v>
      </c>
      <c r="C1251" s="1"/>
      <c r="D1251" s="12">
        <v>70.3</v>
      </c>
      <c r="E1251" s="12">
        <v>69.900000000000006</v>
      </c>
      <c r="F1251" s="12">
        <v>22.7</v>
      </c>
      <c r="G1251" s="12">
        <v>8.6999999999999993</v>
      </c>
      <c r="H1251" s="12">
        <v>14.1</v>
      </c>
      <c r="I1251" s="12">
        <v>10.6</v>
      </c>
      <c r="J1251" s="12">
        <v>65.900000000000006</v>
      </c>
      <c r="K1251" s="12">
        <v>71.7</v>
      </c>
      <c r="L1251" s="12">
        <v>51.8</v>
      </c>
      <c r="M1251" s="12">
        <v>28.7</v>
      </c>
      <c r="N1251" s="12">
        <v>63.9</v>
      </c>
      <c r="O1251" s="12">
        <v>21.9</v>
      </c>
      <c r="P1251" s="12">
        <v>42.6</v>
      </c>
      <c r="Q1251" s="12">
        <v>29.2</v>
      </c>
      <c r="R1251" s="114"/>
      <c r="S1251" s="99"/>
      <c r="T1251" s="99"/>
      <c r="U1251" s="99"/>
      <c r="V1251" s="99"/>
      <c r="W1251" s="99"/>
      <c r="X1251" s="99"/>
      <c r="Y1251" s="99"/>
      <c r="Z1251" s="99"/>
      <c r="AA1251" s="99"/>
      <c r="AB1251" s="99"/>
      <c r="AC1251" s="99"/>
      <c r="AD1251" s="99"/>
      <c r="AE1251" s="99"/>
      <c r="AF1251" s="99"/>
      <c r="AG1251" s="99"/>
      <c r="AH1251" s="99"/>
      <c r="AI1251" s="99"/>
      <c r="AJ1251" s="99"/>
      <c r="AK1251" s="99"/>
      <c r="AL1251" s="99"/>
      <c r="AM1251" s="99"/>
      <c r="AN1251" s="99"/>
      <c r="AO1251" s="52"/>
      <c r="AP1251" s="52"/>
      <c r="AQ1251" s="52"/>
    </row>
    <row r="1252" spans="1:43">
      <c r="A1252" s="1" t="s">
        <v>10</v>
      </c>
      <c r="B1252" s="1">
        <v>13121007400</v>
      </c>
      <c r="C1252" s="1"/>
      <c r="D1252" s="12">
        <v>70.3</v>
      </c>
      <c r="E1252" s="12">
        <v>69.900000000000006</v>
      </c>
      <c r="F1252" s="12">
        <v>24.4</v>
      </c>
      <c r="G1252" s="12">
        <v>8.6999999999999993</v>
      </c>
      <c r="H1252" s="12">
        <v>14.8</v>
      </c>
      <c r="I1252" s="12">
        <v>11.7</v>
      </c>
      <c r="J1252" s="12">
        <v>53.5</v>
      </c>
      <c r="K1252" s="12">
        <v>87.8</v>
      </c>
      <c r="L1252" s="12">
        <v>49.1</v>
      </c>
      <c r="M1252" s="12">
        <v>38.6</v>
      </c>
      <c r="N1252" s="12">
        <v>63.9</v>
      </c>
      <c r="O1252" s="12">
        <v>43.2</v>
      </c>
      <c r="P1252" s="12">
        <v>51.1</v>
      </c>
      <c r="Q1252" s="12">
        <v>30.6</v>
      </c>
      <c r="R1252" s="114"/>
      <c r="S1252" s="99"/>
      <c r="T1252" s="99"/>
      <c r="U1252" s="99"/>
      <c r="V1252" s="99"/>
      <c r="W1252" s="99"/>
      <c r="X1252" s="99"/>
      <c r="Y1252" s="99"/>
      <c r="Z1252" s="99"/>
      <c r="AA1252" s="99"/>
      <c r="AB1252" s="99"/>
      <c r="AC1252" s="99"/>
      <c r="AD1252" s="99"/>
      <c r="AE1252" s="99"/>
      <c r="AF1252" s="99"/>
      <c r="AG1252" s="99"/>
      <c r="AH1252" s="99"/>
      <c r="AI1252" s="99"/>
      <c r="AJ1252" s="99"/>
      <c r="AK1252" s="99"/>
      <c r="AL1252" s="99"/>
      <c r="AM1252" s="99"/>
      <c r="AN1252" s="99"/>
      <c r="AO1252" s="52"/>
      <c r="AP1252" s="52"/>
      <c r="AQ1252" s="52"/>
    </row>
    <row r="1253" spans="1:43">
      <c r="A1253" s="1" t="s">
        <v>10</v>
      </c>
      <c r="B1253" s="1">
        <v>13121007500</v>
      </c>
      <c r="C1253" s="1"/>
      <c r="D1253" s="12">
        <v>73.400000000000006</v>
      </c>
      <c r="E1253" s="12">
        <v>71.2</v>
      </c>
      <c r="F1253" s="12">
        <v>18.600000000000001</v>
      </c>
      <c r="G1253" s="12">
        <v>7.9</v>
      </c>
      <c r="H1253" s="12">
        <v>13.2</v>
      </c>
      <c r="I1253" s="12">
        <v>16.3</v>
      </c>
      <c r="J1253" s="12">
        <v>48.3</v>
      </c>
      <c r="K1253" s="12">
        <v>62.3</v>
      </c>
      <c r="L1253" s="12">
        <v>53.5</v>
      </c>
      <c r="M1253" s="12">
        <v>31</v>
      </c>
      <c r="N1253" s="12">
        <v>70.599999999999994</v>
      </c>
      <c r="O1253" s="12">
        <v>18.399999999999999</v>
      </c>
      <c r="P1253" s="12">
        <v>31.7</v>
      </c>
      <c r="Q1253" s="12">
        <v>23.1</v>
      </c>
      <c r="R1253" s="114"/>
      <c r="S1253" s="99"/>
      <c r="T1253" s="99"/>
      <c r="U1253" s="99"/>
      <c r="V1253" s="99"/>
      <c r="W1253" s="99"/>
      <c r="X1253" s="99"/>
      <c r="Y1253" s="99"/>
      <c r="Z1253" s="99"/>
      <c r="AA1253" s="99"/>
      <c r="AB1253" s="99"/>
      <c r="AC1253" s="99"/>
      <c r="AD1253" s="99"/>
      <c r="AE1253" s="99"/>
      <c r="AF1253" s="99"/>
      <c r="AG1253" s="99"/>
      <c r="AH1253" s="99"/>
      <c r="AI1253" s="99"/>
      <c r="AJ1253" s="99"/>
      <c r="AK1253" s="99"/>
      <c r="AL1253" s="99"/>
      <c r="AM1253" s="99"/>
      <c r="AN1253" s="99"/>
      <c r="AO1253" s="52"/>
      <c r="AP1253" s="52"/>
      <c r="AQ1253" s="52"/>
    </row>
    <row r="1254" spans="1:43">
      <c r="A1254" s="1" t="s">
        <v>10</v>
      </c>
      <c r="B1254" s="1">
        <v>13121007602</v>
      </c>
      <c r="C1254" s="1"/>
      <c r="D1254" s="12">
        <v>66</v>
      </c>
      <c r="E1254" s="12">
        <v>59.2</v>
      </c>
      <c r="F1254" s="12">
        <v>26.9</v>
      </c>
      <c r="G1254" s="12">
        <v>13.2</v>
      </c>
      <c r="H1254" s="12">
        <v>13.4</v>
      </c>
      <c r="I1254" s="12">
        <v>22.4</v>
      </c>
      <c r="J1254" s="12">
        <v>54.4</v>
      </c>
      <c r="K1254" s="12">
        <v>51.9</v>
      </c>
      <c r="L1254" s="12">
        <v>52.3</v>
      </c>
      <c r="M1254" s="12">
        <v>22.2</v>
      </c>
      <c r="N1254" s="12">
        <v>72.7</v>
      </c>
      <c r="O1254" s="12">
        <v>19</v>
      </c>
      <c r="P1254" s="12">
        <v>29.4</v>
      </c>
      <c r="Q1254" s="12">
        <v>20.3</v>
      </c>
      <c r="R1254" s="114"/>
      <c r="S1254" s="99"/>
      <c r="T1254" s="99"/>
      <c r="U1254" s="99"/>
      <c r="V1254" s="99"/>
      <c r="W1254" s="99"/>
      <c r="X1254" s="99"/>
      <c r="Y1254" s="99"/>
      <c r="Z1254" s="99"/>
      <c r="AA1254" s="99"/>
      <c r="AB1254" s="99"/>
      <c r="AC1254" s="99"/>
      <c r="AD1254" s="99"/>
      <c r="AE1254" s="99"/>
      <c r="AF1254" s="99"/>
      <c r="AG1254" s="99"/>
      <c r="AH1254" s="99"/>
      <c r="AI1254" s="99"/>
      <c r="AJ1254" s="99"/>
      <c r="AK1254" s="99"/>
      <c r="AL1254" s="99"/>
      <c r="AM1254" s="99"/>
      <c r="AN1254" s="99"/>
      <c r="AO1254" s="52"/>
      <c r="AP1254" s="52"/>
      <c r="AQ1254" s="52"/>
    </row>
    <row r="1255" spans="1:43">
      <c r="A1255" s="1" t="s">
        <v>10</v>
      </c>
      <c r="B1255" s="1">
        <v>13121007603</v>
      </c>
      <c r="C1255" s="1"/>
      <c r="D1255" s="12">
        <v>67.400000000000006</v>
      </c>
      <c r="E1255" s="12">
        <v>60.7</v>
      </c>
      <c r="F1255" s="12">
        <v>26.7</v>
      </c>
      <c r="G1255" s="12">
        <v>13</v>
      </c>
      <c r="H1255" s="12">
        <v>14.9</v>
      </c>
      <c r="I1255" s="12">
        <v>12.7064</v>
      </c>
      <c r="J1255" s="12">
        <v>72.400000000000006</v>
      </c>
      <c r="K1255" s="12">
        <v>80.900000000000006</v>
      </c>
      <c r="L1255" s="12">
        <v>60.4</v>
      </c>
      <c r="M1255" s="12">
        <v>30.2</v>
      </c>
      <c r="N1255" s="12">
        <v>73.5</v>
      </c>
      <c r="O1255" s="12">
        <v>24.6</v>
      </c>
      <c r="P1255" s="12">
        <v>35</v>
      </c>
      <c r="Q1255" s="12">
        <v>27.3</v>
      </c>
      <c r="R1255" s="114"/>
      <c r="S1255" s="99"/>
      <c r="T1255" s="99"/>
      <c r="U1255" s="99"/>
      <c r="V1255" s="99"/>
      <c r="W1255" s="99"/>
      <c r="X1255" s="99"/>
      <c r="Y1255" s="99"/>
      <c r="Z1255" s="99"/>
      <c r="AA1255" s="99"/>
      <c r="AB1255" s="99"/>
      <c r="AC1255" s="99"/>
      <c r="AD1255" s="99"/>
      <c r="AE1255" s="99"/>
      <c r="AF1255" s="99"/>
      <c r="AG1255" s="99"/>
      <c r="AH1255" s="99"/>
      <c r="AI1255" s="99"/>
      <c r="AJ1255" s="99"/>
      <c r="AK1255" s="99"/>
      <c r="AL1255" s="99"/>
      <c r="AM1255" s="99"/>
      <c r="AN1255" s="99"/>
      <c r="AO1255" s="52"/>
      <c r="AP1255" s="52"/>
      <c r="AQ1255" s="52"/>
    </row>
    <row r="1256" spans="1:43">
      <c r="A1256" s="1" t="s">
        <v>10</v>
      </c>
      <c r="B1256" s="1">
        <v>13121007604</v>
      </c>
      <c r="C1256" s="1"/>
      <c r="D1256" s="12">
        <v>62.6</v>
      </c>
      <c r="E1256" s="12">
        <v>55.2</v>
      </c>
      <c r="F1256" s="12">
        <v>26</v>
      </c>
      <c r="G1256" s="12">
        <v>13.3</v>
      </c>
      <c r="H1256" s="12">
        <v>17.7</v>
      </c>
      <c r="I1256" s="12">
        <v>28.9</v>
      </c>
      <c r="J1256" s="12">
        <v>73.5</v>
      </c>
      <c r="K1256" s="12">
        <v>70.099999999999994</v>
      </c>
      <c r="L1256" s="12">
        <v>69</v>
      </c>
      <c r="M1256" s="12">
        <v>29.9</v>
      </c>
      <c r="N1256" s="12">
        <v>72.5</v>
      </c>
      <c r="O1256" s="12">
        <v>15.6</v>
      </c>
      <c r="P1256" s="12">
        <v>29.8</v>
      </c>
      <c r="Q1256" s="12">
        <v>19.899999999999999</v>
      </c>
      <c r="R1256" s="114"/>
      <c r="S1256" s="99"/>
      <c r="T1256" s="99"/>
      <c r="U1256" s="99"/>
      <c r="V1256" s="99"/>
      <c r="W1256" s="99"/>
      <c r="X1256" s="99"/>
      <c r="Y1256" s="99"/>
      <c r="Z1256" s="99"/>
      <c r="AA1256" s="99"/>
      <c r="AB1256" s="99"/>
      <c r="AC1256" s="99"/>
      <c r="AD1256" s="99"/>
      <c r="AE1256" s="99"/>
      <c r="AF1256" s="99"/>
      <c r="AG1256" s="99"/>
      <c r="AH1256" s="99"/>
      <c r="AI1256" s="99"/>
      <c r="AJ1256" s="99"/>
      <c r="AK1256" s="99"/>
      <c r="AL1256" s="99"/>
      <c r="AM1256" s="99"/>
      <c r="AN1256" s="99"/>
      <c r="AO1256" s="52"/>
      <c r="AP1256" s="52"/>
      <c r="AQ1256" s="52"/>
    </row>
    <row r="1257" spans="1:43">
      <c r="A1257" s="1" t="s">
        <v>10</v>
      </c>
      <c r="B1257" s="1">
        <v>13121007703</v>
      </c>
      <c r="C1257" s="1"/>
      <c r="D1257" s="10">
        <v>64.099999999999994</v>
      </c>
      <c r="E1257" s="10">
        <v>61.3</v>
      </c>
      <c r="F1257" s="10">
        <v>13.3</v>
      </c>
      <c r="G1257" s="10">
        <v>12.3</v>
      </c>
      <c r="H1257" s="10">
        <v>18</v>
      </c>
      <c r="I1257" s="10">
        <v>17</v>
      </c>
      <c r="J1257" s="10">
        <v>29.3</v>
      </c>
      <c r="K1257" s="10">
        <v>46.1</v>
      </c>
      <c r="L1257" s="10">
        <v>49.4</v>
      </c>
      <c r="M1257" s="10">
        <v>15</v>
      </c>
      <c r="N1257" s="10">
        <v>62.2</v>
      </c>
      <c r="O1257" s="10">
        <v>10.8</v>
      </c>
      <c r="P1257" s="10">
        <v>26</v>
      </c>
      <c r="Q1257" s="10">
        <v>16.7</v>
      </c>
      <c r="R1257" s="114"/>
      <c r="S1257" s="99"/>
      <c r="T1257" s="99"/>
      <c r="U1257" s="99"/>
      <c r="V1257" s="99"/>
      <c r="W1257" s="99"/>
      <c r="X1257" s="99"/>
      <c r="Y1257" s="99"/>
      <c r="Z1257" s="99"/>
      <c r="AA1257" s="99"/>
      <c r="AB1257" s="99"/>
      <c r="AC1257" s="99"/>
      <c r="AD1257" s="99"/>
      <c r="AE1257" s="99"/>
      <c r="AF1257" s="99"/>
      <c r="AG1257" s="99"/>
      <c r="AH1257" s="99"/>
      <c r="AI1257" s="99"/>
      <c r="AJ1257" s="99"/>
      <c r="AK1257" s="99"/>
      <c r="AL1257" s="99"/>
      <c r="AM1257" s="99"/>
      <c r="AN1257" s="99"/>
      <c r="AO1257" s="52"/>
      <c r="AP1257" s="52"/>
      <c r="AQ1257" s="52"/>
    </row>
    <row r="1258" spans="1:43">
      <c r="A1258" s="1" t="s">
        <v>10</v>
      </c>
      <c r="B1258" s="1">
        <v>13121007704</v>
      </c>
      <c r="C1258" s="1"/>
      <c r="D1258" s="12">
        <v>63.9</v>
      </c>
      <c r="E1258" s="12">
        <v>61.6</v>
      </c>
      <c r="F1258" s="12">
        <v>30.4</v>
      </c>
      <c r="G1258" s="12">
        <v>12.6</v>
      </c>
      <c r="H1258" s="12">
        <v>9.5</v>
      </c>
      <c r="I1258" s="12">
        <v>9.4</v>
      </c>
      <c r="J1258" s="12">
        <v>41.5</v>
      </c>
      <c r="K1258" s="12">
        <v>47</v>
      </c>
      <c r="L1258" s="12">
        <v>54.3</v>
      </c>
      <c r="M1258" s="12">
        <v>20.100000000000001</v>
      </c>
      <c r="N1258" s="12">
        <v>61.6</v>
      </c>
      <c r="O1258" s="12">
        <v>19.2</v>
      </c>
      <c r="P1258" s="12">
        <v>33</v>
      </c>
      <c r="Q1258" s="12">
        <v>13.6</v>
      </c>
      <c r="R1258" s="114"/>
      <c r="S1258" s="99"/>
      <c r="T1258" s="99"/>
      <c r="U1258" s="99"/>
      <c r="V1258" s="99"/>
      <c r="W1258" s="99"/>
      <c r="X1258" s="99"/>
      <c r="Y1258" s="99"/>
      <c r="Z1258" s="99"/>
      <c r="AA1258" s="99"/>
      <c r="AB1258" s="99"/>
      <c r="AC1258" s="99"/>
      <c r="AD1258" s="99"/>
      <c r="AE1258" s="99"/>
      <c r="AF1258" s="99"/>
      <c r="AG1258" s="99"/>
      <c r="AH1258" s="99"/>
      <c r="AI1258" s="99"/>
      <c r="AJ1258" s="99"/>
      <c r="AK1258" s="99"/>
      <c r="AL1258" s="99"/>
      <c r="AM1258" s="99"/>
      <c r="AN1258" s="99"/>
      <c r="AO1258" s="52"/>
      <c r="AP1258" s="52"/>
      <c r="AQ1258" s="52"/>
    </row>
    <row r="1259" spans="1:43">
      <c r="A1259" s="1" t="s">
        <v>10</v>
      </c>
      <c r="B1259" s="1">
        <v>13121007705</v>
      </c>
      <c r="C1259" s="1"/>
      <c r="D1259" s="12">
        <v>63.9</v>
      </c>
      <c r="E1259" s="12">
        <v>61.6</v>
      </c>
      <c r="F1259" s="12">
        <v>18.600000000000001</v>
      </c>
      <c r="G1259" s="12">
        <v>12.6</v>
      </c>
      <c r="H1259" s="12">
        <v>13.9</v>
      </c>
      <c r="I1259" s="12">
        <v>12.5402</v>
      </c>
      <c r="J1259" s="12">
        <v>75.7</v>
      </c>
      <c r="K1259" s="12">
        <v>52.8</v>
      </c>
      <c r="L1259" s="12">
        <v>57.8</v>
      </c>
      <c r="M1259" s="12">
        <v>16.100000000000001</v>
      </c>
      <c r="N1259" s="12">
        <v>61.6</v>
      </c>
      <c r="O1259" s="12">
        <v>13.8</v>
      </c>
      <c r="P1259" s="12">
        <v>30.3</v>
      </c>
      <c r="Q1259" s="12">
        <v>20.100000000000001</v>
      </c>
      <c r="R1259" s="114"/>
      <c r="S1259" s="99"/>
      <c r="T1259" s="99"/>
      <c r="U1259" s="99"/>
      <c r="V1259" s="99"/>
      <c r="W1259" s="99"/>
      <c r="X1259" s="99"/>
      <c r="Y1259" s="99"/>
      <c r="Z1259" s="99"/>
      <c r="AA1259" s="99"/>
      <c r="AB1259" s="99"/>
      <c r="AC1259" s="99"/>
      <c r="AD1259" s="99"/>
      <c r="AE1259" s="99"/>
      <c r="AF1259" s="99"/>
      <c r="AG1259" s="99"/>
      <c r="AH1259" s="99"/>
      <c r="AI1259" s="99"/>
      <c r="AJ1259" s="99"/>
      <c r="AK1259" s="99"/>
      <c r="AL1259" s="99"/>
      <c r="AM1259" s="99"/>
      <c r="AN1259" s="99"/>
      <c r="AO1259" s="52"/>
      <c r="AP1259" s="52"/>
      <c r="AQ1259" s="52"/>
    </row>
    <row r="1260" spans="1:43">
      <c r="A1260" s="1" t="s">
        <v>10</v>
      </c>
      <c r="B1260" s="1">
        <v>13121007706</v>
      </c>
      <c r="C1260" s="1"/>
      <c r="D1260" s="12">
        <v>65.900000000000006</v>
      </c>
      <c r="E1260" s="12">
        <v>62</v>
      </c>
      <c r="F1260" s="12">
        <v>34.9</v>
      </c>
      <c r="G1260" s="12">
        <v>12.9</v>
      </c>
      <c r="H1260" s="12">
        <v>12.3</v>
      </c>
      <c r="I1260" s="12">
        <v>6.4</v>
      </c>
      <c r="J1260" s="12">
        <v>24.9</v>
      </c>
      <c r="K1260" s="12">
        <v>38.299999999999997</v>
      </c>
      <c r="L1260" s="12">
        <v>49.2</v>
      </c>
      <c r="M1260" s="12">
        <v>12.4</v>
      </c>
      <c r="N1260" s="12">
        <v>64.900000000000006</v>
      </c>
      <c r="O1260" s="12">
        <v>4.3</v>
      </c>
      <c r="P1260" s="12">
        <v>20.6</v>
      </c>
      <c r="Q1260" s="12">
        <v>13.4</v>
      </c>
      <c r="R1260" s="114"/>
      <c r="S1260" s="99"/>
      <c r="T1260" s="99"/>
      <c r="U1260" s="99"/>
      <c r="V1260" s="99"/>
      <c r="W1260" s="99"/>
      <c r="X1260" s="99"/>
      <c r="Y1260" s="99"/>
      <c r="Z1260" s="99"/>
      <c r="AA1260" s="99"/>
      <c r="AB1260" s="99"/>
      <c r="AC1260" s="99"/>
      <c r="AD1260" s="99"/>
      <c r="AE1260" s="99"/>
      <c r="AF1260" s="99"/>
      <c r="AG1260" s="99"/>
      <c r="AH1260" s="99"/>
      <c r="AI1260" s="99"/>
      <c r="AJ1260" s="99"/>
      <c r="AK1260" s="99"/>
      <c r="AL1260" s="99"/>
      <c r="AM1260" s="99"/>
      <c r="AN1260" s="99"/>
      <c r="AO1260" s="52"/>
      <c r="AP1260" s="52"/>
      <c r="AQ1260" s="52"/>
    </row>
    <row r="1261" spans="1:43">
      <c r="A1261" s="1" t="s">
        <v>10</v>
      </c>
      <c r="B1261" s="1">
        <v>13121007802</v>
      </c>
      <c r="C1261" s="1"/>
      <c r="D1261" s="12">
        <v>68.099999999999994</v>
      </c>
      <c r="E1261" s="12">
        <v>61.9</v>
      </c>
      <c r="F1261" s="12">
        <v>26.4</v>
      </c>
      <c r="G1261" s="12">
        <v>12.9</v>
      </c>
      <c r="H1261" s="12">
        <v>12.1</v>
      </c>
      <c r="I1261" s="12">
        <v>5.5</v>
      </c>
      <c r="J1261" s="12">
        <v>31.2</v>
      </c>
      <c r="K1261" s="12">
        <v>39.9</v>
      </c>
      <c r="L1261" s="12">
        <v>42.3</v>
      </c>
      <c r="M1261" s="12">
        <v>12.8</v>
      </c>
      <c r="N1261" s="12">
        <v>68.5</v>
      </c>
      <c r="O1261" s="12">
        <v>8.3000000000000007</v>
      </c>
      <c r="P1261" s="12">
        <v>23.2</v>
      </c>
      <c r="Q1261" s="12">
        <v>19.2</v>
      </c>
      <c r="R1261" s="114"/>
      <c r="S1261" s="99"/>
      <c r="T1261" s="99"/>
      <c r="U1261" s="99"/>
      <c r="V1261" s="99"/>
      <c r="W1261" s="99"/>
      <c r="X1261" s="99"/>
      <c r="Y1261" s="99"/>
      <c r="Z1261" s="99"/>
      <c r="AA1261" s="99"/>
      <c r="AB1261" s="99"/>
      <c r="AC1261" s="99"/>
      <c r="AD1261" s="99"/>
      <c r="AE1261" s="99"/>
      <c r="AF1261" s="99"/>
      <c r="AG1261" s="99"/>
      <c r="AH1261" s="99"/>
      <c r="AI1261" s="99"/>
      <c r="AJ1261" s="99"/>
      <c r="AK1261" s="99"/>
      <c r="AL1261" s="99"/>
      <c r="AM1261" s="99"/>
      <c r="AN1261" s="99"/>
      <c r="AO1261" s="52"/>
      <c r="AP1261" s="52"/>
      <c r="AQ1261" s="52"/>
    </row>
    <row r="1262" spans="1:43">
      <c r="A1262" s="1" t="s">
        <v>10</v>
      </c>
      <c r="B1262" s="1">
        <v>13121007805</v>
      </c>
      <c r="C1262" s="1"/>
      <c r="D1262" s="12">
        <v>72.599999999999994</v>
      </c>
      <c r="E1262" s="12">
        <v>60.9</v>
      </c>
      <c r="F1262" s="12">
        <v>29.6</v>
      </c>
      <c r="G1262" s="12">
        <v>14.5</v>
      </c>
      <c r="H1262" s="12">
        <v>11.5</v>
      </c>
      <c r="I1262" s="12">
        <v>15</v>
      </c>
      <c r="J1262" s="12">
        <v>44.7</v>
      </c>
      <c r="K1262" s="12">
        <v>41.2</v>
      </c>
      <c r="L1262" s="12">
        <v>53.5</v>
      </c>
      <c r="M1262" s="12">
        <v>32</v>
      </c>
      <c r="N1262" s="12">
        <v>78.5</v>
      </c>
      <c r="O1262" s="12">
        <v>9.6</v>
      </c>
      <c r="P1262" s="12">
        <v>28.6</v>
      </c>
      <c r="Q1262" s="12">
        <v>14.7</v>
      </c>
      <c r="R1262" s="114"/>
      <c r="S1262" s="99"/>
      <c r="T1262" s="99"/>
      <c r="U1262" s="99"/>
      <c r="V1262" s="99"/>
      <c r="W1262" s="99"/>
      <c r="X1262" s="99"/>
      <c r="Y1262" s="99"/>
      <c r="Z1262" s="99"/>
      <c r="AA1262" s="99"/>
      <c r="AB1262" s="99"/>
      <c r="AC1262" s="99"/>
      <c r="AD1262" s="99"/>
      <c r="AE1262" s="99"/>
      <c r="AF1262" s="99"/>
      <c r="AG1262" s="99"/>
      <c r="AH1262" s="99"/>
      <c r="AI1262" s="99"/>
      <c r="AJ1262" s="99"/>
      <c r="AK1262" s="99"/>
      <c r="AL1262" s="99"/>
      <c r="AM1262" s="99"/>
      <c r="AN1262" s="99"/>
      <c r="AO1262" s="52"/>
      <c r="AP1262" s="52"/>
      <c r="AQ1262" s="52"/>
    </row>
    <row r="1263" spans="1:43">
      <c r="A1263" s="1" t="s">
        <v>10</v>
      </c>
      <c r="B1263" s="1">
        <v>13121007806</v>
      </c>
      <c r="C1263" s="1"/>
      <c r="D1263" s="12">
        <v>62.5</v>
      </c>
      <c r="E1263" s="12">
        <v>54.7</v>
      </c>
      <c r="F1263" s="12">
        <v>18.5</v>
      </c>
      <c r="G1263" s="12">
        <v>13.4</v>
      </c>
      <c r="H1263" s="12">
        <v>14.1</v>
      </c>
      <c r="I1263" s="12">
        <v>12.5</v>
      </c>
      <c r="J1263" s="12">
        <v>42.5</v>
      </c>
      <c r="K1263" s="12">
        <v>48.6</v>
      </c>
      <c r="L1263" s="12">
        <v>59.7</v>
      </c>
      <c r="M1263" s="12">
        <v>19.600000000000001</v>
      </c>
      <c r="N1263" s="12">
        <v>73</v>
      </c>
      <c r="O1263" s="12">
        <v>23.1</v>
      </c>
      <c r="P1263" s="12">
        <v>27</v>
      </c>
      <c r="Q1263" s="12">
        <v>27</v>
      </c>
      <c r="R1263" s="114"/>
      <c r="S1263" s="99"/>
      <c r="T1263" s="99"/>
      <c r="U1263" s="99"/>
      <c r="V1263" s="99"/>
      <c r="W1263" s="99"/>
      <c r="X1263" s="99"/>
      <c r="Y1263" s="99"/>
      <c r="Z1263" s="99"/>
      <c r="AA1263" s="99"/>
      <c r="AB1263" s="99"/>
      <c r="AC1263" s="99"/>
      <c r="AD1263" s="99"/>
      <c r="AE1263" s="99"/>
      <c r="AF1263" s="99"/>
      <c r="AG1263" s="99"/>
      <c r="AH1263" s="99"/>
      <c r="AI1263" s="99"/>
      <c r="AJ1263" s="99"/>
      <c r="AK1263" s="99"/>
      <c r="AL1263" s="99"/>
      <c r="AM1263" s="99"/>
      <c r="AN1263" s="99"/>
      <c r="AO1263" s="52"/>
      <c r="AP1263" s="52"/>
      <c r="AQ1263" s="52"/>
    </row>
    <row r="1264" spans="1:43">
      <c r="A1264" s="1" t="s">
        <v>10</v>
      </c>
      <c r="B1264" s="1">
        <v>13121007807</v>
      </c>
      <c r="C1264" s="1"/>
      <c r="D1264" s="10">
        <v>42.5</v>
      </c>
      <c r="E1264" s="10">
        <v>49.6</v>
      </c>
      <c r="F1264" s="10">
        <v>14.1</v>
      </c>
      <c r="G1264" s="10">
        <v>8</v>
      </c>
      <c r="H1264" s="10">
        <v>11.7</v>
      </c>
      <c r="I1264" s="10">
        <v>15.8</v>
      </c>
      <c r="J1264" s="10">
        <v>71.5</v>
      </c>
      <c r="K1264" s="10">
        <v>63.8</v>
      </c>
      <c r="L1264" s="10">
        <v>44</v>
      </c>
      <c r="M1264" s="10">
        <v>31.5</v>
      </c>
      <c r="N1264" s="10">
        <v>56.1</v>
      </c>
      <c r="O1264" s="10">
        <v>25.5</v>
      </c>
      <c r="P1264" s="10">
        <v>34.700000000000003</v>
      </c>
      <c r="Q1264" s="10">
        <v>23.6</v>
      </c>
      <c r="R1264" s="114"/>
      <c r="S1264" s="99"/>
      <c r="T1264" s="99"/>
      <c r="U1264" s="99"/>
      <c r="V1264" s="99"/>
      <c r="W1264" s="99"/>
      <c r="X1264" s="99"/>
      <c r="Y1264" s="99"/>
      <c r="Z1264" s="99"/>
      <c r="AA1264" s="99"/>
      <c r="AB1264" s="99"/>
      <c r="AC1264" s="99"/>
      <c r="AD1264" s="99"/>
      <c r="AE1264" s="99"/>
      <c r="AF1264" s="99"/>
      <c r="AG1264" s="99"/>
      <c r="AH1264" s="99"/>
      <c r="AI1264" s="99"/>
      <c r="AJ1264" s="99"/>
      <c r="AK1264" s="99"/>
      <c r="AL1264" s="99"/>
      <c r="AM1264" s="99"/>
      <c r="AN1264" s="99"/>
      <c r="AO1264" s="52"/>
      <c r="AP1264" s="52"/>
      <c r="AQ1264" s="52"/>
    </row>
    <row r="1265" spans="1:43">
      <c r="A1265" s="1" t="s">
        <v>10</v>
      </c>
      <c r="B1265" s="1">
        <v>13121007808</v>
      </c>
      <c r="C1265" s="1"/>
      <c r="D1265" s="12">
        <v>54.9</v>
      </c>
      <c r="E1265" s="12">
        <v>52.8</v>
      </c>
      <c r="F1265" s="12">
        <v>16.100000000000001</v>
      </c>
      <c r="G1265" s="12">
        <v>11.2</v>
      </c>
      <c r="H1265" s="12">
        <v>12.9</v>
      </c>
      <c r="I1265" s="12">
        <v>1.4</v>
      </c>
      <c r="J1265" s="12">
        <v>83.1</v>
      </c>
      <c r="K1265" s="12">
        <v>89.6</v>
      </c>
      <c r="L1265" s="12">
        <v>52.8</v>
      </c>
      <c r="M1265" s="12">
        <v>36.700000000000003</v>
      </c>
      <c r="N1265" s="12">
        <v>65.5</v>
      </c>
      <c r="O1265" s="12">
        <v>24.4</v>
      </c>
      <c r="P1265" s="12">
        <v>47.1</v>
      </c>
      <c r="Q1265" s="12">
        <v>37.1</v>
      </c>
      <c r="R1265" s="114"/>
      <c r="S1265" s="99"/>
      <c r="T1265" s="99"/>
      <c r="U1265" s="99"/>
      <c r="V1265" s="99"/>
      <c r="W1265" s="99"/>
      <c r="X1265" s="99"/>
      <c r="Y1265" s="99"/>
      <c r="Z1265" s="99"/>
      <c r="AA1265" s="99"/>
      <c r="AB1265" s="99"/>
      <c r="AC1265" s="99"/>
      <c r="AD1265" s="99"/>
      <c r="AE1265" s="99"/>
      <c r="AF1265" s="99"/>
      <c r="AG1265" s="99"/>
      <c r="AH1265" s="99"/>
      <c r="AI1265" s="99"/>
      <c r="AJ1265" s="99"/>
      <c r="AK1265" s="99"/>
      <c r="AL1265" s="99"/>
      <c r="AM1265" s="99"/>
      <c r="AN1265" s="99"/>
      <c r="AO1265" s="52"/>
      <c r="AP1265" s="52"/>
      <c r="AQ1265" s="52"/>
    </row>
    <row r="1266" spans="1:43">
      <c r="A1266" s="1" t="s">
        <v>10</v>
      </c>
      <c r="B1266" s="1">
        <v>13121007900</v>
      </c>
      <c r="C1266" s="1"/>
      <c r="D1266" s="12">
        <v>62.8</v>
      </c>
      <c r="E1266" s="12">
        <v>54.9</v>
      </c>
      <c r="F1266" s="12">
        <v>37.200000000000003</v>
      </c>
      <c r="G1266" s="12">
        <v>13.2</v>
      </c>
      <c r="H1266" s="12">
        <v>12.7</v>
      </c>
      <c r="I1266" s="12">
        <v>9.1805000000000003</v>
      </c>
      <c r="J1266" s="12">
        <v>16.2</v>
      </c>
      <c r="K1266" s="12">
        <v>22.7</v>
      </c>
      <c r="L1266" s="12">
        <v>33.799999999999997</v>
      </c>
      <c r="M1266" s="12">
        <v>10.4</v>
      </c>
      <c r="N1266" s="12">
        <v>72.7</v>
      </c>
      <c r="O1266" s="12">
        <v>7.2</v>
      </c>
      <c r="P1266" s="12">
        <v>19.5</v>
      </c>
      <c r="Q1266" s="12">
        <v>23.7</v>
      </c>
      <c r="R1266" s="114"/>
      <c r="S1266" s="99"/>
      <c r="T1266" s="99"/>
      <c r="U1266" s="99"/>
      <c r="V1266" s="99"/>
      <c r="W1266" s="99"/>
      <c r="X1266" s="99"/>
      <c r="Y1266" s="99"/>
      <c r="Z1266" s="99"/>
      <c r="AA1266" s="99"/>
      <c r="AB1266" s="99"/>
      <c r="AC1266" s="99"/>
      <c r="AD1266" s="99"/>
      <c r="AE1266" s="99"/>
      <c r="AF1266" s="99"/>
      <c r="AG1266" s="99"/>
      <c r="AH1266" s="99"/>
      <c r="AI1266" s="99"/>
      <c r="AJ1266" s="99"/>
      <c r="AK1266" s="99"/>
      <c r="AL1266" s="99"/>
      <c r="AM1266" s="99"/>
      <c r="AN1266" s="99"/>
      <c r="AO1266" s="52"/>
      <c r="AP1266" s="52"/>
      <c r="AQ1266" s="52"/>
    </row>
    <row r="1267" spans="1:43">
      <c r="A1267" s="1" t="s">
        <v>10</v>
      </c>
      <c r="B1267" s="1">
        <v>13121008000</v>
      </c>
      <c r="C1267" s="1"/>
      <c r="D1267" s="12">
        <v>69.599999999999994</v>
      </c>
      <c r="E1267" s="12">
        <v>64.2</v>
      </c>
      <c r="F1267" s="12">
        <v>20.5</v>
      </c>
      <c r="G1267" s="12">
        <v>11.2</v>
      </c>
      <c r="H1267" s="12">
        <v>13.6</v>
      </c>
      <c r="I1267" s="12">
        <v>8</v>
      </c>
      <c r="J1267" s="12">
        <v>50.7</v>
      </c>
      <c r="K1267" s="12">
        <v>32.700000000000003</v>
      </c>
      <c r="L1267" s="12">
        <v>41.3</v>
      </c>
      <c r="M1267" s="12">
        <v>29.9</v>
      </c>
      <c r="N1267" s="12">
        <v>73.900000000000006</v>
      </c>
      <c r="O1267" s="12">
        <v>13.4</v>
      </c>
      <c r="P1267" s="12">
        <v>28.8</v>
      </c>
      <c r="Q1267" s="12">
        <v>18.5</v>
      </c>
      <c r="R1267" s="114"/>
      <c r="S1267" s="99"/>
      <c r="T1267" s="99"/>
      <c r="U1267" s="99"/>
      <c r="V1267" s="99"/>
      <c r="W1267" s="99"/>
      <c r="X1267" s="99"/>
      <c r="Y1267" s="99"/>
      <c r="Z1267" s="99"/>
      <c r="AA1267" s="99"/>
      <c r="AB1267" s="99"/>
      <c r="AC1267" s="99"/>
      <c r="AD1267" s="99"/>
      <c r="AE1267" s="99"/>
      <c r="AF1267" s="99"/>
      <c r="AG1267" s="99"/>
      <c r="AH1267" s="99"/>
      <c r="AI1267" s="99"/>
      <c r="AJ1267" s="99"/>
      <c r="AK1267" s="99"/>
      <c r="AL1267" s="99"/>
      <c r="AM1267" s="99"/>
      <c r="AN1267" s="99"/>
      <c r="AO1267" s="52"/>
      <c r="AP1267" s="52"/>
      <c r="AQ1267" s="52"/>
    </row>
    <row r="1268" spans="1:43">
      <c r="A1268" s="1" t="s">
        <v>10</v>
      </c>
      <c r="B1268" s="1">
        <v>13121008101</v>
      </c>
      <c r="C1268" s="1"/>
      <c r="D1268" s="12">
        <v>62.5</v>
      </c>
      <c r="E1268" s="12">
        <v>54.7</v>
      </c>
      <c r="F1268" s="12">
        <v>22.8</v>
      </c>
      <c r="G1268" s="12">
        <v>13.4</v>
      </c>
      <c r="H1268" s="12">
        <v>18.600000000000001</v>
      </c>
      <c r="I1268" s="12">
        <v>18.600000000000001</v>
      </c>
      <c r="J1268" s="12">
        <v>55.2</v>
      </c>
      <c r="K1268" s="12">
        <v>54</v>
      </c>
      <c r="L1268" s="12">
        <v>39.1</v>
      </c>
      <c r="M1268" s="12">
        <v>17.100000000000001</v>
      </c>
      <c r="N1268" s="12">
        <v>73</v>
      </c>
      <c r="O1268" s="12">
        <v>19.899999999999999</v>
      </c>
      <c r="P1268" s="12">
        <v>33.4</v>
      </c>
      <c r="Q1268" s="12">
        <v>26.7</v>
      </c>
      <c r="R1268" s="114"/>
      <c r="S1268" s="99"/>
      <c r="T1268" s="99"/>
      <c r="U1268" s="99"/>
      <c r="V1268" s="99"/>
      <c r="W1268" s="99"/>
      <c r="X1268" s="99"/>
      <c r="Y1268" s="99"/>
      <c r="Z1268" s="99"/>
      <c r="AA1268" s="99"/>
      <c r="AB1268" s="99"/>
      <c r="AC1268" s="99"/>
      <c r="AD1268" s="99"/>
      <c r="AE1268" s="99"/>
      <c r="AF1268" s="99"/>
      <c r="AG1268" s="99"/>
      <c r="AH1268" s="99"/>
      <c r="AI1268" s="99"/>
      <c r="AJ1268" s="99"/>
      <c r="AK1268" s="99"/>
      <c r="AL1268" s="99"/>
      <c r="AM1268" s="99"/>
      <c r="AN1268" s="99"/>
      <c r="AO1268" s="52"/>
      <c r="AP1268" s="52"/>
      <c r="AQ1268" s="52"/>
    </row>
    <row r="1269" spans="1:43">
      <c r="A1269" s="1" t="s">
        <v>10</v>
      </c>
      <c r="B1269" s="1">
        <v>13121008102</v>
      </c>
      <c r="C1269" s="1"/>
      <c r="D1269" s="12">
        <v>62.5</v>
      </c>
      <c r="E1269" s="12">
        <v>54.7</v>
      </c>
      <c r="F1269" s="12">
        <v>19</v>
      </c>
      <c r="G1269" s="12">
        <v>13.4</v>
      </c>
      <c r="H1269" s="12">
        <v>12.7</v>
      </c>
      <c r="I1269" s="12">
        <v>20.100000000000001</v>
      </c>
      <c r="J1269" s="12">
        <v>49.1</v>
      </c>
      <c r="K1269" s="12">
        <v>67.2</v>
      </c>
      <c r="L1269" s="12">
        <v>59.7</v>
      </c>
      <c r="M1269" s="12">
        <v>29</v>
      </c>
      <c r="N1269" s="12">
        <v>73</v>
      </c>
      <c r="O1269" s="12">
        <v>24.2</v>
      </c>
      <c r="P1269" s="12">
        <v>41.3</v>
      </c>
      <c r="Q1269" s="12">
        <v>22.8</v>
      </c>
      <c r="R1269" s="114"/>
      <c r="S1269" s="99"/>
      <c r="T1269" s="99"/>
      <c r="U1269" s="99"/>
      <c r="V1269" s="99"/>
      <c r="W1269" s="99"/>
      <c r="X1269" s="99"/>
      <c r="Y1269" s="99"/>
      <c r="Z1269" s="99"/>
      <c r="AA1269" s="99"/>
      <c r="AB1269" s="99"/>
      <c r="AC1269" s="99"/>
      <c r="AD1269" s="99"/>
      <c r="AE1269" s="99"/>
      <c r="AF1269" s="99"/>
      <c r="AG1269" s="99"/>
      <c r="AH1269" s="99"/>
      <c r="AI1269" s="99"/>
      <c r="AJ1269" s="99"/>
      <c r="AK1269" s="99"/>
      <c r="AL1269" s="99"/>
      <c r="AM1269" s="99"/>
      <c r="AN1269" s="99"/>
      <c r="AO1269" s="52"/>
      <c r="AP1269" s="52"/>
      <c r="AQ1269" s="52"/>
    </row>
    <row r="1270" spans="1:43">
      <c r="A1270" s="1" t="s">
        <v>10</v>
      </c>
      <c r="B1270" s="1">
        <v>13121008201</v>
      </c>
      <c r="C1270" s="1"/>
      <c r="D1270" s="10">
        <v>46.1</v>
      </c>
      <c r="E1270" s="10">
        <v>50.5</v>
      </c>
      <c r="F1270" s="10">
        <v>10.9</v>
      </c>
      <c r="G1270" s="10">
        <v>8.8000000000000007</v>
      </c>
      <c r="H1270" s="10">
        <v>16.7</v>
      </c>
      <c r="I1270" s="10">
        <v>4.9000000000000004</v>
      </c>
      <c r="J1270" s="10">
        <v>46.8</v>
      </c>
      <c r="K1270" s="10">
        <v>49.9</v>
      </c>
      <c r="L1270" s="10">
        <v>44.9</v>
      </c>
      <c r="M1270" s="10">
        <v>21.4</v>
      </c>
      <c r="N1270" s="10">
        <v>58.5</v>
      </c>
      <c r="O1270" s="10">
        <v>15.2</v>
      </c>
      <c r="P1270" s="10">
        <v>27.5</v>
      </c>
      <c r="Q1270" s="10">
        <v>23.6</v>
      </c>
      <c r="R1270" s="114"/>
      <c r="S1270" s="99"/>
      <c r="T1270" s="99"/>
      <c r="U1270" s="99"/>
      <c r="V1270" s="99"/>
      <c r="W1270" s="99"/>
      <c r="X1270" s="99"/>
      <c r="Y1270" s="99"/>
      <c r="Z1270" s="99"/>
      <c r="AA1270" s="99"/>
      <c r="AB1270" s="99"/>
      <c r="AC1270" s="99"/>
      <c r="AD1270" s="99"/>
      <c r="AE1270" s="99"/>
      <c r="AF1270" s="99"/>
      <c r="AG1270" s="99"/>
      <c r="AH1270" s="99"/>
      <c r="AI1270" s="99"/>
      <c r="AJ1270" s="99"/>
      <c r="AK1270" s="99"/>
      <c r="AL1270" s="99"/>
      <c r="AM1270" s="99"/>
      <c r="AN1270" s="99"/>
      <c r="AO1270" s="52"/>
      <c r="AP1270" s="52"/>
      <c r="AQ1270" s="52"/>
    </row>
    <row r="1271" spans="1:43">
      <c r="A1271" s="1" t="s">
        <v>10</v>
      </c>
      <c r="B1271" s="1">
        <v>13121008202</v>
      </c>
      <c r="C1271" s="1"/>
      <c r="D1271" s="10">
        <v>42.5</v>
      </c>
      <c r="E1271" s="10">
        <v>49.6</v>
      </c>
      <c r="F1271" s="10">
        <v>11.8</v>
      </c>
      <c r="G1271" s="10">
        <v>8</v>
      </c>
      <c r="H1271" s="10">
        <v>11.9</v>
      </c>
      <c r="I1271" s="10">
        <v>7.2</v>
      </c>
      <c r="J1271" s="10">
        <v>28.7</v>
      </c>
      <c r="K1271" s="10">
        <v>67.099999999999994</v>
      </c>
      <c r="L1271" s="10">
        <v>55.6</v>
      </c>
      <c r="M1271" s="10">
        <v>32.1</v>
      </c>
      <c r="N1271" s="10">
        <v>56.1</v>
      </c>
      <c r="O1271" s="10">
        <v>31</v>
      </c>
      <c r="P1271" s="10">
        <v>30.2</v>
      </c>
      <c r="Q1271" s="10">
        <v>26</v>
      </c>
      <c r="R1271" s="114"/>
      <c r="S1271" s="99"/>
      <c r="T1271" s="99"/>
      <c r="U1271" s="99"/>
      <c r="V1271" s="99"/>
      <c r="W1271" s="99"/>
      <c r="X1271" s="99"/>
      <c r="Y1271" s="99"/>
      <c r="Z1271" s="99"/>
      <c r="AA1271" s="99"/>
      <c r="AB1271" s="99"/>
      <c r="AC1271" s="99"/>
      <c r="AD1271" s="99"/>
      <c r="AE1271" s="99"/>
      <c r="AF1271" s="99"/>
      <c r="AG1271" s="99"/>
      <c r="AH1271" s="99"/>
      <c r="AI1271" s="99"/>
      <c r="AJ1271" s="99"/>
      <c r="AK1271" s="99"/>
      <c r="AL1271" s="99"/>
      <c r="AM1271" s="99"/>
      <c r="AN1271" s="99"/>
      <c r="AO1271" s="52"/>
      <c r="AP1271" s="52"/>
      <c r="AQ1271" s="52"/>
    </row>
    <row r="1272" spans="1:43">
      <c r="A1272" s="1" t="s">
        <v>10</v>
      </c>
      <c r="B1272" s="1">
        <v>13121008301</v>
      </c>
      <c r="C1272" s="1"/>
      <c r="D1272" s="10">
        <v>42.5</v>
      </c>
      <c r="E1272" s="10">
        <v>49.6</v>
      </c>
      <c r="F1272" s="10">
        <v>14.7</v>
      </c>
      <c r="G1272" s="10">
        <v>8</v>
      </c>
      <c r="H1272" s="10">
        <v>19.2</v>
      </c>
      <c r="I1272" s="10">
        <v>4.0999999999999996</v>
      </c>
      <c r="J1272" s="10">
        <v>64</v>
      </c>
      <c r="K1272" s="10">
        <v>59.6</v>
      </c>
      <c r="L1272" s="10">
        <v>57.5</v>
      </c>
      <c r="M1272" s="10">
        <v>37.9</v>
      </c>
      <c r="N1272" s="10">
        <v>56.1</v>
      </c>
      <c r="O1272" s="10">
        <v>24.1</v>
      </c>
      <c r="P1272" s="10">
        <v>28.8</v>
      </c>
      <c r="Q1272" s="10">
        <v>27</v>
      </c>
      <c r="R1272" s="114"/>
      <c r="S1272" s="99"/>
      <c r="T1272" s="99"/>
      <c r="U1272" s="99"/>
      <c r="V1272" s="99"/>
      <c r="W1272" s="99"/>
      <c r="X1272" s="99"/>
      <c r="Y1272" s="99"/>
      <c r="Z1272" s="99"/>
      <c r="AA1272" s="99"/>
      <c r="AB1272" s="99"/>
      <c r="AC1272" s="99"/>
      <c r="AD1272" s="99"/>
      <c r="AE1272" s="99"/>
      <c r="AF1272" s="99"/>
      <c r="AG1272" s="99"/>
      <c r="AH1272" s="99"/>
      <c r="AI1272" s="99"/>
      <c r="AJ1272" s="99"/>
      <c r="AK1272" s="99"/>
      <c r="AL1272" s="99"/>
      <c r="AM1272" s="99"/>
      <c r="AN1272" s="99"/>
      <c r="AO1272" s="52"/>
      <c r="AP1272" s="52"/>
      <c r="AQ1272" s="52"/>
    </row>
    <row r="1273" spans="1:43">
      <c r="A1273" s="1" t="s">
        <v>10</v>
      </c>
      <c r="B1273" s="1">
        <v>13121008302</v>
      </c>
      <c r="C1273" s="1"/>
      <c r="D1273" s="12">
        <v>42.5</v>
      </c>
      <c r="E1273" s="12">
        <v>49.6</v>
      </c>
      <c r="F1273" s="12">
        <v>15.6</v>
      </c>
      <c r="G1273" s="12">
        <v>8</v>
      </c>
      <c r="H1273" s="12">
        <v>15.8</v>
      </c>
      <c r="I1273" s="12">
        <v>11.7</v>
      </c>
      <c r="J1273" s="12">
        <v>56.9</v>
      </c>
      <c r="K1273" s="12">
        <v>45</v>
      </c>
      <c r="L1273" s="12">
        <v>49.2</v>
      </c>
      <c r="M1273" s="12">
        <v>25.6</v>
      </c>
      <c r="N1273" s="12">
        <v>56.1</v>
      </c>
      <c r="O1273" s="12">
        <v>25.2</v>
      </c>
      <c r="P1273" s="12">
        <v>36.6</v>
      </c>
      <c r="Q1273" s="12">
        <v>26.4</v>
      </c>
      <c r="R1273" s="114"/>
      <c r="S1273" s="99"/>
      <c r="T1273" s="99"/>
      <c r="U1273" s="99"/>
      <c r="V1273" s="99"/>
      <c r="W1273" s="99"/>
      <c r="X1273" s="99"/>
      <c r="Y1273" s="99"/>
      <c r="Z1273" s="99"/>
      <c r="AA1273" s="99"/>
      <c r="AB1273" s="99"/>
      <c r="AC1273" s="99"/>
      <c r="AD1273" s="99"/>
      <c r="AE1273" s="99"/>
      <c r="AF1273" s="99"/>
      <c r="AG1273" s="99"/>
      <c r="AH1273" s="99"/>
      <c r="AI1273" s="99"/>
      <c r="AJ1273" s="99"/>
      <c r="AK1273" s="99"/>
      <c r="AL1273" s="99"/>
      <c r="AM1273" s="99"/>
      <c r="AN1273" s="99"/>
      <c r="AO1273" s="52"/>
      <c r="AP1273" s="52"/>
      <c r="AQ1273" s="52"/>
    </row>
    <row r="1274" spans="1:43">
      <c r="A1274" s="1" t="s">
        <v>10</v>
      </c>
      <c r="B1274" s="1">
        <v>13121008400</v>
      </c>
      <c r="C1274" s="1"/>
      <c r="D1274" s="10">
        <v>48.6</v>
      </c>
      <c r="E1274" s="10">
        <v>52.3</v>
      </c>
      <c r="F1274" s="10">
        <v>14</v>
      </c>
      <c r="G1274" s="10">
        <v>9</v>
      </c>
      <c r="H1274" s="10">
        <v>12.1</v>
      </c>
      <c r="I1274" s="10">
        <v>17.600000000000001</v>
      </c>
      <c r="J1274" s="10">
        <v>74.2</v>
      </c>
      <c r="K1274" s="10">
        <v>73.099999999999994</v>
      </c>
      <c r="L1274" s="10">
        <v>49.9</v>
      </c>
      <c r="M1274" s="10">
        <v>27.5</v>
      </c>
      <c r="N1274" s="10">
        <v>56.1</v>
      </c>
      <c r="O1274" s="10">
        <v>32</v>
      </c>
      <c r="P1274" s="10">
        <v>40</v>
      </c>
      <c r="Q1274" s="10">
        <v>27.2</v>
      </c>
      <c r="R1274" s="114"/>
      <c r="S1274" s="99"/>
      <c r="T1274" s="99"/>
      <c r="U1274" s="99"/>
      <c r="V1274" s="99"/>
      <c r="W1274" s="99"/>
      <c r="X1274" s="99"/>
      <c r="Y1274" s="99"/>
      <c r="Z1274" s="99"/>
      <c r="AA1274" s="99"/>
      <c r="AB1274" s="99"/>
      <c r="AC1274" s="99"/>
      <c r="AD1274" s="99"/>
      <c r="AE1274" s="99"/>
      <c r="AF1274" s="99"/>
      <c r="AG1274" s="99"/>
      <c r="AH1274" s="99"/>
      <c r="AI1274" s="99"/>
      <c r="AJ1274" s="99"/>
      <c r="AK1274" s="99"/>
      <c r="AL1274" s="99"/>
      <c r="AM1274" s="99"/>
      <c r="AN1274" s="99"/>
      <c r="AO1274" s="52"/>
      <c r="AP1274" s="52"/>
      <c r="AQ1274" s="52"/>
    </row>
    <row r="1275" spans="1:43">
      <c r="A1275" s="1" t="s">
        <v>10</v>
      </c>
      <c r="B1275" s="1">
        <v>13121008500</v>
      </c>
      <c r="C1275" s="1"/>
      <c r="D1275" s="12">
        <v>42.5</v>
      </c>
      <c r="E1275" s="12">
        <v>49.6</v>
      </c>
      <c r="F1275" s="12">
        <v>16.7</v>
      </c>
      <c r="G1275" s="12">
        <v>8</v>
      </c>
      <c r="H1275" s="12">
        <v>13.2</v>
      </c>
      <c r="I1275" s="12">
        <v>2.2999999999999998</v>
      </c>
      <c r="J1275" s="12">
        <v>54.7</v>
      </c>
      <c r="K1275" s="12">
        <v>59.5</v>
      </c>
      <c r="L1275" s="12">
        <v>54.6</v>
      </c>
      <c r="M1275" s="12">
        <v>41.8</v>
      </c>
      <c r="N1275" s="12">
        <v>56.1</v>
      </c>
      <c r="O1275" s="12">
        <v>21.6</v>
      </c>
      <c r="P1275" s="12">
        <v>48.1</v>
      </c>
      <c r="Q1275" s="12">
        <v>33.700000000000003</v>
      </c>
      <c r="R1275" s="114"/>
      <c r="S1275" s="99"/>
      <c r="T1275" s="99"/>
      <c r="U1275" s="99"/>
      <c r="V1275" s="99"/>
      <c r="W1275" s="99"/>
      <c r="X1275" s="99"/>
      <c r="Y1275" s="99"/>
      <c r="Z1275" s="99"/>
      <c r="AA1275" s="99"/>
      <c r="AB1275" s="99"/>
      <c r="AC1275" s="99"/>
      <c r="AD1275" s="99"/>
      <c r="AE1275" s="99"/>
      <c r="AF1275" s="99"/>
      <c r="AG1275" s="99"/>
      <c r="AH1275" s="99"/>
      <c r="AI1275" s="99"/>
      <c r="AJ1275" s="99"/>
      <c r="AK1275" s="99"/>
      <c r="AL1275" s="99"/>
      <c r="AM1275" s="99"/>
      <c r="AN1275" s="99"/>
      <c r="AO1275" s="52"/>
      <c r="AP1275" s="52"/>
      <c r="AQ1275" s="52"/>
    </row>
    <row r="1276" spans="1:43">
      <c r="A1276" s="1" t="s">
        <v>10</v>
      </c>
      <c r="B1276" s="1">
        <v>13121008601</v>
      </c>
      <c r="C1276" s="1"/>
      <c r="D1276" s="10">
        <v>42.5</v>
      </c>
      <c r="E1276" s="10">
        <v>49.6</v>
      </c>
      <c r="F1276" s="10">
        <v>13.8</v>
      </c>
      <c r="G1276" s="10">
        <v>8</v>
      </c>
      <c r="H1276" s="10">
        <v>15.7</v>
      </c>
      <c r="I1276" s="10">
        <v>1.5</v>
      </c>
      <c r="J1276" s="10">
        <v>64.099999999999994</v>
      </c>
      <c r="K1276" s="10">
        <v>78.7</v>
      </c>
      <c r="L1276" s="10">
        <v>52.2</v>
      </c>
      <c r="M1276" s="10">
        <v>43.3</v>
      </c>
      <c r="N1276" s="10">
        <v>56.1</v>
      </c>
      <c r="O1276" s="10">
        <v>24</v>
      </c>
      <c r="P1276" s="10">
        <v>23.2</v>
      </c>
      <c r="Q1276" s="10">
        <v>29.8</v>
      </c>
      <c r="R1276" s="114"/>
      <c r="S1276" s="99"/>
      <c r="T1276" s="99"/>
      <c r="U1276" s="99"/>
      <c r="V1276" s="99"/>
      <c r="W1276" s="99"/>
      <c r="X1276" s="99"/>
      <c r="Y1276" s="99"/>
      <c r="Z1276" s="99"/>
      <c r="AA1276" s="99"/>
      <c r="AB1276" s="99"/>
      <c r="AC1276" s="99"/>
      <c r="AD1276" s="99"/>
      <c r="AE1276" s="99"/>
      <c r="AF1276" s="99"/>
      <c r="AG1276" s="99"/>
      <c r="AH1276" s="99"/>
      <c r="AI1276" s="99"/>
      <c r="AJ1276" s="99"/>
      <c r="AK1276" s="99"/>
      <c r="AL1276" s="99"/>
      <c r="AM1276" s="99"/>
      <c r="AN1276" s="99"/>
      <c r="AO1276" s="52"/>
      <c r="AP1276" s="52"/>
      <c r="AQ1276" s="52"/>
    </row>
    <row r="1277" spans="1:43">
      <c r="A1277" s="1" t="s">
        <v>10</v>
      </c>
      <c r="B1277" s="1">
        <v>13121008602</v>
      </c>
      <c r="C1277" s="1"/>
      <c r="D1277" s="12">
        <v>42.5</v>
      </c>
      <c r="E1277" s="12">
        <v>49.6</v>
      </c>
      <c r="F1277" s="12">
        <v>15.2</v>
      </c>
      <c r="G1277" s="12">
        <v>8</v>
      </c>
      <c r="H1277" s="12">
        <v>13.6</v>
      </c>
      <c r="I1277" s="12">
        <v>22.7</v>
      </c>
      <c r="J1277" s="12">
        <v>52.5</v>
      </c>
      <c r="K1277" s="12">
        <v>63.5</v>
      </c>
      <c r="L1277" s="12">
        <v>42.8</v>
      </c>
      <c r="M1277" s="12">
        <v>22.7</v>
      </c>
      <c r="N1277" s="12">
        <v>56.1</v>
      </c>
      <c r="O1277" s="12">
        <v>17.2</v>
      </c>
      <c r="P1277" s="12">
        <v>32.799999999999997</v>
      </c>
      <c r="Q1277" s="12">
        <v>21.4</v>
      </c>
      <c r="R1277" s="114"/>
      <c r="S1277" s="99"/>
      <c r="T1277" s="99"/>
      <c r="U1277" s="99"/>
      <c r="V1277" s="99"/>
      <c r="W1277" s="99"/>
      <c r="X1277" s="99"/>
      <c r="Y1277" s="99"/>
      <c r="Z1277" s="99"/>
      <c r="AA1277" s="99"/>
      <c r="AB1277" s="99"/>
      <c r="AC1277" s="99"/>
      <c r="AD1277" s="99"/>
      <c r="AE1277" s="99"/>
      <c r="AF1277" s="99"/>
      <c r="AG1277" s="99"/>
      <c r="AH1277" s="99"/>
      <c r="AI1277" s="99"/>
      <c r="AJ1277" s="99"/>
      <c r="AK1277" s="99"/>
      <c r="AL1277" s="99"/>
      <c r="AM1277" s="99"/>
      <c r="AN1277" s="99"/>
      <c r="AO1277" s="52"/>
      <c r="AP1277" s="52"/>
      <c r="AQ1277" s="52"/>
    </row>
    <row r="1278" spans="1:43">
      <c r="A1278" s="1" t="s">
        <v>10</v>
      </c>
      <c r="B1278" s="1">
        <v>13121008700</v>
      </c>
      <c r="C1278" s="1"/>
      <c r="D1278" s="12">
        <v>42.5</v>
      </c>
      <c r="E1278" s="12">
        <v>49.6</v>
      </c>
      <c r="F1278" s="12">
        <v>15.2</v>
      </c>
      <c r="G1278" s="12">
        <v>8</v>
      </c>
      <c r="H1278" s="12">
        <v>15.7</v>
      </c>
      <c r="I1278" s="12">
        <v>15.4</v>
      </c>
      <c r="J1278" s="12">
        <v>72.2</v>
      </c>
      <c r="K1278" s="12">
        <v>65.099999999999994</v>
      </c>
      <c r="L1278" s="12">
        <v>55.5</v>
      </c>
      <c r="M1278" s="12">
        <v>21.3</v>
      </c>
      <c r="N1278" s="12">
        <v>56.1</v>
      </c>
      <c r="O1278" s="12">
        <v>15.9</v>
      </c>
      <c r="P1278" s="12">
        <v>34.200000000000003</v>
      </c>
      <c r="Q1278" s="12">
        <v>25</v>
      </c>
      <c r="R1278" s="114"/>
      <c r="S1278" s="99"/>
      <c r="T1278" s="99"/>
      <c r="U1278" s="99"/>
      <c r="V1278" s="99"/>
      <c r="W1278" s="99"/>
      <c r="X1278" s="99"/>
      <c r="Y1278" s="99"/>
      <c r="Z1278" s="99"/>
      <c r="AA1278" s="99"/>
      <c r="AB1278" s="99"/>
      <c r="AC1278" s="99"/>
      <c r="AD1278" s="99"/>
      <c r="AE1278" s="99"/>
      <c r="AF1278" s="99"/>
      <c r="AG1278" s="99"/>
      <c r="AH1278" s="99"/>
      <c r="AI1278" s="99"/>
      <c r="AJ1278" s="99"/>
      <c r="AK1278" s="99"/>
      <c r="AL1278" s="99"/>
      <c r="AM1278" s="99"/>
      <c r="AN1278" s="99"/>
      <c r="AO1278" s="52"/>
      <c r="AP1278" s="52"/>
      <c r="AQ1278" s="52"/>
    </row>
    <row r="1279" spans="1:43">
      <c r="A1279" s="1" t="s">
        <v>10</v>
      </c>
      <c r="B1279" s="1">
        <v>13121008800</v>
      </c>
      <c r="C1279" s="1"/>
      <c r="D1279" s="12">
        <v>73.5</v>
      </c>
      <c r="E1279" s="12">
        <v>72.900000000000006</v>
      </c>
      <c r="F1279" s="12">
        <v>47.4</v>
      </c>
      <c r="G1279" s="12">
        <v>44.9</v>
      </c>
      <c r="H1279" s="12">
        <v>6.8</v>
      </c>
      <c r="I1279" s="12">
        <v>0.7</v>
      </c>
      <c r="J1279" s="12">
        <v>19.5</v>
      </c>
      <c r="K1279" s="12">
        <v>13</v>
      </c>
      <c r="L1279" s="12">
        <v>27.7</v>
      </c>
      <c r="M1279" s="12">
        <v>10.199999999999999</v>
      </c>
      <c r="N1279" s="12">
        <v>75.2</v>
      </c>
      <c r="O1279" s="12">
        <v>10.8</v>
      </c>
      <c r="P1279" s="12">
        <v>13.3</v>
      </c>
      <c r="Q1279" s="12">
        <v>10.8</v>
      </c>
      <c r="R1279" s="114"/>
      <c r="S1279" s="99"/>
      <c r="T1279" s="99"/>
      <c r="U1279" s="99"/>
      <c r="V1279" s="99"/>
      <c r="W1279" s="99"/>
      <c r="X1279" s="99"/>
      <c r="Y1279" s="99"/>
      <c r="Z1279" s="99"/>
      <c r="AA1279" s="99"/>
      <c r="AB1279" s="99"/>
      <c r="AC1279" s="99"/>
      <c r="AD1279" s="99"/>
      <c r="AE1279" s="99"/>
      <c r="AF1279" s="99"/>
      <c r="AG1279" s="99"/>
      <c r="AH1279" s="99"/>
      <c r="AI1279" s="99"/>
      <c r="AJ1279" s="99"/>
      <c r="AK1279" s="99"/>
      <c r="AL1279" s="99"/>
      <c r="AM1279" s="99"/>
      <c r="AN1279" s="99"/>
      <c r="AO1279" s="52"/>
      <c r="AP1279" s="52"/>
      <c r="AQ1279" s="52"/>
    </row>
    <row r="1280" spans="1:43">
      <c r="A1280" s="1" t="s">
        <v>10</v>
      </c>
      <c r="B1280" s="1">
        <v>13121008902</v>
      </c>
      <c r="C1280" s="1"/>
      <c r="D1280" s="12">
        <v>73.5</v>
      </c>
      <c r="E1280" s="12">
        <v>72.900000000000006</v>
      </c>
      <c r="F1280" s="12">
        <v>69</v>
      </c>
      <c r="G1280" s="12">
        <v>44.9</v>
      </c>
      <c r="H1280" s="12">
        <v>6.7</v>
      </c>
      <c r="I1280" s="12">
        <v>1.3</v>
      </c>
      <c r="J1280" s="12">
        <v>5.7</v>
      </c>
      <c r="K1280" s="12">
        <v>22.4</v>
      </c>
      <c r="L1280" s="12">
        <v>34.5</v>
      </c>
      <c r="M1280" s="12">
        <v>1.8</v>
      </c>
      <c r="N1280" s="12">
        <v>75.2</v>
      </c>
      <c r="O1280" s="12">
        <v>7.4</v>
      </c>
      <c r="P1280" s="12">
        <v>19.7</v>
      </c>
      <c r="Q1280" s="12">
        <v>9.4</v>
      </c>
      <c r="R1280" s="114"/>
      <c r="S1280" s="99"/>
      <c r="T1280" s="99"/>
      <c r="U1280" s="99"/>
      <c r="V1280" s="99"/>
      <c r="W1280" s="99"/>
      <c r="X1280" s="99"/>
      <c r="Y1280" s="99"/>
      <c r="Z1280" s="99"/>
      <c r="AA1280" s="99"/>
      <c r="AB1280" s="99"/>
      <c r="AC1280" s="99"/>
      <c r="AD1280" s="99"/>
      <c r="AE1280" s="99"/>
      <c r="AF1280" s="99"/>
      <c r="AG1280" s="99"/>
      <c r="AH1280" s="99"/>
      <c r="AI1280" s="99"/>
      <c r="AJ1280" s="99"/>
      <c r="AK1280" s="99"/>
      <c r="AL1280" s="99"/>
      <c r="AM1280" s="99"/>
      <c r="AN1280" s="99"/>
      <c r="AO1280" s="52"/>
      <c r="AP1280" s="52"/>
      <c r="AQ1280" s="52"/>
    </row>
    <row r="1281" spans="1:43">
      <c r="A1281" s="1" t="s">
        <v>10</v>
      </c>
      <c r="B1281" s="1">
        <v>13121008903</v>
      </c>
      <c r="C1281" s="1"/>
      <c r="D1281" s="12">
        <v>73.5</v>
      </c>
      <c r="E1281" s="12">
        <v>72.900000000000006</v>
      </c>
      <c r="F1281" s="12">
        <v>52.5</v>
      </c>
      <c r="G1281" s="12">
        <v>44.9</v>
      </c>
      <c r="H1281" s="12">
        <v>9.1999999999999993</v>
      </c>
      <c r="I1281" s="12">
        <v>10.6</v>
      </c>
      <c r="J1281" s="12">
        <v>52.8</v>
      </c>
      <c r="K1281" s="12">
        <v>41.5</v>
      </c>
      <c r="L1281" s="12">
        <v>38.700000000000003</v>
      </c>
      <c r="M1281" s="12">
        <v>44.7</v>
      </c>
      <c r="N1281" s="12">
        <v>75.2</v>
      </c>
      <c r="O1281" s="12">
        <v>13.2</v>
      </c>
      <c r="P1281" s="12">
        <v>30.8</v>
      </c>
      <c r="Q1281" s="12">
        <v>3.4</v>
      </c>
      <c r="R1281" s="114"/>
      <c r="S1281" s="99"/>
      <c r="T1281" s="99"/>
      <c r="U1281" s="99"/>
      <c r="V1281" s="99"/>
      <c r="W1281" s="99"/>
      <c r="X1281" s="99"/>
      <c r="Y1281" s="99"/>
      <c r="Z1281" s="99"/>
      <c r="AA1281" s="99"/>
      <c r="AB1281" s="99"/>
      <c r="AC1281" s="99"/>
      <c r="AD1281" s="99"/>
      <c r="AE1281" s="99"/>
      <c r="AF1281" s="99"/>
      <c r="AG1281" s="99"/>
      <c r="AH1281" s="99"/>
      <c r="AI1281" s="99"/>
      <c r="AJ1281" s="99"/>
      <c r="AK1281" s="99"/>
      <c r="AL1281" s="99"/>
      <c r="AM1281" s="99"/>
      <c r="AN1281" s="99"/>
      <c r="AO1281" s="52"/>
      <c r="AP1281" s="52"/>
      <c r="AQ1281" s="52"/>
    </row>
    <row r="1282" spans="1:43">
      <c r="A1282" s="1" t="s">
        <v>10</v>
      </c>
      <c r="B1282" s="1">
        <v>13121008904</v>
      </c>
      <c r="C1282" s="1"/>
      <c r="D1282" s="12">
        <v>73.5</v>
      </c>
      <c r="E1282" s="12">
        <v>72.900000000000006</v>
      </c>
      <c r="F1282" s="12">
        <v>83.5</v>
      </c>
      <c r="G1282" s="12">
        <v>44.9</v>
      </c>
      <c r="H1282" s="12">
        <v>8.6999999999999993</v>
      </c>
      <c r="I1282" s="12">
        <v>2.9</v>
      </c>
      <c r="J1282" s="12">
        <v>6.6</v>
      </c>
      <c r="K1282" s="12">
        <v>14.8</v>
      </c>
      <c r="L1282" s="12">
        <v>38.200000000000003</v>
      </c>
      <c r="M1282" s="12">
        <v>5.9</v>
      </c>
      <c r="N1282" s="12">
        <v>75.2</v>
      </c>
      <c r="O1282" s="12">
        <v>2.2000000000000002</v>
      </c>
      <c r="P1282" s="12">
        <v>9.1999999999999993</v>
      </c>
      <c r="Q1282" s="12">
        <v>8.3000000000000007</v>
      </c>
      <c r="R1282" s="114"/>
      <c r="S1282" s="99"/>
      <c r="T1282" s="99"/>
      <c r="U1282" s="99"/>
      <c r="V1282" s="99"/>
      <c r="W1282" s="99"/>
      <c r="X1282" s="99"/>
      <c r="Y1282" s="99"/>
      <c r="Z1282" s="99"/>
      <c r="AA1282" s="99"/>
      <c r="AB1282" s="99"/>
      <c r="AC1282" s="99"/>
      <c r="AD1282" s="99"/>
      <c r="AE1282" s="99"/>
      <c r="AF1282" s="99"/>
      <c r="AG1282" s="99"/>
      <c r="AH1282" s="99"/>
      <c r="AI1282" s="99"/>
      <c r="AJ1282" s="99"/>
      <c r="AK1282" s="99"/>
      <c r="AL1282" s="99"/>
      <c r="AM1282" s="99"/>
      <c r="AN1282" s="99"/>
      <c r="AO1282" s="52"/>
      <c r="AP1282" s="52"/>
      <c r="AQ1282" s="52"/>
    </row>
    <row r="1283" spans="1:43">
      <c r="A1283" s="1" t="s">
        <v>10</v>
      </c>
      <c r="B1283" s="1">
        <v>13121009000</v>
      </c>
      <c r="C1283" s="1"/>
      <c r="D1283" s="12">
        <v>73.5</v>
      </c>
      <c r="E1283" s="12">
        <v>72.900000000000006</v>
      </c>
      <c r="F1283" s="12">
        <v>82.5</v>
      </c>
      <c r="G1283" s="12">
        <v>44.9</v>
      </c>
      <c r="H1283" s="12">
        <v>6.3</v>
      </c>
      <c r="I1283" s="12">
        <v>5.0818000000000003</v>
      </c>
      <c r="J1283" s="12">
        <v>1.9</v>
      </c>
      <c r="K1283" s="12">
        <v>8.5</v>
      </c>
      <c r="L1283" s="12">
        <v>30.7</v>
      </c>
      <c r="M1283" s="12">
        <v>1.6652</v>
      </c>
      <c r="N1283" s="12">
        <v>75.2</v>
      </c>
      <c r="O1283" s="12">
        <v>0.4</v>
      </c>
      <c r="P1283" s="12">
        <v>4.3</v>
      </c>
      <c r="Q1283" s="12">
        <v>5.4</v>
      </c>
      <c r="R1283" s="114"/>
      <c r="S1283" s="99"/>
      <c r="T1283" s="99"/>
      <c r="U1283" s="99"/>
      <c r="V1283" s="99"/>
      <c r="W1283" s="99"/>
      <c r="X1283" s="99"/>
      <c r="Y1283" s="99"/>
      <c r="Z1283" s="99"/>
      <c r="AA1283" s="99"/>
      <c r="AB1283" s="99"/>
      <c r="AC1283" s="99"/>
      <c r="AD1283" s="99"/>
      <c r="AE1283" s="99"/>
      <c r="AF1283" s="99"/>
      <c r="AG1283" s="99"/>
      <c r="AH1283" s="99"/>
      <c r="AI1283" s="99"/>
      <c r="AJ1283" s="99"/>
      <c r="AK1283" s="99"/>
      <c r="AL1283" s="99"/>
      <c r="AM1283" s="99"/>
      <c r="AN1283" s="99"/>
      <c r="AO1283" s="52"/>
      <c r="AP1283" s="52"/>
      <c r="AQ1283" s="52"/>
    </row>
    <row r="1284" spans="1:43">
      <c r="A1284" s="1" t="s">
        <v>10</v>
      </c>
      <c r="B1284" s="1">
        <v>13121009101</v>
      </c>
      <c r="C1284" s="1"/>
      <c r="D1284" s="12">
        <v>73.5</v>
      </c>
      <c r="E1284" s="12">
        <v>72.900000000000006</v>
      </c>
      <c r="F1284" s="12">
        <v>68.7</v>
      </c>
      <c r="G1284" s="12">
        <v>44.9</v>
      </c>
      <c r="H1284" s="12">
        <v>10.199999999999999</v>
      </c>
      <c r="I1284" s="12">
        <v>8.5189000000000004</v>
      </c>
      <c r="J1284" s="12">
        <v>14.285399999999999</v>
      </c>
      <c r="K1284" s="12">
        <v>15.1</v>
      </c>
      <c r="L1284" s="12">
        <v>32.5</v>
      </c>
      <c r="M1284" s="12">
        <v>3.9638</v>
      </c>
      <c r="N1284" s="12">
        <v>75.2</v>
      </c>
      <c r="O1284" s="12">
        <v>4.4000000000000004</v>
      </c>
      <c r="P1284" s="12">
        <v>6.4</v>
      </c>
      <c r="Q1284" s="12">
        <v>4.0999999999999996</v>
      </c>
      <c r="R1284" s="114"/>
      <c r="S1284" s="99"/>
      <c r="T1284" s="99"/>
      <c r="U1284" s="99"/>
      <c r="V1284" s="99"/>
      <c r="W1284" s="99"/>
      <c r="X1284" s="99"/>
      <c r="Y1284" s="99"/>
      <c r="Z1284" s="99"/>
      <c r="AA1284" s="99"/>
      <c r="AB1284" s="99"/>
      <c r="AC1284" s="99"/>
      <c r="AD1284" s="99"/>
      <c r="AE1284" s="99"/>
      <c r="AF1284" s="99"/>
      <c r="AG1284" s="99"/>
      <c r="AH1284" s="99"/>
      <c r="AI1284" s="99"/>
      <c r="AJ1284" s="99"/>
      <c r="AK1284" s="99"/>
      <c r="AL1284" s="99"/>
      <c r="AM1284" s="99"/>
      <c r="AN1284" s="99"/>
      <c r="AO1284" s="52"/>
      <c r="AP1284" s="52"/>
      <c r="AQ1284" s="52"/>
    </row>
    <row r="1285" spans="1:43">
      <c r="A1285" s="1" t="s">
        <v>10</v>
      </c>
      <c r="B1285" s="1">
        <v>13121009102</v>
      </c>
      <c r="C1285" s="1"/>
      <c r="D1285" s="12">
        <v>73.5</v>
      </c>
      <c r="E1285" s="12">
        <v>72.900000000000006</v>
      </c>
      <c r="F1285" s="12">
        <v>68.7</v>
      </c>
      <c r="G1285" s="12">
        <v>44.9</v>
      </c>
      <c r="H1285" s="12">
        <v>7.6</v>
      </c>
      <c r="I1285" s="12">
        <v>15.4664</v>
      </c>
      <c r="J1285" s="12">
        <v>1.9</v>
      </c>
      <c r="K1285" s="12">
        <v>5.4</v>
      </c>
      <c r="L1285" s="12">
        <v>29.5</v>
      </c>
      <c r="M1285" s="12">
        <v>5.7815000000000003</v>
      </c>
      <c r="N1285" s="12">
        <v>75.2</v>
      </c>
      <c r="O1285" s="12">
        <v>2.5</v>
      </c>
      <c r="P1285" s="12">
        <v>26.5</v>
      </c>
      <c r="Q1285" s="12">
        <v>5.0999999999999996</v>
      </c>
      <c r="R1285" s="114"/>
      <c r="S1285" s="99"/>
      <c r="T1285" s="99"/>
      <c r="U1285" s="99"/>
      <c r="V1285" s="99"/>
      <c r="W1285" s="99"/>
      <c r="X1285" s="99"/>
      <c r="Y1285" s="99"/>
      <c r="Z1285" s="99"/>
      <c r="AA1285" s="99"/>
      <c r="AB1285" s="99"/>
      <c r="AC1285" s="99"/>
      <c r="AD1285" s="99"/>
      <c r="AE1285" s="99"/>
      <c r="AF1285" s="99"/>
      <c r="AG1285" s="99"/>
      <c r="AH1285" s="99"/>
      <c r="AI1285" s="99"/>
      <c r="AJ1285" s="99"/>
      <c r="AK1285" s="99"/>
      <c r="AL1285" s="99"/>
      <c r="AM1285" s="99"/>
      <c r="AN1285" s="99"/>
      <c r="AO1285" s="52"/>
      <c r="AP1285" s="52"/>
      <c r="AQ1285" s="52"/>
    </row>
    <row r="1286" spans="1:43">
      <c r="A1286" s="1" t="s">
        <v>10</v>
      </c>
      <c r="B1286" s="1">
        <v>13121009200</v>
      </c>
      <c r="C1286" s="1"/>
      <c r="D1286" s="12">
        <v>77.400000000000006</v>
      </c>
      <c r="E1286" s="12">
        <v>72.099999999999994</v>
      </c>
      <c r="F1286" s="12">
        <v>60.4</v>
      </c>
      <c r="G1286" s="12">
        <v>49.9</v>
      </c>
      <c r="H1286" s="12">
        <v>8.9</v>
      </c>
      <c r="I1286" s="12">
        <v>12.3</v>
      </c>
      <c r="J1286" s="12">
        <v>18.3</v>
      </c>
      <c r="K1286" s="12">
        <v>21.6</v>
      </c>
      <c r="L1286" s="12">
        <v>33.5</v>
      </c>
      <c r="M1286" s="12">
        <v>25.1</v>
      </c>
      <c r="N1286" s="12">
        <v>78.099999999999994</v>
      </c>
      <c r="O1286" s="12">
        <v>10.199999999999999</v>
      </c>
      <c r="P1286" s="12">
        <v>22.3</v>
      </c>
      <c r="Q1286" s="12">
        <v>7.6</v>
      </c>
      <c r="R1286" s="114"/>
      <c r="S1286" s="99"/>
      <c r="T1286" s="99"/>
      <c r="U1286" s="99"/>
      <c r="V1286" s="99"/>
      <c r="W1286" s="99"/>
      <c r="X1286" s="99"/>
      <c r="Y1286" s="99"/>
      <c r="Z1286" s="99"/>
      <c r="AA1286" s="99"/>
      <c r="AB1286" s="99"/>
      <c r="AC1286" s="99"/>
      <c r="AD1286" s="99"/>
      <c r="AE1286" s="99"/>
      <c r="AF1286" s="99"/>
      <c r="AG1286" s="99"/>
      <c r="AH1286" s="99"/>
      <c r="AI1286" s="99"/>
      <c r="AJ1286" s="99"/>
      <c r="AK1286" s="99"/>
      <c r="AL1286" s="99"/>
      <c r="AM1286" s="99"/>
      <c r="AN1286" s="99"/>
      <c r="AO1286" s="52"/>
      <c r="AP1286" s="52"/>
      <c r="AQ1286" s="52"/>
    </row>
    <row r="1287" spans="1:43">
      <c r="A1287" s="1" t="s">
        <v>10</v>
      </c>
      <c r="B1287" s="1">
        <v>13121009300</v>
      </c>
      <c r="C1287" s="1"/>
      <c r="D1287" s="12">
        <v>73.5</v>
      </c>
      <c r="E1287" s="12">
        <v>72.900000000000006</v>
      </c>
      <c r="F1287" s="12">
        <v>55.1</v>
      </c>
      <c r="G1287" s="12">
        <v>44.9</v>
      </c>
      <c r="H1287" s="12">
        <v>11.8</v>
      </c>
      <c r="I1287" s="12">
        <v>7.2</v>
      </c>
      <c r="J1287" s="12">
        <v>4.5</v>
      </c>
      <c r="K1287" s="12">
        <v>4.5</v>
      </c>
      <c r="L1287" s="12">
        <v>35.299999999999997</v>
      </c>
      <c r="M1287" s="12">
        <v>-0.52329999999999999</v>
      </c>
      <c r="N1287" s="12">
        <v>75.2</v>
      </c>
      <c r="O1287" s="12">
        <v>0.4</v>
      </c>
      <c r="P1287" s="12">
        <v>4.9000000000000004</v>
      </c>
      <c r="Q1287" s="12">
        <v>3.5</v>
      </c>
      <c r="R1287" s="114"/>
      <c r="S1287" s="99"/>
      <c r="T1287" s="99"/>
      <c r="U1287" s="99"/>
      <c r="V1287" s="99"/>
      <c r="W1287" s="99"/>
      <c r="X1287" s="99"/>
      <c r="Y1287" s="99"/>
      <c r="Z1287" s="99"/>
      <c r="AA1287" s="99"/>
      <c r="AB1287" s="99"/>
      <c r="AC1287" s="99"/>
      <c r="AD1287" s="99"/>
      <c r="AE1287" s="99"/>
      <c r="AF1287" s="99"/>
      <c r="AG1287" s="99"/>
      <c r="AH1287" s="99"/>
      <c r="AI1287" s="99"/>
      <c r="AJ1287" s="99"/>
      <c r="AK1287" s="99"/>
      <c r="AL1287" s="99"/>
      <c r="AM1287" s="99"/>
      <c r="AN1287" s="99"/>
      <c r="AO1287" s="52"/>
      <c r="AP1287" s="52"/>
      <c r="AQ1287" s="52"/>
    </row>
    <row r="1288" spans="1:43">
      <c r="A1288" s="1" t="s">
        <v>10</v>
      </c>
      <c r="B1288" s="1">
        <v>13121009402</v>
      </c>
      <c r="C1288" s="1"/>
      <c r="D1288" s="12">
        <v>73.5</v>
      </c>
      <c r="E1288" s="12">
        <v>72.900000000000006</v>
      </c>
      <c r="F1288" s="12">
        <v>57.3</v>
      </c>
      <c r="G1288" s="12">
        <v>44.9</v>
      </c>
      <c r="H1288" s="12">
        <v>9.1</v>
      </c>
      <c r="I1288" s="12">
        <v>10.4</v>
      </c>
      <c r="J1288" s="12">
        <v>21.3</v>
      </c>
      <c r="K1288" s="12">
        <v>29.9</v>
      </c>
      <c r="L1288" s="12">
        <v>37.9</v>
      </c>
      <c r="M1288" s="12">
        <v>36.799999999999997</v>
      </c>
      <c r="N1288" s="12">
        <v>75.2</v>
      </c>
      <c r="O1288" s="12">
        <v>9.1999999999999993</v>
      </c>
      <c r="P1288" s="12">
        <v>29</v>
      </c>
      <c r="Q1288" s="12">
        <v>10.4</v>
      </c>
      <c r="R1288" s="114"/>
      <c r="S1288" s="99"/>
      <c r="T1288" s="99"/>
      <c r="U1288" s="99"/>
      <c r="V1288" s="99"/>
      <c r="W1288" s="99"/>
      <c r="X1288" s="99"/>
      <c r="Y1288" s="99"/>
      <c r="Z1288" s="99"/>
      <c r="AA1288" s="99"/>
      <c r="AB1288" s="99"/>
      <c r="AC1288" s="99"/>
      <c r="AD1288" s="99"/>
      <c r="AE1288" s="99"/>
      <c r="AF1288" s="99"/>
      <c r="AG1288" s="99"/>
      <c r="AH1288" s="99"/>
      <c r="AI1288" s="99"/>
      <c r="AJ1288" s="99"/>
      <c r="AK1288" s="99"/>
      <c r="AL1288" s="99"/>
      <c r="AM1288" s="99"/>
      <c r="AN1288" s="99"/>
      <c r="AO1288" s="52"/>
      <c r="AP1288" s="52"/>
      <c r="AQ1288" s="52"/>
    </row>
    <row r="1289" spans="1:43">
      <c r="A1289" s="1" t="s">
        <v>10</v>
      </c>
      <c r="B1289" s="1">
        <v>13121009403</v>
      </c>
      <c r="C1289" s="1"/>
      <c r="D1289" s="12">
        <v>73.5</v>
      </c>
      <c r="E1289" s="12">
        <v>72.900000000000006</v>
      </c>
      <c r="F1289" s="12">
        <v>69.599999999999994</v>
      </c>
      <c r="G1289" s="12">
        <v>44.9</v>
      </c>
      <c r="H1289" s="12">
        <v>9.6999999999999993</v>
      </c>
      <c r="I1289" s="12">
        <v>24.4</v>
      </c>
      <c r="J1289" s="12">
        <v>15.6</v>
      </c>
      <c r="K1289" s="12">
        <v>26.3</v>
      </c>
      <c r="L1289" s="12">
        <v>36.200000000000003</v>
      </c>
      <c r="M1289" s="12">
        <v>8.5</v>
      </c>
      <c r="N1289" s="12">
        <v>75.2</v>
      </c>
      <c r="O1289" s="12">
        <v>6</v>
      </c>
      <c r="P1289" s="12">
        <v>29.7</v>
      </c>
      <c r="Q1289" s="12">
        <v>8.1999999999999993</v>
      </c>
      <c r="R1289" s="114"/>
      <c r="S1289" s="99"/>
      <c r="T1289" s="99"/>
      <c r="U1289" s="99"/>
      <c r="V1289" s="99"/>
      <c r="W1289" s="99"/>
      <c r="X1289" s="99"/>
      <c r="Y1289" s="99"/>
      <c r="Z1289" s="99"/>
      <c r="AA1289" s="99"/>
      <c r="AB1289" s="99"/>
      <c r="AC1289" s="99"/>
      <c r="AD1289" s="99"/>
      <c r="AE1289" s="99"/>
      <c r="AF1289" s="99"/>
      <c r="AG1289" s="99"/>
      <c r="AH1289" s="99"/>
      <c r="AI1289" s="99"/>
      <c r="AJ1289" s="99"/>
      <c r="AK1289" s="99"/>
      <c r="AL1289" s="99"/>
      <c r="AM1289" s="99"/>
      <c r="AN1289" s="99"/>
      <c r="AO1289" s="52"/>
      <c r="AP1289" s="52"/>
      <c r="AQ1289" s="52"/>
    </row>
    <row r="1290" spans="1:43">
      <c r="A1290" s="1" t="s">
        <v>10</v>
      </c>
      <c r="B1290" s="1">
        <v>13121009404</v>
      </c>
      <c r="C1290" s="1"/>
      <c r="D1290" s="12">
        <v>73.5</v>
      </c>
      <c r="E1290" s="12">
        <v>72.900000000000006</v>
      </c>
      <c r="F1290" s="12">
        <v>72.2</v>
      </c>
      <c r="G1290" s="12">
        <v>44.9</v>
      </c>
      <c r="H1290" s="12">
        <v>4.7</v>
      </c>
      <c r="I1290" s="12">
        <v>2.2000000000000002</v>
      </c>
      <c r="J1290" s="12">
        <v>3.0449999999999999</v>
      </c>
      <c r="K1290" s="12">
        <v>9.9</v>
      </c>
      <c r="L1290" s="12">
        <v>23.9</v>
      </c>
      <c r="M1290" s="12">
        <v>3.3706</v>
      </c>
      <c r="N1290" s="12">
        <v>75.2</v>
      </c>
      <c r="O1290" s="12">
        <v>2.1</v>
      </c>
      <c r="P1290" s="12">
        <v>7.8</v>
      </c>
      <c r="Q1290" s="12">
        <v>3.9</v>
      </c>
      <c r="R1290" s="114"/>
      <c r="S1290" s="99"/>
      <c r="T1290" s="99"/>
      <c r="U1290" s="99"/>
      <c r="V1290" s="99"/>
      <c r="W1290" s="99"/>
      <c r="X1290" s="99"/>
      <c r="Y1290" s="99"/>
      <c r="Z1290" s="99"/>
      <c r="AA1290" s="99"/>
      <c r="AB1290" s="99"/>
      <c r="AC1290" s="99"/>
      <c r="AD1290" s="99"/>
      <c r="AE1290" s="99"/>
      <c r="AF1290" s="99"/>
      <c r="AG1290" s="99"/>
      <c r="AH1290" s="99"/>
      <c r="AI1290" s="99"/>
      <c r="AJ1290" s="99"/>
      <c r="AK1290" s="99"/>
      <c r="AL1290" s="99"/>
      <c r="AM1290" s="99"/>
      <c r="AN1290" s="99"/>
      <c r="AO1290" s="52"/>
      <c r="AP1290" s="52"/>
      <c r="AQ1290" s="52"/>
    </row>
    <row r="1291" spans="1:43">
      <c r="A1291" s="1" t="s">
        <v>10</v>
      </c>
      <c r="B1291" s="1">
        <v>13121009501</v>
      </c>
      <c r="C1291" s="1"/>
      <c r="D1291" s="12">
        <v>73.5</v>
      </c>
      <c r="E1291" s="12">
        <v>72.900000000000006</v>
      </c>
      <c r="F1291" s="12">
        <v>75.2</v>
      </c>
      <c r="G1291" s="12">
        <v>44.9</v>
      </c>
      <c r="H1291" s="12">
        <v>10.6</v>
      </c>
      <c r="I1291" s="12">
        <v>7</v>
      </c>
      <c r="J1291" s="12">
        <v>2</v>
      </c>
      <c r="K1291" s="12">
        <v>2.8</v>
      </c>
      <c r="L1291" s="12">
        <v>35.5</v>
      </c>
      <c r="M1291" s="12">
        <v>1.5042</v>
      </c>
      <c r="N1291" s="12">
        <v>75.2</v>
      </c>
      <c r="O1291" s="12">
        <v>1.6</v>
      </c>
      <c r="P1291" s="12">
        <v>7.5118999999999998</v>
      </c>
      <c r="Q1291" s="12">
        <v>4.0999999999999996</v>
      </c>
      <c r="R1291" s="114"/>
      <c r="S1291" s="99"/>
      <c r="T1291" s="99"/>
      <c r="U1291" s="99"/>
      <c r="V1291" s="99"/>
      <c r="W1291" s="99"/>
      <c r="X1291" s="99"/>
      <c r="Y1291" s="99"/>
      <c r="Z1291" s="99"/>
      <c r="AA1291" s="99"/>
      <c r="AB1291" s="99"/>
      <c r="AC1291" s="99"/>
      <c r="AD1291" s="99"/>
      <c r="AE1291" s="99"/>
      <c r="AF1291" s="99"/>
      <c r="AG1291" s="99"/>
      <c r="AH1291" s="99"/>
      <c r="AI1291" s="99"/>
      <c r="AJ1291" s="99"/>
      <c r="AK1291" s="99"/>
      <c r="AL1291" s="99"/>
      <c r="AM1291" s="99"/>
      <c r="AN1291" s="99"/>
      <c r="AO1291" s="52"/>
      <c r="AP1291" s="52"/>
      <c r="AQ1291" s="52"/>
    </row>
    <row r="1292" spans="1:43">
      <c r="A1292" s="1" t="s">
        <v>10</v>
      </c>
      <c r="B1292" s="1">
        <v>13121009502</v>
      </c>
      <c r="C1292" s="1"/>
      <c r="D1292" s="12">
        <v>73.5</v>
      </c>
      <c r="E1292" s="12">
        <v>72.900000000000006</v>
      </c>
      <c r="F1292" s="12">
        <v>85.3</v>
      </c>
      <c r="G1292" s="12">
        <v>44.9</v>
      </c>
      <c r="H1292" s="12">
        <v>11.1</v>
      </c>
      <c r="I1292" s="12">
        <v>9.4686000000000003</v>
      </c>
      <c r="J1292" s="12">
        <v>4.4000000000000004</v>
      </c>
      <c r="K1292" s="12">
        <v>2.5</v>
      </c>
      <c r="L1292" s="12">
        <v>37</v>
      </c>
      <c r="M1292" s="12">
        <v>3.3</v>
      </c>
      <c r="N1292" s="12">
        <v>75.2</v>
      </c>
      <c r="O1292" s="12">
        <v>4.9000000000000004</v>
      </c>
      <c r="P1292" s="12">
        <v>10.1</v>
      </c>
      <c r="Q1292" s="12">
        <v>8.9</v>
      </c>
      <c r="R1292" s="114"/>
      <c r="S1292" s="99"/>
      <c r="T1292" s="99"/>
      <c r="U1292" s="99"/>
      <c r="V1292" s="99"/>
      <c r="W1292" s="99"/>
      <c r="X1292" s="99"/>
      <c r="Y1292" s="99"/>
      <c r="Z1292" s="99"/>
      <c r="AA1292" s="99"/>
      <c r="AB1292" s="99"/>
      <c r="AC1292" s="99"/>
      <c r="AD1292" s="99"/>
      <c r="AE1292" s="99"/>
      <c r="AF1292" s="99"/>
      <c r="AG1292" s="99"/>
      <c r="AH1292" s="99"/>
      <c r="AI1292" s="99"/>
      <c r="AJ1292" s="99"/>
      <c r="AK1292" s="99"/>
      <c r="AL1292" s="99"/>
      <c r="AM1292" s="99"/>
      <c r="AN1292" s="99"/>
      <c r="AO1292" s="52"/>
      <c r="AP1292" s="52"/>
      <c r="AQ1292" s="52"/>
    </row>
    <row r="1293" spans="1:43">
      <c r="A1293" s="1" t="s">
        <v>10</v>
      </c>
      <c r="B1293" s="1">
        <v>13121009601</v>
      </c>
      <c r="C1293" s="1"/>
      <c r="D1293" s="12">
        <v>73.5</v>
      </c>
      <c r="E1293" s="12">
        <v>72.900000000000006</v>
      </c>
      <c r="F1293" s="12">
        <v>75.400000000000006</v>
      </c>
      <c r="G1293" s="12">
        <v>44.9</v>
      </c>
      <c r="H1293" s="12">
        <v>13.4</v>
      </c>
      <c r="I1293" s="12">
        <v>27.7</v>
      </c>
      <c r="J1293" s="12">
        <v>65.099999999999994</v>
      </c>
      <c r="K1293" s="12">
        <v>26.7</v>
      </c>
      <c r="L1293" s="12">
        <v>35.9</v>
      </c>
      <c r="M1293" s="12">
        <v>10.783099999999999</v>
      </c>
      <c r="N1293" s="12">
        <v>75.2</v>
      </c>
      <c r="O1293" s="12">
        <v>2.7</v>
      </c>
      <c r="P1293" s="12">
        <v>11.5</v>
      </c>
      <c r="Q1293" s="12">
        <v>7.8</v>
      </c>
      <c r="R1293" s="114"/>
      <c r="S1293" s="99"/>
      <c r="T1293" s="99"/>
      <c r="U1293" s="99"/>
      <c r="V1293" s="99"/>
      <c r="W1293" s="99"/>
      <c r="X1293" s="99"/>
      <c r="Y1293" s="99"/>
      <c r="Z1293" s="99"/>
      <c r="AA1293" s="99"/>
      <c r="AB1293" s="99"/>
      <c r="AC1293" s="99"/>
      <c r="AD1293" s="99"/>
      <c r="AE1293" s="99"/>
      <c r="AF1293" s="99"/>
      <c r="AG1293" s="99"/>
      <c r="AH1293" s="99"/>
      <c r="AI1293" s="99"/>
      <c r="AJ1293" s="99"/>
      <c r="AK1293" s="99"/>
      <c r="AL1293" s="99"/>
      <c r="AM1293" s="99"/>
      <c r="AN1293" s="99"/>
      <c r="AO1293" s="52"/>
      <c r="AP1293" s="52"/>
      <c r="AQ1293" s="52"/>
    </row>
    <row r="1294" spans="1:43">
      <c r="A1294" s="1" t="s">
        <v>10</v>
      </c>
      <c r="B1294" s="1">
        <v>13121009602</v>
      </c>
      <c r="C1294" s="1"/>
      <c r="D1294" s="12">
        <v>73.5</v>
      </c>
      <c r="E1294" s="12">
        <v>72.900000000000006</v>
      </c>
      <c r="F1294" s="12">
        <v>60.2</v>
      </c>
      <c r="G1294" s="12">
        <v>44.9</v>
      </c>
      <c r="H1294" s="12">
        <v>10.1</v>
      </c>
      <c r="I1294" s="12">
        <v>7.9546000000000001</v>
      </c>
      <c r="J1294" s="12">
        <v>5.4</v>
      </c>
      <c r="K1294" s="12">
        <v>14</v>
      </c>
      <c r="L1294" s="12">
        <v>37.6</v>
      </c>
      <c r="M1294" s="12">
        <v>1.8091999999999999</v>
      </c>
      <c r="N1294" s="12">
        <v>75.2</v>
      </c>
      <c r="O1294" s="12">
        <v>2.1</v>
      </c>
      <c r="P1294" s="12">
        <v>5.5</v>
      </c>
      <c r="Q1294" s="12">
        <v>4</v>
      </c>
      <c r="R1294" s="114"/>
      <c r="S1294" s="99"/>
      <c r="T1294" s="99"/>
      <c r="U1294" s="99"/>
      <c r="V1294" s="99"/>
      <c r="W1294" s="99"/>
      <c r="X1294" s="99"/>
      <c r="Y1294" s="99"/>
      <c r="Z1294" s="99"/>
      <c r="AA1294" s="99"/>
      <c r="AB1294" s="99"/>
      <c r="AC1294" s="99"/>
      <c r="AD1294" s="99"/>
      <c r="AE1294" s="99"/>
      <c r="AF1294" s="99"/>
      <c r="AG1294" s="99"/>
      <c r="AH1294" s="99"/>
      <c r="AI1294" s="99"/>
      <c r="AJ1294" s="99"/>
      <c r="AK1294" s="99"/>
      <c r="AL1294" s="99"/>
      <c r="AM1294" s="99"/>
      <c r="AN1294" s="99"/>
      <c r="AO1294" s="52"/>
      <c r="AP1294" s="52"/>
      <c r="AQ1294" s="52"/>
    </row>
    <row r="1295" spans="1:43">
      <c r="A1295" s="1" t="s">
        <v>10</v>
      </c>
      <c r="B1295" s="1">
        <v>13121009603</v>
      </c>
      <c r="C1295" s="1"/>
      <c r="D1295" s="12">
        <v>73.5</v>
      </c>
      <c r="E1295" s="12">
        <v>72.900000000000006</v>
      </c>
      <c r="F1295" s="12">
        <v>46.9</v>
      </c>
      <c r="G1295" s="12">
        <v>44.9</v>
      </c>
      <c r="H1295" s="12">
        <v>7.9</v>
      </c>
      <c r="I1295" s="12">
        <v>3.7</v>
      </c>
      <c r="J1295" s="12">
        <v>9.5</v>
      </c>
      <c r="K1295" s="12">
        <v>19.100000000000001</v>
      </c>
      <c r="L1295" s="12">
        <v>41.7</v>
      </c>
      <c r="M1295" s="12">
        <v>11</v>
      </c>
      <c r="N1295" s="12">
        <v>75.2</v>
      </c>
      <c r="O1295" s="12">
        <v>2.6</v>
      </c>
      <c r="P1295" s="12">
        <v>17.600000000000001</v>
      </c>
      <c r="Q1295" s="12">
        <v>7.2</v>
      </c>
      <c r="R1295" s="114"/>
      <c r="S1295" s="99"/>
      <c r="T1295" s="99"/>
      <c r="U1295" s="99"/>
      <c r="V1295" s="99"/>
      <c r="W1295" s="99"/>
      <c r="X1295" s="99"/>
      <c r="Y1295" s="99"/>
      <c r="Z1295" s="99"/>
      <c r="AA1295" s="99"/>
      <c r="AB1295" s="99"/>
      <c r="AC1295" s="99"/>
      <c r="AD1295" s="99"/>
      <c r="AE1295" s="99"/>
      <c r="AF1295" s="99"/>
      <c r="AG1295" s="99"/>
      <c r="AH1295" s="99"/>
      <c r="AI1295" s="99"/>
      <c r="AJ1295" s="99"/>
      <c r="AK1295" s="99"/>
      <c r="AL1295" s="99"/>
      <c r="AM1295" s="99"/>
      <c r="AN1295" s="99"/>
      <c r="AO1295" s="52"/>
      <c r="AP1295" s="52"/>
      <c r="AQ1295" s="52"/>
    </row>
    <row r="1296" spans="1:43">
      <c r="A1296" s="1" t="s">
        <v>10</v>
      </c>
      <c r="B1296" s="1">
        <v>13121009700</v>
      </c>
      <c r="C1296" s="1"/>
      <c r="D1296" s="12">
        <v>73.5</v>
      </c>
      <c r="E1296" s="12">
        <v>72.900000000000006</v>
      </c>
      <c r="F1296" s="12">
        <v>85.1</v>
      </c>
      <c r="G1296" s="12">
        <v>44.9</v>
      </c>
      <c r="H1296" s="12">
        <v>9.3000000000000007</v>
      </c>
      <c r="I1296" s="12">
        <v>5.6760999999999999</v>
      </c>
      <c r="J1296" s="12">
        <v>3</v>
      </c>
      <c r="K1296" s="12">
        <v>6.5</v>
      </c>
      <c r="L1296" s="12">
        <v>27</v>
      </c>
      <c r="M1296" s="12">
        <v>-0.78969999999999996</v>
      </c>
      <c r="N1296" s="12">
        <v>75.2</v>
      </c>
      <c r="O1296" s="12">
        <v>0.2</v>
      </c>
      <c r="P1296" s="12">
        <v>2.7</v>
      </c>
      <c r="Q1296" s="12">
        <v>5.9</v>
      </c>
      <c r="R1296" s="114"/>
      <c r="S1296" s="99"/>
      <c r="T1296" s="99"/>
      <c r="U1296" s="99"/>
      <c r="V1296" s="99"/>
      <c r="W1296" s="99"/>
      <c r="X1296" s="99"/>
      <c r="Y1296" s="99"/>
      <c r="Z1296" s="99"/>
      <c r="AA1296" s="99"/>
      <c r="AB1296" s="99"/>
      <c r="AC1296" s="99"/>
      <c r="AD1296" s="99"/>
      <c r="AE1296" s="99"/>
      <c r="AF1296" s="99"/>
      <c r="AG1296" s="99"/>
      <c r="AH1296" s="99"/>
      <c r="AI1296" s="99"/>
      <c r="AJ1296" s="99"/>
      <c r="AK1296" s="99"/>
      <c r="AL1296" s="99"/>
      <c r="AM1296" s="99"/>
      <c r="AN1296" s="99"/>
      <c r="AO1296" s="52"/>
      <c r="AP1296" s="52"/>
      <c r="AQ1296" s="52"/>
    </row>
    <row r="1297" spans="1:43">
      <c r="A1297" s="1" t="s">
        <v>10</v>
      </c>
      <c r="B1297" s="1">
        <v>13121009801</v>
      </c>
      <c r="C1297" s="1"/>
      <c r="D1297" s="12">
        <v>73.5</v>
      </c>
      <c r="E1297" s="12">
        <v>72.900000000000006</v>
      </c>
      <c r="F1297" s="12">
        <v>84.5</v>
      </c>
      <c r="G1297" s="12">
        <v>44.9</v>
      </c>
      <c r="H1297" s="12">
        <v>7</v>
      </c>
      <c r="I1297" s="12">
        <v>6.0381999999999998</v>
      </c>
      <c r="J1297" s="12">
        <v>0.50900000000000001</v>
      </c>
      <c r="K1297" s="12">
        <v>2.5</v>
      </c>
      <c r="L1297" s="12">
        <v>35.1</v>
      </c>
      <c r="M1297" s="12">
        <v>-0.4718</v>
      </c>
      <c r="N1297" s="12">
        <v>75.2</v>
      </c>
      <c r="O1297" s="12">
        <v>1.3</v>
      </c>
      <c r="P1297" s="12">
        <v>0.6</v>
      </c>
      <c r="Q1297" s="12">
        <v>4.5999999999999996</v>
      </c>
      <c r="R1297" s="114"/>
      <c r="S1297" s="99"/>
      <c r="T1297" s="99"/>
      <c r="U1297" s="99"/>
      <c r="V1297" s="99"/>
      <c r="W1297" s="99"/>
      <c r="X1297" s="99"/>
      <c r="Y1297" s="99"/>
      <c r="Z1297" s="99"/>
      <c r="AA1297" s="99"/>
      <c r="AB1297" s="99"/>
      <c r="AC1297" s="99"/>
      <c r="AD1297" s="99"/>
      <c r="AE1297" s="99"/>
      <c r="AF1297" s="99"/>
      <c r="AG1297" s="99"/>
      <c r="AH1297" s="99"/>
      <c r="AI1297" s="99"/>
      <c r="AJ1297" s="99"/>
      <c r="AK1297" s="99"/>
      <c r="AL1297" s="99"/>
      <c r="AM1297" s="99"/>
      <c r="AN1297" s="99"/>
      <c r="AO1297" s="52"/>
      <c r="AP1297" s="52"/>
      <c r="AQ1297" s="52"/>
    </row>
    <row r="1298" spans="1:43">
      <c r="A1298" s="1" t="s">
        <v>10</v>
      </c>
      <c r="B1298" s="1">
        <v>13121009802</v>
      </c>
      <c r="C1298" s="1"/>
      <c r="D1298" s="12">
        <v>73.900000000000006</v>
      </c>
      <c r="E1298" s="12">
        <v>72.8</v>
      </c>
      <c r="F1298" s="12">
        <v>87.1</v>
      </c>
      <c r="G1298" s="12">
        <v>44.4</v>
      </c>
      <c r="H1298" s="12">
        <v>7.3</v>
      </c>
      <c r="I1298" s="12">
        <v>1.4</v>
      </c>
      <c r="J1298" s="12">
        <v>6.5</v>
      </c>
      <c r="K1298" s="12">
        <v>8.4</v>
      </c>
      <c r="L1298" s="12">
        <v>23.2</v>
      </c>
      <c r="M1298" s="12">
        <v>5.3726000000000003</v>
      </c>
      <c r="N1298" s="12">
        <v>75.8</v>
      </c>
      <c r="O1298" s="12">
        <v>5.0979000000000001</v>
      </c>
      <c r="P1298" s="12">
        <v>2.4</v>
      </c>
      <c r="Q1298" s="12">
        <v>8.1999999999999993</v>
      </c>
      <c r="R1298" s="114"/>
      <c r="S1298" s="99"/>
      <c r="T1298" s="99"/>
      <c r="U1298" s="99"/>
      <c r="V1298" s="99"/>
      <c r="W1298" s="99"/>
      <c r="X1298" s="99"/>
      <c r="Y1298" s="99"/>
      <c r="Z1298" s="99"/>
      <c r="AA1298" s="99"/>
      <c r="AB1298" s="99"/>
      <c r="AC1298" s="99"/>
      <c r="AD1298" s="99"/>
      <c r="AE1298" s="99"/>
      <c r="AF1298" s="99"/>
      <c r="AG1298" s="99"/>
      <c r="AH1298" s="99"/>
      <c r="AI1298" s="99"/>
      <c r="AJ1298" s="99"/>
      <c r="AK1298" s="99"/>
      <c r="AL1298" s="99"/>
      <c r="AM1298" s="99"/>
      <c r="AN1298" s="99"/>
      <c r="AO1298" s="52"/>
      <c r="AP1298" s="52"/>
      <c r="AQ1298" s="52"/>
    </row>
    <row r="1299" spans="1:43">
      <c r="A1299" s="1" t="s">
        <v>10</v>
      </c>
      <c r="B1299" s="1">
        <v>13121009900</v>
      </c>
      <c r="C1299" s="1"/>
      <c r="D1299" s="12">
        <v>73.5</v>
      </c>
      <c r="E1299" s="12">
        <v>72.900000000000006</v>
      </c>
      <c r="F1299" s="12">
        <v>86.4</v>
      </c>
      <c r="G1299" s="12">
        <v>44.9</v>
      </c>
      <c r="H1299" s="12">
        <v>7.5</v>
      </c>
      <c r="I1299" s="12">
        <v>4.2454999999999998</v>
      </c>
      <c r="J1299" s="12">
        <v>2.1040000000000001</v>
      </c>
      <c r="K1299" s="12">
        <v>2.2999999999999998</v>
      </c>
      <c r="L1299" s="12">
        <v>30.7</v>
      </c>
      <c r="M1299" s="12">
        <v>0.21429999999999999</v>
      </c>
      <c r="N1299" s="12">
        <v>75.2</v>
      </c>
      <c r="O1299" s="12">
        <v>2.6</v>
      </c>
      <c r="P1299" s="12">
        <v>8.8000000000000007</v>
      </c>
      <c r="Q1299" s="12">
        <v>9.9</v>
      </c>
      <c r="R1299" s="114"/>
      <c r="S1299" s="99"/>
      <c r="T1299" s="99"/>
      <c r="U1299" s="99"/>
      <c r="V1299" s="99"/>
      <c r="W1299" s="99"/>
      <c r="X1299" s="99"/>
      <c r="Y1299" s="99"/>
      <c r="Z1299" s="99"/>
      <c r="AA1299" s="99"/>
      <c r="AB1299" s="99"/>
      <c r="AC1299" s="99"/>
      <c r="AD1299" s="99"/>
      <c r="AE1299" s="99"/>
      <c r="AF1299" s="99"/>
      <c r="AG1299" s="99"/>
      <c r="AH1299" s="99"/>
      <c r="AI1299" s="99"/>
      <c r="AJ1299" s="99"/>
      <c r="AK1299" s="99"/>
      <c r="AL1299" s="99"/>
      <c r="AM1299" s="99"/>
      <c r="AN1299" s="99"/>
      <c r="AO1299" s="52"/>
      <c r="AP1299" s="52"/>
      <c r="AQ1299" s="52"/>
    </row>
    <row r="1300" spans="1:43">
      <c r="A1300" s="1" t="s">
        <v>10</v>
      </c>
      <c r="B1300" s="1">
        <v>13121010001</v>
      </c>
      <c r="C1300" s="1"/>
      <c r="D1300" s="12">
        <v>73.7</v>
      </c>
      <c r="E1300" s="12">
        <v>72.900000000000006</v>
      </c>
      <c r="F1300" s="12">
        <v>72.3</v>
      </c>
      <c r="G1300" s="12">
        <v>44.7</v>
      </c>
      <c r="H1300" s="12">
        <v>6.8</v>
      </c>
      <c r="I1300" s="12">
        <v>5.0999999999999996</v>
      </c>
      <c r="J1300" s="12">
        <v>1.5</v>
      </c>
      <c r="K1300" s="12">
        <v>2.5</v>
      </c>
      <c r="L1300" s="12">
        <v>33.799999999999997</v>
      </c>
      <c r="M1300" s="12">
        <v>2.7</v>
      </c>
      <c r="N1300" s="12">
        <v>75.5</v>
      </c>
      <c r="O1300" s="12">
        <v>3.8</v>
      </c>
      <c r="P1300" s="12">
        <v>4</v>
      </c>
      <c r="Q1300" s="12">
        <v>6.3</v>
      </c>
      <c r="R1300" s="114"/>
      <c r="S1300" s="99"/>
      <c r="T1300" s="99"/>
      <c r="U1300" s="99"/>
      <c r="V1300" s="99"/>
      <c r="W1300" s="99"/>
      <c r="X1300" s="99"/>
      <c r="Y1300" s="99"/>
      <c r="Z1300" s="99"/>
      <c r="AA1300" s="99"/>
      <c r="AB1300" s="99"/>
      <c r="AC1300" s="99"/>
      <c r="AD1300" s="99"/>
      <c r="AE1300" s="99"/>
      <c r="AF1300" s="99"/>
      <c r="AG1300" s="99"/>
      <c r="AH1300" s="99"/>
      <c r="AI1300" s="99"/>
      <c r="AJ1300" s="99"/>
      <c r="AK1300" s="99"/>
      <c r="AL1300" s="99"/>
      <c r="AM1300" s="99"/>
      <c r="AN1300" s="99"/>
      <c r="AO1300" s="52"/>
      <c r="AP1300" s="52"/>
      <c r="AQ1300" s="52"/>
    </row>
    <row r="1301" spans="1:43">
      <c r="A1301" s="1" t="s">
        <v>10</v>
      </c>
      <c r="B1301" s="1">
        <v>13121010002</v>
      </c>
      <c r="C1301" s="1"/>
      <c r="D1301" s="12">
        <v>75.7</v>
      </c>
      <c r="E1301" s="12">
        <v>72.5</v>
      </c>
      <c r="F1301" s="12">
        <v>70.400000000000006</v>
      </c>
      <c r="G1301" s="12">
        <v>41.7</v>
      </c>
      <c r="H1301" s="12">
        <v>6.2</v>
      </c>
      <c r="I1301" s="12">
        <v>5.0523999999999996</v>
      </c>
      <c r="J1301" s="12">
        <v>-1.3007</v>
      </c>
      <c r="K1301" s="12">
        <v>5.0999999999999996</v>
      </c>
      <c r="L1301" s="12">
        <v>26.6</v>
      </c>
      <c r="M1301" s="12">
        <v>-0.21249999999999999</v>
      </c>
      <c r="N1301" s="12">
        <v>78.7</v>
      </c>
      <c r="O1301" s="12">
        <v>1.6</v>
      </c>
      <c r="P1301" s="12">
        <v>0.8</v>
      </c>
      <c r="Q1301" s="12">
        <v>0.9</v>
      </c>
      <c r="R1301" s="114"/>
      <c r="S1301" s="99"/>
      <c r="T1301" s="99"/>
      <c r="U1301" s="99"/>
      <c r="V1301" s="99"/>
      <c r="W1301" s="99"/>
      <c r="X1301" s="99"/>
      <c r="Y1301" s="99"/>
      <c r="Z1301" s="99"/>
      <c r="AA1301" s="99"/>
      <c r="AB1301" s="99"/>
      <c r="AC1301" s="99"/>
      <c r="AD1301" s="99"/>
      <c r="AE1301" s="99"/>
      <c r="AF1301" s="99"/>
      <c r="AG1301" s="99"/>
      <c r="AH1301" s="99"/>
      <c r="AI1301" s="99"/>
      <c r="AJ1301" s="99"/>
      <c r="AK1301" s="99"/>
      <c r="AL1301" s="99"/>
      <c r="AM1301" s="99"/>
      <c r="AN1301" s="99"/>
      <c r="AO1301" s="52"/>
      <c r="AP1301" s="52"/>
      <c r="AQ1301" s="52"/>
    </row>
    <row r="1302" spans="1:43">
      <c r="A1302" s="1" t="s">
        <v>10</v>
      </c>
      <c r="B1302" s="1">
        <v>13121010106</v>
      </c>
      <c r="C1302" s="1"/>
      <c r="D1302" s="12">
        <v>77.5</v>
      </c>
      <c r="E1302" s="12">
        <v>72.7</v>
      </c>
      <c r="F1302" s="12">
        <v>43.3</v>
      </c>
      <c r="G1302" s="12">
        <v>30.2</v>
      </c>
      <c r="H1302" s="12">
        <v>13.7</v>
      </c>
      <c r="I1302" s="12">
        <v>6.4301000000000004</v>
      </c>
      <c r="J1302" s="12">
        <v>12.3</v>
      </c>
      <c r="K1302" s="12">
        <v>10.5</v>
      </c>
      <c r="L1302" s="12">
        <v>36.299999999999997</v>
      </c>
      <c r="M1302" s="12">
        <v>5.5903</v>
      </c>
      <c r="N1302" s="12">
        <v>81.7</v>
      </c>
      <c r="O1302" s="12">
        <v>3</v>
      </c>
      <c r="P1302" s="12">
        <v>14.7</v>
      </c>
      <c r="Q1302" s="12">
        <v>8</v>
      </c>
      <c r="R1302" s="114"/>
      <c r="S1302" s="99"/>
      <c r="T1302" s="99"/>
      <c r="U1302" s="99"/>
      <c r="V1302" s="99"/>
      <c r="W1302" s="99"/>
      <c r="X1302" s="99"/>
      <c r="Y1302" s="99"/>
      <c r="Z1302" s="99"/>
      <c r="AA1302" s="99"/>
      <c r="AB1302" s="99"/>
      <c r="AC1302" s="99"/>
      <c r="AD1302" s="99"/>
      <c r="AE1302" s="99"/>
      <c r="AF1302" s="99"/>
      <c r="AG1302" s="99"/>
      <c r="AH1302" s="99"/>
      <c r="AI1302" s="99"/>
      <c r="AJ1302" s="99"/>
      <c r="AK1302" s="99"/>
      <c r="AL1302" s="99"/>
      <c r="AM1302" s="99"/>
      <c r="AN1302" s="99"/>
      <c r="AO1302" s="52"/>
      <c r="AP1302" s="52"/>
      <c r="AQ1302" s="52"/>
    </row>
    <row r="1303" spans="1:43">
      <c r="A1303" s="1" t="s">
        <v>10</v>
      </c>
      <c r="B1303" s="1">
        <v>13121010107</v>
      </c>
      <c r="C1303" s="1"/>
      <c r="D1303" s="12">
        <v>77.5</v>
      </c>
      <c r="E1303" s="12">
        <v>72.7</v>
      </c>
      <c r="F1303" s="12">
        <v>43.3</v>
      </c>
      <c r="G1303" s="12">
        <v>30.2</v>
      </c>
      <c r="H1303" s="12">
        <v>9.3917999999999999</v>
      </c>
      <c r="I1303" s="12">
        <v>2.2999999999999998</v>
      </c>
      <c r="J1303" s="12">
        <v>5.9862000000000002</v>
      </c>
      <c r="K1303" s="12">
        <v>6.1</v>
      </c>
      <c r="L1303" s="12">
        <v>28.2</v>
      </c>
      <c r="M1303" s="12">
        <v>5.0514999999999999</v>
      </c>
      <c r="N1303" s="12">
        <v>81.7</v>
      </c>
      <c r="O1303" s="12">
        <v>1.4166000000000001</v>
      </c>
      <c r="P1303" s="12">
        <v>5.7</v>
      </c>
      <c r="Q1303" s="12">
        <v>4.0999999999999996</v>
      </c>
      <c r="R1303" s="114"/>
      <c r="S1303" s="99"/>
      <c r="T1303" s="99"/>
      <c r="U1303" s="99"/>
      <c r="V1303" s="99"/>
      <c r="W1303" s="99"/>
      <c r="X1303" s="99"/>
      <c r="Y1303" s="99"/>
      <c r="Z1303" s="99"/>
      <c r="AA1303" s="99"/>
      <c r="AB1303" s="99"/>
      <c r="AC1303" s="99"/>
      <c r="AD1303" s="99"/>
      <c r="AE1303" s="99"/>
      <c r="AF1303" s="99"/>
      <c r="AG1303" s="99"/>
      <c r="AH1303" s="99"/>
      <c r="AI1303" s="99"/>
      <c r="AJ1303" s="99"/>
      <c r="AK1303" s="99"/>
      <c r="AL1303" s="99"/>
      <c r="AM1303" s="99"/>
      <c r="AN1303" s="99"/>
      <c r="AO1303" s="52"/>
      <c r="AP1303" s="52"/>
      <c r="AQ1303" s="52"/>
    </row>
    <row r="1304" spans="1:43">
      <c r="A1304" s="1" t="s">
        <v>10</v>
      </c>
      <c r="B1304" s="1">
        <v>13121010108</v>
      </c>
      <c r="C1304" s="1"/>
      <c r="D1304" s="12">
        <v>77.5</v>
      </c>
      <c r="E1304" s="12">
        <v>72.7</v>
      </c>
      <c r="F1304" s="12">
        <v>43.3</v>
      </c>
      <c r="G1304" s="12">
        <v>30.2</v>
      </c>
      <c r="H1304" s="12">
        <v>6</v>
      </c>
      <c r="I1304" s="12">
        <v>9.4313000000000002</v>
      </c>
      <c r="J1304" s="12">
        <v>1.1000000000000001</v>
      </c>
      <c r="K1304" s="12">
        <v>3.8</v>
      </c>
      <c r="L1304" s="12">
        <v>24.8</v>
      </c>
      <c r="M1304" s="12">
        <v>4.4798999999999998</v>
      </c>
      <c r="N1304" s="12">
        <v>81.7</v>
      </c>
      <c r="O1304" s="12">
        <v>0.8</v>
      </c>
      <c r="P1304" s="12">
        <v>7.3</v>
      </c>
      <c r="Q1304" s="12">
        <v>3.3</v>
      </c>
      <c r="R1304" s="114"/>
      <c r="S1304" s="99"/>
      <c r="T1304" s="99"/>
      <c r="U1304" s="99"/>
      <c r="V1304" s="99"/>
      <c r="W1304" s="99"/>
      <c r="X1304" s="99"/>
      <c r="Y1304" s="99"/>
      <c r="Z1304" s="99"/>
      <c r="AA1304" s="99"/>
      <c r="AB1304" s="99"/>
      <c r="AC1304" s="99"/>
      <c r="AD1304" s="99"/>
      <c r="AE1304" s="99"/>
      <c r="AF1304" s="99"/>
      <c r="AG1304" s="99"/>
      <c r="AH1304" s="99"/>
      <c r="AI1304" s="99"/>
      <c r="AJ1304" s="99"/>
      <c r="AK1304" s="99"/>
      <c r="AL1304" s="99"/>
      <c r="AM1304" s="99"/>
      <c r="AN1304" s="99"/>
      <c r="AO1304" s="52"/>
      <c r="AP1304" s="52"/>
      <c r="AQ1304" s="52"/>
    </row>
    <row r="1305" spans="1:43">
      <c r="A1305" s="1" t="s">
        <v>10</v>
      </c>
      <c r="B1305" s="1">
        <v>13121010110</v>
      </c>
      <c r="C1305" s="1"/>
      <c r="D1305" s="12">
        <v>81.2</v>
      </c>
      <c r="E1305" s="12">
        <v>71.599999999999994</v>
      </c>
      <c r="F1305" s="12">
        <v>45.8</v>
      </c>
      <c r="G1305" s="12">
        <v>25.8</v>
      </c>
      <c r="H1305" s="12">
        <v>7.9</v>
      </c>
      <c r="I1305" s="12">
        <v>7.0136000000000003</v>
      </c>
      <c r="J1305" s="12">
        <v>9.9</v>
      </c>
      <c r="K1305" s="12">
        <v>13.4</v>
      </c>
      <c r="L1305" s="12">
        <v>28.7</v>
      </c>
      <c r="M1305" s="12">
        <v>6.9</v>
      </c>
      <c r="N1305" s="12">
        <v>86.8</v>
      </c>
      <c r="O1305" s="12">
        <v>5.3</v>
      </c>
      <c r="P1305" s="12">
        <v>10.7</v>
      </c>
      <c r="Q1305" s="12">
        <v>5.7</v>
      </c>
      <c r="R1305" s="114"/>
      <c r="S1305" s="99"/>
      <c r="T1305" s="99"/>
      <c r="U1305" s="99"/>
      <c r="V1305" s="99"/>
      <c r="W1305" s="99"/>
      <c r="X1305" s="99"/>
      <c r="Y1305" s="99"/>
      <c r="Z1305" s="99"/>
      <c r="AA1305" s="99"/>
      <c r="AB1305" s="99"/>
      <c r="AC1305" s="99"/>
      <c r="AD1305" s="99"/>
      <c r="AE1305" s="99"/>
      <c r="AF1305" s="99"/>
      <c r="AG1305" s="99"/>
      <c r="AH1305" s="99"/>
      <c r="AI1305" s="99"/>
      <c r="AJ1305" s="99"/>
      <c r="AK1305" s="99"/>
      <c r="AL1305" s="99"/>
      <c r="AM1305" s="99"/>
      <c r="AN1305" s="99"/>
      <c r="AO1305" s="52"/>
      <c r="AP1305" s="52"/>
      <c r="AQ1305" s="52"/>
    </row>
    <row r="1306" spans="1:43">
      <c r="A1306" s="1" t="s">
        <v>10</v>
      </c>
      <c r="B1306" s="1">
        <v>13121010113</v>
      </c>
      <c r="C1306" s="1"/>
      <c r="D1306" s="12">
        <v>81.3</v>
      </c>
      <c r="E1306" s="12">
        <v>71.599999999999994</v>
      </c>
      <c r="F1306" s="12">
        <v>27.9</v>
      </c>
      <c r="G1306" s="12">
        <v>25.7</v>
      </c>
      <c r="H1306" s="12">
        <v>8</v>
      </c>
      <c r="I1306" s="12">
        <v>32.1</v>
      </c>
      <c r="J1306" s="12">
        <v>42.6</v>
      </c>
      <c r="K1306" s="12">
        <v>37.1</v>
      </c>
      <c r="L1306" s="12">
        <v>46.2</v>
      </c>
      <c r="M1306" s="12">
        <v>14.7</v>
      </c>
      <c r="N1306" s="12">
        <v>86.9</v>
      </c>
      <c r="O1306" s="12">
        <v>14.4</v>
      </c>
      <c r="P1306" s="12">
        <v>34.4</v>
      </c>
      <c r="Q1306" s="12">
        <v>5</v>
      </c>
      <c r="R1306" s="114"/>
      <c r="S1306" s="99"/>
      <c r="T1306" s="99"/>
      <c r="U1306" s="99"/>
      <c r="V1306" s="99"/>
      <c r="W1306" s="99"/>
      <c r="X1306" s="99"/>
      <c r="Y1306" s="99"/>
      <c r="Z1306" s="99"/>
      <c r="AA1306" s="99"/>
      <c r="AB1306" s="99"/>
      <c r="AC1306" s="99"/>
      <c r="AD1306" s="99"/>
      <c r="AE1306" s="99"/>
      <c r="AF1306" s="99"/>
      <c r="AG1306" s="99"/>
      <c r="AH1306" s="99"/>
      <c r="AI1306" s="99"/>
      <c r="AJ1306" s="99"/>
      <c r="AK1306" s="99"/>
      <c r="AL1306" s="99"/>
      <c r="AM1306" s="99"/>
      <c r="AN1306" s="99"/>
      <c r="AO1306" s="52"/>
      <c r="AP1306" s="52"/>
      <c r="AQ1306" s="52"/>
    </row>
    <row r="1307" spans="1:43">
      <c r="A1307" s="1" t="s">
        <v>10</v>
      </c>
      <c r="B1307" s="1">
        <v>13121010114</v>
      </c>
      <c r="C1307" s="1"/>
      <c r="D1307" s="12">
        <v>81.2</v>
      </c>
      <c r="E1307" s="12">
        <v>71.599999999999994</v>
      </c>
      <c r="F1307" s="12">
        <v>49</v>
      </c>
      <c r="G1307" s="12">
        <v>26.4</v>
      </c>
      <c r="H1307" s="12">
        <v>7.2</v>
      </c>
      <c r="I1307" s="12">
        <v>8.6999999999999993</v>
      </c>
      <c r="J1307" s="12">
        <v>26.6</v>
      </c>
      <c r="K1307" s="12">
        <v>31.8</v>
      </c>
      <c r="L1307" s="12">
        <v>28</v>
      </c>
      <c r="M1307" s="12">
        <v>13.8</v>
      </c>
      <c r="N1307" s="12">
        <v>86.7</v>
      </c>
      <c r="O1307" s="12">
        <v>10</v>
      </c>
      <c r="P1307" s="12">
        <v>24.2</v>
      </c>
      <c r="Q1307" s="12">
        <v>6.9</v>
      </c>
      <c r="R1307" s="114"/>
      <c r="S1307" s="99"/>
      <c r="T1307" s="99"/>
      <c r="U1307" s="99"/>
      <c r="V1307" s="99"/>
      <c r="W1307" s="99"/>
      <c r="X1307" s="99"/>
      <c r="Y1307" s="99"/>
      <c r="Z1307" s="99"/>
      <c r="AA1307" s="99"/>
      <c r="AB1307" s="99"/>
      <c r="AC1307" s="99"/>
      <c r="AD1307" s="99"/>
      <c r="AE1307" s="99"/>
      <c r="AF1307" s="99"/>
      <c r="AG1307" s="99"/>
      <c r="AH1307" s="99"/>
      <c r="AI1307" s="99"/>
      <c r="AJ1307" s="99"/>
      <c r="AK1307" s="99"/>
      <c r="AL1307" s="99"/>
      <c r="AM1307" s="99"/>
      <c r="AN1307" s="99"/>
      <c r="AO1307" s="52"/>
      <c r="AP1307" s="52"/>
      <c r="AQ1307" s="52"/>
    </row>
    <row r="1308" spans="1:43">
      <c r="A1308" s="1" t="s">
        <v>10</v>
      </c>
      <c r="B1308" s="1">
        <v>13121010115</v>
      </c>
      <c r="C1308" s="1"/>
      <c r="D1308" s="12">
        <v>81.3</v>
      </c>
      <c r="E1308" s="12">
        <v>71.599999999999994</v>
      </c>
      <c r="F1308" s="12">
        <v>46.8</v>
      </c>
      <c r="G1308" s="12">
        <v>25.7</v>
      </c>
      <c r="H1308" s="12">
        <v>8.6</v>
      </c>
      <c r="I1308" s="12">
        <v>3.5859999999999999</v>
      </c>
      <c r="J1308" s="12">
        <v>4.7310999999999996</v>
      </c>
      <c r="K1308" s="12">
        <v>5.2329999999999997</v>
      </c>
      <c r="L1308" s="12">
        <v>28.7</v>
      </c>
      <c r="M1308" s="12">
        <v>1.6647000000000001</v>
      </c>
      <c r="N1308" s="12">
        <v>86.9</v>
      </c>
      <c r="O1308" s="12">
        <v>2.1</v>
      </c>
      <c r="P1308" s="12">
        <v>3.9</v>
      </c>
      <c r="Q1308" s="12">
        <v>1.5</v>
      </c>
      <c r="R1308" s="114"/>
      <c r="S1308" s="99"/>
      <c r="T1308" s="99"/>
      <c r="U1308" s="99"/>
      <c r="V1308" s="99"/>
      <c r="W1308" s="99"/>
      <c r="X1308" s="99"/>
      <c r="Y1308" s="99"/>
      <c r="Z1308" s="99"/>
      <c r="AA1308" s="99"/>
      <c r="AB1308" s="99"/>
      <c r="AC1308" s="99"/>
      <c r="AD1308" s="99"/>
      <c r="AE1308" s="99"/>
      <c r="AF1308" s="99"/>
      <c r="AG1308" s="99"/>
      <c r="AH1308" s="99"/>
      <c r="AI1308" s="99"/>
      <c r="AJ1308" s="99"/>
      <c r="AK1308" s="99"/>
      <c r="AL1308" s="99"/>
      <c r="AM1308" s="99"/>
      <c r="AN1308" s="99"/>
      <c r="AO1308" s="52"/>
      <c r="AP1308" s="52"/>
      <c r="AQ1308" s="52"/>
    </row>
    <row r="1309" spans="1:43">
      <c r="A1309" s="1" t="s">
        <v>10</v>
      </c>
      <c r="B1309" s="1">
        <v>13121010117</v>
      </c>
      <c r="C1309" s="1"/>
      <c r="D1309" s="12">
        <v>77.5</v>
      </c>
      <c r="E1309" s="12">
        <v>72.7</v>
      </c>
      <c r="F1309" s="12">
        <v>50</v>
      </c>
      <c r="G1309" s="12">
        <v>30.2</v>
      </c>
      <c r="H1309" s="12">
        <v>7.5</v>
      </c>
      <c r="I1309" s="12">
        <v>7.8</v>
      </c>
      <c r="J1309" s="12">
        <v>14.9</v>
      </c>
      <c r="K1309" s="12">
        <v>40.1</v>
      </c>
      <c r="L1309" s="12">
        <v>38.799999999999997</v>
      </c>
      <c r="M1309" s="12">
        <v>4.4000000000000004</v>
      </c>
      <c r="N1309" s="12">
        <v>81.7</v>
      </c>
      <c r="O1309" s="12">
        <v>6.5</v>
      </c>
      <c r="P1309" s="12">
        <v>20.5</v>
      </c>
      <c r="Q1309" s="12">
        <v>4.2</v>
      </c>
      <c r="R1309" s="114"/>
      <c r="S1309" s="99"/>
      <c r="T1309" s="99"/>
      <c r="U1309" s="99"/>
      <c r="V1309" s="99"/>
      <c r="W1309" s="99"/>
      <c r="X1309" s="99"/>
      <c r="Y1309" s="99"/>
      <c r="Z1309" s="99"/>
      <c r="AA1309" s="99"/>
      <c r="AB1309" s="99"/>
      <c r="AC1309" s="99"/>
      <c r="AD1309" s="99"/>
      <c r="AE1309" s="99"/>
      <c r="AF1309" s="99"/>
      <c r="AG1309" s="99"/>
      <c r="AH1309" s="99"/>
      <c r="AI1309" s="99"/>
      <c r="AJ1309" s="99"/>
      <c r="AK1309" s="99"/>
      <c r="AL1309" s="99"/>
      <c r="AM1309" s="99"/>
      <c r="AN1309" s="99"/>
      <c r="AO1309" s="52"/>
      <c r="AP1309" s="52"/>
      <c r="AQ1309" s="52"/>
    </row>
    <row r="1310" spans="1:43">
      <c r="A1310" s="1" t="s">
        <v>10</v>
      </c>
      <c r="B1310" s="1">
        <v>13121010118</v>
      </c>
      <c r="C1310" s="1"/>
      <c r="D1310" s="12">
        <v>77.5</v>
      </c>
      <c r="E1310" s="12">
        <v>72.7</v>
      </c>
      <c r="F1310" s="12">
        <v>42.6</v>
      </c>
      <c r="G1310" s="12">
        <v>30.2</v>
      </c>
      <c r="H1310" s="12">
        <v>7.5</v>
      </c>
      <c r="I1310" s="12">
        <v>5.0999999999999996</v>
      </c>
      <c r="J1310" s="12">
        <v>44.4</v>
      </c>
      <c r="K1310" s="12">
        <v>62.3</v>
      </c>
      <c r="L1310" s="12">
        <v>56.8</v>
      </c>
      <c r="M1310" s="12">
        <v>15</v>
      </c>
      <c r="N1310" s="12">
        <v>81.7</v>
      </c>
      <c r="O1310" s="12">
        <v>10.9</v>
      </c>
      <c r="P1310" s="12">
        <v>38.6</v>
      </c>
      <c r="Q1310" s="12">
        <v>11.5</v>
      </c>
      <c r="R1310" s="114"/>
      <c r="S1310" s="99"/>
      <c r="T1310" s="99"/>
      <c r="U1310" s="99"/>
      <c r="V1310" s="99"/>
      <c r="W1310" s="99"/>
      <c r="X1310" s="99"/>
      <c r="Y1310" s="99"/>
      <c r="Z1310" s="99"/>
      <c r="AA1310" s="99"/>
      <c r="AB1310" s="99"/>
      <c r="AC1310" s="99"/>
      <c r="AD1310" s="99"/>
      <c r="AE1310" s="99"/>
      <c r="AF1310" s="99"/>
      <c r="AG1310" s="99"/>
      <c r="AH1310" s="99"/>
      <c r="AI1310" s="99"/>
      <c r="AJ1310" s="99"/>
      <c r="AK1310" s="99"/>
      <c r="AL1310" s="99"/>
      <c r="AM1310" s="99"/>
      <c r="AN1310" s="99"/>
      <c r="AO1310" s="52"/>
      <c r="AP1310" s="52"/>
      <c r="AQ1310" s="52"/>
    </row>
    <row r="1311" spans="1:43">
      <c r="A1311" s="1" t="s">
        <v>10</v>
      </c>
      <c r="B1311" s="1">
        <v>13121010119</v>
      </c>
      <c r="C1311" s="1"/>
      <c r="D1311" s="12">
        <v>77.5</v>
      </c>
      <c r="E1311" s="12">
        <v>72.7</v>
      </c>
      <c r="F1311" s="12">
        <v>42.8</v>
      </c>
      <c r="G1311" s="12">
        <v>30.2</v>
      </c>
      <c r="H1311" s="12">
        <v>9.3000000000000007</v>
      </c>
      <c r="I1311" s="12">
        <v>9.4</v>
      </c>
      <c r="J1311" s="12">
        <v>48.8</v>
      </c>
      <c r="K1311" s="12">
        <v>58.4</v>
      </c>
      <c r="L1311" s="12">
        <v>56</v>
      </c>
      <c r="M1311" s="12">
        <v>18.2</v>
      </c>
      <c r="N1311" s="12">
        <v>81.7</v>
      </c>
      <c r="O1311" s="12">
        <v>13.4</v>
      </c>
      <c r="P1311" s="12">
        <v>34</v>
      </c>
      <c r="Q1311" s="12">
        <v>11.3</v>
      </c>
      <c r="R1311" s="114"/>
      <c r="S1311" s="99"/>
      <c r="T1311" s="99"/>
      <c r="U1311" s="99"/>
      <c r="V1311" s="99"/>
      <c r="W1311" s="99"/>
      <c r="X1311" s="99"/>
      <c r="Y1311" s="99"/>
      <c r="Z1311" s="99"/>
      <c r="AA1311" s="99"/>
      <c r="AB1311" s="99"/>
      <c r="AC1311" s="99"/>
      <c r="AD1311" s="99"/>
      <c r="AE1311" s="99"/>
      <c r="AF1311" s="99"/>
      <c r="AG1311" s="99"/>
      <c r="AH1311" s="99"/>
      <c r="AI1311" s="99"/>
      <c r="AJ1311" s="99"/>
      <c r="AK1311" s="99"/>
      <c r="AL1311" s="99"/>
      <c r="AM1311" s="99"/>
      <c r="AN1311" s="99"/>
      <c r="AO1311" s="52"/>
      <c r="AP1311" s="52"/>
      <c r="AQ1311" s="52"/>
    </row>
    <row r="1312" spans="1:43">
      <c r="A1312" s="1" t="s">
        <v>10</v>
      </c>
      <c r="B1312" s="1">
        <v>13121010120</v>
      </c>
      <c r="C1312" s="1"/>
      <c r="D1312" s="12">
        <v>77.5</v>
      </c>
      <c r="E1312" s="12">
        <v>72.7</v>
      </c>
      <c r="F1312" s="12">
        <v>43.3</v>
      </c>
      <c r="G1312" s="12">
        <v>30.2</v>
      </c>
      <c r="H1312" s="12">
        <v>12</v>
      </c>
      <c r="I1312" s="12">
        <v>6.2</v>
      </c>
      <c r="J1312" s="12">
        <v>14.403</v>
      </c>
      <c r="K1312" s="12">
        <v>10.9</v>
      </c>
      <c r="L1312" s="12">
        <v>37.200000000000003</v>
      </c>
      <c r="M1312" s="12">
        <v>11.1791</v>
      </c>
      <c r="N1312" s="12">
        <v>81.7</v>
      </c>
      <c r="O1312" s="12">
        <v>7.8</v>
      </c>
      <c r="P1312" s="12">
        <v>33.1</v>
      </c>
      <c r="Q1312" s="12">
        <v>14.6</v>
      </c>
      <c r="R1312" s="114"/>
      <c r="S1312" s="99"/>
      <c r="T1312" s="99"/>
      <c r="U1312" s="99"/>
      <c r="V1312" s="99"/>
      <c r="W1312" s="99"/>
      <c r="X1312" s="99"/>
      <c r="Y1312" s="99"/>
      <c r="Z1312" s="99"/>
      <c r="AA1312" s="99"/>
      <c r="AB1312" s="99"/>
      <c r="AC1312" s="99"/>
      <c r="AD1312" s="99"/>
      <c r="AE1312" s="99"/>
      <c r="AF1312" s="99"/>
      <c r="AG1312" s="99"/>
      <c r="AH1312" s="99"/>
      <c r="AI1312" s="99"/>
      <c r="AJ1312" s="99"/>
      <c r="AK1312" s="99"/>
      <c r="AL1312" s="99"/>
      <c r="AM1312" s="99"/>
      <c r="AN1312" s="99"/>
      <c r="AO1312" s="52"/>
      <c r="AP1312" s="52"/>
      <c r="AQ1312" s="52"/>
    </row>
    <row r="1313" spans="1:43">
      <c r="A1313" s="1" t="s">
        <v>10</v>
      </c>
      <c r="B1313" s="1">
        <v>13121010121</v>
      </c>
      <c r="C1313" s="1"/>
      <c r="D1313" s="12">
        <v>77.5</v>
      </c>
      <c r="E1313" s="12">
        <v>72.7</v>
      </c>
      <c r="F1313" s="12">
        <v>50</v>
      </c>
      <c r="G1313" s="12">
        <v>30.2</v>
      </c>
      <c r="H1313" s="12">
        <v>7.8</v>
      </c>
      <c r="I1313" s="12">
        <v>5.4500999999999999</v>
      </c>
      <c r="J1313" s="12">
        <v>6.0603999999999996</v>
      </c>
      <c r="K1313" s="12">
        <v>6.4</v>
      </c>
      <c r="L1313" s="12">
        <v>25.1</v>
      </c>
      <c r="M1313" s="12">
        <v>0.49109999999999998</v>
      </c>
      <c r="N1313" s="12">
        <v>81.7</v>
      </c>
      <c r="O1313" s="12">
        <v>0.9</v>
      </c>
      <c r="P1313" s="12">
        <v>4.4000000000000004</v>
      </c>
      <c r="Q1313" s="12">
        <v>11.2</v>
      </c>
      <c r="R1313" s="114"/>
      <c r="S1313" s="99"/>
      <c r="T1313" s="99"/>
      <c r="U1313" s="99"/>
      <c r="V1313" s="99"/>
      <c r="W1313" s="99"/>
      <c r="X1313" s="99"/>
      <c r="Y1313" s="99"/>
      <c r="Z1313" s="99"/>
      <c r="AA1313" s="99"/>
      <c r="AB1313" s="99"/>
      <c r="AC1313" s="99"/>
      <c r="AD1313" s="99"/>
      <c r="AE1313" s="99"/>
      <c r="AF1313" s="99"/>
      <c r="AG1313" s="99"/>
      <c r="AH1313" s="99"/>
      <c r="AI1313" s="99"/>
      <c r="AJ1313" s="99"/>
      <c r="AK1313" s="99"/>
      <c r="AL1313" s="99"/>
      <c r="AM1313" s="99"/>
      <c r="AN1313" s="99"/>
      <c r="AO1313" s="52"/>
      <c r="AP1313" s="52"/>
      <c r="AQ1313" s="52"/>
    </row>
    <row r="1314" spans="1:43">
      <c r="A1314" s="1" t="s">
        <v>10</v>
      </c>
      <c r="B1314" s="1">
        <v>13121010122</v>
      </c>
      <c r="C1314" s="1"/>
      <c r="D1314" s="12">
        <v>77.5</v>
      </c>
      <c r="E1314" s="12">
        <v>72.7</v>
      </c>
      <c r="F1314" s="12">
        <v>50</v>
      </c>
      <c r="G1314" s="12">
        <v>30.2</v>
      </c>
      <c r="H1314" s="12">
        <v>10.6</v>
      </c>
      <c r="I1314" s="12">
        <v>5.9</v>
      </c>
      <c r="J1314" s="12">
        <v>9.9806000000000008</v>
      </c>
      <c r="K1314" s="12">
        <v>10.1</v>
      </c>
      <c r="L1314" s="12">
        <v>23.7</v>
      </c>
      <c r="M1314" s="12">
        <v>1.8337000000000001</v>
      </c>
      <c r="N1314" s="12">
        <v>81.7</v>
      </c>
      <c r="O1314" s="12">
        <v>1.9</v>
      </c>
      <c r="P1314" s="12">
        <v>11</v>
      </c>
      <c r="Q1314" s="12">
        <v>6.4</v>
      </c>
      <c r="R1314" s="114"/>
      <c r="S1314" s="99"/>
      <c r="T1314" s="99"/>
      <c r="U1314" s="99"/>
      <c r="V1314" s="99"/>
      <c r="W1314" s="99"/>
      <c r="X1314" s="99"/>
      <c r="Y1314" s="99"/>
      <c r="Z1314" s="99"/>
      <c r="AA1314" s="99"/>
      <c r="AB1314" s="99"/>
      <c r="AC1314" s="99"/>
      <c r="AD1314" s="99"/>
      <c r="AE1314" s="99"/>
      <c r="AF1314" s="99"/>
      <c r="AG1314" s="99"/>
      <c r="AH1314" s="99"/>
      <c r="AI1314" s="99"/>
      <c r="AJ1314" s="99"/>
      <c r="AK1314" s="99"/>
      <c r="AL1314" s="99"/>
      <c r="AM1314" s="99"/>
      <c r="AN1314" s="99"/>
      <c r="AO1314" s="52"/>
      <c r="AP1314" s="52"/>
      <c r="AQ1314" s="52"/>
    </row>
    <row r="1315" spans="1:43">
      <c r="A1315" s="1" t="s">
        <v>10</v>
      </c>
      <c r="B1315" s="1">
        <v>13121010123</v>
      </c>
      <c r="C1315" s="1"/>
      <c r="D1315" s="12">
        <v>79.8</v>
      </c>
      <c r="E1315" s="12">
        <v>72</v>
      </c>
      <c r="F1315" s="12">
        <v>50</v>
      </c>
      <c r="G1315" s="12">
        <v>27.7</v>
      </c>
      <c r="H1315" s="12">
        <v>10.7</v>
      </c>
      <c r="I1315" s="12">
        <v>1.9</v>
      </c>
      <c r="J1315" s="12">
        <v>19.100000000000001</v>
      </c>
      <c r="K1315" s="12">
        <v>32.700000000000003</v>
      </c>
      <c r="L1315" s="12">
        <v>43.5</v>
      </c>
      <c r="M1315" s="12">
        <v>9.5</v>
      </c>
      <c r="N1315" s="12">
        <v>84.8</v>
      </c>
      <c r="O1315" s="12">
        <v>7.2</v>
      </c>
      <c r="P1315" s="12">
        <v>31.2</v>
      </c>
      <c r="Q1315" s="12">
        <v>8.6999999999999993</v>
      </c>
      <c r="R1315" s="114"/>
      <c r="S1315" s="99"/>
      <c r="T1315" s="99"/>
      <c r="U1315" s="99"/>
      <c r="V1315" s="99"/>
      <c r="W1315" s="99"/>
      <c r="X1315" s="99"/>
      <c r="Y1315" s="99"/>
      <c r="Z1315" s="99"/>
      <c r="AA1315" s="99"/>
      <c r="AB1315" s="99"/>
      <c r="AC1315" s="99"/>
      <c r="AD1315" s="99"/>
      <c r="AE1315" s="99"/>
      <c r="AF1315" s="99"/>
      <c r="AG1315" s="99"/>
      <c r="AH1315" s="99"/>
      <c r="AI1315" s="99"/>
      <c r="AJ1315" s="99"/>
      <c r="AK1315" s="99"/>
      <c r="AL1315" s="99"/>
      <c r="AM1315" s="99"/>
      <c r="AN1315" s="99"/>
      <c r="AO1315" s="52"/>
      <c r="AP1315" s="52"/>
      <c r="AQ1315" s="52"/>
    </row>
    <row r="1316" spans="1:43">
      <c r="A1316" s="1" t="s">
        <v>10</v>
      </c>
      <c r="B1316" s="1">
        <v>13121010204</v>
      </c>
      <c r="C1316" s="1"/>
      <c r="D1316" s="12">
        <v>80.8</v>
      </c>
      <c r="E1316" s="12">
        <v>71.8</v>
      </c>
      <c r="F1316" s="12">
        <v>79.3</v>
      </c>
      <c r="G1316" s="12">
        <v>26.4</v>
      </c>
      <c r="H1316" s="12">
        <v>9.3000000000000007</v>
      </c>
      <c r="I1316" s="12">
        <v>1.4</v>
      </c>
      <c r="J1316" s="12">
        <v>6.1</v>
      </c>
      <c r="K1316" s="12">
        <v>5.0999999999999996</v>
      </c>
      <c r="L1316" s="12">
        <v>24.3</v>
      </c>
      <c r="M1316" s="12">
        <v>0.32850000000000001</v>
      </c>
      <c r="N1316" s="12">
        <v>86.1</v>
      </c>
      <c r="O1316" s="12">
        <v>0.3</v>
      </c>
      <c r="P1316" s="12">
        <v>5.9</v>
      </c>
      <c r="Q1316" s="12">
        <v>7.2</v>
      </c>
      <c r="R1316" s="114"/>
      <c r="S1316" s="99"/>
      <c r="T1316" s="99"/>
      <c r="U1316" s="99"/>
      <c r="V1316" s="99"/>
      <c r="W1316" s="99"/>
      <c r="X1316" s="99"/>
      <c r="Y1316" s="99"/>
      <c r="Z1316" s="99"/>
      <c r="AA1316" s="99"/>
      <c r="AB1316" s="99"/>
      <c r="AC1316" s="99"/>
      <c r="AD1316" s="99"/>
      <c r="AE1316" s="99"/>
      <c r="AF1316" s="99"/>
      <c r="AG1316" s="99"/>
      <c r="AH1316" s="99"/>
      <c r="AI1316" s="99"/>
      <c r="AJ1316" s="99"/>
      <c r="AK1316" s="99"/>
      <c r="AL1316" s="99"/>
      <c r="AM1316" s="99"/>
      <c r="AN1316" s="99"/>
      <c r="AO1316" s="52"/>
      <c r="AP1316" s="52"/>
      <c r="AQ1316" s="52"/>
    </row>
    <row r="1317" spans="1:43">
      <c r="A1317" s="1" t="s">
        <v>10</v>
      </c>
      <c r="B1317" s="1">
        <v>13121010205</v>
      </c>
      <c r="C1317" s="1"/>
      <c r="D1317" s="12">
        <v>80.8</v>
      </c>
      <c r="E1317" s="12">
        <v>71.7</v>
      </c>
      <c r="F1317" s="12">
        <v>65.900000000000006</v>
      </c>
      <c r="G1317" s="12">
        <v>26.4</v>
      </c>
      <c r="H1317" s="12">
        <v>5.7</v>
      </c>
      <c r="I1317" s="12">
        <v>4.6115000000000004</v>
      </c>
      <c r="J1317" s="12">
        <v>3.4</v>
      </c>
      <c r="K1317" s="12">
        <v>8.3000000000000007</v>
      </c>
      <c r="L1317" s="12">
        <v>27.6</v>
      </c>
      <c r="M1317" s="12">
        <v>4.4000000000000004</v>
      </c>
      <c r="N1317" s="12">
        <v>86.2</v>
      </c>
      <c r="O1317" s="12">
        <v>1.7</v>
      </c>
      <c r="P1317" s="12">
        <v>5.2</v>
      </c>
      <c r="Q1317" s="12">
        <v>6.1</v>
      </c>
      <c r="R1317" s="114"/>
      <c r="S1317" s="99"/>
      <c r="T1317" s="99"/>
      <c r="U1317" s="99"/>
      <c r="V1317" s="99"/>
      <c r="W1317" s="99"/>
      <c r="X1317" s="99"/>
      <c r="Y1317" s="99"/>
      <c r="Z1317" s="99"/>
      <c r="AA1317" s="99"/>
      <c r="AB1317" s="99"/>
      <c r="AC1317" s="99"/>
      <c r="AD1317" s="99"/>
      <c r="AE1317" s="99"/>
      <c r="AF1317" s="99"/>
      <c r="AG1317" s="99"/>
      <c r="AH1317" s="99"/>
      <c r="AI1317" s="99"/>
      <c r="AJ1317" s="99"/>
      <c r="AK1317" s="99"/>
      <c r="AL1317" s="99"/>
      <c r="AM1317" s="99"/>
      <c r="AN1317" s="99"/>
      <c r="AO1317" s="52"/>
      <c r="AP1317" s="52"/>
      <c r="AQ1317" s="52"/>
    </row>
    <row r="1318" spans="1:43">
      <c r="A1318" s="1" t="s">
        <v>10</v>
      </c>
      <c r="B1318" s="1">
        <v>13121010206</v>
      </c>
      <c r="C1318" s="1"/>
      <c r="D1318" s="12">
        <v>81.3</v>
      </c>
      <c r="E1318" s="12">
        <v>71.599999999999994</v>
      </c>
      <c r="F1318" s="12">
        <v>82.4</v>
      </c>
      <c r="G1318" s="12">
        <v>25.7</v>
      </c>
      <c r="H1318" s="12">
        <v>10.7</v>
      </c>
      <c r="I1318" s="12">
        <v>8.3000000000000007</v>
      </c>
      <c r="J1318" s="12">
        <v>13.3</v>
      </c>
      <c r="K1318" s="12">
        <v>3.7</v>
      </c>
      <c r="L1318" s="12">
        <v>35.299999999999997</v>
      </c>
      <c r="M1318" s="12">
        <v>5.5E-2</v>
      </c>
      <c r="N1318" s="12">
        <v>86.9</v>
      </c>
      <c r="O1318" s="12">
        <v>0.6</v>
      </c>
      <c r="P1318" s="12">
        <v>1.7</v>
      </c>
      <c r="Q1318" s="12">
        <v>2.4</v>
      </c>
      <c r="R1318" s="114"/>
      <c r="S1318" s="99"/>
      <c r="T1318" s="99"/>
      <c r="U1318" s="99"/>
      <c r="V1318" s="99"/>
      <c r="W1318" s="99"/>
      <c r="X1318" s="99"/>
      <c r="Y1318" s="99"/>
      <c r="Z1318" s="99"/>
      <c r="AA1318" s="99"/>
      <c r="AB1318" s="99"/>
      <c r="AC1318" s="99"/>
      <c r="AD1318" s="99"/>
      <c r="AE1318" s="99"/>
      <c r="AF1318" s="99"/>
      <c r="AG1318" s="99"/>
      <c r="AH1318" s="99"/>
      <c r="AI1318" s="99"/>
      <c r="AJ1318" s="99"/>
      <c r="AK1318" s="99"/>
      <c r="AL1318" s="99"/>
      <c r="AM1318" s="99"/>
      <c r="AN1318" s="99"/>
      <c r="AO1318" s="52"/>
      <c r="AP1318" s="52"/>
      <c r="AQ1318" s="52"/>
    </row>
    <row r="1319" spans="1:43">
      <c r="A1319" s="1" t="s">
        <v>10</v>
      </c>
      <c r="B1319" s="1">
        <v>13121010208</v>
      </c>
      <c r="C1319" s="1"/>
      <c r="D1319" s="12">
        <v>77.5</v>
      </c>
      <c r="E1319" s="12">
        <v>72.7</v>
      </c>
      <c r="F1319" s="12">
        <v>41</v>
      </c>
      <c r="G1319" s="12">
        <v>30.2</v>
      </c>
      <c r="H1319" s="12">
        <v>12.4</v>
      </c>
      <c r="I1319" s="12">
        <v>8.3010999999999999</v>
      </c>
      <c r="J1319" s="12">
        <v>9.9</v>
      </c>
      <c r="K1319" s="12">
        <v>33.1</v>
      </c>
      <c r="L1319" s="12">
        <v>32.1</v>
      </c>
      <c r="M1319" s="12">
        <v>8</v>
      </c>
      <c r="N1319" s="12">
        <v>81.7</v>
      </c>
      <c r="O1319" s="12">
        <v>7.2</v>
      </c>
      <c r="P1319" s="12">
        <v>19.7</v>
      </c>
      <c r="Q1319" s="12">
        <v>14.3</v>
      </c>
      <c r="R1319" s="114"/>
      <c r="S1319" s="99"/>
      <c r="T1319" s="99"/>
      <c r="U1319" s="99"/>
      <c r="V1319" s="99"/>
      <c r="W1319" s="99"/>
      <c r="X1319" s="99"/>
      <c r="Y1319" s="99"/>
      <c r="Z1319" s="99"/>
      <c r="AA1319" s="99"/>
      <c r="AB1319" s="99"/>
      <c r="AC1319" s="99"/>
      <c r="AD1319" s="99"/>
      <c r="AE1319" s="99"/>
      <c r="AF1319" s="99"/>
      <c r="AG1319" s="99"/>
      <c r="AH1319" s="99"/>
      <c r="AI1319" s="99"/>
      <c r="AJ1319" s="99"/>
      <c r="AK1319" s="99"/>
      <c r="AL1319" s="99"/>
      <c r="AM1319" s="99"/>
      <c r="AN1319" s="99"/>
      <c r="AO1319" s="52"/>
      <c r="AP1319" s="52"/>
      <c r="AQ1319" s="52"/>
    </row>
    <row r="1320" spans="1:43">
      <c r="A1320" s="1" t="s">
        <v>10</v>
      </c>
      <c r="B1320" s="1">
        <v>13121010209</v>
      </c>
      <c r="C1320" s="1"/>
      <c r="D1320" s="12">
        <v>77.5</v>
      </c>
      <c r="E1320" s="12">
        <v>72.7</v>
      </c>
      <c r="F1320" s="12">
        <v>43.1</v>
      </c>
      <c r="G1320" s="12">
        <v>30.2</v>
      </c>
      <c r="H1320" s="12">
        <v>10.7</v>
      </c>
      <c r="I1320" s="12">
        <v>5.9</v>
      </c>
      <c r="J1320" s="12">
        <v>1.1000000000000001</v>
      </c>
      <c r="K1320" s="12">
        <v>22.1</v>
      </c>
      <c r="L1320" s="12">
        <v>27.8</v>
      </c>
      <c r="M1320" s="12">
        <v>5</v>
      </c>
      <c r="N1320" s="12">
        <v>81.7</v>
      </c>
      <c r="O1320" s="12">
        <v>2.1</v>
      </c>
      <c r="P1320" s="12">
        <v>30.7</v>
      </c>
      <c r="Q1320" s="12">
        <v>10.3</v>
      </c>
      <c r="R1320" s="114"/>
      <c r="S1320" s="99"/>
      <c r="T1320" s="99"/>
      <c r="U1320" s="99"/>
      <c r="V1320" s="99"/>
      <c r="W1320" s="99"/>
      <c r="X1320" s="99"/>
      <c r="Y1320" s="99"/>
      <c r="Z1320" s="99"/>
      <c r="AA1320" s="99"/>
      <c r="AB1320" s="99"/>
      <c r="AC1320" s="99"/>
      <c r="AD1320" s="99"/>
      <c r="AE1320" s="99"/>
      <c r="AF1320" s="99"/>
      <c r="AG1320" s="99"/>
      <c r="AH1320" s="99"/>
      <c r="AI1320" s="99"/>
      <c r="AJ1320" s="99"/>
      <c r="AK1320" s="99"/>
      <c r="AL1320" s="99"/>
      <c r="AM1320" s="99"/>
      <c r="AN1320" s="99"/>
      <c r="AO1320" s="52"/>
      <c r="AP1320" s="52"/>
      <c r="AQ1320" s="52"/>
    </row>
    <row r="1321" spans="1:43">
      <c r="A1321" s="1" t="s">
        <v>10</v>
      </c>
      <c r="B1321" s="1">
        <v>13121010210</v>
      </c>
      <c r="C1321" s="1"/>
      <c r="D1321" s="12">
        <v>77.5</v>
      </c>
      <c r="E1321" s="12">
        <v>72.7</v>
      </c>
      <c r="F1321" s="12">
        <v>69.400000000000006</v>
      </c>
      <c r="G1321" s="12">
        <v>30.2</v>
      </c>
      <c r="H1321" s="12">
        <v>9.4</v>
      </c>
      <c r="I1321" s="12">
        <v>7.1</v>
      </c>
      <c r="J1321" s="12">
        <v>8.6</v>
      </c>
      <c r="K1321" s="12">
        <v>6.8</v>
      </c>
      <c r="L1321" s="12">
        <v>36.5</v>
      </c>
      <c r="M1321" s="12">
        <v>4.4000000000000004</v>
      </c>
      <c r="N1321" s="12">
        <v>81.7</v>
      </c>
      <c r="O1321" s="12">
        <v>1</v>
      </c>
      <c r="P1321" s="12">
        <v>14.5</v>
      </c>
      <c r="Q1321" s="12">
        <v>4.0999999999999996</v>
      </c>
      <c r="R1321" s="114"/>
      <c r="S1321" s="99"/>
      <c r="T1321" s="99"/>
      <c r="U1321" s="99"/>
      <c r="V1321" s="99"/>
      <c r="W1321" s="99"/>
      <c r="X1321" s="99"/>
      <c r="Y1321" s="99"/>
      <c r="Z1321" s="99"/>
      <c r="AA1321" s="99"/>
      <c r="AB1321" s="99"/>
      <c r="AC1321" s="99"/>
      <c r="AD1321" s="99"/>
      <c r="AE1321" s="99"/>
      <c r="AF1321" s="99"/>
      <c r="AG1321" s="99"/>
      <c r="AH1321" s="99"/>
      <c r="AI1321" s="99"/>
      <c r="AJ1321" s="99"/>
      <c r="AK1321" s="99"/>
      <c r="AL1321" s="99"/>
      <c r="AM1321" s="99"/>
      <c r="AN1321" s="99"/>
      <c r="AO1321" s="52"/>
      <c r="AP1321" s="52"/>
      <c r="AQ1321" s="52"/>
    </row>
    <row r="1322" spans="1:43">
      <c r="A1322" s="1" t="s">
        <v>10</v>
      </c>
      <c r="B1322" s="1">
        <v>13121010211</v>
      </c>
      <c r="C1322" s="1"/>
      <c r="D1322" s="12">
        <v>80</v>
      </c>
      <c r="E1322" s="12">
        <v>71.8</v>
      </c>
      <c r="F1322" s="12">
        <v>72.400000000000006</v>
      </c>
      <c r="G1322" s="12">
        <v>31.1</v>
      </c>
      <c r="H1322" s="12">
        <v>6.2</v>
      </c>
      <c r="I1322" s="12">
        <v>5.4</v>
      </c>
      <c r="J1322" s="12">
        <v>4.8</v>
      </c>
      <c r="K1322" s="12">
        <v>19.5</v>
      </c>
      <c r="L1322" s="12">
        <v>34.799999999999997</v>
      </c>
      <c r="M1322" s="12">
        <v>21.3</v>
      </c>
      <c r="N1322" s="12">
        <v>85</v>
      </c>
      <c r="O1322" s="12">
        <v>13.9</v>
      </c>
      <c r="P1322" s="12">
        <v>20</v>
      </c>
      <c r="Q1322" s="12">
        <v>9.5</v>
      </c>
      <c r="R1322" s="114"/>
      <c r="S1322" s="99"/>
      <c r="T1322" s="99"/>
      <c r="U1322" s="99"/>
      <c r="V1322" s="99"/>
      <c r="W1322" s="99"/>
      <c r="X1322" s="99"/>
      <c r="Y1322" s="99"/>
      <c r="Z1322" s="99"/>
      <c r="AA1322" s="99"/>
      <c r="AB1322" s="99"/>
      <c r="AC1322" s="99"/>
      <c r="AD1322" s="99"/>
      <c r="AE1322" s="99"/>
      <c r="AF1322" s="99"/>
      <c r="AG1322" s="99"/>
      <c r="AH1322" s="99"/>
      <c r="AI1322" s="99"/>
      <c r="AJ1322" s="99"/>
      <c r="AK1322" s="99"/>
      <c r="AL1322" s="99"/>
      <c r="AM1322" s="99"/>
      <c r="AN1322" s="99"/>
      <c r="AO1322" s="52"/>
      <c r="AP1322" s="52"/>
      <c r="AQ1322" s="52"/>
    </row>
    <row r="1323" spans="1:43">
      <c r="A1323" s="1" t="s">
        <v>10</v>
      </c>
      <c r="B1323" s="1">
        <v>13121010212</v>
      </c>
      <c r="C1323" s="1"/>
      <c r="D1323" s="12">
        <v>81.3</v>
      </c>
      <c r="E1323" s="12">
        <v>71.599999999999994</v>
      </c>
      <c r="F1323" s="12">
        <v>18.5</v>
      </c>
      <c r="G1323" s="12">
        <v>25.7</v>
      </c>
      <c r="H1323" s="12">
        <v>5.0999999999999996</v>
      </c>
      <c r="I1323" s="12">
        <v>11.7</v>
      </c>
      <c r="J1323" s="12">
        <v>14.1</v>
      </c>
      <c r="K1323" s="12">
        <v>39.700000000000003</v>
      </c>
      <c r="L1323" s="12">
        <v>37</v>
      </c>
      <c r="M1323" s="12">
        <v>24.2</v>
      </c>
      <c r="N1323" s="12">
        <v>86.9</v>
      </c>
      <c r="O1323" s="12">
        <v>19</v>
      </c>
      <c r="P1323" s="12">
        <v>47.1</v>
      </c>
      <c r="Q1323" s="12">
        <v>9.9</v>
      </c>
      <c r="R1323" s="114"/>
      <c r="S1323" s="99"/>
      <c r="T1323" s="99"/>
      <c r="U1323" s="99"/>
      <c r="V1323" s="99"/>
      <c r="W1323" s="99"/>
      <c r="X1323" s="99"/>
      <c r="Y1323" s="99"/>
      <c r="Z1323" s="99"/>
      <c r="AA1323" s="99"/>
      <c r="AB1323" s="99"/>
      <c r="AC1323" s="99"/>
      <c r="AD1323" s="99"/>
      <c r="AE1323" s="99"/>
      <c r="AF1323" s="99"/>
      <c r="AG1323" s="99"/>
      <c r="AH1323" s="99"/>
      <c r="AI1323" s="99"/>
      <c r="AJ1323" s="99"/>
      <c r="AK1323" s="99"/>
      <c r="AL1323" s="99"/>
      <c r="AM1323" s="99"/>
      <c r="AN1323" s="99"/>
      <c r="AO1323" s="52"/>
      <c r="AP1323" s="52"/>
      <c r="AQ1323" s="52"/>
    </row>
    <row r="1324" spans="1:43">
      <c r="A1324" s="1" t="s">
        <v>10</v>
      </c>
      <c r="B1324" s="1">
        <v>13121010301</v>
      </c>
      <c r="C1324" s="1"/>
      <c r="D1324" s="12">
        <v>74.2</v>
      </c>
      <c r="E1324" s="12">
        <v>57.3</v>
      </c>
      <c r="F1324" s="12">
        <v>42.8</v>
      </c>
      <c r="G1324" s="12">
        <v>13.7</v>
      </c>
      <c r="H1324" s="12">
        <v>11.9</v>
      </c>
      <c r="I1324" s="12">
        <v>3.9</v>
      </c>
      <c r="J1324" s="12">
        <v>13.1</v>
      </c>
      <c r="K1324" s="12">
        <v>23.5</v>
      </c>
      <c r="L1324" s="12">
        <v>46.3</v>
      </c>
      <c r="M1324" s="12">
        <v>4.8</v>
      </c>
      <c r="N1324" s="12">
        <v>76.3</v>
      </c>
      <c r="O1324" s="12">
        <v>6.2</v>
      </c>
      <c r="P1324" s="12">
        <v>20</v>
      </c>
      <c r="Q1324" s="12">
        <v>13.1</v>
      </c>
      <c r="R1324" s="114"/>
      <c r="S1324" s="99"/>
      <c r="T1324" s="99"/>
      <c r="U1324" s="99"/>
      <c r="V1324" s="99"/>
      <c r="W1324" s="99"/>
      <c r="X1324" s="99"/>
      <c r="Y1324" s="99"/>
      <c r="Z1324" s="99"/>
      <c r="AA1324" s="99"/>
      <c r="AB1324" s="99"/>
      <c r="AC1324" s="99"/>
      <c r="AD1324" s="99"/>
      <c r="AE1324" s="99"/>
      <c r="AF1324" s="99"/>
      <c r="AG1324" s="99"/>
      <c r="AH1324" s="99"/>
      <c r="AI1324" s="99"/>
      <c r="AJ1324" s="99"/>
      <c r="AK1324" s="99"/>
      <c r="AL1324" s="99"/>
      <c r="AM1324" s="99"/>
      <c r="AN1324" s="99"/>
      <c r="AO1324" s="52"/>
      <c r="AP1324" s="52"/>
      <c r="AQ1324" s="52"/>
    </row>
    <row r="1325" spans="1:43">
      <c r="A1325" s="1" t="s">
        <v>10</v>
      </c>
      <c r="B1325" s="1">
        <v>13121010303</v>
      </c>
      <c r="C1325" s="1"/>
      <c r="D1325" s="12">
        <v>77.3</v>
      </c>
      <c r="E1325" s="12">
        <v>64.3</v>
      </c>
      <c r="F1325" s="12">
        <v>38.799999999999997</v>
      </c>
      <c r="G1325" s="12">
        <v>15.2</v>
      </c>
      <c r="H1325" s="12">
        <v>13.8</v>
      </c>
      <c r="I1325" s="12">
        <v>2.8</v>
      </c>
      <c r="J1325" s="12">
        <v>12.6</v>
      </c>
      <c r="K1325" s="12">
        <v>28.5</v>
      </c>
      <c r="L1325" s="12">
        <v>45.5</v>
      </c>
      <c r="M1325" s="12">
        <v>7.8</v>
      </c>
      <c r="N1325" s="12">
        <v>80.900000000000006</v>
      </c>
      <c r="O1325" s="12">
        <v>5.3</v>
      </c>
      <c r="P1325" s="12">
        <v>14</v>
      </c>
      <c r="Q1325" s="12">
        <v>12.1</v>
      </c>
      <c r="R1325" s="114"/>
      <c r="S1325" s="99"/>
      <c r="T1325" s="99"/>
      <c r="U1325" s="99"/>
      <c r="V1325" s="99"/>
      <c r="W1325" s="99"/>
      <c r="X1325" s="99"/>
      <c r="Y1325" s="99"/>
      <c r="Z1325" s="99"/>
      <c r="AA1325" s="99"/>
      <c r="AB1325" s="99"/>
      <c r="AC1325" s="99"/>
      <c r="AD1325" s="99"/>
      <c r="AE1325" s="99"/>
      <c r="AF1325" s="99"/>
      <c r="AG1325" s="99"/>
      <c r="AH1325" s="99"/>
      <c r="AI1325" s="99"/>
      <c r="AJ1325" s="99"/>
      <c r="AK1325" s="99"/>
      <c r="AL1325" s="99"/>
      <c r="AM1325" s="99"/>
      <c r="AN1325" s="99"/>
      <c r="AO1325" s="52"/>
      <c r="AP1325" s="52"/>
      <c r="AQ1325" s="52"/>
    </row>
    <row r="1326" spans="1:43">
      <c r="A1326" s="1" t="s">
        <v>10</v>
      </c>
      <c r="B1326" s="1">
        <v>13121010304</v>
      </c>
      <c r="C1326" s="1"/>
      <c r="D1326" s="12">
        <v>79.3</v>
      </c>
      <c r="E1326" s="12">
        <v>64.599999999999994</v>
      </c>
      <c r="F1326" s="12">
        <v>45.6</v>
      </c>
      <c r="G1326" s="12">
        <v>14.4</v>
      </c>
      <c r="H1326" s="12">
        <v>10.9</v>
      </c>
      <c r="I1326" s="12">
        <v>12.8</v>
      </c>
      <c r="J1326" s="12">
        <v>3.8</v>
      </c>
      <c r="K1326" s="12">
        <v>14</v>
      </c>
      <c r="L1326" s="12">
        <v>41.8</v>
      </c>
      <c r="M1326" s="12">
        <v>3.3</v>
      </c>
      <c r="N1326" s="12">
        <v>83.2</v>
      </c>
      <c r="O1326" s="12">
        <v>3.5</v>
      </c>
      <c r="P1326" s="12">
        <v>13</v>
      </c>
      <c r="Q1326" s="12">
        <v>9.1</v>
      </c>
      <c r="R1326" s="114"/>
      <c r="S1326" s="99"/>
      <c r="T1326" s="99"/>
      <c r="U1326" s="99"/>
      <c r="V1326" s="99"/>
      <c r="W1326" s="99"/>
      <c r="X1326" s="99"/>
      <c r="Y1326" s="99"/>
      <c r="Z1326" s="99"/>
      <c r="AA1326" s="99"/>
      <c r="AB1326" s="99"/>
      <c r="AC1326" s="99"/>
      <c r="AD1326" s="99"/>
      <c r="AE1326" s="99"/>
      <c r="AF1326" s="99"/>
      <c r="AG1326" s="99"/>
      <c r="AH1326" s="99"/>
      <c r="AI1326" s="99"/>
      <c r="AJ1326" s="99"/>
      <c r="AK1326" s="99"/>
      <c r="AL1326" s="99"/>
      <c r="AM1326" s="99"/>
      <c r="AN1326" s="99"/>
      <c r="AO1326" s="52"/>
      <c r="AP1326" s="52"/>
      <c r="AQ1326" s="52"/>
    </row>
    <row r="1327" spans="1:43">
      <c r="A1327" s="1" t="s">
        <v>10</v>
      </c>
      <c r="B1327" s="1">
        <v>13121010400</v>
      </c>
      <c r="C1327" s="1"/>
      <c r="D1327" s="12">
        <v>59</v>
      </c>
      <c r="E1327" s="12">
        <v>57.6</v>
      </c>
      <c r="F1327" s="12">
        <v>38.4</v>
      </c>
      <c r="G1327" s="12">
        <v>12.3</v>
      </c>
      <c r="H1327" s="12">
        <v>8.6999999999999993</v>
      </c>
      <c r="I1327" s="12">
        <v>4.5</v>
      </c>
      <c r="J1327" s="12">
        <v>16.399999999999999</v>
      </c>
      <c r="K1327" s="12">
        <v>27.2</v>
      </c>
      <c r="L1327" s="12">
        <v>41</v>
      </c>
      <c r="M1327" s="12">
        <v>19.100000000000001</v>
      </c>
      <c r="N1327" s="12">
        <v>75.099999999999994</v>
      </c>
      <c r="O1327" s="12">
        <v>17.2</v>
      </c>
      <c r="P1327" s="12">
        <v>25.9</v>
      </c>
      <c r="Q1327" s="12">
        <v>15.1</v>
      </c>
      <c r="R1327" s="114"/>
      <c r="S1327" s="99"/>
      <c r="T1327" s="99"/>
      <c r="U1327" s="99"/>
      <c r="V1327" s="99"/>
      <c r="W1327" s="99"/>
      <c r="X1327" s="99"/>
      <c r="Y1327" s="99"/>
      <c r="Z1327" s="99"/>
      <c r="AA1327" s="99"/>
      <c r="AB1327" s="99"/>
      <c r="AC1327" s="99"/>
      <c r="AD1327" s="99"/>
      <c r="AE1327" s="99"/>
      <c r="AF1327" s="99"/>
      <c r="AG1327" s="99"/>
      <c r="AH1327" s="99"/>
      <c r="AI1327" s="99"/>
      <c r="AJ1327" s="99"/>
      <c r="AK1327" s="99"/>
      <c r="AL1327" s="99"/>
      <c r="AM1327" s="99"/>
      <c r="AN1327" s="99"/>
      <c r="AO1327" s="52"/>
      <c r="AP1327" s="52"/>
      <c r="AQ1327" s="52"/>
    </row>
    <row r="1328" spans="1:43">
      <c r="A1328" s="1" t="s">
        <v>10</v>
      </c>
      <c r="B1328" s="1">
        <v>13121010507</v>
      </c>
      <c r="C1328" s="1"/>
      <c r="D1328" s="12">
        <v>50.9</v>
      </c>
      <c r="E1328" s="12">
        <v>49.7</v>
      </c>
      <c r="F1328" s="12">
        <v>18.3</v>
      </c>
      <c r="G1328" s="12">
        <v>7.4</v>
      </c>
      <c r="H1328" s="12">
        <v>17.8</v>
      </c>
      <c r="I1328" s="12">
        <v>12.2</v>
      </c>
      <c r="J1328" s="12">
        <v>43.3</v>
      </c>
      <c r="K1328" s="12">
        <v>63.7</v>
      </c>
      <c r="L1328" s="12">
        <v>59.2</v>
      </c>
      <c r="M1328" s="12">
        <v>19.5</v>
      </c>
      <c r="N1328" s="12">
        <v>62.9</v>
      </c>
      <c r="O1328" s="12">
        <v>17.399999999999999</v>
      </c>
      <c r="P1328" s="12">
        <v>34.5</v>
      </c>
      <c r="Q1328" s="12">
        <v>17.100000000000001</v>
      </c>
      <c r="R1328" s="114"/>
      <c r="S1328" s="99"/>
      <c r="T1328" s="99"/>
      <c r="U1328" s="99"/>
      <c r="V1328" s="99"/>
      <c r="W1328" s="99"/>
      <c r="X1328" s="99"/>
      <c r="Y1328" s="99"/>
      <c r="Z1328" s="99"/>
      <c r="AA1328" s="99"/>
      <c r="AB1328" s="99"/>
      <c r="AC1328" s="99"/>
      <c r="AD1328" s="99"/>
      <c r="AE1328" s="99"/>
      <c r="AF1328" s="99"/>
      <c r="AG1328" s="99"/>
      <c r="AH1328" s="99"/>
      <c r="AI1328" s="99"/>
      <c r="AJ1328" s="99"/>
      <c r="AK1328" s="99"/>
      <c r="AL1328" s="99"/>
      <c r="AM1328" s="99"/>
      <c r="AN1328" s="99"/>
      <c r="AO1328" s="52"/>
      <c r="AP1328" s="52"/>
      <c r="AQ1328" s="52"/>
    </row>
    <row r="1329" spans="1:43">
      <c r="A1329" s="1" t="s">
        <v>10</v>
      </c>
      <c r="B1329" s="1">
        <v>13121010508</v>
      </c>
      <c r="C1329" s="1"/>
      <c r="D1329" s="12">
        <v>50.9</v>
      </c>
      <c r="E1329" s="12">
        <v>49.7</v>
      </c>
      <c r="F1329" s="12">
        <v>30.4</v>
      </c>
      <c r="G1329" s="12">
        <v>8.4</v>
      </c>
      <c r="H1329" s="12">
        <v>15</v>
      </c>
      <c r="I1329" s="12">
        <v>11.977</v>
      </c>
      <c r="J1329" s="12">
        <v>37.700000000000003</v>
      </c>
      <c r="K1329" s="12">
        <v>34.9</v>
      </c>
      <c r="L1329" s="12">
        <v>39.299999999999997</v>
      </c>
      <c r="M1329" s="12">
        <v>13</v>
      </c>
      <c r="N1329" s="12">
        <v>62.9</v>
      </c>
      <c r="O1329" s="12">
        <v>15.6</v>
      </c>
      <c r="P1329" s="12">
        <v>19.899999999999999</v>
      </c>
      <c r="Q1329" s="12">
        <v>22.9</v>
      </c>
      <c r="R1329" s="114"/>
      <c r="S1329" s="99"/>
      <c r="T1329" s="99"/>
      <c r="U1329" s="99"/>
      <c r="V1329" s="99"/>
      <c r="W1329" s="99"/>
      <c r="X1329" s="99"/>
      <c r="Y1329" s="99"/>
      <c r="Z1329" s="99"/>
      <c r="AA1329" s="99"/>
      <c r="AB1329" s="99"/>
      <c r="AC1329" s="99"/>
      <c r="AD1329" s="99"/>
      <c r="AE1329" s="99"/>
      <c r="AF1329" s="99"/>
      <c r="AG1329" s="99"/>
      <c r="AH1329" s="99"/>
      <c r="AI1329" s="99"/>
      <c r="AJ1329" s="99"/>
      <c r="AK1329" s="99"/>
      <c r="AL1329" s="99"/>
      <c r="AM1329" s="99"/>
      <c r="AN1329" s="99"/>
      <c r="AO1329" s="52"/>
      <c r="AP1329" s="52"/>
      <c r="AQ1329" s="52"/>
    </row>
    <row r="1330" spans="1:43">
      <c r="A1330" s="1" t="s">
        <v>10</v>
      </c>
      <c r="B1330" s="1">
        <v>13121010510</v>
      </c>
      <c r="C1330" s="1"/>
      <c r="D1330" s="12">
        <v>58.3</v>
      </c>
      <c r="E1330" s="12">
        <v>57.2</v>
      </c>
      <c r="F1330" s="12">
        <v>37.4</v>
      </c>
      <c r="G1330" s="12">
        <v>11.5</v>
      </c>
      <c r="H1330" s="12">
        <v>12</v>
      </c>
      <c r="I1330" s="12">
        <v>21.3</v>
      </c>
      <c r="J1330" s="12">
        <v>38.4</v>
      </c>
      <c r="K1330" s="12">
        <v>39.9</v>
      </c>
      <c r="L1330" s="12">
        <v>45</v>
      </c>
      <c r="M1330" s="12">
        <v>9.6999999999999993</v>
      </c>
      <c r="N1330" s="12">
        <v>74.5</v>
      </c>
      <c r="O1330" s="12">
        <v>13.6</v>
      </c>
      <c r="P1330" s="12">
        <v>25.4</v>
      </c>
      <c r="Q1330" s="12">
        <v>13.4</v>
      </c>
      <c r="R1330" s="114"/>
      <c r="S1330" s="99"/>
      <c r="T1330" s="99"/>
      <c r="U1330" s="99"/>
      <c r="V1330" s="99"/>
      <c r="W1330" s="99"/>
      <c r="X1330" s="99"/>
      <c r="Y1330" s="99"/>
      <c r="Z1330" s="99"/>
      <c r="AA1330" s="99"/>
      <c r="AB1330" s="99"/>
      <c r="AC1330" s="99"/>
      <c r="AD1330" s="99"/>
      <c r="AE1330" s="99"/>
      <c r="AF1330" s="99"/>
      <c r="AG1330" s="99"/>
      <c r="AH1330" s="99"/>
      <c r="AI1330" s="99"/>
      <c r="AJ1330" s="99"/>
      <c r="AK1330" s="99"/>
      <c r="AL1330" s="99"/>
      <c r="AM1330" s="99"/>
      <c r="AN1330" s="99"/>
      <c r="AO1330" s="52"/>
      <c r="AP1330" s="52"/>
      <c r="AQ1330" s="52"/>
    </row>
    <row r="1331" spans="1:43">
      <c r="A1331" s="1" t="s">
        <v>10</v>
      </c>
      <c r="B1331" s="1">
        <v>13121010511</v>
      </c>
      <c r="C1331" s="1"/>
      <c r="D1331" s="12">
        <v>66.900000000000006</v>
      </c>
      <c r="E1331" s="12">
        <v>57.9</v>
      </c>
      <c r="F1331" s="12">
        <v>35.799999999999997</v>
      </c>
      <c r="G1331" s="12">
        <v>7.5</v>
      </c>
      <c r="H1331" s="12">
        <v>13.1</v>
      </c>
      <c r="I1331" s="12">
        <v>12.8</v>
      </c>
      <c r="J1331" s="12">
        <v>11</v>
      </c>
      <c r="K1331" s="12">
        <v>38</v>
      </c>
      <c r="L1331" s="12">
        <v>44.5</v>
      </c>
      <c r="M1331" s="12">
        <v>12.7</v>
      </c>
      <c r="N1331" s="12">
        <v>74.599999999999994</v>
      </c>
      <c r="O1331" s="12">
        <v>4.5999999999999996</v>
      </c>
      <c r="P1331" s="12">
        <v>20.9</v>
      </c>
      <c r="Q1331" s="12">
        <v>12.3</v>
      </c>
      <c r="R1331" s="114"/>
      <c r="S1331" s="99"/>
      <c r="T1331" s="99"/>
      <c r="U1331" s="99"/>
      <c r="V1331" s="99"/>
      <c r="W1331" s="99"/>
      <c r="X1331" s="99"/>
      <c r="Y1331" s="99"/>
      <c r="Z1331" s="99"/>
      <c r="AA1331" s="99"/>
      <c r="AB1331" s="99"/>
      <c r="AC1331" s="99"/>
      <c r="AD1331" s="99"/>
      <c r="AE1331" s="99"/>
      <c r="AF1331" s="99"/>
      <c r="AG1331" s="99"/>
      <c r="AH1331" s="99"/>
      <c r="AI1331" s="99"/>
      <c r="AJ1331" s="99"/>
      <c r="AK1331" s="99"/>
      <c r="AL1331" s="99"/>
      <c r="AM1331" s="99"/>
      <c r="AN1331" s="99"/>
      <c r="AO1331" s="52"/>
      <c r="AP1331" s="52"/>
      <c r="AQ1331" s="52"/>
    </row>
    <row r="1332" spans="1:43">
      <c r="A1332" s="1" t="s">
        <v>10</v>
      </c>
      <c r="B1332" s="1">
        <v>13121010512</v>
      </c>
      <c r="C1332" s="1"/>
      <c r="D1332" s="12">
        <v>72.3</v>
      </c>
      <c r="E1332" s="12">
        <v>56.3</v>
      </c>
      <c r="F1332" s="12">
        <v>23.4</v>
      </c>
      <c r="G1332" s="12">
        <v>7.7</v>
      </c>
      <c r="H1332" s="12">
        <v>12.9</v>
      </c>
      <c r="I1332" s="12">
        <v>2.5</v>
      </c>
      <c r="J1332" s="12">
        <v>54.7</v>
      </c>
      <c r="K1332" s="12">
        <v>61.9</v>
      </c>
      <c r="L1332" s="12">
        <v>59.2</v>
      </c>
      <c r="M1332" s="12">
        <v>12.7</v>
      </c>
      <c r="N1332" s="12">
        <v>75.2</v>
      </c>
      <c r="O1332" s="12">
        <v>13.4</v>
      </c>
      <c r="P1332" s="12">
        <v>32.4</v>
      </c>
      <c r="Q1332" s="12">
        <v>19.399999999999999</v>
      </c>
      <c r="R1332" s="114"/>
      <c r="S1332" s="99"/>
      <c r="T1332" s="99"/>
      <c r="U1332" s="99"/>
      <c r="V1332" s="99"/>
      <c r="W1332" s="99"/>
      <c r="X1332" s="99"/>
      <c r="Y1332" s="99"/>
      <c r="Z1332" s="99"/>
      <c r="AA1332" s="99"/>
      <c r="AB1332" s="99"/>
      <c r="AC1332" s="99"/>
      <c r="AD1332" s="99"/>
      <c r="AE1332" s="99"/>
      <c r="AF1332" s="99"/>
      <c r="AG1332" s="99"/>
      <c r="AH1332" s="99"/>
      <c r="AI1332" s="99"/>
      <c r="AJ1332" s="99"/>
      <c r="AK1332" s="99"/>
      <c r="AL1332" s="99"/>
      <c r="AM1332" s="99"/>
      <c r="AN1332" s="99"/>
      <c r="AO1332" s="52"/>
      <c r="AP1332" s="52"/>
      <c r="AQ1332" s="52"/>
    </row>
    <row r="1333" spans="1:43">
      <c r="A1333" s="1" t="s">
        <v>10</v>
      </c>
      <c r="B1333" s="1">
        <v>13121010513</v>
      </c>
      <c r="C1333" s="1"/>
      <c r="D1333" s="12">
        <v>70.099999999999994</v>
      </c>
      <c r="E1333" s="12">
        <v>56.8</v>
      </c>
      <c r="F1333" s="12">
        <v>41.2</v>
      </c>
      <c r="G1333" s="12">
        <v>11.7</v>
      </c>
      <c r="H1333" s="12">
        <v>11.5</v>
      </c>
      <c r="I1333" s="12">
        <v>7.8</v>
      </c>
      <c r="J1333" s="12">
        <v>30.1</v>
      </c>
      <c r="K1333" s="12">
        <v>40.700000000000003</v>
      </c>
      <c r="L1333" s="12">
        <v>52.4</v>
      </c>
      <c r="M1333" s="12">
        <v>20.399999999999999</v>
      </c>
      <c r="N1333" s="12">
        <v>75.599999999999994</v>
      </c>
      <c r="O1333" s="12">
        <v>16.8</v>
      </c>
      <c r="P1333" s="12">
        <v>23.9</v>
      </c>
      <c r="Q1333" s="12">
        <v>14.8</v>
      </c>
      <c r="R1333" s="114"/>
      <c r="S1333" s="99"/>
      <c r="T1333" s="99"/>
      <c r="U1333" s="99"/>
      <c r="V1333" s="99"/>
      <c r="W1333" s="99"/>
      <c r="X1333" s="99"/>
      <c r="Y1333" s="99"/>
      <c r="Z1333" s="99"/>
      <c r="AA1333" s="99"/>
      <c r="AB1333" s="99"/>
      <c r="AC1333" s="99"/>
      <c r="AD1333" s="99"/>
      <c r="AE1333" s="99"/>
      <c r="AF1333" s="99"/>
      <c r="AG1333" s="99"/>
      <c r="AH1333" s="99"/>
      <c r="AI1333" s="99"/>
      <c r="AJ1333" s="99"/>
      <c r="AK1333" s="99"/>
      <c r="AL1333" s="99"/>
      <c r="AM1333" s="99"/>
      <c r="AN1333" s="99"/>
      <c r="AO1333" s="52"/>
      <c r="AP1333" s="52"/>
      <c r="AQ1333" s="52"/>
    </row>
    <row r="1334" spans="1:43">
      <c r="A1334" s="1" t="s">
        <v>10</v>
      </c>
      <c r="B1334" s="1">
        <v>13121010514</v>
      </c>
      <c r="C1334" s="1"/>
      <c r="D1334" s="12">
        <v>67.5</v>
      </c>
      <c r="E1334" s="12">
        <v>56.8</v>
      </c>
      <c r="F1334" s="12">
        <v>40.200000000000003</v>
      </c>
      <c r="G1334" s="12">
        <v>12</v>
      </c>
      <c r="H1334" s="12">
        <v>12.7</v>
      </c>
      <c r="I1334" s="12">
        <v>3.7</v>
      </c>
      <c r="J1334" s="12">
        <v>11.3</v>
      </c>
      <c r="K1334" s="12">
        <v>32.6</v>
      </c>
      <c r="L1334" s="12">
        <v>43</v>
      </c>
      <c r="M1334" s="12">
        <v>13.1</v>
      </c>
      <c r="N1334" s="12">
        <v>75.3</v>
      </c>
      <c r="O1334" s="12">
        <v>12</v>
      </c>
      <c r="P1334" s="12">
        <v>23.2</v>
      </c>
      <c r="Q1334" s="12">
        <v>15</v>
      </c>
      <c r="R1334" s="114"/>
      <c r="S1334" s="99"/>
      <c r="T1334" s="99"/>
      <c r="U1334" s="99"/>
      <c r="V1334" s="99"/>
      <c r="W1334" s="99"/>
      <c r="X1334" s="99"/>
      <c r="Y1334" s="99"/>
      <c r="Z1334" s="99"/>
      <c r="AA1334" s="99"/>
      <c r="AB1334" s="99"/>
      <c r="AC1334" s="99"/>
      <c r="AD1334" s="99"/>
      <c r="AE1334" s="99"/>
      <c r="AF1334" s="99"/>
      <c r="AG1334" s="99"/>
      <c r="AH1334" s="99"/>
      <c r="AI1334" s="99"/>
      <c r="AJ1334" s="99"/>
      <c r="AK1334" s="99"/>
      <c r="AL1334" s="99"/>
      <c r="AM1334" s="99"/>
      <c r="AN1334" s="99"/>
      <c r="AO1334" s="52"/>
      <c r="AP1334" s="52"/>
      <c r="AQ1334" s="52"/>
    </row>
    <row r="1335" spans="1:43">
      <c r="A1335" s="1" t="s">
        <v>10</v>
      </c>
      <c r="B1335" s="1">
        <v>13121010515</v>
      </c>
      <c r="C1335" s="1"/>
      <c r="D1335" s="12">
        <v>54.3</v>
      </c>
      <c r="E1335" s="12">
        <v>53.2</v>
      </c>
      <c r="F1335" s="12">
        <v>29.5</v>
      </c>
      <c r="G1335" s="12">
        <v>8.9</v>
      </c>
      <c r="H1335" s="12">
        <v>11.9</v>
      </c>
      <c r="I1335" s="12">
        <v>10.8</v>
      </c>
      <c r="J1335" s="12">
        <v>22.2</v>
      </c>
      <c r="K1335" s="12">
        <v>28.3</v>
      </c>
      <c r="L1335" s="12">
        <v>44.1</v>
      </c>
      <c r="M1335" s="12">
        <v>8</v>
      </c>
      <c r="N1335" s="12">
        <v>68</v>
      </c>
      <c r="O1335" s="12">
        <v>17.3</v>
      </c>
      <c r="P1335" s="12">
        <v>26.2</v>
      </c>
      <c r="Q1335" s="12">
        <v>22.1</v>
      </c>
      <c r="R1335" s="114"/>
      <c r="S1335" s="99"/>
      <c r="T1335" s="99"/>
      <c r="U1335" s="99"/>
      <c r="V1335" s="99"/>
      <c r="W1335" s="99"/>
      <c r="X1335" s="99"/>
      <c r="Y1335" s="99"/>
      <c r="Z1335" s="99"/>
      <c r="AA1335" s="99"/>
      <c r="AB1335" s="99"/>
      <c r="AC1335" s="99"/>
      <c r="AD1335" s="99"/>
      <c r="AE1335" s="99"/>
      <c r="AF1335" s="99"/>
      <c r="AG1335" s="99"/>
      <c r="AH1335" s="99"/>
      <c r="AI1335" s="99"/>
      <c r="AJ1335" s="99"/>
      <c r="AK1335" s="99"/>
      <c r="AL1335" s="99"/>
      <c r="AM1335" s="99"/>
      <c r="AN1335" s="99"/>
      <c r="AO1335" s="52"/>
      <c r="AP1335" s="52"/>
      <c r="AQ1335" s="52"/>
    </row>
    <row r="1336" spans="1:43">
      <c r="A1336" s="1" t="s">
        <v>10</v>
      </c>
      <c r="B1336" s="1">
        <v>13121010516</v>
      </c>
      <c r="C1336" s="1"/>
      <c r="D1336" s="12">
        <v>50.9</v>
      </c>
      <c r="E1336" s="12">
        <v>49.7</v>
      </c>
      <c r="F1336" s="12">
        <v>27.2</v>
      </c>
      <c r="G1336" s="12">
        <v>8.4</v>
      </c>
      <c r="H1336" s="12">
        <v>11.2</v>
      </c>
      <c r="I1336" s="12">
        <v>3.5</v>
      </c>
      <c r="J1336" s="12">
        <v>17.2</v>
      </c>
      <c r="K1336" s="12">
        <v>42.2</v>
      </c>
      <c r="L1336" s="12">
        <v>42.7</v>
      </c>
      <c r="M1336" s="12">
        <v>13.3</v>
      </c>
      <c r="N1336" s="12">
        <v>62.9</v>
      </c>
      <c r="O1336" s="12">
        <v>2.7</v>
      </c>
      <c r="P1336" s="12">
        <v>22.8</v>
      </c>
      <c r="Q1336" s="12">
        <v>18.899999999999999</v>
      </c>
      <c r="R1336" s="114"/>
      <c r="S1336" s="99"/>
      <c r="T1336" s="99"/>
      <c r="U1336" s="99"/>
      <c r="V1336" s="99"/>
      <c r="W1336" s="99"/>
      <c r="X1336" s="99"/>
      <c r="Y1336" s="99"/>
      <c r="Z1336" s="99"/>
      <c r="AA1336" s="99"/>
      <c r="AB1336" s="99"/>
      <c r="AC1336" s="99"/>
      <c r="AD1336" s="99"/>
      <c r="AE1336" s="99"/>
      <c r="AF1336" s="99"/>
      <c r="AG1336" s="99"/>
      <c r="AH1336" s="99"/>
      <c r="AI1336" s="99"/>
      <c r="AJ1336" s="99"/>
      <c r="AK1336" s="99"/>
      <c r="AL1336" s="99"/>
      <c r="AM1336" s="99"/>
      <c r="AN1336" s="99"/>
      <c r="AO1336" s="52"/>
      <c r="AP1336" s="52"/>
      <c r="AQ1336" s="52"/>
    </row>
    <row r="1337" spans="1:43">
      <c r="A1337" s="1" t="s">
        <v>10</v>
      </c>
      <c r="B1337" s="1">
        <v>13121010601</v>
      </c>
      <c r="C1337" s="1"/>
      <c r="D1337" s="12">
        <v>50.9</v>
      </c>
      <c r="E1337" s="12">
        <v>49.7</v>
      </c>
      <c r="F1337" s="12">
        <v>25.3</v>
      </c>
      <c r="G1337" s="12">
        <v>6.1</v>
      </c>
      <c r="H1337" s="12">
        <v>12.8</v>
      </c>
      <c r="I1337" s="12">
        <v>2.1</v>
      </c>
      <c r="J1337" s="12">
        <v>74.8</v>
      </c>
      <c r="K1337" s="12">
        <v>48.2</v>
      </c>
      <c r="L1337" s="12">
        <v>46.2</v>
      </c>
      <c r="M1337" s="12">
        <v>24.1</v>
      </c>
      <c r="N1337" s="12">
        <v>62.9</v>
      </c>
      <c r="O1337" s="12">
        <v>21</v>
      </c>
      <c r="P1337" s="12">
        <v>42.2</v>
      </c>
      <c r="Q1337" s="12">
        <v>15.2</v>
      </c>
      <c r="R1337" s="114"/>
      <c r="S1337" s="99"/>
      <c r="T1337" s="99"/>
      <c r="U1337" s="99"/>
      <c r="V1337" s="99"/>
      <c r="W1337" s="99"/>
      <c r="X1337" s="99"/>
      <c r="Y1337" s="99"/>
      <c r="Z1337" s="99"/>
      <c r="AA1337" s="99"/>
      <c r="AB1337" s="99"/>
      <c r="AC1337" s="99"/>
      <c r="AD1337" s="99"/>
      <c r="AE1337" s="99"/>
      <c r="AF1337" s="99"/>
      <c r="AG1337" s="99"/>
      <c r="AH1337" s="99"/>
      <c r="AI1337" s="99"/>
      <c r="AJ1337" s="99"/>
      <c r="AK1337" s="99"/>
      <c r="AL1337" s="99"/>
      <c r="AM1337" s="99"/>
      <c r="AN1337" s="99"/>
      <c r="AO1337" s="52"/>
      <c r="AP1337" s="52"/>
      <c r="AQ1337" s="52"/>
    </row>
    <row r="1338" spans="1:43">
      <c r="A1338" s="1" t="s">
        <v>10</v>
      </c>
      <c r="B1338" s="1">
        <v>13121010603</v>
      </c>
      <c r="C1338" s="1"/>
      <c r="D1338" s="12">
        <v>52</v>
      </c>
      <c r="E1338" s="12">
        <v>50.3</v>
      </c>
      <c r="F1338" s="12">
        <v>21.5</v>
      </c>
      <c r="G1338" s="12">
        <v>6.1</v>
      </c>
      <c r="H1338" s="12">
        <v>12.2</v>
      </c>
      <c r="I1338" s="12">
        <v>18.399999999999999</v>
      </c>
      <c r="J1338" s="12">
        <v>58.9</v>
      </c>
      <c r="K1338" s="12">
        <v>58.7</v>
      </c>
      <c r="L1338" s="12">
        <v>62.4</v>
      </c>
      <c r="M1338" s="12">
        <v>19.399999999999999</v>
      </c>
      <c r="N1338" s="12">
        <v>63.5</v>
      </c>
      <c r="O1338" s="12">
        <v>13.2</v>
      </c>
      <c r="P1338" s="12">
        <v>44.1</v>
      </c>
      <c r="Q1338" s="12">
        <v>21.7</v>
      </c>
      <c r="R1338" s="114"/>
      <c r="S1338" s="99"/>
      <c r="T1338" s="99"/>
      <c r="U1338" s="99"/>
      <c r="V1338" s="99"/>
      <c r="W1338" s="99"/>
      <c r="X1338" s="99"/>
      <c r="Y1338" s="99"/>
      <c r="Z1338" s="99"/>
      <c r="AA1338" s="99"/>
      <c r="AB1338" s="99"/>
      <c r="AC1338" s="99"/>
      <c r="AD1338" s="99"/>
      <c r="AE1338" s="99"/>
      <c r="AF1338" s="99"/>
      <c r="AG1338" s="99"/>
      <c r="AH1338" s="99"/>
      <c r="AI1338" s="99"/>
      <c r="AJ1338" s="99"/>
      <c r="AK1338" s="99"/>
      <c r="AL1338" s="99"/>
      <c r="AM1338" s="99"/>
      <c r="AN1338" s="99"/>
      <c r="AO1338" s="52"/>
      <c r="AP1338" s="52"/>
      <c r="AQ1338" s="52"/>
    </row>
    <row r="1339" spans="1:43">
      <c r="A1339" s="1" t="s">
        <v>10</v>
      </c>
      <c r="B1339" s="1">
        <v>13121010604</v>
      </c>
      <c r="C1339" s="1"/>
      <c r="D1339" s="12">
        <v>55.6</v>
      </c>
      <c r="E1339" s="12">
        <v>52.2</v>
      </c>
      <c r="F1339" s="12">
        <v>21.4</v>
      </c>
      <c r="G1339" s="12">
        <v>6.1</v>
      </c>
      <c r="H1339" s="12">
        <v>12.3</v>
      </c>
      <c r="I1339" s="12">
        <v>12.3</v>
      </c>
      <c r="J1339" s="12">
        <v>42.4</v>
      </c>
      <c r="K1339" s="12">
        <v>51.7</v>
      </c>
      <c r="L1339" s="12">
        <v>53.9</v>
      </c>
      <c r="M1339" s="12">
        <v>29.1</v>
      </c>
      <c r="N1339" s="12">
        <v>66.5</v>
      </c>
      <c r="O1339" s="12">
        <v>11.6</v>
      </c>
      <c r="P1339" s="12">
        <v>47.4</v>
      </c>
      <c r="Q1339" s="12">
        <v>16.5</v>
      </c>
      <c r="R1339" s="114"/>
      <c r="S1339" s="99"/>
      <c r="T1339" s="99"/>
      <c r="U1339" s="99"/>
      <c r="V1339" s="99"/>
      <c r="W1339" s="99"/>
      <c r="X1339" s="99"/>
      <c r="Y1339" s="99"/>
      <c r="Z1339" s="99"/>
      <c r="AA1339" s="99"/>
      <c r="AB1339" s="99"/>
      <c r="AC1339" s="99"/>
      <c r="AD1339" s="99"/>
      <c r="AE1339" s="99"/>
      <c r="AF1339" s="99"/>
      <c r="AG1339" s="99"/>
      <c r="AH1339" s="99"/>
      <c r="AI1339" s="99"/>
      <c r="AJ1339" s="99"/>
      <c r="AK1339" s="99"/>
      <c r="AL1339" s="99"/>
      <c r="AM1339" s="99"/>
      <c r="AN1339" s="99"/>
      <c r="AO1339" s="52"/>
      <c r="AP1339" s="52"/>
      <c r="AQ1339" s="52"/>
    </row>
    <row r="1340" spans="1:43">
      <c r="A1340" s="1" t="s">
        <v>10</v>
      </c>
      <c r="B1340" s="1">
        <v>13121010800</v>
      </c>
      <c r="C1340" s="1"/>
      <c r="D1340" s="12">
        <v>67.3</v>
      </c>
      <c r="E1340" s="12">
        <v>57.7</v>
      </c>
      <c r="F1340" s="12">
        <v>22.5</v>
      </c>
      <c r="G1340" s="12">
        <v>8.6</v>
      </c>
      <c r="H1340" s="12">
        <v>10.4</v>
      </c>
      <c r="I1340" s="12">
        <v>21.5</v>
      </c>
      <c r="J1340" s="12">
        <v>61.7</v>
      </c>
      <c r="K1340" s="12">
        <v>48.1</v>
      </c>
      <c r="L1340" s="12">
        <v>39.799999999999997</v>
      </c>
      <c r="M1340" s="12">
        <v>43.3</v>
      </c>
      <c r="N1340" s="12">
        <v>68.3</v>
      </c>
      <c r="O1340" s="12">
        <v>24.6</v>
      </c>
      <c r="P1340" s="12">
        <v>40.9</v>
      </c>
      <c r="Q1340" s="12">
        <v>15.2</v>
      </c>
      <c r="R1340" s="114"/>
      <c r="S1340" s="99"/>
      <c r="T1340" s="99"/>
      <c r="U1340" s="99"/>
      <c r="V1340" s="99"/>
      <c r="W1340" s="99"/>
      <c r="X1340" s="99"/>
      <c r="Y1340" s="99"/>
      <c r="Z1340" s="99"/>
      <c r="AA1340" s="99"/>
      <c r="AB1340" s="99"/>
      <c r="AC1340" s="99"/>
      <c r="AD1340" s="99"/>
      <c r="AE1340" s="99"/>
      <c r="AF1340" s="99"/>
      <c r="AG1340" s="99"/>
      <c r="AH1340" s="99"/>
      <c r="AI1340" s="99"/>
      <c r="AJ1340" s="99"/>
      <c r="AK1340" s="99"/>
      <c r="AL1340" s="99"/>
      <c r="AM1340" s="99"/>
      <c r="AN1340" s="99"/>
      <c r="AO1340" s="52"/>
      <c r="AP1340" s="52"/>
      <c r="AQ1340" s="52"/>
    </row>
    <row r="1341" spans="1:43">
      <c r="A1341" s="1" t="s">
        <v>10</v>
      </c>
      <c r="B1341" s="1">
        <v>13121011000</v>
      </c>
      <c r="C1341" s="1"/>
      <c r="D1341" s="12">
        <v>67.3</v>
      </c>
      <c r="E1341" s="12">
        <v>57.7</v>
      </c>
      <c r="F1341" s="12">
        <v>16.899999999999999</v>
      </c>
      <c r="G1341" s="12">
        <v>8.6</v>
      </c>
      <c r="H1341" s="12">
        <v>13.4</v>
      </c>
      <c r="I1341" s="12">
        <v>13.9</v>
      </c>
      <c r="J1341" s="12">
        <v>73.2</v>
      </c>
      <c r="K1341" s="12">
        <v>78.7</v>
      </c>
      <c r="L1341" s="12">
        <v>54</v>
      </c>
      <c r="M1341" s="12">
        <v>44.7</v>
      </c>
      <c r="N1341" s="12">
        <v>68.3</v>
      </c>
      <c r="O1341" s="12">
        <v>42</v>
      </c>
      <c r="P1341" s="12">
        <v>42.1</v>
      </c>
      <c r="Q1341" s="12">
        <v>28</v>
      </c>
      <c r="R1341" s="114"/>
      <c r="S1341" s="99"/>
      <c r="T1341" s="99"/>
      <c r="U1341" s="99"/>
      <c r="V1341" s="99"/>
      <c r="W1341" s="99"/>
      <c r="X1341" s="99"/>
      <c r="Y1341" s="99"/>
      <c r="Z1341" s="99"/>
      <c r="AA1341" s="99"/>
      <c r="AB1341" s="99"/>
      <c r="AC1341" s="99"/>
      <c r="AD1341" s="99"/>
      <c r="AE1341" s="99"/>
      <c r="AF1341" s="99"/>
      <c r="AG1341" s="99"/>
      <c r="AH1341" s="99"/>
      <c r="AI1341" s="99"/>
      <c r="AJ1341" s="99"/>
      <c r="AK1341" s="99"/>
      <c r="AL1341" s="99"/>
      <c r="AM1341" s="99"/>
      <c r="AN1341" s="99"/>
      <c r="AO1341" s="52"/>
      <c r="AP1341" s="52"/>
      <c r="AQ1341" s="52"/>
    </row>
    <row r="1342" spans="1:43">
      <c r="A1342" s="1" t="s">
        <v>10</v>
      </c>
      <c r="B1342" s="1">
        <v>13121011100</v>
      </c>
      <c r="C1342" s="1"/>
      <c r="D1342" s="10">
        <v>67.3</v>
      </c>
      <c r="E1342" s="10">
        <v>57.7</v>
      </c>
      <c r="F1342" s="10">
        <v>14.8</v>
      </c>
      <c r="G1342" s="10">
        <v>8.6</v>
      </c>
      <c r="H1342" s="10">
        <v>11.5</v>
      </c>
      <c r="I1342" s="10">
        <v>3</v>
      </c>
      <c r="J1342" s="10">
        <v>14.5</v>
      </c>
      <c r="K1342" s="10">
        <v>26.4</v>
      </c>
      <c r="L1342" s="10">
        <v>46.1</v>
      </c>
      <c r="M1342" s="10">
        <v>18.3</v>
      </c>
      <c r="N1342" s="10">
        <v>68.3</v>
      </c>
      <c r="O1342" s="10">
        <v>9</v>
      </c>
      <c r="P1342" s="10">
        <v>23.9</v>
      </c>
      <c r="Q1342" s="10">
        <v>16.100000000000001</v>
      </c>
      <c r="R1342" s="114"/>
      <c r="S1342" s="99"/>
      <c r="T1342" s="99"/>
      <c r="U1342" s="99"/>
      <c r="V1342" s="99"/>
      <c r="W1342" s="99"/>
      <c r="X1342" s="99"/>
      <c r="Y1342" s="99"/>
      <c r="Z1342" s="99"/>
      <c r="AA1342" s="99"/>
      <c r="AB1342" s="99"/>
      <c r="AC1342" s="99"/>
      <c r="AD1342" s="99"/>
      <c r="AE1342" s="99"/>
      <c r="AF1342" s="99"/>
      <c r="AG1342" s="99"/>
      <c r="AH1342" s="99"/>
      <c r="AI1342" s="99"/>
      <c r="AJ1342" s="99"/>
      <c r="AK1342" s="99"/>
      <c r="AL1342" s="99"/>
      <c r="AM1342" s="99"/>
      <c r="AN1342" s="99"/>
      <c r="AO1342" s="52"/>
      <c r="AP1342" s="52"/>
      <c r="AQ1342" s="52"/>
    </row>
    <row r="1343" spans="1:43">
      <c r="A1343" s="1" t="s">
        <v>10</v>
      </c>
      <c r="B1343" s="1">
        <v>13121011201</v>
      </c>
      <c r="C1343" s="1"/>
      <c r="D1343" s="12">
        <v>67.3</v>
      </c>
      <c r="E1343" s="12">
        <v>57.7</v>
      </c>
      <c r="F1343" s="12">
        <v>19.399999999999999</v>
      </c>
      <c r="G1343" s="12">
        <v>8.6</v>
      </c>
      <c r="H1343" s="12">
        <v>12</v>
      </c>
      <c r="I1343" s="12">
        <v>20.8</v>
      </c>
      <c r="J1343" s="12">
        <v>34.299999999999997</v>
      </c>
      <c r="K1343" s="12">
        <v>46.8</v>
      </c>
      <c r="L1343" s="12">
        <v>46.2</v>
      </c>
      <c r="M1343" s="12">
        <v>21.8</v>
      </c>
      <c r="N1343" s="12">
        <v>68.3</v>
      </c>
      <c r="O1343" s="12">
        <v>16.899999999999999</v>
      </c>
      <c r="P1343" s="12">
        <v>41.5</v>
      </c>
      <c r="Q1343" s="12">
        <v>24.3</v>
      </c>
      <c r="R1343" s="114"/>
      <c r="S1343" s="99"/>
      <c r="T1343" s="99"/>
      <c r="U1343" s="99"/>
      <c r="V1343" s="99"/>
      <c r="W1343" s="99"/>
      <c r="X1343" s="99"/>
      <c r="Y1343" s="99"/>
      <c r="Z1343" s="99"/>
      <c r="AA1343" s="99"/>
      <c r="AB1343" s="99"/>
      <c r="AC1343" s="99"/>
      <c r="AD1343" s="99"/>
      <c r="AE1343" s="99"/>
      <c r="AF1343" s="99"/>
      <c r="AG1343" s="99"/>
      <c r="AH1343" s="99"/>
      <c r="AI1343" s="99"/>
      <c r="AJ1343" s="99"/>
      <c r="AK1343" s="99"/>
      <c r="AL1343" s="99"/>
      <c r="AM1343" s="99"/>
      <c r="AN1343" s="99"/>
      <c r="AO1343" s="52"/>
      <c r="AP1343" s="52"/>
      <c r="AQ1343" s="52"/>
    </row>
    <row r="1344" spans="1:43">
      <c r="A1344" s="1" t="s">
        <v>10</v>
      </c>
      <c r="B1344" s="1">
        <v>13121011202</v>
      </c>
      <c r="C1344" s="1"/>
      <c r="D1344" s="12">
        <v>67.3</v>
      </c>
      <c r="E1344" s="12">
        <v>57.7</v>
      </c>
      <c r="F1344" s="12">
        <v>23.4</v>
      </c>
      <c r="G1344" s="12">
        <v>7</v>
      </c>
      <c r="H1344" s="12">
        <v>13</v>
      </c>
      <c r="I1344" s="12">
        <v>12.8</v>
      </c>
      <c r="J1344" s="12">
        <v>53.9</v>
      </c>
      <c r="K1344" s="12">
        <v>51.1</v>
      </c>
      <c r="L1344" s="12">
        <v>51.2</v>
      </c>
      <c r="M1344" s="12">
        <v>28</v>
      </c>
      <c r="N1344" s="12">
        <v>68.3</v>
      </c>
      <c r="O1344" s="12">
        <v>24.3</v>
      </c>
      <c r="P1344" s="12">
        <v>38.200000000000003</v>
      </c>
      <c r="Q1344" s="12">
        <v>23.5</v>
      </c>
      <c r="R1344" s="114"/>
      <c r="S1344" s="99"/>
      <c r="T1344" s="99"/>
      <c r="U1344" s="99"/>
      <c r="V1344" s="99"/>
      <c r="W1344" s="99"/>
      <c r="X1344" s="99"/>
      <c r="Y1344" s="99"/>
      <c r="Z1344" s="99"/>
      <c r="AA1344" s="99"/>
      <c r="AB1344" s="99"/>
      <c r="AC1344" s="99"/>
      <c r="AD1344" s="99"/>
      <c r="AE1344" s="99"/>
      <c r="AF1344" s="99"/>
      <c r="AG1344" s="99"/>
      <c r="AH1344" s="99"/>
      <c r="AI1344" s="99"/>
      <c r="AJ1344" s="99"/>
      <c r="AK1344" s="99"/>
      <c r="AL1344" s="99"/>
      <c r="AM1344" s="99"/>
      <c r="AN1344" s="99"/>
      <c r="AO1344" s="52"/>
      <c r="AP1344" s="52"/>
      <c r="AQ1344" s="52"/>
    </row>
    <row r="1345" spans="1:43">
      <c r="A1345" s="1" t="s">
        <v>10</v>
      </c>
      <c r="B1345" s="1">
        <v>13121011301</v>
      </c>
      <c r="C1345" s="1"/>
      <c r="D1345" s="12">
        <v>67.3</v>
      </c>
      <c r="E1345" s="12">
        <v>57.7</v>
      </c>
      <c r="F1345" s="12">
        <v>20.399999999999999</v>
      </c>
      <c r="G1345" s="12">
        <v>8.5</v>
      </c>
      <c r="H1345" s="12">
        <v>10.5</v>
      </c>
      <c r="I1345" s="12">
        <v>36.1</v>
      </c>
      <c r="J1345" s="12">
        <v>30.7</v>
      </c>
      <c r="K1345" s="12">
        <v>39.200000000000003</v>
      </c>
      <c r="L1345" s="12">
        <v>41.3</v>
      </c>
      <c r="M1345" s="12">
        <v>21.8</v>
      </c>
      <c r="N1345" s="12">
        <v>68.3</v>
      </c>
      <c r="O1345" s="12">
        <v>13.1</v>
      </c>
      <c r="P1345" s="12">
        <v>29.8</v>
      </c>
      <c r="Q1345" s="12">
        <v>26</v>
      </c>
      <c r="R1345" s="114"/>
      <c r="S1345" s="99"/>
      <c r="T1345" s="99"/>
      <c r="U1345" s="99"/>
      <c r="V1345" s="99"/>
      <c r="W1345" s="99"/>
      <c r="X1345" s="99"/>
      <c r="Y1345" s="99"/>
      <c r="Z1345" s="99"/>
      <c r="AA1345" s="99"/>
      <c r="AB1345" s="99"/>
      <c r="AC1345" s="99"/>
      <c r="AD1345" s="99"/>
      <c r="AE1345" s="99"/>
      <c r="AF1345" s="99"/>
      <c r="AG1345" s="99"/>
      <c r="AH1345" s="99"/>
      <c r="AI1345" s="99"/>
      <c r="AJ1345" s="99"/>
      <c r="AK1345" s="99"/>
      <c r="AL1345" s="99"/>
      <c r="AM1345" s="99"/>
      <c r="AN1345" s="99"/>
      <c r="AO1345" s="52"/>
      <c r="AP1345" s="52"/>
      <c r="AQ1345" s="52"/>
    </row>
    <row r="1346" spans="1:43">
      <c r="A1346" s="1" t="s">
        <v>10</v>
      </c>
      <c r="B1346" s="1">
        <v>13121011303</v>
      </c>
      <c r="C1346" s="1"/>
      <c r="D1346" s="12">
        <v>67.3</v>
      </c>
      <c r="E1346" s="12">
        <v>57.7</v>
      </c>
      <c r="F1346" s="12">
        <v>21.5</v>
      </c>
      <c r="G1346" s="12">
        <v>6.2</v>
      </c>
      <c r="H1346" s="12">
        <v>10.3</v>
      </c>
      <c r="I1346" s="12">
        <v>29.6</v>
      </c>
      <c r="J1346" s="12">
        <v>34.700000000000003</v>
      </c>
      <c r="K1346" s="12">
        <v>36.200000000000003</v>
      </c>
      <c r="L1346" s="12">
        <v>51.4</v>
      </c>
      <c r="M1346" s="12">
        <v>27.6</v>
      </c>
      <c r="N1346" s="12">
        <v>68.3</v>
      </c>
      <c r="O1346" s="12">
        <v>16.7</v>
      </c>
      <c r="P1346" s="12">
        <v>33.200000000000003</v>
      </c>
      <c r="Q1346" s="12">
        <v>11.7</v>
      </c>
      <c r="R1346" s="114"/>
      <c r="S1346" s="99"/>
      <c r="T1346" s="99"/>
      <c r="U1346" s="99"/>
      <c r="V1346" s="99"/>
      <c r="W1346" s="99"/>
      <c r="X1346" s="99"/>
      <c r="Y1346" s="99"/>
      <c r="Z1346" s="99"/>
      <c r="AA1346" s="99"/>
      <c r="AB1346" s="99"/>
      <c r="AC1346" s="99"/>
      <c r="AD1346" s="99"/>
      <c r="AE1346" s="99"/>
      <c r="AF1346" s="99"/>
      <c r="AG1346" s="99"/>
      <c r="AH1346" s="99"/>
      <c r="AI1346" s="99"/>
      <c r="AJ1346" s="99"/>
      <c r="AK1346" s="99"/>
      <c r="AL1346" s="99"/>
      <c r="AM1346" s="99"/>
      <c r="AN1346" s="99"/>
      <c r="AO1346" s="52"/>
      <c r="AP1346" s="52"/>
      <c r="AQ1346" s="52"/>
    </row>
    <row r="1347" spans="1:43">
      <c r="A1347" s="1" t="s">
        <v>10</v>
      </c>
      <c r="B1347" s="1">
        <v>13121011305</v>
      </c>
      <c r="C1347" s="1"/>
      <c r="D1347" s="12">
        <v>78.7</v>
      </c>
      <c r="E1347" s="12">
        <v>64.400000000000006</v>
      </c>
      <c r="F1347" s="12">
        <v>20.5</v>
      </c>
      <c r="G1347" s="12">
        <v>6.1</v>
      </c>
      <c r="H1347" s="12">
        <v>10.5</v>
      </c>
      <c r="I1347" s="12">
        <v>14.9</v>
      </c>
      <c r="J1347" s="12">
        <v>47.9</v>
      </c>
      <c r="K1347" s="12">
        <v>59.6</v>
      </c>
      <c r="L1347" s="12">
        <v>60.1</v>
      </c>
      <c r="M1347" s="12">
        <v>17.2</v>
      </c>
      <c r="N1347" s="12">
        <v>82.4</v>
      </c>
      <c r="O1347" s="12">
        <v>11.7</v>
      </c>
      <c r="P1347" s="12">
        <v>35.9</v>
      </c>
      <c r="Q1347" s="12">
        <v>21.2</v>
      </c>
      <c r="R1347" s="114"/>
      <c r="S1347" s="99"/>
      <c r="T1347" s="99"/>
      <c r="U1347" s="99"/>
      <c r="V1347" s="99"/>
      <c r="W1347" s="99"/>
      <c r="X1347" s="99"/>
      <c r="Y1347" s="99"/>
      <c r="Z1347" s="99"/>
      <c r="AA1347" s="99"/>
      <c r="AB1347" s="99"/>
      <c r="AC1347" s="99"/>
      <c r="AD1347" s="99"/>
      <c r="AE1347" s="99"/>
      <c r="AF1347" s="99"/>
      <c r="AG1347" s="99"/>
      <c r="AH1347" s="99"/>
      <c r="AI1347" s="99"/>
      <c r="AJ1347" s="99"/>
      <c r="AK1347" s="99"/>
      <c r="AL1347" s="99"/>
      <c r="AM1347" s="99"/>
      <c r="AN1347" s="99"/>
      <c r="AO1347" s="52"/>
      <c r="AP1347" s="52"/>
      <c r="AQ1347" s="52"/>
    </row>
    <row r="1348" spans="1:43">
      <c r="A1348" s="1" t="s">
        <v>10</v>
      </c>
      <c r="B1348" s="1">
        <v>13121011306</v>
      </c>
      <c r="C1348" s="1"/>
      <c r="D1348" s="12">
        <v>79.3</v>
      </c>
      <c r="E1348" s="12">
        <v>64.7</v>
      </c>
      <c r="F1348" s="12">
        <v>25.5</v>
      </c>
      <c r="G1348" s="12">
        <v>6.4</v>
      </c>
      <c r="H1348" s="12">
        <v>14.5</v>
      </c>
      <c r="I1348" s="12">
        <v>23.6</v>
      </c>
      <c r="J1348" s="12">
        <v>54.7</v>
      </c>
      <c r="K1348" s="12">
        <v>49.8</v>
      </c>
      <c r="L1348" s="12">
        <v>57.6</v>
      </c>
      <c r="M1348" s="12">
        <v>18.600000000000001</v>
      </c>
      <c r="N1348" s="12">
        <v>83.2</v>
      </c>
      <c r="O1348" s="12">
        <v>14.6</v>
      </c>
      <c r="P1348" s="12">
        <v>35.9</v>
      </c>
      <c r="Q1348" s="12">
        <v>14.1</v>
      </c>
      <c r="R1348" s="114"/>
      <c r="S1348" s="99"/>
      <c r="T1348" s="99"/>
      <c r="U1348" s="99"/>
      <c r="V1348" s="99"/>
      <c r="W1348" s="99"/>
      <c r="X1348" s="99"/>
      <c r="Y1348" s="99"/>
      <c r="Z1348" s="99"/>
      <c r="AA1348" s="99"/>
      <c r="AB1348" s="99"/>
      <c r="AC1348" s="99"/>
      <c r="AD1348" s="99"/>
      <c r="AE1348" s="99"/>
      <c r="AF1348" s="99"/>
      <c r="AG1348" s="99"/>
      <c r="AH1348" s="99"/>
      <c r="AI1348" s="99"/>
      <c r="AJ1348" s="99"/>
      <c r="AK1348" s="99"/>
      <c r="AL1348" s="99"/>
      <c r="AM1348" s="99"/>
      <c r="AN1348" s="99"/>
      <c r="AO1348" s="52"/>
      <c r="AP1348" s="52"/>
      <c r="AQ1348" s="52"/>
    </row>
    <row r="1349" spans="1:43">
      <c r="A1349" s="1" t="s">
        <v>10</v>
      </c>
      <c r="B1349" s="1">
        <v>13121011405</v>
      </c>
      <c r="C1349" s="1"/>
      <c r="D1349" s="12">
        <v>84.6</v>
      </c>
      <c r="E1349" s="12">
        <v>80.900000000000006</v>
      </c>
      <c r="F1349" s="12">
        <v>42.4</v>
      </c>
      <c r="G1349" s="12">
        <v>48.1</v>
      </c>
      <c r="H1349" s="12">
        <v>8.1999999999999993</v>
      </c>
      <c r="I1349" s="12">
        <v>20.8</v>
      </c>
      <c r="J1349" s="12">
        <v>34.1</v>
      </c>
      <c r="K1349" s="12">
        <v>27.2</v>
      </c>
      <c r="L1349" s="12">
        <v>37.5</v>
      </c>
      <c r="M1349" s="12">
        <v>20</v>
      </c>
      <c r="N1349" s="12">
        <v>86</v>
      </c>
      <c r="O1349" s="12">
        <v>15.8</v>
      </c>
      <c r="P1349" s="12">
        <v>37.799999999999997</v>
      </c>
      <c r="Q1349" s="12">
        <v>9</v>
      </c>
      <c r="R1349" s="114"/>
      <c r="S1349" s="99"/>
      <c r="T1349" s="99"/>
      <c r="U1349" s="99"/>
      <c r="V1349" s="99"/>
      <c r="W1349" s="99"/>
      <c r="X1349" s="99"/>
      <c r="Y1349" s="99"/>
      <c r="Z1349" s="99"/>
      <c r="AA1349" s="99"/>
      <c r="AB1349" s="99"/>
      <c r="AC1349" s="99"/>
      <c r="AD1349" s="99"/>
      <c r="AE1349" s="99"/>
      <c r="AF1349" s="99"/>
      <c r="AG1349" s="99"/>
      <c r="AH1349" s="99"/>
      <c r="AI1349" s="99"/>
      <c r="AJ1349" s="99"/>
      <c r="AK1349" s="99"/>
      <c r="AL1349" s="99"/>
      <c r="AM1349" s="99"/>
      <c r="AN1349" s="99"/>
      <c r="AO1349" s="52"/>
      <c r="AP1349" s="52"/>
      <c r="AQ1349" s="52"/>
    </row>
    <row r="1350" spans="1:43">
      <c r="A1350" s="1" t="s">
        <v>10</v>
      </c>
      <c r="B1350" s="1">
        <v>13121011410</v>
      </c>
      <c r="C1350" s="1"/>
      <c r="D1350" s="12">
        <v>82.6</v>
      </c>
      <c r="E1350" s="12">
        <v>75.5</v>
      </c>
      <c r="F1350" s="12">
        <v>70.7</v>
      </c>
      <c r="G1350" s="12">
        <v>37.200000000000003</v>
      </c>
      <c r="H1350" s="12">
        <v>5.6</v>
      </c>
      <c r="I1350" s="12">
        <v>15.2</v>
      </c>
      <c r="J1350" s="12">
        <v>7.7</v>
      </c>
      <c r="K1350" s="12">
        <v>4.7</v>
      </c>
      <c r="L1350" s="12">
        <v>29.6</v>
      </c>
      <c r="M1350" s="12">
        <v>6.2</v>
      </c>
      <c r="N1350" s="12">
        <v>85.1</v>
      </c>
      <c r="O1350" s="12">
        <v>5.7</v>
      </c>
      <c r="P1350" s="12">
        <v>14.9</v>
      </c>
      <c r="Q1350" s="12">
        <v>7.1</v>
      </c>
      <c r="R1350" s="114"/>
      <c r="S1350" s="99"/>
      <c r="T1350" s="99"/>
      <c r="U1350" s="99"/>
      <c r="V1350" s="99"/>
      <c r="W1350" s="99"/>
      <c r="X1350" s="99"/>
      <c r="Y1350" s="99"/>
      <c r="Z1350" s="99"/>
      <c r="AA1350" s="99"/>
      <c r="AB1350" s="99"/>
      <c r="AC1350" s="99"/>
      <c r="AD1350" s="99"/>
      <c r="AE1350" s="99"/>
      <c r="AF1350" s="99"/>
      <c r="AG1350" s="99"/>
      <c r="AH1350" s="99"/>
      <c r="AI1350" s="99"/>
      <c r="AJ1350" s="99"/>
      <c r="AK1350" s="99"/>
      <c r="AL1350" s="99"/>
      <c r="AM1350" s="99"/>
      <c r="AN1350" s="99"/>
      <c r="AO1350" s="52"/>
      <c r="AP1350" s="52"/>
      <c r="AQ1350" s="52"/>
    </row>
    <row r="1351" spans="1:43">
      <c r="A1351" s="1" t="s">
        <v>10</v>
      </c>
      <c r="B1351" s="1">
        <v>13121011411</v>
      </c>
      <c r="C1351" s="1"/>
      <c r="D1351" s="12">
        <v>82.6</v>
      </c>
      <c r="E1351" s="12">
        <v>75.5</v>
      </c>
      <c r="F1351" s="12">
        <v>39</v>
      </c>
      <c r="G1351" s="12">
        <v>37.200000000000003</v>
      </c>
      <c r="H1351" s="12">
        <v>4.5999999999999996</v>
      </c>
      <c r="I1351" s="12">
        <v>7.4</v>
      </c>
      <c r="J1351" s="12">
        <v>3</v>
      </c>
      <c r="K1351" s="12">
        <v>8.5</v>
      </c>
      <c r="L1351" s="12">
        <v>30.8</v>
      </c>
      <c r="M1351" s="12">
        <v>12.2</v>
      </c>
      <c r="N1351" s="12">
        <v>85.1</v>
      </c>
      <c r="O1351" s="12">
        <v>2.5</v>
      </c>
      <c r="P1351" s="12">
        <v>13.9</v>
      </c>
      <c r="Q1351" s="12">
        <v>6.3</v>
      </c>
      <c r="R1351" s="114"/>
      <c r="S1351" s="99"/>
      <c r="T1351" s="99"/>
      <c r="U1351" s="99"/>
      <c r="V1351" s="99"/>
      <c r="W1351" s="99"/>
      <c r="X1351" s="99"/>
      <c r="Y1351" s="99"/>
      <c r="Z1351" s="99"/>
      <c r="AA1351" s="99"/>
      <c r="AB1351" s="99"/>
      <c r="AC1351" s="99"/>
      <c r="AD1351" s="99"/>
      <c r="AE1351" s="99"/>
      <c r="AF1351" s="99"/>
      <c r="AG1351" s="99"/>
      <c r="AH1351" s="99"/>
      <c r="AI1351" s="99"/>
      <c r="AJ1351" s="99"/>
      <c r="AK1351" s="99"/>
      <c r="AL1351" s="99"/>
      <c r="AM1351" s="99"/>
      <c r="AN1351" s="99"/>
      <c r="AO1351" s="52"/>
      <c r="AP1351" s="52"/>
      <c r="AQ1351" s="52"/>
    </row>
    <row r="1352" spans="1:43">
      <c r="A1352" s="1" t="s">
        <v>10</v>
      </c>
      <c r="B1352" s="1">
        <v>13121011412</v>
      </c>
      <c r="C1352" s="1"/>
      <c r="D1352" s="12">
        <v>82.6</v>
      </c>
      <c r="E1352" s="12">
        <v>75.5</v>
      </c>
      <c r="F1352" s="12">
        <v>67</v>
      </c>
      <c r="G1352" s="12">
        <v>54.6</v>
      </c>
      <c r="H1352" s="12">
        <v>8.3000000000000007</v>
      </c>
      <c r="I1352" s="12">
        <v>3</v>
      </c>
      <c r="J1352" s="12">
        <v>14.0466</v>
      </c>
      <c r="K1352" s="12">
        <v>18.7</v>
      </c>
      <c r="L1352" s="12">
        <v>35.4</v>
      </c>
      <c r="M1352" s="12">
        <v>5</v>
      </c>
      <c r="N1352" s="12">
        <v>85.1</v>
      </c>
      <c r="O1352" s="12">
        <v>6.5</v>
      </c>
      <c r="P1352" s="12">
        <v>18</v>
      </c>
      <c r="Q1352" s="12">
        <v>8.9</v>
      </c>
      <c r="R1352" s="114"/>
      <c r="S1352" s="99"/>
      <c r="T1352" s="99"/>
      <c r="U1352" s="99"/>
      <c r="V1352" s="99"/>
      <c r="W1352" s="99"/>
      <c r="X1352" s="99"/>
      <c r="Y1352" s="99"/>
      <c r="Z1352" s="99"/>
      <c r="AA1352" s="99"/>
      <c r="AB1352" s="99"/>
      <c r="AC1352" s="99"/>
      <c r="AD1352" s="99"/>
      <c r="AE1352" s="99"/>
      <c r="AF1352" s="99"/>
      <c r="AG1352" s="99"/>
      <c r="AH1352" s="99"/>
      <c r="AI1352" s="99"/>
      <c r="AJ1352" s="99"/>
      <c r="AK1352" s="99"/>
      <c r="AL1352" s="99"/>
      <c r="AM1352" s="99"/>
      <c r="AN1352" s="99"/>
      <c r="AO1352" s="52"/>
      <c r="AP1352" s="52"/>
      <c r="AQ1352" s="52"/>
    </row>
    <row r="1353" spans="1:43">
      <c r="A1353" s="1" t="s">
        <v>10</v>
      </c>
      <c r="B1353" s="1">
        <v>13121011414</v>
      </c>
      <c r="C1353" s="1"/>
      <c r="D1353" s="12">
        <v>82.6</v>
      </c>
      <c r="E1353" s="12">
        <v>75.5</v>
      </c>
      <c r="F1353" s="12">
        <v>69.3</v>
      </c>
      <c r="G1353" s="12">
        <v>55.7</v>
      </c>
      <c r="H1353" s="12">
        <v>6.7</v>
      </c>
      <c r="I1353" s="12">
        <v>5.9</v>
      </c>
      <c r="J1353" s="12">
        <v>22.265899999999998</v>
      </c>
      <c r="K1353" s="12">
        <v>24.5</v>
      </c>
      <c r="L1353" s="12">
        <v>38.799999999999997</v>
      </c>
      <c r="M1353" s="12">
        <v>5.3</v>
      </c>
      <c r="N1353" s="12">
        <v>85.1</v>
      </c>
      <c r="O1353" s="12">
        <v>2.2999999999999998</v>
      </c>
      <c r="P1353" s="12">
        <v>26</v>
      </c>
      <c r="Q1353" s="12">
        <v>5.6</v>
      </c>
      <c r="R1353" s="114"/>
      <c r="S1353" s="99"/>
      <c r="T1353" s="99"/>
      <c r="U1353" s="99"/>
      <c r="V1353" s="99"/>
      <c r="W1353" s="99"/>
      <c r="X1353" s="99"/>
      <c r="Y1353" s="99"/>
      <c r="Z1353" s="99"/>
      <c r="AA1353" s="99"/>
      <c r="AB1353" s="99"/>
      <c r="AC1353" s="99"/>
      <c r="AD1353" s="99"/>
      <c r="AE1353" s="99"/>
      <c r="AF1353" s="99"/>
      <c r="AG1353" s="99"/>
      <c r="AH1353" s="99"/>
      <c r="AI1353" s="99"/>
      <c r="AJ1353" s="99"/>
      <c r="AK1353" s="99"/>
      <c r="AL1353" s="99"/>
      <c r="AM1353" s="99"/>
      <c r="AN1353" s="99"/>
      <c r="AO1353" s="52"/>
      <c r="AP1353" s="52"/>
      <c r="AQ1353" s="52"/>
    </row>
    <row r="1354" spans="1:43">
      <c r="A1354" s="1" t="s">
        <v>10</v>
      </c>
      <c r="B1354" s="1">
        <v>13121011416</v>
      </c>
      <c r="C1354" s="1"/>
      <c r="D1354" s="12">
        <v>91.2</v>
      </c>
      <c r="E1354" s="12">
        <v>90.4</v>
      </c>
      <c r="F1354" s="12">
        <v>71.599999999999994</v>
      </c>
      <c r="G1354" s="12">
        <v>45.4</v>
      </c>
      <c r="H1354" s="12">
        <v>8.4</v>
      </c>
      <c r="I1354" s="12">
        <v>1.8</v>
      </c>
      <c r="J1354" s="12">
        <v>1.6</v>
      </c>
      <c r="K1354" s="12">
        <v>10.7</v>
      </c>
      <c r="L1354" s="12">
        <v>27.9</v>
      </c>
      <c r="M1354" s="12">
        <v>1.0145</v>
      </c>
      <c r="N1354" s="12">
        <v>92.5</v>
      </c>
      <c r="O1354" s="12">
        <v>1.8</v>
      </c>
      <c r="P1354" s="12">
        <v>4.3</v>
      </c>
      <c r="Q1354" s="12">
        <v>3.9</v>
      </c>
      <c r="R1354" s="114"/>
      <c r="S1354" s="99"/>
      <c r="T1354" s="99"/>
      <c r="U1354" s="99"/>
      <c r="V1354" s="99"/>
      <c r="W1354" s="99"/>
      <c r="X1354" s="99"/>
      <c r="Y1354" s="99"/>
      <c r="Z1354" s="99"/>
      <c r="AA1354" s="99"/>
      <c r="AB1354" s="99"/>
      <c r="AC1354" s="99"/>
      <c r="AD1354" s="99"/>
      <c r="AE1354" s="99"/>
      <c r="AF1354" s="99"/>
      <c r="AG1354" s="99"/>
      <c r="AH1354" s="99"/>
      <c r="AI1354" s="99"/>
      <c r="AJ1354" s="99"/>
      <c r="AK1354" s="99"/>
      <c r="AL1354" s="99"/>
      <c r="AM1354" s="99"/>
      <c r="AN1354" s="99"/>
      <c r="AO1354" s="52"/>
      <c r="AP1354" s="52"/>
      <c r="AQ1354" s="52"/>
    </row>
    <row r="1355" spans="1:43">
      <c r="A1355" s="1" t="s">
        <v>10</v>
      </c>
      <c r="B1355" s="1">
        <v>13121011417</v>
      </c>
      <c r="C1355" s="1"/>
      <c r="D1355" s="12">
        <v>85.6</v>
      </c>
      <c r="E1355" s="12">
        <v>83.6</v>
      </c>
      <c r="F1355" s="12">
        <v>72.2</v>
      </c>
      <c r="G1355" s="12">
        <v>44.2</v>
      </c>
      <c r="H1355" s="12">
        <v>6.5</v>
      </c>
      <c r="I1355" s="12">
        <v>2.8464999999999998</v>
      </c>
      <c r="J1355" s="12">
        <v>3.6</v>
      </c>
      <c r="K1355" s="12">
        <v>7</v>
      </c>
      <c r="L1355" s="12">
        <v>29.1</v>
      </c>
      <c r="M1355" s="12">
        <v>0.1726</v>
      </c>
      <c r="N1355" s="12">
        <v>86.5</v>
      </c>
      <c r="O1355" s="12">
        <v>0.8</v>
      </c>
      <c r="P1355" s="12">
        <v>3.8</v>
      </c>
      <c r="Q1355" s="12">
        <v>4.9000000000000004</v>
      </c>
      <c r="R1355" s="114"/>
      <c r="S1355" s="99"/>
      <c r="T1355" s="99"/>
      <c r="U1355" s="99"/>
      <c r="V1355" s="99"/>
      <c r="W1355" s="99"/>
      <c r="X1355" s="99"/>
      <c r="Y1355" s="99"/>
      <c r="Z1355" s="99"/>
      <c r="AA1355" s="99"/>
      <c r="AB1355" s="99"/>
      <c r="AC1355" s="99"/>
      <c r="AD1355" s="99"/>
      <c r="AE1355" s="99"/>
      <c r="AF1355" s="99"/>
      <c r="AG1355" s="99"/>
      <c r="AH1355" s="99"/>
      <c r="AI1355" s="99"/>
      <c r="AJ1355" s="99"/>
      <c r="AK1355" s="99"/>
      <c r="AL1355" s="99"/>
      <c r="AM1355" s="99"/>
      <c r="AN1355" s="99"/>
      <c r="AO1355" s="52"/>
      <c r="AP1355" s="52"/>
      <c r="AQ1355" s="52"/>
    </row>
    <row r="1356" spans="1:43">
      <c r="A1356" s="1" t="s">
        <v>10</v>
      </c>
      <c r="B1356" s="1">
        <v>13121011418</v>
      </c>
      <c r="C1356" s="1"/>
      <c r="D1356" s="12">
        <v>85.6</v>
      </c>
      <c r="E1356" s="12">
        <v>83.6</v>
      </c>
      <c r="F1356" s="12">
        <v>76.5</v>
      </c>
      <c r="G1356" s="12">
        <v>62.4</v>
      </c>
      <c r="H1356" s="12">
        <v>5.0999999999999996</v>
      </c>
      <c r="I1356" s="12">
        <v>8.6143999999999998</v>
      </c>
      <c r="J1356" s="12">
        <v>0.9</v>
      </c>
      <c r="K1356" s="12">
        <v>5.8</v>
      </c>
      <c r="L1356" s="12">
        <v>27</v>
      </c>
      <c r="M1356" s="12">
        <v>-1.26E-2</v>
      </c>
      <c r="N1356" s="12">
        <v>86.5</v>
      </c>
      <c r="O1356" s="12">
        <v>3.7</v>
      </c>
      <c r="P1356" s="12">
        <v>8.9</v>
      </c>
      <c r="Q1356" s="12">
        <v>6.9</v>
      </c>
      <c r="R1356" s="114"/>
      <c r="S1356" s="99"/>
      <c r="T1356" s="99"/>
      <c r="U1356" s="99"/>
      <c r="V1356" s="99"/>
      <c r="W1356" s="99"/>
      <c r="X1356" s="99"/>
      <c r="Y1356" s="99"/>
      <c r="Z1356" s="99"/>
      <c r="AA1356" s="99"/>
      <c r="AB1356" s="99"/>
      <c r="AC1356" s="99"/>
      <c r="AD1356" s="99"/>
      <c r="AE1356" s="99"/>
      <c r="AF1356" s="99"/>
      <c r="AG1356" s="99"/>
      <c r="AH1356" s="99"/>
      <c r="AI1356" s="99"/>
      <c r="AJ1356" s="99"/>
      <c r="AK1356" s="99"/>
      <c r="AL1356" s="99"/>
      <c r="AM1356" s="99"/>
      <c r="AN1356" s="99"/>
      <c r="AO1356" s="52"/>
      <c r="AP1356" s="52"/>
      <c r="AQ1356" s="52"/>
    </row>
    <row r="1357" spans="1:43">
      <c r="A1357" s="1" t="s">
        <v>10</v>
      </c>
      <c r="B1357" s="1">
        <v>13121011419</v>
      </c>
      <c r="C1357" s="1"/>
      <c r="D1357" s="12">
        <v>85.6</v>
      </c>
      <c r="E1357" s="12">
        <v>83.6</v>
      </c>
      <c r="F1357" s="12">
        <v>74.8</v>
      </c>
      <c r="G1357" s="12">
        <v>62.4</v>
      </c>
      <c r="H1357" s="12">
        <v>4.5999999999999996</v>
      </c>
      <c r="I1357" s="12">
        <v>2.4</v>
      </c>
      <c r="J1357" s="12">
        <v>11.6</v>
      </c>
      <c r="K1357" s="12">
        <v>9</v>
      </c>
      <c r="L1357" s="12">
        <v>31.1</v>
      </c>
      <c r="M1357" s="12">
        <v>3.1</v>
      </c>
      <c r="N1357" s="12">
        <v>86.5</v>
      </c>
      <c r="O1357" s="12">
        <v>2.7</v>
      </c>
      <c r="P1357" s="12">
        <v>11.2</v>
      </c>
      <c r="Q1357" s="12">
        <v>15.6</v>
      </c>
      <c r="R1357" s="114"/>
      <c r="S1357" s="99"/>
      <c r="T1357" s="99"/>
      <c r="U1357" s="99"/>
      <c r="V1357" s="99"/>
      <c r="W1357" s="99"/>
      <c r="X1357" s="99"/>
      <c r="Y1357" s="99"/>
      <c r="Z1357" s="99"/>
      <c r="AA1357" s="99"/>
      <c r="AB1357" s="99"/>
      <c r="AC1357" s="99"/>
      <c r="AD1357" s="99"/>
      <c r="AE1357" s="99"/>
      <c r="AF1357" s="99"/>
      <c r="AG1357" s="99"/>
      <c r="AH1357" s="99"/>
      <c r="AI1357" s="99"/>
      <c r="AJ1357" s="99"/>
      <c r="AK1357" s="99"/>
      <c r="AL1357" s="99"/>
      <c r="AM1357" s="99"/>
      <c r="AN1357" s="99"/>
      <c r="AO1357" s="52"/>
      <c r="AP1357" s="52"/>
      <c r="AQ1357" s="52"/>
    </row>
    <row r="1358" spans="1:43">
      <c r="A1358" s="1" t="s">
        <v>10</v>
      </c>
      <c r="B1358" s="1">
        <v>13121011420</v>
      </c>
      <c r="C1358" s="1"/>
      <c r="D1358" s="12">
        <v>84</v>
      </c>
      <c r="E1358" s="12">
        <v>79.2</v>
      </c>
      <c r="F1358" s="12">
        <v>39.5</v>
      </c>
      <c r="G1358" s="12">
        <v>44.6</v>
      </c>
      <c r="H1358" s="12">
        <v>7.3</v>
      </c>
      <c r="I1358" s="12">
        <v>31.1</v>
      </c>
      <c r="J1358" s="12">
        <v>39.799999999999997</v>
      </c>
      <c r="K1358" s="12">
        <v>68.2</v>
      </c>
      <c r="L1358" s="12">
        <v>59.6</v>
      </c>
      <c r="M1358" s="12">
        <v>43.9</v>
      </c>
      <c r="N1358" s="12">
        <v>85.7</v>
      </c>
      <c r="O1358" s="12">
        <v>40.1</v>
      </c>
      <c r="P1358" s="12">
        <v>71.7</v>
      </c>
      <c r="Q1358" s="12">
        <v>8.9</v>
      </c>
      <c r="R1358" s="114"/>
      <c r="S1358" s="99"/>
      <c r="T1358" s="99"/>
      <c r="U1358" s="99"/>
      <c r="V1358" s="99"/>
      <c r="W1358" s="99"/>
      <c r="X1358" s="99"/>
      <c r="Y1358" s="99"/>
      <c r="Z1358" s="99"/>
      <c r="AA1358" s="99"/>
      <c r="AB1358" s="99"/>
      <c r="AC1358" s="99"/>
      <c r="AD1358" s="99"/>
      <c r="AE1358" s="99"/>
      <c r="AF1358" s="99"/>
      <c r="AG1358" s="99"/>
      <c r="AH1358" s="99"/>
      <c r="AI1358" s="99"/>
      <c r="AJ1358" s="99"/>
      <c r="AK1358" s="99"/>
      <c r="AL1358" s="99"/>
      <c r="AM1358" s="99"/>
      <c r="AN1358" s="99"/>
      <c r="AO1358" s="52"/>
      <c r="AP1358" s="52"/>
      <c r="AQ1358" s="52"/>
    </row>
    <row r="1359" spans="1:43">
      <c r="A1359" s="1" t="s">
        <v>10</v>
      </c>
      <c r="B1359" s="1">
        <v>13121011421</v>
      </c>
      <c r="C1359" s="1"/>
      <c r="D1359" s="12">
        <v>86.1</v>
      </c>
      <c r="E1359" s="12">
        <v>84.2</v>
      </c>
      <c r="F1359" s="12">
        <v>32.5</v>
      </c>
      <c r="G1359" s="12">
        <v>42.4</v>
      </c>
      <c r="H1359" s="12">
        <v>6.9</v>
      </c>
      <c r="I1359" s="12">
        <v>12.6</v>
      </c>
      <c r="J1359" s="12">
        <v>18.5</v>
      </c>
      <c r="K1359" s="12">
        <v>40.799999999999997</v>
      </c>
      <c r="L1359" s="12">
        <v>39.4</v>
      </c>
      <c r="M1359" s="12">
        <v>34.700000000000003</v>
      </c>
      <c r="N1359" s="12">
        <v>87.2</v>
      </c>
      <c r="O1359" s="12">
        <v>13.5</v>
      </c>
      <c r="P1359" s="12">
        <v>48.4</v>
      </c>
      <c r="Q1359" s="12">
        <v>9.3000000000000007</v>
      </c>
      <c r="R1359" s="114"/>
      <c r="S1359" s="99"/>
      <c r="T1359" s="99"/>
      <c r="U1359" s="99"/>
      <c r="V1359" s="99"/>
      <c r="W1359" s="99"/>
      <c r="X1359" s="99"/>
      <c r="Y1359" s="99"/>
      <c r="Z1359" s="99"/>
      <c r="AA1359" s="99"/>
      <c r="AB1359" s="99"/>
      <c r="AC1359" s="99"/>
      <c r="AD1359" s="99"/>
      <c r="AE1359" s="99"/>
      <c r="AF1359" s="99"/>
      <c r="AG1359" s="99"/>
      <c r="AH1359" s="99"/>
      <c r="AI1359" s="99"/>
      <c r="AJ1359" s="99"/>
      <c r="AK1359" s="99"/>
      <c r="AL1359" s="99"/>
      <c r="AM1359" s="99"/>
      <c r="AN1359" s="99"/>
      <c r="AO1359" s="52"/>
      <c r="AP1359" s="52"/>
      <c r="AQ1359" s="52"/>
    </row>
    <row r="1360" spans="1:43">
      <c r="A1360" s="1" t="s">
        <v>10</v>
      </c>
      <c r="B1360" s="1">
        <v>13121011422</v>
      </c>
      <c r="C1360" s="1"/>
      <c r="D1360" s="12">
        <v>85.6</v>
      </c>
      <c r="E1360" s="12">
        <v>83.6</v>
      </c>
      <c r="F1360" s="12">
        <v>68.400000000000006</v>
      </c>
      <c r="G1360" s="12">
        <v>62.4</v>
      </c>
      <c r="H1360" s="12">
        <v>7.2</v>
      </c>
      <c r="I1360" s="12">
        <v>5.3</v>
      </c>
      <c r="J1360" s="12">
        <v>4.0999999999999996</v>
      </c>
      <c r="K1360" s="12">
        <v>9.8000000000000007</v>
      </c>
      <c r="L1360" s="12">
        <v>32.4</v>
      </c>
      <c r="M1360" s="12">
        <v>2.4</v>
      </c>
      <c r="N1360" s="12">
        <v>86.5</v>
      </c>
      <c r="O1360" s="12">
        <v>2.5</v>
      </c>
      <c r="P1360" s="12">
        <v>9.8000000000000007</v>
      </c>
      <c r="Q1360" s="12">
        <v>9.6</v>
      </c>
      <c r="R1360" s="114"/>
      <c r="S1360" s="99"/>
      <c r="T1360" s="99"/>
      <c r="U1360" s="99"/>
      <c r="V1360" s="99"/>
      <c r="W1360" s="99"/>
      <c r="X1360" s="99"/>
      <c r="Y1360" s="99"/>
      <c r="Z1360" s="99"/>
      <c r="AA1360" s="99"/>
      <c r="AB1360" s="99"/>
      <c r="AC1360" s="99"/>
      <c r="AD1360" s="99"/>
      <c r="AE1360" s="99"/>
      <c r="AF1360" s="99"/>
      <c r="AG1360" s="99"/>
      <c r="AH1360" s="99"/>
      <c r="AI1360" s="99"/>
      <c r="AJ1360" s="99"/>
      <c r="AK1360" s="99"/>
      <c r="AL1360" s="99"/>
      <c r="AM1360" s="99"/>
      <c r="AN1360" s="99"/>
      <c r="AO1360" s="52"/>
      <c r="AP1360" s="52"/>
      <c r="AQ1360" s="52"/>
    </row>
    <row r="1361" spans="1:43">
      <c r="A1361" s="1" t="s">
        <v>10</v>
      </c>
      <c r="B1361" s="1">
        <v>13121011423</v>
      </c>
      <c r="C1361" s="1"/>
      <c r="D1361" s="12">
        <v>85.6</v>
      </c>
      <c r="E1361" s="12">
        <v>83.6</v>
      </c>
      <c r="F1361" s="12">
        <v>68.400000000000006</v>
      </c>
      <c r="G1361" s="12">
        <v>62.4</v>
      </c>
      <c r="H1361" s="12">
        <v>7.8</v>
      </c>
      <c r="I1361" s="12">
        <v>1.8</v>
      </c>
      <c r="J1361" s="12">
        <v>10.8</v>
      </c>
      <c r="K1361" s="12">
        <v>8</v>
      </c>
      <c r="L1361" s="12">
        <v>23.7</v>
      </c>
      <c r="M1361" s="12">
        <v>3.4782999999999999</v>
      </c>
      <c r="N1361" s="12">
        <v>86.5</v>
      </c>
      <c r="O1361" s="12">
        <v>3</v>
      </c>
      <c r="P1361" s="12">
        <v>6.1</v>
      </c>
      <c r="Q1361" s="12">
        <v>2.7</v>
      </c>
      <c r="R1361" s="114"/>
      <c r="S1361" s="99"/>
      <c r="T1361" s="99"/>
      <c r="U1361" s="99"/>
      <c r="V1361" s="99"/>
      <c r="W1361" s="99"/>
      <c r="X1361" s="99"/>
      <c r="Y1361" s="99"/>
      <c r="Z1361" s="99"/>
      <c r="AA1361" s="99"/>
      <c r="AB1361" s="99"/>
      <c r="AC1361" s="99"/>
      <c r="AD1361" s="99"/>
      <c r="AE1361" s="99"/>
      <c r="AF1361" s="99"/>
      <c r="AG1361" s="99"/>
      <c r="AH1361" s="99"/>
      <c r="AI1361" s="99"/>
      <c r="AJ1361" s="99"/>
      <c r="AK1361" s="99"/>
      <c r="AL1361" s="99"/>
      <c r="AM1361" s="99"/>
      <c r="AN1361" s="99"/>
      <c r="AO1361" s="52"/>
      <c r="AP1361" s="52"/>
      <c r="AQ1361" s="52"/>
    </row>
    <row r="1362" spans="1:43">
      <c r="A1362" s="1" t="s">
        <v>10</v>
      </c>
      <c r="B1362" s="1">
        <v>13121011424</v>
      </c>
      <c r="C1362" s="1"/>
      <c r="D1362" s="12">
        <v>83.1</v>
      </c>
      <c r="E1362" s="12">
        <v>76.2</v>
      </c>
      <c r="F1362" s="12">
        <v>79.400000000000006</v>
      </c>
      <c r="G1362" s="12">
        <v>69.5</v>
      </c>
      <c r="H1362" s="12">
        <v>8.6</v>
      </c>
      <c r="I1362" s="12">
        <v>11.3</v>
      </c>
      <c r="J1362" s="12">
        <v>3.3</v>
      </c>
      <c r="K1362" s="12">
        <v>3.6</v>
      </c>
      <c r="L1362" s="12">
        <v>20.7</v>
      </c>
      <c r="M1362" s="12">
        <v>3.1162999999999998</v>
      </c>
      <c r="N1362" s="12">
        <v>85.3</v>
      </c>
      <c r="O1362" s="12">
        <v>2.6</v>
      </c>
      <c r="P1362" s="12">
        <v>10.1</v>
      </c>
      <c r="Q1362" s="12">
        <v>5.9</v>
      </c>
      <c r="R1362" s="114"/>
      <c r="S1362" s="99"/>
      <c r="T1362" s="99"/>
      <c r="U1362" s="99"/>
      <c r="V1362" s="99"/>
      <c r="W1362" s="99"/>
      <c r="X1362" s="99"/>
      <c r="Y1362" s="99"/>
      <c r="Z1362" s="99"/>
      <c r="AA1362" s="99"/>
      <c r="AB1362" s="99"/>
      <c r="AC1362" s="99"/>
      <c r="AD1362" s="99"/>
      <c r="AE1362" s="99"/>
      <c r="AF1362" s="99"/>
      <c r="AG1362" s="99"/>
      <c r="AH1362" s="99"/>
      <c r="AI1362" s="99"/>
      <c r="AJ1362" s="99"/>
      <c r="AK1362" s="99"/>
      <c r="AL1362" s="99"/>
      <c r="AM1362" s="99"/>
      <c r="AN1362" s="99"/>
      <c r="AO1362" s="52"/>
      <c r="AP1362" s="52"/>
      <c r="AQ1362" s="52"/>
    </row>
    <row r="1363" spans="1:43">
      <c r="A1363" s="1" t="s">
        <v>10</v>
      </c>
      <c r="B1363" s="1">
        <v>13121011425</v>
      </c>
      <c r="C1363" s="1"/>
      <c r="D1363" s="12">
        <v>95</v>
      </c>
      <c r="E1363" s="12">
        <v>92.6</v>
      </c>
      <c r="F1363" s="12">
        <v>81</v>
      </c>
      <c r="G1363" s="12">
        <v>74</v>
      </c>
      <c r="H1363" s="12">
        <v>6</v>
      </c>
      <c r="I1363" s="12">
        <v>5.5</v>
      </c>
      <c r="J1363" s="12">
        <v>0.3</v>
      </c>
      <c r="K1363" s="12">
        <v>2.2000000000000002</v>
      </c>
      <c r="L1363" s="12">
        <v>26.6</v>
      </c>
      <c r="M1363" s="12">
        <v>3.5356000000000001</v>
      </c>
      <c r="N1363" s="12">
        <v>91.9</v>
      </c>
      <c r="O1363" s="12">
        <v>3.6</v>
      </c>
      <c r="P1363" s="12">
        <v>3.2</v>
      </c>
      <c r="Q1363" s="12">
        <v>4</v>
      </c>
      <c r="R1363" s="114"/>
      <c r="S1363" s="99"/>
      <c r="T1363" s="99"/>
      <c r="U1363" s="99"/>
      <c r="V1363" s="99"/>
      <c r="W1363" s="99"/>
      <c r="X1363" s="99"/>
      <c r="Y1363" s="99"/>
      <c r="Z1363" s="99"/>
      <c r="AA1363" s="99"/>
      <c r="AB1363" s="99"/>
      <c r="AC1363" s="99"/>
      <c r="AD1363" s="99"/>
      <c r="AE1363" s="99"/>
      <c r="AF1363" s="99"/>
      <c r="AG1363" s="99"/>
      <c r="AH1363" s="99"/>
      <c r="AI1363" s="99"/>
      <c r="AJ1363" s="99"/>
      <c r="AK1363" s="99"/>
      <c r="AL1363" s="99"/>
      <c r="AM1363" s="99"/>
      <c r="AN1363" s="99"/>
      <c r="AO1363" s="52"/>
      <c r="AP1363" s="52"/>
      <c r="AQ1363" s="52"/>
    </row>
    <row r="1364" spans="1:43">
      <c r="A1364" s="1" t="s">
        <v>10</v>
      </c>
      <c r="B1364" s="1">
        <v>13121011426</v>
      </c>
      <c r="C1364" s="1"/>
      <c r="D1364" s="12">
        <v>94.9</v>
      </c>
      <c r="E1364" s="12">
        <v>92.5</v>
      </c>
      <c r="F1364" s="12">
        <v>82.1</v>
      </c>
      <c r="G1364" s="12">
        <v>73.599999999999994</v>
      </c>
      <c r="H1364" s="12">
        <v>5.8</v>
      </c>
      <c r="I1364" s="12">
        <v>1.9</v>
      </c>
      <c r="J1364" s="12">
        <v>1.6</v>
      </c>
      <c r="K1364" s="12">
        <v>8.1</v>
      </c>
      <c r="L1364" s="12">
        <v>30.9</v>
      </c>
      <c r="M1364" s="12">
        <v>4.9000000000000004</v>
      </c>
      <c r="N1364" s="12">
        <v>91.9</v>
      </c>
      <c r="O1364" s="12">
        <v>12.3</v>
      </c>
      <c r="P1364" s="12">
        <v>6.3</v>
      </c>
      <c r="Q1364" s="12">
        <v>5</v>
      </c>
      <c r="R1364" s="114"/>
      <c r="S1364" s="99"/>
      <c r="T1364" s="99"/>
      <c r="U1364" s="99"/>
      <c r="V1364" s="99"/>
      <c r="W1364" s="99"/>
      <c r="X1364" s="99"/>
      <c r="Y1364" s="99"/>
      <c r="Z1364" s="99"/>
      <c r="AA1364" s="99"/>
      <c r="AB1364" s="99"/>
      <c r="AC1364" s="99"/>
      <c r="AD1364" s="99"/>
      <c r="AE1364" s="99"/>
      <c r="AF1364" s="99"/>
      <c r="AG1364" s="99"/>
      <c r="AH1364" s="99"/>
      <c r="AI1364" s="99"/>
      <c r="AJ1364" s="99"/>
      <c r="AK1364" s="99"/>
      <c r="AL1364" s="99"/>
      <c r="AM1364" s="99"/>
      <c r="AN1364" s="99"/>
      <c r="AO1364" s="52"/>
      <c r="AP1364" s="52"/>
      <c r="AQ1364" s="52"/>
    </row>
    <row r="1365" spans="1:43">
      <c r="A1365" s="1" t="s">
        <v>10</v>
      </c>
      <c r="B1365" s="1">
        <v>13121011427</v>
      </c>
      <c r="C1365" s="1"/>
      <c r="D1365" s="12">
        <v>87.7</v>
      </c>
      <c r="E1365" s="12">
        <v>82.5</v>
      </c>
      <c r="F1365" s="12">
        <v>73.2</v>
      </c>
      <c r="G1365" s="12">
        <v>71.099999999999994</v>
      </c>
      <c r="H1365" s="12">
        <v>7.7</v>
      </c>
      <c r="I1365" s="12">
        <v>4.9443999999999999</v>
      </c>
      <c r="J1365" s="12">
        <v>1.7108000000000001</v>
      </c>
      <c r="K1365" s="12">
        <v>2.5</v>
      </c>
      <c r="L1365" s="12">
        <v>22.1</v>
      </c>
      <c r="M1365" s="12">
        <v>1.3</v>
      </c>
      <c r="N1365" s="12">
        <v>87.8</v>
      </c>
      <c r="O1365" s="12">
        <v>2.2999999999999998</v>
      </c>
      <c r="P1365" s="12">
        <v>7.5</v>
      </c>
      <c r="Q1365" s="12">
        <v>5.5</v>
      </c>
      <c r="R1365" s="114"/>
      <c r="S1365" s="99"/>
      <c r="T1365" s="99"/>
      <c r="U1365" s="99"/>
      <c r="V1365" s="99"/>
      <c r="W1365" s="99"/>
      <c r="X1365" s="99"/>
      <c r="Y1365" s="99"/>
      <c r="Z1365" s="99"/>
      <c r="AA1365" s="99"/>
      <c r="AB1365" s="99"/>
      <c r="AC1365" s="99"/>
      <c r="AD1365" s="99"/>
      <c r="AE1365" s="99"/>
      <c r="AF1365" s="99"/>
      <c r="AG1365" s="99"/>
      <c r="AH1365" s="99"/>
      <c r="AI1365" s="99"/>
      <c r="AJ1365" s="99"/>
      <c r="AK1365" s="99"/>
      <c r="AL1365" s="99"/>
      <c r="AM1365" s="99"/>
      <c r="AN1365" s="99"/>
      <c r="AO1365" s="52"/>
      <c r="AP1365" s="52"/>
      <c r="AQ1365" s="52"/>
    </row>
    <row r="1366" spans="1:43">
      <c r="A1366" s="1" t="s">
        <v>10</v>
      </c>
      <c r="B1366" s="1">
        <v>13121011503</v>
      </c>
      <c r="C1366" s="1"/>
      <c r="D1366" s="12">
        <v>90.5</v>
      </c>
      <c r="E1366" s="12">
        <v>89.5</v>
      </c>
      <c r="F1366" s="12">
        <v>84.1</v>
      </c>
      <c r="G1366" s="12">
        <v>57.6</v>
      </c>
      <c r="H1366" s="12">
        <v>9</v>
      </c>
      <c r="I1366" s="12">
        <v>1.7</v>
      </c>
      <c r="J1366" s="12">
        <v>6.8</v>
      </c>
      <c r="K1366" s="12">
        <v>7.2</v>
      </c>
      <c r="L1366" s="12">
        <v>21.2</v>
      </c>
      <c r="M1366" s="12">
        <v>2.5</v>
      </c>
      <c r="N1366" s="12">
        <v>91.8</v>
      </c>
      <c r="O1366" s="12">
        <v>2.5</v>
      </c>
      <c r="P1366" s="12">
        <v>2.8</v>
      </c>
      <c r="Q1366" s="12">
        <v>3.3</v>
      </c>
      <c r="R1366" s="114"/>
      <c r="S1366" s="99"/>
      <c r="T1366" s="99"/>
      <c r="U1366" s="99"/>
      <c r="V1366" s="99"/>
      <c r="W1366" s="99"/>
      <c r="X1366" s="99"/>
      <c r="Y1366" s="99"/>
      <c r="Z1366" s="99"/>
      <c r="AA1366" s="99"/>
      <c r="AB1366" s="99"/>
      <c r="AC1366" s="99"/>
      <c r="AD1366" s="99"/>
      <c r="AE1366" s="99"/>
      <c r="AF1366" s="99"/>
      <c r="AG1366" s="99"/>
      <c r="AH1366" s="99"/>
      <c r="AI1366" s="99"/>
      <c r="AJ1366" s="99"/>
      <c r="AK1366" s="99"/>
      <c r="AL1366" s="99"/>
      <c r="AM1366" s="99"/>
      <c r="AN1366" s="99"/>
      <c r="AO1366" s="52"/>
      <c r="AP1366" s="52"/>
      <c r="AQ1366" s="52"/>
    </row>
    <row r="1367" spans="1:43">
      <c r="A1367" s="1" t="s">
        <v>10</v>
      </c>
      <c r="B1367" s="1">
        <v>13121011504</v>
      </c>
      <c r="C1367" s="1"/>
      <c r="D1367" s="12">
        <v>94.5</v>
      </c>
      <c r="E1367" s="12">
        <v>88.2</v>
      </c>
      <c r="F1367" s="12">
        <v>69.400000000000006</v>
      </c>
      <c r="G1367" s="12">
        <v>58.8</v>
      </c>
      <c r="H1367" s="12">
        <v>8.3000000000000007</v>
      </c>
      <c r="I1367" s="12">
        <v>2.5</v>
      </c>
      <c r="J1367" s="12">
        <v>1.2</v>
      </c>
      <c r="K1367" s="12">
        <v>4.7</v>
      </c>
      <c r="L1367" s="12">
        <v>23.3</v>
      </c>
      <c r="M1367" s="12">
        <v>4.2</v>
      </c>
      <c r="N1367" s="12">
        <v>92.5</v>
      </c>
      <c r="O1367" s="12">
        <v>3</v>
      </c>
      <c r="P1367" s="12">
        <v>4.2</v>
      </c>
      <c r="Q1367" s="12">
        <v>4.5</v>
      </c>
      <c r="R1367" s="114"/>
      <c r="S1367" s="99"/>
      <c r="T1367" s="99"/>
      <c r="U1367" s="99"/>
      <c r="V1367" s="99"/>
      <c r="W1367" s="99"/>
      <c r="X1367" s="99"/>
      <c r="Y1367" s="99"/>
      <c r="Z1367" s="99"/>
      <c r="AA1367" s="99"/>
      <c r="AB1367" s="99"/>
      <c r="AC1367" s="99"/>
      <c r="AD1367" s="99"/>
      <c r="AE1367" s="99"/>
      <c r="AF1367" s="99"/>
      <c r="AG1367" s="99"/>
      <c r="AH1367" s="99"/>
      <c r="AI1367" s="99"/>
      <c r="AJ1367" s="99"/>
      <c r="AK1367" s="99"/>
      <c r="AL1367" s="99"/>
      <c r="AM1367" s="99"/>
      <c r="AN1367" s="99"/>
      <c r="AO1367" s="52"/>
      <c r="AP1367" s="52"/>
      <c r="AQ1367" s="52"/>
    </row>
    <row r="1368" spans="1:43">
      <c r="A1368" s="1" t="s">
        <v>10</v>
      </c>
      <c r="B1368" s="1">
        <v>13121011505</v>
      </c>
      <c r="C1368" s="1"/>
      <c r="D1368" s="12">
        <v>88.8</v>
      </c>
      <c r="E1368" s="12">
        <v>87.5</v>
      </c>
      <c r="F1368" s="12">
        <v>80.5</v>
      </c>
      <c r="G1368" s="12">
        <v>42.6</v>
      </c>
      <c r="H1368" s="12">
        <v>7.9</v>
      </c>
      <c r="I1368" s="12">
        <v>2.5</v>
      </c>
      <c r="J1368" s="12">
        <v>2</v>
      </c>
      <c r="K1368" s="12">
        <v>4</v>
      </c>
      <c r="L1368" s="12">
        <v>20.6</v>
      </c>
      <c r="M1368" s="12">
        <v>1.4300999999999999</v>
      </c>
      <c r="N1368" s="12">
        <v>90.2</v>
      </c>
      <c r="O1368" s="12">
        <v>1.3</v>
      </c>
      <c r="P1368" s="12">
        <v>1.7</v>
      </c>
      <c r="Q1368" s="12">
        <v>7.7</v>
      </c>
      <c r="R1368" s="114"/>
      <c r="S1368" s="99"/>
      <c r="T1368" s="99"/>
      <c r="U1368" s="99"/>
      <c r="V1368" s="99"/>
      <c r="W1368" s="99"/>
      <c r="X1368" s="99"/>
      <c r="Y1368" s="99"/>
      <c r="Z1368" s="99"/>
      <c r="AA1368" s="99"/>
      <c r="AB1368" s="99"/>
      <c r="AC1368" s="99"/>
      <c r="AD1368" s="99"/>
      <c r="AE1368" s="99"/>
      <c r="AF1368" s="99"/>
      <c r="AG1368" s="99"/>
      <c r="AH1368" s="99"/>
      <c r="AI1368" s="99"/>
      <c r="AJ1368" s="99"/>
      <c r="AK1368" s="99"/>
      <c r="AL1368" s="99"/>
      <c r="AM1368" s="99"/>
      <c r="AN1368" s="99"/>
      <c r="AO1368" s="52"/>
      <c r="AP1368" s="52"/>
      <c r="AQ1368" s="52"/>
    </row>
    <row r="1369" spans="1:43">
      <c r="A1369" s="1" t="s">
        <v>10</v>
      </c>
      <c r="B1369" s="1">
        <v>13121011506</v>
      </c>
      <c r="C1369" s="1"/>
      <c r="D1369" s="12">
        <v>85.6</v>
      </c>
      <c r="E1369" s="12">
        <v>83.6</v>
      </c>
      <c r="F1369" s="12">
        <v>80.7</v>
      </c>
      <c r="G1369" s="12">
        <v>57.1</v>
      </c>
      <c r="H1369" s="12">
        <v>9.9</v>
      </c>
      <c r="I1369" s="12">
        <v>2.2000000000000002</v>
      </c>
      <c r="J1369" s="12">
        <v>2.6</v>
      </c>
      <c r="K1369" s="12">
        <v>8.1</v>
      </c>
      <c r="L1369" s="12">
        <v>21.2</v>
      </c>
      <c r="M1369" s="12">
        <v>-0.75280000000000002</v>
      </c>
      <c r="N1369" s="12">
        <v>86.5</v>
      </c>
      <c r="O1369" s="12">
        <v>0.8</v>
      </c>
      <c r="P1369" s="12">
        <v>4</v>
      </c>
      <c r="Q1369" s="12">
        <v>5.6</v>
      </c>
      <c r="R1369" s="114"/>
      <c r="S1369" s="99"/>
      <c r="T1369" s="99"/>
      <c r="U1369" s="99"/>
      <c r="V1369" s="99"/>
      <c r="W1369" s="99"/>
      <c r="X1369" s="99"/>
      <c r="Y1369" s="99"/>
      <c r="Z1369" s="99"/>
      <c r="AA1369" s="99"/>
      <c r="AB1369" s="99"/>
      <c r="AC1369" s="99"/>
      <c r="AD1369" s="99"/>
      <c r="AE1369" s="99"/>
      <c r="AF1369" s="99"/>
      <c r="AG1369" s="99"/>
      <c r="AH1369" s="99"/>
      <c r="AI1369" s="99"/>
      <c r="AJ1369" s="99"/>
      <c r="AK1369" s="99"/>
      <c r="AL1369" s="99"/>
      <c r="AM1369" s="99"/>
      <c r="AN1369" s="99"/>
      <c r="AO1369" s="52"/>
      <c r="AP1369" s="52"/>
      <c r="AQ1369" s="52"/>
    </row>
    <row r="1370" spans="1:43">
      <c r="A1370" s="1" t="s">
        <v>10</v>
      </c>
      <c r="B1370" s="1">
        <v>13121011610</v>
      </c>
      <c r="C1370" s="1"/>
      <c r="D1370" s="12">
        <v>91.7</v>
      </c>
      <c r="E1370" s="12">
        <v>90</v>
      </c>
      <c r="F1370" s="12">
        <v>71.7</v>
      </c>
      <c r="G1370" s="12">
        <v>60.3</v>
      </c>
      <c r="H1370" s="12">
        <v>5</v>
      </c>
      <c r="I1370" s="12">
        <v>3.3</v>
      </c>
      <c r="J1370" s="12">
        <v>13.2</v>
      </c>
      <c r="K1370" s="12">
        <v>16.7</v>
      </c>
      <c r="L1370" s="12">
        <v>33.1</v>
      </c>
      <c r="M1370" s="12">
        <v>8.1999999999999993</v>
      </c>
      <c r="N1370" s="12">
        <v>92.5</v>
      </c>
      <c r="O1370" s="12">
        <v>3.1</v>
      </c>
      <c r="P1370" s="12">
        <v>9.1</v>
      </c>
      <c r="Q1370" s="12">
        <v>4.7</v>
      </c>
      <c r="R1370" s="114"/>
      <c r="S1370" s="99"/>
      <c r="T1370" s="99"/>
      <c r="U1370" s="99"/>
      <c r="V1370" s="99"/>
      <c r="W1370" s="99"/>
      <c r="X1370" s="99"/>
      <c r="Y1370" s="99"/>
      <c r="Z1370" s="99"/>
      <c r="AA1370" s="99"/>
      <c r="AB1370" s="99"/>
      <c r="AC1370" s="99"/>
      <c r="AD1370" s="99"/>
      <c r="AE1370" s="99"/>
      <c r="AF1370" s="99"/>
      <c r="AG1370" s="99"/>
      <c r="AH1370" s="99"/>
      <c r="AI1370" s="99"/>
      <c r="AJ1370" s="99"/>
      <c r="AK1370" s="99"/>
      <c r="AL1370" s="99"/>
      <c r="AM1370" s="99"/>
      <c r="AN1370" s="99"/>
      <c r="AO1370" s="52"/>
      <c r="AP1370" s="52"/>
      <c r="AQ1370" s="52"/>
    </row>
    <row r="1371" spans="1:43">
      <c r="A1371" s="1" t="s">
        <v>10</v>
      </c>
      <c r="B1371" s="1">
        <v>13121011611</v>
      </c>
      <c r="C1371" s="1"/>
      <c r="D1371" s="12">
        <v>90.8</v>
      </c>
      <c r="E1371" s="12">
        <v>89.8</v>
      </c>
      <c r="F1371" s="12">
        <v>66</v>
      </c>
      <c r="G1371" s="12">
        <v>50</v>
      </c>
      <c r="H1371" s="12">
        <v>7.5</v>
      </c>
      <c r="I1371" s="12">
        <v>16.399999999999999</v>
      </c>
      <c r="J1371" s="12">
        <v>24.8</v>
      </c>
      <c r="K1371" s="12">
        <v>27</v>
      </c>
      <c r="L1371" s="12">
        <v>33</v>
      </c>
      <c r="M1371" s="12">
        <v>11.8</v>
      </c>
      <c r="N1371" s="12">
        <v>92.2</v>
      </c>
      <c r="O1371" s="12">
        <v>12.5</v>
      </c>
      <c r="P1371" s="12">
        <v>21.6</v>
      </c>
      <c r="Q1371" s="12">
        <v>2.2999999999999998</v>
      </c>
      <c r="R1371" s="114"/>
      <c r="S1371" s="99"/>
      <c r="T1371" s="99"/>
      <c r="U1371" s="99"/>
      <c r="V1371" s="99"/>
      <c r="W1371" s="99"/>
      <c r="X1371" s="99"/>
      <c r="Y1371" s="99"/>
      <c r="Z1371" s="99"/>
      <c r="AA1371" s="99"/>
      <c r="AB1371" s="99"/>
      <c r="AC1371" s="99"/>
      <c r="AD1371" s="99"/>
      <c r="AE1371" s="99"/>
      <c r="AF1371" s="99"/>
      <c r="AG1371" s="99"/>
      <c r="AH1371" s="99"/>
      <c r="AI1371" s="99"/>
      <c r="AJ1371" s="99"/>
      <c r="AK1371" s="99"/>
      <c r="AL1371" s="99"/>
      <c r="AM1371" s="99"/>
      <c r="AN1371" s="99"/>
      <c r="AO1371" s="52"/>
      <c r="AP1371" s="52"/>
      <c r="AQ1371" s="52"/>
    </row>
    <row r="1372" spans="1:43">
      <c r="A1372" s="1" t="s">
        <v>10</v>
      </c>
      <c r="B1372" s="1">
        <v>13121011612</v>
      </c>
      <c r="C1372" s="1"/>
      <c r="D1372" s="12">
        <v>95</v>
      </c>
      <c r="E1372" s="12">
        <v>92.6</v>
      </c>
      <c r="F1372" s="12">
        <v>80.599999999999994</v>
      </c>
      <c r="G1372" s="12">
        <v>74</v>
      </c>
      <c r="H1372" s="12">
        <v>6.8</v>
      </c>
      <c r="I1372" s="12">
        <v>1.5</v>
      </c>
      <c r="J1372" s="12">
        <v>3.3917000000000002</v>
      </c>
      <c r="K1372" s="12">
        <v>2.2999999999999998</v>
      </c>
      <c r="L1372" s="12">
        <v>20.9</v>
      </c>
      <c r="M1372" s="12">
        <v>1.7453000000000001</v>
      </c>
      <c r="N1372" s="12">
        <v>91.9</v>
      </c>
      <c r="O1372" s="12">
        <v>3.1</v>
      </c>
      <c r="P1372" s="12">
        <v>7.1</v>
      </c>
      <c r="Q1372" s="12">
        <v>7.9</v>
      </c>
      <c r="R1372" s="114"/>
      <c r="S1372" s="99"/>
      <c r="T1372" s="99"/>
      <c r="U1372" s="99"/>
      <c r="V1372" s="99"/>
      <c r="W1372" s="99"/>
      <c r="X1372" s="99"/>
      <c r="Y1372" s="99"/>
      <c r="Z1372" s="99"/>
      <c r="AA1372" s="99"/>
      <c r="AB1372" s="99"/>
      <c r="AC1372" s="99"/>
      <c r="AD1372" s="99"/>
      <c r="AE1372" s="99"/>
      <c r="AF1372" s="99"/>
      <c r="AG1372" s="99"/>
      <c r="AH1372" s="99"/>
      <c r="AI1372" s="99"/>
      <c r="AJ1372" s="99"/>
      <c r="AK1372" s="99"/>
      <c r="AL1372" s="99"/>
      <c r="AM1372" s="99"/>
      <c r="AN1372" s="99"/>
      <c r="AO1372" s="52"/>
      <c r="AP1372" s="52"/>
      <c r="AQ1372" s="52"/>
    </row>
    <row r="1373" spans="1:43">
      <c r="A1373" s="1" t="s">
        <v>10</v>
      </c>
      <c r="B1373" s="1">
        <v>13121011613</v>
      </c>
      <c r="C1373" s="1"/>
      <c r="D1373" s="12">
        <v>91.9</v>
      </c>
      <c r="E1373" s="12">
        <v>91.4</v>
      </c>
      <c r="F1373" s="12">
        <v>80.8</v>
      </c>
      <c r="G1373" s="12">
        <v>64</v>
      </c>
      <c r="H1373" s="12">
        <v>8.4</v>
      </c>
      <c r="I1373" s="12">
        <v>11.9</v>
      </c>
      <c r="J1373" s="12">
        <v>20.2</v>
      </c>
      <c r="K1373" s="12">
        <v>16.5</v>
      </c>
      <c r="L1373" s="12">
        <v>27.9</v>
      </c>
      <c r="M1373" s="12">
        <v>7.8296999999999999</v>
      </c>
      <c r="N1373" s="12">
        <v>92.6</v>
      </c>
      <c r="O1373" s="12">
        <v>2.8</v>
      </c>
      <c r="P1373" s="12">
        <v>24.7</v>
      </c>
      <c r="Q1373" s="12">
        <v>12.9</v>
      </c>
      <c r="R1373" s="114"/>
      <c r="S1373" s="99"/>
      <c r="T1373" s="99"/>
      <c r="U1373" s="99"/>
      <c r="V1373" s="99"/>
      <c r="W1373" s="99"/>
      <c r="X1373" s="99"/>
      <c r="Y1373" s="99"/>
      <c r="Z1373" s="99"/>
      <c r="AA1373" s="99"/>
      <c r="AB1373" s="99"/>
      <c r="AC1373" s="99"/>
      <c r="AD1373" s="99"/>
      <c r="AE1373" s="99"/>
      <c r="AF1373" s="99"/>
      <c r="AG1373" s="99"/>
      <c r="AH1373" s="99"/>
      <c r="AI1373" s="99"/>
      <c r="AJ1373" s="99"/>
      <c r="AK1373" s="99"/>
      <c r="AL1373" s="99"/>
      <c r="AM1373" s="99"/>
      <c r="AN1373" s="99"/>
      <c r="AO1373" s="52"/>
      <c r="AP1373" s="52"/>
      <c r="AQ1373" s="52"/>
    </row>
    <row r="1374" spans="1:43">
      <c r="A1374" s="1" t="s">
        <v>10</v>
      </c>
      <c r="B1374" s="1">
        <v>13121011614</v>
      </c>
      <c r="C1374" s="1"/>
      <c r="D1374" s="12">
        <v>92.4</v>
      </c>
      <c r="E1374" s="12">
        <v>86.6</v>
      </c>
      <c r="F1374" s="12">
        <v>63.3</v>
      </c>
      <c r="G1374" s="12">
        <v>57.5</v>
      </c>
      <c r="H1374" s="12">
        <v>7.7</v>
      </c>
      <c r="I1374" s="12">
        <v>19.600000000000001</v>
      </c>
      <c r="J1374" s="12">
        <v>12.4</v>
      </c>
      <c r="K1374" s="12">
        <v>13.3</v>
      </c>
      <c r="L1374" s="12">
        <v>26.8</v>
      </c>
      <c r="M1374" s="12">
        <v>2.9</v>
      </c>
      <c r="N1374" s="12">
        <v>91.4</v>
      </c>
      <c r="O1374" s="12">
        <v>0.8</v>
      </c>
      <c r="P1374" s="12">
        <v>14.6</v>
      </c>
      <c r="Q1374" s="12">
        <v>5.8</v>
      </c>
      <c r="R1374" s="114"/>
      <c r="S1374" s="99"/>
      <c r="T1374" s="99"/>
      <c r="U1374" s="99"/>
      <c r="V1374" s="99"/>
      <c r="W1374" s="99"/>
      <c r="X1374" s="99"/>
      <c r="Y1374" s="99"/>
      <c r="Z1374" s="99"/>
      <c r="AA1374" s="99"/>
      <c r="AB1374" s="99"/>
      <c r="AC1374" s="99"/>
      <c r="AD1374" s="99"/>
      <c r="AE1374" s="99"/>
      <c r="AF1374" s="99"/>
      <c r="AG1374" s="99"/>
      <c r="AH1374" s="99"/>
      <c r="AI1374" s="99"/>
      <c r="AJ1374" s="99"/>
      <c r="AK1374" s="99"/>
      <c r="AL1374" s="99"/>
      <c r="AM1374" s="99"/>
      <c r="AN1374" s="99"/>
      <c r="AO1374" s="52"/>
      <c r="AP1374" s="52"/>
      <c r="AQ1374" s="52"/>
    </row>
    <row r="1375" spans="1:43">
      <c r="A1375" s="1" t="s">
        <v>10</v>
      </c>
      <c r="B1375" s="1">
        <v>13121011615</v>
      </c>
      <c r="C1375" s="1"/>
      <c r="D1375" s="12">
        <v>95</v>
      </c>
      <c r="E1375" s="12">
        <v>87.9</v>
      </c>
      <c r="F1375" s="12">
        <v>67.5</v>
      </c>
      <c r="G1375" s="12">
        <v>58.4</v>
      </c>
      <c r="H1375" s="12">
        <v>7.5</v>
      </c>
      <c r="I1375" s="12">
        <v>1.1000000000000001</v>
      </c>
      <c r="J1375" s="12">
        <v>0.9</v>
      </c>
      <c r="K1375" s="12">
        <v>4.7</v>
      </c>
      <c r="L1375" s="12">
        <v>22</v>
      </c>
      <c r="M1375" s="12">
        <v>1.8</v>
      </c>
      <c r="N1375" s="12">
        <v>92.5</v>
      </c>
      <c r="O1375" s="12">
        <v>1.9</v>
      </c>
      <c r="P1375" s="12">
        <v>4.9000000000000004</v>
      </c>
      <c r="Q1375" s="12">
        <v>6.9</v>
      </c>
      <c r="R1375" s="114"/>
      <c r="S1375" s="99"/>
      <c r="T1375" s="99"/>
      <c r="U1375" s="99"/>
      <c r="V1375" s="99"/>
      <c r="W1375" s="99"/>
      <c r="X1375" s="99"/>
      <c r="Y1375" s="99"/>
      <c r="Z1375" s="99"/>
      <c r="AA1375" s="99"/>
      <c r="AB1375" s="99"/>
      <c r="AC1375" s="99"/>
      <c r="AD1375" s="99"/>
      <c r="AE1375" s="99"/>
      <c r="AF1375" s="99"/>
      <c r="AG1375" s="99"/>
      <c r="AH1375" s="99"/>
      <c r="AI1375" s="99"/>
      <c r="AJ1375" s="99"/>
      <c r="AK1375" s="99"/>
      <c r="AL1375" s="99"/>
      <c r="AM1375" s="99"/>
      <c r="AN1375" s="99"/>
      <c r="AO1375" s="52"/>
      <c r="AP1375" s="52"/>
      <c r="AQ1375" s="52"/>
    </row>
    <row r="1376" spans="1:43">
      <c r="A1376" s="1" t="s">
        <v>10</v>
      </c>
      <c r="B1376" s="1">
        <v>13121011616</v>
      </c>
      <c r="C1376" s="1"/>
      <c r="D1376" s="12">
        <v>90.9</v>
      </c>
      <c r="E1376" s="12">
        <v>87.7</v>
      </c>
      <c r="F1376" s="12">
        <v>63.2</v>
      </c>
      <c r="G1376" s="12">
        <v>58.3</v>
      </c>
      <c r="H1376" s="12">
        <v>7.3</v>
      </c>
      <c r="I1376" s="12">
        <v>13.2</v>
      </c>
      <c r="J1376" s="12">
        <v>5.0999999999999996</v>
      </c>
      <c r="K1376" s="12">
        <v>33.1</v>
      </c>
      <c r="L1376" s="12">
        <v>34</v>
      </c>
      <c r="M1376" s="12">
        <v>7.6</v>
      </c>
      <c r="N1376" s="12">
        <v>91.7</v>
      </c>
      <c r="O1376" s="12">
        <v>3.2</v>
      </c>
      <c r="P1376" s="12">
        <v>13.7</v>
      </c>
      <c r="Q1376" s="12">
        <v>5.3</v>
      </c>
      <c r="R1376" s="114"/>
      <c r="S1376" s="99"/>
      <c r="T1376" s="99"/>
      <c r="U1376" s="99"/>
      <c r="V1376" s="99"/>
      <c r="W1376" s="99"/>
      <c r="X1376" s="99"/>
      <c r="Y1376" s="99"/>
      <c r="Z1376" s="99"/>
      <c r="AA1376" s="99"/>
      <c r="AB1376" s="99"/>
      <c r="AC1376" s="99"/>
      <c r="AD1376" s="99"/>
      <c r="AE1376" s="99"/>
      <c r="AF1376" s="99"/>
      <c r="AG1376" s="99"/>
      <c r="AH1376" s="99"/>
      <c r="AI1376" s="99"/>
      <c r="AJ1376" s="99"/>
      <c r="AK1376" s="99"/>
      <c r="AL1376" s="99"/>
      <c r="AM1376" s="99"/>
      <c r="AN1376" s="99"/>
      <c r="AO1376" s="52"/>
      <c r="AP1376" s="52"/>
      <c r="AQ1376" s="52"/>
    </row>
    <row r="1377" spans="1:43">
      <c r="A1377" s="1" t="s">
        <v>10</v>
      </c>
      <c r="B1377" s="1">
        <v>13121011617</v>
      </c>
      <c r="C1377" s="1"/>
      <c r="D1377" s="12">
        <v>92.2</v>
      </c>
      <c r="E1377" s="12">
        <v>90.5</v>
      </c>
      <c r="F1377" s="12">
        <v>80.3</v>
      </c>
      <c r="G1377" s="12">
        <v>70</v>
      </c>
      <c r="H1377" s="12">
        <v>9.9</v>
      </c>
      <c r="I1377" s="12">
        <v>1</v>
      </c>
      <c r="J1377" s="12">
        <v>4.3</v>
      </c>
      <c r="K1377" s="12">
        <v>10.7</v>
      </c>
      <c r="L1377" s="12">
        <v>27.3</v>
      </c>
      <c r="M1377" s="12">
        <v>1.1498999999999999</v>
      </c>
      <c r="N1377" s="12">
        <v>92.2</v>
      </c>
      <c r="O1377" s="12">
        <v>1.5</v>
      </c>
      <c r="P1377" s="12">
        <v>7.1</v>
      </c>
      <c r="Q1377" s="12">
        <v>9.9</v>
      </c>
      <c r="R1377" s="114"/>
      <c r="S1377" s="99"/>
      <c r="T1377" s="99"/>
      <c r="U1377" s="99"/>
      <c r="V1377" s="99"/>
      <c r="W1377" s="99"/>
      <c r="X1377" s="99"/>
      <c r="Y1377" s="99"/>
      <c r="Z1377" s="99"/>
      <c r="AA1377" s="99"/>
      <c r="AB1377" s="99"/>
      <c r="AC1377" s="99"/>
      <c r="AD1377" s="99"/>
      <c r="AE1377" s="99"/>
      <c r="AF1377" s="99"/>
      <c r="AG1377" s="99"/>
      <c r="AH1377" s="99"/>
      <c r="AI1377" s="99"/>
      <c r="AJ1377" s="99"/>
      <c r="AK1377" s="99"/>
      <c r="AL1377" s="99"/>
      <c r="AM1377" s="99"/>
      <c r="AN1377" s="99"/>
      <c r="AO1377" s="52"/>
      <c r="AP1377" s="52"/>
      <c r="AQ1377" s="52"/>
    </row>
    <row r="1378" spans="1:43">
      <c r="A1378" s="1" t="s">
        <v>10</v>
      </c>
      <c r="B1378" s="1">
        <v>13121011618</v>
      </c>
      <c r="C1378" s="1"/>
      <c r="D1378" s="12">
        <v>90.8</v>
      </c>
      <c r="E1378" s="12">
        <v>86.5</v>
      </c>
      <c r="F1378" s="12">
        <v>79.900000000000006</v>
      </c>
      <c r="G1378" s="12">
        <v>82.5</v>
      </c>
      <c r="H1378" s="12">
        <v>12.6</v>
      </c>
      <c r="I1378" s="12">
        <v>8.3000000000000007</v>
      </c>
      <c r="J1378" s="12">
        <v>5.7</v>
      </c>
      <c r="K1378" s="12">
        <v>7.1</v>
      </c>
      <c r="L1378" s="12">
        <v>17.399999999999999</v>
      </c>
      <c r="M1378" s="12">
        <v>5.2</v>
      </c>
      <c r="N1378" s="12">
        <v>91.4</v>
      </c>
      <c r="O1378" s="12">
        <v>4.3</v>
      </c>
      <c r="P1378" s="12">
        <v>18</v>
      </c>
      <c r="Q1378" s="12">
        <v>6.8</v>
      </c>
      <c r="R1378" s="114"/>
      <c r="S1378" s="99"/>
      <c r="T1378" s="99"/>
      <c r="U1378" s="99"/>
      <c r="V1378" s="99"/>
      <c r="W1378" s="99"/>
      <c r="X1378" s="99"/>
      <c r="Y1378" s="99"/>
      <c r="Z1378" s="99"/>
      <c r="AA1378" s="99"/>
      <c r="AB1378" s="99"/>
      <c r="AC1378" s="99"/>
      <c r="AD1378" s="99"/>
      <c r="AE1378" s="99"/>
      <c r="AF1378" s="99"/>
      <c r="AG1378" s="99"/>
      <c r="AH1378" s="99"/>
      <c r="AI1378" s="99"/>
      <c r="AJ1378" s="99"/>
      <c r="AK1378" s="99"/>
      <c r="AL1378" s="99"/>
      <c r="AM1378" s="99"/>
      <c r="AN1378" s="99"/>
      <c r="AO1378" s="52"/>
      <c r="AP1378" s="52"/>
      <c r="AQ1378" s="52"/>
    </row>
    <row r="1379" spans="1:43">
      <c r="A1379" s="1" t="s">
        <v>10</v>
      </c>
      <c r="B1379" s="1">
        <v>13121011619</v>
      </c>
      <c r="C1379" s="1"/>
      <c r="D1379" s="12">
        <v>90.8</v>
      </c>
      <c r="E1379" s="12">
        <v>86.5</v>
      </c>
      <c r="F1379" s="12">
        <v>78</v>
      </c>
      <c r="G1379" s="12">
        <v>82.5</v>
      </c>
      <c r="H1379" s="12">
        <v>7.9</v>
      </c>
      <c r="I1379" s="12">
        <v>2.2000000000000002</v>
      </c>
      <c r="J1379" s="12">
        <v>3.1</v>
      </c>
      <c r="K1379" s="12">
        <v>12.2</v>
      </c>
      <c r="L1379" s="12">
        <v>17.3</v>
      </c>
      <c r="M1379" s="12">
        <v>2.4</v>
      </c>
      <c r="N1379" s="12">
        <v>91.4</v>
      </c>
      <c r="O1379" s="12">
        <v>5</v>
      </c>
      <c r="P1379" s="12">
        <v>13.7</v>
      </c>
      <c r="Q1379" s="12">
        <v>10.6</v>
      </c>
      <c r="R1379" s="114"/>
      <c r="S1379" s="99"/>
      <c r="T1379" s="99"/>
      <c r="U1379" s="99"/>
      <c r="V1379" s="99"/>
      <c r="W1379" s="99"/>
      <c r="X1379" s="99"/>
      <c r="Y1379" s="99"/>
      <c r="Z1379" s="99"/>
      <c r="AA1379" s="99"/>
      <c r="AB1379" s="99"/>
      <c r="AC1379" s="99"/>
      <c r="AD1379" s="99"/>
      <c r="AE1379" s="99"/>
      <c r="AF1379" s="99"/>
      <c r="AG1379" s="99"/>
      <c r="AH1379" s="99"/>
      <c r="AI1379" s="99"/>
      <c r="AJ1379" s="99"/>
      <c r="AK1379" s="99"/>
      <c r="AL1379" s="99"/>
      <c r="AM1379" s="99"/>
      <c r="AN1379" s="99"/>
      <c r="AO1379" s="52"/>
      <c r="AP1379" s="52"/>
      <c r="AQ1379" s="52"/>
    </row>
    <row r="1380" spans="1:43">
      <c r="A1380" s="1" t="s">
        <v>10</v>
      </c>
      <c r="B1380" s="1">
        <v>13121011620</v>
      </c>
      <c r="C1380" s="1"/>
      <c r="D1380" s="12">
        <v>90.6</v>
      </c>
      <c r="E1380" s="12">
        <v>89.2</v>
      </c>
      <c r="F1380" s="12">
        <v>79.900000000000006</v>
      </c>
      <c r="G1380" s="12">
        <v>76.8</v>
      </c>
      <c r="H1380" s="12">
        <v>8.9</v>
      </c>
      <c r="I1380" s="12">
        <v>1.5</v>
      </c>
      <c r="J1380" s="12">
        <v>2.5</v>
      </c>
      <c r="K1380" s="12">
        <v>11.8</v>
      </c>
      <c r="L1380" s="12">
        <v>35.799999999999997</v>
      </c>
      <c r="M1380" s="12">
        <v>2.2000000000000002</v>
      </c>
      <c r="N1380" s="12">
        <v>92.3</v>
      </c>
      <c r="O1380" s="12">
        <v>4.3</v>
      </c>
      <c r="P1380" s="12">
        <v>12.1</v>
      </c>
      <c r="Q1380" s="12">
        <v>7</v>
      </c>
      <c r="R1380" s="114"/>
      <c r="S1380" s="99"/>
      <c r="T1380" s="99"/>
      <c r="U1380" s="99"/>
      <c r="V1380" s="99"/>
      <c r="W1380" s="99"/>
      <c r="X1380" s="99"/>
      <c r="Y1380" s="99"/>
      <c r="Z1380" s="99"/>
      <c r="AA1380" s="99"/>
      <c r="AB1380" s="99"/>
      <c r="AC1380" s="99"/>
      <c r="AD1380" s="99"/>
      <c r="AE1380" s="99"/>
      <c r="AF1380" s="99"/>
      <c r="AG1380" s="99"/>
      <c r="AH1380" s="99"/>
      <c r="AI1380" s="99"/>
      <c r="AJ1380" s="99"/>
      <c r="AK1380" s="99"/>
      <c r="AL1380" s="99"/>
      <c r="AM1380" s="99"/>
      <c r="AN1380" s="99"/>
      <c r="AO1380" s="52"/>
      <c r="AP1380" s="52"/>
      <c r="AQ1380" s="52"/>
    </row>
    <row r="1381" spans="1:43">
      <c r="A1381" s="1" t="s">
        <v>10</v>
      </c>
      <c r="B1381" s="1">
        <v>13121011621</v>
      </c>
      <c r="C1381" s="1"/>
      <c r="D1381" s="12">
        <v>90.8</v>
      </c>
      <c r="E1381" s="12">
        <v>86.5</v>
      </c>
      <c r="F1381" s="12">
        <v>77.8</v>
      </c>
      <c r="G1381" s="12">
        <v>82.5</v>
      </c>
      <c r="H1381" s="12">
        <v>5.6</v>
      </c>
      <c r="I1381" s="12">
        <v>3</v>
      </c>
      <c r="J1381" s="12">
        <v>2</v>
      </c>
      <c r="K1381" s="12">
        <v>4.5999999999999996</v>
      </c>
      <c r="L1381" s="12">
        <v>27.6</v>
      </c>
      <c r="M1381" s="12">
        <v>-1.1564000000000001</v>
      </c>
      <c r="N1381" s="12">
        <v>91.4</v>
      </c>
      <c r="O1381" s="12">
        <v>0.99629999999999996</v>
      </c>
      <c r="P1381" s="12">
        <v>6.7</v>
      </c>
      <c r="Q1381" s="12">
        <v>3</v>
      </c>
      <c r="R1381" s="114"/>
      <c r="S1381" s="99"/>
      <c r="T1381" s="99"/>
      <c r="U1381" s="99"/>
      <c r="V1381" s="99"/>
      <c r="W1381" s="99"/>
      <c r="X1381" s="99"/>
      <c r="Y1381" s="99"/>
      <c r="Z1381" s="99"/>
      <c r="AA1381" s="99"/>
      <c r="AB1381" s="99"/>
      <c r="AC1381" s="99"/>
      <c r="AD1381" s="99"/>
      <c r="AE1381" s="99"/>
      <c r="AF1381" s="99"/>
      <c r="AG1381" s="99"/>
      <c r="AH1381" s="99"/>
      <c r="AI1381" s="99"/>
      <c r="AJ1381" s="99"/>
      <c r="AK1381" s="99"/>
      <c r="AL1381" s="99"/>
      <c r="AM1381" s="99"/>
      <c r="AN1381" s="99"/>
      <c r="AO1381" s="52"/>
      <c r="AP1381" s="52"/>
      <c r="AQ1381" s="52"/>
    </row>
    <row r="1382" spans="1:43">
      <c r="A1382" s="1" t="s">
        <v>10</v>
      </c>
      <c r="B1382" s="1">
        <v>13121011622</v>
      </c>
      <c r="C1382" s="1"/>
      <c r="D1382" s="12">
        <v>96.2</v>
      </c>
      <c r="E1382" s="12">
        <v>93.4</v>
      </c>
      <c r="F1382" s="12">
        <v>81.5</v>
      </c>
      <c r="G1382" s="12">
        <v>73.900000000000006</v>
      </c>
      <c r="H1382" s="12">
        <v>8</v>
      </c>
      <c r="I1382" s="12">
        <v>2.9</v>
      </c>
      <c r="J1382" s="12">
        <v>6.7</v>
      </c>
      <c r="K1382" s="12">
        <v>6.2</v>
      </c>
      <c r="L1382" s="12">
        <v>31.3</v>
      </c>
      <c r="M1382" s="12">
        <v>2.5849000000000002</v>
      </c>
      <c r="N1382" s="12">
        <v>92.7</v>
      </c>
      <c r="O1382" s="12">
        <v>3.6</v>
      </c>
      <c r="P1382" s="12">
        <v>7.8</v>
      </c>
      <c r="Q1382" s="12">
        <v>9.6999999999999993</v>
      </c>
      <c r="R1382" s="114"/>
      <c r="S1382" s="99"/>
      <c r="T1382" s="99"/>
      <c r="U1382" s="99"/>
      <c r="V1382" s="99"/>
      <c r="W1382" s="99"/>
      <c r="X1382" s="99"/>
      <c r="Y1382" s="99"/>
      <c r="Z1382" s="99"/>
      <c r="AA1382" s="99"/>
      <c r="AB1382" s="99"/>
      <c r="AC1382" s="99"/>
      <c r="AD1382" s="99"/>
      <c r="AE1382" s="99"/>
      <c r="AF1382" s="99"/>
      <c r="AG1382" s="99"/>
      <c r="AH1382" s="99"/>
      <c r="AI1382" s="99"/>
      <c r="AJ1382" s="99"/>
      <c r="AK1382" s="99"/>
      <c r="AL1382" s="99"/>
      <c r="AM1382" s="99"/>
      <c r="AN1382" s="99"/>
      <c r="AO1382" s="52"/>
      <c r="AP1382" s="52"/>
      <c r="AQ1382" s="52"/>
    </row>
    <row r="1383" spans="1:43">
      <c r="A1383" s="1" t="s">
        <v>10</v>
      </c>
      <c r="B1383" s="1">
        <v>13121011623</v>
      </c>
      <c r="C1383" s="1"/>
      <c r="D1383" s="12">
        <v>94.2</v>
      </c>
      <c r="E1383" s="12">
        <v>92.4</v>
      </c>
      <c r="F1383" s="12">
        <v>82.5</v>
      </c>
      <c r="G1383" s="12">
        <v>69.2</v>
      </c>
      <c r="H1383" s="12">
        <v>9.8000000000000007</v>
      </c>
      <c r="I1383" s="12">
        <v>3.1</v>
      </c>
      <c r="J1383" s="12">
        <v>8.6</v>
      </c>
      <c r="K1383" s="12">
        <v>12.2</v>
      </c>
      <c r="L1383" s="12">
        <v>34.1</v>
      </c>
      <c r="M1383" s="12">
        <v>0.9</v>
      </c>
      <c r="N1383" s="12">
        <v>92.6</v>
      </c>
      <c r="O1383" s="12">
        <v>3.3</v>
      </c>
      <c r="P1383" s="12">
        <v>14.9</v>
      </c>
      <c r="Q1383" s="12">
        <v>7.2</v>
      </c>
      <c r="R1383" s="114"/>
      <c r="S1383" s="99"/>
      <c r="T1383" s="99"/>
      <c r="U1383" s="99"/>
      <c r="V1383" s="99"/>
      <c r="W1383" s="99"/>
      <c r="X1383" s="99"/>
      <c r="Y1383" s="99"/>
      <c r="Z1383" s="99"/>
      <c r="AA1383" s="99"/>
      <c r="AB1383" s="99"/>
      <c r="AC1383" s="99"/>
      <c r="AD1383" s="99"/>
      <c r="AE1383" s="99"/>
      <c r="AF1383" s="99"/>
      <c r="AG1383" s="99"/>
      <c r="AH1383" s="99"/>
      <c r="AI1383" s="99"/>
      <c r="AJ1383" s="99"/>
      <c r="AK1383" s="99"/>
      <c r="AL1383" s="99"/>
      <c r="AM1383" s="99"/>
      <c r="AN1383" s="99"/>
      <c r="AO1383" s="52"/>
      <c r="AP1383" s="52"/>
      <c r="AQ1383" s="52"/>
    </row>
    <row r="1384" spans="1:43">
      <c r="A1384" s="1" t="s">
        <v>10</v>
      </c>
      <c r="B1384" s="1">
        <v>13121011624</v>
      </c>
      <c r="C1384" s="1"/>
      <c r="D1384" s="12">
        <v>94.8</v>
      </c>
      <c r="E1384" s="12">
        <v>92.8</v>
      </c>
      <c r="F1384" s="12">
        <v>79.5</v>
      </c>
      <c r="G1384" s="12">
        <v>72.7</v>
      </c>
      <c r="H1384" s="12">
        <v>11.5</v>
      </c>
      <c r="I1384" s="12">
        <v>0.9</v>
      </c>
      <c r="J1384" s="12">
        <v>0.7</v>
      </c>
      <c r="K1384" s="12">
        <v>7.3</v>
      </c>
      <c r="L1384" s="12">
        <v>14.5</v>
      </c>
      <c r="M1384" s="12">
        <v>5.9189999999999996</v>
      </c>
      <c r="N1384" s="12">
        <v>92.8</v>
      </c>
      <c r="O1384" s="12">
        <v>1.5</v>
      </c>
      <c r="P1384" s="12">
        <v>14.8</v>
      </c>
      <c r="Q1384" s="12">
        <v>3.9</v>
      </c>
      <c r="R1384" s="114"/>
      <c r="S1384" s="99"/>
      <c r="T1384" s="99"/>
      <c r="U1384" s="99"/>
      <c r="V1384" s="99"/>
      <c r="W1384" s="99"/>
      <c r="X1384" s="99"/>
      <c r="Y1384" s="99"/>
      <c r="Z1384" s="99"/>
      <c r="AA1384" s="99"/>
      <c r="AB1384" s="99"/>
      <c r="AC1384" s="99"/>
      <c r="AD1384" s="99"/>
      <c r="AE1384" s="99"/>
      <c r="AF1384" s="99"/>
      <c r="AG1384" s="99"/>
      <c r="AH1384" s="99"/>
      <c r="AI1384" s="99"/>
      <c r="AJ1384" s="99"/>
      <c r="AK1384" s="99"/>
      <c r="AL1384" s="99"/>
      <c r="AM1384" s="99"/>
      <c r="AN1384" s="99"/>
      <c r="AO1384" s="52"/>
      <c r="AP1384" s="52"/>
      <c r="AQ1384" s="52"/>
    </row>
    <row r="1385" spans="1:43">
      <c r="A1385" s="1" t="s">
        <v>10</v>
      </c>
      <c r="B1385" s="1">
        <v>13121011625</v>
      </c>
      <c r="C1385" s="1"/>
      <c r="D1385" s="12">
        <v>94.2</v>
      </c>
      <c r="E1385" s="12">
        <v>92.3</v>
      </c>
      <c r="F1385" s="12">
        <v>80.400000000000006</v>
      </c>
      <c r="G1385" s="12">
        <v>70.7</v>
      </c>
      <c r="H1385" s="12">
        <v>6.5</v>
      </c>
      <c r="I1385" s="12">
        <v>10.9</v>
      </c>
      <c r="J1385" s="12">
        <v>7.2</v>
      </c>
      <c r="K1385" s="12">
        <v>10.8</v>
      </c>
      <c r="L1385" s="12">
        <v>27.8</v>
      </c>
      <c r="M1385" s="12">
        <v>2.4</v>
      </c>
      <c r="N1385" s="12">
        <v>92.3</v>
      </c>
      <c r="O1385" s="12">
        <v>4.7</v>
      </c>
      <c r="P1385" s="12">
        <v>15.4</v>
      </c>
      <c r="Q1385" s="12">
        <v>5.8</v>
      </c>
      <c r="R1385" s="114"/>
      <c r="S1385" s="99"/>
      <c r="T1385" s="99"/>
      <c r="U1385" s="99"/>
      <c r="V1385" s="99"/>
      <c r="W1385" s="99"/>
      <c r="X1385" s="99"/>
      <c r="Y1385" s="99"/>
      <c r="Z1385" s="99"/>
      <c r="AA1385" s="99"/>
      <c r="AB1385" s="99"/>
      <c r="AC1385" s="99"/>
      <c r="AD1385" s="99"/>
      <c r="AE1385" s="99"/>
      <c r="AF1385" s="99"/>
      <c r="AG1385" s="99"/>
      <c r="AH1385" s="99"/>
      <c r="AI1385" s="99"/>
      <c r="AJ1385" s="99"/>
      <c r="AK1385" s="99"/>
      <c r="AL1385" s="99"/>
      <c r="AM1385" s="99"/>
      <c r="AN1385" s="99"/>
      <c r="AO1385" s="52"/>
      <c r="AP1385" s="52"/>
      <c r="AQ1385" s="52"/>
    </row>
    <row r="1386" spans="1:43">
      <c r="A1386" s="1" t="s">
        <v>10</v>
      </c>
      <c r="B1386" s="1">
        <v>13121011626</v>
      </c>
      <c r="C1386" s="1"/>
      <c r="D1386" s="12">
        <v>91.7</v>
      </c>
      <c r="E1386" s="12">
        <v>91.4</v>
      </c>
      <c r="F1386" s="12">
        <v>83.6</v>
      </c>
      <c r="G1386" s="12">
        <v>65.599999999999994</v>
      </c>
      <c r="H1386" s="12">
        <v>8.1999999999999993</v>
      </c>
      <c r="I1386" s="12">
        <v>9.6999999999999993</v>
      </c>
      <c r="J1386" s="12">
        <v>5.8</v>
      </c>
      <c r="K1386" s="12">
        <v>13.5</v>
      </c>
      <c r="L1386" s="12">
        <v>34.299999999999997</v>
      </c>
      <c r="M1386" s="12">
        <v>1.9</v>
      </c>
      <c r="N1386" s="12">
        <v>92.9</v>
      </c>
      <c r="O1386" s="12">
        <v>4.5999999999999996</v>
      </c>
      <c r="P1386" s="12">
        <v>21.5</v>
      </c>
      <c r="Q1386" s="12">
        <v>11.8</v>
      </c>
      <c r="R1386" s="114"/>
      <c r="S1386" s="99"/>
      <c r="T1386" s="99"/>
      <c r="U1386" s="99"/>
      <c r="V1386" s="99"/>
      <c r="W1386" s="99"/>
      <c r="X1386" s="99"/>
      <c r="Y1386" s="99"/>
      <c r="Z1386" s="99"/>
      <c r="AA1386" s="99"/>
      <c r="AB1386" s="99"/>
      <c r="AC1386" s="99"/>
      <c r="AD1386" s="99"/>
      <c r="AE1386" s="99"/>
      <c r="AF1386" s="99"/>
      <c r="AG1386" s="99"/>
      <c r="AH1386" s="99"/>
      <c r="AI1386" s="99"/>
      <c r="AJ1386" s="99"/>
      <c r="AK1386" s="99"/>
      <c r="AL1386" s="99"/>
      <c r="AM1386" s="99"/>
      <c r="AN1386" s="99"/>
      <c r="AO1386" s="52"/>
      <c r="AP1386" s="52"/>
      <c r="AQ1386" s="52"/>
    </row>
    <row r="1387" spans="1:43">
      <c r="A1387" s="1" t="s">
        <v>10</v>
      </c>
      <c r="B1387" s="1">
        <v>13121011800</v>
      </c>
      <c r="C1387" s="1"/>
      <c r="D1387" s="12">
        <v>72.2</v>
      </c>
      <c r="E1387" s="12">
        <v>63.8</v>
      </c>
      <c r="F1387" s="12">
        <v>25.4</v>
      </c>
      <c r="G1387" s="12">
        <v>26.7</v>
      </c>
      <c r="H1387" s="12">
        <v>12.6</v>
      </c>
      <c r="I1387" s="12">
        <v>4.5999999999999996</v>
      </c>
      <c r="J1387" s="12">
        <v>82.4</v>
      </c>
      <c r="K1387" s="12">
        <v>78.2</v>
      </c>
      <c r="L1387" s="12">
        <v>58.8</v>
      </c>
      <c r="M1387" s="12">
        <v>23.7</v>
      </c>
      <c r="N1387" s="12">
        <v>80.400000000000006</v>
      </c>
      <c r="O1387" s="12">
        <v>21.4</v>
      </c>
      <c r="P1387" s="12">
        <v>27.1</v>
      </c>
      <c r="Q1387" s="12">
        <v>24.9</v>
      </c>
      <c r="R1387" s="114"/>
      <c r="S1387" s="99"/>
      <c r="T1387" s="99"/>
      <c r="U1387" s="99"/>
      <c r="V1387" s="99"/>
      <c r="W1387" s="99"/>
      <c r="X1387" s="99"/>
      <c r="Y1387" s="99"/>
      <c r="Z1387" s="99"/>
      <c r="AA1387" s="99"/>
      <c r="AB1387" s="99"/>
      <c r="AC1387" s="99"/>
      <c r="AD1387" s="99"/>
      <c r="AE1387" s="99"/>
      <c r="AF1387" s="99"/>
      <c r="AG1387" s="99"/>
      <c r="AH1387" s="99"/>
      <c r="AI1387" s="99"/>
      <c r="AJ1387" s="99"/>
      <c r="AK1387" s="99"/>
      <c r="AL1387" s="99"/>
      <c r="AM1387" s="99"/>
      <c r="AN1387" s="99"/>
      <c r="AO1387" s="52"/>
      <c r="AP1387" s="52"/>
      <c r="AQ1387" s="52"/>
    </row>
    <row r="1388" spans="1:43">
      <c r="A1388" s="1" t="s">
        <v>10</v>
      </c>
      <c r="B1388" s="1">
        <v>13121011900</v>
      </c>
      <c r="C1388" s="1"/>
      <c r="D1388" s="12">
        <v>82.4</v>
      </c>
      <c r="E1388" s="12">
        <v>71.099999999999994</v>
      </c>
      <c r="F1388" s="12">
        <v>34.799999999999997</v>
      </c>
      <c r="G1388" s="12">
        <v>58.3</v>
      </c>
      <c r="H1388" s="12">
        <v>4.0999999999999996</v>
      </c>
      <c r="I1388" s="12">
        <v>11.9</v>
      </c>
      <c r="J1388" s="12">
        <v>88</v>
      </c>
      <c r="K1388" s="12">
        <v>42.1</v>
      </c>
      <c r="L1388" s="12">
        <v>50.7</v>
      </c>
      <c r="M1388" s="12">
        <v>11.5</v>
      </c>
      <c r="N1388" s="12">
        <v>80.400000000000006</v>
      </c>
      <c r="O1388" s="12">
        <v>17.8</v>
      </c>
      <c r="P1388" s="12">
        <v>18.899999999999999</v>
      </c>
      <c r="Q1388" s="12">
        <v>18.3</v>
      </c>
      <c r="R1388" s="114"/>
      <c r="S1388" s="99"/>
      <c r="T1388" s="99"/>
      <c r="U1388" s="99"/>
      <c r="V1388" s="99"/>
      <c r="W1388" s="99"/>
      <c r="X1388" s="99"/>
      <c r="Y1388" s="99"/>
      <c r="Z1388" s="99"/>
      <c r="AA1388" s="99"/>
      <c r="AB1388" s="99"/>
      <c r="AC1388" s="99"/>
      <c r="AD1388" s="99"/>
      <c r="AE1388" s="99"/>
      <c r="AF1388" s="99"/>
      <c r="AG1388" s="99"/>
      <c r="AH1388" s="99"/>
      <c r="AI1388" s="99"/>
      <c r="AJ1388" s="99"/>
      <c r="AK1388" s="99"/>
      <c r="AL1388" s="99"/>
      <c r="AM1388" s="99"/>
      <c r="AN1388" s="99"/>
      <c r="AO1388" s="52"/>
      <c r="AP1388" s="52"/>
      <c r="AQ1388" s="52"/>
    </row>
    <row r="1389" spans="1:43">
      <c r="A1389" s="1" t="s">
        <v>10</v>
      </c>
      <c r="B1389" s="1">
        <v>13121012000</v>
      </c>
      <c r="C1389" s="1"/>
      <c r="D1389" s="12">
        <v>68.599999999999994</v>
      </c>
      <c r="E1389" s="12">
        <v>57.1</v>
      </c>
      <c r="F1389" s="12">
        <v>19.3</v>
      </c>
      <c r="G1389" s="12">
        <v>12.7</v>
      </c>
      <c r="H1389" s="12">
        <v>14.7</v>
      </c>
      <c r="I1389" s="12">
        <v>16.7</v>
      </c>
      <c r="J1389" s="12">
        <v>60.7</v>
      </c>
      <c r="K1389" s="12">
        <v>82.8</v>
      </c>
      <c r="L1389" s="12">
        <v>60.2</v>
      </c>
      <c r="M1389" s="12">
        <v>34.6</v>
      </c>
      <c r="N1389" s="12">
        <v>51</v>
      </c>
      <c r="O1389" s="12">
        <v>29.4</v>
      </c>
      <c r="P1389" s="12">
        <v>50.7</v>
      </c>
      <c r="Q1389" s="12">
        <v>28.7</v>
      </c>
      <c r="R1389" s="114"/>
      <c r="S1389" s="99"/>
      <c r="T1389" s="99"/>
      <c r="U1389" s="99"/>
      <c r="V1389" s="99"/>
      <c r="W1389" s="99"/>
      <c r="X1389" s="99"/>
      <c r="Y1389" s="99"/>
      <c r="Z1389" s="99"/>
      <c r="AA1389" s="99"/>
      <c r="AB1389" s="99"/>
      <c r="AC1389" s="99"/>
      <c r="AD1389" s="99"/>
      <c r="AE1389" s="99"/>
      <c r="AF1389" s="99"/>
      <c r="AG1389" s="99"/>
      <c r="AH1389" s="99"/>
      <c r="AI1389" s="99"/>
      <c r="AJ1389" s="99"/>
      <c r="AK1389" s="99"/>
      <c r="AL1389" s="99"/>
      <c r="AM1389" s="99"/>
      <c r="AN1389" s="99"/>
      <c r="AO1389" s="52"/>
      <c r="AP1389" s="52"/>
      <c r="AQ1389" s="52"/>
    </row>
    <row r="1390" spans="1:43">
      <c r="A1390" s="1" t="s">
        <v>10</v>
      </c>
      <c r="B1390" s="1">
        <v>13121012300</v>
      </c>
      <c r="C1390" s="1"/>
      <c r="D1390" s="10">
        <v>67.3</v>
      </c>
      <c r="E1390" s="10">
        <v>57.7</v>
      </c>
      <c r="F1390" s="10">
        <v>14.3</v>
      </c>
      <c r="G1390" s="10">
        <v>8.6</v>
      </c>
      <c r="H1390" s="10">
        <v>11.8</v>
      </c>
      <c r="I1390" s="10">
        <v>8.9</v>
      </c>
      <c r="J1390" s="10">
        <v>50.2</v>
      </c>
      <c r="K1390" s="10">
        <v>27.6</v>
      </c>
      <c r="L1390" s="10">
        <v>48.9</v>
      </c>
      <c r="M1390" s="10">
        <v>16.8</v>
      </c>
      <c r="N1390" s="10">
        <v>68.3</v>
      </c>
      <c r="O1390" s="10">
        <v>12.2</v>
      </c>
      <c r="P1390" s="10">
        <v>24.1</v>
      </c>
      <c r="Q1390" s="10">
        <v>14.1</v>
      </c>
      <c r="R1390" s="114"/>
      <c r="S1390" s="99"/>
      <c r="T1390" s="99"/>
      <c r="U1390" s="99"/>
      <c r="V1390" s="99"/>
      <c r="W1390" s="99"/>
      <c r="X1390" s="99"/>
      <c r="Y1390" s="99"/>
      <c r="Z1390" s="99"/>
      <c r="AA1390" s="99"/>
      <c r="AB1390" s="99"/>
      <c r="AC1390" s="99"/>
      <c r="AD1390" s="99"/>
      <c r="AE1390" s="99"/>
      <c r="AF1390" s="99"/>
      <c r="AG1390" s="99"/>
      <c r="AH1390" s="99"/>
      <c r="AI1390" s="99"/>
      <c r="AJ1390" s="99"/>
      <c r="AK1390" s="99"/>
      <c r="AL1390" s="99"/>
      <c r="AM1390" s="99"/>
      <c r="AN1390" s="99"/>
      <c r="AO1390" s="52"/>
      <c r="AP1390" s="52"/>
      <c r="AQ1390" s="52"/>
    </row>
    <row r="1391" spans="1:43">
      <c r="A1391" s="1" t="s">
        <v>11</v>
      </c>
      <c r="B1391" s="1">
        <v>13135050103</v>
      </c>
      <c r="C1391" s="1"/>
      <c r="D1391" s="12">
        <v>84.1</v>
      </c>
      <c r="E1391" s="12">
        <v>81.599999999999994</v>
      </c>
      <c r="F1391" s="12">
        <v>59.8</v>
      </c>
      <c r="G1391" s="12">
        <v>58.3</v>
      </c>
      <c r="H1391" s="12">
        <v>7.9</v>
      </c>
      <c r="I1391" s="12">
        <v>10.8</v>
      </c>
      <c r="J1391" s="12">
        <v>27.5</v>
      </c>
      <c r="K1391" s="12">
        <v>35.6</v>
      </c>
      <c r="L1391" s="12">
        <v>43.1</v>
      </c>
      <c r="M1391" s="12">
        <v>17.899999999999999</v>
      </c>
      <c r="N1391" s="12">
        <v>72.2</v>
      </c>
      <c r="O1391" s="12">
        <v>16.2</v>
      </c>
      <c r="P1391" s="12">
        <v>23.6</v>
      </c>
      <c r="Q1391" s="12">
        <v>8.6</v>
      </c>
      <c r="R1391" s="114"/>
      <c r="S1391" s="99"/>
      <c r="T1391" s="99"/>
      <c r="U1391" s="99"/>
      <c r="V1391" s="99"/>
      <c r="W1391" s="99"/>
      <c r="X1391" s="99"/>
      <c r="Y1391" s="99"/>
      <c r="Z1391" s="99"/>
      <c r="AA1391" s="99"/>
      <c r="AB1391" s="99"/>
      <c r="AC1391" s="99"/>
      <c r="AD1391" s="99"/>
      <c r="AE1391" s="99"/>
      <c r="AF1391" s="99"/>
      <c r="AG1391" s="99"/>
      <c r="AH1391" s="99"/>
      <c r="AI1391" s="99"/>
      <c r="AJ1391" s="99"/>
      <c r="AK1391" s="99"/>
      <c r="AL1391" s="99"/>
      <c r="AM1391" s="99"/>
      <c r="AN1391" s="99"/>
      <c r="AO1391" s="52"/>
      <c r="AP1391" s="52"/>
      <c r="AQ1391" s="52"/>
    </row>
    <row r="1392" spans="1:43">
      <c r="A1392" s="1" t="s">
        <v>11</v>
      </c>
      <c r="B1392" s="1">
        <v>13135050105</v>
      </c>
      <c r="C1392" s="1"/>
      <c r="D1392" s="12">
        <v>88.5</v>
      </c>
      <c r="E1392" s="12">
        <v>91.1</v>
      </c>
      <c r="F1392" s="12">
        <v>55.8</v>
      </c>
      <c r="G1392" s="12">
        <v>60.1</v>
      </c>
      <c r="H1392" s="12">
        <v>8.4</v>
      </c>
      <c r="I1392" s="12">
        <v>14.2</v>
      </c>
      <c r="J1392" s="12">
        <v>40.200000000000003</v>
      </c>
      <c r="K1392" s="12">
        <v>57.7</v>
      </c>
      <c r="L1392" s="12">
        <v>38.6</v>
      </c>
      <c r="M1392" s="12">
        <v>34.6</v>
      </c>
      <c r="N1392" s="12">
        <v>78.3</v>
      </c>
      <c r="O1392" s="12">
        <v>26.3</v>
      </c>
      <c r="P1392" s="12">
        <v>43.1</v>
      </c>
      <c r="Q1392" s="12">
        <v>14.7</v>
      </c>
      <c r="R1392" s="114"/>
      <c r="S1392" s="99"/>
      <c r="T1392" s="99"/>
      <c r="U1392" s="99"/>
      <c r="V1392" s="99"/>
      <c r="W1392" s="99"/>
      <c r="X1392" s="99"/>
      <c r="Y1392" s="99"/>
      <c r="Z1392" s="99"/>
      <c r="AA1392" s="99"/>
      <c r="AB1392" s="99"/>
      <c r="AC1392" s="99"/>
      <c r="AD1392" s="99"/>
      <c r="AE1392" s="99"/>
      <c r="AF1392" s="99"/>
      <c r="AG1392" s="99"/>
      <c r="AH1392" s="99"/>
      <c r="AI1392" s="99"/>
      <c r="AJ1392" s="99"/>
      <c r="AK1392" s="99"/>
      <c r="AL1392" s="99"/>
      <c r="AM1392" s="99"/>
      <c r="AN1392" s="99"/>
      <c r="AO1392" s="52"/>
      <c r="AP1392" s="52"/>
      <c r="AQ1392" s="52"/>
    </row>
    <row r="1393" spans="1:43">
      <c r="A1393" s="1" t="s">
        <v>11</v>
      </c>
      <c r="B1393" s="1">
        <v>13135050106</v>
      </c>
      <c r="C1393" s="1"/>
      <c r="D1393" s="12">
        <v>86.8</v>
      </c>
      <c r="E1393" s="12">
        <v>87.2</v>
      </c>
      <c r="F1393" s="12">
        <v>58.7</v>
      </c>
      <c r="G1393" s="12">
        <v>59.3</v>
      </c>
      <c r="H1393" s="12">
        <v>5.4</v>
      </c>
      <c r="I1393" s="12">
        <v>7.6</v>
      </c>
      <c r="J1393" s="12">
        <v>35.299999999999997</v>
      </c>
      <c r="K1393" s="12">
        <v>27.8</v>
      </c>
      <c r="L1393" s="12">
        <v>35.4</v>
      </c>
      <c r="M1393" s="12">
        <v>24.7</v>
      </c>
      <c r="N1393" s="12">
        <v>77.599999999999994</v>
      </c>
      <c r="O1393" s="12">
        <v>20.6</v>
      </c>
      <c r="P1393" s="12">
        <v>28.6</v>
      </c>
      <c r="Q1393" s="12">
        <v>8.4</v>
      </c>
      <c r="R1393" s="114"/>
      <c r="S1393" s="99"/>
      <c r="T1393" s="99"/>
      <c r="U1393" s="99"/>
      <c r="V1393" s="99"/>
      <c r="W1393" s="99"/>
      <c r="X1393" s="99"/>
      <c r="Y1393" s="99"/>
      <c r="Z1393" s="99"/>
      <c r="AA1393" s="99"/>
      <c r="AB1393" s="99"/>
      <c r="AC1393" s="99"/>
      <c r="AD1393" s="99"/>
      <c r="AE1393" s="99"/>
      <c r="AF1393" s="99"/>
      <c r="AG1393" s="99"/>
      <c r="AH1393" s="99"/>
      <c r="AI1393" s="99"/>
      <c r="AJ1393" s="99"/>
      <c r="AK1393" s="99"/>
      <c r="AL1393" s="99"/>
      <c r="AM1393" s="99"/>
      <c r="AN1393" s="99"/>
      <c r="AO1393" s="52"/>
      <c r="AP1393" s="52"/>
      <c r="AQ1393" s="52"/>
    </row>
    <row r="1394" spans="1:43">
      <c r="A1394" s="1" t="s">
        <v>11</v>
      </c>
      <c r="B1394" s="1">
        <v>13135050107</v>
      </c>
      <c r="C1394" s="1"/>
      <c r="D1394" s="12">
        <v>82</v>
      </c>
      <c r="E1394" s="12">
        <v>77.099999999999994</v>
      </c>
      <c r="F1394" s="12">
        <v>62.6</v>
      </c>
      <c r="G1394" s="12">
        <v>57.7</v>
      </c>
      <c r="H1394" s="12">
        <v>9.1</v>
      </c>
      <c r="I1394" s="12">
        <v>5.9</v>
      </c>
      <c r="J1394" s="12">
        <v>10.7</v>
      </c>
      <c r="K1394" s="12">
        <v>16.899999999999999</v>
      </c>
      <c r="L1394" s="12">
        <v>30.2</v>
      </c>
      <c r="M1394" s="12">
        <v>3.8</v>
      </c>
      <c r="N1394" s="12">
        <v>65.8</v>
      </c>
      <c r="O1394" s="12">
        <v>5.3</v>
      </c>
      <c r="P1394" s="12">
        <v>15.3</v>
      </c>
      <c r="Q1394" s="12">
        <v>8.1</v>
      </c>
      <c r="R1394" s="114"/>
      <c r="S1394" s="99"/>
      <c r="T1394" s="99"/>
      <c r="U1394" s="99"/>
      <c r="V1394" s="99"/>
      <c r="W1394" s="99"/>
      <c r="X1394" s="99"/>
      <c r="Y1394" s="99"/>
      <c r="Z1394" s="99"/>
      <c r="AA1394" s="99"/>
      <c r="AB1394" s="99"/>
      <c r="AC1394" s="99"/>
      <c r="AD1394" s="99"/>
      <c r="AE1394" s="99"/>
      <c r="AF1394" s="99"/>
      <c r="AG1394" s="99"/>
      <c r="AH1394" s="99"/>
      <c r="AI1394" s="99"/>
      <c r="AJ1394" s="99"/>
      <c r="AK1394" s="99"/>
      <c r="AL1394" s="99"/>
      <c r="AM1394" s="99"/>
      <c r="AN1394" s="99"/>
      <c r="AO1394" s="52"/>
      <c r="AP1394" s="52"/>
      <c r="AQ1394" s="52"/>
    </row>
    <row r="1395" spans="1:43">
      <c r="A1395" s="1" t="s">
        <v>11</v>
      </c>
      <c r="B1395" s="1">
        <v>13135050108</v>
      </c>
      <c r="C1395" s="1"/>
      <c r="D1395" s="12">
        <v>90.3</v>
      </c>
      <c r="E1395" s="12">
        <v>87.5</v>
      </c>
      <c r="F1395" s="12">
        <v>79.5</v>
      </c>
      <c r="G1395" s="12">
        <v>74</v>
      </c>
      <c r="H1395" s="12">
        <v>6.8</v>
      </c>
      <c r="I1395" s="12">
        <v>4.0999999999999996</v>
      </c>
      <c r="J1395" s="12">
        <v>16.7</v>
      </c>
      <c r="K1395" s="12">
        <v>13.5</v>
      </c>
      <c r="L1395" s="12">
        <v>31.3</v>
      </c>
      <c r="M1395" s="12">
        <v>5.3</v>
      </c>
      <c r="N1395" s="12">
        <v>87.9</v>
      </c>
      <c r="O1395" s="12">
        <v>7.6</v>
      </c>
      <c r="P1395" s="12">
        <v>13.2</v>
      </c>
      <c r="Q1395" s="12">
        <v>7.8</v>
      </c>
      <c r="R1395" s="114"/>
      <c r="S1395" s="99"/>
      <c r="T1395" s="99"/>
      <c r="U1395" s="99"/>
      <c r="V1395" s="99"/>
      <c r="W1395" s="99"/>
      <c r="X1395" s="99"/>
      <c r="Y1395" s="99"/>
      <c r="Z1395" s="99"/>
      <c r="AA1395" s="99"/>
      <c r="AB1395" s="99"/>
      <c r="AC1395" s="99"/>
      <c r="AD1395" s="99"/>
      <c r="AE1395" s="99"/>
      <c r="AF1395" s="99"/>
      <c r="AG1395" s="99"/>
      <c r="AH1395" s="99"/>
      <c r="AI1395" s="99"/>
      <c r="AJ1395" s="99"/>
      <c r="AK1395" s="99"/>
      <c r="AL1395" s="99"/>
      <c r="AM1395" s="99"/>
      <c r="AN1395" s="99"/>
      <c r="AO1395" s="52"/>
      <c r="AP1395" s="52"/>
      <c r="AQ1395" s="52"/>
    </row>
    <row r="1396" spans="1:43">
      <c r="A1396" s="1" t="s">
        <v>11</v>
      </c>
      <c r="B1396" s="1">
        <v>13135050109</v>
      </c>
      <c r="C1396" s="1"/>
      <c r="D1396" s="12">
        <v>86.8</v>
      </c>
      <c r="E1396" s="12">
        <v>83.1</v>
      </c>
      <c r="F1396" s="12">
        <v>68.8</v>
      </c>
      <c r="G1396" s="12">
        <v>66.599999999999994</v>
      </c>
      <c r="H1396" s="12">
        <v>7.2</v>
      </c>
      <c r="I1396" s="12">
        <v>6.2</v>
      </c>
      <c r="J1396" s="12">
        <v>19.100000000000001</v>
      </c>
      <c r="K1396" s="12">
        <v>18.5</v>
      </c>
      <c r="L1396" s="12">
        <v>26.8</v>
      </c>
      <c r="M1396" s="12">
        <v>11.5</v>
      </c>
      <c r="N1396" s="12">
        <v>82.9</v>
      </c>
      <c r="O1396" s="12">
        <v>6.7</v>
      </c>
      <c r="P1396" s="12">
        <v>16.5</v>
      </c>
      <c r="Q1396" s="12">
        <v>10.6</v>
      </c>
      <c r="R1396" s="114"/>
      <c r="S1396" s="99"/>
      <c r="T1396" s="99"/>
      <c r="U1396" s="99"/>
      <c r="V1396" s="99"/>
      <c r="W1396" s="99"/>
      <c r="X1396" s="99"/>
      <c r="Y1396" s="99"/>
      <c r="Z1396" s="99"/>
      <c r="AA1396" s="99"/>
      <c r="AB1396" s="99"/>
      <c r="AC1396" s="99"/>
      <c r="AD1396" s="99"/>
      <c r="AE1396" s="99"/>
      <c r="AF1396" s="99"/>
      <c r="AG1396" s="99"/>
      <c r="AH1396" s="99"/>
      <c r="AI1396" s="99"/>
      <c r="AJ1396" s="99"/>
      <c r="AK1396" s="99"/>
      <c r="AL1396" s="99"/>
      <c r="AM1396" s="99"/>
      <c r="AN1396" s="99"/>
      <c r="AO1396" s="52"/>
      <c r="AP1396" s="52"/>
      <c r="AQ1396" s="52"/>
    </row>
    <row r="1397" spans="1:43">
      <c r="A1397" s="1" t="s">
        <v>11</v>
      </c>
      <c r="B1397" s="1">
        <v>13135050205</v>
      </c>
      <c r="C1397" s="1"/>
      <c r="D1397" s="12">
        <v>73.599999999999994</v>
      </c>
      <c r="E1397" s="12">
        <v>74.3</v>
      </c>
      <c r="F1397" s="12">
        <v>60.5</v>
      </c>
      <c r="G1397" s="12">
        <v>52.8</v>
      </c>
      <c r="H1397" s="12">
        <v>7.7</v>
      </c>
      <c r="I1397" s="12">
        <v>11.6</v>
      </c>
      <c r="J1397" s="12">
        <v>15.8</v>
      </c>
      <c r="K1397" s="12">
        <v>36</v>
      </c>
      <c r="L1397" s="12">
        <v>40.700000000000003</v>
      </c>
      <c r="M1397" s="12">
        <v>10.9</v>
      </c>
      <c r="N1397" s="12">
        <v>81.3</v>
      </c>
      <c r="O1397" s="12">
        <v>13</v>
      </c>
      <c r="P1397" s="12">
        <v>22.6</v>
      </c>
      <c r="Q1397" s="12">
        <v>6.1</v>
      </c>
      <c r="R1397" s="114"/>
      <c r="S1397" s="99"/>
      <c r="T1397" s="99"/>
      <c r="U1397" s="99"/>
      <c r="V1397" s="99"/>
      <c r="W1397" s="99"/>
      <c r="X1397" s="99"/>
      <c r="Y1397" s="99"/>
      <c r="Z1397" s="99"/>
      <c r="AA1397" s="99"/>
      <c r="AB1397" s="99"/>
      <c r="AC1397" s="99"/>
      <c r="AD1397" s="99"/>
      <c r="AE1397" s="99"/>
      <c r="AF1397" s="99"/>
      <c r="AG1397" s="99"/>
      <c r="AH1397" s="99"/>
      <c r="AI1397" s="99"/>
      <c r="AJ1397" s="99"/>
      <c r="AK1397" s="99"/>
      <c r="AL1397" s="99"/>
      <c r="AM1397" s="99"/>
      <c r="AN1397" s="99"/>
      <c r="AO1397" s="52"/>
      <c r="AP1397" s="52"/>
      <c r="AQ1397" s="52"/>
    </row>
    <row r="1398" spans="1:43">
      <c r="A1398" s="1" t="s">
        <v>11</v>
      </c>
      <c r="B1398" s="1">
        <v>13135050208</v>
      </c>
      <c r="C1398" s="1"/>
      <c r="D1398" s="12">
        <v>81.599999999999994</v>
      </c>
      <c r="E1398" s="12">
        <v>79.5</v>
      </c>
      <c r="F1398" s="12">
        <v>61.3</v>
      </c>
      <c r="G1398" s="12">
        <v>50.5</v>
      </c>
      <c r="H1398" s="12">
        <v>6.8</v>
      </c>
      <c r="I1398" s="12">
        <v>8.5</v>
      </c>
      <c r="J1398" s="12">
        <v>10.3</v>
      </c>
      <c r="K1398" s="12">
        <v>23.3</v>
      </c>
      <c r="L1398" s="12">
        <v>32.4</v>
      </c>
      <c r="M1398" s="12">
        <v>5.5</v>
      </c>
      <c r="N1398" s="12">
        <v>89.2</v>
      </c>
      <c r="O1398" s="12">
        <v>8</v>
      </c>
      <c r="P1398" s="12">
        <v>27.5</v>
      </c>
      <c r="Q1398" s="12">
        <v>9.9</v>
      </c>
      <c r="R1398" s="114"/>
      <c r="S1398" s="99"/>
      <c r="T1398" s="99"/>
      <c r="U1398" s="99"/>
      <c r="V1398" s="99"/>
      <c r="W1398" s="99"/>
      <c r="X1398" s="99"/>
      <c r="Y1398" s="99"/>
      <c r="Z1398" s="99"/>
      <c r="AA1398" s="99"/>
      <c r="AB1398" s="99"/>
      <c r="AC1398" s="99"/>
      <c r="AD1398" s="99"/>
      <c r="AE1398" s="99"/>
      <c r="AF1398" s="99"/>
      <c r="AG1398" s="99"/>
      <c r="AH1398" s="99"/>
      <c r="AI1398" s="99"/>
      <c r="AJ1398" s="99"/>
      <c r="AK1398" s="99"/>
      <c r="AL1398" s="99"/>
      <c r="AM1398" s="99"/>
      <c r="AN1398" s="99"/>
      <c r="AO1398" s="52"/>
      <c r="AP1398" s="52"/>
      <c r="AQ1398" s="52"/>
    </row>
    <row r="1399" spans="1:43">
      <c r="A1399" s="1" t="s">
        <v>11</v>
      </c>
      <c r="B1399" s="1">
        <v>13135050209</v>
      </c>
      <c r="C1399" s="1"/>
      <c r="D1399" s="12">
        <v>73.599999999999994</v>
      </c>
      <c r="E1399" s="12">
        <v>74.3</v>
      </c>
      <c r="F1399" s="12">
        <v>53.4</v>
      </c>
      <c r="G1399" s="12">
        <v>52.8</v>
      </c>
      <c r="H1399" s="12">
        <v>8.6</v>
      </c>
      <c r="I1399" s="12">
        <v>21.1</v>
      </c>
      <c r="J1399" s="12">
        <v>23.6</v>
      </c>
      <c r="K1399" s="12">
        <v>32.9</v>
      </c>
      <c r="L1399" s="12">
        <v>45.7</v>
      </c>
      <c r="M1399" s="12">
        <v>11.5</v>
      </c>
      <c r="N1399" s="12">
        <v>81.3</v>
      </c>
      <c r="O1399" s="12">
        <v>7.4</v>
      </c>
      <c r="P1399" s="12">
        <v>43</v>
      </c>
      <c r="Q1399" s="12">
        <v>17.899999999999999</v>
      </c>
      <c r="R1399" s="114"/>
      <c r="S1399" s="99"/>
      <c r="T1399" s="99"/>
      <c r="U1399" s="99"/>
      <c r="V1399" s="99"/>
      <c r="W1399" s="99"/>
      <c r="X1399" s="99"/>
      <c r="Y1399" s="99"/>
      <c r="Z1399" s="99"/>
      <c r="AA1399" s="99"/>
      <c r="AB1399" s="99"/>
      <c r="AC1399" s="99"/>
      <c r="AD1399" s="99"/>
      <c r="AE1399" s="99"/>
      <c r="AF1399" s="99"/>
      <c r="AG1399" s="99"/>
      <c r="AH1399" s="99"/>
      <c r="AI1399" s="99"/>
      <c r="AJ1399" s="99"/>
      <c r="AK1399" s="99"/>
      <c r="AL1399" s="99"/>
      <c r="AM1399" s="99"/>
      <c r="AN1399" s="99"/>
      <c r="AO1399" s="52"/>
      <c r="AP1399" s="52"/>
      <c r="AQ1399" s="52"/>
    </row>
    <row r="1400" spans="1:43">
      <c r="A1400" s="1" t="s">
        <v>11</v>
      </c>
      <c r="B1400" s="1">
        <v>13135050210</v>
      </c>
      <c r="C1400" s="1"/>
      <c r="D1400" s="12">
        <v>88.7</v>
      </c>
      <c r="E1400" s="12">
        <v>85.1</v>
      </c>
      <c r="F1400" s="12">
        <v>77.400000000000006</v>
      </c>
      <c r="G1400" s="12">
        <v>61.5</v>
      </c>
      <c r="H1400" s="12">
        <v>6.6</v>
      </c>
      <c r="I1400" s="12">
        <v>14.5</v>
      </c>
      <c r="J1400" s="12">
        <v>21.6</v>
      </c>
      <c r="K1400" s="12">
        <v>22.8</v>
      </c>
      <c r="L1400" s="12">
        <v>32.799999999999997</v>
      </c>
      <c r="M1400" s="12">
        <v>3.4</v>
      </c>
      <c r="N1400" s="12">
        <v>88.2</v>
      </c>
      <c r="O1400" s="12">
        <v>10.6</v>
      </c>
      <c r="P1400" s="12">
        <v>23.3</v>
      </c>
      <c r="Q1400" s="12">
        <v>3.7</v>
      </c>
      <c r="R1400" s="114"/>
      <c r="S1400" s="99"/>
      <c r="T1400" s="99"/>
      <c r="U1400" s="99"/>
      <c r="V1400" s="99"/>
      <c r="W1400" s="99"/>
      <c r="X1400" s="99"/>
      <c r="Y1400" s="99"/>
      <c r="Z1400" s="99"/>
      <c r="AA1400" s="99"/>
      <c r="AB1400" s="99"/>
      <c r="AC1400" s="99"/>
      <c r="AD1400" s="99"/>
      <c r="AE1400" s="99"/>
      <c r="AF1400" s="99"/>
      <c r="AG1400" s="99"/>
      <c r="AH1400" s="99"/>
      <c r="AI1400" s="99"/>
      <c r="AJ1400" s="99"/>
      <c r="AK1400" s="99"/>
      <c r="AL1400" s="99"/>
      <c r="AM1400" s="99"/>
      <c r="AN1400" s="99"/>
      <c r="AO1400" s="52"/>
      <c r="AP1400" s="52"/>
      <c r="AQ1400" s="52"/>
    </row>
    <row r="1401" spans="1:43">
      <c r="A1401" s="1" t="s">
        <v>11</v>
      </c>
      <c r="B1401" s="1">
        <v>13135050211</v>
      </c>
      <c r="C1401" s="1"/>
      <c r="D1401" s="12">
        <v>73.599999999999994</v>
      </c>
      <c r="E1401" s="12">
        <v>74.3</v>
      </c>
      <c r="F1401" s="12">
        <v>41.9</v>
      </c>
      <c r="G1401" s="12">
        <v>52.7</v>
      </c>
      <c r="H1401" s="12">
        <v>6.6</v>
      </c>
      <c r="I1401" s="12">
        <v>22.8</v>
      </c>
      <c r="J1401" s="12">
        <v>62</v>
      </c>
      <c r="K1401" s="12">
        <v>64.400000000000006</v>
      </c>
      <c r="L1401" s="12">
        <v>60.7</v>
      </c>
      <c r="M1401" s="12">
        <v>27.8</v>
      </c>
      <c r="N1401" s="12">
        <v>81.3</v>
      </c>
      <c r="O1401" s="12">
        <v>18.2</v>
      </c>
      <c r="P1401" s="12">
        <v>50.1</v>
      </c>
      <c r="Q1401" s="12">
        <v>13.8</v>
      </c>
      <c r="R1401" s="114"/>
      <c r="S1401" s="99"/>
      <c r="T1401" s="99"/>
      <c r="U1401" s="99"/>
      <c r="V1401" s="99"/>
      <c r="W1401" s="99"/>
      <c r="X1401" s="99"/>
      <c r="Y1401" s="99"/>
      <c r="Z1401" s="99"/>
      <c r="AA1401" s="99"/>
      <c r="AB1401" s="99"/>
      <c r="AC1401" s="99"/>
      <c r="AD1401" s="99"/>
      <c r="AE1401" s="99"/>
      <c r="AF1401" s="99"/>
      <c r="AG1401" s="99"/>
      <c r="AH1401" s="99"/>
      <c r="AI1401" s="99"/>
      <c r="AJ1401" s="99"/>
      <c r="AK1401" s="99"/>
      <c r="AL1401" s="99"/>
      <c r="AM1401" s="99"/>
      <c r="AN1401" s="99"/>
      <c r="AO1401" s="52"/>
      <c r="AP1401" s="52"/>
      <c r="AQ1401" s="52"/>
    </row>
    <row r="1402" spans="1:43">
      <c r="A1402" s="1" t="s">
        <v>11</v>
      </c>
      <c r="B1402" s="1">
        <v>13135050212</v>
      </c>
      <c r="C1402" s="1"/>
      <c r="D1402" s="12">
        <v>91.2</v>
      </c>
      <c r="E1402" s="12">
        <v>88.5</v>
      </c>
      <c r="F1402" s="12">
        <v>76.5</v>
      </c>
      <c r="G1402" s="12">
        <v>73.400000000000006</v>
      </c>
      <c r="H1402" s="12">
        <v>4.4000000000000004</v>
      </c>
      <c r="I1402" s="12">
        <v>4.9000000000000004</v>
      </c>
      <c r="J1402" s="12">
        <v>3</v>
      </c>
      <c r="K1402" s="12">
        <v>4.7</v>
      </c>
      <c r="L1402" s="12">
        <v>29.8</v>
      </c>
      <c r="M1402" s="12">
        <v>4.0999999999999996</v>
      </c>
      <c r="N1402" s="12">
        <v>89.3</v>
      </c>
      <c r="O1402" s="12">
        <v>4.2</v>
      </c>
      <c r="P1402" s="12">
        <v>7.6</v>
      </c>
      <c r="Q1402" s="12">
        <v>5.5</v>
      </c>
      <c r="R1402" s="114"/>
      <c r="S1402" s="99"/>
      <c r="T1402" s="99"/>
      <c r="U1402" s="99"/>
      <c r="V1402" s="99"/>
      <c r="W1402" s="99"/>
      <c r="X1402" s="99"/>
      <c r="Y1402" s="99"/>
      <c r="Z1402" s="99"/>
      <c r="AA1402" s="99"/>
      <c r="AB1402" s="99"/>
      <c r="AC1402" s="99"/>
      <c r="AD1402" s="99"/>
      <c r="AE1402" s="99"/>
      <c r="AF1402" s="99"/>
      <c r="AG1402" s="99"/>
      <c r="AH1402" s="99"/>
      <c r="AI1402" s="99"/>
      <c r="AJ1402" s="99"/>
      <c r="AK1402" s="99"/>
      <c r="AL1402" s="99"/>
      <c r="AM1402" s="99"/>
      <c r="AN1402" s="99"/>
      <c r="AO1402" s="52"/>
      <c r="AP1402" s="52"/>
      <c r="AQ1402" s="52"/>
    </row>
    <row r="1403" spans="1:43">
      <c r="A1403" s="1" t="s">
        <v>11</v>
      </c>
      <c r="B1403" s="1">
        <v>13135050213</v>
      </c>
      <c r="C1403" s="1"/>
      <c r="D1403" s="12">
        <v>91.7</v>
      </c>
      <c r="E1403" s="12">
        <v>89.2</v>
      </c>
      <c r="F1403" s="12">
        <v>73.2</v>
      </c>
      <c r="G1403" s="12">
        <v>77.099999999999994</v>
      </c>
      <c r="H1403" s="12">
        <v>6.7</v>
      </c>
      <c r="I1403" s="12">
        <v>19</v>
      </c>
      <c r="J1403" s="12">
        <v>9.9</v>
      </c>
      <c r="K1403" s="12">
        <v>15.5</v>
      </c>
      <c r="L1403" s="12">
        <v>29.9</v>
      </c>
      <c r="M1403" s="12">
        <v>2.2000000000000002</v>
      </c>
      <c r="N1403" s="12">
        <v>89.2</v>
      </c>
      <c r="O1403" s="12">
        <v>3.9</v>
      </c>
      <c r="P1403" s="12">
        <v>24.3</v>
      </c>
      <c r="Q1403" s="12">
        <v>8.9</v>
      </c>
      <c r="R1403" s="114"/>
      <c r="S1403" s="99"/>
      <c r="T1403" s="99"/>
      <c r="U1403" s="99"/>
      <c r="V1403" s="99"/>
      <c r="W1403" s="99"/>
      <c r="X1403" s="99"/>
      <c r="Y1403" s="99"/>
      <c r="Z1403" s="99"/>
      <c r="AA1403" s="99"/>
      <c r="AB1403" s="99"/>
      <c r="AC1403" s="99"/>
      <c r="AD1403" s="99"/>
      <c r="AE1403" s="99"/>
      <c r="AF1403" s="99"/>
      <c r="AG1403" s="99"/>
      <c r="AH1403" s="99"/>
      <c r="AI1403" s="99"/>
      <c r="AJ1403" s="99"/>
      <c r="AK1403" s="99"/>
      <c r="AL1403" s="99"/>
      <c r="AM1403" s="99"/>
      <c r="AN1403" s="99"/>
      <c r="AO1403" s="52"/>
      <c r="AP1403" s="52"/>
      <c r="AQ1403" s="52"/>
    </row>
    <row r="1404" spans="1:43">
      <c r="A1404" s="1" t="s">
        <v>11</v>
      </c>
      <c r="B1404" s="1">
        <v>13135050214</v>
      </c>
      <c r="C1404" s="1"/>
      <c r="D1404" s="12">
        <v>76</v>
      </c>
      <c r="E1404" s="12">
        <v>75.8</v>
      </c>
      <c r="F1404" s="12">
        <v>64.099999999999994</v>
      </c>
      <c r="G1404" s="12">
        <v>52.5</v>
      </c>
      <c r="H1404" s="12">
        <v>8.4</v>
      </c>
      <c r="I1404" s="12">
        <v>15</v>
      </c>
      <c r="J1404" s="12">
        <v>2.5</v>
      </c>
      <c r="K1404" s="12">
        <v>21.1</v>
      </c>
      <c r="L1404" s="12">
        <v>32.4</v>
      </c>
      <c r="M1404" s="12">
        <v>3.6</v>
      </c>
      <c r="N1404" s="12">
        <v>82.4</v>
      </c>
      <c r="O1404" s="12">
        <v>2.5</v>
      </c>
      <c r="P1404" s="12">
        <v>22.3</v>
      </c>
      <c r="Q1404" s="12">
        <v>8.9</v>
      </c>
      <c r="R1404" s="114"/>
      <c r="S1404" s="99"/>
      <c r="T1404" s="99"/>
      <c r="U1404" s="99"/>
      <c r="V1404" s="99"/>
      <c r="W1404" s="99"/>
      <c r="X1404" s="99"/>
      <c r="Y1404" s="99"/>
      <c r="Z1404" s="99"/>
      <c r="AA1404" s="99"/>
      <c r="AB1404" s="99"/>
      <c r="AC1404" s="99"/>
      <c r="AD1404" s="99"/>
      <c r="AE1404" s="99"/>
      <c r="AF1404" s="99"/>
      <c r="AG1404" s="99"/>
      <c r="AH1404" s="99"/>
      <c r="AI1404" s="99"/>
      <c r="AJ1404" s="99"/>
      <c r="AK1404" s="99"/>
      <c r="AL1404" s="99"/>
      <c r="AM1404" s="99"/>
      <c r="AN1404" s="99"/>
      <c r="AO1404" s="52"/>
      <c r="AP1404" s="52"/>
      <c r="AQ1404" s="52"/>
    </row>
    <row r="1405" spans="1:43">
      <c r="A1405" s="1" t="s">
        <v>11</v>
      </c>
      <c r="B1405" s="1">
        <v>13135050215</v>
      </c>
      <c r="C1405" s="1"/>
      <c r="D1405" s="12">
        <v>81</v>
      </c>
      <c r="E1405" s="12">
        <v>78.8</v>
      </c>
      <c r="F1405" s="12">
        <v>54.3</v>
      </c>
      <c r="G1405" s="12">
        <v>51.7</v>
      </c>
      <c r="H1405" s="12">
        <v>8.6999999999999993</v>
      </c>
      <c r="I1405" s="12">
        <v>25.8</v>
      </c>
      <c r="J1405" s="12">
        <v>19</v>
      </c>
      <c r="K1405" s="12">
        <v>36.4</v>
      </c>
      <c r="L1405" s="12">
        <v>46.1</v>
      </c>
      <c r="M1405" s="12">
        <v>9.1</v>
      </c>
      <c r="N1405" s="12">
        <v>84.6</v>
      </c>
      <c r="O1405" s="12">
        <v>4.5999999999999996</v>
      </c>
      <c r="P1405" s="12">
        <v>37.4</v>
      </c>
      <c r="Q1405" s="12">
        <v>7.7</v>
      </c>
      <c r="R1405" s="114"/>
      <c r="S1405" s="99"/>
      <c r="T1405" s="99"/>
      <c r="U1405" s="99"/>
      <c r="V1405" s="99"/>
      <c r="W1405" s="99"/>
      <c r="X1405" s="99"/>
      <c r="Y1405" s="99"/>
      <c r="Z1405" s="99"/>
      <c r="AA1405" s="99"/>
      <c r="AB1405" s="99"/>
      <c r="AC1405" s="99"/>
      <c r="AD1405" s="99"/>
      <c r="AE1405" s="99"/>
      <c r="AF1405" s="99"/>
      <c r="AG1405" s="99"/>
      <c r="AH1405" s="99"/>
      <c r="AI1405" s="99"/>
      <c r="AJ1405" s="99"/>
      <c r="AK1405" s="99"/>
      <c r="AL1405" s="99"/>
      <c r="AM1405" s="99"/>
      <c r="AN1405" s="99"/>
      <c r="AO1405" s="52"/>
      <c r="AP1405" s="52"/>
      <c r="AQ1405" s="52"/>
    </row>
    <row r="1406" spans="1:43">
      <c r="A1406" s="1" t="s">
        <v>11</v>
      </c>
      <c r="B1406" s="1">
        <v>13135050216</v>
      </c>
      <c r="C1406" s="1"/>
      <c r="D1406" s="12">
        <v>86.5</v>
      </c>
      <c r="E1406" s="12">
        <v>82.2</v>
      </c>
      <c r="F1406" s="12">
        <v>83.2</v>
      </c>
      <c r="G1406" s="12">
        <v>50.5</v>
      </c>
      <c r="H1406" s="12">
        <v>7.1</v>
      </c>
      <c r="I1406" s="12">
        <v>4.0999999999999996</v>
      </c>
      <c r="J1406" s="12">
        <v>8.1999999999999993</v>
      </c>
      <c r="K1406" s="12">
        <v>14.6</v>
      </c>
      <c r="L1406" s="12">
        <v>29.6</v>
      </c>
      <c r="M1406" s="12">
        <v>2.6</v>
      </c>
      <c r="N1406" s="12">
        <v>87.2</v>
      </c>
      <c r="O1406" s="12">
        <v>2.9</v>
      </c>
      <c r="P1406" s="12">
        <v>23.2</v>
      </c>
      <c r="Q1406" s="12">
        <v>5.5</v>
      </c>
      <c r="R1406" s="114"/>
      <c r="S1406" s="99"/>
      <c r="T1406" s="99"/>
      <c r="U1406" s="99"/>
      <c r="V1406" s="99"/>
      <c r="W1406" s="99"/>
      <c r="X1406" s="99"/>
      <c r="Y1406" s="99"/>
      <c r="Z1406" s="99"/>
      <c r="AA1406" s="99"/>
      <c r="AB1406" s="99"/>
      <c r="AC1406" s="99"/>
      <c r="AD1406" s="99"/>
      <c r="AE1406" s="99"/>
      <c r="AF1406" s="99"/>
      <c r="AG1406" s="99"/>
      <c r="AH1406" s="99"/>
      <c r="AI1406" s="99"/>
      <c r="AJ1406" s="99"/>
      <c r="AK1406" s="99"/>
      <c r="AL1406" s="99"/>
      <c r="AM1406" s="99"/>
      <c r="AN1406" s="99"/>
      <c r="AO1406" s="52"/>
      <c r="AP1406" s="52"/>
      <c r="AQ1406" s="52"/>
    </row>
    <row r="1407" spans="1:43">
      <c r="A1407" s="1" t="s">
        <v>11</v>
      </c>
      <c r="B1407" s="1">
        <v>13135050217</v>
      </c>
      <c r="C1407" s="1"/>
      <c r="D1407" s="12">
        <v>86.3</v>
      </c>
      <c r="E1407" s="12">
        <v>82.1</v>
      </c>
      <c r="F1407" s="12">
        <v>69.400000000000006</v>
      </c>
      <c r="G1407" s="12">
        <v>50.6</v>
      </c>
      <c r="H1407" s="12">
        <v>9.1999999999999993</v>
      </c>
      <c r="I1407" s="12">
        <v>13.1</v>
      </c>
      <c r="J1407" s="12">
        <v>5.5</v>
      </c>
      <c r="K1407" s="12">
        <v>15.4</v>
      </c>
      <c r="L1407" s="12">
        <v>37.799999999999997</v>
      </c>
      <c r="M1407" s="12">
        <v>2.7</v>
      </c>
      <c r="N1407" s="12">
        <v>87.1</v>
      </c>
      <c r="O1407" s="12">
        <v>6.2</v>
      </c>
      <c r="P1407" s="12">
        <v>21.3</v>
      </c>
      <c r="Q1407" s="12">
        <v>5.5</v>
      </c>
      <c r="R1407" s="114"/>
      <c r="S1407" s="99"/>
      <c r="T1407" s="99"/>
      <c r="U1407" s="99"/>
      <c r="V1407" s="99"/>
      <c r="W1407" s="99"/>
      <c r="X1407" s="99"/>
      <c r="Y1407" s="99"/>
      <c r="Z1407" s="99"/>
      <c r="AA1407" s="99"/>
      <c r="AB1407" s="99"/>
      <c r="AC1407" s="99"/>
      <c r="AD1407" s="99"/>
      <c r="AE1407" s="99"/>
      <c r="AF1407" s="99"/>
      <c r="AG1407" s="99"/>
      <c r="AH1407" s="99"/>
      <c r="AI1407" s="99"/>
      <c r="AJ1407" s="99"/>
      <c r="AK1407" s="99"/>
      <c r="AL1407" s="99"/>
      <c r="AM1407" s="99"/>
      <c r="AN1407" s="99"/>
      <c r="AO1407" s="52"/>
      <c r="AP1407" s="52"/>
      <c r="AQ1407" s="52"/>
    </row>
    <row r="1408" spans="1:43">
      <c r="A1408" s="1" t="s">
        <v>11</v>
      </c>
      <c r="B1408" s="1">
        <v>13135050218</v>
      </c>
      <c r="C1408" s="1"/>
      <c r="D1408" s="12">
        <v>73.599999999999994</v>
      </c>
      <c r="E1408" s="12">
        <v>74.3</v>
      </c>
      <c r="F1408" s="12">
        <v>59.8</v>
      </c>
      <c r="G1408" s="12">
        <v>52.8</v>
      </c>
      <c r="H1408" s="12">
        <v>5.6</v>
      </c>
      <c r="I1408" s="12">
        <v>16.899999999999999</v>
      </c>
      <c r="J1408" s="12">
        <v>1.8</v>
      </c>
      <c r="K1408" s="12">
        <v>26.8</v>
      </c>
      <c r="L1408" s="12">
        <v>31.8</v>
      </c>
      <c r="M1408" s="12">
        <v>24.4</v>
      </c>
      <c r="N1408" s="12">
        <v>81.3</v>
      </c>
      <c r="O1408" s="12">
        <v>14.7</v>
      </c>
      <c r="P1408" s="12">
        <v>37</v>
      </c>
      <c r="Q1408" s="12">
        <v>9.6999999999999993</v>
      </c>
      <c r="R1408" s="114"/>
      <c r="S1408" s="99"/>
      <c r="T1408" s="99"/>
      <c r="U1408" s="99"/>
      <c r="V1408" s="99"/>
      <c r="W1408" s="99"/>
      <c r="X1408" s="99"/>
      <c r="Y1408" s="99"/>
      <c r="Z1408" s="99"/>
      <c r="AA1408" s="99"/>
      <c r="AB1408" s="99"/>
      <c r="AC1408" s="99"/>
      <c r="AD1408" s="99"/>
      <c r="AE1408" s="99"/>
      <c r="AF1408" s="99"/>
      <c r="AG1408" s="99"/>
      <c r="AH1408" s="99"/>
      <c r="AI1408" s="99"/>
      <c r="AJ1408" s="99"/>
      <c r="AK1408" s="99"/>
      <c r="AL1408" s="99"/>
      <c r="AM1408" s="99"/>
      <c r="AN1408" s="99"/>
      <c r="AO1408" s="52"/>
      <c r="AP1408" s="52"/>
      <c r="AQ1408" s="52"/>
    </row>
    <row r="1409" spans="1:43">
      <c r="A1409" s="1" t="s">
        <v>11</v>
      </c>
      <c r="B1409" s="1">
        <v>13135050219</v>
      </c>
      <c r="C1409" s="1"/>
      <c r="D1409" s="12">
        <v>73.599999999999994</v>
      </c>
      <c r="E1409" s="12">
        <v>74.3</v>
      </c>
      <c r="F1409" s="12">
        <v>60.5</v>
      </c>
      <c r="G1409" s="12">
        <v>52.8</v>
      </c>
      <c r="H1409" s="12">
        <v>12.3</v>
      </c>
      <c r="I1409" s="12">
        <v>4</v>
      </c>
      <c r="J1409" s="12">
        <v>12.9</v>
      </c>
      <c r="K1409" s="12">
        <v>16.5</v>
      </c>
      <c r="L1409" s="12">
        <v>22.8</v>
      </c>
      <c r="M1409" s="12">
        <v>3.2</v>
      </c>
      <c r="N1409" s="12">
        <v>81.3</v>
      </c>
      <c r="O1409" s="12">
        <v>8.1</v>
      </c>
      <c r="P1409" s="12">
        <v>22.6</v>
      </c>
      <c r="Q1409" s="12">
        <v>6.5</v>
      </c>
      <c r="R1409" s="114"/>
      <c r="S1409" s="99"/>
      <c r="T1409" s="99"/>
      <c r="U1409" s="99"/>
      <c r="V1409" s="99"/>
      <c r="W1409" s="99"/>
      <c r="X1409" s="99"/>
      <c r="Y1409" s="99"/>
      <c r="Z1409" s="99"/>
      <c r="AA1409" s="99"/>
      <c r="AB1409" s="99"/>
      <c r="AC1409" s="99"/>
      <c r="AD1409" s="99"/>
      <c r="AE1409" s="99"/>
      <c r="AF1409" s="99"/>
      <c r="AG1409" s="99"/>
      <c r="AH1409" s="99"/>
      <c r="AI1409" s="99"/>
      <c r="AJ1409" s="99"/>
      <c r="AK1409" s="99"/>
      <c r="AL1409" s="99"/>
      <c r="AM1409" s="99"/>
      <c r="AN1409" s="99"/>
      <c r="AO1409" s="52"/>
      <c r="AP1409" s="52"/>
      <c r="AQ1409" s="52"/>
    </row>
    <row r="1410" spans="1:43">
      <c r="A1410" s="1" t="s">
        <v>11</v>
      </c>
      <c r="B1410" s="1">
        <v>13135050220</v>
      </c>
      <c r="C1410" s="1"/>
      <c r="D1410" s="12">
        <v>73.599999999999994</v>
      </c>
      <c r="E1410" s="12">
        <v>74.3</v>
      </c>
      <c r="F1410" s="12">
        <v>55.5</v>
      </c>
      <c r="G1410" s="12">
        <v>52.8</v>
      </c>
      <c r="H1410" s="12">
        <v>11.1</v>
      </c>
      <c r="I1410" s="12">
        <v>20.3</v>
      </c>
      <c r="J1410" s="12">
        <v>28.5</v>
      </c>
      <c r="K1410" s="12">
        <v>43.6</v>
      </c>
      <c r="L1410" s="12">
        <v>40.4</v>
      </c>
      <c r="M1410" s="12">
        <v>10.7</v>
      </c>
      <c r="N1410" s="12">
        <v>81.3</v>
      </c>
      <c r="O1410" s="12">
        <v>6.4</v>
      </c>
      <c r="P1410" s="12">
        <v>21.2</v>
      </c>
      <c r="Q1410" s="12">
        <v>7.8</v>
      </c>
      <c r="R1410" s="114"/>
      <c r="S1410" s="99"/>
      <c r="T1410" s="99"/>
      <c r="U1410" s="99"/>
      <c r="V1410" s="99"/>
      <c r="W1410" s="99"/>
      <c r="X1410" s="99"/>
      <c r="Y1410" s="99"/>
      <c r="Z1410" s="99"/>
      <c r="AA1410" s="99"/>
      <c r="AB1410" s="99"/>
      <c r="AC1410" s="99"/>
      <c r="AD1410" s="99"/>
      <c r="AE1410" s="99"/>
      <c r="AF1410" s="99"/>
      <c r="AG1410" s="99"/>
      <c r="AH1410" s="99"/>
      <c r="AI1410" s="99"/>
      <c r="AJ1410" s="99"/>
      <c r="AK1410" s="99"/>
      <c r="AL1410" s="99"/>
      <c r="AM1410" s="99"/>
      <c r="AN1410" s="99"/>
      <c r="AO1410" s="52"/>
      <c r="AP1410" s="52"/>
      <c r="AQ1410" s="52"/>
    </row>
    <row r="1411" spans="1:43">
      <c r="A1411" s="1" t="s">
        <v>11</v>
      </c>
      <c r="B1411" s="1">
        <v>13135050304</v>
      </c>
      <c r="C1411" s="1"/>
      <c r="D1411" s="12">
        <v>69.599999999999994</v>
      </c>
      <c r="E1411" s="12">
        <v>72.599999999999994</v>
      </c>
      <c r="F1411" s="12">
        <v>26.4</v>
      </c>
      <c r="G1411" s="12">
        <v>37.6</v>
      </c>
      <c r="H1411" s="12">
        <v>7.5</v>
      </c>
      <c r="I1411" s="12">
        <v>18</v>
      </c>
      <c r="J1411" s="12">
        <v>50.2</v>
      </c>
      <c r="K1411" s="12">
        <v>57.9</v>
      </c>
      <c r="L1411" s="12">
        <v>53.9</v>
      </c>
      <c r="M1411" s="12">
        <v>28.7</v>
      </c>
      <c r="N1411" s="12">
        <v>75.5</v>
      </c>
      <c r="O1411" s="12">
        <v>23.5</v>
      </c>
      <c r="P1411" s="12">
        <v>53.6</v>
      </c>
      <c r="Q1411" s="12">
        <v>9</v>
      </c>
      <c r="R1411" s="114"/>
      <c r="S1411" s="99"/>
      <c r="T1411" s="99"/>
      <c r="U1411" s="99"/>
      <c r="V1411" s="99"/>
      <c r="W1411" s="99"/>
      <c r="X1411" s="99"/>
      <c r="Y1411" s="99"/>
      <c r="Z1411" s="99"/>
      <c r="AA1411" s="99"/>
      <c r="AB1411" s="99"/>
      <c r="AC1411" s="99"/>
      <c r="AD1411" s="99"/>
      <c r="AE1411" s="99"/>
      <c r="AF1411" s="99"/>
      <c r="AG1411" s="99"/>
      <c r="AH1411" s="99"/>
      <c r="AI1411" s="99"/>
      <c r="AJ1411" s="99"/>
      <c r="AK1411" s="99"/>
      <c r="AL1411" s="99"/>
      <c r="AM1411" s="99"/>
      <c r="AN1411" s="99"/>
      <c r="AO1411" s="52"/>
      <c r="AP1411" s="52"/>
      <c r="AQ1411" s="52"/>
    </row>
    <row r="1412" spans="1:43">
      <c r="A1412" s="1" t="s">
        <v>11</v>
      </c>
      <c r="B1412" s="1">
        <v>13135050306</v>
      </c>
      <c r="C1412" s="1"/>
      <c r="D1412" s="12">
        <v>69.599999999999994</v>
      </c>
      <c r="E1412" s="12">
        <v>72.599999999999994</v>
      </c>
      <c r="F1412" s="12">
        <v>26.2</v>
      </c>
      <c r="G1412" s="12">
        <v>31.3</v>
      </c>
      <c r="H1412" s="12">
        <v>7.1</v>
      </c>
      <c r="I1412" s="12">
        <v>25.4</v>
      </c>
      <c r="J1412" s="12">
        <v>54.5</v>
      </c>
      <c r="K1412" s="12">
        <v>58.9</v>
      </c>
      <c r="L1412" s="12">
        <v>51.3</v>
      </c>
      <c r="M1412" s="12">
        <v>41.7</v>
      </c>
      <c r="N1412" s="12">
        <v>75.5</v>
      </c>
      <c r="O1412" s="12">
        <v>51.5</v>
      </c>
      <c r="P1412" s="12">
        <v>71</v>
      </c>
      <c r="Q1412" s="12">
        <v>10.3</v>
      </c>
      <c r="R1412" s="114"/>
      <c r="S1412" s="99"/>
      <c r="T1412" s="99"/>
      <c r="U1412" s="99"/>
      <c r="V1412" s="99"/>
      <c r="W1412" s="99"/>
      <c r="X1412" s="99"/>
      <c r="Y1412" s="99"/>
      <c r="Z1412" s="99"/>
      <c r="AA1412" s="99"/>
      <c r="AB1412" s="99"/>
      <c r="AC1412" s="99"/>
      <c r="AD1412" s="99"/>
      <c r="AE1412" s="99"/>
      <c r="AF1412" s="99"/>
      <c r="AG1412" s="99"/>
      <c r="AH1412" s="99"/>
      <c r="AI1412" s="99"/>
      <c r="AJ1412" s="99"/>
      <c r="AK1412" s="99"/>
      <c r="AL1412" s="99"/>
      <c r="AM1412" s="99"/>
      <c r="AN1412" s="99"/>
      <c r="AO1412" s="52"/>
      <c r="AP1412" s="52"/>
      <c r="AQ1412" s="52"/>
    </row>
    <row r="1413" spans="1:43">
      <c r="A1413" s="1" t="s">
        <v>11</v>
      </c>
      <c r="B1413" s="1">
        <v>13135050308</v>
      </c>
      <c r="C1413" s="1"/>
      <c r="D1413" s="12">
        <v>69.599999999999994</v>
      </c>
      <c r="E1413" s="12">
        <v>72.599999999999994</v>
      </c>
      <c r="F1413" s="12">
        <v>77.900000000000006</v>
      </c>
      <c r="G1413" s="12">
        <v>46.5</v>
      </c>
      <c r="H1413" s="12">
        <v>8.3000000000000007</v>
      </c>
      <c r="I1413" s="12">
        <v>6.9424999999999999</v>
      </c>
      <c r="J1413" s="12">
        <v>3.4</v>
      </c>
      <c r="K1413" s="12">
        <v>8</v>
      </c>
      <c r="L1413" s="12">
        <v>18.100000000000001</v>
      </c>
      <c r="M1413" s="12">
        <v>2.6753999999999998</v>
      </c>
      <c r="N1413" s="12">
        <v>75.5</v>
      </c>
      <c r="O1413" s="12">
        <v>4.5999999999999996</v>
      </c>
      <c r="P1413" s="12">
        <v>4</v>
      </c>
      <c r="Q1413" s="12">
        <v>9</v>
      </c>
      <c r="R1413" s="114"/>
      <c r="S1413" s="99"/>
      <c r="T1413" s="99"/>
      <c r="U1413" s="99"/>
      <c r="V1413" s="99"/>
      <c r="W1413" s="99"/>
      <c r="X1413" s="99"/>
      <c r="Y1413" s="99"/>
      <c r="Z1413" s="99"/>
      <c r="AA1413" s="99"/>
      <c r="AB1413" s="99"/>
      <c r="AC1413" s="99"/>
      <c r="AD1413" s="99"/>
      <c r="AE1413" s="99"/>
      <c r="AF1413" s="99"/>
      <c r="AG1413" s="99"/>
      <c r="AH1413" s="99"/>
      <c r="AI1413" s="99"/>
      <c r="AJ1413" s="99"/>
      <c r="AK1413" s="99"/>
      <c r="AL1413" s="99"/>
      <c r="AM1413" s="99"/>
      <c r="AN1413" s="99"/>
      <c r="AO1413" s="52"/>
      <c r="AP1413" s="52"/>
      <c r="AQ1413" s="52"/>
    </row>
    <row r="1414" spans="1:43">
      <c r="A1414" s="1" t="s">
        <v>11</v>
      </c>
      <c r="B1414" s="1">
        <v>13135050309</v>
      </c>
      <c r="C1414" s="1"/>
      <c r="D1414" s="12">
        <v>72.7</v>
      </c>
      <c r="E1414" s="12">
        <v>73.900000000000006</v>
      </c>
      <c r="F1414" s="12">
        <v>51.7</v>
      </c>
      <c r="G1414" s="12">
        <v>50.7</v>
      </c>
      <c r="H1414" s="12">
        <v>8.8000000000000007</v>
      </c>
      <c r="I1414" s="12">
        <v>1</v>
      </c>
      <c r="J1414" s="12">
        <v>8.3000000000000007</v>
      </c>
      <c r="K1414" s="12">
        <v>14.8</v>
      </c>
      <c r="L1414" s="12">
        <v>33.200000000000003</v>
      </c>
      <c r="M1414" s="12">
        <v>5.7</v>
      </c>
      <c r="N1414" s="12">
        <v>80.3</v>
      </c>
      <c r="O1414" s="12">
        <v>2.6</v>
      </c>
      <c r="P1414" s="12">
        <v>15.2</v>
      </c>
      <c r="Q1414" s="12">
        <v>9.8000000000000007</v>
      </c>
      <c r="R1414" s="114"/>
      <c r="S1414" s="99"/>
      <c r="T1414" s="99"/>
      <c r="U1414" s="99"/>
      <c r="V1414" s="99"/>
      <c r="W1414" s="99"/>
      <c r="X1414" s="99"/>
      <c r="Y1414" s="99"/>
      <c r="Z1414" s="99"/>
      <c r="AA1414" s="99"/>
      <c r="AB1414" s="99"/>
      <c r="AC1414" s="99"/>
      <c r="AD1414" s="99"/>
      <c r="AE1414" s="99"/>
      <c r="AF1414" s="99"/>
      <c r="AG1414" s="99"/>
      <c r="AH1414" s="99"/>
      <c r="AI1414" s="99"/>
      <c r="AJ1414" s="99"/>
      <c r="AK1414" s="99"/>
      <c r="AL1414" s="99"/>
      <c r="AM1414" s="99"/>
      <c r="AN1414" s="99"/>
      <c r="AO1414" s="52"/>
      <c r="AP1414" s="52"/>
      <c r="AQ1414" s="52"/>
    </row>
    <row r="1415" spans="1:43">
      <c r="A1415" s="1" t="s">
        <v>11</v>
      </c>
      <c r="B1415" s="1">
        <v>13135050310</v>
      </c>
      <c r="C1415" s="1"/>
      <c r="D1415" s="12">
        <v>69.599999999999994</v>
      </c>
      <c r="E1415" s="12">
        <v>72.599999999999994</v>
      </c>
      <c r="F1415" s="12">
        <v>45.8</v>
      </c>
      <c r="G1415" s="12">
        <v>46.5</v>
      </c>
      <c r="H1415" s="12">
        <v>7.7</v>
      </c>
      <c r="I1415" s="12">
        <v>13.8</v>
      </c>
      <c r="J1415" s="12">
        <v>23.4</v>
      </c>
      <c r="K1415" s="12">
        <v>17.7</v>
      </c>
      <c r="L1415" s="12">
        <v>29.3</v>
      </c>
      <c r="M1415" s="12">
        <v>5.8</v>
      </c>
      <c r="N1415" s="12">
        <v>75.5</v>
      </c>
      <c r="O1415" s="12">
        <v>4.5</v>
      </c>
      <c r="P1415" s="12">
        <v>14.4</v>
      </c>
      <c r="Q1415" s="12">
        <v>5.8</v>
      </c>
      <c r="R1415" s="114"/>
      <c r="S1415" s="99"/>
      <c r="T1415" s="99"/>
      <c r="U1415" s="99"/>
      <c r="V1415" s="99"/>
      <c r="W1415" s="99"/>
      <c r="X1415" s="99"/>
      <c r="Y1415" s="99"/>
      <c r="Z1415" s="99"/>
      <c r="AA1415" s="99"/>
      <c r="AB1415" s="99"/>
      <c r="AC1415" s="99"/>
      <c r="AD1415" s="99"/>
      <c r="AE1415" s="99"/>
      <c r="AF1415" s="99"/>
      <c r="AG1415" s="99"/>
      <c r="AH1415" s="99"/>
      <c r="AI1415" s="99"/>
      <c r="AJ1415" s="99"/>
      <c r="AK1415" s="99"/>
      <c r="AL1415" s="99"/>
      <c r="AM1415" s="99"/>
      <c r="AN1415" s="99"/>
      <c r="AO1415" s="52"/>
      <c r="AP1415" s="52"/>
      <c r="AQ1415" s="52"/>
    </row>
    <row r="1416" spans="1:43">
      <c r="A1416" s="1" t="s">
        <v>11</v>
      </c>
      <c r="B1416" s="1">
        <v>13135050311</v>
      </c>
      <c r="C1416" s="1"/>
      <c r="D1416" s="12">
        <v>69.599999999999994</v>
      </c>
      <c r="E1416" s="12">
        <v>72.599999999999994</v>
      </c>
      <c r="F1416" s="12">
        <v>33.4</v>
      </c>
      <c r="G1416" s="12">
        <v>31.3</v>
      </c>
      <c r="H1416" s="12">
        <v>8.9</v>
      </c>
      <c r="I1416" s="12">
        <v>1.5</v>
      </c>
      <c r="J1416" s="12">
        <v>9.6</v>
      </c>
      <c r="K1416" s="12">
        <v>4.7</v>
      </c>
      <c r="L1416" s="12">
        <v>29.7</v>
      </c>
      <c r="M1416" s="12">
        <v>2.8</v>
      </c>
      <c r="N1416" s="12">
        <v>75.5</v>
      </c>
      <c r="O1416" s="12">
        <v>5</v>
      </c>
      <c r="P1416" s="12">
        <v>12.4</v>
      </c>
      <c r="Q1416" s="12">
        <v>4.3</v>
      </c>
      <c r="R1416" s="114"/>
      <c r="S1416" s="99"/>
      <c r="T1416" s="99"/>
      <c r="U1416" s="99"/>
      <c r="V1416" s="99"/>
      <c r="W1416" s="99"/>
      <c r="X1416" s="99"/>
      <c r="Y1416" s="99"/>
      <c r="Z1416" s="99"/>
      <c r="AA1416" s="99"/>
      <c r="AB1416" s="99"/>
      <c r="AC1416" s="99"/>
      <c r="AD1416" s="99"/>
      <c r="AE1416" s="99"/>
      <c r="AF1416" s="99"/>
      <c r="AG1416" s="99"/>
      <c r="AH1416" s="99"/>
      <c r="AI1416" s="99"/>
      <c r="AJ1416" s="99"/>
      <c r="AK1416" s="99"/>
      <c r="AL1416" s="99"/>
      <c r="AM1416" s="99"/>
      <c r="AN1416" s="99"/>
      <c r="AO1416" s="52"/>
      <c r="AP1416" s="52"/>
      <c r="AQ1416" s="52"/>
    </row>
    <row r="1417" spans="1:43">
      <c r="A1417" s="1" t="s">
        <v>11</v>
      </c>
      <c r="B1417" s="1">
        <v>13135050313</v>
      </c>
      <c r="C1417" s="1"/>
      <c r="D1417" s="12">
        <v>70.099999999999994</v>
      </c>
      <c r="E1417" s="12">
        <v>72.8</v>
      </c>
      <c r="F1417" s="12">
        <v>34.799999999999997</v>
      </c>
      <c r="G1417" s="12">
        <v>34</v>
      </c>
      <c r="H1417" s="12">
        <v>7.7</v>
      </c>
      <c r="I1417" s="12">
        <v>9</v>
      </c>
      <c r="J1417" s="12">
        <v>22.5</v>
      </c>
      <c r="K1417" s="12">
        <v>37.700000000000003</v>
      </c>
      <c r="L1417" s="12">
        <v>37.200000000000003</v>
      </c>
      <c r="M1417" s="12">
        <v>23.9</v>
      </c>
      <c r="N1417" s="12">
        <v>76.3</v>
      </c>
      <c r="O1417" s="12">
        <v>24</v>
      </c>
      <c r="P1417" s="12">
        <v>36.799999999999997</v>
      </c>
      <c r="Q1417" s="12">
        <v>8</v>
      </c>
      <c r="R1417" s="114"/>
      <c r="S1417" s="99"/>
      <c r="T1417" s="99"/>
      <c r="U1417" s="99"/>
      <c r="V1417" s="99"/>
      <c r="W1417" s="99"/>
      <c r="X1417" s="99"/>
      <c r="Y1417" s="99"/>
      <c r="Z1417" s="99"/>
      <c r="AA1417" s="99"/>
      <c r="AB1417" s="99"/>
      <c r="AC1417" s="99"/>
      <c r="AD1417" s="99"/>
      <c r="AE1417" s="99"/>
      <c r="AF1417" s="99"/>
      <c r="AG1417" s="99"/>
      <c r="AH1417" s="99"/>
      <c r="AI1417" s="99"/>
      <c r="AJ1417" s="99"/>
      <c r="AK1417" s="99"/>
      <c r="AL1417" s="99"/>
      <c r="AM1417" s="99"/>
      <c r="AN1417" s="99"/>
      <c r="AO1417" s="52"/>
      <c r="AP1417" s="52"/>
      <c r="AQ1417" s="52"/>
    </row>
    <row r="1418" spans="1:43">
      <c r="A1418" s="1" t="s">
        <v>11</v>
      </c>
      <c r="B1418" s="1">
        <v>13135050314</v>
      </c>
      <c r="C1418" s="1"/>
      <c r="D1418" s="12">
        <v>71.599999999999994</v>
      </c>
      <c r="E1418" s="12">
        <v>73.5</v>
      </c>
      <c r="F1418" s="12">
        <v>40.299999999999997</v>
      </c>
      <c r="G1418" s="12">
        <v>42.5</v>
      </c>
      <c r="H1418" s="12">
        <v>8</v>
      </c>
      <c r="I1418" s="12">
        <v>23.5</v>
      </c>
      <c r="J1418" s="12">
        <v>27</v>
      </c>
      <c r="K1418" s="12">
        <v>35.799999999999997</v>
      </c>
      <c r="L1418" s="12">
        <v>32.200000000000003</v>
      </c>
      <c r="M1418" s="12">
        <v>26.2</v>
      </c>
      <c r="N1418" s="12">
        <v>78.8</v>
      </c>
      <c r="O1418" s="12">
        <v>12.7</v>
      </c>
      <c r="P1418" s="12">
        <v>42.4</v>
      </c>
      <c r="Q1418" s="12">
        <v>10.4</v>
      </c>
      <c r="R1418" s="114"/>
      <c r="S1418" s="99"/>
      <c r="T1418" s="99"/>
      <c r="U1418" s="99"/>
      <c r="V1418" s="99"/>
      <c r="W1418" s="99"/>
      <c r="X1418" s="99"/>
      <c r="Y1418" s="99"/>
      <c r="Z1418" s="99"/>
      <c r="AA1418" s="99"/>
      <c r="AB1418" s="99"/>
      <c r="AC1418" s="99"/>
      <c r="AD1418" s="99"/>
      <c r="AE1418" s="99"/>
      <c r="AF1418" s="99"/>
      <c r="AG1418" s="99"/>
      <c r="AH1418" s="99"/>
      <c r="AI1418" s="99"/>
      <c r="AJ1418" s="99"/>
      <c r="AK1418" s="99"/>
      <c r="AL1418" s="99"/>
      <c r="AM1418" s="99"/>
      <c r="AN1418" s="99"/>
      <c r="AO1418" s="52"/>
      <c r="AP1418" s="52"/>
      <c r="AQ1418" s="52"/>
    </row>
    <row r="1419" spans="1:43">
      <c r="A1419" s="1" t="s">
        <v>11</v>
      </c>
      <c r="B1419" s="1">
        <v>13135050315</v>
      </c>
      <c r="C1419" s="1"/>
      <c r="D1419" s="12">
        <v>69.599999999999994</v>
      </c>
      <c r="E1419" s="12">
        <v>72.599999999999994</v>
      </c>
      <c r="F1419" s="12">
        <v>42.1</v>
      </c>
      <c r="G1419" s="12">
        <v>46.5</v>
      </c>
      <c r="H1419" s="12">
        <v>7.6</v>
      </c>
      <c r="I1419" s="12">
        <v>16.3</v>
      </c>
      <c r="J1419" s="12">
        <v>41.4</v>
      </c>
      <c r="K1419" s="12">
        <v>39.6</v>
      </c>
      <c r="L1419" s="12">
        <v>40</v>
      </c>
      <c r="M1419" s="12">
        <v>16.399999999999999</v>
      </c>
      <c r="N1419" s="12">
        <v>75.5</v>
      </c>
      <c r="O1419" s="12">
        <v>11.3</v>
      </c>
      <c r="P1419" s="12">
        <v>34.299999999999997</v>
      </c>
      <c r="Q1419" s="12">
        <v>15.5</v>
      </c>
      <c r="R1419" s="114"/>
      <c r="S1419" s="99"/>
      <c r="T1419" s="99"/>
      <c r="U1419" s="99"/>
      <c r="V1419" s="99"/>
      <c r="W1419" s="99"/>
      <c r="X1419" s="99"/>
      <c r="Y1419" s="99"/>
      <c r="Z1419" s="99"/>
      <c r="AA1419" s="99"/>
      <c r="AB1419" s="99"/>
      <c r="AC1419" s="99"/>
      <c r="AD1419" s="99"/>
      <c r="AE1419" s="99"/>
      <c r="AF1419" s="99"/>
      <c r="AG1419" s="99"/>
      <c r="AH1419" s="99"/>
      <c r="AI1419" s="99"/>
      <c r="AJ1419" s="99"/>
      <c r="AK1419" s="99"/>
      <c r="AL1419" s="99"/>
      <c r="AM1419" s="99"/>
      <c r="AN1419" s="99"/>
      <c r="AO1419" s="52"/>
      <c r="AP1419" s="52"/>
      <c r="AQ1419" s="52"/>
    </row>
    <row r="1420" spans="1:43">
      <c r="A1420" s="1" t="s">
        <v>11</v>
      </c>
      <c r="B1420" s="1">
        <v>13135050317</v>
      </c>
      <c r="C1420" s="1"/>
      <c r="D1420" s="12">
        <v>69.599999999999994</v>
      </c>
      <c r="E1420" s="12">
        <v>72.599999999999994</v>
      </c>
      <c r="F1420" s="12">
        <v>45.8</v>
      </c>
      <c r="G1420" s="12">
        <v>46.5</v>
      </c>
      <c r="H1420" s="12">
        <v>9</v>
      </c>
      <c r="I1420" s="12">
        <v>36.5</v>
      </c>
      <c r="J1420" s="12">
        <v>19.7</v>
      </c>
      <c r="K1420" s="12">
        <v>37.299999999999997</v>
      </c>
      <c r="L1420" s="12">
        <v>33.799999999999997</v>
      </c>
      <c r="M1420" s="12">
        <v>23.2</v>
      </c>
      <c r="N1420" s="12">
        <v>75.5</v>
      </c>
      <c r="O1420" s="12">
        <v>20.8</v>
      </c>
      <c r="P1420" s="12">
        <v>52.3</v>
      </c>
      <c r="Q1420" s="12">
        <v>11.6</v>
      </c>
      <c r="R1420" s="114"/>
      <c r="S1420" s="99"/>
      <c r="T1420" s="99"/>
      <c r="U1420" s="99"/>
      <c r="V1420" s="99"/>
      <c r="W1420" s="99"/>
      <c r="X1420" s="99"/>
      <c r="Y1420" s="99"/>
      <c r="Z1420" s="99"/>
      <c r="AA1420" s="99"/>
      <c r="AB1420" s="99"/>
      <c r="AC1420" s="99"/>
      <c r="AD1420" s="99"/>
      <c r="AE1420" s="99"/>
      <c r="AF1420" s="99"/>
      <c r="AG1420" s="99"/>
      <c r="AH1420" s="99"/>
      <c r="AI1420" s="99"/>
      <c r="AJ1420" s="99"/>
      <c r="AK1420" s="99"/>
      <c r="AL1420" s="99"/>
      <c r="AM1420" s="99"/>
      <c r="AN1420" s="99"/>
      <c r="AO1420" s="52"/>
      <c r="AP1420" s="52"/>
      <c r="AQ1420" s="52"/>
    </row>
    <row r="1421" spans="1:43">
      <c r="A1421" s="1" t="s">
        <v>11</v>
      </c>
      <c r="B1421" s="1">
        <v>13135050318</v>
      </c>
      <c r="C1421" s="1"/>
      <c r="D1421" s="12">
        <v>69.599999999999994</v>
      </c>
      <c r="E1421" s="12">
        <v>72.599999999999994</v>
      </c>
      <c r="F1421" s="12">
        <v>45.8</v>
      </c>
      <c r="G1421" s="12">
        <v>46.5</v>
      </c>
      <c r="H1421" s="12">
        <v>9.4</v>
      </c>
      <c r="I1421" s="12">
        <v>47.9</v>
      </c>
      <c r="J1421" s="12">
        <v>38.200000000000003</v>
      </c>
      <c r="K1421" s="12">
        <v>50.4</v>
      </c>
      <c r="L1421" s="12">
        <v>42.2</v>
      </c>
      <c r="M1421" s="12">
        <v>21.3</v>
      </c>
      <c r="N1421" s="12">
        <v>75.5</v>
      </c>
      <c r="O1421" s="12">
        <v>19.2</v>
      </c>
      <c r="P1421" s="12">
        <v>37.1</v>
      </c>
      <c r="Q1421" s="12">
        <v>8.8000000000000007</v>
      </c>
      <c r="R1421" s="114"/>
      <c r="S1421" s="99"/>
      <c r="T1421" s="99"/>
      <c r="U1421" s="99"/>
      <c r="V1421" s="99"/>
      <c r="W1421" s="99"/>
      <c r="X1421" s="99"/>
      <c r="Y1421" s="99"/>
      <c r="Z1421" s="99"/>
      <c r="AA1421" s="99"/>
      <c r="AB1421" s="99"/>
      <c r="AC1421" s="99"/>
      <c r="AD1421" s="99"/>
      <c r="AE1421" s="99"/>
      <c r="AF1421" s="99"/>
      <c r="AG1421" s="99"/>
      <c r="AH1421" s="99"/>
      <c r="AI1421" s="99"/>
      <c r="AJ1421" s="99"/>
      <c r="AK1421" s="99"/>
      <c r="AL1421" s="99"/>
      <c r="AM1421" s="99"/>
      <c r="AN1421" s="99"/>
      <c r="AO1421" s="52"/>
      <c r="AP1421" s="52"/>
      <c r="AQ1421" s="52"/>
    </row>
    <row r="1422" spans="1:43">
      <c r="A1422" s="1" t="s">
        <v>11</v>
      </c>
      <c r="B1422" s="1">
        <v>13135050319</v>
      </c>
      <c r="C1422" s="1"/>
      <c r="D1422" s="12">
        <v>69.599999999999994</v>
      </c>
      <c r="E1422" s="12">
        <v>72.599999999999994</v>
      </c>
      <c r="F1422" s="12">
        <v>33.6</v>
      </c>
      <c r="G1422" s="12">
        <v>31.3</v>
      </c>
      <c r="H1422" s="12">
        <v>9.4</v>
      </c>
      <c r="I1422" s="12">
        <v>22.5</v>
      </c>
      <c r="J1422" s="12">
        <v>44.7</v>
      </c>
      <c r="K1422" s="12">
        <v>57.5</v>
      </c>
      <c r="L1422" s="12">
        <v>46.3</v>
      </c>
      <c r="M1422" s="12">
        <v>36</v>
      </c>
      <c r="N1422" s="12">
        <v>75.5</v>
      </c>
      <c r="O1422" s="12">
        <v>39.200000000000003</v>
      </c>
      <c r="P1422" s="12">
        <v>48.8</v>
      </c>
      <c r="Q1422" s="12">
        <v>8.1999999999999993</v>
      </c>
      <c r="R1422" s="114"/>
      <c r="S1422" s="99"/>
      <c r="T1422" s="99"/>
      <c r="U1422" s="99"/>
      <c r="V1422" s="99"/>
      <c r="W1422" s="99"/>
      <c r="X1422" s="99"/>
      <c r="Y1422" s="99"/>
      <c r="Z1422" s="99"/>
      <c r="AA1422" s="99"/>
      <c r="AB1422" s="99"/>
      <c r="AC1422" s="99"/>
      <c r="AD1422" s="99"/>
      <c r="AE1422" s="99"/>
      <c r="AF1422" s="99"/>
      <c r="AG1422" s="99"/>
      <c r="AH1422" s="99"/>
      <c r="AI1422" s="99"/>
      <c r="AJ1422" s="99"/>
      <c r="AK1422" s="99"/>
      <c r="AL1422" s="99"/>
      <c r="AM1422" s="99"/>
      <c r="AN1422" s="99"/>
      <c r="AO1422" s="52"/>
      <c r="AP1422" s="52"/>
      <c r="AQ1422" s="52"/>
    </row>
    <row r="1423" spans="1:43">
      <c r="A1423" s="1" t="s">
        <v>11</v>
      </c>
      <c r="B1423" s="1">
        <v>13135050320</v>
      </c>
      <c r="C1423" s="1"/>
      <c r="D1423" s="12">
        <v>69.599999999999994</v>
      </c>
      <c r="E1423" s="12">
        <v>72.599999999999994</v>
      </c>
      <c r="F1423" s="12">
        <v>34.6</v>
      </c>
      <c r="G1423" s="12">
        <v>31.3</v>
      </c>
      <c r="H1423" s="12">
        <v>8.9</v>
      </c>
      <c r="I1423" s="12">
        <v>29.8</v>
      </c>
      <c r="J1423" s="12">
        <v>64.3</v>
      </c>
      <c r="K1423" s="12">
        <v>58.4</v>
      </c>
      <c r="L1423" s="12">
        <v>58</v>
      </c>
      <c r="M1423" s="12">
        <v>45.1</v>
      </c>
      <c r="N1423" s="12">
        <v>75.5</v>
      </c>
      <c r="O1423" s="12">
        <v>35.700000000000003</v>
      </c>
      <c r="P1423" s="12">
        <v>58.6</v>
      </c>
      <c r="Q1423" s="12">
        <v>18.8</v>
      </c>
      <c r="R1423" s="114"/>
      <c r="S1423" s="99"/>
      <c r="T1423" s="99"/>
      <c r="U1423" s="99"/>
      <c r="V1423" s="99"/>
      <c r="W1423" s="99"/>
      <c r="X1423" s="99"/>
      <c r="Y1423" s="99"/>
      <c r="Z1423" s="99"/>
      <c r="AA1423" s="99"/>
      <c r="AB1423" s="99"/>
      <c r="AC1423" s="99"/>
      <c r="AD1423" s="99"/>
      <c r="AE1423" s="99"/>
      <c r="AF1423" s="99"/>
      <c r="AG1423" s="99"/>
      <c r="AH1423" s="99"/>
      <c r="AI1423" s="99"/>
      <c r="AJ1423" s="99"/>
      <c r="AK1423" s="99"/>
      <c r="AL1423" s="99"/>
      <c r="AM1423" s="99"/>
      <c r="AN1423" s="99"/>
      <c r="AO1423" s="52"/>
      <c r="AP1423" s="52"/>
      <c r="AQ1423" s="52"/>
    </row>
    <row r="1424" spans="1:43">
      <c r="A1424" s="1" t="s">
        <v>11</v>
      </c>
      <c r="B1424" s="1">
        <v>13135050321</v>
      </c>
      <c r="C1424" s="1"/>
      <c r="D1424" s="12">
        <v>69.599999999999994</v>
      </c>
      <c r="E1424" s="12">
        <v>72.599999999999994</v>
      </c>
      <c r="F1424" s="12">
        <v>56.3</v>
      </c>
      <c r="G1424" s="12">
        <v>46.5</v>
      </c>
      <c r="H1424" s="12">
        <v>5.2</v>
      </c>
      <c r="I1424" s="12">
        <v>0.5</v>
      </c>
      <c r="J1424" s="12">
        <v>2.6</v>
      </c>
      <c r="K1424" s="12">
        <v>6.5</v>
      </c>
      <c r="L1424" s="12">
        <v>33.1</v>
      </c>
      <c r="M1424" s="12">
        <v>5.7168000000000001</v>
      </c>
      <c r="N1424" s="12">
        <v>75.5</v>
      </c>
      <c r="O1424" s="12">
        <v>2</v>
      </c>
      <c r="P1424" s="12">
        <v>3.9</v>
      </c>
      <c r="Q1424" s="12">
        <v>8.4</v>
      </c>
      <c r="R1424" s="114"/>
      <c r="S1424" s="99"/>
      <c r="T1424" s="99"/>
      <c r="U1424" s="99"/>
      <c r="V1424" s="99"/>
      <c r="W1424" s="99"/>
      <c r="X1424" s="99"/>
      <c r="Y1424" s="99"/>
      <c r="Z1424" s="99"/>
      <c r="AA1424" s="99"/>
      <c r="AB1424" s="99"/>
      <c r="AC1424" s="99"/>
      <c r="AD1424" s="99"/>
      <c r="AE1424" s="99"/>
      <c r="AF1424" s="99"/>
      <c r="AG1424" s="99"/>
      <c r="AH1424" s="99"/>
      <c r="AI1424" s="99"/>
      <c r="AJ1424" s="99"/>
      <c r="AK1424" s="99"/>
      <c r="AL1424" s="99"/>
      <c r="AM1424" s="99"/>
      <c r="AN1424" s="99"/>
      <c r="AO1424" s="52"/>
      <c r="AP1424" s="52"/>
      <c r="AQ1424" s="52"/>
    </row>
    <row r="1425" spans="1:43">
      <c r="A1425" s="1" t="s">
        <v>11</v>
      </c>
      <c r="B1425" s="1">
        <v>13135050322</v>
      </c>
      <c r="C1425" s="1"/>
      <c r="D1425" s="12">
        <v>69.599999999999994</v>
      </c>
      <c r="E1425" s="12">
        <v>72.599999999999994</v>
      </c>
      <c r="F1425" s="12">
        <v>81.3</v>
      </c>
      <c r="G1425" s="12">
        <v>46.5</v>
      </c>
      <c r="H1425" s="12">
        <v>10.1</v>
      </c>
      <c r="I1425" s="12">
        <v>4.0999999999999996</v>
      </c>
      <c r="J1425" s="12">
        <v>0.7</v>
      </c>
      <c r="K1425" s="12">
        <v>1.3</v>
      </c>
      <c r="L1425" s="12">
        <v>19.899999999999999</v>
      </c>
      <c r="M1425" s="12">
        <v>2.7961</v>
      </c>
      <c r="N1425" s="12">
        <v>75.5</v>
      </c>
      <c r="O1425" s="12">
        <v>1.5</v>
      </c>
      <c r="P1425" s="12">
        <v>5.5</v>
      </c>
      <c r="Q1425" s="12">
        <v>6.1</v>
      </c>
      <c r="R1425" s="114"/>
      <c r="S1425" s="99"/>
      <c r="T1425" s="99"/>
      <c r="U1425" s="99"/>
      <c r="V1425" s="99"/>
      <c r="W1425" s="99"/>
      <c r="X1425" s="99"/>
      <c r="Y1425" s="99"/>
      <c r="Z1425" s="99"/>
      <c r="AA1425" s="99"/>
      <c r="AB1425" s="99"/>
      <c r="AC1425" s="99"/>
      <c r="AD1425" s="99"/>
      <c r="AE1425" s="99"/>
      <c r="AF1425" s="99"/>
      <c r="AG1425" s="99"/>
      <c r="AH1425" s="99"/>
      <c r="AI1425" s="99"/>
      <c r="AJ1425" s="99"/>
      <c r="AK1425" s="99"/>
      <c r="AL1425" s="99"/>
      <c r="AM1425" s="99"/>
      <c r="AN1425" s="99"/>
      <c r="AO1425" s="52"/>
      <c r="AP1425" s="52"/>
      <c r="AQ1425" s="52"/>
    </row>
    <row r="1426" spans="1:43">
      <c r="A1426" s="1" t="s">
        <v>11</v>
      </c>
      <c r="B1426" s="1">
        <v>13135050410</v>
      </c>
      <c r="C1426" s="1"/>
      <c r="D1426" s="12">
        <v>55.3</v>
      </c>
      <c r="E1426" s="12">
        <v>65.099999999999994</v>
      </c>
      <c r="F1426" s="12">
        <v>38.200000000000003</v>
      </c>
      <c r="G1426" s="12">
        <v>28.3</v>
      </c>
      <c r="H1426" s="12">
        <v>6.5</v>
      </c>
      <c r="I1426" s="12">
        <v>16.5</v>
      </c>
      <c r="J1426" s="12">
        <v>43.3</v>
      </c>
      <c r="K1426" s="12">
        <v>49.2</v>
      </c>
      <c r="L1426" s="12">
        <v>44.9</v>
      </c>
      <c r="M1426" s="12">
        <v>26.9</v>
      </c>
      <c r="N1426" s="12">
        <v>65.2</v>
      </c>
      <c r="O1426" s="12">
        <v>27.8</v>
      </c>
      <c r="P1426" s="12">
        <v>38.700000000000003</v>
      </c>
      <c r="Q1426" s="12">
        <v>20.2</v>
      </c>
      <c r="R1426" s="114"/>
      <c r="S1426" s="99"/>
      <c r="T1426" s="99"/>
      <c r="U1426" s="99"/>
      <c r="V1426" s="99"/>
      <c r="W1426" s="99"/>
      <c r="X1426" s="99"/>
      <c r="Y1426" s="99"/>
      <c r="Z1426" s="99"/>
      <c r="AA1426" s="99"/>
      <c r="AB1426" s="99"/>
      <c r="AC1426" s="99"/>
      <c r="AD1426" s="99"/>
      <c r="AE1426" s="99"/>
      <c r="AF1426" s="99"/>
      <c r="AG1426" s="99"/>
      <c r="AH1426" s="99"/>
      <c r="AI1426" s="99"/>
      <c r="AJ1426" s="99"/>
      <c r="AK1426" s="99"/>
      <c r="AL1426" s="99"/>
      <c r="AM1426" s="99"/>
      <c r="AN1426" s="99"/>
      <c r="AO1426" s="52"/>
      <c r="AP1426" s="52"/>
      <c r="AQ1426" s="52"/>
    </row>
    <row r="1427" spans="1:43">
      <c r="A1427" s="1" t="s">
        <v>11</v>
      </c>
      <c r="B1427" s="1">
        <v>13135050415</v>
      </c>
      <c r="C1427" s="1"/>
      <c r="D1427" s="12">
        <v>74.099999999999994</v>
      </c>
      <c r="E1427" s="12">
        <v>68.5</v>
      </c>
      <c r="F1427" s="12">
        <v>47.4</v>
      </c>
      <c r="G1427" s="12">
        <v>37.5</v>
      </c>
      <c r="H1427" s="12">
        <v>6.8</v>
      </c>
      <c r="I1427" s="12">
        <v>11.7</v>
      </c>
      <c r="J1427" s="12">
        <v>6.5</v>
      </c>
      <c r="K1427" s="12">
        <v>9.3000000000000007</v>
      </c>
      <c r="L1427" s="12">
        <v>24</v>
      </c>
      <c r="M1427" s="12">
        <v>9</v>
      </c>
      <c r="N1427" s="12">
        <v>80.599999999999994</v>
      </c>
      <c r="O1427" s="12">
        <v>5.0999999999999996</v>
      </c>
      <c r="P1427" s="12">
        <v>14.8</v>
      </c>
      <c r="Q1427" s="12">
        <v>12.5</v>
      </c>
      <c r="R1427" s="114"/>
      <c r="S1427" s="99"/>
      <c r="T1427" s="99"/>
      <c r="U1427" s="99"/>
      <c r="V1427" s="99"/>
      <c r="W1427" s="99"/>
      <c r="X1427" s="99"/>
      <c r="Y1427" s="99"/>
      <c r="Z1427" s="99"/>
      <c r="AA1427" s="99"/>
      <c r="AB1427" s="99"/>
      <c r="AC1427" s="99"/>
      <c r="AD1427" s="99"/>
      <c r="AE1427" s="99"/>
      <c r="AF1427" s="99"/>
      <c r="AG1427" s="99"/>
      <c r="AH1427" s="99"/>
      <c r="AI1427" s="99"/>
      <c r="AJ1427" s="99"/>
      <c r="AK1427" s="99"/>
      <c r="AL1427" s="99"/>
      <c r="AM1427" s="99"/>
      <c r="AN1427" s="99"/>
      <c r="AO1427" s="52"/>
      <c r="AP1427" s="52"/>
      <c r="AQ1427" s="52"/>
    </row>
    <row r="1428" spans="1:43">
      <c r="A1428" s="1" t="s">
        <v>11</v>
      </c>
      <c r="B1428" s="1">
        <v>13135050416</v>
      </c>
      <c r="C1428" s="1"/>
      <c r="D1428" s="12">
        <v>74.099999999999994</v>
      </c>
      <c r="E1428" s="12">
        <v>68.5</v>
      </c>
      <c r="F1428" s="12">
        <v>43.3</v>
      </c>
      <c r="G1428" s="12">
        <v>37.5</v>
      </c>
      <c r="H1428" s="12">
        <v>6.8</v>
      </c>
      <c r="I1428" s="12">
        <v>11.8</v>
      </c>
      <c r="J1428" s="12">
        <v>20.6</v>
      </c>
      <c r="K1428" s="12">
        <v>26.6</v>
      </c>
      <c r="L1428" s="12">
        <v>35.200000000000003</v>
      </c>
      <c r="M1428" s="12">
        <v>29.8</v>
      </c>
      <c r="N1428" s="12">
        <v>80.599999999999994</v>
      </c>
      <c r="O1428" s="12">
        <v>8</v>
      </c>
      <c r="P1428" s="12">
        <v>22.9</v>
      </c>
      <c r="Q1428" s="12">
        <v>21.7</v>
      </c>
      <c r="R1428" s="114"/>
      <c r="S1428" s="99"/>
      <c r="T1428" s="99"/>
      <c r="U1428" s="99"/>
      <c r="V1428" s="99"/>
      <c r="W1428" s="99"/>
      <c r="X1428" s="99"/>
      <c r="Y1428" s="99"/>
      <c r="Z1428" s="99"/>
      <c r="AA1428" s="99"/>
      <c r="AB1428" s="99"/>
      <c r="AC1428" s="99"/>
      <c r="AD1428" s="99"/>
      <c r="AE1428" s="99"/>
      <c r="AF1428" s="99"/>
      <c r="AG1428" s="99"/>
      <c r="AH1428" s="99"/>
      <c r="AI1428" s="99"/>
      <c r="AJ1428" s="99"/>
      <c r="AK1428" s="99"/>
      <c r="AL1428" s="99"/>
      <c r="AM1428" s="99"/>
      <c r="AN1428" s="99"/>
      <c r="AO1428" s="52"/>
      <c r="AP1428" s="52"/>
      <c r="AQ1428" s="52"/>
    </row>
    <row r="1429" spans="1:43">
      <c r="A1429" s="1" t="s">
        <v>11</v>
      </c>
      <c r="B1429" s="1">
        <v>13135050417</v>
      </c>
      <c r="C1429" s="1"/>
      <c r="D1429" s="12">
        <v>52</v>
      </c>
      <c r="E1429" s="12">
        <v>63.2</v>
      </c>
      <c r="F1429" s="12">
        <v>28.6</v>
      </c>
      <c r="G1429" s="12">
        <v>34.1</v>
      </c>
      <c r="H1429" s="12">
        <v>5.9</v>
      </c>
      <c r="I1429" s="12">
        <v>32.200000000000003</v>
      </c>
      <c r="J1429" s="12">
        <v>52</v>
      </c>
      <c r="K1429" s="12">
        <v>74.400000000000006</v>
      </c>
      <c r="L1429" s="12">
        <v>66</v>
      </c>
      <c r="M1429" s="12">
        <v>52.1</v>
      </c>
      <c r="N1429" s="12">
        <v>62.8</v>
      </c>
      <c r="O1429" s="12">
        <v>51.2</v>
      </c>
      <c r="P1429" s="12">
        <v>68.400000000000006</v>
      </c>
      <c r="Q1429" s="12">
        <v>10</v>
      </c>
      <c r="R1429" s="114"/>
      <c r="S1429" s="99"/>
      <c r="T1429" s="99"/>
      <c r="U1429" s="99"/>
      <c r="V1429" s="99"/>
      <c r="W1429" s="99"/>
      <c r="X1429" s="99"/>
      <c r="Y1429" s="99"/>
      <c r="Z1429" s="99"/>
      <c r="AA1429" s="99"/>
      <c r="AB1429" s="99"/>
      <c r="AC1429" s="99"/>
      <c r="AD1429" s="99"/>
      <c r="AE1429" s="99"/>
      <c r="AF1429" s="99"/>
      <c r="AG1429" s="99"/>
      <c r="AH1429" s="99"/>
      <c r="AI1429" s="99"/>
      <c r="AJ1429" s="99"/>
      <c r="AK1429" s="99"/>
      <c r="AL1429" s="99"/>
      <c r="AM1429" s="99"/>
      <c r="AN1429" s="99"/>
      <c r="AO1429" s="52"/>
      <c r="AP1429" s="52"/>
      <c r="AQ1429" s="52"/>
    </row>
    <row r="1430" spans="1:43">
      <c r="A1430" s="1" t="s">
        <v>11</v>
      </c>
      <c r="B1430" s="1">
        <v>13135050418</v>
      </c>
      <c r="C1430" s="1"/>
      <c r="D1430" s="12">
        <v>52</v>
      </c>
      <c r="E1430" s="12">
        <v>63.2</v>
      </c>
      <c r="F1430" s="12">
        <v>28.3</v>
      </c>
      <c r="G1430" s="12">
        <v>34.1</v>
      </c>
      <c r="H1430" s="12">
        <v>6.6</v>
      </c>
      <c r="I1430" s="12">
        <v>20.6</v>
      </c>
      <c r="J1430" s="12">
        <v>45.5</v>
      </c>
      <c r="K1430" s="12">
        <v>71.2</v>
      </c>
      <c r="L1430" s="12">
        <v>49.7</v>
      </c>
      <c r="M1430" s="12">
        <v>39.1</v>
      </c>
      <c r="N1430" s="12">
        <v>62.8</v>
      </c>
      <c r="O1430" s="12">
        <v>39.4</v>
      </c>
      <c r="P1430" s="12">
        <v>69.5</v>
      </c>
      <c r="Q1430" s="12">
        <v>13.7</v>
      </c>
      <c r="R1430" s="114"/>
      <c r="S1430" s="99"/>
      <c r="T1430" s="99"/>
      <c r="U1430" s="99"/>
      <c r="V1430" s="99"/>
      <c r="W1430" s="99"/>
      <c r="X1430" s="99"/>
      <c r="Y1430" s="99"/>
      <c r="Z1430" s="99"/>
      <c r="AA1430" s="99"/>
      <c r="AB1430" s="99"/>
      <c r="AC1430" s="99"/>
      <c r="AD1430" s="99"/>
      <c r="AE1430" s="99"/>
      <c r="AF1430" s="99"/>
      <c r="AG1430" s="99"/>
      <c r="AH1430" s="99"/>
      <c r="AI1430" s="99"/>
      <c r="AJ1430" s="99"/>
      <c r="AK1430" s="99"/>
      <c r="AL1430" s="99"/>
      <c r="AM1430" s="99"/>
      <c r="AN1430" s="99"/>
      <c r="AO1430" s="52"/>
      <c r="AP1430" s="52"/>
      <c r="AQ1430" s="52"/>
    </row>
    <row r="1431" spans="1:43">
      <c r="A1431" s="1" t="s">
        <v>11</v>
      </c>
      <c r="B1431" s="1">
        <v>13135050419</v>
      </c>
      <c r="C1431" s="1"/>
      <c r="D1431" s="12">
        <v>52</v>
      </c>
      <c r="E1431" s="12">
        <v>63.2</v>
      </c>
      <c r="F1431" s="12">
        <v>35.4</v>
      </c>
      <c r="G1431" s="12">
        <v>33.700000000000003</v>
      </c>
      <c r="H1431" s="12">
        <v>8.5</v>
      </c>
      <c r="I1431" s="12">
        <v>23.5</v>
      </c>
      <c r="J1431" s="12">
        <v>39.299999999999997</v>
      </c>
      <c r="K1431" s="12">
        <v>62.6</v>
      </c>
      <c r="L1431" s="12">
        <v>48.1</v>
      </c>
      <c r="M1431" s="12">
        <v>36.700000000000003</v>
      </c>
      <c r="N1431" s="12">
        <v>62.8</v>
      </c>
      <c r="O1431" s="12">
        <v>34.299999999999997</v>
      </c>
      <c r="P1431" s="12">
        <v>63.1</v>
      </c>
      <c r="Q1431" s="12">
        <v>16.899999999999999</v>
      </c>
      <c r="R1431" s="114"/>
      <c r="S1431" s="99"/>
      <c r="T1431" s="99"/>
      <c r="U1431" s="99"/>
      <c r="V1431" s="99"/>
      <c r="W1431" s="99"/>
      <c r="X1431" s="99"/>
      <c r="Y1431" s="99"/>
      <c r="Z1431" s="99"/>
      <c r="AA1431" s="99"/>
      <c r="AB1431" s="99"/>
      <c r="AC1431" s="99"/>
      <c r="AD1431" s="99"/>
      <c r="AE1431" s="99"/>
      <c r="AF1431" s="99"/>
      <c r="AG1431" s="99"/>
      <c r="AH1431" s="99"/>
      <c r="AI1431" s="99"/>
      <c r="AJ1431" s="99"/>
      <c r="AK1431" s="99"/>
      <c r="AL1431" s="99"/>
      <c r="AM1431" s="99"/>
      <c r="AN1431" s="99"/>
      <c r="AO1431" s="52"/>
      <c r="AP1431" s="52"/>
      <c r="AQ1431" s="52"/>
    </row>
    <row r="1432" spans="1:43">
      <c r="A1432" s="1" t="s">
        <v>11</v>
      </c>
      <c r="B1432" s="1">
        <v>13135050421</v>
      </c>
      <c r="C1432" s="1"/>
      <c r="D1432" s="12">
        <v>52</v>
      </c>
      <c r="E1432" s="12">
        <v>63.2</v>
      </c>
      <c r="F1432" s="12">
        <v>38.9</v>
      </c>
      <c r="G1432" s="12">
        <v>20.8</v>
      </c>
      <c r="H1432" s="12">
        <v>8</v>
      </c>
      <c r="I1432" s="12">
        <v>10.4</v>
      </c>
      <c r="J1432" s="12">
        <v>30.3</v>
      </c>
      <c r="K1432" s="12">
        <v>56.1</v>
      </c>
      <c r="L1432" s="12">
        <v>46.7</v>
      </c>
      <c r="M1432" s="12">
        <v>36.5</v>
      </c>
      <c r="N1432" s="12">
        <v>62.8</v>
      </c>
      <c r="O1432" s="12">
        <v>31.3</v>
      </c>
      <c r="P1432" s="12">
        <v>50.3</v>
      </c>
      <c r="Q1432" s="12">
        <v>10.6</v>
      </c>
      <c r="R1432" s="114"/>
      <c r="S1432" s="99"/>
      <c r="T1432" s="99"/>
      <c r="U1432" s="99"/>
      <c r="V1432" s="99"/>
      <c r="W1432" s="99"/>
      <c r="X1432" s="99"/>
      <c r="Y1432" s="99"/>
      <c r="Z1432" s="99"/>
      <c r="AA1432" s="99"/>
      <c r="AB1432" s="99"/>
      <c r="AC1432" s="99"/>
      <c r="AD1432" s="99"/>
      <c r="AE1432" s="99"/>
      <c r="AF1432" s="99"/>
      <c r="AG1432" s="99"/>
      <c r="AH1432" s="99"/>
      <c r="AI1432" s="99"/>
      <c r="AJ1432" s="99"/>
      <c r="AK1432" s="99"/>
      <c r="AL1432" s="99"/>
      <c r="AM1432" s="99"/>
      <c r="AN1432" s="99"/>
      <c r="AO1432" s="52"/>
      <c r="AP1432" s="52"/>
      <c r="AQ1432" s="52"/>
    </row>
    <row r="1433" spans="1:43">
      <c r="A1433" s="1" t="s">
        <v>11</v>
      </c>
      <c r="B1433" s="1">
        <v>13135050422</v>
      </c>
      <c r="C1433" s="1"/>
      <c r="D1433" s="12">
        <v>52</v>
      </c>
      <c r="E1433" s="12">
        <v>63.2</v>
      </c>
      <c r="F1433" s="12">
        <v>34.799999999999997</v>
      </c>
      <c r="G1433" s="12">
        <v>20.3</v>
      </c>
      <c r="H1433" s="12">
        <v>8.8000000000000007</v>
      </c>
      <c r="I1433" s="12">
        <v>23.3</v>
      </c>
      <c r="J1433" s="12">
        <v>50.5</v>
      </c>
      <c r="K1433" s="12">
        <v>59.3</v>
      </c>
      <c r="L1433" s="12">
        <v>59.4</v>
      </c>
      <c r="M1433" s="12">
        <v>40.799999999999997</v>
      </c>
      <c r="N1433" s="12">
        <v>62.8</v>
      </c>
      <c r="O1433" s="12">
        <v>34.9</v>
      </c>
      <c r="P1433" s="12">
        <v>63.1</v>
      </c>
      <c r="Q1433" s="12">
        <v>14.6</v>
      </c>
      <c r="R1433" s="114"/>
      <c r="S1433" s="99"/>
      <c r="T1433" s="99"/>
      <c r="U1433" s="99"/>
      <c r="V1433" s="99"/>
      <c r="W1433" s="99"/>
      <c r="X1433" s="99"/>
      <c r="Y1433" s="99"/>
      <c r="Z1433" s="99"/>
      <c r="AA1433" s="99"/>
      <c r="AB1433" s="99"/>
      <c r="AC1433" s="99"/>
      <c r="AD1433" s="99"/>
      <c r="AE1433" s="99"/>
      <c r="AF1433" s="99"/>
      <c r="AG1433" s="99"/>
      <c r="AH1433" s="99"/>
      <c r="AI1433" s="99"/>
      <c r="AJ1433" s="99"/>
      <c r="AK1433" s="99"/>
      <c r="AL1433" s="99"/>
      <c r="AM1433" s="99"/>
      <c r="AN1433" s="99"/>
      <c r="AO1433" s="52"/>
      <c r="AP1433" s="52"/>
      <c r="AQ1433" s="52"/>
    </row>
    <row r="1434" spans="1:43">
      <c r="A1434" s="1" t="s">
        <v>11</v>
      </c>
      <c r="B1434" s="1">
        <v>13135050423</v>
      </c>
      <c r="C1434" s="1"/>
      <c r="D1434" s="12">
        <v>55.9</v>
      </c>
      <c r="E1434" s="12">
        <v>61.3</v>
      </c>
      <c r="F1434" s="12">
        <v>36.299999999999997</v>
      </c>
      <c r="G1434" s="12">
        <v>39.4</v>
      </c>
      <c r="H1434" s="12">
        <v>7.7</v>
      </c>
      <c r="I1434" s="12">
        <v>15.7</v>
      </c>
      <c r="J1434" s="12">
        <v>63.2</v>
      </c>
      <c r="K1434" s="12">
        <v>59.4</v>
      </c>
      <c r="L1434" s="12">
        <v>52.8</v>
      </c>
      <c r="M1434" s="12">
        <v>26.1</v>
      </c>
      <c r="N1434" s="12">
        <v>67</v>
      </c>
      <c r="O1434" s="12">
        <v>18.899999999999999</v>
      </c>
      <c r="P1434" s="12">
        <v>56.1</v>
      </c>
      <c r="Q1434" s="12">
        <v>8.6</v>
      </c>
      <c r="R1434" s="114"/>
      <c r="S1434" s="99"/>
      <c r="T1434" s="99"/>
      <c r="U1434" s="99"/>
      <c r="V1434" s="99"/>
      <c r="W1434" s="99"/>
      <c r="X1434" s="99"/>
      <c r="Y1434" s="99"/>
      <c r="Z1434" s="99"/>
      <c r="AA1434" s="99"/>
      <c r="AB1434" s="99"/>
      <c r="AC1434" s="99"/>
      <c r="AD1434" s="99"/>
      <c r="AE1434" s="99"/>
      <c r="AF1434" s="99"/>
      <c r="AG1434" s="99"/>
      <c r="AH1434" s="99"/>
      <c r="AI1434" s="99"/>
      <c r="AJ1434" s="99"/>
      <c r="AK1434" s="99"/>
      <c r="AL1434" s="99"/>
      <c r="AM1434" s="99"/>
      <c r="AN1434" s="99"/>
      <c r="AO1434" s="52"/>
      <c r="AP1434" s="52"/>
      <c r="AQ1434" s="52"/>
    </row>
    <row r="1435" spans="1:43">
      <c r="A1435" s="1" t="s">
        <v>11</v>
      </c>
      <c r="B1435" s="1">
        <v>13135050424</v>
      </c>
      <c r="C1435" s="1"/>
      <c r="D1435" s="12">
        <v>52.4</v>
      </c>
      <c r="E1435" s="12">
        <v>63</v>
      </c>
      <c r="F1435" s="12">
        <v>34.700000000000003</v>
      </c>
      <c r="G1435" s="12">
        <v>21.9</v>
      </c>
      <c r="H1435" s="12">
        <v>9.1999999999999993</v>
      </c>
      <c r="I1435" s="12">
        <v>30</v>
      </c>
      <c r="J1435" s="12">
        <v>39.799999999999997</v>
      </c>
      <c r="K1435" s="12">
        <v>49.1</v>
      </c>
      <c r="L1435" s="12">
        <v>41.1</v>
      </c>
      <c r="M1435" s="12">
        <v>32.5</v>
      </c>
      <c r="N1435" s="12">
        <v>63.3</v>
      </c>
      <c r="O1435" s="12">
        <v>32</v>
      </c>
      <c r="P1435" s="12">
        <v>55.3</v>
      </c>
      <c r="Q1435" s="12">
        <v>9.5</v>
      </c>
      <c r="R1435" s="114"/>
      <c r="S1435" s="99"/>
      <c r="T1435" s="99"/>
      <c r="U1435" s="99"/>
      <c r="V1435" s="99"/>
      <c r="W1435" s="99"/>
      <c r="X1435" s="99"/>
      <c r="Y1435" s="99"/>
      <c r="Z1435" s="99"/>
      <c r="AA1435" s="99"/>
      <c r="AB1435" s="99"/>
      <c r="AC1435" s="99"/>
      <c r="AD1435" s="99"/>
      <c r="AE1435" s="99"/>
      <c r="AF1435" s="99"/>
      <c r="AG1435" s="99"/>
      <c r="AH1435" s="99"/>
      <c r="AI1435" s="99"/>
      <c r="AJ1435" s="99"/>
      <c r="AK1435" s="99"/>
      <c r="AL1435" s="99"/>
      <c r="AM1435" s="99"/>
      <c r="AN1435" s="99"/>
      <c r="AO1435" s="52"/>
      <c r="AP1435" s="52"/>
      <c r="AQ1435" s="52"/>
    </row>
    <row r="1436" spans="1:43">
      <c r="A1436" s="1" t="s">
        <v>11</v>
      </c>
      <c r="B1436" s="1">
        <v>13135050425</v>
      </c>
      <c r="C1436" s="1"/>
      <c r="D1436" s="12">
        <v>88.5</v>
      </c>
      <c r="E1436" s="12">
        <v>84.8</v>
      </c>
      <c r="F1436" s="12">
        <v>64.8</v>
      </c>
      <c r="G1436" s="12">
        <v>57.7</v>
      </c>
      <c r="H1436" s="12">
        <v>4.2</v>
      </c>
      <c r="I1436" s="12">
        <v>5.4</v>
      </c>
      <c r="J1436" s="12">
        <v>2.4</v>
      </c>
      <c r="K1436" s="12">
        <v>18.899999999999999</v>
      </c>
      <c r="L1436" s="12">
        <v>25.8</v>
      </c>
      <c r="M1436" s="12">
        <v>8.5</v>
      </c>
      <c r="N1436" s="12">
        <v>87.3</v>
      </c>
      <c r="O1436" s="12">
        <v>7.1</v>
      </c>
      <c r="P1436" s="12">
        <v>15.2</v>
      </c>
      <c r="Q1436" s="12">
        <v>9.1</v>
      </c>
      <c r="R1436" s="114"/>
      <c r="S1436" s="99"/>
      <c r="T1436" s="99"/>
      <c r="U1436" s="99"/>
      <c r="V1436" s="99"/>
      <c r="W1436" s="99"/>
      <c r="X1436" s="99"/>
      <c r="Y1436" s="99"/>
      <c r="Z1436" s="99"/>
      <c r="AA1436" s="99"/>
      <c r="AB1436" s="99"/>
      <c r="AC1436" s="99"/>
      <c r="AD1436" s="99"/>
      <c r="AE1436" s="99"/>
      <c r="AF1436" s="99"/>
      <c r="AG1436" s="99"/>
      <c r="AH1436" s="99"/>
      <c r="AI1436" s="99"/>
      <c r="AJ1436" s="99"/>
      <c r="AK1436" s="99"/>
      <c r="AL1436" s="99"/>
      <c r="AM1436" s="99"/>
      <c r="AN1436" s="99"/>
      <c r="AO1436" s="52"/>
      <c r="AP1436" s="52"/>
      <c r="AQ1436" s="52"/>
    </row>
    <row r="1437" spans="1:43">
      <c r="A1437" s="1" t="s">
        <v>11</v>
      </c>
      <c r="B1437" s="1">
        <v>13135050426</v>
      </c>
      <c r="C1437" s="1"/>
      <c r="D1437" s="12">
        <v>88.5</v>
      </c>
      <c r="E1437" s="12">
        <v>84.8</v>
      </c>
      <c r="F1437" s="12">
        <v>62.3</v>
      </c>
      <c r="G1437" s="12">
        <v>57.7</v>
      </c>
      <c r="H1437" s="12">
        <v>3.8</v>
      </c>
      <c r="I1437" s="12">
        <v>10.7</v>
      </c>
      <c r="J1437" s="12">
        <v>14.3</v>
      </c>
      <c r="K1437" s="12">
        <v>16.399999999999999</v>
      </c>
      <c r="L1437" s="12">
        <v>27.5</v>
      </c>
      <c r="M1437" s="12">
        <v>8.8000000000000007</v>
      </c>
      <c r="N1437" s="12">
        <v>87.3</v>
      </c>
      <c r="O1437" s="12">
        <v>7.5</v>
      </c>
      <c r="P1437" s="12">
        <v>16.399999999999999</v>
      </c>
      <c r="Q1437" s="12">
        <v>9.3000000000000007</v>
      </c>
      <c r="R1437" s="114"/>
      <c r="S1437" s="99"/>
      <c r="T1437" s="99"/>
      <c r="U1437" s="99"/>
      <c r="V1437" s="99"/>
      <c r="W1437" s="99"/>
      <c r="X1437" s="99"/>
      <c r="Y1437" s="99"/>
      <c r="Z1437" s="99"/>
      <c r="AA1437" s="99"/>
      <c r="AB1437" s="99"/>
      <c r="AC1437" s="99"/>
      <c r="AD1437" s="99"/>
      <c r="AE1437" s="99"/>
      <c r="AF1437" s="99"/>
      <c r="AG1437" s="99"/>
      <c r="AH1437" s="99"/>
      <c r="AI1437" s="99"/>
      <c r="AJ1437" s="99"/>
      <c r="AK1437" s="99"/>
      <c r="AL1437" s="99"/>
      <c r="AM1437" s="99"/>
      <c r="AN1437" s="99"/>
      <c r="AO1437" s="52"/>
      <c r="AP1437" s="52"/>
      <c r="AQ1437" s="52"/>
    </row>
    <row r="1438" spans="1:43">
      <c r="A1438" s="1" t="s">
        <v>11</v>
      </c>
      <c r="B1438" s="1">
        <v>13135050427</v>
      </c>
      <c r="C1438" s="1"/>
      <c r="D1438" s="12">
        <v>89.2</v>
      </c>
      <c r="E1438" s="12">
        <v>86.7</v>
      </c>
      <c r="F1438" s="12">
        <v>57.6</v>
      </c>
      <c r="G1438" s="12">
        <v>58.5</v>
      </c>
      <c r="H1438" s="12">
        <v>6.7</v>
      </c>
      <c r="I1438" s="12">
        <v>20.399999999999999</v>
      </c>
      <c r="J1438" s="12">
        <v>26.5</v>
      </c>
      <c r="K1438" s="12">
        <v>21.9</v>
      </c>
      <c r="L1438" s="12">
        <v>37.799999999999997</v>
      </c>
      <c r="M1438" s="12">
        <v>10.3</v>
      </c>
      <c r="N1438" s="12">
        <v>87.5</v>
      </c>
      <c r="O1438" s="12">
        <v>11.1</v>
      </c>
      <c r="P1438" s="12">
        <v>21.5</v>
      </c>
      <c r="Q1438" s="12">
        <v>12.6</v>
      </c>
      <c r="R1438" s="114"/>
      <c r="S1438" s="99"/>
      <c r="T1438" s="99"/>
      <c r="U1438" s="99"/>
      <c r="V1438" s="99"/>
      <c r="W1438" s="99"/>
      <c r="X1438" s="99"/>
      <c r="Y1438" s="99"/>
      <c r="Z1438" s="99"/>
      <c r="AA1438" s="99"/>
      <c r="AB1438" s="99"/>
      <c r="AC1438" s="99"/>
      <c r="AD1438" s="99"/>
      <c r="AE1438" s="99"/>
      <c r="AF1438" s="99"/>
      <c r="AG1438" s="99"/>
      <c r="AH1438" s="99"/>
      <c r="AI1438" s="99"/>
      <c r="AJ1438" s="99"/>
      <c r="AK1438" s="99"/>
      <c r="AL1438" s="99"/>
      <c r="AM1438" s="99"/>
      <c r="AN1438" s="99"/>
      <c r="AO1438" s="52"/>
      <c r="AP1438" s="52"/>
      <c r="AQ1438" s="52"/>
    </row>
    <row r="1439" spans="1:43">
      <c r="A1439" s="1" t="s">
        <v>11</v>
      </c>
      <c r="B1439" s="1">
        <v>13135050428</v>
      </c>
      <c r="C1439" s="1"/>
      <c r="D1439" s="12">
        <v>88.5</v>
      </c>
      <c r="E1439" s="12">
        <v>84.8</v>
      </c>
      <c r="F1439" s="12">
        <v>74.400000000000006</v>
      </c>
      <c r="G1439" s="12">
        <v>57.7</v>
      </c>
      <c r="H1439" s="12">
        <v>6.3</v>
      </c>
      <c r="I1439" s="12">
        <v>11.2</v>
      </c>
      <c r="J1439" s="12">
        <v>7</v>
      </c>
      <c r="K1439" s="12">
        <v>10.6</v>
      </c>
      <c r="L1439" s="12">
        <v>29.3</v>
      </c>
      <c r="M1439" s="12">
        <v>10.042400000000001</v>
      </c>
      <c r="N1439" s="12">
        <v>87.3</v>
      </c>
      <c r="O1439" s="12">
        <v>10.3</v>
      </c>
      <c r="P1439" s="12">
        <v>13.5</v>
      </c>
      <c r="Q1439" s="12">
        <v>7.7</v>
      </c>
      <c r="R1439" s="114"/>
      <c r="S1439" s="99"/>
      <c r="T1439" s="99"/>
      <c r="U1439" s="99"/>
      <c r="V1439" s="99"/>
      <c r="W1439" s="99"/>
      <c r="X1439" s="99"/>
      <c r="Y1439" s="99"/>
      <c r="Z1439" s="99"/>
      <c r="AA1439" s="99"/>
      <c r="AB1439" s="99"/>
      <c r="AC1439" s="99"/>
      <c r="AD1439" s="99"/>
      <c r="AE1439" s="99"/>
      <c r="AF1439" s="99"/>
      <c r="AG1439" s="99"/>
      <c r="AH1439" s="99"/>
      <c r="AI1439" s="99"/>
      <c r="AJ1439" s="99"/>
      <c r="AK1439" s="99"/>
      <c r="AL1439" s="99"/>
      <c r="AM1439" s="99"/>
      <c r="AN1439" s="99"/>
      <c r="AO1439" s="52"/>
      <c r="AP1439" s="52"/>
      <c r="AQ1439" s="52"/>
    </row>
    <row r="1440" spans="1:43">
      <c r="A1440" s="1" t="s">
        <v>11</v>
      </c>
      <c r="B1440" s="1">
        <v>13135050429</v>
      </c>
      <c r="C1440" s="1"/>
      <c r="D1440" s="12">
        <v>89.4</v>
      </c>
      <c r="E1440" s="12">
        <v>87.6</v>
      </c>
      <c r="F1440" s="12">
        <v>71.400000000000006</v>
      </c>
      <c r="G1440" s="12">
        <v>58.9</v>
      </c>
      <c r="H1440" s="12">
        <v>2.8</v>
      </c>
      <c r="I1440" s="12">
        <v>15.8</v>
      </c>
      <c r="J1440" s="12">
        <v>3.4</v>
      </c>
      <c r="K1440" s="12">
        <v>15.3</v>
      </c>
      <c r="L1440" s="12">
        <v>26.2</v>
      </c>
      <c r="M1440" s="12">
        <v>5.3</v>
      </c>
      <c r="N1440" s="12">
        <v>87.5</v>
      </c>
      <c r="O1440" s="12">
        <v>7.5</v>
      </c>
      <c r="P1440" s="12">
        <v>15.1</v>
      </c>
      <c r="Q1440" s="12">
        <v>6.5</v>
      </c>
      <c r="R1440" s="114"/>
      <c r="S1440" s="99"/>
      <c r="T1440" s="99"/>
      <c r="U1440" s="99"/>
      <c r="V1440" s="99"/>
      <c r="W1440" s="99"/>
      <c r="X1440" s="99"/>
      <c r="Y1440" s="99"/>
      <c r="Z1440" s="99"/>
      <c r="AA1440" s="99"/>
      <c r="AB1440" s="99"/>
      <c r="AC1440" s="99"/>
      <c r="AD1440" s="99"/>
      <c r="AE1440" s="99"/>
      <c r="AF1440" s="99"/>
      <c r="AG1440" s="99"/>
      <c r="AH1440" s="99"/>
      <c r="AI1440" s="99"/>
      <c r="AJ1440" s="99"/>
      <c r="AK1440" s="99"/>
      <c r="AL1440" s="99"/>
      <c r="AM1440" s="99"/>
      <c r="AN1440" s="99"/>
      <c r="AO1440" s="52"/>
      <c r="AP1440" s="52"/>
      <c r="AQ1440" s="52"/>
    </row>
    <row r="1441" spans="1:43">
      <c r="A1441" s="1" t="s">
        <v>11</v>
      </c>
      <c r="B1441" s="1">
        <v>13135050430</v>
      </c>
      <c r="C1441" s="1"/>
      <c r="D1441" s="12">
        <v>88.5</v>
      </c>
      <c r="E1441" s="12">
        <v>84.8</v>
      </c>
      <c r="F1441" s="12">
        <v>65.7</v>
      </c>
      <c r="G1441" s="12">
        <v>57.7</v>
      </c>
      <c r="H1441" s="12">
        <v>7.1</v>
      </c>
      <c r="I1441" s="12">
        <v>11</v>
      </c>
      <c r="J1441" s="12">
        <v>11.1</v>
      </c>
      <c r="K1441" s="12">
        <v>23.4</v>
      </c>
      <c r="L1441" s="12">
        <v>37.5</v>
      </c>
      <c r="M1441" s="12">
        <v>13.7</v>
      </c>
      <c r="N1441" s="12">
        <v>87.3</v>
      </c>
      <c r="O1441" s="12">
        <v>10.5</v>
      </c>
      <c r="P1441" s="12">
        <v>22</v>
      </c>
      <c r="Q1441" s="12">
        <v>9.1999999999999993</v>
      </c>
      <c r="R1441" s="114"/>
      <c r="S1441" s="99"/>
      <c r="T1441" s="99"/>
      <c r="U1441" s="99"/>
      <c r="V1441" s="99"/>
      <c r="W1441" s="99"/>
      <c r="X1441" s="99"/>
      <c r="Y1441" s="99"/>
      <c r="Z1441" s="99"/>
      <c r="AA1441" s="99"/>
      <c r="AB1441" s="99"/>
      <c r="AC1441" s="99"/>
      <c r="AD1441" s="99"/>
      <c r="AE1441" s="99"/>
      <c r="AF1441" s="99"/>
      <c r="AG1441" s="99"/>
      <c r="AH1441" s="99"/>
      <c r="AI1441" s="99"/>
      <c r="AJ1441" s="99"/>
      <c r="AK1441" s="99"/>
      <c r="AL1441" s="99"/>
      <c r="AM1441" s="99"/>
      <c r="AN1441" s="99"/>
      <c r="AO1441" s="52"/>
      <c r="AP1441" s="52"/>
      <c r="AQ1441" s="52"/>
    </row>
    <row r="1442" spans="1:43">
      <c r="A1442" s="1" t="s">
        <v>11</v>
      </c>
      <c r="B1442" s="1">
        <v>13135050431</v>
      </c>
      <c r="C1442" s="1"/>
      <c r="D1442" s="12">
        <v>81.3</v>
      </c>
      <c r="E1442" s="12">
        <v>80.599999999999994</v>
      </c>
      <c r="F1442" s="12">
        <v>44.8</v>
      </c>
      <c r="G1442" s="12">
        <v>49</v>
      </c>
      <c r="H1442" s="12">
        <v>8.1</v>
      </c>
      <c r="I1442" s="12">
        <v>12.2</v>
      </c>
      <c r="J1442" s="12">
        <v>30.1</v>
      </c>
      <c r="K1442" s="12">
        <v>41.4</v>
      </c>
      <c r="L1442" s="12">
        <v>43.5</v>
      </c>
      <c r="M1442" s="12">
        <v>23.6</v>
      </c>
      <c r="N1442" s="12">
        <v>82.9</v>
      </c>
      <c r="O1442" s="12">
        <v>24.6</v>
      </c>
      <c r="P1442" s="12">
        <v>40.799999999999997</v>
      </c>
      <c r="Q1442" s="12">
        <v>13.3</v>
      </c>
      <c r="R1442" s="114"/>
      <c r="S1442" s="99"/>
      <c r="T1442" s="99"/>
      <c r="U1442" s="99"/>
      <c r="V1442" s="99"/>
      <c r="W1442" s="99"/>
      <c r="X1442" s="99"/>
      <c r="Y1442" s="99"/>
      <c r="Z1442" s="99"/>
      <c r="AA1442" s="99"/>
      <c r="AB1442" s="99"/>
      <c r="AC1442" s="99"/>
      <c r="AD1442" s="99"/>
      <c r="AE1442" s="99"/>
      <c r="AF1442" s="99"/>
      <c r="AG1442" s="99"/>
      <c r="AH1442" s="99"/>
      <c r="AI1442" s="99"/>
      <c r="AJ1442" s="99"/>
      <c r="AK1442" s="99"/>
      <c r="AL1442" s="99"/>
      <c r="AM1442" s="99"/>
      <c r="AN1442" s="99"/>
      <c r="AO1442" s="52"/>
      <c r="AP1442" s="52"/>
      <c r="AQ1442" s="52"/>
    </row>
    <row r="1443" spans="1:43">
      <c r="A1443" s="1" t="s">
        <v>11</v>
      </c>
      <c r="B1443" s="1">
        <v>13135050432</v>
      </c>
      <c r="C1443" s="1"/>
      <c r="D1443" s="12">
        <v>59.6</v>
      </c>
      <c r="E1443" s="12">
        <v>67.7</v>
      </c>
      <c r="F1443" s="12">
        <v>38.200000000000003</v>
      </c>
      <c r="G1443" s="12">
        <v>36.5</v>
      </c>
      <c r="H1443" s="12">
        <v>10.8</v>
      </c>
      <c r="I1443" s="12">
        <v>16.8</v>
      </c>
      <c r="J1443" s="12">
        <v>8.1</v>
      </c>
      <c r="K1443" s="12">
        <v>32.200000000000003</v>
      </c>
      <c r="L1443" s="12">
        <v>39.4</v>
      </c>
      <c r="M1443" s="12">
        <v>24</v>
      </c>
      <c r="N1443" s="12">
        <v>68.3</v>
      </c>
      <c r="O1443" s="12">
        <v>15.9</v>
      </c>
      <c r="P1443" s="12">
        <v>35.5</v>
      </c>
      <c r="Q1443" s="12">
        <v>8</v>
      </c>
      <c r="R1443" s="114"/>
      <c r="S1443" s="99"/>
      <c r="T1443" s="99"/>
      <c r="U1443" s="99"/>
      <c r="V1443" s="99"/>
      <c r="W1443" s="99"/>
      <c r="X1443" s="99"/>
      <c r="Y1443" s="99"/>
      <c r="Z1443" s="99"/>
      <c r="AA1443" s="99"/>
      <c r="AB1443" s="99"/>
      <c r="AC1443" s="99"/>
      <c r="AD1443" s="99"/>
      <c r="AE1443" s="99"/>
      <c r="AF1443" s="99"/>
      <c r="AG1443" s="99"/>
      <c r="AH1443" s="99"/>
      <c r="AI1443" s="99"/>
      <c r="AJ1443" s="99"/>
      <c r="AK1443" s="99"/>
      <c r="AL1443" s="99"/>
      <c r="AM1443" s="99"/>
      <c r="AN1443" s="99"/>
      <c r="AO1443" s="52"/>
      <c r="AP1443" s="52"/>
      <c r="AQ1443" s="52"/>
    </row>
    <row r="1444" spans="1:43">
      <c r="A1444" s="1" t="s">
        <v>11</v>
      </c>
      <c r="B1444" s="1">
        <v>13135050433</v>
      </c>
      <c r="C1444" s="1"/>
      <c r="D1444" s="12">
        <v>52</v>
      </c>
      <c r="E1444" s="12">
        <v>63.2</v>
      </c>
      <c r="F1444" s="12">
        <v>28.9</v>
      </c>
      <c r="G1444" s="12">
        <v>34.1</v>
      </c>
      <c r="H1444" s="12">
        <v>5.8</v>
      </c>
      <c r="I1444" s="12">
        <v>19</v>
      </c>
      <c r="J1444" s="12">
        <v>20.5</v>
      </c>
      <c r="K1444" s="12">
        <v>51.8</v>
      </c>
      <c r="L1444" s="12">
        <v>55.4</v>
      </c>
      <c r="M1444" s="12">
        <v>30.8</v>
      </c>
      <c r="N1444" s="12">
        <v>62.8</v>
      </c>
      <c r="O1444" s="12">
        <v>22.9</v>
      </c>
      <c r="P1444" s="12">
        <v>39.200000000000003</v>
      </c>
      <c r="Q1444" s="12">
        <v>9.6</v>
      </c>
      <c r="R1444" s="114"/>
      <c r="S1444" s="99"/>
      <c r="T1444" s="99"/>
      <c r="U1444" s="99"/>
      <c r="V1444" s="99"/>
      <c r="W1444" s="99"/>
      <c r="X1444" s="99"/>
      <c r="Y1444" s="99"/>
      <c r="Z1444" s="99"/>
      <c r="AA1444" s="99"/>
      <c r="AB1444" s="99"/>
      <c r="AC1444" s="99"/>
      <c r="AD1444" s="99"/>
      <c r="AE1444" s="99"/>
      <c r="AF1444" s="99"/>
      <c r="AG1444" s="99"/>
      <c r="AH1444" s="99"/>
      <c r="AI1444" s="99"/>
      <c r="AJ1444" s="99"/>
      <c r="AK1444" s="99"/>
      <c r="AL1444" s="99"/>
      <c r="AM1444" s="99"/>
      <c r="AN1444" s="99"/>
      <c r="AO1444" s="52"/>
      <c r="AP1444" s="52"/>
      <c r="AQ1444" s="52"/>
    </row>
    <row r="1445" spans="1:43">
      <c r="A1445" s="1" t="s">
        <v>11</v>
      </c>
      <c r="B1445" s="1">
        <v>13135050434</v>
      </c>
      <c r="C1445" s="1"/>
      <c r="D1445" s="12">
        <v>52</v>
      </c>
      <c r="E1445" s="12">
        <v>63.2</v>
      </c>
      <c r="F1445" s="12">
        <v>32</v>
      </c>
      <c r="G1445" s="12">
        <v>34.1</v>
      </c>
      <c r="H1445" s="12">
        <v>6.8</v>
      </c>
      <c r="I1445" s="12">
        <v>37.5</v>
      </c>
      <c r="J1445" s="12">
        <v>62</v>
      </c>
      <c r="K1445" s="12">
        <v>67.7</v>
      </c>
      <c r="L1445" s="12">
        <v>45.1</v>
      </c>
      <c r="M1445" s="12">
        <v>44.8</v>
      </c>
      <c r="N1445" s="12">
        <v>62.8</v>
      </c>
      <c r="O1445" s="12">
        <v>45.6</v>
      </c>
      <c r="P1445" s="12">
        <v>67.900000000000006</v>
      </c>
      <c r="Q1445" s="12">
        <v>12</v>
      </c>
      <c r="R1445" s="114"/>
      <c r="S1445" s="99"/>
      <c r="T1445" s="99"/>
      <c r="U1445" s="99"/>
      <c r="V1445" s="99"/>
      <c r="W1445" s="99"/>
      <c r="X1445" s="99"/>
      <c r="Y1445" s="99"/>
      <c r="Z1445" s="99"/>
      <c r="AA1445" s="99"/>
      <c r="AB1445" s="99"/>
      <c r="AC1445" s="99"/>
      <c r="AD1445" s="99"/>
      <c r="AE1445" s="99"/>
      <c r="AF1445" s="99"/>
      <c r="AG1445" s="99"/>
      <c r="AH1445" s="99"/>
      <c r="AI1445" s="99"/>
      <c r="AJ1445" s="99"/>
      <c r="AK1445" s="99"/>
      <c r="AL1445" s="99"/>
      <c r="AM1445" s="99"/>
      <c r="AN1445" s="99"/>
      <c r="AO1445" s="52"/>
      <c r="AP1445" s="52"/>
      <c r="AQ1445" s="52"/>
    </row>
    <row r="1446" spans="1:43">
      <c r="A1446" s="1" t="s">
        <v>11</v>
      </c>
      <c r="B1446" s="1">
        <v>13135050435</v>
      </c>
      <c r="C1446" s="1"/>
      <c r="D1446" s="12">
        <v>69</v>
      </c>
      <c r="E1446" s="12">
        <v>72.5</v>
      </c>
      <c r="F1446" s="12">
        <v>38.4</v>
      </c>
      <c r="G1446" s="12">
        <v>32.799999999999997</v>
      </c>
      <c r="H1446" s="12">
        <v>6.8</v>
      </c>
      <c r="I1446" s="12">
        <v>23.2</v>
      </c>
      <c r="J1446" s="12">
        <v>18.5</v>
      </c>
      <c r="K1446" s="12">
        <v>42.6</v>
      </c>
      <c r="L1446" s="12">
        <v>32.4</v>
      </c>
      <c r="M1446" s="12">
        <v>34.200000000000003</v>
      </c>
      <c r="N1446" s="12">
        <v>75</v>
      </c>
      <c r="O1446" s="12">
        <v>28.2</v>
      </c>
      <c r="P1446" s="12">
        <v>38.700000000000003</v>
      </c>
      <c r="Q1446" s="12">
        <v>15.9</v>
      </c>
      <c r="R1446" s="114"/>
      <c r="S1446" s="99"/>
      <c r="T1446" s="99"/>
      <c r="U1446" s="99"/>
      <c r="V1446" s="99"/>
      <c r="W1446" s="99"/>
      <c r="X1446" s="99"/>
      <c r="Y1446" s="99"/>
      <c r="Z1446" s="99"/>
      <c r="AA1446" s="99"/>
      <c r="AB1446" s="99"/>
      <c r="AC1446" s="99"/>
      <c r="AD1446" s="99"/>
      <c r="AE1446" s="99"/>
      <c r="AF1446" s="99"/>
      <c r="AG1446" s="99"/>
      <c r="AH1446" s="99"/>
      <c r="AI1446" s="99"/>
      <c r="AJ1446" s="99"/>
      <c r="AK1446" s="99"/>
      <c r="AL1446" s="99"/>
      <c r="AM1446" s="99"/>
      <c r="AN1446" s="99"/>
      <c r="AO1446" s="52"/>
      <c r="AP1446" s="52"/>
      <c r="AQ1446" s="52"/>
    </row>
    <row r="1447" spans="1:43">
      <c r="A1447" s="1" t="s">
        <v>11</v>
      </c>
      <c r="B1447" s="1">
        <v>13135050436</v>
      </c>
      <c r="C1447" s="1"/>
      <c r="D1447" s="12">
        <v>73.900000000000006</v>
      </c>
      <c r="E1447" s="12">
        <v>73.2</v>
      </c>
      <c r="F1447" s="12">
        <v>43.6</v>
      </c>
      <c r="G1447" s="12">
        <v>48.5</v>
      </c>
      <c r="H1447" s="12">
        <v>7.7</v>
      </c>
      <c r="I1447" s="12">
        <v>17.100000000000001</v>
      </c>
      <c r="J1447" s="12">
        <v>27.8</v>
      </c>
      <c r="K1447" s="12">
        <v>40.4</v>
      </c>
      <c r="L1447" s="12">
        <v>44.7</v>
      </c>
      <c r="M1447" s="12">
        <v>18</v>
      </c>
      <c r="N1447" s="12">
        <v>78.400000000000006</v>
      </c>
      <c r="O1447" s="12">
        <v>27.2</v>
      </c>
      <c r="P1447" s="12">
        <v>42.8</v>
      </c>
      <c r="Q1447" s="12">
        <v>14</v>
      </c>
      <c r="R1447" s="114"/>
      <c r="S1447" s="99"/>
      <c r="T1447" s="99"/>
      <c r="U1447" s="99"/>
      <c r="V1447" s="99"/>
      <c r="W1447" s="99"/>
      <c r="X1447" s="99"/>
      <c r="Y1447" s="99"/>
      <c r="Z1447" s="99"/>
      <c r="AA1447" s="99"/>
      <c r="AB1447" s="99"/>
      <c r="AC1447" s="99"/>
      <c r="AD1447" s="99"/>
      <c r="AE1447" s="99"/>
      <c r="AF1447" s="99"/>
      <c r="AG1447" s="99"/>
      <c r="AH1447" s="99"/>
      <c r="AI1447" s="99"/>
      <c r="AJ1447" s="99"/>
      <c r="AK1447" s="99"/>
      <c r="AL1447" s="99"/>
      <c r="AM1447" s="99"/>
      <c r="AN1447" s="99"/>
      <c r="AO1447" s="52"/>
      <c r="AP1447" s="52"/>
      <c r="AQ1447" s="52"/>
    </row>
    <row r="1448" spans="1:43">
      <c r="A1448" s="1" t="s">
        <v>11</v>
      </c>
      <c r="B1448" s="1">
        <v>13135050511</v>
      </c>
      <c r="C1448" s="1"/>
      <c r="D1448" s="12">
        <v>86.5</v>
      </c>
      <c r="E1448" s="12">
        <v>82.2</v>
      </c>
      <c r="F1448" s="12">
        <v>55.1</v>
      </c>
      <c r="G1448" s="12">
        <v>50.5</v>
      </c>
      <c r="H1448" s="12">
        <v>8.4</v>
      </c>
      <c r="I1448" s="12">
        <v>24.7</v>
      </c>
      <c r="J1448" s="12">
        <v>26.7</v>
      </c>
      <c r="K1448" s="12">
        <v>40.6</v>
      </c>
      <c r="L1448" s="12">
        <v>40.299999999999997</v>
      </c>
      <c r="M1448" s="12">
        <v>17.899999999999999</v>
      </c>
      <c r="N1448" s="12">
        <v>87.2</v>
      </c>
      <c r="O1448" s="12">
        <v>15.7</v>
      </c>
      <c r="P1448" s="12">
        <v>36.299999999999997</v>
      </c>
      <c r="Q1448" s="12">
        <v>8.9</v>
      </c>
      <c r="R1448" s="114"/>
      <c r="S1448" s="99"/>
      <c r="T1448" s="99"/>
      <c r="U1448" s="99"/>
      <c r="V1448" s="99"/>
      <c r="W1448" s="99"/>
      <c r="X1448" s="99"/>
      <c r="Y1448" s="99"/>
      <c r="Z1448" s="99"/>
      <c r="AA1448" s="99"/>
      <c r="AB1448" s="99"/>
      <c r="AC1448" s="99"/>
      <c r="AD1448" s="99"/>
      <c r="AE1448" s="99"/>
      <c r="AF1448" s="99"/>
      <c r="AG1448" s="99"/>
      <c r="AH1448" s="99"/>
      <c r="AI1448" s="99"/>
      <c r="AJ1448" s="99"/>
      <c r="AK1448" s="99"/>
      <c r="AL1448" s="99"/>
      <c r="AM1448" s="99"/>
      <c r="AN1448" s="99"/>
      <c r="AO1448" s="52"/>
      <c r="AP1448" s="52"/>
      <c r="AQ1448" s="52"/>
    </row>
    <row r="1449" spans="1:43">
      <c r="A1449" s="1" t="s">
        <v>11</v>
      </c>
      <c r="B1449" s="1">
        <v>13135050520</v>
      </c>
      <c r="C1449" s="1"/>
      <c r="D1449" s="12">
        <v>73.099999999999994</v>
      </c>
      <c r="E1449" s="12">
        <v>74.5</v>
      </c>
      <c r="F1449" s="12">
        <v>28.6</v>
      </c>
      <c r="G1449" s="12">
        <v>37.5</v>
      </c>
      <c r="H1449" s="12">
        <v>10.8</v>
      </c>
      <c r="I1449" s="12">
        <v>20.6</v>
      </c>
      <c r="J1449" s="12">
        <v>28.3</v>
      </c>
      <c r="K1449" s="12">
        <v>58.7</v>
      </c>
      <c r="L1449" s="12">
        <v>54.1</v>
      </c>
      <c r="M1449" s="12">
        <v>19.100000000000001</v>
      </c>
      <c r="N1449" s="12">
        <v>80</v>
      </c>
      <c r="O1449" s="12">
        <v>20.5</v>
      </c>
      <c r="P1449" s="12">
        <v>33.5</v>
      </c>
      <c r="Q1449" s="12">
        <v>17.7</v>
      </c>
      <c r="R1449" s="114"/>
      <c r="S1449" s="99"/>
      <c r="T1449" s="99"/>
      <c r="U1449" s="99"/>
      <c r="V1449" s="99"/>
      <c r="W1449" s="99"/>
      <c r="X1449" s="99"/>
      <c r="Y1449" s="99"/>
      <c r="Z1449" s="99"/>
      <c r="AA1449" s="99"/>
      <c r="AB1449" s="99"/>
      <c r="AC1449" s="99"/>
      <c r="AD1449" s="99"/>
      <c r="AE1449" s="99"/>
      <c r="AF1449" s="99"/>
      <c r="AG1449" s="99"/>
      <c r="AH1449" s="99"/>
      <c r="AI1449" s="99"/>
      <c r="AJ1449" s="99"/>
      <c r="AK1449" s="99"/>
      <c r="AL1449" s="99"/>
      <c r="AM1449" s="99"/>
      <c r="AN1449" s="99"/>
      <c r="AO1449" s="52"/>
      <c r="AP1449" s="52"/>
      <c r="AQ1449" s="52"/>
    </row>
    <row r="1450" spans="1:43">
      <c r="A1450" s="1" t="s">
        <v>11</v>
      </c>
      <c r="B1450" s="1">
        <v>13135050521</v>
      </c>
      <c r="C1450" s="1"/>
      <c r="D1450" s="12">
        <v>73.099999999999994</v>
      </c>
      <c r="E1450" s="12">
        <v>74.5</v>
      </c>
      <c r="F1450" s="12">
        <v>44</v>
      </c>
      <c r="G1450" s="12">
        <v>37.5</v>
      </c>
      <c r="H1450" s="12">
        <v>7.3</v>
      </c>
      <c r="I1450" s="12">
        <v>23.3</v>
      </c>
      <c r="J1450" s="12">
        <v>28.9</v>
      </c>
      <c r="K1450" s="12">
        <v>42</v>
      </c>
      <c r="L1450" s="12">
        <v>43.8</v>
      </c>
      <c r="M1450" s="12">
        <v>24.2</v>
      </c>
      <c r="N1450" s="12">
        <v>80</v>
      </c>
      <c r="O1450" s="12">
        <v>15.7</v>
      </c>
      <c r="P1450" s="12">
        <v>29</v>
      </c>
      <c r="Q1450" s="12">
        <v>10.6</v>
      </c>
      <c r="R1450" s="114"/>
      <c r="S1450" s="99"/>
      <c r="T1450" s="99"/>
      <c r="U1450" s="99"/>
      <c r="V1450" s="99"/>
      <c r="W1450" s="99"/>
      <c r="X1450" s="99"/>
      <c r="Y1450" s="99"/>
      <c r="Z1450" s="99"/>
      <c r="AA1450" s="99"/>
      <c r="AB1450" s="99"/>
      <c r="AC1450" s="99"/>
      <c r="AD1450" s="99"/>
      <c r="AE1450" s="99"/>
      <c r="AF1450" s="99"/>
      <c r="AG1450" s="99"/>
      <c r="AH1450" s="99"/>
      <c r="AI1450" s="99"/>
      <c r="AJ1450" s="99"/>
      <c r="AK1450" s="99"/>
      <c r="AL1450" s="99"/>
      <c r="AM1450" s="99"/>
      <c r="AN1450" s="99"/>
      <c r="AO1450" s="52"/>
      <c r="AP1450" s="52"/>
      <c r="AQ1450" s="52"/>
    </row>
    <row r="1451" spans="1:43">
      <c r="A1451" s="1" t="s">
        <v>11</v>
      </c>
      <c r="B1451" s="1">
        <v>13135050522</v>
      </c>
      <c r="C1451" s="1"/>
      <c r="D1451" s="12">
        <v>73.099999999999994</v>
      </c>
      <c r="E1451" s="12">
        <v>74.5</v>
      </c>
      <c r="F1451" s="12">
        <v>46.2</v>
      </c>
      <c r="G1451" s="12">
        <v>37.299999999999997</v>
      </c>
      <c r="H1451" s="12">
        <v>11.4</v>
      </c>
      <c r="I1451" s="12">
        <v>11.6</v>
      </c>
      <c r="J1451" s="12">
        <v>24.7</v>
      </c>
      <c r="K1451" s="12">
        <v>45.9</v>
      </c>
      <c r="L1451" s="12">
        <v>37.200000000000003</v>
      </c>
      <c r="M1451" s="12">
        <v>21</v>
      </c>
      <c r="N1451" s="12">
        <v>80</v>
      </c>
      <c r="O1451" s="12">
        <v>23.9</v>
      </c>
      <c r="P1451" s="12">
        <v>29.3</v>
      </c>
      <c r="Q1451" s="12">
        <v>11.7</v>
      </c>
      <c r="R1451" s="114"/>
      <c r="S1451" s="99"/>
      <c r="T1451" s="99"/>
      <c r="U1451" s="99"/>
      <c r="V1451" s="99"/>
      <c r="W1451" s="99"/>
      <c r="X1451" s="99"/>
      <c r="Y1451" s="99"/>
      <c r="Z1451" s="99"/>
      <c r="AA1451" s="99"/>
      <c r="AB1451" s="99"/>
      <c r="AC1451" s="99"/>
      <c r="AD1451" s="99"/>
      <c r="AE1451" s="99"/>
      <c r="AF1451" s="99"/>
      <c r="AG1451" s="99"/>
      <c r="AH1451" s="99"/>
      <c r="AI1451" s="99"/>
      <c r="AJ1451" s="99"/>
      <c r="AK1451" s="99"/>
      <c r="AL1451" s="99"/>
      <c r="AM1451" s="99"/>
      <c r="AN1451" s="99"/>
      <c r="AO1451" s="52"/>
      <c r="AP1451" s="52"/>
      <c r="AQ1451" s="52"/>
    </row>
    <row r="1452" spans="1:43">
      <c r="A1452" s="1" t="s">
        <v>11</v>
      </c>
      <c r="B1452" s="1">
        <v>13135050523</v>
      </c>
      <c r="C1452" s="1"/>
      <c r="D1452" s="12">
        <v>79.5</v>
      </c>
      <c r="E1452" s="12">
        <v>78.3</v>
      </c>
      <c r="F1452" s="12">
        <v>47.6</v>
      </c>
      <c r="G1452" s="12">
        <v>45.5</v>
      </c>
      <c r="H1452" s="12">
        <v>8.5</v>
      </c>
      <c r="I1452" s="12">
        <v>15.2</v>
      </c>
      <c r="J1452" s="12">
        <v>9.1999999999999993</v>
      </c>
      <c r="K1452" s="12">
        <v>39</v>
      </c>
      <c r="L1452" s="12">
        <v>44.4</v>
      </c>
      <c r="M1452" s="12">
        <v>11.2</v>
      </c>
      <c r="N1452" s="12">
        <v>87</v>
      </c>
      <c r="O1452" s="12">
        <v>7.6</v>
      </c>
      <c r="P1452" s="12">
        <v>25.6</v>
      </c>
      <c r="Q1452" s="12">
        <v>10.9</v>
      </c>
      <c r="R1452" s="114"/>
      <c r="S1452" s="99"/>
      <c r="T1452" s="99"/>
      <c r="U1452" s="99"/>
      <c r="V1452" s="99"/>
      <c r="W1452" s="99"/>
      <c r="X1452" s="99"/>
      <c r="Y1452" s="99"/>
      <c r="Z1452" s="99"/>
      <c r="AA1452" s="99"/>
      <c r="AB1452" s="99"/>
      <c r="AC1452" s="99"/>
      <c r="AD1452" s="99"/>
      <c r="AE1452" s="99"/>
      <c r="AF1452" s="99"/>
      <c r="AG1452" s="99"/>
      <c r="AH1452" s="99"/>
      <c r="AI1452" s="99"/>
      <c r="AJ1452" s="99"/>
      <c r="AK1452" s="99"/>
      <c r="AL1452" s="99"/>
      <c r="AM1452" s="99"/>
      <c r="AN1452" s="99"/>
      <c r="AO1452" s="52"/>
      <c r="AP1452" s="52"/>
      <c r="AQ1452" s="52"/>
    </row>
    <row r="1453" spans="1:43">
      <c r="A1453" s="1" t="s">
        <v>11</v>
      </c>
      <c r="B1453" s="1">
        <v>13135050524</v>
      </c>
      <c r="C1453" s="1"/>
      <c r="D1453" s="12">
        <v>57.8</v>
      </c>
      <c r="E1453" s="12">
        <v>60.4</v>
      </c>
      <c r="F1453" s="12">
        <v>36.9</v>
      </c>
      <c r="G1453" s="12">
        <v>44.3</v>
      </c>
      <c r="H1453" s="12">
        <v>6.3</v>
      </c>
      <c r="I1453" s="12">
        <v>24.3</v>
      </c>
      <c r="J1453" s="12">
        <v>22</v>
      </c>
      <c r="K1453" s="12">
        <v>46</v>
      </c>
      <c r="L1453" s="12">
        <v>47.9</v>
      </c>
      <c r="M1453" s="12">
        <v>23.5</v>
      </c>
      <c r="N1453" s="12">
        <v>68.8</v>
      </c>
      <c r="O1453" s="12">
        <v>18.399999999999999</v>
      </c>
      <c r="P1453" s="12">
        <v>32.4</v>
      </c>
      <c r="Q1453" s="12">
        <v>10</v>
      </c>
      <c r="R1453" s="114"/>
      <c r="S1453" s="99"/>
      <c r="T1453" s="99"/>
      <c r="U1453" s="99"/>
      <c r="V1453" s="99"/>
      <c r="W1453" s="99"/>
      <c r="X1453" s="99"/>
      <c r="Y1453" s="99"/>
      <c r="Z1453" s="99"/>
      <c r="AA1453" s="99"/>
      <c r="AB1453" s="99"/>
      <c r="AC1453" s="99"/>
      <c r="AD1453" s="99"/>
      <c r="AE1453" s="99"/>
      <c r="AF1453" s="99"/>
      <c r="AG1453" s="99"/>
      <c r="AH1453" s="99"/>
      <c r="AI1453" s="99"/>
      <c r="AJ1453" s="99"/>
      <c r="AK1453" s="99"/>
      <c r="AL1453" s="99"/>
      <c r="AM1453" s="99"/>
      <c r="AN1453" s="99"/>
      <c r="AO1453" s="52"/>
      <c r="AP1453" s="52"/>
      <c r="AQ1453" s="52"/>
    </row>
    <row r="1454" spans="1:43">
      <c r="A1454" s="1" t="s">
        <v>11</v>
      </c>
      <c r="B1454" s="1">
        <v>13135050525</v>
      </c>
      <c r="C1454" s="1"/>
      <c r="D1454" s="12">
        <v>81.599999999999994</v>
      </c>
      <c r="E1454" s="12">
        <v>79.5</v>
      </c>
      <c r="F1454" s="12">
        <v>61.4</v>
      </c>
      <c r="G1454" s="12">
        <v>50.5</v>
      </c>
      <c r="H1454" s="12">
        <v>7.8</v>
      </c>
      <c r="I1454" s="12">
        <v>20</v>
      </c>
      <c r="J1454" s="12">
        <v>12.3</v>
      </c>
      <c r="K1454" s="12">
        <v>18.3</v>
      </c>
      <c r="L1454" s="12">
        <v>35.4</v>
      </c>
      <c r="M1454" s="12">
        <v>5.7</v>
      </c>
      <c r="N1454" s="12">
        <v>89.2</v>
      </c>
      <c r="O1454" s="12">
        <v>10.9</v>
      </c>
      <c r="P1454" s="12">
        <v>23.3</v>
      </c>
      <c r="Q1454" s="12">
        <v>13.4</v>
      </c>
      <c r="R1454" s="114"/>
      <c r="S1454" s="99"/>
      <c r="T1454" s="99"/>
      <c r="U1454" s="99"/>
      <c r="V1454" s="99"/>
      <c r="W1454" s="99"/>
      <c r="X1454" s="99"/>
      <c r="Y1454" s="99"/>
      <c r="Z1454" s="99"/>
      <c r="AA1454" s="99"/>
      <c r="AB1454" s="99"/>
      <c r="AC1454" s="99"/>
      <c r="AD1454" s="99"/>
      <c r="AE1454" s="99"/>
      <c r="AF1454" s="99"/>
      <c r="AG1454" s="99"/>
      <c r="AH1454" s="99"/>
      <c r="AI1454" s="99"/>
      <c r="AJ1454" s="99"/>
      <c r="AK1454" s="99"/>
      <c r="AL1454" s="99"/>
      <c r="AM1454" s="99"/>
      <c r="AN1454" s="99"/>
      <c r="AO1454" s="52"/>
      <c r="AP1454" s="52"/>
      <c r="AQ1454" s="52"/>
    </row>
    <row r="1455" spans="1:43">
      <c r="A1455" s="1" t="s">
        <v>11</v>
      </c>
      <c r="B1455" s="1">
        <v>13135050526</v>
      </c>
      <c r="C1455" s="1"/>
      <c r="D1455" s="12">
        <v>57.2</v>
      </c>
      <c r="E1455" s="12">
        <v>60.7</v>
      </c>
      <c r="F1455" s="12">
        <v>34.700000000000003</v>
      </c>
      <c r="G1455" s="12">
        <v>48.9</v>
      </c>
      <c r="H1455" s="12">
        <v>7.3</v>
      </c>
      <c r="I1455" s="12">
        <v>11.1</v>
      </c>
      <c r="J1455" s="12">
        <v>6.7</v>
      </c>
      <c r="K1455" s="12">
        <v>52.3</v>
      </c>
      <c r="L1455" s="12">
        <v>58.2</v>
      </c>
      <c r="M1455" s="12">
        <v>24.9</v>
      </c>
      <c r="N1455" s="12">
        <v>68.2</v>
      </c>
      <c r="O1455" s="12">
        <v>17.399999999999999</v>
      </c>
      <c r="P1455" s="12">
        <v>31.9</v>
      </c>
      <c r="Q1455" s="12">
        <v>13.8</v>
      </c>
      <c r="R1455" s="114"/>
      <c r="S1455" s="99"/>
      <c r="T1455" s="99"/>
      <c r="U1455" s="99"/>
      <c r="V1455" s="99"/>
      <c r="W1455" s="99"/>
      <c r="X1455" s="99"/>
      <c r="Y1455" s="99"/>
      <c r="Z1455" s="99"/>
      <c r="AA1455" s="99"/>
      <c r="AB1455" s="99"/>
      <c r="AC1455" s="99"/>
      <c r="AD1455" s="99"/>
      <c r="AE1455" s="99"/>
      <c r="AF1455" s="99"/>
      <c r="AG1455" s="99"/>
      <c r="AH1455" s="99"/>
      <c r="AI1455" s="99"/>
      <c r="AJ1455" s="99"/>
      <c r="AK1455" s="99"/>
      <c r="AL1455" s="99"/>
      <c r="AM1455" s="99"/>
      <c r="AN1455" s="99"/>
      <c r="AO1455" s="52"/>
      <c r="AP1455" s="52"/>
      <c r="AQ1455" s="52"/>
    </row>
    <row r="1456" spans="1:43">
      <c r="A1456" s="1" t="s">
        <v>11</v>
      </c>
      <c r="B1456" s="1">
        <v>13135050527</v>
      </c>
      <c r="C1456" s="1"/>
      <c r="D1456" s="12">
        <v>82.4</v>
      </c>
      <c r="E1456" s="12">
        <v>78.3</v>
      </c>
      <c r="F1456" s="12">
        <v>58</v>
      </c>
      <c r="G1456" s="12">
        <v>52.8</v>
      </c>
      <c r="H1456" s="12">
        <v>7.2</v>
      </c>
      <c r="I1456" s="12">
        <v>8.5</v>
      </c>
      <c r="J1456" s="12">
        <v>6.6</v>
      </c>
      <c r="K1456" s="12">
        <v>18.100000000000001</v>
      </c>
      <c r="L1456" s="12">
        <v>30.5</v>
      </c>
      <c r="M1456" s="12">
        <v>5</v>
      </c>
      <c r="N1456" s="12">
        <v>88.3</v>
      </c>
      <c r="O1456" s="12">
        <v>9.1999999999999993</v>
      </c>
      <c r="P1456" s="12">
        <v>13.4</v>
      </c>
      <c r="Q1456" s="12">
        <v>8.3000000000000007</v>
      </c>
      <c r="R1456" s="114"/>
      <c r="S1456" s="99"/>
      <c r="T1456" s="99"/>
      <c r="U1456" s="99"/>
      <c r="V1456" s="99"/>
      <c r="W1456" s="99"/>
      <c r="X1456" s="99"/>
      <c r="Y1456" s="99"/>
      <c r="Z1456" s="99"/>
      <c r="AA1456" s="99"/>
      <c r="AB1456" s="99"/>
      <c r="AC1456" s="99"/>
      <c r="AD1456" s="99"/>
      <c r="AE1456" s="99"/>
      <c r="AF1456" s="99"/>
      <c r="AG1456" s="99"/>
      <c r="AH1456" s="99"/>
      <c r="AI1456" s="99"/>
      <c r="AJ1456" s="99"/>
      <c r="AK1456" s="99"/>
      <c r="AL1456" s="99"/>
      <c r="AM1456" s="99"/>
      <c r="AN1456" s="99"/>
      <c r="AO1456" s="52"/>
      <c r="AP1456" s="52"/>
      <c r="AQ1456" s="52"/>
    </row>
    <row r="1457" spans="1:43">
      <c r="A1457" s="1" t="s">
        <v>11</v>
      </c>
      <c r="B1457" s="1">
        <v>13135050528</v>
      </c>
      <c r="C1457" s="1"/>
      <c r="D1457" s="12">
        <v>81.900000000000006</v>
      </c>
      <c r="E1457" s="12">
        <v>79.099999999999994</v>
      </c>
      <c r="F1457" s="12">
        <v>62.6</v>
      </c>
      <c r="G1457" s="12">
        <v>51.2</v>
      </c>
      <c r="H1457" s="12">
        <v>9</v>
      </c>
      <c r="I1457" s="12">
        <v>24.5</v>
      </c>
      <c r="J1457" s="12">
        <v>4</v>
      </c>
      <c r="K1457" s="12">
        <v>17.600000000000001</v>
      </c>
      <c r="L1457" s="12">
        <v>26.4</v>
      </c>
      <c r="M1457" s="12">
        <v>8.6999999999999993</v>
      </c>
      <c r="N1457" s="12">
        <v>88.9</v>
      </c>
      <c r="O1457" s="12">
        <v>7.4</v>
      </c>
      <c r="P1457" s="12">
        <v>21.9</v>
      </c>
      <c r="Q1457" s="12">
        <v>9.8000000000000007</v>
      </c>
      <c r="R1457" s="114"/>
      <c r="S1457" s="99"/>
      <c r="T1457" s="99"/>
      <c r="U1457" s="99"/>
      <c r="V1457" s="99"/>
      <c r="W1457" s="99"/>
      <c r="X1457" s="99"/>
      <c r="Y1457" s="99"/>
      <c r="Z1457" s="99"/>
      <c r="AA1457" s="99"/>
      <c r="AB1457" s="99"/>
      <c r="AC1457" s="99"/>
      <c r="AD1457" s="99"/>
      <c r="AE1457" s="99"/>
      <c r="AF1457" s="99"/>
      <c r="AG1457" s="99"/>
      <c r="AH1457" s="99"/>
      <c r="AI1457" s="99"/>
      <c r="AJ1457" s="99"/>
      <c r="AK1457" s="99"/>
      <c r="AL1457" s="99"/>
      <c r="AM1457" s="99"/>
      <c r="AN1457" s="99"/>
      <c r="AO1457" s="52"/>
      <c r="AP1457" s="52"/>
      <c r="AQ1457" s="52"/>
    </row>
    <row r="1458" spans="1:43">
      <c r="A1458" s="1" t="s">
        <v>11</v>
      </c>
      <c r="B1458" s="1">
        <v>13135050529</v>
      </c>
      <c r="C1458" s="1"/>
      <c r="D1458" s="12">
        <v>82.5</v>
      </c>
      <c r="E1458" s="12">
        <v>80</v>
      </c>
      <c r="F1458" s="12">
        <v>63.3</v>
      </c>
      <c r="G1458" s="12">
        <v>50.5</v>
      </c>
      <c r="H1458" s="12">
        <v>7.9</v>
      </c>
      <c r="I1458" s="12">
        <v>14.8</v>
      </c>
      <c r="J1458" s="12">
        <v>32.5</v>
      </c>
      <c r="K1458" s="12">
        <v>27.3</v>
      </c>
      <c r="L1458" s="12">
        <v>54.7</v>
      </c>
      <c r="M1458" s="12">
        <v>13.1</v>
      </c>
      <c r="N1458" s="12">
        <v>88.9</v>
      </c>
      <c r="O1458" s="12">
        <v>8.8000000000000007</v>
      </c>
      <c r="P1458" s="12">
        <v>26.6</v>
      </c>
      <c r="Q1458" s="12">
        <v>11.2</v>
      </c>
      <c r="R1458" s="114"/>
      <c r="S1458" s="99"/>
      <c r="T1458" s="99"/>
      <c r="U1458" s="99"/>
      <c r="V1458" s="99"/>
      <c r="W1458" s="99"/>
      <c r="X1458" s="99"/>
      <c r="Y1458" s="99"/>
      <c r="Z1458" s="99"/>
      <c r="AA1458" s="99"/>
      <c r="AB1458" s="99"/>
      <c r="AC1458" s="99"/>
      <c r="AD1458" s="99"/>
      <c r="AE1458" s="99"/>
      <c r="AF1458" s="99"/>
      <c r="AG1458" s="99"/>
      <c r="AH1458" s="99"/>
      <c r="AI1458" s="99"/>
      <c r="AJ1458" s="99"/>
      <c r="AK1458" s="99"/>
      <c r="AL1458" s="99"/>
      <c r="AM1458" s="99"/>
      <c r="AN1458" s="99"/>
      <c r="AO1458" s="52"/>
      <c r="AP1458" s="52"/>
      <c r="AQ1458" s="52"/>
    </row>
    <row r="1459" spans="1:43">
      <c r="A1459" s="1" t="s">
        <v>11</v>
      </c>
      <c r="B1459" s="1">
        <v>13135050530</v>
      </c>
      <c r="C1459" s="1"/>
      <c r="D1459" s="12">
        <v>86.5</v>
      </c>
      <c r="E1459" s="12">
        <v>82.2</v>
      </c>
      <c r="F1459" s="12">
        <v>55.2</v>
      </c>
      <c r="G1459" s="12">
        <v>50.5</v>
      </c>
      <c r="H1459" s="12">
        <v>8.9</v>
      </c>
      <c r="I1459" s="12">
        <v>2.6</v>
      </c>
      <c r="J1459" s="12">
        <v>8.1999999999999993</v>
      </c>
      <c r="K1459" s="12">
        <v>13.1</v>
      </c>
      <c r="L1459" s="12">
        <v>32.799999999999997</v>
      </c>
      <c r="M1459" s="12">
        <v>3.9</v>
      </c>
      <c r="N1459" s="12">
        <v>87.2</v>
      </c>
      <c r="O1459" s="12">
        <v>6.7</v>
      </c>
      <c r="P1459" s="12">
        <v>22.8</v>
      </c>
      <c r="Q1459" s="12">
        <v>9.1</v>
      </c>
      <c r="R1459" s="114"/>
      <c r="S1459" s="99"/>
      <c r="T1459" s="99"/>
      <c r="U1459" s="99"/>
      <c r="V1459" s="99"/>
      <c r="W1459" s="99"/>
      <c r="X1459" s="99"/>
      <c r="Y1459" s="99"/>
      <c r="Z1459" s="99"/>
      <c r="AA1459" s="99"/>
      <c r="AB1459" s="99"/>
      <c r="AC1459" s="99"/>
      <c r="AD1459" s="99"/>
      <c r="AE1459" s="99"/>
      <c r="AF1459" s="99"/>
      <c r="AG1459" s="99"/>
      <c r="AH1459" s="99"/>
      <c r="AI1459" s="99"/>
      <c r="AJ1459" s="99"/>
      <c r="AK1459" s="99"/>
      <c r="AL1459" s="99"/>
      <c r="AM1459" s="99"/>
      <c r="AN1459" s="99"/>
      <c r="AO1459" s="52"/>
      <c r="AP1459" s="52"/>
      <c r="AQ1459" s="52"/>
    </row>
    <row r="1460" spans="1:43">
      <c r="A1460" s="1" t="s">
        <v>11</v>
      </c>
      <c r="B1460" s="1">
        <v>13135050531</v>
      </c>
      <c r="C1460" s="1"/>
      <c r="D1460" s="12">
        <v>73.2</v>
      </c>
      <c r="E1460" s="12">
        <v>74.900000000000006</v>
      </c>
      <c r="F1460" s="12">
        <v>47.3</v>
      </c>
      <c r="G1460" s="12">
        <v>42</v>
      </c>
      <c r="H1460" s="12">
        <v>8.1</v>
      </c>
      <c r="I1460" s="12">
        <v>12.2</v>
      </c>
      <c r="J1460" s="12">
        <v>32.4</v>
      </c>
      <c r="K1460" s="12">
        <v>34.5</v>
      </c>
      <c r="L1460" s="12">
        <v>50.8</v>
      </c>
      <c r="M1460" s="12">
        <v>18</v>
      </c>
      <c r="N1460" s="12">
        <v>77.7</v>
      </c>
      <c r="O1460" s="12">
        <v>18.2</v>
      </c>
      <c r="P1460" s="12">
        <v>28.4</v>
      </c>
      <c r="Q1460" s="12">
        <v>10.1</v>
      </c>
      <c r="R1460" s="114"/>
      <c r="S1460" s="99"/>
      <c r="T1460" s="99"/>
      <c r="U1460" s="99"/>
      <c r="V1460" s="99"/>
      <c r="W1460" s="99"/>
      <c r="X1460" s="99"/>
      <c r="Y1460" s="99"/>
      <c r="Z1460" s="99"/>
      <c r="AA1460" s="99"/>
      <c r="AB1460" s="99"/>
      <c r="AC1460" s="99"/>
      <c r="AD1460" s="99"/>
      <c r="AE1460" s="99"/>
      <c r="AF1460" s="99"/>
      <c r="AG1460" s="99"/>
      <c r="AH1460" s="99"/>
      <c r="AI1460" s="99"/>
      <c r="AJ1460" s="99"/>
      <c r="AK1460" s="99"/>
      <c r="AL1460" s="99"/>
      <c r="AM1460" s="99"/>
      <c r="AN1460" s="99"/>
      <c r="AO1460" s="52"/>
      <c r="AP1460" s="52"/>
      <c r="AQ1460" s="52"/>
    </row>
    <row r="1461" spans="1:43">
      <c r="A1461" s="1" t="s">
        <v>11</v>
      </c>
      <c r="B1461" s="1">
        <v>13135050532</v>
      </c>
      <c r="C1461" s="1"/>
      <c r="D1461" s="12">
        <v>80.5</v>
      </c>
      <c r="E1461" s="12">
        <v>81.900000000000006</v>
      </c>
      <c r="F1461" s="12">
        <v>52.3</v>
      </c>
      <c r="G1461" s="12">
        <v>44.4</v>
      </c>
      <c r="H1461" s="12">
        <v>9.4</v>
      </c>
      <c r="I1461" s="12">
        <v>5.4</v>
      </c>
      <c r="J1461" s="12">
        <v>19.5</v>
      </c>
      <c r="K1461" s="12">
        <v>32.9</v>
      </c>
      <c r="L1461" s="12">
        <v>51.8</v>
      </c>
      <c r="M1461" s="12">
        <v>12.9</v>
      </c>
      <c r="N1461" s="12">
        <v>83.3</v>
      </c>
      <c r="O1461" s="12">
        <v>11.2</v>
      </c>
      <c r="P1461" s="12">
        <v>36</v>
      </c>
      <c r="Q1461" s="12">
        <v>15.4</v>
      </c>
      <c r="R1461" s="114"/>
      <c r="S1461" s="99"/>
      <c r="T1461" s="99"/>
      <c r="U1461" s="99"/>
      <c r="V1461" s="99"/>
      <c r="W1461" s="99"/>
      <c r="X1461" s="99"/>
      <c r="Y1461" s="99"/>
      <c r="Z1461" s="99"/>
      <c r="AA1461" s="99"/>
      <c r="AB1461" s="99"/>
      <c r="AC1461" s="99"/>
      <c r="AD1461" s="99"/>
      <c r="AE1461" s="99"/>
      <c r="AF1461" s="99"/>
      <c r="AG1461" s="99"/>
      <c r="AH1461" s="99"/>
      <c r="AI1461" s="99"/>
      <c r="AJ1461" s="99"/>
      <c r="AK1461" s="99"/>
      <c r="AL1461" s="99"/>
      <c r="AM1461" s="99"/>
      <c r="AN1461" s="99"/>
      <c r="AO1461" s="52"/>
      <c r="AP1461" s="52"/>
      <c r="AQ1461" s="52"/>
    </row>
    <row r="1462" spans="1:43">
      <c r="A1462" s="1" t="s">
        <v>11</v>
      </c>
      <c r="B1462" s="1">
        <v>13135050533</v>
      </c>
      <c r="C1462" s="1"/>
      <c r="D1462" s="12">
        <v>57.8</v>
      </c>
      <c r="E1462" s="12">
        <v>60.4</v>
      </c>
      <c r="F1462" s="12">
        <v>40.299999999999997</v>
      </c>
      <c r="G1462" s="12">
        <v>32.700000000000003</v>
      </c>
      <c r="H1462" s="12">
        <v>8.6</v>
      </c>
      <c r="I1462" s="12">
        <v>4.3</v>
      </c>
      <c r="J1462" s="12">
        <v>12.8</v>
      </c>
      <c r="K1462" s="12">
        <v>32.200000000000003</v>
      </c>
      <c r="L1462" s="12">
        <v>45.7</v>
      </c>
      <c r="M1462" s="12">
        <v>20.7</v>
      </c>
      <c r="N1462" s="12">
        <v>68.8</v>
      </c>
      <c r="O1462" s="12">
        <v>22.2</v>
      </c>
      <c r="P1462" s="12">
        <v>27.7</v>
      </c>
      <c r="Q1462" s="12">
        <v>10</v>
      </c>
      <c r="R1462" s="114"/>
      <c r="S1462" s="99"/>
      <c r="T1462" s="99"/>
      <c r="U1462" s="99"/>
      <c r="V1462" s="99"/>
      <c r="W1462" s="99"/>
      <c r="X1462" s="99"/>
      <c r="Y1462" s="99"/>
      <c r="Z1462" s="99"/>
      <c r="AA1462" s="99"/>
      <c r="AB1462" s="99"/>
      <c r="AC1462" s="99"/>
      <c r="AD1462" s="99"/>
      <c r="AE1462" s="99"/>
      <c r="AF1462" s="99"/>
      <c r="AG1462" s="99"/>
      <c r="AH1462" s="99"/>
      <c r="AI1462" s="99"/>
      <c r="AJ1462" s="99"/>
      <c r="AK1462" s="99"/>
      <c r="AL1462" s="99"/>
      <c r="AM1462" s="99"/>
      <c r="AN1462" s="99"/>
      <c r="AO1462" s="52"/>
      <c r="AP1462" s="52"/>
      <c r="AQ1462" s="52"/>
    </row>
    <row r="1463" spans="1:43">
      <c r="A1463" s="1" t="s">
        <v>11</v>
      </c>
      <c r="B1463" s="1">
        <v>13135050534</v>
      </c>
      <c r="C1463" s="1"/>
      <c r="D1463" s="12">
        <v>57.8</v>
      </c>
      <c r="E1463" s="12">
        <v>60.4</v>
      </c>
      <c r="F1463" s="12">
        <v>40.700000000000003</v>
      </c>
      <c r="G1463" s="12">
        <v>32.700000000000003</v>
      </c>
      <c r="H1463" s="12">
        <v>7.9</v>
      </c>
      <c r="I1463" s="12">
        <v>13.9</v>
      </c>
      <c r="J1463" s="12">
        <v>12.7</v>
      </c>
      <c r="K1463" s="12">
        <v>31.8</v>
      </c>
      <c r="L1463" s="12">
        <v>41.8</v>
      </c>
      <c r="M1463" s="12">
        <v>17.100000000000001</v>
      </c>
      <c r="N1463" s="12">
        <v>68.8</v>
      </c>
      <c r="O1463" s="12">
        <v>19.5</v>
      </c>
      <c r="P1463" s="12">
        <v>28.8</v>
      </c>
      <c r="Q1463" s="12">
        <v>14.2</v>
      </c>
      <c r="R1463" s="114"/>
      <c r="S1463" s="99"/>
      <c r="T1463" s="99"/>
      <c r="U1463" s="99"/>
      <c r="V1463" s="99"/>
      <c r="W1463" s="99"/>
      <c r="X1463" s="99"/>
      <c r="Y1463" s="99"/>
      <c r="Z1463" s="99"/>
      <c r="AA1463" s="99"/>
      <c r="AB1463" s="99"/>
      <c r="AC1463" s="99"/>
      <c r="AD1463" s="99"/>
      <c r="AE1463" s="99"/>
      <c r="AF1463" s="99"/>
      <c r="AG1463" s="99"/>
      <c r="AH1463" s="99"/>
      <c r="AI1463" s="99"/>
      <c r="AJ1463" s="99"/>
      <c r="AK1463" s="99"/>
      <c r="AL1463" s="99"/>
      <c r="AM1463" s="99"/>
      <c r="AN1463" s="99"/>
      <c r="AO1463" s="52"/>
      <c r="AP1463" s="52"/>
      <c r="AQ1463" s="52"/>
    </row>
    <row r="1464" spans="1:43">
      <c r="A1464" s="1" t="s">
        <v>11</v>
      </c>
      <c r="B1464" s="1">
        <v>13135050535</v>
      </c>
      <c r="C1464" s="1"/>
      <c r="D1464" s="12">
        <v>57.8</v>
      </c>
      <c r="E1464" s="12">
        <v>60.4</v>
      </c>
      <c r="F1464" s="12">
        <v>41</v>
      </c>
      <c r="G1464" s="12">
        <v>32.700000000000003</v>
      </c>
      <c r="H1464" s="12">
        <v>8.4</v>
      </c>
      <c r="I1464" s="12">
        <v>23.2</v>
      </c>
      <c r="J1464" s="12">
        <v>34.200000000000003</v>
      </c>
      <c r="K1464" s="12">
        <v>44.2</v>
      </c>
      <c r="L1464" s="12">
        <v>45.7</v>
      </c>
      <c r="M1464" s="12">
        <v>15.5</v>
      </c>
      <c r="N1464" s="12">
        <v>68.8</v>
      </c>
      <c r="O1464" s="12">
        <v>14.5</v>
      </c>
      <c r="P1464" s="12">
        <v>28.8</v>
      </c>
      <c r="Q1464" s="12">
        <v>11.8</v>
      </c>
      <c r="R1464" s="114"/>
      <c r="S1464" s="99"/>
      <c r="T1464" s="99"/>
      <c r="U1464" s="99"/>
      <c r="V1464" s="99"/>
      <c r="W1464" s="99"/>
      <c r="X1464" s="99"/>
      <c r="Y1464" s="99"/>
      <c r="Z1464" s="99"/>
      <c r="AA1464" s="99"/>
      <c r="AB1464" s="99"/>
      <c r="AC1464" s="99"/>
      <c r="AD1464" s="99"/>
      <c r="AE1464" s="99"/>
      <c r="AF1464" s="99"/>
      <c r="AG1464" s="99"/>
      <c r="AH1464" s="99"/>
      <c r="AI1464" s="99"/>
      <c r="AJ1464" s="99"/>
      <c r="AK1464" s="99"/>
      <c r="AL1464" s="99"/>
      <c r="AM1464" s="99"/>
      <c r="AN1464" s="99"/>
      <c r="AO1464" s="52"/>
      <c r="AP1464" s="52"/>
      <c r="AQ1464" s="52"/>
    </row>
    <row r="1465" spans="1:43">
      <c r="A1465" s="1" t="s">
        <v>11</v>
      </c>
      <c r="B1465" s="1">
        <v>13135050536</v>
      </c>
      <c r="C1465" s="1"/>
      <c r="D1465" s="12">
        <v>69.599999999999994</v>
      </c>
      <c r="E1465" s="12">
        <v>71.3</v>
      </c>
      <c r="F1465" s="12">
        <v>43.5</v>
      </c>
      <c r="G1465" s="12">
        <v>36.1</v>
      </c>
      <c r="H1465" s="12">
        <v>7.6</v>
      </c>
      <c r="I1465" s="12">
        <v>10.6</v>
      </c>
      <c r="J1465" s="12">
        <v>19.899999999999999</v>
      </c>
      <c r="K1465" s="12">
        <v>33.6</v>
      </c>
      <c r="L1465" s="12">
        <v>30</v>
      </c>
      <c r="M1465" s="12">
        <v>17.2</v>
      </c>
      <c r="N1465" s="12">
        <v>77.5</v>
      </c>
      <c r="O1465" s="12">
        <v>11.3</v>
      </c>
      <c r="P1465" s="12">
        <v>22.9</v>
      </c>
      <c r="Q1465" s="12">
        <v>6.4</v>
      </c>
      <c r="R1465" s="114"/>
      <c r="S1465" s="99"/>
      <c r="T1465" s="99"/>
      <c r="U1465" s="99"/>
      <c r="V1465" s="99"/>
      <c r="W1465" s="99"/>
      <c r="X1465" s="99"/>
      <c r="Y1465" s="99"/>
      <c r="Z1465" s="99"/>
      <c r="AA1465" s="99"/>
      <c r="AB1465" s="99"/>
      <c r="AC1465" s="99"/>
      <c r="AD1465" s="99"/>
      <c r="AE1465" s="99"/>
      <c r="AF1465" s="99"/>
      <c r="AG1465" s="99"/>
      <c r="AH1465" s="99"/>
      <c r="AI1465" s="99"/>
      <c r="AJ1465" s="99"/>
      <c r="AK1465" s="99"/>
      <c r="AL1465" s="99"/>
      <c r="AM1465" s="99"/>
      <c r="AN1465" s="99"/>
      <c r="AO1465" s="52"/>
      <c r="AP1465" s="52"/>
      <c r="AQ1465" s="52"/>
    </row>
    <row r="1466" spans="1:43">
      <c r="A1466" s="1" t="s">
        <v>11</v>
      </c>
      <c r="B1466" s="1">
        <v>13135050537</v>
      </c>
      <c r="C1466" s="1"/>
      <c r="D1466" s="12">
        <v>53.1</v>
      </c>
      <c r="E1466" s="12">
        <v>62.7</v>
      </c>
      <c r="F1466" s="12">
        <v>34.6</v>
      </c>
      <c r="G1466" s="12">
        <v>32.700000000000003</v>
      </c>
      <c r="H1466" s="12">
        <v>9</v>
      </c>
      <c r="I1466" s="12">
        <v>28</v>
      </c>
      <c r="J1466" s="12">
        <v>36.6</v>
      </c>
      <c r="K1466" s="12">
        <v>57.8</v>
      </c>
      <c r="L1466" s="12">
        <v>59.9</v>
      </c>
      <c r="M1466" s="12">
        <v>15.9</v>
      </c>
      <c r="N1466" s="12">
        <v>64</v>
      </c>
      <c r="O1466" s="12">
        <v>9.9</v>
      </c>
      <c r="P1466" s="12">
        <v>39</v>
      </c>
      <c r="Q1466" s="12">
        <v>7.2</v>
      </c>
      <c r="R1466" s="114"/>
      <c r="S1466" s="99"/>
      <c r="T1466" s="99"/>
      <c r="U1466" s="99"/>
      <c r="V1466" s="99"/>
      <c r="W1466" s="99"/>
      <c r="X1466" s="99"/>
      <c r="Y1466" s="99"/>
      <c r="Z1466" s="99"/>
      <c r="AA1466" s="99"/>
      <c r="AB1466" s="99"/>
      <c r="AC1466" s="99"/>
      <c r="AD1466" s="99"/>
      <c r="AE1466" s="99"/>
      <c r="AF1466" s="99"/>
      <c r="AG1466" s="99"/>
      <c r="AH1466" s="99"/>
      <c r="AI1466" s="99"/>
      <c r="AJ1466" s="99"/>
      <c r="AK1466" s="99"/>
      <c r="AL1466" s="99"/>
      <c r="AM1466" s="99"/>
      <c r="AN1466" s="99"/>
      <c r="AO1466" s="52"/>
      <c r="AP1466" s="52"/>
      <c r="AQ1466" s="52"/>
    </row>
    <row r="1467" spans="1:43">
      <c r="A1467" s="1" t="s">
        <v>11</v>
      </c>
      <c r="B1467" s="1">
        <v>13135050538</v>
      </c>
      <c r="C1467" s="1"/>
      <c r="D1467" s="12">
        <v>84</v>
      </c>
      <c r="E1467" s="12">
        <v>80.8</v>
      </c>
      <c r="F1467" s="12">
        <v>56.2</v>
      </c>
      <c r="G1467" s="12">
        <v>50.5</v>
      </c>
      <c r="H1467" s="12">
        <v>5.4</v>
      </c>
      <c r="I1467" s="12">
        <v>18.899999999999999</v>
      </c>
      <c r="J1467" s="12">
        <v>7.1</v>
      </c>
      <c r="K1467" s="12">
        <v>24.4</v>
      </c>
      <c r="L1467" s="12">
        <v>34.299999999999997</v>
      </c>
      <c r="M1467" s="12">
        <v>6.5</v>
      </c>
      <c r="N1467" s="12">
        <v>88.3</v>
      </c>
      <c r="O1467" s="12">
        <v>12.6</v>
      </c>
      <c r="P1467" s="12">
        <v>25.5</v>
      </c>
      <c r="Q1467" s="12">
        <v>5</v>
      </c>
      <c r="R1467" s="114"/>
      <c r="S1467" s="99"/>
      <c r="T1467" s="99"/>
      <c r="U1467" s="99"/>
      <c r="V1467" s="99"/>
      <c r="W1467" s="99"/>
      <c r="X1467" s="99"/>
      <c r="Y1467" s="99"/>
      <c r="Z1467" s="99"/>
      <c r="AA1467" s="99"/>
      <c r="AB1467" s="99"/>
      <c r="AC1467" s="99"/>
      <c r="AD1467" s="99"/>
      <c r="AE1467" s="99"/>
      <c r="AF1467" s="99"/>
      <c r="AG1467" s="99"/>
      <c r="AH1467" s="99"/>
      <c r="AI1467" s="99"/>
      <c r="AJ1467" s="99"/>
      <c r="AK1467" s="99"/>
      <c r="AL1467" s="99"/>
      <c r="AM1467" s="99"/>
      <c r="AN1467" s="99"/>
      <c r="AO1467" s="52"/>
      <c r="AP1467" s="52"/>
      <c r="AQ1467" s="52"/>
    </row>
    <row r="1468" spans="1:43">
      <c r="A1468" s="1" t="s">
        <v>11</v>
      </c>
      <c r="B1468" s="1">
        <v>13135050539</v>
      </c>
      <c r="C1468" s="1"/>
      <c r="D1468" s="12">
        <v>57.8</v>
      </c>
      <c r="E1468" s="12">
        <v>60.4</v>
      </c>
      <c r="F1468" s="12">
        <v>38.799999999999997</v>
      </c>
      <c r="G1468" s="12">
        <v>36.5</v>
      </c>
      <c r="H1468" s="12">
        <v>7</v>
      </c>
      <c r="I1468" s="12">
        <v>18</v>
      </c>
      <c r="J1468" s="12">
        <v>53.3</v>
      </c>
      <c r="K1468" s="12">
        <v>49.4</v>
      </c>
      <c r="L1468" s="12">
        <v>54.9</v>
      </c>
      <c r="M1468" s="12">
        <v>24.6</v>
      </c>
      <c r="N1468" s="12">
        <v>68.8</v>
      </c>
      <c r="O1468" s="12">
        <v>23.3</v>
      </c>
      <c r="P1468" s="12">
        <v>37.5</v>
      </c>
      <c r="Q1468" s="12">
        <v>19.2</v>
      </c>
      <c r="R1468" s="114"/>
      <c r="S1468" s="99"/>
      <c r="T1468" s="99"/>
      <c r="U1468" s="99"/>
      <c r="V1468" s="99"/>
      <c r="W1468" s="99"/>
      <c r="X1468" s="99"/>
      <c r="Y1468" s="99"/>
      <c r="Z1468" s="99"/>
      <c r="AA1468" s="99"/>
      <c r="AB1468" s="99"/>
      <c r="AC1468" s="99"/>
      <c r="AD1468" s="99"/>
      <c r="AE1468" s="99"/>
      <c r="AF1468" s="99"/>
      <c r="AG1468" s="99"/>
      <c r="AH1468" s="99"/>
      <c r="AI1468" s="99"/>
      <c r="AJ1468" s="99"/>
      <c r="AK1468" s="99"/>
      <c r="AL1468" s="99"/>
      <c r="AM1468" s="99"/>
      <c r="AN1468" s="99"/>
      <c r="AO1468" s="52"/>
      <c r="AP1468" s="52"/>
      <c r="AQ1468" s="52"/>
    </row>
    <row r="1469" spans="1:43">
      <c r="A1469" s="1" t="s">
        <v>11</v>
      </c>
      <c r="B1469" s="1">
        <v>13135050540</v>
      </c>
      <c r="C1469" s="1"/>
      <c r="D1469" s="12">
        <v>82.5</v>
      </c>
      <c r="E1469" s="12">
        <v>80</v>
      </c>
      <c r="F1469" s="12">
        <v>56.7</v>
      </c>
      <c r="G1469" s="12">
        <v>50.5</v>
      </c>
      <c r="H1469" s="12">
        <v>7.9</v>
      </c>
      <c r="I1469" s="12">
        <v>24.4</v>
      </c>
      <c r="J1469" s="12">
        <v>6.2</v>
      </c>
      <c r="K1469" s="12">
        <v>36.1</v>
      </c>
      <c r="L1469" s="12">
        <v>41.7</v>
      </c>
      <c r="M1469" s="12">
        <v>7.7</v>
      </c>
      <c r="N1469" s="12">
        <v>88.9</v>
      </c>
      <c r="O1469" s="12">
        <v>4.8</v>
      </c>
      <c r="P1469" s="12">
        <v>25.6</v>
      </c>
      <c r="Q1469" s="12">
        <v>12</v>
      </c>
      <c r="R1469" s="114"/>
      <c r="S1469" s="99"/>
      <c r="T1469" s="99"/>
      <c r="U1469" s="99"/>
      <c r="V1469" s="99"/>
      <c r="W1469" s="99"/>
      <c r="X1469" s="99"/>
      <c r="Y1469" s="99"/>
      <c r="Z1469" s="99"/>
      <c r="AA1469" s="99"/>
      <c r="AB1469" s="99"/>
      <c r="AC1469" s="99"/>
      <c r="AD1469" s="99"/>
      <c r="AE1469" s="99"/>
      <c r="AF1469" s="99"/>
      <c r="AG1469" s="99"/>
      <c r="AH1469" s="99"/>
      <c r="AI1469" s="99"/>
      <c r="AJ1469" s="99"/>
      <c r="AK1469" s="99"/>
      <c r="AL1469" s="99"/>
      <c r="AM1469" s="99"/>
      <c r="AN1469" s="99"/>
      <c r="AO1469" s="52"/>
      <c r="AP1469" s="52"/>
      <c r="AQ1469" s="52"/>
    </row>
    <row r="1470" spans="1:43">
      <c r="A1470" s="1" t="s">
        <v>11</v>
      </c>
      <c r="B1470" s="1">
        <v>13135050541</v>
      </c>
      <c r="C1470" s="1"/>
      <c r="D1470" s="12">
        <v>57.8</v>
      </c>
      <c r="E1470" s="12">
        <v>60.4</v>
      </c>
      <c r="F1470" s="12">
        <v>35.200000000000003</v>
      </c>
      <c r="G1470" s="12">
        <v>50.4</v>
      </c>
      <c r="H1470" s="12">
        <v>7.4</v>
      </c>
      <c r="I1470" s="12">
        <v>10.6</v>
      </c>
      <c r="J1470" s="12">
        <v>31.3</v>
      </c>
      <c r="K1470" s="12">
        <v>60.8</v>
      </c>
      <c r="L1470" s="12">
        <v>50.6</v>
      </c>
      <c r="M1470" s="12">
        <v>27.6</v>
      </c>
      <c r="N1470" s="12">
        <v>68.8</v>
      </c>
      <c r="O1470" s="12">
        <v>22.1</v>
      </c>
      <c r="P1470" s="12">
        <v>38.9</v>
      </c>
      <c r="Q1470" s="12">
        <v>12.3</v>
      </c>
      <c r="R1470" s="114"/>
      <c r="S1470" s="99"/>
      <c r="T1470" s="99"/>
      <c r="U1470" s="99"/>
      <c r="V1470" s="99"/>
      <c r="W1470" s="99"/>
      <c r="X1470" s="99"/>
      <c r="Y1470" s="99"/>
      <c r="Z1470" s="99"/>
      <c r="AA1470" s="99"/>
      <c r="AB1470" s="99"/>
      <c r="AC1470" s="99"/>
      <c r="AD1470" s="99"/>
      <c r="AE1470" s="99"/>
      <c r="AF1470" s="99"/>
      <c r="AG1470" s="99"/>
      <c r="AH1470" s="99"/>
      <c r="AI1470" s="99"/>
      <c r="AJ1470" s="99"/>
      <c r="AK1470" s="99"/>
      <c r="AL1470" s="99"/>
      <c r="AM1470" s="99"/>
      <c r="AN1470" s="99"/>
      <c r="AO1470" s="52"/>
      <c r="AP1470" s="52"/>
      <c r="AQ1470" s="52"/>
    </row>
    <row r="1471" spans="1:43">
      <c r="A1471" s="1" t="s">
        <v>11</v>
      </c>
      <c r="B1471" s="1">
        <v>13135050542</v>
      </c>
      <c r="C1471" s="1"/>
      <c r="D1471" s="12">
        <v>56.4</v>
      </c>
      <c r="E1471" s="12">
        <v>61.1</v>
      </c>
      <c r="F1471" s="12">
        <v>33.799999999999997</v>
      </c>
      <c r="G1471" s="12">
        <v>42.6</v>
      </c>
      <c r="H1471" s="12">
        <v>7.3</v>
      </c>
      <c r="I1471" s="12">
        <v>20.7</v>
      </c>
      <c r="J1471" s="12">
        <v>47.7</v>
      </c>
      <c r="K1471" s="12">
        <v>52.9</v>
      </c>
      <c r="L1471" s="12">
        <v>42.8</v>
      </c>
      <c r="M1471" s="12">
        <v>11.8</v>
      </c>
      <c r="N1471" s="12">
        <v>67.400000000000006</v>
      </c>
      <c r="O1471" s="12">
        <v>16</v>
      </c>
      <c r="P1471" s="12">
        <v>36.9</v>
      </c>
      <c r="Q1471" s="12">
        <v>17.7</v>
      </c>
      <c r="R1471" s="114"/>
      <c r="S1471" s="99"/>
      <c r="T1471" s="99"/>
      <c r="U1471" s="99"/>
      <c r="V1471" s="99"/>
      <c r="W1471" s="99"/>
      <c r="X1471" s="99"/>
      <c r="Y1471" s="99"/>
      <c r="Z1471" s="99"/>
      <c r="AA1471" s="99"/>
      <c r="AB1471" s="99"/>
      <c r="AC1471" s="99"/>
      <c r="AD1471" s="99"/>
      <c r="AE1471" s="99"/>
      <c r="AF1471" s="99"/>
      <c r="AG1471" s="99"/>
      <c r="AH1471" s="99"/>
      <c r="AI1471" s="99"/>
      <c r="AJ1471" s="99"/>
      <c r="AK1471" s="99"/>
      <c r="AL1471" s="99"/>
      <c r="AM1471" s="99"/>
      <c r="AN1471" s="99"/>
      <c r="AO1471" s="52"/>
      <c r="AP1471" s="52"/>
      <c r="AQ1471" s="52"/>
    </row>
    <row r="1472" spans="1:43">
      <c r="A1472" s="1" t="s">
        <v>11</v>
      </c>
      <c r="B1472" s="1">
        <v>13135050543</v>
      </c>
      <c r="C1472" s="1"/>
      <c r="D1472" s="12">
        <v>80.099999999999994</v>
      </c>
      <c r="E1472" s="12">
        <v>78.7</v>
      </c>
      <c r="F1472" s="12">
        <v>54.1</v>
      </c>
      <c r="G1472" s="12">
        <v>48.5</v>
      </c>
      <c r="H1472" s="12">
        <v>9.1999999999999993</v>
      </c>
      <c r="I1472" s="12">
        <v>9.1</v>
      </c>
      <c r="J1472" s="12">
        <v>7.4</v>
      </c>
      <c r="K1472" s="12">
        <v>16.399999999999999</v>
      </c>
      <c r="L1472" s="12">
        <v>40.9</v>
      </c>
      <c r="M1472" s="12">
        <v>11.3</v>
      </c>
      <c r="N1472" s="12">
        <v>85.1</v>
      </c>
      <c r="O1472" s="12">
        <v>11.8</v>
      </c>
      <c r="P1472" s="12">
        <v>17.100000000000001</v>
      </c>
      <c r="Q1472" s="12">
        <v>9</v>
      </c>
      <c r="R1472" s="114"/>
      <c r="S1472" s="99"/>
      <c r="T1472" s="99"/>
      <c r="U1472" s="99"/>
      <c r="V1472" s="99"/>
      <c r="W1472" s="99"/>
      <c r="X1472" s="99"/>
      <c r="Y1472" s="99"/>
      <c r="Z1472" s="99"/>
      <c r="AA1472" s="99"/>
      <c r="AB1472" s="99"/>
      <c r="AC1472" s="99"/>
      <c r="AD1472" s="99"/>
      <c r="AE1472" s="99"/>
      <c r="AF1472" s="99"/>
      <c r="AG1472" s="99"/>
      <c r="AH1472" s="99"/>
      <c r="AI1472" s="99"/>
      <c r="AJ1472" s="99"/>
      <c r="AK1472" s="99"/>
      <c r="AL1472" s="99"/>
      <c r="AM1472" s="99"/>
      <c r="AN1472" s="99"/>
      <c r="AO1472" s="52"/>
      <c r="AP1472" s="52"/>
      <c r="AQ1472" s="52"/>
    </row>
    <row r="1473" spans="1:43">
      <c r="A1473" s="1" t="s">
        <v>11</v>
      </c>
      <c r="B1473" s="1">
        <v>13135050544</v>
      </c>
      <c r="C1473" s="1"/>
      <c r="D1473" s="12">
        <v>80.5</v>
      </c>
      <c r="E1473" s="12">
        <v>81.900000000000006</v>
      </c>
      <c r="F1473" s="12">
        <v>53.3</v>
      </c>
      <c r="G1473" s="12">
        <v>48.6</v>
      </c>
      <c r="H1473" s="12">
        <v>8.1999999999999993</v>
      </c>
      <c r="I1473" s="12">
        <v>11.4</v>
      </c>
      <c r="J1473" s="12">
        <v>14.9</v>
      </c>
      <c r="K1473" s="12">
        <v>24.2</v>
      </c>
      <c r="L1473" s="12">
        <v>45.8</v>
      </c>
      <c r="M1473" s="12">
        <v>9.5</v>
      </c>
      <c r="N1473" s="12">
        <v>83.3</v>
      </c>
      <c r="O1473" s="12">
        <v>8</v>
      </c>
      <c r="P1473" s="12">
        <v>20.7</v>
      </c>
      <c r="Q1473" s="12">
        <v>10.4</v>
      </c>
      <c r="R1473" s="114"/>
      <c r="S1473" s="99"/>
      <c r="T1473" s="99"/>
      <c r="U1473" s="99"/>
      <c r="V1473" s="99"/>
      <c r="W1473" s="99"/>
      <c r="X1473" s="99"/>
      <c r="Y1473" s="99"/>
      <c r="Z1473" s="99"/>
      <c r="AA1473" s="99"/>
      <c r="AB1473" s="99"/>
      <c r="AC1473" s="99"/>
      <c r="AD1473" s="99"/>
      <c r="AE1473" s="99"/>
      <c r="AF1473" s="99"/>
      <c r="AG1473" s="99"/>
      <c r="AH1473" s="99"/>
      <c r="AI1473" s="99"/>
      <c r="AJ1473" s="99"/>
      <c r="AK1473" s="99"/>
      <c r="AL1473" s="99"/>
      <c r="AM1473" s="99"/>
      <c r="AN1473" s="99"/>
      <c r="AO1473" s="52"/>
      <c r="AP1473" s="52"/>
      <c r="AQ1473" s="52"/>
    </row>
    <row r="1474" spans="1:43">
      <c r="A1474" s="1" t="s">
        <v>11</v>
      </c>
      <c r="B1474" s="1">
        <v>13135050545</v>
      </c>
      <c r="C1474" s="1"/>
      <c r="D1474" s="12">
        <v>79.099999999999994</v>
      </c>
      <c r="E1474" s="12">
        <v>76.5</v>
      </c>
      <c r="F1474" s="12">
        <v>45.2</v>
      </c>
      <c r="G1474" s="12">
        <v>45.8</v>
      </c>
      <c r="H1474" s="12">
        <v>9.1999999999999993</v>
      </c>
      <c r="I1474" s="12">
        <v>11.1</v>
      </c>
      <c r="J1474" s="12">
        <v>12.1</v>
      </c>
      <c r="K1474" s="12">
        <v>33.9</v>
      </c>
      <c r="L1474" s="12">
        <v>45.9</v>
      </c>
      <c r="M1474" s="12">
        <v>11.6</v>
      </c>
      <c r="N1474" s="12">
        <v>84.8</v>
      </c>
      <c r="O1474" s="12">
        <v>14</v>
      </c>
      <c r="P1474" s="12">
        <v>25.4</v>
      </c>
      <c r="Q1474" s="12">
        <v>10.9</v>
      </c>
      <c r="R1474" s="114"/>
      <c r="S1474" s="99"/>
      <c r="T1474" s="99"/>
      <c r="U1474" s="99"/>
      <c r="V1474" s="99"/>
      <c r="W1474" s="99"/>
      <c r="X1474" s="99"/>
      <c r="Y1474" s="99"/>
      <c r="Z1474" s="99"/>
      <c r="AA1474" s="99"/>
      <c r="AB1474" s="99"/>
      <c r="AC1474" s="99"/>
      <c r="AD1474" s="99"/>
      <c r="AE1474" s="99"/>
      <c r="AF1474" s="99"/>
      <c r="AG1474" s="99"/>
      <c r="AH1474" s="99"/>
      <c r="AI1474" s="99"/>
      <c r="AJ1474" s="99"/>
      <c r="AK1474" s="99"/>
      <c r="AL1474" s="99"/>
      <c r="AM1474" s="99"/>
      <c r="AN1474" s="99"/>
      <c r="AO1474" s="52"/>
      <c r="AP1474" s="52"/>
      <c r="AQ1474" s="52"/>
    </row>
    <row r="1475" spans="1:43">
      <c r="A1475" s="1" t="s">
        <v>11</v>
      </c>
      <c r="B1475" s="1">
        <v>13135050546</v>
      </c>
      <c r="C1475" s="1"/>
      <c r="D1475" s="12">
        <v>79.8</v>
      </c>
      <c r="E1475" s="12">
        <v>73.3</v>
      </c>
      <c r="F1475" s="12">
        <v>49.9</v>
      </c>
      <c r="G1475" s="12">
        <v>50.1</v>
      </c>
      <c r="H1475" s="12">
        <v>8</v>
      </c>
      <c r="I1475" s="12">
        <v>11.1</v>
      </c>
      <c r="J1475" s="12">
        <v>22.9</v>
      </c>
      <c r="K1475" s="12">
        <v>28.1</v>
      </c>
      <c r="L1475" s="12">
        <v>35.299999999999997</v>
      </c>
      <c r="M1475" s="12">
        <v>13.1</v>
      </c>
      <c r="N1475" s="12">
        <v>83.6</v>
      </c>
      <c r="O1475" s="12">
        <v>18.7</v>
      </c>
      <c r="P1475" s="12">
        <v>19.600000000000001</v>
      </c>
      <c r="Q1475" s="12">
        <v>11.9</v>
      </c>
      <c r="R1475" s="114"/>
      <c r="S1475" s="99"/>
      <c r="T1475" s="99"/>
      <c r="U1475" s="99"/>
      <c r="V1475" s="99"/>
      <c r="W1475" s="99"/>
      <c r="X1475" s="99"/>
      <c r="Y1475" s="99"/>
      <c r="Z1475" s="99"/>
      <c r="AA1475" s="99"/>
      <c r="AB1475" s="99"/>
      <c r="AC1475" s="99"/>
      <c r="AD1475" s="99"/>
      <c r="AE1475" s="99"/>
      <c r="AF1475" s="99"/>
      <c r="AG1475" s="99"/>
      <c r="AH1475" s="99"/>
      <c r="AI1475" s="99"/>
      <c r="AJ1475" s="99"/>
      <c r="AK1475" s="99"/>
      <c r="AL1475" s="99"/>
      <c r="AM1475" s="99"/>
      <c r="AN1475" s="99"/>
      <c r="AO1475" s="52"/>
      <c r="AP1475" s="52"/>
      <c r="AQ1475" s="52"/>
    </row>
    <row r="1476" spans="1:43">
      <c r="A1476" s="1" t="s">
        <v>11</v>
      </c>
      <c r="B1476" s="1">
        <v>13135050547</v>
      </c>
      <c r="C1476" s="1"/>
      <c r="D1476" s="12">
        <v>85.5</v>
      </c>
      <c r="E1476" s="12">
        <v>73.5</v>
      </c>
      <c r="F1476" s="12">
        <v>62.1</v>
      </c>
      <c r="G1476" s="12">
        <v>61.3</v>
      </c>
      <c r="H1476" s="12">
        <v>5.9</v>
      </c>
      <c r="I1476" s="12">
        <v>0.9</v>
      </c>
      <c r="J1476" s="12">
        <v>33.799999999999997</v>
      </c>
      <c r="K1476" s="12">
        <v>27.5</v>
      </c>
      <c r="L1476" s="12">
        <v>35.5</v>
      </c>
      <c r="M1476" s="12">
        <v>9</v>
      </c>
      <c r="N1476" s="12">
        <v>83.2</v>
      </c>
      <c r="O1476" s="12">
        <v>11</v>
      </c>
      <c r="P1476" s="12">
        <v>24.2</v>
      </c>
      <c r="Q1476" s="12">
        <v>12.8</v>
      </c>
      <c r="R1476" s="114"/>
      <c r="S1476" s="99"/>
      <c r="T1476" s="99"/>
      <c r="U1476" s="99"/>
      <c r="V1476" s="99"/>
      <c r="W1476" s="99"/>
      <c r="X1476" s="99"/>
      <c r="Y1476" s="99"/>
      <c r="Z1476" s="99"/>
      <c r="AA1476" s="99"/>
      <c r="AB1476" s="99"/>
      <c r="AC1476" s="99"/>
      <c r="AD1476" s="99"/>
      <c r="AE1476" s="99"/>
      <c r="AF1476" s="99"/>
      <c r="AG1476" s="99"/>
      <c r="AH1476" s="99"/>
      <c r="AI1476" s="99"/>
      <c r="AJ1476" s="99"/>
      <c r="AK1476" s="99"/>
      <c r="AL1476" s="99"/>
      <c r="AM1476" s="99"/>
      <c r="AN1476" s="99"/>
      <c r="AO1476" s="52"/>
      <c r="AP1476" s="52"/>
      <c r="AQ1476" s="52"/>
    </row>
    <row r="1477" spans="1:43">
      <c r="A1477" s="1" t="s">
        <v>11</v>
      </c>
      <c r="B1477" s="1">
        <v>13135050548</v>
      </c>
      <c r="C1477" s="1"/>
      <c r="D1477" s="12">
        <v>85.4</v>
      </c>
      <c r="E1477" s="12">
        <v>73.7</v>
      </c>
      <c r="F1477" s="12">
        <v>65.7</v>
      </c>
      <c r="G1477" s="12">
        <v>60.9</v>
      </c>
      <c r="H1477" s="12">
        <v>8.1999999999999993</v>
      </c>
      <c r="I1477" s="12">
        <v>16.8</v>
      </c>
      <c r="J1477" s="12">
        <v>10.6</v>
      </c>
      <c r="K1477" s="12">
        <v>17.100000000000001</v>
      </c>
      <c r="L1477" s="12">
        <v>33.4</v>
      </c>
      <c r="M1477" s="12">
        <v>4.0999999999999996</v>
      </c>
      <c r="N1477" s="12">
        <v>83.4</v>
      </c>
      <c r="O1477" s="12">
        <v>13.4</v>
      </c>
      <c r="P1477" s="12">
        <v>15.5</v>
      </c>
      <c r="Q1477" s="12">
        <v>10</v>
      </c>
      <c r="R1477" s="114"/>
      <c r="S1477" s="99"/>
      <c r="T1477" s="99"/>
      <c r="U1477" s="99"/>
      <c r="V1477" s="99"/>
      <c r="W1477" s="99"/>
      <c r="X1477" s="99"/>
      <c r="Y1477" s="99"/>
      <c r="Z1477" s="99"/>
      <c r="AA1477" s="99"/>
      <c r="AB1477" s="99"/>
      <c r="AC1477" s="99"/>
      <c r="AD1477" s="99"/>
      <c r="AE1477" s="99"/>
      <c r="AF1477" s="99"/>
      <c r="AG1477" s="99"/>
      <c r="AH1477" s="99"/>
      <c r="AI1477" s="99"/>
      <c r="AJ1477" s="99"/>
      <c r="AK1477" s="99"/>
      <c r="AL1477" s="99"/>
      <c r="AM1477" s="99"/>
      <c r="AN1477" s="99"/>
      <c r="AO1477" s="52"/>
      <c r="AP1477" s="52"/>
      <c r="AQ1477" s="52"/>
    </row>
    <row r="1478" spans="1:43">
      <c r="A1478" s="1" t="s">
        <v>11</v>
      </c>
      <c r="B1478" s="1">
        <v>13135050549</v>
      </c>
      <c r="C1478" s="1"/>
      <c r="D1478" s="12">
        <v>81.599999999999994</v>
      </c>
      <c r="E1478" s="12">
        <v>79.5</v>
      </c>
      <c r="F1478" s="12">
        <v>61.3</v>
      </c>
      <c r="G1478" s="12">
        <v>50.5</v>
      </c>
      <c r="H1478" s="12">
        <v>8.3000000000000007</v>
      </c>
      <c r="I1478" s="12">
        <v>14.3</v>
      </c>
      <c r="J1478" s="12">
        <v>13.356400000000001</v>
      </c>
      <c r="K1478" s="12">
        <v>19.899999999999999</v>
      </c>
      <c r="L1478" s="12">
        <v>31</v>
      </c>
      <c r="M1478" s="12">
        <v>13.1</v>
      </c>
      <c r="N1478" s="12">
        <v>89.2</v>
      </c>
      <c r="O1478" s="12">
        <v>10.1</v>
      </c>
      <c r="P1478" s="12">
        <v>25.8</v>
      </c>
      <c r="Q1478" s="12">
        <v>7.3</v>
      </c>
      <c r="R1478" s="114"/>
      <c r="S1478" s="99"/>
      <c r="T1478" s="99"/>
      <c r="U1478" s="99"/>
      <c r="V1478" s="99"/>
      <c r="W1478" s="99"/>
      <c r="X1478" s="99"/>
      <c r="Y1478" s="99"/>
      <c r="Z1478" s="99"/>
      <c r="AA1478" s="99"/>
      <c r="AB1478" s="99"/>
      <c r="AC1478" s="99"/>
      <c r="AD1478" s="99"/>
      <c r="AE1478" s="99"/>
      <c r="AF1478" s="99"/>
      <c r="AG1478" s="99"/>
      <c r="AH1478" s="99"/>
      <c r="AI1478" s="99"/>
      <c r="AJ1478" s="99"/>
      <c r="AK1478" s="99"/>
      <c r="AL1478" s="99"/>
      <c r="AM1478" s="99"/>
      <c r="AN1478" s="99"/>
      <c r="AO1478" s="52"/>
      <c r="AP1478" s="52"/>
      <c r="AQ1478" s="52"/>
    </row>
    <row r="1479" spans="1:43">
      <c r="A1479" s="1" t="s">
        <v>11</v>
      </c>
      <c r="B1479" s="1">
        <v>13135050605</v>
      </c>
      <c r="C1479" s="1"/>
      <c r="D1479" s="12">
        <v>86.2</v>
      </c>
      <c r="E1479" s="12">
        <v>78.2</v>
      </c>
      <c r="F1479" s="12">
        <v>71</v>
      </c>
      <c r="G1479" s="12">
        <v>65.599999999999994</v>
      </c>
      <c r="H1479" s="12">
        <v>7.7</v>
      </c>
      <c r="I1479" s="12">
        <v>4.9000000000000004</v>
      </c>
      <c r="J1479" s="12">
        <v>16.8</v>
      </c>
      <c r="K1479" s="12">
        <v>24.7</v>
      </c>
      <c r="L1479" s="12">
        <v>31.7</v>
      </c>
      <c r="M1479" s="12">
        <v>4.3</v>
      </c>
      <c r="N1479" s="12">
        <v>85.3</v>
      </c>
      <c r="O1479" s="12">
        <v>8.1</v>
      </c>
      <c r="P1479" s="12">
        <v>16.600000000000001</v>
      </c>
      <c r="Q1479" s="12">
        <v>8.3000000000000007</v>
      </c>
      <c r="R1479" s="114"/>
      <c r="S1479" s="99"/>
      <c r="T1479" s="99"/>
      <c r="U1479" s="99"/>
      <c r="V1479" s="99"/>
      <c r="W1479" s="99"/>
      <c r="X1479" s="99"/>
      <c r="Y1479" s="99"/>
      <c r="Z1479" s="99"/>
      <c r="AA1479" s="99"/>
      <c r="AB1479" s="99"/>
      <c r="AC1479" s="99"/>
      <c r="AD1479" s="99"/>
      <c r="AE1479" s="99"/>
      <c r="AF1479" s="99"/>
      <c r="AG1479" s="99"/>
      <c r="AH1479" s="99"/>
      <c r="AI1479" s="99"/>
      <c r="AJ1479" s="99"/>
      <c r="AK1479" s="99"/>
      <c r="AL1479" s="99"/>
      <c r="AM1479" s="99"/>
      <c r="AN1479" s="99"/>
      <c r="AO1479" s="52"/>
      <c r="AP1479" s="52"/>
      <c r="AQ1479" s="52"/>
    </row>
    <row r="1480" spans="1:43">
      <c r="A1480" s="1" t="s">
        <v>11</v>
      </c>
      <c r="B1480" s="1">
        <v>13135050606</v>
      </c>
      <c r="C1480" s="1"/>
      <c r="D1480" s="12">
        <v>87.1</v>
      </c>
      <c r="E1480" s="12">
        <v>84.5</v>
      </c>
      <c r="F1480" s="12">
        <v>71.7</v>
      </c>
      <c r="G1480" s="12">
        <v>59</v>
      </c>
      <c r="H1480" s="12">
        <v>6</v>
      </c>
      <c r="I1480" s="12">
        <v>8.3000000000000007</v>
      </c>
      <c r="J1480" s="12">
        <v>6.1</v>
      </c>
      <c r="K1480" s="12">
        <v>28.5</v>
      </c>
      <c r="L1480" s="12">
        <v>41.3</v>
      </c>
      <c r="M1480" s="12">
        <v>6.7</v>
      </c>
      <c r="N1480" s="12">
        <v>87.5</v>
      </c>
      <c r="O1480" s="12">
        <v>11.1</v>
      </c>
      <c r="P1480" s="12">
        <v>15.3</v>
      </c>
      <c r="Q1480" s="12">
        <v>10.6</v>
      </c>
      <c r="R1480" s="114"/>
      <c r="S1480" s="99"/>
      <c r="T1480" s="99"/>
      <c r="U1480" s="99"/>
      <c r="V1480" s="99"/>
      <c r="W1480" s="99"/>
      <c r="X1480" s="99"/>
      <c r="Y1480" s="99"/>
      <c r="Z1480" s="99"/>
      <c r="AA1480" s="99"/>
      <c r="AB1480" s="99"/>
      <c r="AC1480" s="99"/>
      <c r="AD1480" s="99"/>
      <c r="AE1480" s="99"/>
      <c r="AF1480" s="99"/>
      <c r="AG1480" s="99"/>
      <c r="AH1480" s="99"/>
      <c r="AI1480" s="99"/>
      <c r="AJ1480" s="99"/>
      <c r="AK1480" s="99"/>
      <c r="AL1480" s="99"/>
      <c r="AM1480" s="99"/>
      <c r="AN1480" s="99"/>
      <c r="AO1480" s="52"/>
      <c r="AP1480" s="52"/>
      <c r="AQ1480" s="52"/>
    </row>
    <row r="1481" spans="1:43">
      <c r="A1481" s="1" t="s">
        <v>11</v>
      </c>
      <c r="B1481" s="1">
        <v>13135050607</v>
      </c>
      <c r="C1481" s="1"/>
      <c r="D1481" s="12">
        <v>84</v>
      </c>
      <c r="E1481" s="12">
        <v>76.8</v>
      </c>
      <c r="F1481" s="12">
        <v>62.4</v>
      </c>
      <c r="G1481" s="12">
        <v>55.6</v>
      </c>
      <c r="H1481" s="12">
        <v>7.9</v>
      </c>
      <c r="I1481" s="12">
        <v>3.7</v>
      </c>
      <c r="J1481" s="12">
        <v>14.7</v>
      </c>
      <c r="K1481" s="12">
        <v>15.2</v>
      </c>
      <c r="L1481" s="12">
        <v>33.4</v>
      </c>
      <c r="M1481" s="12">
        <v>3.9</v>
      </c>
      <c r="N1481" s="12">
        <v>87.5</v>
      </c>
      <c r="O1481" s="12">
        <v>5.9</v>
      </c>
      <c r="P1481" s="12">
        <v>11.4</v>
      </c>
      <c r="Q1481" s="12">
        <v>9.6</v>
      </c>
      <c r="R1481" s="114"/>
      <c r="S1481" s="99"/>
      <c r="T1481" s="99"/>
      <c r="U1481" s="99"/>
      <c r="V1481" s="99"/>
      <c r="W1481" s="99"/>
      <c r="X1481" s="99"/>
      <c r="Y1481" s="99"/>
      <c r="Z1481" s="99"/>
      <c r="AA1481" s="99"/>
      <c r="AB1481" s="99"/>
      <c r="AC1481" s="99"/>
      <c r="AD1481" s="99"/>
      <c r="AE1481" s="99"/>
      <c r="AF1481" s="99"/>
      <c r="AG1481" s="99"/>
      <c r="AH1481" s="99"/>
      <c r="AI1481" s="99"/>
      <c r="AJ1481" s="99"/>
      <c r="AK1481" s="99"/>
      <c r="AL1481" s="99"/>
      <c r="AM1481" s="99"/>
      <c r="AN1481" s="99"/>
      <c r="AO1481" s="52"/>
      <c r="AP1481" s="52"/>
      <c r="AQ1481" s="52"/>
    </row>
    <row r="1482" spans="1:43">
      <c r="A1482" s="1" t="s">
        <v>11</v>
      </c>
      <c r="B1482" s="1">
        <v>13135050608</v>
      </c>
      <c r="C1482" s="1"/>
      <c r="D1482" s="12">
        <v>82.9</v>
      </c>
      <c r="E1482" s="12">
        <v>74.900000000000006</v>
      </c>
      <c r="F1482" s="12">
        <v>61</v>
      </c>
      <c r="G1482" s="12">
        <v>55.3</v>
      </c>
      <c r="H1482" s="12">
        <v>6.7</v>
      </c>
      <c r="I1482" s="12">
        <v>11.8</v>
      </c>
      <c r="J1482" s="12">
        <v>9.1</v>
      </c>
      <c r="K1482" s="12">
        <v>28.4</v>
      </c>
      <c r="L1482" s="12">
        <v>38.799999999999997</v>
      </c>
      <c r="M1482" s="12">
        <v>7.7</v>
      </c>
      <c r="N1482" s="12">
        <v>87.1</v>
      </c>
      <c r="O1482" s="12">
        <v>12.7</v>
      </c>
      <c r="P1482" s="12">
        <v>22.7</v>
      </c>
      <c r="Q1482" s="12">
        <v>7.9</v>
      </c>
      <c r="R1482" s="114"/>
      <c r="S1482" s="99"/>
      <c r="T1482" s="99"/>
      <c r="U1482" s="99"/>
      <c r="V1482" s="99"/>
      <c r="W1482" s="99"/>
      <c r="X1482" s="99"/>
      <c r="Y1482" s="99"/>
      <c r="Z1482" s="99"/>
      <c r="AA1482" s="99"/>
      <c r="AB1482" s="99"/>
      <c r="AC1482" s="99"/>
      <c r="AD1482" s="99"/>
      <c r="AE1482" s="99"/>
      <c r="AF1482" s="99"/>
      <c r="AG1482" s="99"/>
      <c r="AH1482" s="99"/>
      <c r="AI1482" s="99"/>
      <c r="AJ1482" s="99"/>
      <c r="AK1482" s="99"/>
      <c r="AL1482" s="99"/>
      <c r="AM1482" s="99"/>
      <c r="AN1482" s="99"/>
      <c r="AO1482" s="52"/>
      <c r="AP1482" s="52"/>
      <c r="AQ1482" s="52"/>
    </row>
    <row r="1483" spans="1:43">
      <c r="A1483" s="1" t="s">
        <v>11</v>
      </c>
      <c r="B1483" s="1">
        <v>13135050609</v>
      </c>
      <c r="C1483" s="1"/>
      <c r="D1483" s="12">
        <v>87</v>
      </c>
      <c r="E1483" s="12">
        <v>84.2</v>
      </c>
      <c r="F1483" s="12">
        <v>69.8</v>
      </c>
      <c r="G1483" s="12">
        <v>68.099999999999994</v>
      </c>
      <c r="H1483" s="12">
        <v>7.6</v>
      </c>
      <c r="I1483" s="12">
        <v>4.5999999999999996</v>
      </c>
      <c r="J1483" s="12">
        <v>9.5</v>
      </c>
      <c r="K1483" s="12">
        <v>16.899999999999999</v>
      </c>
      <c r="L1483" s="12">
        <v>30.8</v>
      </c>
      <c r="M1483" s="12">
        <v>3.5</v>
      </c>
      <c r="N1483" s="12">
        <v>87.8</v>
      </c>
      <c r="O1483" s="12">
        <v>11.7</v>
      </c>
      <c r="P1483" s="12">
        <v>12.5</v>
      </c>
      <c r="Q1483" s="12">
        <v>8.1</v>
      </c>
      <c r="R1483" s="114"/>
      <c r="S1483" s="99"/>
      <c r="T1483" s="99"/>
      <c r="U1483" s="99"/>
      <c r="V1483" s="99"/>
      <c r="W1483" s="99"/>
      <c r="X1483" s="99"/>
      <c r="Y1483" s="99"/>
      <c r="Z1483" s="99"/>
      <c r="AA1483" s="99"/>
      <c r="AB1483" s="99"/>
      <c r="AC1483" s="99"/>
      <c r="AD1483" s="99"/>
      <c r="AE1483" s="99"/>
      <c r="AF1483" s="99"/>
      <c r="AG1483" s="99"/>
      <c r="AH1483" s="99"/>
      <c r="AI1483" s="99"/>
      <c r="AJ1483" s="99"/>
      <c r="AK1483" s="99"/>
      <c r="AL1483" s="99"/>
      <c r="AM1483" s="99"/>
      <c r="AN1483" s="99"/>
      <c r="AO1483" s="52"/>
      <c r="AP1483" s="52"/>
      <c r="AQ1483" s="52"/>
    </row>
    <row r="1484" spans="1:43">
      <c r="A1484" s="1" t="s">
        <v>11</v>
      </c>
      <c r="B1484" s="1">
        <v>13135050610</v>
      </c>
      <c r="C1484" s="1"/>
      <c r="D1484" s="12">
        <v>86.5</v>
      </c>
      <c r="E1484" s="12">
        <v>83.3</v>
      </c>
      <c r="F1484" s="12">
        <v>70.099999999999994</v>
      </c>
      <c r="G1484" s="12">
        <v>68.8</v>
      </c>
      <c r="H1484" s="12">
        <v>6.1</v>
      </c>
      <c r="I1484" s="12">
        <v>4.4000000000000004</v>
      </c>
      <c r="J1484" s="12">
        <v>5.4</v>
      </c>
      <c r="K1484" s="12">
        <v>15.1</v>
      </c>
      <c r="L1484" s="12">
        <v>33</v>
      </c>
      <c r="M1484" s="12">
        <v>5.5</v>
      </c>
      <c r="N1484" s="12">
        <v>88</v>
      </c>
      <c r="O1484" s="12">
        <v>3.2</v>
      </c>
      <c r="P1484" s="12">
        <v>15.1</v>
      </c>
      <c r="Q1484" s="12">
        <v>11.4</v>
      </c>
      <c r="R1484" s="114"/>
      <c r="S1484" s="99"/>
      <c r="T1484" s="99"/>
      <c r="U1484" s="99"/>
      <c r="V1484" s="99"/>
      <c r="W1484" s="99"/>
      <c r="X1484" s="99"/>
      <c r="Y1484" s="99"/>
      <c r="Z1484" s="99"/>
      <c r="AA1484" s="99"/>
      <c r="AB1484" s="99"/>
      <c r="AC1484" s="99"/>
      <c r="AD1484" s="99"/>
      <c r="AE1484" s="99"/>
      <c r="AF1484" s="99"/>
      <c r="AG1484" s="99"/>
      <c r="AH1484" s="99"/>
      <c r="AI1484" s="99"/>
      <c r="AJ1484" s="99"/>
      <c r="AK1484" s="99"/>
      <c r="AL1484" s="99"/>
      <c r="AM1484" s="99"/>
      <c r="AN1484" s="99"/>
      <c r="AO1484" s="52"/>
      <c r="AP1484" s="52"/>
      <c r="AQ1484" s="52"/>
    </row>
    <row r="1485" spans="1:43">
      <c r="A1485" s="1" t="s">
        <v>11</v>
      </c>
      <c r="B1485" s="1">
        <v>13135050709</v>
      </c>
      <c r="C1485" s="1"/>
      <c r="D1485" s="12">
        <v>74.5</v>
      </c>
      <c r="E1485" s="12">
        <v>69.599999999999994</v>
      </c>
      <c r="F1485" s="12">
        <v>44.1</v>
      </c>
      <c r="G1485" s="12">
        <v>37</v>
      </c>
      <c r="H1485" s="12">
        <v>9.3000000000000007</v>
      </c>
      <c r="I1485" s="12">
        <v>16.399999999999999</v>
      </c>
      <c r="J1485" s="12">
        <v>27.1</v>
      </c>
      <c r="K1485" s="12">
        <v>24.4</v>
      </c>
      <c r="L1485" s="12">
        <v>35.9</v>
      </c>
      <c r="M1485" s="12">
        <v>12.6</v>
      </c>
      <c r="N1485" s="12">
        <v>80.400000000000006</v>
      </c>
      <c r="O1485" s="12">
        <v>4.9000000000000004</v>
      </c>
      <c r="P1485" s="12">
        <v>18.2</v>
      </c>
      <c r="Q1485" s="12">
        <v>10.5</v>
      </c>
      <c r="R1485" s="114"/>
      <c r="S1485" s="99"/>
      <c r="T1485" s="99"/>
      <c r="U1485" s="99"/>
      <c r="V1485" s="99"/>
      <c r="W1485" s="99"/>
      <c r="X1485" s="99"/>
      <c r="Y1485" s="99"/>
      <c r="Z1485" s="99"/>
      <c r="AA1485" s="99"/>
      <c r="AB1485" s="99"/>
      <c r="AC1485" s="99"/>
      <c r="AD1485" s="99"/>
      <c r="AE1485" s="99"/>
      <c r="AF1485" s="99"/>
      <c r="AG1485" s="99"/>
      <c r="AH1485" s="99"/>
      <c r="AI1485" s="99"/>
      <c r="AJ1485" s="99"/>
      <c r="AK1485" s="99"/>
      <c r="AL1485" s="99"/>
      <c r="AM1485" s="99"/>
      <c r="AN1485" s="99"/>
      <c r="AO1485" s="52"/>
      <c r="AP1485" s="52"/>
      <c r="AQ1485" s="52"/>
    </row>
    <row r="1486" spans="1:43">
      <c r="A1486" s="1" t="s">
        <v>11</v>
      </c>
      <c r="B1486" s="1">
        <v>13135050712</v>
      </c>
      <c r="C1486" s="1"/>
      <c r="D1486" s="12">
        <v>91.3</v>
      </c>
      <c r="E1486" s="12">
        <v>92.8</v>
      </c>
      <c r="F1486" s="12">
        <v>70.7</v>
      </c>
      <c r="G1486" s="12">
        <v>61.8</v>
      </c>
      <c r="H1486" s="12">
        <v>5.0999999999999996</v>
      </c>
      <c r="I1486" s="12">
        <v>2.7</v>
      </c>
      <c r="J1486" s="12">
        <v>13.5</v>
      </c>
      <c r="K1486" s="12">
        <v>19.3</v>
      </c>
      <c r="L1486" s="12">
        <v>30.5</v>
      </c>
      <c r="M1486" s="12">
        <v>6.8</v>
      </c>
      <c r="N1486" s="12">
        <v>88</v>
      </c>
      <c r="O1486" s="12">
        <v>4</v>
      </c>
      <c r="P1486" s="12">
        <v>10.9</v>
      </c>
      <c r="Q1486" s="12">
        <v>6.5</v>
      </c>
      <c r="R1486" s="114"/>
      <c r="S1486" s="99"/>
      <c r="T1486" s="99"/>
      <c r="U1486" s="99"/>
      <c r="V1486" s="99"/>
      <c r="W1486" s="99"/>
      <c r="X1486" s="99"/>
      <c r="Y1486" s="99"/>
      <c r="Z1486" s="99"/>
      <c r="AA1486" s="99"/>
      <c r="AB1486" s="99"/>
      <c r="AC1486" s="99"/>
      <c r="AD1486" s="99"/>
      <c r="AE1486" s="99"/>
      <c r="AF1486" s="99"/>
      <c r="AG1486" s="99"/>
      <c r="AH1486" s="99"/>
      <c r="AI1486" s="99"/>
      <c r="AJ1486" s="99"/>
      <c r="AK1486" s="99"/>
      <c r="AL1486" s="99"/>
      <c r="AM1486" s="99"/>
      <c r="AN1486" s="99"/>
      <c r="AO1486" s="52"/>
      <c r="AP1486" s="52"/>
      <c r="AQ1486" s="52"/>
    </row>
    <row r="1487" spans="1:43">
      <c r="A1487" s="1" t="s">
        <v>11</v>
      </c>
      <c r="B1487" s="1">
        <v>13135050713</v>
      </c>
      <c r="C1487" s="1"/>
      <c r="D1487" s="12">
        <v>91.3</v>
      </c>
      <c r="E1487" s="12">
        <v>92.8</v>
      </c>
      <c r="F1487" s="12">
        <v>78.400000000000006</v>
      </c>
      <c r="G1487" s="12">
        <v>73.8</v>
      </c>
      <c r="H1487" s="12">
        <v>10</v>
      </c>
      <c r="I1487" s="12">
        <v>16.7</v>
      </c>
      <c r="J1487" s="12">
        <v>12.4</v>
      </c>
      <c r="K1487" s="12">
        <v>8.9</v>
      </c>
      <c r="L1487" s="12">
        <v>23</v>
      </c>
      <c r="M1487" s="12">
        <v>5</v>
      </c>
      <c r="N1487" s="12">
        <v>88</v>
      </c>
      <c r="O1487" s="12">
        <v>6.1</v>
      </c>
      <c r="P1487" s="12">
        <v>13.6</v>
      </c>
      <c r="Q1487" s="12">
        <v>9.6999999999999993</v>
      </c>
      <c r="R1487" s="114"/>
      <c r="S1487" s="99"/>
      <c r="T1487" s="99"/>
      <c r="U1487" s="99"/>
      <c r="V1487" s="99"/>
      <c r="W1487" s="99"/>
      <c r="X1487" s="99"/>
      <c r="Y1487" s="99"/>
      <c r="Z1487" s="99"/>
      <c r="AA1487" s="99"/>
      <c r="AB1487" s="99"/>
      <c r="AC1487" s="99"/>
      <c r="AD1487" s="99"/>
      <c r="AE1487" s="99"/>
      <c r="AF1487" s="99"/>
      <c r="AG1487" s="99"/>
      <c r="AH1487" s="99"/>
      <c r="AI1487" s="99"/>
      <c r="AJ1487" s="99"/>
      <c r="AK1487" s="99"/>
      <c r="AL1487" s="99"/>
      <c r="AM1487" s="99"/>
      <c r="AN1487" s="99"/>
      <c r="AO1487" s="52"/>
      <c r="AP1487" s="52"/>
      <c r="AQ1487" s="52"/>
    </row>
    <row r="1488" spans="1:43">
      <c r="A1488" s="1" t="s">
        <v>11</v>
      </c>
      <c r="B1488" s="1">
        <v>13135050714</v>
      </c>
      <c r="C1488" s="1"/>
      <c r="D1488" s="12">
        <v>89.5</v>
      </c>
      <c r="E1488" s="12">
        <v>90.2</v>
      </c>
      <c r="F1488" s="12">
        <v>73.099999999999994</v>
      </c>
      <c r="G1488" s="12">
        <v>57.3</v>
      </c>
      <c r="H1488" s="12">
        <v>7.9</v>
      </c>
      <c r="I1488" s="12">
        <v>1.6</v>
      </c>
      <c r="J1488" s="12">
        <v>6.2</v>
      </c>
      <c r="K1488" s="12">
        <v>17.2</v>
      </c>
      <c r="L1488" s="12">
        <v>33</v>
      </c>
      <c r="M1488" s="12">
        <v>6.5</v>
      </c>
      <c r="N1488" s="12">
        <v>87.2</v>
      </c>
      <c r="O1488" s="12">
        <v>6.2</v>
      </c>
      <c r="P1488" s="12">
        <v>6.2</v>
      </c>
      <c r="Q1488" s="12">
        <v>3.7</v>
      </c>
      <c r="R1488" s="114"/>
      <c r="S1488" s="99"/>
      <c r="T1488" s="99"/>
      <c r="U1488" s="99"/>
      <c r="V1488" s="99"/>
      <c r="W1488" s="99"/>
      <c r="X1488" s="99"/>
      <c r="Y1488" s="99"/>
      <c r="Z1488" s="99"/>
      <c r="AA1488" s="99"/>
      <c r="AB1488" s="99"/>
      <c r="AC1488" s="99"/>
      <c r="AD1488" s="99"/>
      <c r="AE1488" s="99"/>
      <c r="AF1488" s="99"/>
      <c r="AG1488" s="99"/>
      <c r="AH1488" s="99"/>
      <c r="AI1488" s="99"/>
      <c r="AJ1488" s="99"/>
      <c r="AK1488" s="99"/>
      <c r="AL1488" s="99"/>
      <c r="AM1488" s="99"/>
      <c r="AN1488" s="99"/>
      <c r="AO1488" s="52"/>
      <c r="AP1488" s="52"/>
      <c r="AQ1488" s="52"/>
    </row>
    <row r="1489" spans="1:43">
      <c r="A1489" s="1" t="s">
        <v>11</v>
      </c>
      <c r="B1489" s="1">
        <v>13135050715</v>
      </c>
      <c r="C1489" s="1"/>
      <c r="D1489" s="12">
        <v>91.3</v>
      </c>
      <c r="E1489" s="12">
        <v>92.8</v>
      </c>
      <c r="F1489" s="12">
        <v>77.599999999999994</v>
      </c>
      <c r="G1489" s="12">
        <v>68.3</v>
      </c>
      <c r="H1489" s="12">
        <v>7.2</v>
      </c>
      <c r="I1489" s="12">
        <v>6.2</v>
      </c>
      <c r="J1489" s="12">
        <v>6.7</v>
      </c>
      <c r="K1489" s="12">
        <v>21.6</v>
      </c>
      <c r="L1489" s="12">
        <v>32</v>
      </c>
      <c r="M1489" s="12">
        <v>5.6</v>
      </c>
      <c r="N1489" s="12">
        <v>88</v>
      </c>
      <c r="O1489" s="12">
        <v>11.7</v>
      </c>
      <c r="P1489" s="12">
        <v>19.5</v>
      </c>
      <c r="Q1489" s="12">
        <v>8.6</v>
      </c>
      <c r="R1489" s="114"/>
      <c r="S1489" s="99"/>
      <c r="T1489" s="99"/>
      <c r="U1489" s="99"/>
      <c r="V1489" s="99"/>
      <c r="W1489" s="99"/>
      <c r="X1489" s="99"/>
      <c r="Y1489" s="99"/>
      <c r="Z1489" s="99"/>
      <c r="AA1489" s="99"/>
      <c r="AB1489" s="99"/>
      <c r="AC1489" s="99"/>
      <c r="AD1489" s="99"/>
      <c r="AE1489" s="99"/>
      <c r="AF1489" s="99"/>
      <c r="AG1489" s="99"/>
      <c r="AH1489" s="99"/>
      <c r="AI1489" s="99"/>
      <c r="AJ1489" s="99"/>
      <c r="AK1489" s="99"/>
      <c r="AL1489" s="99"/>
      <c r="AM1489" s="99"/>
      <c r="AN1489" s="99"/>
      <c r="AO1489" s="52"/>
      <c r="AP1489" s="52"/>
      <c r="AQ1489" s="52"/>
    </row>
    <row r="1490" spans="1:43">
      <c r="A1490" s="1" t="s">
        <v>11</v>
      </c>
      <c r="B1490" s="1">
        <v>13135050718</v>
      </c>
      <c r="C1490" s="1"/>
      <c r="D1490" s="12">
        <v>91.3</v>
      </c>
      <c r="E1490" s="12">
        <v>92.8</v>
      </c>
      <c r="F1490" s="12">
        <v>80.099999999999994</v>
      </c>
      <c r="G1490" s="12">
        <v>74.2</v>
      </c>
      <c r="H1490" s="12">
        <v>5.7</v>
      </c>
      <c r="I1490" s="12">
        <v>1.2</v>
      </c>
      <c r="J1490" s="12">
        <v>6.9</v>
      </c>
      <c r="K1490" s="12">
        <v>16</v>
      </c>
      <c r="L1490" s="12">
        <v>31</v>
      </c>
      <c r="M1490" s="12">
        <v>4.5999999999999996</v>
      </c>
      <c r="N1490" s="12">
        <v>88</v>
      </c>
      <c r="O1490" s="12">
        <v>7</v>
      </c>
      <c r="P1490" s="12">
        <v>13.2</v>
      </c>
      <c r="Q1490" s="12">
        <v>12.7</v>
      </c>
      <c r="R1490" s="114"/>
      <c r="S1490" s="99"/>
      <c r="T1490" s="99"/>
      <c r="U1490" s="99"/>
      <c r="V1490" s="99"/>
      <c r="W1490" s="99"/>
      <c r="X1490" s="99"/>
      <c r="Y1490" s="99"/>
      <c r="Z1490" s="99"/>
      <c r="AA1490" s="99"/>
      <c r="AB1490" s="99"/>
      <c r="AC1490" s="99"/>
      <c r="AD1490" s="99"/>
      <c r="AE1490" s="99"/>
      <c r="AF1490" s="99"/>
      <c r="AG1490" s="99"/>
      <c r="AH1490" s="99"/>
      <c r="AI1490" s="99"/>
      <c r="AJ1490" s="99"/>
      <c r="AK1490" s="99"/>
      <c r="AL1490" s="99"/>
      <c r="AM1490" s="99"/>
      <c r="AN1490" s="99"/>
      <c r="AO1490" s="52"/>
      <c r="AP1490" s="52"/>
      <c r="AQ1490" s="52"/>
    </row>
    <row r="1491" spans="1:43">
      <c r="A1491" s="1" t="s">
        <v>11</v>
      </c>
      <c r="B1491" s="1">
        <v>13135050719</v>
      </c>
      <c r="C1491" s="1"/>
      <c r="D1491" s="12">
        <v>76.099999999999994</v>
      </c>
      <c r="E1491" s="12">
        <v>74.7</v>
      </c>
      <c r="F1491" s="12">
        <v>52.6</v>
      </c>
      <c r="G1491" s="12">
        <v>35.1</v>
      </c>
      <c r="H1491" s="12">
        <v>9.4</v>
      </c>
      <c r="I1491" s="12">
        <v>3</v>
      </c>
      <c r="J1491" s="12">
        <v>20.3</v>
      </c>
      <c r="K1491" s="12">
        <v>26.7</v>
      </c>
      <c r="L1491" s="12">
        <v>33.200000000000003</v>
      </c>
      <c r="M1491" s="12">
        <v>13.3</v>
      </c>
      <c r="N1491" s="12">
        <v>79.5</v>
      </c>
      <c r="O1491" s="12">
        <v>8.3000000000000007</v>
      </c>
      <c r="P1491" s="12">
        <v>19</v>
      </c>
      <c r="Q1491" s="12">
        <v>11.1</v>
      </c>
      <c r="R1491" s="114"/>
      <c r="S1491" s="99"/>
      <c r="T1491" s="99"/>
      <c r="U1491" s="99"/>
      <c r="V1491" s="99"/>
      <c r="W1491" s="99"/>
      <c r="X1491" s="99"/>
      <c r="Y1491" s="99"/>
      <c r="Z1491" s="99"/>
      <c r="AA1491" s="99"/>
      <c r="AB1491" s="99"/>
      <c r="AC1491" s="99"/>
      <c r="AD1491" s="99"/>
      <c r="AE1491" s="99"/>
      <c r="AF1491" s="99"/>
      <c r="AG1491" s="99"/>
      <c r="AH1491" s="99"/>
      <c r="AI1491" s="99"/>
      <c r="AJ1491" s="99"/>
      <c r="AK1491" s="99"/>
      <c r="AL1491" s="99"/>
      <c r="AM1491" s="99"/>
      <c r="AN1491" s="99"/>
      <c r="AO1491" s="52"/>
      <c r="AP1491" s="52"/>
      <c r="AQ1491" s="52"/>
    </row>
    <row r="1492" spans="1:43">
      <c r="A1492" s="1" t="s">
        <v>11</v>
      </c>
      <c r="B1492" s="1">
        <v>13135050720</v>
      </c>
      <c r="C1492" s="1"/>
      <c r="D1492" s="12">
        <v>83.3</v>
      </c>
      <c r="E1492" s="12">
        <v>80.599999999999994</v>
      </c>
      <c r="F1492" s="12">
        <v>60.1</v>
      </c>
      <c r="G1492" s="12">
        <v>57.8</v>
      </c>
      <c r="H1492" s="12">
        <v>7.7</v>
      </c>
      <c r="I1492" s="12">
        <v>9.2161000000000008</v>
      </c>
      <c r="J1492" s="12">
        <v>27.3</v>
      </c>
      <c r="K1492" s="12">
        <v>15.4</v>
      </c>
      <c r="L1492" s="12">
        <v>30.7</v>
      </c>
      <c r="M1492" s="12">
        <v>8.4</v>
      </c>
      <c r="N1492" s="12">
        <v>87.1</v>
      </c>
      <c r="O1492" s="12">
        <v>4.3</v>
      </c>
      <c r="P1492" s="12">
        <v>10.9</v>
      </c>
      <c r="Q1492" s="12">
        <v>7.3</v>
      </c>
      <c r="R1492" s="114"/>
      <c r="S1492" s="99"/>
      <c r="T1492" s="99"/>
      <c r="U1492" s="99"/>
      <c r="V1492" s="99"/>
      <c r="W1492" s="99"/>
      <c r="X1492" s="99"/>
      <c r="Y1492" s="99"/>
      <c r="Z1492" s="99"/>
      <c r="AA1492" s="99"/>
      <c r="AB1492" s="99"/>
      <c r="AC1492" s="99"/>
      <c r="AD1492" s="99"/>
      <c r="AE1492" s="99"/>
      <c r="AF1492" s="99"/>
      <c r="AG1492" s="99"/>
      <c r="AH1492" s="99"/>
      <c r="AI1492" s="99"/>
      <c r="AJ1492" s="99"/>
      <c r="AK1492" s="99"/>
      <c r="AL1492" s="99"/>
      <c r="AM1492" s="99"/>
      <c r="AN1492" s="99"/>
      <c r="AO1492" s="52"/>
      <c r="AP1492" s="52"/>
      <c r="AQ1492" s="52"/>
    </row>
    <row r="1493" spans="1:43">
      <c r="A1493" s="1" t="s">
        <v>11</v>
      </c>
      <c r="B1493" s="1">
        <v>13135050721</v>
      </c>
      <c r="C1493" s="1"/>
      <c r="D1493" s="12">
        <v>78.7</v>
      </c>
      <c r="E1493" s="12">
        <v>76.8</v>
      </c>
      <c r="F1493" s="12">
        <v>55.5</v>
      </c>
      <c r="G1493" s="12">
        <v>41.6</v>
      </c>
      <c r="H1493" s="12">
        <v>8.1999999999999993</v>
      </c>
      <c r="I1493" s="12">
        <v>12.1</v>
      </c>
      <c r="J1493" s="12">
        <v>19.100000000000001</v>
      </c>
      <c r="K1493" s="12">
        <v>38.299999999999997</v>
      </c>
      <c r="L1493" s="12">
        <v>40.799999999999997</v>
      </c>
      <c r="M1493" s="12">
        <v>8.6</v>
      </c>
      <c r="N1493" s="12">
        <v>82.6</v>
      </c>
      <c r="O1493" s="12">
        <v>5.9</v>
      </c>
      <c r="P1493" s="12">
        <v>20.6</v>
      </c>
      <c r="Q1493" s="12">
        <v>11.1</v>
      </c>
      <c r="R1493" s="114"/>
      <c r="S1493" s="99"/>
      <c r="T1493" s="99"/>
      <c r="U1493" s="99"/>
      <c r="V1493" s="99"/>
      <c r="W1493" s="99"/>
      <c r="X1493" s="99"/>
      <c r="Y1493" s="99"/>
      <c r="Z1493" s="99"/>
      <c r="AA1493" s="99"/>
      <c r="AB1493" s="99"/>
      <c r="AC1493" s="99"/>
      <c r="AD1493" s="99"/>
      <c r="AE1493" s="99"/>
      <c r="AF1493" s="99"/>
      <c r="AG1493" s="99"/>
      <c r="AH1493" s="99"/>
      <c r="AI1493" s="99"/>
      <c r="AJ1493" s="99"/>
      <c r="AK1493" s="99"/>
      <c r="AL1493" s="99"/>
      <c r="AM1493" s="99"/>
      <c r="AN1493" s="99"/>
      <c r="AO1493" s="52"/>
      <c r="AP1493" s="52"/>
      <c r="AQ1493" s="52"/>
    </row>
    <row r="1494" spans="1:43">
      <c r="A1494" s="1" t="s">
        <v>11</v>
      </c>
      <c r="B1494" s="1">
        <v>13135050722</v>
      </c>
      <c r="C1494" s="1"/>
      <c r="D1494" s="12">
        <v>74.8</v>
      </c>
      <c r="E1494" s="12">
        <v>70.599999999999994</v>
      </c>
      <c r="F1494" s="12">
        <v>48.2</v>
      </c>
      <c r="G1494" s="12">
        <v>36.700000000000003</v>
      </c>
      <c r="H1494" s="12">
        <v>12.9</v>
      </c>
      <c r="I1494" s="12">
        <v>10.7</v>
      </c>
      <c r="J1494" s="12">
        <v>31.1</v>
      </c>
      <c r="K1494" s="12">
        <v>34.200000000000003</v>
      </c>
      <c r="L1494" s="12">
        <v>44.9</v>
      </c>
      <c r="M1494" s="12">
        <v>11.2</v>
      </c>
      <c r="N1494" s="12">
        <v>80.2</v>
      </c>
      <c r="O1494" s="12">
        <v>16.7</v>
      </c>
      <c r="P1494" s="12">
        <v>24.4</v>
      </c>
      <c r="Q1494" s="12">
        <v>29.6</v>
      </c>
      <c r="R1494" s="114"/>
      <c r="S1494" s="99"/>
      <c r="T1494" s="99"/>
      <c r="U1494" s="99"/>
      <c r="V1494" s="99"/>
      <c r="W1494" s="99"/>
      <c r="X1494" s="99"/>
      <c r="Y1494" s="99"/>
      <c r="Z1494" s="99"/>
      <c r="AA1494" s="99"/>
      <c r="AB1494" s="99"/>
      <c r="AC1494" s="99"/>
      <c r="AD1494" s="99"/>
      <c r="AE1494" s="99"/>
      <c r="AF1494" s="99"/>
      <c r="AG1494" s="99"/>
      <c r="AH1494" s="99"/>
      <c r="AI1494" s="99"/>
      <c r="AJ1494" s="99"/>
      <c r="AK1494" s="99"/>
      <c r="AL1494" s="99"/>
      <c r="AM1494" s="99"/>
      <c r="AN1494" s="99"/>
      <c r="AO1494" s="52"/>
      <c r="AP1494" s="52"/>
      <c r="AQ1494" s="52"/>
    </row>
    <row r="1495" spans="1:43">
      <c r="A1495" s="1" t="s">
        <v>11</v>
      </c>
      <c r="B1495" s="1">
        <v>13135050723</v>
      </c>
      <c r="C1495" s="1"/>
      <c r="D1495" s="12">
        <v>74.099999999999994</v>
      </c>
      <c r="E1495" s="12">
        <v>68.5</v>
      </c>
      <c r="F1495" s="12">
        <v>48.4</v>
      </c>
      <c r="G1495" s="12">
        <v>37.5</v>
      </c>
      <c r="H1495" s="12">
        <v>10</v>
      </c>
      <c r="I1495" s="12">
        <v>14.3</v>
      </c>
      <c r="J1495" s="12">
        <v>4.2</v>
      </c>
      <c r="K1495" s="12">
        <v>19.399999999999999</v>
      </c>
      <c r="L1495" s="12">
        <v>43.2</v>
      </c>
      <c r="M1495" s="12">
        <v>6.4</v>
      </c>
      <c r="N1495" s="12">
        <v>80.599999999999994</v>
      </c>
      <c r="O1495" s="12">
        <v>10.9</v>
      </c>
      <c r="P1495" s="12">
        <v>19</v>
      </c>
      <c r="Q1495" s="12">
        <v>13</v>
      </c>
      <c r="R1495" s="114"/>
      <c r="S1495" s="99"/>
      <c r="T1495" s="99"/>
      <c r="U1495" s="99"/>
      <c r="V1495" s="99"/>
      <c r="W1495" s="99"/>
      <c r="X1495" s="99"/>
      <c r="Y1495" s="99"/>
      <c r="Z1495" s="99"/>
      <c r="AA1495" s="99"/>
      <c r="AB1495" s="99"/>
      <c r="AC1495" s="99"/>
      <c r="AD1495" s="99"/>
      <c r="AE1495" s="99"/>
      <c r="AF1495" s="99"/>
      <c r="AG1495" s="99"/>
      <c r="AH1495" s="99"/>
      <c r="AI1495" s="99"/>
      <c r="AJ1495" s="99"/>
      <c r="AK1495" s="99"/>
      <c r="AL1495" s="99"/>
      <c r="AM1495" s="99"/>
      <c r="AN1495" s="99"/>
      <c r="AO1495" s="52"/>
      <c r="AP1495" s="52"/>
      <c r="AQ1495" s="52"/>
    </row>
    <row r="1496" spans="1:43">
      <c r="A1496" s="1" t="s">
        <v>11</v>
      </c>
      <c r="B1496" s="1">
        <v>13135050724</v>
      </c>
      <c r="C1496" s="1"/>
      <c r="D1496" s="12">
        <v>83.6</v>
      </c>
      <c r="E1496" s="12">
        <v>80.8</v>
      </c>
      <c r="F1496" s="12">
        <v>67.099999999999994</v>
      </c>
      <c r="G1496" s="12">
        <v>58.7</v>
      </c>
      <c r="H1496" s="12">
        <v>10</v>
      </c>
      <c r="I1496" s="12">
        <v>4</v>
      </c>
      <c r="J1496" s="12">
        <v>12.1</v>
      </c>
      <c r="K1496" s="12">
        <v>26.4</v>
      </c>
      <c r="L1496" s="12">
        <v>46.3</v>
      </c>
      <c r="M1496" s="12">
        <v>4.5</v>
      </c>
      <c r="N1496" s="12">
        <v>87.3</v>
      </c>
      <c r="O1496" s="12">
        <v>3.5</v>
      </c>
      <c r="P1496" s="12">
        <v>12.1</v>
      </c>
      <c r="Q1496" s="12">
        <v>12.5</v>
      </c>
      <c r="R1496" s="114"/>
      <c r="S1496" s="99"/>
      <c r="T1496" s="99"/>
      <c r="U1496" s="99"/>
      <c r="V1496" s="99"/>
      <c r="W1496" s="99"/>
      <c r="X1496" s="99"/>
      <c r="Y1496" s="99"/>
      <c r="Z1496" s="99"/>
      <c r="AA1496" s="99"/>
      <c r="AB1496" s="99"/>
      <c r="AC1496" s="99"/>
      <c r="AD1496" s="99"/>
      <c r="AE1496" s="99"/>
      <c r="AF1496" s="99"/>
      <c r="AG1496" s="99"/>
      <c r="AH1496" s="99"/>
      <c r="AI1496" s="99"/>
      <c r="AJ1496" s="99"/>
      <c r="AK1496" s="99"/>
      <c r="AL1496" s="99"/>
      <c r="AM1496" s="99"/>
      <c r="AN1496" s="99"/>
      <c r="AO1496" s="52"/>
      <c r="AP1496" s="52"/>
      <c r="AQ1496" s="52"/>
    </row>
    <row r="1497" spans="1:43">
      <c r="A1497" s="1" t="s">
        <v>11</v>
      </c>
      <c r="B1497" s="1">
        <v>13135050725</v>
      </c>
      <c r="C1497" s="1"/>
      <c r="D1497" s="12">
        <v>74.099999999999994</v>
      </c>
      <c r="E1497" s="12">
        <v>68.5</v>
      </c>
      <c r="F1497" s="12">
        <v>44.3</v>
      </c>
      <c r="G1497" s="12">
        <v>37.5</v>
      </c>
      <c r="H1497" s="12">
        <v>8.1</v>
      </c>
      <c r="I1497" s="12">
        <v>1.4</v>
      </c>
      <c r="J1497" s="12">
        <v>11.6</v>
      </c>
      <c r="K1497" s="12">
        <v>20.399999999999999</v>
      </c>
      <c r="L1497" s="12">
        <v>35.299999999999997</v>
      </c>
      <c r="M1497" s="12">
        <v>9.1999999999999993</v>
      </c>
      <c r="N1497" s="12">
        <v>80.599999999999994</v>
      </c>
      <c r="O1497" s="12">
        <v>5.9</v>
      </c>
      <c r="P1497" s="12">
        <v>13.7</v>
      </c>
      <c r="Q1497" s="12">
        <v>10.7</v>
      </c>
      <c r="R1497" s="114"/>
      <c r="S1497" s="99"/>
      <c r="T1497" s="99"/>
      <c r="U1497" s="99"/>
      <c r="V1497" s="99"/>
      <c r="W1497" s="99"/>
      <c r="X1497" s="99"/>
      <c r="Y1497" s="99"/>
      <c r="Z1497" s="99"/>
      <c r="AA1497" s="99"/>
      <c r="AB1497" s="99"/>
      <c r="AC1497" s="99"/>
      <c r="AD1497" s="99"/>
      <c r="AE1497" s="99"/>
      <c r="AF1497" s="99"/>
      <c r="AG1497" s="99"/>
      <c r="AH1497" s="99"/>
      <c r="AI1497" s="99"/>
      <c r="AJ1497" s="99"/>
      <c r="AK1497" s="99"/>
      <c r="AL1497" s="99"/>
      <c r="AM1497" s="99"/>
      <c r="AN1497" s="99"/>
      <c r="AO1497" s="52"/>
      <c r="AP1497" s="52"/>
      <c r="AQ1497" s="52"/>
    </row>
    <row r="1498" spans="1:43">
      <c r="A1498" s="1" t="s">
        <v>11</v>
      </c>
      <c r="B1498" s="1">
        <v>13135050726</v>
      </c>
      <c r="C1498" s="1"/>
      <c r="D1498" s="12">
        <v>82.5</v>
      </c>
      <c r="E1498" s="12">
        <v>73.099999999999994</v>
      </c>
      <c r="F1498" s="12">
        <v>63.8</v>
      </c>
      <c r="G1498" s="12">
        <v>57</v>
      </c>
      <c r="H1498" s="12">
        <v>5.0999999999999996</v>
      </c>
      <c r="I1498" s="12">
        <v>7</v>
      </c>
      <c r="J1498" s="12">
        <v>7.7</v>
      </c>
      <c r="K1498" s="12">
        <v>18.3</v>
      </c>
      <c r="L1498" s="12">
        <v>41.4</v>
      </c>
      <c r="M1498" s="12">
        <v>4.0999999999999996</v>
      </c>
      <c r="N1498" s="12">
        <v>85.6</v>
      </c>
      <c r="O1498" s="12">
        <v>6.1</v>
      </c>
      <c r="P1498" s="12">
        <v>13.9</v>
      </c>
      <c r="Q1498" s="12">
        <v>7.1</v>
      </c>
      <c r="R1498" s="114"/>
      <c r="S1498" s="99"/>
      <c r="T1498" s="99"/>
      <c r="U1498" s="99"/>
      <c r="V1498" s="99"/>
      <c r="W1498" s="99"/>
      <c r="X1498" s="99"/>
      <c r="Y1498" s="99"/>
      <c r="Z1498" s="99"/>
      <c r="AA1498" s="99"/>
      <c r="AB1498" s="99"/>
      <c r="AC1498" s="99"/>
      <c r="AD1498" s="99"/>
      <c r="AE1498" s="99"/>
      <c r="AF1498" s="99"/>
      <c r="AG1498" s="99"/>
      <c r="AH1498" s="99"/>
      <c r="AI1498" s="99"/>
      <c r="AJ1498" s="99"/>
      <c r="AK1498" s="99"/>
      <c r="AL1498" s="99"/>
      <c r="AM1498" s="99"/>
      <c r="AN1498" s="99"/>
      <c r="AO1498" s="52"/>
      <c r="AP1498" s="52"/>
      <c r="AQ1498" s="52"/>
    </row>
    <row r="1499" spans="1:43">
      <c r="A1499" s="1" t="s">
        <v>11</v>
      </c>
      <c r="B1499" s="1">
        <v>13135050727</v>
      </c>
      <c r="C1499" s="1"/>
      <c r="D1499" s="12">
        <v>82.6</v>
      </c>
      <c r="E1499" s="12">
        <v>78.2</v>
      </c>
      <c r="F1499" s="12">
        <v>62.8</v>
      </c>
      <c r="G1499" s="12">
        <v>56.7</v>
      </c>
      <c r="H1499" s="12">
        <v>6.5</v>
      </c>
      <c r="I1499" s="12">
        <v>12.8</v>
      </c>
      <c r="J1499" s="12">
        <v>12.7</v>
      </c>
      <c r="K1499" s="12">
        <v>8.3000000000000007</v>
      </c>
      <c r="L1499" s="12">
        <v>25.4</v>
      </c>
      <c r="M1499" s="12">
        <v>5.9</v>
      </c>
      <c r="N1499" s="12">
        <v>86.5</v>
      </c>
      <c r="O1499" s="12">
        <v>9.1</v>
      </c>
      <c r="P1499" s="12">
        <v>17.2</v>
      </c>
      <c r="Q1499" s="12">
        <v>8.3000000000000007</v>
      </c>
      <c r="R1499" s="114"/>
      <c r="S1499" s="99"/>
      <c r="T1499" s="99"/>
      <c r="U1499" s="99"/>
      <c r="V1499" s="99"/>
      <c r="W1499" s="99"/>
      <c r="X1499" s="99"/>
      <c r="Y1499" s="99"/>
      <c r="Z1499" s="99"/>
      <c r="AA1499" s="99"/>
      <c r="AB1499" s="99"/>
      <c r="AC1499" s="99"/>
      <c r="AD1499" s="99"/>
      <c r="AE1499" s="99"/>
      <c r="AF1499" s="99"/>
      <c r="AG1499" s="99"/>
      <c r="AH1499" s="99"/>
      <c r="AI1499" s="99"/>
      <c r="AJ1499" s="99"/>
      <c r="AK1499" s="99"/>
      <c r="AL1499" s="99"/>
      <c r="AM1499" s="99"/>
      <c r="AN1499" s="99"/>
      <c r="AO1499" s="52"/>
      <c r="AP1499" s="52"/>
      <c r="AQ1499" s="52"/>
    </row>
    <row r="1500" spans="1:43">
      <c r="A1500" s="1" t="s">
        <v>11</v>
      </c>
      <c r="B1500" s="1">
        <v>13135050728</v>
      </c>
      <c r="C1500" s="1"/>
      <c r="D1500" s="12">
        <v>75.900000000000006</v>
      </c>
      <c r="E1500" s="12">
        <v>74.2</v>
      </c>
      <c r="F1500" s="12">
        <v>50.2</v>
      </c>
      <c r="G1500" s="12">
        <v>34.6</v>
      </c>
      <c r="H1500" s="12">
        <v>8.6</v>
      </c>
      <c r="I1500" s="12">
        <v>5.6</v>
      </c>
      <c r="J1500" s="12">
        <v>19</v>
      </c>
      <c r="K1500" s="12">
        <v>27.1</v>
      </c>
      <c r="L1500" s="12">
        <v>39.299999999999997</v>
      </c>
      <c r="M1500" s="12">
        <v>6.7</v>
      </c>
      <c r="N1500" s="12">
        <v>79.599999999999994</v>
      </c>
      <c r="O1500" s="12">
        <v>3.1</v>
      </c>
      <c r="P1500" s="12">
        <v>17.3</v>
      </c>
      <c r="Q1500" s="12">
        <v>10</v>
      </c>
      <c r="R1500" s="114"/>
      <c r="S1500" s="99"/>
      <c r="T1500" s="99"/>
      <c r="U1500" s="99"/>
      <c r="V1500" s="99"/>
      <c r="W1500" s="99"/>
      <c r="X1500" s="99"/>
      <c r="Y1500" s="99"/>
      <c r="Z1500" s="99"/>
      <c r="AA1500" s="99"/>
      <c r="AB1500" s="99"/>
      <c r="AC1500" s="99"/>
      <c r="AD1500" s="99"/>
      <c r="AE1500" s="99"/>
      <c r="AF1500" s="99"/>
      <c r="AG1500" s="99"/>
      <c r="AH1500" s="99"/>
      <c r="AI1500" s="99"/>
      <c r="AJ1500" s="99"/>
      <c r="AK1500" s="99"/>
      <c r="AL1500" s="99"/>
      <c r="AM1500" s="99"/>
      <c r="AN1500" s="99"/>
      <c r="AO1500" s="52"/>
      <c r="AP1500" s="52"/>
      <c r="AQ1500" s="52"/>
    </row>
    <row r="1501" spans="1:43">
      <c r="A1501" s="1" t="s">
        <v>11</v>
      </c>
      <c r="B1501" s="1">
        <v>13135050729</v>
      </c>
      <c r="C1501" s="1"/>
      <c r="D1501" s="12">
        <v>74.099999999999994</v>
      </c>
      <c r="E1501" s="12">
        <v>68.5</v>
      </c>
      <c r="F1501" s="12">
        <v>47.1</v>
      </c>
      <c r="G1501" s="12">
        <v>37.5</v>
      </c>
      <c r="H1501" s="12">
        <v>9</v>
      </c>
      <c r="I1501" s="12">
        <v>3.3</v>
      </c>
      <c r="J1501" s="12">
        <v>14.9</v>
      </c>
      <c r="K1501" s="12">
        <v>30.2</v>
      </c>
      <c r="L1501" s="12">
        <v>50.9</v>
      </c>
      <c r="M1501" s="12">
        <v>14.2</v>
      </c>
      <c r="N1501" s="12">
        <v>80.599999999999994</v>
      </c>
      <c r="O1501" s="12">
        <v>6.1</v>
      </c>
      <c r="P1501" s="12">
        <v>10.9</v>
      </c>
      <c r="Q1501" s="12">
        <v>10.3</v>
      </c>
      <c r="R1501" s="114"/>
      <c r="S1501" s="99"/>
      <c r="T1501" s="99"/>
      <c r="U1501" s="99"/>
      <c r="V1501" s="99"/>
      <c r="W1501" s="99"/>
      <c r="X1501" s="99"/>
      <c r="Y1501" s="99"/>
      <c r="Z1501" s="99"/>
      <c r="AA1501" s="99"/>
      <c r="AB1501" s="99"/>
      <c r="AC1501" s="99"/>
      <c r="AD1501" s="99"/>
      <c r="AE1501" s="99"/>
      <c r="AF1501" s="99"/>
      <c r="AG1501" s="99"/>
      <c r="AH1501" s="99"/>
      <c r="AI1501" s="99"/>
      <c r="AJ1501" s="99"/>
      <c r="AK1501" s="99"/>
      <c r="AL1501" s="99"/>
      <c r="AM1501" s="99"/>
      <c r="AN1501" s="99"/>
      <c r="AO1501" s="52"/>
      <c r="AP1501" s="52"/>
      <c r="AQ1501" s="52"/>
    </row>
    <row r="1502" spans="1:43">
      <c r="A1502" s="1" t="s">
        <v>11</v>
      </c>
      <c r="B1502" s="1">
        <v>13135050730</v>
      </c>
      <c r="C1502" s="1"/>
      <c r="D1502" s="12">
        <v>76.099999999999994</v>
      </c>
      <c r="E1502" s="12">
        <v>74.7</v>
      </c>
      <c r="F1502" s="12">
        <v>46.6</v>
      </c>
      <c r="G1502" s="12">
        <v>33.4</v>
      </c>
      <c r="H1502" s="12">
        <v>6</v>
      </c>
      <c r="I1502" s="12">
        <v>1.4</v>
      </c>
      <c r="J1502" s="12">
        <v>7.6</v>
      </c>
      <c r="K1502" s="12">
        <v>31.4</v>
      </c>
      <c r="L1502" s="12">
        <v>26.1</v>
      </c>
      <c r="M1502" s="12">
        <v>22.4</v>
      </c>
      <c r="N1502" s="12">
        <v>79.5</v>
      </c>
      <c r="O1502" s="12">
        <v>9.9</v>
      </c>
      <c r="P1502" s="12">
        <v>18.600000000000001</v>
      </c>
      <c r="Q1502" s="12">
        <v>9.8000000000000007</v>
      </c>
      <c r="R1502" s="114"/>
      <c r="S1502" s="99"/>
      <c r="T1502" s="99"/>
      <c r="U1502" s="99"/>
      <c r="V1502" s="99"/>
      <c r="W1502" s="99"/>
      <c r="X1502" s="99"/>
      <c r="Y1502" s="99"/>
      <c r="Z1502" s="99"/>
      <c r="AA1502" s="99"/>
      <c r="AB1502" s="99"/>
      <c r="AC1502" s="99"/>
      <c r="AD1502" s="99"/>
      <c r="AE1502" s="99"/>
      <c r="AF1502" s="99"/>
      <c r="AG1502" s="99"/>
      <c r="AH1502" s="99"/>
      <c r="AI1502" s="99"/>
      <c r="AJ1502" s="99"/>
      <c r="AK1502" s="99"/>
      <c r="AL1502" s="99"/>
      <c r="AM1502" s="99"/>
      <c r="AN1502" s="99"/>
      <c r="AO1502" s="52"/>
      <c r="AP1502" s="52"/>
      <c r="AQ1502" s="52"/>
    </row>
    <row r="1503" spans="1:43">
      <c r="A1503" s="1" t="s">
        <v>11</v>
      </c>
      <c r="B1503" s="1">
        <v>13135050731</v>
      </c>
      <c r="C1503" s="1"/>
      <c r="D1503" s="12">
        <v>76.099999999999994</v>
      </c>
      <c r="E1503" s="12">
        <v>74.7</v>
      </c>
      <c r="F1503" s="12">
        <v>47</v>
      </c>
      <c r="G1503" s="12">
        <v>33.4</v>
      </c>
      <c r="H1503" s="12">
        <v>8.5</v>
      </c>
      <c r="I1503" s="12">
        <v>10.9</v>
      </c>
      <c r="J1503" s="12">
        <v>9.6</v>
      </c>
      <c r="K1503" s="12">
        <v>18.3</v>
      </c>
      <c r="L1503" s="12">
        <v>33.4</v>
      </c>
      <c r="M1503" s="12">
        <v>7.1</v>
      </c>
      <c r="N1503" s="12">
        <v>79.5</v>
      </c>
      <c r="O1503" s="12">
        <v>11.1</v>
      </c>
      <c r="P1503" s="12">
        <v>17.899999999999999</v>
      </c>
      <c r="Q1503" s="12">
        <v>12.1</v>
      </c>
      <c r="R1503" s="114"/>
      <c r="S1503" s="99"/>
      <c r="T1503" s="99"/>
      <c r="U1503" s="99"/>
      <c r="V1503" s="99"/>
      <c r="W1503" s="99"/>
      <c r="X1503" s="99"/>
      <c r="Y1503" s="99"/>
      <c r="Z1503" s="99"/>
      <c r="AA1503" s="99"/>
      <c r="AB1503" s="99"/>
      <c r="AC1503" s="99"/>
      <c r="AD1503" s="99"/>
      <c r="AE1503" s="99"/>
      <c r="AF1503" s="99"/>
      <c r="AG1503" s="99"/>
      <c r="AH1503" s="99"/>
      <c r="AI1503" s="99"/>
      <c r="AJ1503" s="99"/>
      <c r="AK1503" s="99"/>
      <c r="AL1503" s="99"/>
      <c r="AM1503" s="99"/>
      <c r="AN1503" s="99"/>
      <c r="AO1503" s="52"/>
      <c r="AP1503" s="52"/>
      <c r="AQ1503" s="52"/>
    </row>
    <row r="1504" spans="1:43">
      <c r="A1504" s="1" t="s">
        <v>12</v>
      </c>
      <c r="B1504" s="1">
        <v>13151070104</v>
      </c>
      <c r="C1504" s="1"/>
      <c r="D1504" s="12">
        <v>86.2</v>
      </c>
      <c r="E1504" s="12">
        <v>71.7</v>
      </c>
      <c r="F1504" s="12">
        <v>48.5</v>
      </c>
      <c r="G1504" s="12">
        <v>43</v>
      </c>
      <c r="H1504" s="12">
        <v>7.2</v>
      </c>
      <c r="I1504" s="12">
        <v>3.8</v>
      </c>
      <c r="J1504" s="12">
        <v>21</v>
      </c>
      <c r="K1504" s="12">
        <v>27.1</v>
      </c>
      <c r="L1504" s="12">
        <v>40.9</v>
      </c>
      <c r="M1504" s="12">
        <v>6.4</v>
      </c>
      <c r="N1504" s="12">
        <v>77.5</v>
      </c>
      <c r="O1504" s="12">
        <v>7.2</v>
      </c>
      <c r="P1504" s="12">
        <v>15.1</v>
      </c>
      <c r="Q1504" s="12">
        <v>8.3000000000000007</v>
      </c>
      <c r="R1504" s="114"/>
      <c r="S1504" s="99"/>
      <c r="T1504" s="99"/>
      <c r="U1504" s="99"/>
      <c r="V1504" s="99"/>
      <c r="W1504" s="99"/>
      <c r="X1504" s="99"/>
      <c r="Y1504" s="99"/>
      <c r="Z1504" s="99"/>
      <c r="AA1504" s="99"/>
      <c r="AB1504" s="99"/>
      <c r="AC1504" s="99"/>
      <c r="AD1504" s="99"/>
      <c r="AE1504" s="99"/>
      <c r="AF1504" s="99"/>
      <c r="AG1504" s="99"/>
      <c r="AH1504" s="99"/>
      <c r="AI1504" s="99"/>
      <c r="AJ1504" s="99"/>
      <c r="AK1504" s="99"/>
      <c r="AL1504" s="99"/>
      <c r="AM1504" s="99"/>
      <c r="AN1504" s="99"/>
      <c r="AO1504" s="52"/>
      <c r="AP1504" s="52"/>
      <c r="AQ1504" s="52"/>
    </row>
    <row r="1505" spans="1:43">
      <c r="A1505" s="1" t="s">
        <v>12</v>
      </c>
      <c r="B1505" s="1">
        <v>13151070106</v>
      </c>
      <c r="C1505" s="1"/>
      <c r="D1505" s="12">
        <v>72.599999999999994</v>
      </c>
      <c r="E1505" s="12">
        <v>64.8</v>
      </c>
      <c r="F1505" s="12">
        <v>40.299999999999997</v>
      </c>
      <c r="G1505" s="12">
        <v>29.2</v>
      </c>
      <c r="H1505" s="12">
        <v>8.6999999999999993</v>
      </c>
      <c r="I1505" s="12">
        <v>19.2</v>
      </c>
      <c r="J1505" s="12">
        <v>14.9</v>
      </c>
      <c r="K1505" s="12">
        <v>33.200000000000003</v>
      </c>
      <c r="L1505" s="12">
        <v>36.6</v>
      </c>
      <c r="M1505" s="12">
        <v>16.899999999999999</v>
      </c>
      <c r="N1505" s="12">
        <v>65.599999999999994</v>
      </c>
      <c r="O1505" s="12">
        <v>19.399999999999999</v>
      </c>
      <c r="P1505" s="12">
        <v>23.6</v>
      </c>
      <c r="Q1505" s="12">
        <v>16.8</v>
      </c>
      <c r="R1505" s="114"/>
      <c r="S1505" s="99"/>
      <c r="T1505" s="99"/>
      <c r="U1505" s="99"/>
      <c r="V1505" s="99"/>
      <c r="W1505" s="99"/>
      <c r="X1505" s="99"/>
      <c r="Y1505" s="99"/>
      <c r="Z1505" s="99"/>
      <c r="AA1505" s="99"/>
      <c r="AB1505" s="99"/>
      <c r="AC1505" s="99"/>
      <c r="AD1505" s="99"/>
      <c r="AE1505" s="99"/>
      <c r="AF1505" s="99"/>
      <c r="AG1505" s="99"/>
      <c r="AH1505" s="99"/>
      <c r="AI1505" s="99"/>
      <c r="AJ1505" s="99"/>
      <c r="AK1505" s="99"/>
      <c r="AL1505" s="99"/>
      <c r="AM1505" s="99"/>
      <c r="AN1505" s="99"/>
      <c r="AO1505" s="52"/>
      <c r="AP1505" s="52"/>
      <c r="AQ1505" s="52"/>
    </row>
    <row r="1506" spans="1:43">
      <c r="A1506" s="1" t="s">
        <v>12</v>
      </c>
      <c r="B1506" s="1">
        <v>13151070107</v>
      </c>
      <c r="C1506" s="1"/>
      <c r="D1506" s="12">
        <v>78.599999999999994</v>
      </c>
      <c r="E1506" s="12">
        <v>68.8</v>
      </c>
      <c r="F1506" s="12">
        <v>44.3</v>
      </c>
      <c r="G1506" s="12">
        <v>20.9</v>
      </c>
      <c r="H1506" s="12">
        <v>11</v>
      </c>
      <c r="I1506" s="12">
        <v>11.2</v>
      </c>
      <c r="J1506" s="12">
        <v>9.6999999999999993</v>
      </c>
      <c r="K1506" s="12">
        <v>21.7</v>
      </c>
      <c r="L1506" s="12">
        <v>37.9</v>
      </c>
      <c r="M1506" s="12">
        <v>8.3000000000000007</v>
      </c>
      <c r="N1506" s="12">
        <v>71.3</v>
      </c>
      <c r="O1506" s="12">
        <v>7.2</v>
      </c>
      <c r="P1506" s="12">
        <v>14.3</v>
      </c>
      <c r="Q1506" s="12">
        <v>14.8</v>
      </c>
      <c r="R1506" s="114"/>
      <c r="S1506" s="99"/>
      <c r="T1506" s="99"/>
      <c r="U1506" s="99"/>
      <c r="V1506" s="99"/>
      <c r="W1506" s="99"/>
      <c r="X1506" s="99"/>
      <c r="Y1506" s="99"/>
      <c r="Z1506" s="99"/>
      <c r="AA1506" s="99"/>
      <c r="AB1506" s="99"/>
      <c r="AC1506" s="99"/>
      <c r="AD1506" s="99"/>
      <c r="AE1506" s="99"/>
      <c r="AF1506" s="99"/>
      <c r="AG1506" s="99"/>
      <c r="AH1506" s="99"/>
      <c r="AI1506" s="99"/>
      <c r="AJ1506" s="99"/>
      <c r="AK1506" s="99"/>
      <c r="AL1506" s="99"/>
      <c r="AM1506" s="99"/>
      <c r="AN1506" s="99"/>
      <c r="AO1506" s="52"/>
      <c r="AP1506" s="52"/>
      <c r="AQ1506" s="52"/>
    </row>
    <row r="1507" spans="1:43">
      <c r="A1507" s="1" t="s">
        <v>12</v>
      </c>
      <c r="B1507" s="1">
        <v>13151070108</v>
      </c>
      <c r="C1507" s="1"/>
      <c r="D1507" s="12">
        <v>72.599999999999994</v>
      </c>
      <c r="E1507" s="12">
        <v>64.8</v>
      </c>
      <c r="F1507" s="12">
        <v>36</v>
      </c>
      <c r="G1507" s="12">
        <v>20.9</v>
      </c>
      <c r="H1507" s="12">
        <v>7.6</v>
      </c>
      <c r="I1507" s="12">
        <v>3.9</v>
      </c>
      <c r="J1507" s="12">
        <v>3.9</v>
      </c>
      <c r="K1507" s="12">
        <v>9.8000000000000007</v>
      </c>
      <c r="L1507" s="12">
        <v>30.4</v>
      </c>
      <c r="M1507" s="12">
        <v>15.9</v>
      </c>
      <c r="N1507" s="12">
        <v>65.599999999999994</v>
      </c>
      <c r="O1507" s="12">
        <v>13.5</v>
      </c>
      <c r="P1507" s="12">
        <v>16.100000000000001</v>
      </c>
      <c r="Q1507" s="12">
        <v>9.5</v>
      </c>
      <c r="R1507" s="114"/>
      <c r="S1507" s="99"/>
      <c r="T1507" s="99"/>
      <c r="U1507" s="99"/>
      <c r="V1507" s="99"/>
      <c r="W1507" s="99"/>
      <c r="X1507" s="99"/>
      <c r="Y1507" s="99"/>
      <c r="Z1507" s="99"/>
      <c r="AA1507" s="99"/>
      <c r="AB1507" s="99"/>
      <c r="AC1507" s="99"/>
      <c r="AD1507" s="99"/>
      <c r="AE1507" s="99"/>
      <c r="AF1507" s="99"/>
      <c r="AG1507" s="99"/>
      <c r="AH1507" s="99"/>
      <c r="AI1507" s="99"/>
      <c r="AJ1507" s="99"/>
      <c r="AK1507" s="99"/>
      <c r="AL1507" s="99"/>
      <c r="AM1507" s="99"/>
      <c r="AN1507" s="99"/>
      <c r="AO1507" s="52"/>
      <c r="AP1507" s="52"/>
      <c r="AQ1507" s="52"/>
    </row>
    <row r="1508" spans="1:43">
      <c r="A1508" s="1" t="s">
        <v>12</v>
      </c>
      <c r="B1508" s="1">
        <v>13151070109</v>
      </c>
      <c r="C1508" s="1"/>
      <c r="D1508" s="12">
        <v>72.599999999999994</v>
      </c>
      <c r="E1508" s="12">
        <v>64.8</v>
      </c>
      <c r="F1508" s="12">
        <v>39.9</v>
      </c>
      <c r="G1508" s="12">
        <v>20.9</v>
      </c>
      <c r="H1508" s="12">
        <v>10</v>
      </c>
      <c r="I1508" s="12">
        <v>9.3000000000000007</v>
      </c>
      <c r="J1508" s="12">
        <v>9</v>
      </c>
      <c r="K1508" s="12">
        <v>12.1</v>
      </c>
      <c r="L1508" s="12">
        <v>32.5</v>
      </c>
      <c r="M1508" s="12">
        <v>10</v>
      </c>
      <c r="N1508" s="12">
        <v>65.599999999999994</v>
      </c>
      <c r="O1508" s="12">
        <v>7.2</v>
      </c>
      <c r="P1508" s="12">
        <v>12.8</v>
      </c>
      <c r="Q1508" s="12">
        <v>10.9</v>
      </c>
      <c r="R1508" s="114"/>
      <c r="S1508" s="99"/>
      <c r="T1508" s="99"/>
      <c r="U1508" s="99"/>
      <c r="V1508" s="99"/>
      <c r="W1508" s="99"/>
      <c r="X1508" s="99"/>
      <c r="Y1508" s="99"/>
      <c r="Z1508" s="99"/>
      <c r="AA1508" s="99"/>
      <c r="AB1508" s="99"/>
      <c r="AC1508" s="99"/>
      <c r="AD1508" s="99"/>
      <c r="AE1508" s="99"/>
      <c r="AF1508" s="99"/>
      <c r="AG1508" s="99"/>
      <c r="AH1508" s="99"/>
      <c r="AI1508" s="99"/>
      <c r="AJ1508" s="99"/>
      <c r="AK1508" s="99"/>
      <c r="AL1508" s="99"/>
      <c r="AM1508" s="99"/>
      <c r="AN1508" s="99"/>
      <c r="AO1508" s="52"/>
      <c r="AP1508" s="52"/>
      <c r="AQ1508" s="52"/>
    </row>
    <row r="1509" spans="1:43">
      <c r="A1509" s="1" t="s">
        <v>12</v>
      </c>
      <c r="B1509" s="1">
        <v>13151070110</v>
      </c>
      <c r="C1509" s="1"/>
      <c r="D1509" s="12">
        <v>79.3</v>
      </c>
      <c r="E1509" s="12">
        <v>69.3</v>
      </c>
      <c r="F1509" s="12">
        <v>51.1</v>
      </c>
      <c r="G1509" s="12">
        <v>28.4</v>
      </c>
      <c r="H1509" s="12">
        <v>3.9</v>
      </c>
      <c r="I1509" s="12">
        <v>9.3000000000000007</v>
      </c>
      <c r="J1509" s="12">
        <v>25.6</v>
      </c>
      <c r="K1509" s="12">
        <v>23.5</v>
      </c>
      <c r="L1509" s="12">
        <v>34.200000000000003</v>
      </c>
      <c r="M1509" s="12">
        <v>11.8</v>
      </c>
      <c r="N1509" s="12">
        <v>71.8</v>
      </c>
      <c r="O1509" s="12">
        <v>11.6</v>
      </c>
      <c r="P1509" s="12">
        <v>21.7</v>
      </c>
      <c r="Q1509" s="12">
        <v>10.199999999999999</v>
      </c>
      <c r="R1509" s="114"/>
      <c r="S1509" s="99"/>
      <c r="T1509" s="99"/>
      <c r="U1509" s="99"/>
      <c r="V1509" s="99"/>
      <c r="W1509" s="99"/>
      <c r="X1509" s="99"/>
      <c r="Y1509" s="99"/>
      <c r="Z1509" s="99"/>
      <c r="AA1509" s="99"/>
      <c r="AB1509" s="99"/>
      <c r="AC1509" s="99"/>
      <c r="AD1509" s="99"/>
      <c r="AE1509" s="99"/>
      <c r="AF1509" s="99"/>
      <c r="AG1509" s="99"/>
      <c r="AH1509" s="99"/>
      <c r="AI1509" s="99"/>
      <c r="AJ1509" s="99"/>
      <c r="AK1509" s="99"/>
      <c r="AL1509" s="99"/>
      <c r="AM1509" s="99"/>
      <c r="AN1509" s="99"/>
      <c r="AO1509" s="52"/>
      <c r="AP1509" s="52"/>
      <c r="AQ1509" s="52"/>
    </row>
    <row r="1510" spans="1:43">
      <c r="A1510" s="1" t="s">
        <v>12</v>
      </c>
      <c r="B1510" s="1">
        <v>13151070111</v>
      </c>
      <c r="C1510" s="1"/>
      <c r="D1510" s="12">
        <v>79.900000000000006</v>
      </c>
      <c r="E1510" s="12">
        <v>68.599999999999994</v>
      </c>
      <c r="F1510" s="12">
        <v>42.6</v>
      </c>
      <c r="G1510" s="12">
        <v>35.299999999999997</v>
      </c>
      <c r="H1510" s="12">
        <v>10.4</v>
      </c>
      <c r="I1510" s="12">
        <v>16.399999999999999</v>
      </c>
      <c r="J1510" s="12">
        <v>22.4</v>
      </c>
      <c r="K1510" s="12">
        <v>33.299999999999997</v>
      </c>
      <c r="L1510" s="12">
        <v>41.5</v>
      </c>
      <c r="M1510" s="12">
        <v>10.199999999999999</v>
      </c>
      <c r="N1510" s="12">
        <v>71.900000000000006</v>
      </c>
      <c r="O1510" s="12">
        <v>18.600000000000001</v>
      </c>
      <c r="P1510" s="12">
        <v>31.3</v>
      </c>
      <c r="Q1510" s="12">
        <v>11.9</v>
      </c>
      <c r="R1510" s="114"/>
      <c r="S1510" s="99"/>
      <c r="T1510" s="99"/>
      <c r="U1510" s="99"/>
      <c r="V1510" s="99"/>
      <c r="W1510" s="99"/>
      <c r="X1510" s="99"/>
      <c r="Y1510" s="99"/>
      <c r="Z1510" s="99"/>
      <c r="AA1510" s="99"/>
      <c r="AB1510" s="99"/>
      <c r="AC1510" s="99"/>
      <c r="AD1510" s="99"/>
      <c r="AE1510" s="99"/>
      <c r="AF1510" s="99"/>
      <c r="AG1510" s="99"/>
      <c r="AH1510" s="99"/>
      <c r="AI1510" s="99"/>
      <c r="AJ1510" s="99"/>
      <c r="AK1510" s="99"/>
      <c r="AL1510" s="99"/>
      <c r="AM1510" s="99"/>
      <c r="AN1510" s="99"/>
      <c r="AO1510" s="52"/>
      <c r="AP1510" s="52"/>
      <c r="AQ1510" s="52"/>
    </row>
    <row r="1511" spans="1:43">
      <c r="A1511" s="1" t="s">
        <v>12</v>
      </c>
      <c r="B1511" s="7">
        <v>13151070113</v>
      </c>
      <c r="C1511" s="7"/>
      <c r="D1511" s="12">
        <v>73.7</v>
      </c>
      <c r="E1511" s="12">
        <v>65.599999999999994</v>
      </c>
      <c r="F1511" s="12">
        <v>40.9</v>
      </c>
      <c r="G1511" s="12">
        <v>29.6</v>
      </c>
      <c r="H1511" s="12">
        <v>11.3</v>
      </c>
      <c r="I1511" s="12">
        <v>7.2</v>
      </c>
      <c r="J1511" s="12">
        <v>15.7</v>
      </c>
      <c r="K1511" s="12">
        <v>31.9</v>
      </c>
      <c r="L1511" s="12">
        <v>39.4</v>
      </c>
      <c r="M1511" s="12">
        <v>33.9</v>
      </c>
      <c r="N1511" s="12">
        <v>66.900000000000006</v>
      </c>
      <c r="O1511" s="12">
        <v>22.1</v>
      </c>
      <c r="P1511" s="12">
        <v>35.200000000000003</v>
      </c>
      <c r="Q1511" s="12">
        <v>18.2</v>
      </c>
      <c r="R1511" s="114"/>
      <c r="S1511" s="99"/>
      <c r="T1511" s="99"/>
      <c r="U1511" s="99"/>
      <c r="V1511" s="99"/>
      <c r="W1511" s="99"/>
      <c r="X1511" s="99"/>
      <c r="Y1511" s="99"/>
      <c r="Z1511" s="99"/>
      <c r="AA1511" s="99"/>
      <c r="AB1511" s="99"/>
      <c r="AC1511" s="99"/>
      <c r="AD1511" s="99"/>
      <c r="AE1511" s="99"/>
      <c r="AF1511" s="99"/>
      <c r="AG1511" s="99"/>
      <c r="AH1511" s="99"/>
      <c r="AI1511" s="99"/>
      <c r="AJ1511" s="99"/>
      <c r="AK1511" s="99"/>
      <c r="AL1511" s="99"/>
      <c r="AM1511" s="99"/>
      <c r="AN1511" s="99"/>
      <c r="AO1511" s="52"/>
      <c r="AP1511" s="52"/>
      <c r="AQ1511" s="52"/>
    </row>
    <row r="1512" spans="1:43">
      <c r="A1512" s="1" t="s">
        <v>12</v>
      </c>
      <c r="B1512" s="1">
        <v>13151070114</v>
      </c>
      <c r="C1512" s="1"/>
      <c r="D1512" s="12">
        <v>77.5</v>
      </c>
      <c r="E1512" s="12">
        <v>69.099999999999994</v>
      </c>
      <c r="F1512" s="12">
        <v>43.7</v>
      </c>
      <c r="G1512" s="12">
        <v>24.7</v>
      </c>
      <c r="H1512" s="12">
        <v>6.4</v>
      </c>
      <c r="I1512" s="12">
        <v>14.8</v>
      </c>
      <c r="J1512" s="12">
        <v>18.899999999999999</v>
      </c>
      <c r="K1512" s="12">
        <v>32.4</v>
      </c>
      <c r="L1512" s="12">
        <v>42.2</v>
      </c>
      <c r="M1512" s="12">
        <v>8.3000000000000007</v>
      </c>
      <c r="N1512" s="12">
        <v>71.3</v>
      </c>
      <c r="O1512" s="12">
        <v>10.5</v>
      </c>
      <c r="P1512" s="12">
        <v>32.4</v>
      </c>
      <c r="Q1512" s="12">
        <v>23.5</v>
      </c>
      <c r="R1512" s="114"/>
      <c r="S1512" s="99"/>
      <c r="T1512" s="99"/>
      <c r="U1512" s="99"/>
      <c r="V1512" s="99"/>
      <c r="W1512" s="99"/>
      <c r="X1512" s="99"/>
      <c r="Y1512" s="99"/>
      <c r="Z1512" s="99"/>
      <c r="AA1512" s="99"/>
      <c r="AB1512" s="99"/>
      <c r="AC1512" s="99"/>
      <c r="AD1512" s="99"/>
      <c r="AE1512" s="99"/>
      <c r="AF1512" s="99"/>
      <c r="AG1512" s="99"/>
      <c r="AH1512" s="99"/>
      <c r="AI1512" s="99"/>
      <c r="AJ1512" s="99"/>
      <c r="AK1512" s="99"/>
      <c r="AL1512" s="99"/>
      <c r="AM1512" s="99"/>
      <c r="AN1512" s="99"/>
      <c r="AO1512" s="52"/>
      <c r="AP1512" s="52"/>
      <c r="AQ1512" s="52"/>
    </row>
    <row r="1513" spans="1:43">
      <c r="A1513" s="1" t="s">
        <v>12</v>
      </c>
      <c r="B1513" s="8">
        <v>13151070202</v>
      </c>
      <c r="C1513" s="8"/>
      <c r="D1513" s="12">
        <v>91.4</v>
      </c>
      <c r="E1513" s="12">
        <v>81.900000000000006</v>
      </c>
      <c r="F1513" s="12">
        <v>47.6</v>
      </c>
      <c r="G1513" s="12">
        <v>51.1</v>
      </c>
      <c r="H1513" s="12">
        <v>6.4</v>
      </c>
      <c r="I1513" s="12">
        <v>2.7</v>
      </c>
      <c r="J1513" s="12">
        <v>8.1999999999999993</v>
      </c>
      <c r="K1513" s="12">
        <v>10.1</v>
      </c>
      <c r="L1513" s="12">
        <v>25.1</v>
      </c>
      <c r="M1513" s="12">
        <v>7</v>
      </c>
      <c r="N1513" s="12">
        <v>80.599999999999994</v>
      </c>
      <c r="O1513" s="12">
        <v>7</v>
      </c>
      <c r="P1513" s="12">
        <v>5.5</v>
      </c>
      <c r="Q1513" s="12">
        <v>7.6</v>
      </c>
      <c r="R1513" s="114"/>
      <c r="S1513" s="99"/>
      <c r="T1513" s="99"/>
      <c r="U1513" s="99"/>
      <c r="V1513" s="99"/>
      <c r="W1513" s="99"/>
      <c r="X1513" s="99"/>
      <c r="Y1513" s="99"/>
      <c r="Z1513" s="99"/>
      <c r="AA1513" s="99"/>
      <c r="AB1513" s="99"/>
      <c r="AC1513" s="99"/>
      <c r="AD1513" s="99"/>
      <c r="AE1513" s="99"/>
      <c r="AF1513" s="99"/>
      <c r="AG1513" s="99"/>
      <c r="AH1513" s="99"/>
      <c r="AI1513" s="99"/>
      <c r="AJ1513" s="99"/>
      <c r="AK1513" s="99"/>
      <c r="AL1513" s="99"/>
      <c r="AM1513" s="99"/>
      <c r="AN1513" s="99"/>
      <c r="AO1513" s="52"/>
      <c r="AP1513" s="52"/>
      <c r="AQ1513" s="52"/>
    </row>
    <row r="1514" spans="1:43">
      <c r="A1514" s="1" t="s">
        <v>12</v>
      </c>
      <c r="B1514" s="8">
        <v>13151070203</v>
      </c>
      <c r="C1514" s="8"/>
      <c r="D1514" s="12">
        <v>91.5</v>
      </c>
      <c r="E1514" s="12">
        <v>79.2</v>
      </c>
      <c r="F1514" s="12">
        <v>49.9</v>
      </c>
      <c r="G1514" s="12">
        <v>42.9</v>
      </c>
      <c r="H1514" s="12">
        <v>7.2</v>
      </c>
      <c r="I1514" s="12">
        <v>3.5</v>
      </c>
      <c r="J1514" s="12">
        <v>5.3</v>
      </c>
      <c r="K1514" s="12">
        <v>9.6</v>
      </c>
      <c r="L1514" s="12">
        <v>30.5</v>
      </c>
      <c r="M1514" s="12">
        <v>5.7</v>
      </c>
      <c r="N1514" s="12">
        <v>75.7</v>
      </c>
      <c r="O1514" s="12">
        <v>7.3</v>
      </c>
      <c r="P1514" s="12">
        <v>7</v>
      </c>
      <c r="Q1514" s="12">
        <v>6.8</v>
      </c>
      <c r="R1514" s="114"/>
      <c r="S1514" s="99"/>
      <c r="T1514" s="99"/>
      <c r="U1514" s="99"/>
      <c r="V1514" s="99"/>
      <c r="W1514" s="99"/>
      <c r="X1514" s="99"/>
      <c r="Y1514" s="99"/>
      <c r="Z1514" s="99"/>
      <c r="AA1514" s="99"/>
      <c r="AB1514" s="99"/>
      <c r="AC1514" s="99"/>
      <c r="AD1514" s="99"/>
      <c r="AE1514" s="99"/>
      <c r="AF1514" s="99"/>
      <c r="AG1514" s="99"/>
      <c r="AH1514" s="99"/>
      <c r="AI1514" s="99"/>
      <c r="AJ1514" s="99"/>
      <c r="AK1514" s="99"/>
      <c r="AL1514" s="99"/>
      <c r="AM1514" s="99"/>
      <c r="AN1514" s="99"/>
      <c r="AO1514" s="52"/>
      <c r="AP1514" s="52"/>
      <c r="AQ1514" s="52"/>
    </row>
    <row r="1515" spans="1:43">
      <c r="A1515" s="1" t="s">
        <v>12</v>
      </c>
      <c r="B1515" s="1">
        <v>13151070204</v>
      </c>
      <c r="C1515" s="1"/>
      <c r="D1515" s="12">
        <v>80.400000000000006</v>
      </c>
      <c r="E1515" s="12">
        <v>70.099999999999994</v>
      </c>
      <c r="F1515" s="12">
        <v>54.5</v>
      </c>
      <c r="G1515" s="12">
        <v>32.799999999999997</v>
      </c>
      <c r="H1515" s="12">
        <v>7.3</v>
      </c>
      <c r="I1515" s="12">
        <v>2.5</v>
      </c>
      <c r="J1515" s="12">
        <v>4</v>
      </c>
      <c r="K1515" s="12">
        <v>15.9</v>
      </c>
      <c r="L1515" s="12">
        <v>30.9</v>
      </c>
      <c r="M1515" s="12">
        <v>9.6</v>
      </c>
      <c r="N1515" s="12">
        <v>72.5</v>
      </c>
      <c r="O1515" s="12">
        <v>4.4000000000000004</v>
      </c>
      <c r="P1515" s="12">
        <v>4.8</v>
      </c>
      <c r="Q1515" s="12">
        <v>9.9</v>
      </c>
      <c r="R1515" s="114"/>
      <c r="S1515" s="99"/>
      <c r="T1515" s="99"/>
      <c r="U1515" s="99"/>
      <c r="V1515" s="99"/>
      <c r="W1515" s="99"/>
      <c r="X1515" s="99"/>
      <c r="Y1515" s="99"/>
      <c r="Z1515" s="99"/>
      <c r="AA1515" s="99"/>
      <c r="AB1515" s="99"/>
      <c r="AC1515" s="99"/>
      <c r="AD1515" s="99"/>
      <c r="AE1515" s="99"/>
      <c r="AF1515" s="99"/>
      <c r="AG1515" s="99"/>
      <c r="AH1515" s="99"/>
      <c r="AI1515" s="99"/>
      <c r="AJ1515" s="99"/>
      <c r="AK1515" s="99"/>
      <c r="AL1515" s="99"/>
      <c r="AM1515" s="99"/>
      <c r="AN1515" s="99"/>
      <c r="AO1515" s="52"/>
      <c r="AP1515" s="52"/>
      <c r="AQ1515" s="52"/>
    </row>
    <row r="1516" spans="1:43">
      <c r="A1516" s="1" t="s">
        <v>12</v>
      </c>
      <c r="B1516" s="1">
        <v>13151070205</v>
      </c>
      <c r="C1516" s="1"/>
      <c r="D1516" s="12">
        <v>90.6</v>
      </c>
      <c r="E1516" s="12">
        <v>81.099999999999994</v>
      </c>
      <c r="F1516" s="12">
        <v>44.5</v>
      </c>
      <c r="G1516" s="12">
        <v>49.8</v>
      </c>
      <c r="H1516" s="12">
        <v>10</v>
      </c>
      <c r="I1516" s="12">
        <v>14</v>
      </c>
      <c r="J1516" s="12">
        <v>35.799999999999997</v>
      </c>
      <c r="K1516" s="12">
        <v>28.6</v>
      </c>
      <c r="L1516" s="12">
        <v>31.6</v>
      </c>
      <c r="M1516" s="12">
        <v>13.6</v>
      </c>
      <c r="N1516" s="12">
        <v>80</v>
      </c>
      <c r="O1516" s="12">
        <v>10.199999999999999</v>
      </c>
      <c r="P1516" s="12">
        <v>18.3</v>
      </c>
      <c r="Q1516" s="12">
        <v>9.6999999999999993</v>
      </c>
      <c r="R1516" s="114"/>
      <c r="S1516" s="99"/>
      <c r="T1516" s="99"/>
      <c r="U1516" s="99"/>
      <c r="V1516" s="99"/>
      <c r="W1516" s="99"/>
      <c r="X1516" s="99"/>
      <c r="Y1516" s="99"/>
      <c r="Z1516" s="99"/>
      <c r="AA1516" s="99"/>
      <c r="AB1516" s="99"/>
      <c r="AC1516" s="99"/>
      <c r="AD1516" s="99"/>
      <c r="AE1516" s="99"/>
      <c r="AF1516" s="99"/>
      <c r="AG1516" s="99"/>
      <c r="AH1516" s="99"/>
      <c r="AI1516" s="99"/>
      <c r="AJ1516" s="99"/>
      <c r="AK1516" s="99"/>
      <c r="AL1516" s="99"/>
      <c r="AM1516" s="99"/>
      <c r="AN1516" s="99"/>
      <c r="AO1516" s="52"/>
      <c r="AP1516" s="52"/>
      <c r="AQ1516" s="52"/>
    </row>
    <row r="1517" spans="1:43">
      <c r="A1517" s="1" t="s">
        <v>12</v>
      </c>
      <c r="B1517" s="9">
        <v>13151070304</v>
      </c>
      <c r="C1517" s="9"/>
      <c r="D1517" s="12">
        <v>71.400000000000006</v>
      </c>
      <c r="E1517" s="12">
        <v>57.5</v>
      </c>
      <c r="F1517" s="12">
        <v>39.700000000000003</v>
      </c>
      <c r="G1517" s="12">
        <v>11.9</v>
      </c>
      <c r="H1517" s="12">
        <v>12.8</v>
      </c>
      <c r="I1517" s="12">
        <v>13.5</v>
      </c>
      <c r="J1517" s="12">
        <v>38.299999999999997</v>
      </c>
      <c r="K1517" s="12">
        <v>47.7</v>
      </c>
      <c r="L1517" s="12">
        <v>52.3</v>
      </c>
      <c r="M1517" s="12">
        <v>11.7</v>
      </c>
      <c r="N1517" s="12">
        <v>62.5</v>
      </c>
      <c r="O1517" s="12">
        <v>16.3</v>
      </c>
      <c r="P1517" s="12">
        <v>26.7</v>
      </c>
      <c r="Q1517" s="12">
        <v>16</v>
      </c>
      <c r="R1517" s="114"/>
      <c r="S1517" s="99"/>
      <c r="T1517" s="99"/>
      <c r="U1517" s="99"/>
      <c r="V1517" s="99"/>
      <c r="W1517" s="99"/>
      <c r="X1517" s="99"/>
      <c r="Y1517" s="99"/>
      <c r="Z1517" s="99"/>
      <c r="AA1517" s="99"/>
      <c r="AB1517" s="99"/>
      <c r="AC1517" s="99"/>
      <c r="AD1517" s="99"/>
      <c r="AE1517" s="99"/>
      <c r="AF1517" s="99"/>
      <c r="AG1517" s="99"/>
      <c r="AH1517" s="99"/>
      <c r="AI1517" s="99"/>
      <c r="AJ1517" s="99"/>
      <c r="AK1517" s="99"/>
      <c r="AL1517" s="99"/>
      <c r="AM1517" s="99"/>
      <c r="AN1517" s="99"/>
      <c r="AO1517" s="52"/>
      <c r="AP1517" s="52"/>
      <c r="AQ1517" s="52"/>
    </row>
    <row r="1518" spans="1:43">
      <c r="A1518" s="1" t="s">
        <v>12</v>
      </c>
      <c r="B1518" s="1">
        <v>13151070305</v>
      </c>
      <c r="C1518" s="1"/>
      <c r="D1518" s="12">
        <v>86.1</v>
      </c>
      <c r="E1518" s="12">
        <v>71.5</v>
      </c>
      <c r="F1518" s="12">
        <v>39.4</v>
      </c>
      <c r="G1518" s="12">
        <v>42.4</v>
      </c>
      <c r="H1518" s="12">
        <v>7.9</v>
      </c>
      <c r="I1518" s="12">
        <v>12</v>
      </c>
      <c r="J1518" s="12">
        <v>13.7</v>
      </c>
      <c r="K1518" s="12">
        <v>22</v>
      </c>
      <c r="L1518" s="12">
        <v>33.4</v>
      </c>
      <c r="M1518" s="12">
        <v>6.7</v>
      </c>
      <c r="N1518" s="12">
        <v>77.599999999999994</v>
      </c>
      <c r="O1518" s="12">
        <v>7.5</v>
      </c>
      <c r="P1518" s="12">
        <v>16.3</v>
      </c>
      <c r="Q1518" s="12">
        <v>8.1999999999999993</v>
      </c>
      <c r="R1518" s="114"/>
      <c r="S1518" s="99"/>
      <c r="T1518" s="99"/>
      <c r="U1518" s="99"/>
      <c r="V1518" s="99"/>
      <c r="W1518" s="99"/>
      <c r="X1518" s="99"/>
      <c r="Y1518" s="99"/>
      <c r="Z1518" s="99"/>
      <c r="AA1518" s="99"/>
      <c r="AB1518" s="99"/>
      <c r="AC1518" s="99"/>
      <c r="AD1518" s="99"/>
      <c r="AE1518" s="99"/>
      <c r="AF1518" s="99"/>
      <c r="AG1518" s="99"/>
      <c r="AH1518" s="99"/>
      <c r="AI1518" s="99"/>
      <c r="AJ1518" s="99"/>
      <c r="AK1518" s="99"/>
      <c r="AL1518" s="99"/>
      <c r="AM1518" s="99"/>
      <c r="AN1518" s="99"/>
      <c r="AO1518" s="52"/>
      <c r="AP1518" s="52"/>
      <c r="AQ1518" s="52"/>
    </row>
    <row r="1519" spans="1:43">
      <c r="A1519" s="1" t="s">
        <v>12</v>
      </c>
      <c r="B1519" s="1">
        <v>13151070306</v>
      </c>
      <c r="C1519" s="1"/>
      <c r="D1519" s="12">
        <v>75.5</v>
      </c>
      <c r="E1519" s="12">
        <v>63.7</v>
      </c>
      <c r="F1519" s="12">
        <v>45.7</v>
      </c>
      <c r="G1519" s="12">
        <v>37.5</v>
      </c>
      <c r="H1519" s="12">
        <v>8.6</v>
      </c>
      <c r="I1519" s="12">
        <v>4.2</v>
      </c>
      <c r="J1519" s="12">
        <v>9.6999999999999993</v>
      </c>
      <c r="K1519" s="12">
        <v>18.3</v>
      </c>
      <c r="L1519" s="12">
        <v>34.700000000000003</v>
      </c>
      <c r="M1519" s="12">
        <v>5.6</v>
      </c>
      <c r="N1519" s="12">
        <v>73.8</v>
      </c>
      <c r="O1519" s="12">
        <v>9.6999999999999993</v>
      </c>
      <c r="P1519" s="12">
        <v>13.8</v>
      </c>
      <c r="Q1519" s="12">
        <v>11</v>
      </c>
      <c r="R1519" s="114"/>
      <c r="S1519" s="99"/>
      <c r="T1519" s="99"/>
      <c r="U1519" s="99"/>
      <c r="V1519" s="99"/>
      <c r="W1519" s="99"/>
      <c r="X1519" s="99"/>
      <c r="Y1519" s="99"/>
      <c r="Z1519" s="99"/>
      <c r="AA1519" s="99"/>
      <c r="AB1519" s="99"/>
      <c r="AC1519" s="99"/>
      <c r="AD1519" s="99"/>
      <c r="AE1519" s="99"/>
      <c r="AF1519" s="99"/>
      <c r="AG1519" s="99"/>
      <c r="AH1519" s="99"/>
      <c r="AI1519" s="99"/>
      <c r="AJ1519" s="99"/>
      <c r="AK1519" s="99"/>
      <c r="AL1519" s="99"/>
      <c r="AM1519" s="99"/>
      <c r="AN1519" s="99"/>
      <c r="AO1519" s="52"/>
      <c r="AP1519" s="52"/>
      <c r="AQ1519" s="52"/>
    </row>
    <row r="1520" spans="1:43">
      <c r="A1520" s="1" t="s">
        <v>12</v>
      </c>
      <c r="B1520" s="1">
        <v>13151070307</v>
      </c>
      <c r="C1520" s="1"/>
      <c r="D1520" s="12">
        <v>75.400000000000006</v>
      </c>
      <c r="E1520" s="12">
        <v>62.5</v>
      </c>
      <c r="F1520" s="12">
        <v>35.5</v>
      </c>
      <c r="G1520" s="12">
        <v>19.100000000000001</v>
      </c>
      <c r="H1520" s="12">
        <v>13.6</v>
      </c>
      <c r="I1520" s="12">
        <v>13.1</v>
      </c>
      <c r="J1520" s="12">
        <v>4.3</v>
      </c>
      <c r="K1520" s="12">
        <v>24.4</v>
      </c>
      <c r="L1520" s="12">
        <v>29.7</v>
      </c>
      <c r="M1520" s="12">
        <v>6.6</v>
      </c>
      <c r="N1520" s="12">
        <v>66.400000000000006</v>
      </c>
      <c r="O1520" s="12">
        <v>6.1</v>
      </c>
      <c r="P1520" s="12">
        <v>4.9000000000000004</v>
      </c>
      <c r="Q1520" s="12">
        <v>11.9</v>
      </c>
      <c r="R1520" s="114"/>
      <c r="S1520" s="99"/>
      <c r="T1520" s="99"/>
      <c r="U1520" s="99"/>
      <c r="V1520" s="99"/>
      <c r="W1520" s="99"/>
      <c r="X1520" s="99"/>
      <c r="Y1520" s="99"/>
      <c r="Z1520" s="99"/>
      <c r="AA1520" s="99"/>
      <c r="AB1520" s="99"/>
      <c r="AC1520" s="99"/>
      <c r="AD1520" s="99"/>
      <c r="AE1520" s="99"/>
      <c r="AF1520" s="99"/>
      <c r="AG1520" s="99"/>
      <c r="AH1520" s="99"/>
      <c r="AI1520" s="99"/>
      <c r="AJ1520" s="99"/>
      <c r="AK1520" s="99"/>
      <c r="AL1520" s="99"/>
      <c r="AM1520" s="99"/>
      <c r="AN1520" s="99"/>
      <c r="AO1520" s="52"/>
      <c r="AP1520" s="52"/>
      <c r="AQ1520" s="52"/>
    </row>
    <row r="1521" spans="1:43">
      <c r="A1521" s="1" t="s">
        <v>12</v>
      </c>
      <c r="B1521" s="1">
        <v>13151070309</v>
      </c>
      <c r="C1521" s="1"/>
      <c r="D1521" s="12">
        <v>79.7</v>
      </c>
      <c r="E1521" s="12">
        <v>71.8</v>
      </c>
      <c r="F1521" s="12">
        <v>52.8</v>
      </c>
      <c r="G1521" s="12">
        <v>25.1</v>
      </c>
      <c r="H1521" s="12">
        <v>7.7</v>
      </c>
      <c r="I1521" s="12">
        <v>7.9</v>
      </c>
      <c r="J1521" s="12">
        <v>3.4</v>
      </c>
      <c r="K1521" s="12">
        <v>7.5</v>
      </c>
      <c r="L1521" s="12">
        <v>28.7</v>
      </c>
      <c r="M1521" s="12">
        <v>4.5999999999999996</v>
      </c>
      <c r="N1521" s="12">
        <v>74.2</v>
      </c>
      <c r="O1521" s="12">
        <v>7</v>
      </c>
      <c r="P1521" s="12">
        <v>15.3</v>
      </c>
      <c r="Q1521" s="12">
        <v>12.2</v>
      </c>
      <c r="R1521" s="114"/>
      <c r="S1521" s="99"/>
      <c r="T1521" s="99"/>
      <c r="U1521" s="99"/>
      <c r="V1521" s="99"/>
      <c r="W1521" s="99"/>
      <c r="X1521" s="99"/>
      <c r="Y1521" s="99"/>
      <c r="Z1521" s="99"/>
      <c r="AA1521" s="99"/>
      <c r="AB1521" s="99"/>
      <c r="AC1521" s="99"/>
      <c r="AD1521" s="99"/>
      <c r="AE1521" s="99"/>
      <c r="AF1521" s="99"/>
      <c r="AG1521" s="99"/>
      <c r="AH1521" s="99"/>
      <c r="AI1521" s="99"/>
      <c r="AJ1521" s="99"/>
      <c r="AK1521" s="99"/>
      <c r="AL1521" s="99"/>
      <c r="AM1521" s="99"/>
      <c r="AN1521" s="99"/>
      <c r="AO1521" s="52"/>
      <c r="AP1521" s="52"/>
      <c r="AQ1521" s="52"/>
    </row>
    <row r="1522" spans="1:43">
      <c r="A1522" s="1" t="s">
        <v>12</v>
      </c>
      <c r="B1522" s="1">
        <v>13151070310</v>
      </c>
      <c r="C1522" s="1"/>
      <c r="D1522" s="12">
        <v>77</v>
      </c>
      <c r="E1522" s="12">
        <v>68.599999999999994</v>
      </c>
      <c r="F1522" s="12">
        <v>48.1</v>
      </c>
      <c r="G1522" s="12">
        <v>19.8</v>
      </c>
      <c r="H1522" s="12">
        <v>8.4</v>
      </c>
      <c r="I1522" s="12">
        <v>5.2</v>
      </c>
      <c r="J1522" s="12">
        <v>11.5</v>
      </c>
      <c r="K1522" s="12">
        <v>24</v>
      </c>
      <c r="L1522" s="12">
        <v>33.299999999999997</v>
      </c>
      <c r="M1522" s="12">
        <v>12</v>
      </c>
      <c r="N1522" s="12">
        <v>70.7</v>
      </c>
      <c r="O1522" s="12">
        <v>12.3</v>
      </c>
      <c r="P1522" s="12">
        <v>16.2</v>
      </c>
      <c r="Q1522" s="12">
        <v>6.3</v>
      </c>
      <c r="R1522" s="114"/>
      <c r="S1522" s="99"/>
      <c r="T1522" s="99"/>
      <c r="U1522" s="99"/>
      <c r="V1522" s="99"/>
      <c r="W1522" s="99"/>
      <c r="X1522" s="99"/>
      <c r="Y1522" s="99"/>
      <c r="Z1522" s="99"/>
      <c r="AA1522" s="99"/>
      <c r="AB1522" s="99"/>
      <c r="AC1522" s="99"/>
      <c r="AD1522" s="99"/>
      <c r="AE1522" s="99"/>
      <c r="AF1522" s="99"/>
      <c r="AG1522" s="99"/>
      <c r="AH1522" s="99"/>
      <c r="AI1522" s="99"/>
      <c r="AJ1522" s="99"/>
      <c r="AK1522" s="99"/>
      <c r="AL1522" s="99"/>
      <c r="AM1522" s="99"/>
      <c r="AN1522" s="99"/>
      <c r="AO1522" s="52"/>
      <c r="AP1522" s="52"/>
      <c r="AQ1522" s="52"/>
    </row>
    <row r="1523" spans="1:43">
      <c r="A1523" s="1" t="s">
        <v>12</v>
      </c>
      <c r="B1523" s="9">
        <v>13151070311</v>
      </c>
      <c r="C1523" s="9"/>
      <c r="D1523" s="12">
        <v>72.8</v>
      </c>
      <c r="E1523" s="12">
        <v>61.4</v>
      </c>
      <c r="F1523" s="12">
        <v>35.200000000000003</v>
      </c>
      <c r="G1523" s="12">
        <v>14</v>
      </c>
      <c r="H1523" s="12">
        <v>9.4</v>
      </c>
      <c r="I1523" s="12">
        <v>7.8</v>
      </c>
      <c r="J1523" s="12">
        <v>18.8</v>
      </c>
      <c r="K1523" s="12">
        <v>31.7</v>
      </c>
      <c r="L1523" s="12">
        <v>38.1</v>
      </c>
      <c r="M1523" s="12">
        <v>15.6</v>
      </c>
      <c r="N1523" s="12">
        <v>65.099999999999994</v>
      </c>
      <c r="O1523" s="12">
        <v>5.9</v>
      </c>
      <c r="P1523" s="12">
        <v>28.1</v>
      </c>
      <c r="Q1523" s="12">
        <v>15.7</v>
      </c>
      <c r="R1523" s="114"/>
      <c r="S1523" s="99"/>
      <c r="T1523" s="99"/>
      <c r="U1523" s="99"/>
      <c r="V1523" s="99"/>
      <c r="W1523" s="99"/>
      <c r="X1523" s="99"/>
      <c r="Y1523" s="99"/>
      <c r="Z1523" s="99"/>
      <c r="AA1523" s="99"/>
      <c r="AB1523" s="99"/>
      <c r="AC1523" s="99"/>
      <c r="AD1523" s="99"/>
      <c r="AE1523" s="99"/>
      <c r="AF1523" s="99"/>
      <c r="AG1523" s="99"/>
      <c r="AH1523" s="99"/>
      <c r="AI1523" s="99"/>
      <c r="AJ1523" s="99"/>
      <c r="AK1523" s="99"/>
      <c r="AL1523" s="99"/>
      <c r="AM1523" s="99"/>
      <c r="AN1523" s="99"/>
      <c r="AO1523" s="52"/>
      <c r="AP1523" s="52"/>
      <c r="AQ1523" s="52"/>
    </row>
    <row r="1524" spans="1:43">
      <c r="A1524" s="1" t="s">
        <v>12</v>
      </c>
      <c r="B1524" s="1">
        <v>13151070402</v>
      </c>
      <c r="C1524" s="1"/>
      <c r="D1524" s="12">
        <v>89.4</v>
      </c>
      <c r="E1524" s="12">
        <v>76</v>
      </c>
      <c r="F1524" s="12">
        <v>57.2</v>
      </c>
      <c r="G1524" s="12">
        <v>35</v>
      </c>
      <c r="H1524" s="12">
        <v>6.5</v>
      </c>
      <c r="I1524" s="12">
        <v>3.4</v>
      </c>
      <c r="J1524" s="12">
        <v>9.4</v>
      </c>
      <c r="K1524" s="12">
        <v>21.7</v>
      </c>
      <c r="L1524" s="12">
        <v>32.5</v>
      </c>
      <c r="M1524" s="12">
        <v>7.8</v>
      </c>
      <c r="N1524" s="12">
        <v>70.900000000000006</v>
      </c>
      <c r="O1524" s="12">
        <v>10.9</v>
      </c>
      <c r="P1524" s="12">
        <v>14.7</v>
      </c>
      <c r="Q1524" s="12">
        <v>10.1</v>
      </c>
      <c r="R1524" s="114"/>
      <c r="S1524" s="99"/>
      <c r="T1524" s="99"/>
      <c r="U1524" s="99"/>
      <c r="V1524" s="99"/>
      <c r="W1524" s="99"/>
      <c r="X1524" s="99"/>
      <c r="Y1524" s="99"/>
      <c r="Z1524" s="99"/>
      <c r="AA1524" s="99"/>
      <c r="AB1524" s="99"/>
      <c r="AC1524" s="99"/>
      <c r="AD1524" s="99"/>
      <c r="AE1524" s="99"/>
      <c r="AF1524" s="99"/>
      <c r="AG1524" s="99"/>
      <c r="AH1524" s="99"/>
      <c r="AI1524" s="99"/>
      <c r="AJ1524" s="99"/>
      <c r="AK1524" s="99"/>
      <c r="AL1524" s="99"/>
      <c r="AM1524" s="99"/>
      <c r="AN1524" s="99"/>
      <c r="AO1524" s="52"/>
      <c r="AP1524" s="52"/>
      <c r="AQ1524" s="52"/>
    </row>
    <row r="1525" spans="1:43">
      <c r="A1525" s="1" t="s">
        <v>12</v>
      </c>
      <c r="B1525" s="1">
        <v>13151070403</v>
      </c>
      <c r="C1525" s="1"/>
      <c r="D1525" s="12">
        <v>82.3</v>
      </c>
      <c r="E1525" s="12">
        <v>66.900000000000006</v>
      </c>
      <c r="F1525" s="12">
        <v>46</v>
      </c>
      <c r="G1525" s="12">
        <v>18.8</v>
      </c>
      <c r="H1525" s="12">
        <v>9.1</v>
      </c>
      <c r="I1525" s="12">
        <v>11.5</v>
      </c>
      <c r="J1525" s="12">
        <v>6.7</v>
      </c>
      <c r="K1525" s="12">
        <v>27</v>
      </c>
      <c r="L1525" s="12">
        <v>34.1</v>
      </c>
      <c r="M1525" s="12">
        <v>11.7</v>
      </c>
      <c r="N1525" s="12">
        <v>59.7</v>
      </c>
      <c r="O1525" s="12">
        <v>17.2</v>
      </c>
      <c r="P1525" s="12">
        <v>23.3</v>
      </c>
      <c r="Q1525" s="12">
        <v>13.6</v>
      </c>
      <c r="R1525" s="114"/>
      <c r="S1525" s="99"/>
      <c r="T1525" s="99"/>
      <c r="U1525" s="99"/>
      <c r="V1525" s="99"/>
      <c r="W1525" s="99"/>
      <c r="X1525" s="99"/>
      <c r="Y1525" s="99"/>
      <c r="Z1525" s="99"/>
      <c r="AA1525" s="99"/>
      <c r="AB1525" s="99"/>
      <c r="AC1525" s="99"/>
      <c r="AD1525" s="99"/>
      <c r="AE1525" s="99"/>
      <c r="AF1525" s="99"/>
      <c r="AG1525" s="99"/>
      <c r="AH1525" s="99"/>
      <c r="AI1525" s="99"/>
      <c r="AJ1525" s="99"/>
      <c r="AK1525" s="99"/>
      <c r="AL1525" s="99"/>
      <c r="AM1525" s="99"/>
      <c r="AN1525" s="99"/>
      <c r="AO1525" s="52"/>
      <c r="AP1525" s="52"/>
      <c r="AQ1525" s="52"/>
    </row>
    <row r="1526" spans="1:43">
      <c r="A1526" s="1" t="s">
        <v>12</v>
      </c>
      <c r="B1526" s="1">
        <v>13151070404</v>
      </c>
      <c r="C1526" s="1"/>
      <c r="D1526" s="12">
        <v>80</v>
      </c>
      <c r="E1526" s="12">
        <v>65.8</v>
      </c>
      <c r="F1526" s="12">
        <v>31.9</v>
      </c>
      <c r="G1526" s="12">
        <v>25.1</v>
      </c>
      <c r="H1526" s="12">
        <v>8.5</v>
      </c>
      <c r="I1526" s="12">
        <v>3.8</v>
      </c>
      <c r="J1526" s="12">
        <v>18.7</v>
      </c>
      <c r="K1526" s="12">
        <v>24.2</v>
      </c>
      <c r="L1526" s="12">
        <v>33.299999999999997</v>
      </c>
      <c r="M1526" s="12">
        <v>11.2</v>
      </c>
      <c r="N1526" s="12">
        <v>65</v>
      </c>
      <c r="O1526" s="12">
        <v>7</v>
      </c>
      <c r="P1526" s="12">
        <v>14</v>
      </c>
      <c r="Q1526" s="12">
        <v>10</v>
      </c>
      <c r="R1526" s="114"/>
      <c r="S1526" s="99"/>
      <c r="T1526" s="99"/>
      <c r="U1526" s="99"/>
      <c r="V1526" s="99"/>
      <c r="W1526" s="99"/>
      <c r="X1526" s="99"/>
      <c r="Y1526" s="99"/>
      <c r="Z1526" s="99"/>
      <c r="AA1526" s="99"/>
      <c r="AB1526" s="99"/>
      <c r="AC1526" s="99"/>
      <c r="AD1526" s="99"/>
      <c r="AE1526" s="99"/>
      <c r="AF1526" s="99"/>
      <c r="AG1526" s="99"/>
      <c r="AH1526" s="99"/>
      <c r="AI1526" s="99"/>
      <c r="AJ1526" s="99"/>
      <c r="AK1526" s="99"/>
      <c r="AL1526" s="99"/>
      <c r="AM1526" s="99"/>
      <c r="AN1526" s="99"/>
      <c r="AO1526" s="52"/>
      <c r="AP1526" s="52"/>
      <c r="AQ1526" s="52"/>
    </row>
    <row r="1527" spans="1:43">
      <c r="A1527" s="1" t="s">
        <v>12</v>
      </c>
      <c r="B1527" s="9">
        <v>13151070501</v>
      </c>
      <c r="C1527" s="9"/>
      <c r="D1527" s="12">
        <v>74.900000000000006</v>
      </c>
      <c r="E1527" s="12">
        <v>63.3</v>
      </c>
      <c r="F1527" s="12">
        <v>35.799999999999997</v>
      </c>
      <c r="G1527" s="12">
        <v>20.9</v>
      </c>
      <c r="H1527" s="12">
        <v>10.1</v>
      </c>
      <c r="I1527" s="12">
        <v>9.8000000000000007</v>
      </c>
      <c r="J1527" s="12">
        <v>30.5</v>
      </c>
      <c r="K1527" s="12">
        <v>46.6</v>
      </c>
      <c r="L1527" s="12">
        <v>47.7</v>
      </c>
      <c r="M1527" s="12">
        <v>17</v>
      </c>
      <c r="N1527" s="12">
        <v>73.599999999999994</v>
      </c>
      <c r="O1527" s="12">
        <v>13.5</v>
      </c>
      <c r="P1527" s="12">
        <v>32.200000000000003</v>
      </c>
      <c r="Q1527" s="12">
        <v>19.3</v>
      </c>
      <c r="R1527" s="114"/>
      <c r="S1527" s="99"/>
      <c r="T1527" s="99"/>
      <c r="U1527" s="99"/>
      <c r="V1527" s="99"/>
      <c r="W1527" s="99"/>
      <c r="X1527" s="99"/>
      <c r="Y1527" s="99"/>
      <c r="Z1527" s="99"/>
      <c r="AA1527" s="99"/>
      <c r="AB1527" s="99"/>
      <c r="AC1527" s="99"/>
      <c r="AD1527" s="99"/>
      <c r="AE1527" s="99"/>
      <c r="AF1527" s="99"/>
      <c r="AG1527" s="99"/>
      <c r="AH1527" s="99"/>
      <c r="AI1527" s="99"/>
      <c r="AJ1527" s="99"/>
      <c r="AK1527" s="99"/>
      <c r="AL1527" s="99"/>
      <c r="AM1527" s="99"/>
      <c r="AN1527" s="99"/>
      <c r="AO1527" s="52"/>
      <c r="AP1527" s="52"/>
      <c r="AQ1527" s="52"/>
    </row>
    <row r="1528" spans="1:43">
      <c r="A1528" s="1" t="s">
        <v>12</v>
      </c>
      <c r="B1528" s="1">
        <v>13151070502</v>
      </c>
      <c r="C1528" s="1"/>
      <c r="D1528" s="12">
        <v>74.900000000000006</v>
      </c>
      <c r="E1528" s="12">
        <v>63.3</v>
      </c>
      <c r="F1528" s="12">
        <v>45.5</v>
      </c>
      <c r="G1528" s="12">
        <v>27.6</v>
      </c>
      <c r="H1528" s="12">
        <v>9.9</v>
      </c>
      <c r="I1528" s="12">
        <v>8.5</v>
      </c>
      <c r="J1528" s="12">
        <v>27.8</v>
      </c>
      <c r="K1528" s="12">
        <v>19.899999999999999</v>
      </c>
      <c r="L1528" s="12">
        <v>30</v>
      </c>
      <c r="M1528" s="12">
        <v>6.8</v>
      </c>
      <c r="N1528" s="12">
        <v>73.599999999999994</v>
      </c>
      <c r="O1528" s="12">
        <v>9.5</v>
      </c>
      <c r="P1528" s="12">
        <v>18.8</v>
      </c>
      <c r="Q1528" s="12">
        <v>10.8</v>
      </c>
      <c r="R1528" s="114"/>
      <c r="S1528" s="99"/>
      <c r="T1528" s="99"/>
      <c r="U1528" s="99"/>
      <c r="V1528" s="99"/>
      <c r="W1528" s="99"/>
      <c r="X1528" s="99"/>
      <c r="Y1528" s="99"/>
      <c r="Z1528" s="99"/>
      <c r="AA1528" s="99"/>
      <c r="AB1528" s="99"/>
      <c r="AC1528" s="99"/>
      <c r="AD1528" s="99"/>
      <c r="AE1528" s="99"/>
      <c r="AF1528" s="99"/>
      <c r="AG1528" s="99"/>
      <c r="AH1528" s="99"/>
      <c r="AI1528" s="99"/>
      <c r="AJ1528" s="99"/>
      <c r="AK1528" s="99"/>
      <c r="AL1528" s="99"/>
      <c r="AM1528" s="99"/>
      <c r="AN1528" s="99"/>
      <c r="AO1528" s="52"/>
      <c r="AP1528" s="52"/>
      <c r="AQ1528" s="52"/>
    </row>
    <row r="1529" spans="1:43">
      <c r="A1529" s="1" t="s">
        <v>13</v>
      </c>
      <c r="B1529" s="1">
        <v>13223120101</v>
      </c>
      <c r="C1529" s="1"/>
      <c r="D1529" s="12">
        <v>86.9</v>
      </c>
      <c r="E1529" s="12">
        <v>72.599999999999994</v>
      </c>
      <c r="F1529" s="12">
        <v>65.7</v>
      </c>
      <c r="G1529" s="12">
        <v>52.2</v>
      </c>
      <c r="H1529" s="12">
        <v>6.4</v>
      </c>
      <c r="I1529" s="12">
        <v>12.8</v>
      </c>
      <c r="J1529" s="12">
        <v>21</v>
      </c>
      <c r="K1529" s="12">
        <v>19.5</v>
      </c>
      <c r="L1529" s="12">
        <v>34</v>
      </c>
      <c r="M1529" s="12">
        <v>2.8</v>
      </c>
      <c r="N1529" s="12">
        <v>75.900000000000006</v>
      </c>
      <c r="O1529" s="12">
        <v>3</v>
      </c>
      <c r="P1529" s="12">
        <v>11</v>
      </c>
      <c r="Q1529" s="12">
        <v>11.4</v>
      </c>
      <c r="R1529" s="114"/>
      <c r="S1529" s="99"/>
      <c r="T1529" s="99"/>
      <c r="U1529" s="99"/>
      <c r="V1529" s="99"/>
      <c r="W1529" s="99"/>
      <c r="X1529" s="99"/>
      <c r="Y1529" s="99"/>
      <c r="Z1529" s="99"/>
      <c r="AA1529" s="99"/>
      <c r="AB1529" s="99"/>
      <c r="AC1529" s="99"/>
      <c r="AD1529" s="99"/>
      <c r="AE1529" s="99"/>
      <c r="AF1529" s="99"/>
      <c r="AG1529" s="99"/>
      <c r="AH1529" s="99"/>
      <c r="AI1529" s="99"/>
      <c r="AJ1529" s="99"/>
      <c r="AK1529" s="99"/>
      <c r="AL1529" s="99"/>
      <c r="AM1529" s="99"/>
      <c r="AN1529" s="99"/>
      <c r="AO1529" s="52"/>
      <c r="AP1529" s="52"/>
      <c r="AQ1529" s="52"/>
    </row>
    <row r="1530" spans="1:43">
      <c r="A1530" s="1" t="s">
        <v>13</v>
      </c>
      <c r="B1530" s="1">
        <v>13223120102</v>
      </c>
      <c r="C1530" s="1"/>
      <c r="D1530" s="12">
        <v>83.2</v>
      </c>
      <c r="E1530" s="12">
        <v>71.599999999999994</v>
      </c>
      <c r="F1530" s="12">
        <v>62.8</v>
      </c>
      <c r="G1530" s="12">
        <v>42.8</v>
      </c>
      <c r="H1530" s="12">
        <v>6.1</v>
      </c>
      <c r="I1530" s="12">
        <v>5</v>
      </c>
      <c r="J1530" s="12">
        <v>8.1</v>
      </c>
      <c r="K1530" s="12">
        <v>18.899999999999999</v>
      </c>
      <c r="L1530" s="12">
        <v>29.6</v>
      </c>
      <c r="M1530" s="12">
        <v>4.5</v>
      </c>
      <c r="N1530" s="12">
        <v>74.599999999999994</v>
      </c>
      <c r="O1530" s="12">
        <v>11.5</v>
      </c>
      <c r="P1530" s="12">
        <v>10.6</v>
      </c>
      <c r="Q1530" s="12">
        <v>5.9</v>
      </c>
      <c r="R1530" s="114"/>
      <c r="S1530" s="99"/>
      <c r="T1530" s="99"/>
      <c r="U1530" s="99"/>
      <c r="V1530" s="99"/>
      <c r="W1530" s="99"/>
      <c r="X1530" s="99"/>
      <c r="Y1530" s="99"/>
      <c r="Z1530" s="99"/>
      <c r="AA1530" s="99"/>
      <c r="AB1530" s="99"/>
      <c r="AC1530" s="99"/>
      <c r="AD1530" s="99"/>
      <c r="AE1530" s="99"/>
      <c r="AF1530" s="99"/>
      <c r="AG1530" s="99"/>
      <c r="AH1530" s="99"/>
      <c r="AI1530" s="99"/>
      <c r="AJ1530" s="99"/>
      <c r="AK1530" s="99"/>
      <c r="AL1530" s="99"/>
      <c r="AM1530" s="99"/>
      <c r="AN1530" s="99"/>
      <c r="AO1530" s="52"/>
      <c r="AP1530" s="52"/>
      <c r="AQ1530" s="52"/>
    </row>
    <row r="1531" spans="1:43">
      <c r="A1531" s="1" t="s">
        <v>13</v>
      </c>
      <c r="B1531" s="1">
        <v>13223120103</v>
      </c>
      <c r="C1531" s="1"/>
      <c r="D1531" s="12">
        <v>86.9</v>
      </c>
      <c r="E1531" s="12">
        <v>72.599999999999994</v>
      </c>
      <c r="F1531" s="12">
        <v>61.2</v>
      </c>
      <c r="G1531" s="12">
        <v>50.2</v>
      </c>
      <c r="H1531" s="12">
        <v>5.7</v>
      </c>
      <c r="I1531" s="12">
        <v>3.5</v>
      </c>
      <c r="J1531" s="12">
        <v>11.1</v>
      </c>
      <c r="K1531" s="12">
        <v>15.6</v>
      </c>
      <c r="L1531" s="12">
        <v>25.4</v>
      </c>
      <c r="M1531" s="12">
        <v>4.5999999999999996</v>
      </c>
      <c r="N1531" s="12">
        <v>75.900000000000006</v>
      </c>
      <c r="O1531" s="12">
        <v>8.9</v>
      </c>
      <c r="P1531" s="12">
        <v>14.9</v>
      </c>
      <c r="Q1531" s="12">
        <v>7.3</v>
      </c>
      <c r="R1531" s="114"/>
      <c r="S1531" s="99"/>
      <c r="T1531" s="99"/>
      <c r="U1531" s="99"/>
      <c r="V1531" s="99"/>
      <c r="W1531" s="99"/>
      <c r="X1531" s="99"/>
      <c r="Y1531" s="99"/>
      <c r="Z1531" s="99"/>
      <c r="AA1531" s="99"/>
      <c r="AB1531" s="99"/>
      <c r="AC1531" s="99"/>
      <c r="AD1531" s="99"/>
      <c r="AE1531" s="99"/>
      <c r="AF1531" s="99"/>
      <c r="AG1531" s="99"/>
      <c r="AH1531" s="99"/>
      <c r="AI1531" s="99"/>
      <c r="AJ1531" s="99"/>
      <c r="AK1531" s="99"/>
      <c r="AL1531" s="99"/>
      <c r="AM1531" s="99"/>
      <c r="AN1531" s="99"/>
      <c r="AO1531" s="52"/>
      <c r="AP1531" s="52"/>
      <c r="AQ1531" s="52"/>
    </row>
    <row r="1532" spans="1:43">
      <c r="A1532" s="1" t="s">
        <v>13</v>
      </c>
      <c r="B1532" s="1">
        <v>13223120104</v>
      </c>
      <c r="C1532" s="1"/>
      <c r="D1532" s="12">
        <v>85.2</v>
      </c>
      <c r="E1532" s="12">
        <v>72.3</v>
      </c>
      <c r="F1532" s="12">
        <v>58.6</v>
      </c>
      <c r="G1532" s="12">
        <v>50.2</v>
      </c>
      <c r="H1532" s="12">
        <v>2.8</v>
      </c>
      <c r="I1532" s="12">
        <v>3.5</v>
      </c>
      <c r="J1532" s="12">
        <v>2.5</v>
      </c>
      <c r="K1532" s="12">
        <v>10.199999999999999</v>
      </c>
      <c r="L1532" s="12">
        <v>18.600000000000001</v>
      </c>
      <c r="M1532" s="12">
        <v>7.4</v>
      </c>
      <c r="N1532" s="12">
        <v>74.2</v>
      </c>
      <c r="O1532" s="12">
        <v>9.9</v>
      </c>
      <c r="P1532" s="12">
        <v>8.1</v>
      </c>
      <c r="Q1532" s="12">
        <v>6.4</v>
      </c>
      <c r="R1532" s="114"/>
      <c r="S1532" s="99"/>
      <c r="T1532" s="99"/>
      <c r="U1532" s="99"/>
      <c r="V1532" s="99"/>
      <c r="W1532" s="99"/>
      <c r="X1532" s="99"/>
      <c r="Y1532" s="99"/>
      <c r="Z1532" s="99"/>
      <c r="AA1532" s="99"/>
      <c r="AB1532" s="99"/>
      <c r="AC1532" s="99"/>
      <c r="AD1532" s="99"/>
      <c r="AE1532" s="99"/>
      <c r="AF1532" s="99"/>
      <c r="AG1532" s="99"/>
      <c r="AH1532" s="99"/>
      <c r="AI1532" s="99"/>
      <c r="AJ1532" s="99"/>
      <c r="AK1532" s="99"/>
      <c r="AL1532" s="99"/>
      <c r="AM1532" s="99"/>
      <c r="AN1532" s="99"/>
      <c r="AO1532" s="52"/>
      <c r="AP1532" s="52"/>
      <c r="AQ1532" s="52"/>
    </row>
    <row r="1533" spans="1:43">
      <c r="A1533" s="1" t="s">
        <v>13</v>
      </c>
      <c r="B1533" s="1">
        <v>13223120202</v>
      </c>
      <c r="C1533" s="1"/>
      <c r="D1533" s="12">
        <v>74.900000000000006</v>
      </c>
      <c r="E1533" s="12">
        <v>69.400000000000006</v>
      </c>
      <c r="F1533" s="12">
        <v>41.7</v>
      </c>
      <c r="G1533" s="12">
        <v>40.200000000000003</v>
      </c>
      <c r="H1533" s="12">
        <v>8.4</v>
      </c>
      <c r="I1533" s="12">
        <v>10.4</v>
      </c>
      <c r="J1533" s="12">
        <v>10.6</v>
      </c>
      <c r="K1533" s="12">
        <v>17.899999999999999</v>
      </c>
      <c r="L1533" s="12">
        <v>35.200000000000003</v>
      </c>
      <c r="M1533" s="12">
        <v>5.9</v>
      </c>
      <c r="N1533" s="12">
        <v>72</v>
      </c>
      <c r="O1533" s="12">
        <v>13.8</v>
      </c>
      <c r="P1533" s="12">
        <v>14.2</v>
      </c>
      <c r="Q1533" s="12">
        <v>8.5</v>
      </c>
      <c r="R1533" s="114"/>
      <c r="S1533" s="99"/>
      <c r="T1533" s="99"/>
      <c r="U1533" s="99"/>
      <c r="V1533" s="99"/>
      <c r="W1533" s="99"/>
      <c r="X1533" s="99"/>
      <c r="Y1533" s="99"/>
      <c r="Z1533" s="99"/>
      <c r="AA1533" s="99"/>
      <c r="AB1533" s="99"/>
      <c r="AC1533" s="99"/>
      <c r="AD1533" s="99"/>
      <c r="AE1533" s="99"/>
      <c r="AF1533" s="99"/>
      <c r="AG1533" s="99"/>
      <c r="AH1533" s="99"/>
      <c r="AI1533" s="99"/>
      <c r="AJ1533" s="99"/>
      <c r="AK1533" s="99"/>
      <c r="AL1533" s="99"/>
      <c r="AM1533" s="99"/>
      <c r="AN1533" s="99"/>
      <c r="AO1533" s="52"/>
      <c r="AP1533" s="52"/>
      <c r="AQ1533" s="52"/>
    </row>
    <row r="1534" spans="1:43">
      <c r="A1534" s="1" t="s">
        <v>13</v>
      </c>
      <c r="B1534" s="1">
        <v>13223120203</v>
      </c>
      <c r="C1534" s="1"/>
      <c r="D1534" s="12">
        <v>74.900000000000006</v>
      </c>
      <c r="E1534" s="12">
        <v>69.400000000000006</v>
      </c>
      <c r="F1534" s="12">
        <v>54.1</v>
      </c>
      <c r="G1534" s="12">
        <v>40.200000000000003</v>
      </c>
      <c r="H1534" s="12">
        <v>5.6</v>
      </c>
      <c r="I1534" s="12">
        <v>4</v>
      </c>
      <c r="J1534" s="12">
        <v>8.9</v>
      </c>
      <c r="K1534" s="12">
        <v>23.3</v>
      </c>
      <c r="L1534" s="12">
        <v>31.9</v>
      </c>
      <c r="M1534" s="12">
        <v>10.7</v>
      </c>
      <c r="N1534" s="12">
        <v>72</v>
      </c>
      <c r="O1534" s="12">
        <v>9.1</v>
      </c>
      <c r="P1534" s="12">
        <v>13.6</v>
      </c>
      <c r="Q1534" s="12">
        <v>6.9</v>
      </c>
      <c r="R1534" s="114"/>
      <c r="S1534" s="99"/>
      <c r="T1534" s="99"/>
      <c r="U1534" s="99"/>
      <c r="V1534" s="99"/>
      <c r="W1534" s="99"/>
      <c r="X1534" s="99"/>
      <c r="Y1534" s="99"/>
      <c r="Z1534" s="99"/>
      <c r="AA1534" s="99"/>
      <c r="AB1534" s="99"/>
      <c r="AC1534" s="99"/>
      <c r="AD1534" s="99"/>
      <c r="AE1534" s="99"/>
      <c r="AF1534" s="99"/>
      <c r="AG1534" s="99"/>
      <c r="AH1534" s="99"/>
      <c r="AI1534" s="99"/>
      <c r="AJ1534" s="99"/>
      <c r="AK1534" s="99"/>
      <c r="AL1534" s="99"/>
      <c r="AM1534" s="99"/>
      <c r="AN1534" s="99"/>
      <c r="AO1534" s="52"/>
      <c r="AP1534" s="52"/>
      <c r="AQ1534" s="52"/>
    </row>
    <row r="1535" spans="1:43">
      <c r="A1535" s="1" t="s">
        <v>13</v>
      </c>
      <c r="B1535" s="1">
        <v>13223120204</v>
      </c>
      <c r="C1535" s="1"/>
      <c r="D1535" s="12">
        <v>74.3</v>
      </c>
      <c r="E1535" s="12">
        <v>69.400000000000006</v>
      </c>
      <c r="F1535" s="12">
        <v>46.4</v>
      </c>
      <c r="G1535" s="12">
        <v>37.4</v>
      </c>
      <c r="H1535" s="12">
        <v>6.4</v>
      </c>
      <c r="I1535" s="12">
        <v>5</v>
      </c>
      <c r="J1535" s="12">
        <v>6.8</v>
      </c>
      <c r="K1535" s="12">
        <v>32.299999999999997</v>
      </c>
      <c r="L1535" s="12">
        <v>43.6</v>
      </c>
      <c r="M1535" s="12">
        <v>7.6</v>
      </c>
      <c r="N1535" s="12">
        <v>70.8</v>
      </c>
      <c r="O1535" s="12">
        <v>10.8</v>
      </c>
      <c r="P1535" s="12">
        <v>18.7</v>
      </c>
      <c r="Q1535" s="12">
        <v>6.4</v>
      </c>
      <c r="R1535" s="114"/>
      <c r="S1535" s="99"/>
      <c r="T1535" s="99"/>
      <c r="U1535" s="99"/>
      <c r="V1535" s="99"/>
      <c r="W1535" s="99"/>
      <c r="X1535" s="99"/>
      <c r="Y1535" s="99"/>
      <c r="Z1535" s="99"/>
      <c r="AA1535" s="99"/>
      <c r="AB1535" s="99"/>
      <c r="AC1535" s="99"/>
      <c r="AD1535" s="99"/>
      <c r="AE1535" s="99"/>
      <c r="AF1535" s="99"/>
      <c r="AG1535" s="99"/>
      <c r="AH1535" s="99"/>
      <c r="AI1535" s="99"/>
      <c r="AJ1535" s="99"/>
      <c r="AK1535" s="99"/>
      <c r="AL1535" s="99"/>
      <c r="AM1535" s="99"/>
      <c r="AN1535" s="99"/>
      <c r="AO1535" s="52"/>
      <c r="AP1535" s="52"/>
      <c r="AQ1535" s="52"/>
    </row>
    <row r="1536" spans="1:43">
      <c r="A1536" s="1" t="s">
        <v>13</v>
      </c>
      <c r="B1536" s="1">
        <v>13223120301</v>
      </c>
      <c r="C1536" s="1"/>
      <c r="D1536" s="12">
        <v>73.2</v>
      </c>
      <c r="E1536" s="12">
        <v>70</v>
      </c>
      <c r="F1536" s="12">
        <v>39.9</v>
      </c>
      <c r="G1536" s="12">
        <v>30.2</v>
      </c>
      <c r="H1536" s="12">
        <v>8.1999999999999993</v>
      </c>
      <c r="I1536" s="12">
        <v>3.9</v>
      </c>
      <c r="J1536" s="12">
        <v>25.7</v>
      </c>
      <c r="K1536" s="12">
        <v>24.3</v>
      </c>
      <c r="L1536" s="12">
        <v>29.3</v>
      </c>
      <c r="M1536" s="12">
        <v>8.6999999999999993</v>
      </c>
      <c r="N1536" s="12">
        <v>65.3</v>
      </c>
      <c r="O1536" s="12">
        <v>17.600000000000001</v>
      </c>
      <c r="P1536" s="12">
        <v>21.4</v>
      </c>
      <c r="Q1536" s="12">
        <v>21.7</v>
      </c>
      <c r="R1536" s="114"/>
      <c r="S1536" s="99"/>
      <c r="T1536" s="99"/>
      <c r="U1536" s="99"/>
      <c r="V1536" s="99"/>
      <c r="W1536" s="99"/>
      <c r="X1536" s="99"/>
      <c r="Y1536" s="99"/>
      <c r="Z1536" s="99"/>
      <c r="AA1536" s="99"/>
      <c r="AB1536" s="99"/>
      <c r="AC1536" s="99"/>
      <c r="AD1536" s="99"/>
      <c r="AE1536" s="99"/>
      <c r="AF1536" s="99"/>
      <c r="AG1536" s="99"/>
      <c r="AH1536" s="99"/>
      <c r="AI1536" s="99"/>
      <c r="AJ1536" s="99"/>
      <c r="AK1536" s="99"/>
      <c r="AL1536" s="99"/>
      <c r="AM1536" s="99"/>
      <c r="AN1536" s="99"/>
      <c r="AO1536" s="52"/>
      <c r="AP1536" s="52"/>
      <c r="AQ1536" s="52"/>
    </row>
    <row r="1537" spans="1:43">
      <c r="A1537" s="1" t="s">
        <v>13</v>
      </c>
      <c r="B1537" s="1">
        <v>13223120302</v>
      </c>
      <c r="C1537" s="1"/>
      <c r="D1537" s="12">
        <v>68.8</v>
      </c>
      <c r="E1537" s="12">
        <v>69.7</v>
      </c>
      <c r="F1537" s="12">
        <v>43.5</v>
      </c>
      <c r="G1537" s="12">
        <v>27.1</v>
      </c>
      <c r="H1537" s="12">
        <v>7.5</v>
      </c>
      <c r="I1537" s="12">
        <v>14.6</v>
      </c>
      <c r="J1537" s="12">
        <v>23.1</v>
      </c>
      <c r="K1537" s="12">
        <v>42.1</v>
      </c>
      <c r="L1537" s="12">
        <v>35.299999999999997</v>
      </c>
      <c r="M1537" s="12">
        <v>11.1</v>
      </c>
      <c r="N1537" s="12">
        <v>59.8</v>
      </c>
      <c r="O1537" s="12">
        <v>15.8</v>
      </c>
      <c r="P1537" s="12">
        <v>24.3</v>
      </c>
      <c r="Q1537" s="12">
        <v>14.6</v>
      </c>
      <c r="R1537" s="114"/>
      <c r="S1537" s="99"/>
      <c r="T1537" s="99"/>
      <c r="U1537" s="99"/>
      <c r="V1537" s="99"/>
      <c r="W1537" s="99"/>
      <c r="X1537" s="99"/>
      <c r="Y1537" s="99"/>
      <c r="Z1537" s="99"/>
      <c r="AA1537" s="99"/>
      <c r="AB1537" s="99"/>
      <c r="AC1537" s="99"/>
      <c r="AD1537" s="99"/>
      <c r="AE1537" s="99"/>
      <c r="AF1537" s="99"/>
      <c r="AG1537" s="99"/>
      <c r="AH1537" s="99"/>
      <c r="AI1537" s="99"/>
      <c r="AJ1537" s="99"/>
      <c r="AK1537" s="99"/>
      <c r="AL1537" s="99"/>
      <c r="AM1537" s="99"/>
      <c r="AN1537" s="99"/>
      <c r="AO1537" s="52"/>
      <c r="AP1537" s="52"/>
      <c r="AQ1537" s="52"/>
    </row>
    <row r="1538" spans="1:43">
      <c r="A1538" s="1" t="s">
        <v>13</v>
      </c>
      <c r="B1538" s="1">
        <v>13223120303</v>
      </c>
      <c r="C1538" s="1"/>
      <c r="D1538" s="12">
        <v>67.8</v>
      </c>
      <c r="E1538" s="12">
        <v>69.5</v>
      </c>
      <c r="F1538" s="12">
        <v>45.1</v>
      </c>
      <c r="G1538" s="12">
        <v>30.1</v>
      </c>
      <c r="H1538" s="12">
        <v>6</v>
      </c>
      <c r="I1538" s="12">
        <v>4.9000000000000004</v>
      </c>
      <c r="J1538" s="12">
        <v>5.0999999999999996</v>
      </c>
      <c r="K1538" s="12">
        <v>15.2</v>
      </c>
      <c r="L1538" s="12">
        <v>24.7</v>
      </c>
      <c r="M1538" s="12">
        <v>13</v>
      </c>
      <c r="N1538" s="12">
        <v>59</v>
      </c>
      <c r="O1538" s="12">
        <v>25.5</v>
      </c>
      <c r="P1538" s="12">
        <v>10.8</v>
      </c>
      <c r="Q1538" s="12">
        <v>8.3000000000000007</v>
      </c>
      <c r="R1538" s="114"/>
      <c r="S1538" s="99"/>
      <c r="T1538" s="99"/>
      <c r="U1538" s="99"/>
      <c r="V1538" s="99"/>
      <c r="W1538" s="99"/>
      <c r="X1538" s="99"/>
      <c r="Y1538" s="99"/>
      <c r="Z1538" s="99"/>
      <c r="AA1538" s="99"/>
      <c r="AB1538" s="99"/>
      <c r="AC1538" s="99"/>
      <c r="AD1538" s="99"/>
      <c r="AE1538" s="99"/>
      <c r="AF1538" s="99"/>
      <c r="AG1538" s="99"/>
      <c r="AH1538" s="99"/>
      <c r="AI1538" s="99"/>
      <c r="AJ1538" s="99"/>
      <c r="AK1538" s="99"/>
      <c r="AL1538" s="99"/>
      <c r="AM1538" s="99"/>
      <c r="AN1538" s="99"/>
      <c r="AO1538" s="52"/>
      <c r="AP1538" s="52"/>
      <c r="AQ1538" s="52"/>
    </row>
    <row r="1539" spans="1:43">
      <c r="A1539" s="1" t="s">
        <v>13</v>
      </c>
      <c r="B1539" s="1">
        <v>13223120400</v>
      </c>
      <c r="C1539" s="1"/>
      <c r="D1539" s="12">
        <v>75</v>
      </c>
      <c r="E1539" s="12">
        <v>67.3</v>
      </c>
      <c r="F1539" s="12">
        <v>50.6</v>
      </c>
      <c r="G1539" s="12">
        <v>22.7</v>
      </c>
      <c r="H1539" s="12">
        <v>7.1</v>
      </c>
      <c r="I1539" s="12">
        <v>9.5</v>
      </c>
      <c r="J1539" s="12">
        <v>7.8</v>
      </c>
      <c r="K1539" s="12">
        <v>28.8</v>
      </c>
      <c r="L1539" s="12">
        <v>33.1</v>
      </c>
      <c r="M1539" s="12">
        <v>7.5</v>
      </c>
      <c r="N1539" s="12">
        <v>61.2</v>
      </c>
      <c r="O1539" s="12">
        <v>15.8</v>
      </c>
      <c r="P1539" s="12">
        <v>17.5</v>
      </c>
      <c r="Q1539" s="12">
        <v>10</v>
      </c>
      <c r="R1539" s="114"/>
      <c r="S1539" s="99"/>
      <c r="T1539" s="99"/>
      <c r="U1539" s="99"/>
      <c r="V1539" s="99"/>
      <c r="W1539" s="99"/>
      <c r="X1539" s="99"/>
      <c r="Y1539" s="99"/>
      <c r="Z1539" s="99"/>
      <c r="AA1539" s="99"/>
      <c r="AB1539" s="99"/>
      <c r="AC1539" s="99"/>
      <c r="AD1539" s="99"/>
      <c r="AE1539" s="99"/>
      <c r="AF1539" s="99"/>
      <c r="AG1539" s="99"/>
      <c r="AH1539" s="99"/>
      <c r="AI1539" s="99"/>
      <c r="AJ1539" s="99"/>
      <c r="AK1539" s="99"/>
      <c r="AL1539" s="99"/>
      <c r="AM1539" s="99"/>
      <c r="AN1539" s="99"/>
      <c r="AO1539" s="52"/>
      <c r="AP1539" s="52"/>
      <c r="AQ1539" s="52"/>
    </row>
    <row r="1540" spans="1:43">
      <c r="A1540" s="1" t="s">
        <v>13</v>
      </c>
      <c r="B1540" s="1">
        <v>13223120501</v>
      </c>
      <c r="C1540" s="1"/>
      <c r="D1540" s="12">
        <v>73.900000000000006</v>
      </c>
      <c r="E1540" s="12">
        <v>69.8</v>
      </c>
      <c r="F1540" s="12">
        <v>48</v>
      </c>
      <c r="G1540" s="12">
        <v>30.1</v>
      </c>
      <c r="H1540" s="12">
        <v>7.7</v>
      </c>
      <c r="I1540" s="12">
        <v>9.9</v>
      </c>
      <c r="J1540" s="12">
        <v>24.2</v>
      </c>
      <c r="K1540" s="12">
        <v>28.9</v>
      </c>
      <c r="L1540" s="12">
        <v>35.200000000000003</v>
      </c>
      <c r="M1540" s="12">
        <v>10.9</v>
      </c>
      <c r="N1540" s="12">
        <v>67</v>
      </c>
      <c r="O1540" s="12">
        <v>12.8</v>
      </c>
      <c r="P1540" s="12">
        <v>24</v>
      </c>
      <c r="Q1540" s="12">
        <v>11.7</v>
      </c>
      <c r="R1540" s="114"/>
      <c r="S1540" s="99"/>
      <c r="T1540" s="99"/>
      <c r="U1540" s="99"/>
      <c r="V1540" s="99"/>
      <c r="W1540" s="99"/>
      <c r="X1540" s="99"/>
      <c r="Y1540" s="99"/>
      <c r="Z1540" s="99"/>
      <c r="AA1540" s="99"/>
      <c r="AB1540" s="99"/>
      <c r="AC1540" s="99"/>
      <c r="AD1540" s="99"/>
      <c r="AE1540" s="99"/>
      <c r="AF1540" s="99"/>
      <c r="AG1540" s="99"/>
      <c r="AH1540" s="99"/>
      <c r="AI1540" s="99"/>
      <c r="AJ1540" s="99"/>
      <c r="AK1540" s="99"/>
      <c r="AL1540" s="99"/>
      <c r="AM1540" s="99"/>
      <c r="AN1540" s="99"/>
      <c r="AO1540" s="52"/>
      <c r="AP1540" s="52"/>
      <c r="AQ1540" s="52"/>
    </row>
    <row r="1541" spans="1:43">
      <c r="A1541" s="1" t="s">
        <v>13</v>
      </c>
      <c r="B1541" s="1">
        <v>13223120502</v>
      </c>
      <c r="C1541" s="1"/>
      <c r="D1541" s="12">
        <v>77.8</v>
      </c>
      <c r="E1541" s="12">
        <v>67.8</v>
      </c>
      <c r="F1541" s="12">
        <v>46.1</v>
      </c>
      <c r="G1541" s="12">
        <v>31.1</v>
      </c>
      <c r="H1541" s="12">
        <v>9.3000000000000007</v>
      </c>
      <c r="I1541" s="12">
        <v>7.5</v>
      </c>
      <c r="J1541" s="12">
        <v>11.3</v>
      </c>
      <c r="K1541" s="12">
        <v>30.9</v>
      </c>
      <c r="L1541" s="12">
        <v>31.6</v>
      </c>
      <c r="M1541" s="12">
        <v>10</v>
      </c>
      <c r="N1541" s="12">
        <v>65.5</v>
      </c>
      <c r="O1541" s="12">
        <v>7</v>
      </c>
      <c r="P1541" s="12">
        <v>18.7</v>
      </c>
      <c r="Q1541" s="12">
        <v>17.399999999999999</v>
      </c>
      <c r="R1541" s="114"/>
      <c r="S1541" s="99"/>
      <c r="T1541" s="99"/>
      <c r="U1541" s="99"/>
      <c r="V1541" s="99"/>
      <c r="W1541" s="99"/>
      <c r="X1541" s="99"/>
      <c r="Y1541" s="99"/>
      <c r="Z1541" s="99"/>
      <c r="AA1541" s="99"/>
      <c r="AB1541" s="99"/>
      <c r="AC1541" s="99"/>
      <c r="AD1541" s="99"/>
      <c r="AE1541" s="99"/>
      <c r="AF1541" s="99"/>
      <c r="AG1541" s="99"/>
      <c r="AH1541" s="99"/>
      <c r="AI1541" s="99"/>
      <c r="AJ1541" s="99"/>
      <c r="AK1541" s="99"/>
      <c r="AL1541" s="99"/>
      <c r="AM1541" s="99"/>
      <c r="AN1541" s="99"/>
      <c r="AO1541" s="52"/>
      <c r="AP1541" s="52"/>
      <c r="AQ1541" s="52"/>
    </row>
    <row r="1542" spans="1:43">
      <c r="A1542" s="1" t="s">
        <v>13</v>
      </c>
      <c r="B1542" s="1">
        <v>13223120503</v>
      </c>
      <c r="C1542" s="1"/>
      <c r="D1542" s="12">
        <v>78.5</v>
      </c>
      <c r="E1542" s="12">
        <v>68.8</v>
      </c>
      <c r="F1542" s="12">
        <v>45.1</v>
      </c>
      <c r="G1542" s="12">
        <v>32.1</v>
      </c>
      <c r="H1542" s="12">
        <v>7.6</v>
      </c>
      <c r="I1542" s="12">
        <v>16</v>
      </c>
      <c r="J1542" s="12">
        <v>14.1</v>
      </c>
      <c r="K1542" s="12">
        <v>22.5</v>
      </c>
      <c r="L1542" s="12">
        <v>21.7</v>
      </c>
      <c r="M1542" s="12">
        <v>9.8000000000000007</v>
      </c>
      <c r="N1542" s="12">
        <v>69.099999999999994</v>
      </c>
      <c r="O1542" s="12">
        <v>7.6</v>
      </c>
      <c r="P1542" s="12">
        <v>28.4</v>
      </c>
      <c r="Q1542" s="12">
        <v>7.2</v>
      </c>
      <c r="R1542" s="114"/>
      <c r="S1542" s="99"/>
      <c r="T1542" s="99"/>
      <c r="U1542" s="99"/>
      <c r="V1542" s="99"/>
      <c r="W1542" s="99"/>
      <c r="X1542" s="99"/>
      <c r="Y1542" s="99"/>
      <c r="Z1542" s="99"/>
      <c r="AA1542" s="99"/>
      <c r="AB1542" s="99"/>
      <c r="AC1542" s="99"/>
      <c r="AD1542" s="99"/>
      <c r="AE1542" s="99"/>
      <c r="AF1542" s="99"/>
      <c r="AG1542" s="99"/>
      <c r="AH1542" s="99"/>
      <c r="AI1542" s="99"/>
      <c r="AJ1542" s="99"/>
      <c r="AK1542" s="99"/>
      <c r="AL1542" s="99"/>
      <c r="AM1542" s="99"/>
      <c r="AN1542" s="99"/>
      <c r="AO1542" s="52"/>
      <c r="AP1542" s="52"/>
      <c r="AQ1542" s="52"/>
    </row>
    <row r="1543" spans="1:43">
      <c r="A1543" s="1" t="s">
        <v>13</v>
      </c>
      <c r="B1543" s="1">
        <v>13223120601</v>
      </c>
      <c r="C1543" s="1"/>
      <c r="D1543" s="12">
        <v>77.900000000000006</v>
      </c>
      <c r="E1543" s="12">
        <v>70</v>
      </c>
      <c r="F1543" s="12">
        <v>50.8</v>
      </c>
      <c r="G1543" s="12">
        <v>32.799999999999997</v>
      </c>
      <c r="H1543" s="12">
        <v>7.7</v>
      </c>
      <c r="I1543" s="12">
        <v>5.5</v>
      </c>
      <c r="J1543" s="12">
        <v>2.7</v>
      </c>
      <c r="K1543" s="12">
        <v>17.2</v>
      </c>
      <c r="L1543" s="12">
        <v>30.1</v>
      </c>
      <c r="M1543" s="12">
        <v>6.7</v>
      </c>
      <c r="N1543" s="12">
        <v>71.900000000000006</v>
      </c>
      <c r="O1543" s="12">
        <v>9.1999999999999993</v>
      </c>
      <c r="P1543" s="12">
        <v>16.8</v>
      </c>
      <c r="Q1543" s="12">
        <v>12.3</v>
      </c>
      <c r="R1543" s="114"/>
      <c r="S1543" s="99"/>
      <c r="T1543" s="99"/>
      <c r="U1543" s="99"/>
      <c r="V1543" s="99"/>
      <c r="W1543" s="99"/>
      <c r="X1543" s="99"/>
      <c r="Y1543" s="99"/>
      <c r="Z1543" s="99"/>
      <c r="AA1543" s="99"/>
      <c r="AB1543" s="99"/>
      <c r="AC1543" s="99"/>
      <c r="AD1543" s="99"/>
      <c r="AE1543" s="99"/>
      <c r="AF1543" s="99"/>
      <c r="AG1543" s="99"/>
      <c r="AH1543" s="99"/>
      <c r="AI1543" s="99"/>
      <c r="AJ1543" s="99"/>
      <c r="AK1543" s="99"/>
      <c r="AL1543" s="99"/>
      <c r="AM1543" s="99"/>
      <c r="AN1543" s="99"/>
      <c r="AO1543" s="52"/>
      <c r="AP1543" s="52"/>
      <c r="AQ1543" s="52"/>
    </row>
    <row r="1544" spans="1:43">
      <c r="A1544" s="1" t="s">
        <v>13</v>
      </c>
      <c r="B1544" s="1">
        <v>13223120602</v>
      </c>
      <c r="C1544" s="1"/>
      <c r="D1544" s="12">
        <v>80.099999999999994</v>
      </c>
      <c r="E1544" s="12">
        <v>65.8</v>
      </c>
      <c r="F1544" s="12">
        <v>49.2</v>
      </c>
      <c r="G1544" s="12">
        <v>33.200000000000003</v>
      </c>
      <c r="H1544" s="12">
        <v>7.8</v>
      </c>
      <c r="I1544" s="12">
        <v>6.6</v>
      </c>
      <c r="J1544" s="12">
        <v>20.399999999999999</v>
      </c>
      <c r="K1544" s="12">
        <v>26.7</v>
      </c>
      <c r="L1544" s="12">
        <v>32.700000000000003</v>
      </c>
      <c r="M1544" s="12">
        <v>8.5</v>
      </c>
      <c r="N1544" s="12">
        <v>62.5</v>
      </c>
      <c r="O1544" s="12">
        <v>12</v>
      </c>
      <c r="P1544" s="12">
        <v>13.3</v>
      </c>
      <c r="Q1544" s="12">
        <v>9.1999999999999993</v>
      </c>
      <c r="R1544" s="114"/>
      <c r="S1544" s="99"/>
      <c r="T1544" s="99"/>
      <c r="U1544" s="99"/>
      <c r="V1544" s="99"/>
      <c r="W1544" s="99"/>
      <c r="X1544" s="99"/>
      <c r="Y1544" s="99"/>
      <c r="Z1544" s="99"/>
      <c r="AA1544" s="99"/>
      <c r="AB1544" s="99"/>
      <c r="AC1544" s="99"/>
      <c r="AD1544" s="99"/>
      <c r="AE1544" s="99"/>
      <c r="AF1544" s="99"/>
      <c r="AG1544" s="99"/>
      <c r="AH1544" s="99"/>
      <c r="AI1544" s="99"/>
      <c r="AJ1544" s="99"/>
      <c r="AK1544" s="99"/>
      <c r="AL1544" s="99"/>
      <c r="AM1544" s="99"/>
      <c r="AN1544" s="99"/>
      <c r="AO1544" s="52"/>
      <c r="AP1544" s="52"/>
      <c r="AQ1544" s="52"/>
    </row>
    <row r="1545" spans="1:43">
      <c r="A1545" s="1" t="s">
        <v>13</v>
      </c>
      <c r="B1545" s="1">
        <v>13223120603</v>
      </c>
      <c r="C1545" s="1"/>
      <c r="D1545" s="12">
        <v>77.900000000000006</v>
      </c>
      <c r="E1545" s="12">
        <v>70</v>
      </c>
      <c r="F1545" s="12">
        <v>51.6</v>
      </c>
      <c r="G1545" s="12">
        <v>32.799999999999997</v>
      </c>
      <c r="H1545" s="12">
        <v>9.3000000000000007</v>
      </c>
      <c r="I1545" s="12">
        <v>11.9</v>
      </c>
      <c r="J1545" s="12">
        <v>3.3</v>
      </c>
      <c r="K1545" s="12">
        <v>13.7</v>
      </c>
      <c r="L1545" s="12">
        <v>25.1</v>
      </c>
      <c r="M1545" s="12">
        <v>16.3</v>
      </c>
      <c r="N1545" s="12">
        <v>71.900000000000006</v>
      </c>
      <c r="O1545" s="12">
        <v>12.7</v>
      </c>
      <c r="P1545" s="12">
        <v>19.399999999999999</v>
      </c>
      <c r="Q1545" s="12">
        <v>12.4</v>
      </c>
      <c r="R1545" s="114"/>
      <c r="S1545" s="99"/>
      <c r="T1545" s="99"/>
      <c r="U1545" s="99"/>
      <c r="V1545" s="99"/>
      <c r="W1545" s="99"/>
      <c r="X1545" s="99"/>
      <c r="Y1545" s="99"/>
      <c r="Z1545" s="99"/>
      <c r="AA1545" s="99"/>
      <c r="AB1545" s="99"/>
      <c r="AC1545" s="99"/>
      <c r="AD1545" s="99"/>
      <c r="AE1545" s="99"/>
      <c r="AF1545" s="99"/>
      <c r="AG1545" s="99"/>
      <c r="AH1545" s="99"/>
      <c r="AI1545" s="99"/>
      <c r="AJ1545" s="99"/>
      <c r="AK1545" s="99"/>
      <c r="AL1545" s="99"/>
      <c r="AM1545" s="99"/>
      <c r="AN1545" s="99"/>
      <c r="AO1545" s="52"/>
      <c r="AP1545" s="52"/>
      <c r="AQ1545" s="52"/>
    </row>
    <row r="1546" spans="1:43">
      <c r="A1546" s="1" t="s">
        <v>13</v>
      </c>
      <c r="B1546" s="1">
        <v>13223120604</v>
      </c>
      <c r="C1546" s="1"/>
      <c r="D1546" s="12">
        <v>77.900000000000006</v>
      </c>
      <c r="E1546" s="12">
        <v>70</v>
      </c>
      <c r="F1546" s="12">
        <v>50.5</v>
      </c>
      <c r="G1546" s="12">
        <v>28.6</v>
      </c>
      <c r="H1546" s="12">
        <v>5.6</v>
      </c>
      <c r="I1546" s="12">
        <v>12.1</v>
      </c>
      <c r="J1546" s="12">
        <v>27.7</v>
      </c>
      <c r="K1546" s="12">
        <v>21.1</v>
      </c>
      <c r="L1546" s="12">
        <v>34.6</v>
      </c>
      <c r="M1546" s="12">
        <v>5.3</v>
      </c>
      <c r="N1546" s="12">
        <v>71.900000000000006</v>
      </c>
      <c r="O1546" s="12">
        <v>10.7</v>
      </c>
      <c r="P1546" s="12">
        <v>15.9</v>
      </c>
      <c r="Q1546" s="12">
        <v>10.7</v>
      </c>
      <c r="R1546" s="114"/>
      <c r="S1546" s="99"/>
      <c r="T1546" s="99"/>
      <c r="U1546" s="99"/>
      <c r="V1546" s="99"/>
      <c r="W1546" s="99"/>
      <c r="X1546" s="99"/>
      <c r="Y1546" s="99"/>
      <c r="Z1546" s="99"/>
      <c r="AA1546" s="99"/>
      <c r="AB1546" s="99"/>
      <c r="AC1546" s="99"/>
      <c r="AD1546" s="99"/>
      <c r="AE1546" s="99"/>
      <c r="AF1546" s="99"/>
      <c r="AG1546" s="99"/>
      <c r="AH1546" s="99"/>
      <c r="AI1546" s="99"/>
      <c r="AJ1546" s="99"/>
      <c r="AK1546" s="99"/>
      <c r="AL1546" s="99"/>
      <c r="AM1546" s="99"/>
      <c r="AN1546" s="99"/>
      <c r="AO1546" s="52"/>
      <c r="AP1546" s="52"/>
      <c r="AQ1546" s="52"/>
    </row>
    <row r="1547" spans="1:43">
      <c r="A1547" s="1" t="s">
        <v>13</v>
      </c>
      <c r="B1547" s="1">
        <v>13223120605</v>
      </c>
      <c r="C1547" s="1"/>
      <c r="D1547" s="12">
        <v>80.099999999999994</v>
      </c>
      <c r="E1547" s="12">
        <v>65.8</v>
      </c>
      <c r="F1547" s="12">
        <v>47.5</v>
      </c>
      <c r="G1547" s="12">
        <v>31.8</v>
      </c>
      <c r="H1547" s="12">
        <v>5.4</v>
      </c>
      <c r="I1547" s="12">
        <v>3.5</v>
      </c>
      <c r="J1547" s="12">
        <v>14.5</v>
      </c>
      <c r="K1547" s="12">
        <v>26.6</v>
      </c>
      <c r="L1547" s="12">
        <v>32.5</v>
      </c>
      <c r="M1547" s="12">
        <v>10.7</v>
      </c>
      <c r="N1547" s="12">
        <v>62.5</v>
      </c>
      <c r="O1547" s="12">
        <v>11.5</v>
      </c>
      <c r="P1547" s="12">
        <v>11.2</v>
      </c>
      <c r="Q1547" s="12">
        <v>7.8</v>
      </c>
      <c r="R1547" s="114"/>
      <c r="S1547" s="99"/>
      <c r="T1547" s="99"/>
      <c r="U1547" s="99"/>
      <c r="V1547" s="99"/>
      <c r="W1547" s="99"/>
      <c r="X1547" s="99"/>
      <c r="Y1547" s="99"/>
      <c r="Z1547" s="99"/>
      <c r="AA1547" s="99"/>
      <c r="AB1547" s="99"/>
      <c r="AC1547" s="99"/>
      <c r="AD1547" s="99"/>
      <c r="AE1547" s="99"/>
      <c r="AF1547" s="99"/>
      <c r="AG1547" s="99"/>
      <c r="AH1547" s="99"/>
      <c r="AI1547" s="99"/>
      <c r="AJ1547" s="99"/>
      <c r="AK1547" s="99"/>
      <c r="AL1547" s="99"/>
      <c r="AM1547" s="99"/>
      <c r="AN1547" s="99"/>
      <c r="AO1547" s="52"/>
      <c r="AP1547" s="52"/>
      <c r="AQ1547" s="52"/>
    </row>
    <row r="1548" spans="1:43">
      <c r="A1548" s="1" t="s">
        <v>14</v>
      </c>
      <c r="B1548" s="1">
        <v>13247060101</v>
      </c>
      <c r="C1548" s="1"/>
      <c r="D1548" s="12">
        <v>79.7</v>
      </c>
      <c r="E1548" s="12">
        <v>66.900000000000006</v>
      </c>
      <c r="F1548" s="12">
        <v>36.1</v>
      </c>
      <c r="G1548" s="12">
        <v>15.3</v>
      </c>
      <c r="H1548" s="12">
        <v>8.6</v>
      </c>
      <c r="I1548" s="12">
        <v>10.6</v>
      </c>
      <c r="J1548" s="12">
        <v>13.8</v>
      </c>
      <c r="K1548" s="12">
        <v>26.8</v>
      </c>
      <c r="L1548" s="12">
        <v>28.5</v>
      </c>
      <c r="M1548" s="12">
        <v>19</v>
      </c>
      <c r="N1548" s="12">
        <v>67.8</v>
      </c>
      <c r="O1548" s="12">
        <v>15.8</v>
      </c>
      <c r="P1548" s="12">
        <v>20.2</v>
      </c>
      <c r="Q1548" s="12">
        <v>17.399999999999999</v>
      </c>
      <c r="R1548" s="114"/>
      <c r="S1548" s="99"/>
      <c r="T1548" s="99"/>
      <c r="U1548" s="99"/>
      <c r="V1548" s="99"/>
      <c r="W1548" s="99"/>
      <c r="X1548" s="99"/>
      <c r="Y1548" s="99"/>
      <c r="Z1548" s="99"/>
      <c r="AA1548" s="99"/>
      <c r="AB1548" s="99"/>
      <c r="AC1548" s="99"/>
      <c r="AD1548" s="99"/>
      <c r="AE1548" s="99"/>
      <c r="AF1548" s="99"/>
      <c r="AG1548" s="99"/>
      <c r="AH1548" s="99"/>
      <c r="AI1548" s="99"/>
      <c r="AJ1548" s="99"/>
      <c r="AK1548" s="99"/>
      <c r="AL1548" s="99"/>
      <c r="AM1548" s="99"/>
      <c r="AN1548" s="99"/>
      <c r="AO1548" s="52"/>
      <c r="AP1548" s="52"/>
      <c r="AQ1548" s="52"/>
    </row>
    <row r="1549" spans="1:43">
      <c r="A1549" s="1" t="s">
        <v>14</v>
      </c>
      <c r="B1549" s="1">
        <v>13247060102</v>
      </c>
      <c r="C1549" s="1"/>
      <c r="D1549" s="12">
        <v>79.7</v>
      </c>
      <c r="E1549" s="12">
        <v>66.900000000000006</v>
      </c>
      <c r="F1549" s="12">
        <v>42.9</v>
      </c>
      <c r="G1549" s="12">
        <v>15.3</v>
      </c>
      <c r="H1549" s="12">
        <v>10</v>
      </c>
      <c r="I1549" s="12">
        <v>5</v>
      </c>
      <c r="J1549" s="12">
        <v>16.399999999999999</v>
      </c>
      <c r="K1549" s="12">
        <v>31.6</v>
      </c>
      <c r="L1549" s="12">
        <v>39.799999999999997</v>
      </c>
      <c r="M1549" s="12">
        <v>14.5</v>
      </c>
      <c r="N1549" s="12">
        <v>67.8</v>
      </c>
      <c r="O1549" s="12">
        <v>10.8</v>
      </c>
      <c r="P1549" s="12">
        <v>17.7</v>
      </c>
      <c r="Q1549" s="12">
        <v>13.7</v>
      </c>
      <c r="R1549" s="114"/>
      <c r="S1549" s="99"/>
      <c r="T1549" s="99"/>
      <c r="U1549" s="99"/>
      <c r="V1549" s="99"/>
      <c r="W1549" s="99"/>
      <c r="X1549" s="99"/>
      <c r="Y1549" s="99"/>
      <c r="Z1549" s="99"/>
      <c r="AA1549" s="99"/>
      <c r="AB1549" s="99"/>
      <c r="AC1549" s="99"/>
      <c r="AD1549" s="99"/>
      <c r="AE1549" s="99"/>
      <c r="AF1549" s="99"/>
      <c r="AG1549" s="99"/>
      <c r="AH1549" s="99"/>
      <c r="AI1549" s="99"/>
      <c r="AJ1549" s="99"/>
      <c r="AK1549" s="99"/>
      <c r="AL1549" s="99"/>
      <c r="AM1549" s="99"/>
      <c r="AN1549" s="99"/>
      <c r="AO1549" s="52"/>
      <c r="AP1549" s="52"/>
      <c r="AQ1549" s="52"/>
    </row>
    <row r="1550" spans="1:43">
      <c r="A1550" s="1" t="s">
        <v>14</v>
      </c>
      <c r="B1550" s="1">
        <v>13247060201</v>
      </c>
      <c r="C1550" s="1"/>
      <c r="D1550" s="12">
        <v>75.3</v>
      </c>
      <c r="E1550" s="12">
        <v>67.400000000000006</v>
      </c>
      <c r="F1550" s="12">
        <v>33.1</v>
      </c>
      <c r="G1550" s="12">
        <v>33.700000000000003</v>
      </c>
      <c r="H1550" s="12">
        <v>7.9</v>
      </c>
      <c r="I1550" s="12">
        <v>24.6</v>
      </c>
      <c r="J1550" s="12">
        <v>48.1</v>
      </c>
      <c r="K1550" s="12">
        <v>51.6</v>
      </c>
      <c r="L1550" s="12">
        <v>43.1</v>
      </c>
      <c r="M1550" s="12">
        <v>62.6</v>
      </c>
      <c r="N1550" s="12">
        <v>69.3</v>
      </c>
      <c r="O1550" s="12">
        <v>37.4</v>
      </c>
      <c r="P1550" s="12">
        <v>48.4</v>
      </c>
      <c r="Q1550" s="12">
        <v>12.2</v>
      </c>
      <c r="R1550" s="114"/>
      <c r="S1550" s="99"/>
      <c r="T1550" s="99"/>
      <c r="U1550" s="99"/>
      <c r="V1550" s="99"/>
      <c r="W1550" s="99"/>
      <c r="X1550" s="99"/>
      <c r="Y1550" s="99"/>
      <c r="Z1550" s="99"/>
      <c r="AA1550" s="99"/>
      <c r="AB1550" s="99"/>
      <c r="AC1550" s="99"/>
      <c r="AD1550" s="99"/>
      <c r="AE1550" s="99"/>
      <c r="AF1550" s="99"/>
      <c r="AG1550" s="99"/>
      <c r="AH1550" s="99"/>
      <c r="AI1550" s="99"/>
      <c r="AJ1550" s="99"/>
      <c r="AK1550" s="99"/>
      <c r="AL1550" s="99"/>
      <c r="AM1550" s="99"/>
      <c r="AN1550" s="99"/>
      <c r="AO1550" s="52"/>
      <c r="AP1550" s="52"/>
      <c r="AQ1550" s="52"/>
    </row>
    <row r="1551" spans="1:43">
      <c r="A1551" s="1" t="s">
        <v>14</v>
      </c>
      <c r="B1551" s="1">
        <v>13247060202</v>
      </c>
      <c r="C1551" s="1"/>
      <c r="D1551" s="12">
        <v>75.5</v>
      </c>
      <c r="E1551" s="12">
        <v>67.400000000000006</v>
      </c>
      <c r="F1551" s="12">
        <v>47</v>
      </c>
      <c r="G1551" s="12">
        <v>35.6</v>
      </c>
      <c r="H1551" s="12">
        <v>10.1</v>
      </c>
      <c r="I1551" s="12">
        <v>10.3</v>
      </c>
      <c r="J1551" s="12">
        <v>21</v>
      </c>
      <c r="K1551" s="12">
        <v>29.6</v>
      </c>
      <c r="L1551" s="12">
        <v>30.6</v>
      </c>
      <c r="M1551" s="12">
        <v>11.9</v>
      </c>
      <c r="N1551" s="12">
        <v>69.2</v>
      </c>
      <c r="O1551" s="12">
        <v>10.7</v>
      </c>
      <c r="P1551" s="12">
        <v>18.899999999999999</v>
      </c>
      <c r="Q1551" s="12">
        <v>16.399999999999999</v>
      </c>
      <c r="R1551" s="114"/>
      <c r="S1551" s="99"/>
      <c r="T1551" s="99"/>
      <c r="U1551" s="99"/>
      <c r="V1551" s="99"/>
      <c r="W1551" s="99"/>
      <c r="X1551" s="99"/>
      <c r="Y1551" s="99"/>
      <c r="Z1551" s="99"/>
      <c r="AA1551" s="99"/>
      <c r="AB1551" s="99"/>
      <c r="AC1551" s="99"/>
      <c r="AD1551" s="99"/>
      <c r="AE1551" s="99"/>
      <c r="AF1551" s="99"/>
      <c r="AG1551" s="99"/>
      <c r="AH1551" s="99"/>
      <c r="AI1551" s="99"/>
      <c r="AJ1551" s="99"/>
      <c r="AK1551" s="99"/>
      <c r="AL1551" s="99"/>
      <c r="AM1551" s="99"/>
      <c r="AN1551" s="99"/>
      <c r="AO1551" s="52"/>
      <c r="AP1551" s="52"/>
      <c r="AQ1551" s="52"/>
    </row>
    <row r="1552" spans="1:43">
      <c r="A1552" s="1" t="s">
        <v>14</v>
      </c>
      <c r="B1552" s="1">
        <v>13247060304</v>
      </c>
      <c r="C1552" s="1"/>
      <c r="D1552" s="12">
        <v>79.599999999999994</v>
      </c>
      <c r="E1552" s="12">
        <v>66.2</v>
      </c>
      <c r="F1552" s="12">
        <v>43</v>
      </c>
      <c r="G1552" s="12">
        <v>30.9</v>
      </c>
      <c r="H1552" s="12">
        <v>9.1999999999999993</v>
      </c>
      <c r="I1552" s="12">
        <v>17</v>
      </c>
      <c r="J1552" s="12">
        <v>37.6</v>
      </c>
      <c r="K1552" s="12">
        <v>37.200000000000003</v>
      </c>
      <c r="L1552" s="12">
        <v>42.9</v>
      </c>
      <c r="M1552" s="12">
        <v>22.9</v>
      </c>
      <c r="N1552" s="12">
        <v>69.099999999999994</v>
      </c>
      <c r="O1552" s="12">
        <v>12.9</v>
      </c>
      <c r="P1552" s="12">
        <v>24.9</v>
      </c>
      <c r="Q1552" s="12">
        <v>15</v>
      </c>
      <c r="R1552" s="114"/>
      <c r="S1552" s="99"/>
      <c r="T1552" s="99"/>
      <c r="U1552" s="99"/>
      <c r="V1552" s="99"/>
      <c r="W1552" s="99"/>
      <c r="X1552" s="99"/>
      <c r="Y1552" s="99"/>
      <c r="Z1552" s="99"/>
      <c r="AA1552" s="99"/>
      <c r="AB1552" s="99"/>
      <c r="AC1552" s="99"/>
      <c r="AD1552" s="99"/>
      <c r="AE1552" s="99"/>
      <c r="AF1552" s="99"/>
      <c r="AG1552" s="99"/>
      <c r="AH1552" s="99"/>
      <c r="AI1552" s="99"/>
      <c r="AJ1552" s="99"/>
      <c r="AK1552" s="99"/>
      <c r="AL1552" s="99"/>
      <c r="AM1552" s="99"/>
      <c r="AN1552" s="99"/>
      <c r="AO1552" s="52"/>
      <c r="AP1552" s="52"/>
      <c r="AQ1552" s="52"/>
    </row>
    <row r="1553" spans="1:43">
      <c r="A1553" s="1" t="s">
        <v>14</v>
      </c>
      <c r="B1553" s="1">
        <v>13247060305</v>
      </c>
      <c r="C1553" s="1"/>
      <c r="D1553" s="12">
        <v>80</v>
      </c>
      <c r="E1553" s="12">
        <v>63.9</v>
      </c>
      <c r="F1553" s="12">
        <v>41.6</v>
      </c>
      <c r="G1553" s="12">
        <v>17.5</v>
      </c>
      <c r="H1553" s="12">
        <v>12</v>
      </c>
      <c r="I1553" s="12">
        <v>8.6</v>
      </c>
      <c r="J1553" s="12">
        <v>34.4</v>
      </c>
      <c r="K1553" s="12">
        <v>52.9</v>
      </c>
      <c r="L1553" s="12">
        <v>48.1</v>
      </c>
      <c r="M1553" s="12">
        <v>24.1</v>
      </c>
      <c r="N1553" s="12">
        <v>72.7</v>
      </c>
      <c r="O1553" s="12">
        <v>15.8</v>
      </c>
      <c r="P1553" s="12">
        <v>37.6</v>
      </c>
      <c r="Q1553" s="12">
        <v>12</v>
      </c>
      <c r="R1553" s="114"/>
      <c r="S1553" s="99"/>
      <c r="T1553" s="99"/>
      <c r="U1553" s="99"/>
      <c r="V1553" s="99"/>
      <c r="W1553" s="99"/>
      <c r="X1553" s="99"/>
      <c r="Y1553" s="99"/>
      <c r="Z1553" s="99"/>
      <c r="AA1553" s="99"/>
      <c r="AB1553" s="99"/>
      <c r="AC1553" s="99"/>
      <c r="AD1553" s="99"/>
      <c r="AE1553" s="99"/>
      <c r="AF1553" s="99"/>
      <c r="AG1553" s="99"/>
      <c r="AH1553" s="99"/>
      <c r="AI1553" s="99"/>
      <c r="AJ1553" s="99"/>
      <c r="AK1553" s="99"/>
      <c r="AL1553" s="99"/>
      <c r="AM1553" s="99"/>
      <c r="AN1553" s="99"/>
      <c r="AO1553" s="52"/>
      <c r="AP1553" s="52"/>
      <c r="AQ1553" s="52"/>
    </row>
    <row r="1554" spans="1:43">
      <c r="A1554" s="1" t="s">
        <v>14</v>
      </c>
      <c r="B1554" s="1">
        <v>13247060306</v>
      </c>
      <c r="C1554" s="1"/>
      <c r="D1554" s="12">
        <v>80.2</v>
      </c>
      <c r="E1554" s="12">
        <v>61.7</v>
      </c>
      <c r="F1554" s="12">
        <v>40.700000000000003</v>
      </c>
      <c r="G1554" s="12">
        <v>18.600000000000001</v>
      </c>
      <c r="H1554" s="12">
        <v>9.3000000000000007</v>
      </c>
      <c r="I1554" s="12">
        <v>4.0999999999999996</v>
      </c>
      <c r="J1554" s="12">
        <v>14.8</v>
      </c>
      <c r="K1554" s="12">
        <v>15.8</v>
      </c>
      <c r="L1554" s="12">
        <v>29.2</v>
      </c>
      <c r="M1554" s="12">
        <v>14.6</v>
      </c>
      <c r="N1554" s="12">
        <v>76.099999999999994</v>
      </c>
      <c r="O1554" s="12">
        <v>11</v>
      </c>
      <c r="P1554" s="12">
        <v>17.399999999999999</v>
      </c>
      <c r="Q1554" s="12">
        <v>11.4</v>
      </c>
      <c r="R1554" s="114"/>
      <c r="S1554" s="99"/>
      <c r="T1554" s="99"/>
      <c r="U1554" s="99"/>
      <c r="V1554" s="99"/>
      <c r="W1554" s="99"/>
      <c r="X1554" s="99"/>
      <c r="Y1554" s="99"/>
      <c r="Z1554" s="99"/>
      <c r="AA1554" s="99"/>
      <c r="AB1554" s="99"/>
      <c r="AC1554" s="99"/>
      <c r="AD1554" s="99"/>
      <c r="AE1554" s="99"/>
      <c r="AF1554" s="99"/>
      <c r="AG1554" s="99"/>
      <c r="AH1554" s="99"/>
      <c r="AI1554" s="99"/>
      <c r="AJ1554" s="99"/>
      <c r="AK1554" s="99"/>
      <c r="AL1554" s="99"/>
      <c r="AM1554" s="99"/>
      <c r="AN1554" s="99"/>
      <c r="AO1554" s="52"/>
      <c r="AP1554" s="52"/>
      <c r="AQ1554" s="52"/>
    </row>
    <row r="1555" spans="1:43">
      <c r="A1555" s="1" t="s">
        <v>14</v>
      </c>
      <c r="B1555" s="1">
        <v>13247060307</v>
      </c>
      <c r="C1555" s="1"/>
      <c r="D1555" s="12">
        <v>80.2</v>
      </c>
      <c r="E1555" s="12">
        <v>62.1</v>
      </c>
      <c r="F1555" s="12">
        <v>42</v>
      </c>
      <c r="G1555" s="12">
        <v>18.600000000000001</v>
      </c>
      <c r="H1555" s="12">
        <v>10.6</v>
      </c>
      <c r="I1555" s="12">
        <v>5.9</v>
      </c>
      <c r="J1555" s="12">
        <v>12.9</v>
      </c>
      <c r="K1555" s="12">
        <v>28.1</v>
      </c>
      <c r="L1555" s="12">
        <v>39.299999999999997</v>
      </c>
      <c r="M1555" s="12">
        <v>9.1999999999999993</v>
      </c>
      <c r="N1555" s="12">
        <v>75.400000000000006</v>
      </c>
      <c r="O1555" s="12">
        <v>10.1</v>
      </c>
      <c r="P1555" s="12">
        <v>18.100000000000001</v>
      </c>
      <c r="Q1555" s="12">
        <v>13.9</v>
      </c>
      <c r="R1555" s="114"/>
      <c r="S1555" s="99"/>
      <c r="T1555" s="99"/>
      <c r="U1555" s="99"/>
      <c r="V1555" s="99"/>
      <c r="W1555" s="99"/>
      <c r="X1555" s="99"/>
      <c r="Y1555" s="99"/>
      <c r="Z1555" s="99"/>
      <c r="AA1555" s="99"/>
      <c r="AB1555" s="99"/>
      <c r="AC1555" s="99"/>
      <c r="AD1555" s="99"/>
      <c r="AE1555" s="99"/>
      <c r="AF1555" s="99"/>
      <c r="AG1555" s="99"/>
      <c r="AH1555" s="99"/>
      <c r="AI1555" s="99"/>
      <c r="AJ1555" s="99"/>
      <c r="AK1555" s="99"/>
      <c r="AL1555" s="99"/>
      <c r="AM1555" s="99"/>
      <c r="AN1555" s="99"/>
      <c r="AO1555" s="52"/>
      <c r="AP1555" s="52"/>
      <c r="AQ1555" s="52"/>
    </row>
    <row r="1556" spans="1:43">
      <c r="A1556" s="1" t="s">
        <v>14</v>
      </c>
      <c r="B1556" s="1">
        <v>13247060308</v>
      </c>
      <c r="C1556" s="1"/>
      <c r="D1556" s="12">
        <v>79.7</v>
      </c>
      <c r="E1556" s="12">
        <v>66.900000000000006</v>
      </c>
      <c r="F1556" s="12">
        <v>41.5</v>
      </c>
      <c r="G1556" s="12">
        <v>15.3</v>
      </c>
      <c r="H1556" s="12">
        <v>11.4</v>
      </c>
      <c r="I1556" s="12">
        <v>14.5</v>
      </c>
      <c r="J1556" s="12">
        <v>34.9</v>
      </c>
      <c r="K1556" s="12">
        <v>43.7</v>
      </c>
      <c r="L1556" s="12">
        <v>49.7</v>
      </c>
      <c r="M1556" s="12">
        <v>18.8</v>
      </c>
      <c r="N1556" s="12">
        <v>67.8</v>
      </c>
      <c r="O1556" s="12">
        <v>23.5</v>
      </c>
      <c r="P1556" s="12">
        <v>34.9</v>
      </c>
      <c r="Q1556" s="12">
        <v>15.1</v>
      </c>
      <c r="R1556" s="114"/>
      <c r="S1556" s="99"/>
      <c r="T1556" s="99"/>
      <c r="U1556" s="99"/>
      <c r="V1556" s="99"/>
      <c r="W1556" s="99"/>
      <c r="X1556" s="99"/>
      <c r="Y1556" s="99"/>
      <c r="Z1556" s="99"/>
      <c r="AA1556" s="99"/>
      <c r="AB1556" s="99"/>
      <c r="AC1556" s="99"/>
      <c r="AD1556" s="99"/>
      <c r="AE1556" s="99"/>
      <c r="AF1556" s="99"/>
      <c r="AG1556" s="99"/>
      <c r="AH1556" s="99"/>
      <c r="AI1556" s="99"/>
      <c r="AJ1556" s="99"/>
      <c r="AK1556" s="99"/>
      <c r="AL1556" s="99"/>
      <c r="AM1556" s="99"/>
      <c r="AN1556" s="99"/>
      <c r="AO1556" s="52"/>
      <c r="AP1556" s="52"/>
      <c r="AQ1556" s="52"/>
    </row>
    <row r="1557" spans="1:43">
      <c r="A1557" s="1" t="s">
        <v>14</v>
      </c>
      <c r="B1557" s="1">
        <v>13247060309</v>
      </c>
      <c r="C1557" s="1"/>
      <c r="D1557" s="12">
        <v>79.7</v>
      </c>
      <c r="E1557" s="12">
        <v>66.900000000000006</v>
      </c>
      <c r="F1557" s="12">
        <v>32</v>
      </c>
      <c r="G1557" s="12">
        <v>18.5</v>
      </c>
      <c r="H1557" s="12">
        <v>8.8000000000000007</v>
      </c>
      <c r="I1557" s="12">
        <v>7.6</v>
      </c>
      <c r="J1557" s="12">
        <v>22.4</v>
      </c>
      <c r="K1557" s="12">
        <v>42.5</v>
      </c>
      <c r="L1557" s="12">
        <v>36.4</v>
      </c>
      <c r="M1557" s="12">
        <v>25.3</v>
      </c>
      <c r="N1557" s="12">
        <v>67.8</v>
      </c>
      <c r="O1557" s="12">
        <v>20.100000000000001</v>
      </c>
      <c r="P1557" s="12">
        <v>31.8</v>
      </c>
      <c r="Q1557" s="12">
        <v>14.2</v>
      </c>
      <c r="R1557" s="114"/>
      <c r="S1557" s="99"/>
      <c r="T1557" s="99"/>
      <c r="U1557" s="99"/>
      <c r="V1557" s="99"/>
      <c r="W1557" s="99"/>
      <c r="X1557" s="99"/>
      <c r="Y1557" s="99"/>
      <c r="Z1557" s="99"/>
      <c r="AA1557" s="99"/>
      <c r="AB1557" s="99"/>
      <c r="AC1557" s="99"/>
      <c r="AD1557" s="99"/>
      <c r="AE1557" s="99"/>
      <c r="AF1557" s="99"/>
      <c r="AG1557" s="99"/>
      <c r="AH1557" s="99"/>
      <c r="AI1557" s="99"/>
      <c r="AJ1557" s="99"/>
      <c r="AK1557" s="99"/>
      <c r="AL1557" s="99"/>
      <c r="AM1557" s="99"/>
      <c r="AN1557" s="99"/>
      <c r="AO1557" s="52"/>
      <c r="AP1557" s="52"/>
      <c r="AQ1557" s="52"/>
    </row>
    <row r="1558" spans="1:43">
      <c r="A1558" s="1" t="s">
        <v>14</v>
      </c>
      <c r="B1558" s="1">
        <v>13247060403</v>
      </c>
      <c r="C1558" s="1"/>
      <c r="D1558" s="12">
        <v>74.5</v>
      </c>
      <c r="E1558" s="12">
        <v>67.5</v>
      </c>
      <c r="F1558" s="12">
        <v>58.8</v>
      </c>
      <c r="G1558" s="12">
        <v>38</v>
      </c>
      <c r="H1558" s="12">
        <v>8.6</v>
      </c>
      <c r="I1558" s="12">
        <v>23</v>
      </c>
      <c r="J1558" s="12">
        <v>13.9</v>
      </c>
      <c r="K1558" s="12">
        <v>18.3</v>
      </c>
      <c r="L1558" s="12">
        <v>43.7</v>
      </c>
      <c r="M1558" s="12">
        <v>9.5</v>
      </c>
      <c r="N1558" s="12">
        <v>69.5</v>
      </c>
      <c r="O1558" s="12">
        <v>9.3000000000000007</v>
      </c>
      <c r="P1558" s="12">
        <v>21.4</v>
      </c>
      <c r="Q1558" s="12">
        <v>14.5</v>
      </c>
      <c r="R1558" s="114"/>
      <c r="S1558" s="99"/>
      <c r="T1558" s="99"/>
      <c r="U1558" s="99"/>
      <c r="V1558" s="99"/>
      <c r="W1558" s="99"/>
      <c r="X1558" s="99"/>
      <c r="Y1558" s="99"/>
      <c r="Z1558" s="99"/>
      <c r="AA1558" s="99"/>
      <c r="AB1558" s="99"/>
      <c r="AC1558" s="99"/>
      <c r="AD1558" s="99"/>
      <c r="AE1558" s="99"/>
      <c r="AF1558" s="99"/>
      <c r="AG1558" s="99"/>
      <c r="AH1558" s="99"/>
      <c r="AI1558" s="99"/>
      <c r="AJ1558" s="99"/>
      <c r="AK1558" s="99"/>
      <c r="AL1558" s="99"/>
      <c r="AM1558" s="99"/>
      <c r="AN1558" s="99"/>
      <c r="AO1558" s="52"/>
      <c r="AP1558" s="52"/>
      <c r="AQ1558" s="52"/>
    </row>
    <row r="1559" spans="1:43">
      <c r="A1559" s="1" t="s">
        <v>14</v>
      </c>
      <c r="B1559" s="1">
        <v>13247060404</v>
      </c>
      <c r="C1559" s="1"/>
      <c r="D1559" s="12">
        <v>75.3</v>
      </c>
      <c r="E1559" s="12">
        <v>66.599999999999994</v>
      </c>
      <c r="F1559" s="12">
        <v>45.4</v>
      </c>
      <c r="G1559" s="12">
        <v>31.5</v>
      </c>
      <c r="H1559" s="12">
        <v>13.3</v>
      </c>
      <c r="I1559" s="12">
        <v>13.4</v>
      </c>
      <c r="J1559" s="12">
        <v>7.7</v>
      </c>
      <c r="K1559" s="12">
        <v>26.3</v>
      </c>
      <c r="L1559" s="12">
        <v>30.5</v>
      </c>
      <c r="M1559" s="12">
        <v>20.100000000000001</v>
      </c>
      <c r="N1559" s="12">
        <v>70.400000000000006</v>
      </c>
      <c r="O1559" s="12">
        <v>11.8</v>
      </c>
      <c r="P1559" s="12">
        <v>21</v>
      </c>
      <c r="Q1559" s="12">
        <v>14.1</v>
      </c>
      <c r="R1559" s="114"/>
      <c r="S1559" s="99"/>
      <c r="T1559" s="99"/>
      <c r="U1559" s="99"/>
      <c r="V1559" s="99"/>
      <c r="W1559" s="99"/>
      <c r="X1559" s="99"/>
      <c r="Y1559" s="99"/>
      <c r="Z1559" s="99"/>
      <c r="AA1559" s="99"/>
      <c r="AB1559" s="99"/>
      <c r="AC1559" s="99"/>
      <c r="AD1559" s="99"/>
      <c r="AE1559" s="99"/>
      <c r="AF1559" s="99"/>
      <c r="AG1559" s="99"/>
      <c r="AH1559" s="99"/>
      <c r="AI1559" s="99"/>
      <c r="AJ1559" s="99"/>
      <c r="AK1559" s="99"/>
      <c r="AL1559" s="99"/>
      <c r="AM1559" s="99"/>
      <c r="AN1559" s="99"/>
      <c r="AO1559" s="52"/>
      <c r="AP1559" s="52"/>
      <c r="AQ1559" s="52"/>
    </row>
    <row r="1560" spans="1:43">
      <c r="A1560" s="1" t="s">
        <v>14</v>
      </c>
      <c r="B1560" s="1">
        <v>13247060405</v>
      </c>
      <c r="C1560" s="1"/>
      <c r="D1560" s="12">
        <v>78.099999999999994</v>
      </c>
      <c r="E1560" s="12">
        <v>63.8</v>
      </c>
      <c r="F1560" s="12">
        <v>62</v>
      </c>
      <c r="G1560" s="12">
        <v>38.799999999999997</v>
      </c>
      <c r="H1560" s="12">
        <v>9.5</v>
      </c>
      <c r="I1560" s="12">
        <v>4.9000000000000004</v>
      </c>
      <c r="J1560" s="12">
        <v>4.7</v>
      </c>
      <c r="K1560" s="12">
        <v>17</v>
      </c>
      <c r="L1560" s="12">
        <v>34</v>
      </c>
      <c r="M1560" s="12">
        <v>5.9</v>
      </c>
      <c r="N1560" s="12">
        <v>73.5</v>
      </c>
      <c r="O1560" s="12">
        <v>6.5</v>
      </c>
      <c r="P1560" s="12">
        <v>16.399999999999999</v>
      </c>
      <c r="Q1560" s="12">
        <v>6.2</v>
      </c>
      <c r="R1560" s="114"/>
      <c r="S1560" s="99"/>
      <c r="T1560" s="99"/>
      <c r="U1560" s="99"/>
      <c r="V1560" s="99"/>
      <c r="W1560" s="99"/>
      <c r="X1560" s="99"/>
      <c r="Y1560" s="99"/>
      <c r="Z1560" s="99"/>
      <c r="AA1560" s="99"/>
      <c r="AB1560" s="99"/>
      <c r="AC1560" s="99"/>
      <c r="AD1560" s="99"/>
      <c r="AE1560" s="99"/>
      <c r="AF1560" s="99"/>
      <c r="AG1560" s="99"/>
      <c r="AH1560" s="99"/>
      <c r="AI1560" s="99"/>
      <c r="AJ1560" s="99"/>
      <c r="AK1560" s="99"/>
      <c r="AL1560" s="99"/>
      <c r="AM1560" s="99"/>
      <c r="AN1560" s="99"/>
      <c r="AO1560" s="52"/>
      <c r="AP1560" s="52"/>
      <c r="AQ1560" s="52"/>
    </row>
    <row r="1561" spans="1:43">
      <c r="A1561" s="1" t="s">
        <v>14</v>
      </c>
      <c r="B1561" s="1">
        <v>13247060406</v>
      </c>
      <c r="C1561" s="1"/>
      <c r="D1561" s="12">
        <v>75.900000000000006</v>
      </c>
      <c r="E1561" s="12">
        <v>66.099999999999994</v>
      </c>
      <c r="F1561" s="12">
        <v>52</v>
      </c>
      <c r="G1561" s="12">
        <v>33.5</v>
      </c>
      <c r="H1561" s="12">
        <v>12.2</v>
      </c>
      <c r="I1561" s="12">
        <v>9.5</v>
      </c>
      <c r="J1561" s="12">
        <v>4.5999999999999996</v>
      </c>
      <c r="K1561" s="12">
        <v>14.5</v>
      </c>
      <c r="L1561" s="12">
        <v>28.7</v>
      </c>
      <c r="M1561" s="12">
        <v>9.3000000000000007</v>
      </c>
      <c r="N1561" s="12">
        <v>71</v>
      </c>
      <c r="O1561" s="12">
        <v>8.1</v>
      </c>
      <c r="P1561" s="12">
        <v>16.600000000000001</v>
      </c>
      <c r="Q1561" s="12">
        <v>9.6999999999999993</v>
      </c>
      <c r="R1561" s="114"/>
      <c r="S1561" s="99"/>
      <c r="T1561" s="99"/>
      <c r="U1561" s="99"/>
      <c r="V1561" s="99"/>
      <c r="W1561" s="99"/>
      <c r="X1561" s="99"/>
      <c r="Y1561" s="99"/>
      <c r="Z1561" s="99"/>
      <c r="AA1561" s="99"/>
      <c r="AB1561" s="99"/>
      <c r="AC1561" s="99"/>
      <c r="AD1561" s="99"/>
      <c r="AE1561" s="99"/>
      <c r="AF1561" s="99"/>
      <c r="AG1561" s="99"/>
      <c r="AH1561" s="99"/>
      <c r="AI1561" s="99"/>
      <c r="AJ1561" s="99"/>
      <c r="AK1561" s="99"/>
      <c r="AL1561" s="99"/>
      <c r="AM1561" s="99"/>
      <c r="AN1561" s="99"/>
      <c r="AO1561" s="52"/>
      <c r="AP1561" s="52"/>
      <c r="AQ1561" s="52"/>
    </row>
    <row r="1562" spans="1:43">
      <c r="A1562" s="1" t="s">
        <v>14</v>
      </c>
      <c r="B1562" s="1">
        <v>13247060407</v>
      </c>
      <c r="C1562" s="1"/>
      <c r="D1562" s="12">
        <v>80.2</v>
      </c>
      <c r="E1562" s="12">
        <v>61.7</v>
      </c>
      <c r="F1562" s="12">
        <v>53</v>
      </c>
      <c r="G1562" s="12">
        <v>32.1</v>
      </c>
      <c r="H1562" s="12">
        <v>6.7</v>
      </c>
      <c r="I1562" s="12">
        <v>14.3</v>
      </c>
      <c r="J1562" s="12">
        <v>24.2</v>
      </c>
      <c r="K1562" s="12">
        <v>32.6</v>
      </c>
      <c r="L1562" s="12">
        <v>29.8</v>
      </c>
      <c r="M1562" s="12">
        <v>11.4</v>
      </c>
      <c r="N1562" s="12">
        <v>76.099999999999994</v>
      </c>
      <c r="O1562" s="12">
        <v>7.9</v>
      </c>
      <c r="P1562" s="12">
        <v>25</v>
      </c>
      <c r="Q1562" s="12">
        <v>10.3</v>
      </c>
      <c r="R1562" s="114"/>
      <c r="S1562" s="99"/>
      <c r="T1562" s="99"/>
      <c r="U1562" s="99"/>
      <c r="V1562" s="99"/>
      <c r="W1562" s="99"/>
      <c r="X1562" s="99"/>
      <c r="Y1562" s="99"/>
      <c r="Z1562" s="99"/>
      <c r="AA1562" s="99"/>
      <c r="AB1562" s="99"/>
      <c r="AC1562" s="99"/>
      <c r="AD1562" s="99"/>
      <c r="AE1562" s="99"/>
      <c r="AF1562" s="99"/>
      <c r="AG1562" s="99"/>
      <c r="AH1562" s="99"/>
      <c r="AI1562" s="99"/>
      <c r="AJ1562" s="99"/>
      <c r="AK1562" s="99"/>
      <c r="AL1562" s="99"/>
      <c r="AM1562" s="99"/>
      <c r="AN1562" s="99"/>
      <c r="AO1562" s="52"/>
      <c r="AP1562" s="52"/>
      <c r="AQ1562" s="52"/>
    </row>
    <row r="1563" spans="1:43">
      <c r="R1563" s="52"/>
      <c r="S1563" s="52"/>
      <c r="T1563" s="52"/>
      <c r="U1563" s="52"/>
      <c r="V1563" s="52"/>
      <c r="W1563" s="52"/>
      <c r="X1563" s="52"/>
      <c r="Y1563" s="52"/>
      <c r="Z1563" s="52"/>
      <c r="AA1563" s="52"/>
      <c r="AB1563" s="52"/>
      <c r="AC1563" s="52"/>
      <c r="AD1563" s="52"/>
      <c r="AE1563" s="52"/>
      <c r="AF1563" s="52"/>
      <c r="AG1563" s="52"/>
      <c r="AH1563" s="52"/>
      <c r="AI1563" s="52"/>
      <c r="AJ1563" s="52"/>
      <c r="AK1563" s="52"/>
      <c r="AL1563" s="52"/>
      <c r="AM1563" s="52"/>
      <c r="AN1563" s="52"/>
      <c r="AO1563" s="52"/>
      <c r="AP1563" s="52"/>
      <c r="AQ1563" s="52"/>
    </row>
    <row r="1564" spans="1:43">
      <c r="R1564" s="52"/>
      <c r="S1564" s="52"/>
      <c r="T1564" s="52"/>
      <c r="U1564" s="52"/>
      <c r="V1564" s="52"/>
      <c r="W1564" s="52"/>
      <c r="X1564" s="52"/>
      <c r="Y1564" s="52"/>
      <c r="Z1564" s="52"/>
      <c r="AA1564" s="52"/>
      <c r="AB1564" s="52"/>
      <c r="AC1564" s="52"/>
      <c r="AD1564" s="52"/>
      <c r="AE1564" s="52"/>
      <c r="AF1564" s="52"/>
      <c r="AG1564" s="52"/>
      <c r="AH1564" s="52"/>
      <c r="AI1564" s="52"/>
      <c r="AJ1564" s="52"/>
      <c r="AK1564" s="52"/>
      <c r="AL1564" s="52"/>
      <c r="AM1564" s="52"/>
      <c r="AN1564" s="52"/>
      <c r="AO1564" s="52"/>
      <c r="AP1564" s="52"/>
      <c r="AQ1564" s="52"/>
    </row>
    <row r="1565" spans="1:43">
      <c r="R1565" s="52"/>
      <c r="S1565" s="52"/>
      <c r="T1565" s="52"/>
      <c r="U1565" s="52"/>
      <c r="V1565" s="52"/>
      <c r="W1565" s="52"/>
      <c r="X1565" s="52"/>
      <c r="Y1565" s="52"/>
      <c r="Z1565" s="52"/>
      <c r="AA1565" s="52"/>
      <c r="AB1565" s="52"/>
      <c r="AC1565" s="52"/>
      <c r="AD1565" s="52"/>
      <c r="AE1565" s="52"/>
      <c r="AF1565" s="52"/>
      <c r="AG1565" s="52"/>
      <c r="AH1565" s="52"/>
      <c r="AI1565" s="52"/>
      <c r="AJ1565" s="52"/>
      <c r="AK1565" s="52"/>
      <c r="AL1565" s="52"/>
      <c r="AM1565" s="52"/>
      <c r="AN1565" s="52"/>
      <c r="AO1565" s="52"/>
      <c r="AP1565" s="52"/>
      <c r="AQ1565" s="52"/>
    </row>
    <row r="1566" spans="1:43">
      <c r="R1566" s="52"/>
      <c r="S1566" s="52"/>
      <c r="T1566" s="52"/>
      <c r="U1566" s="52"/>
      <c r="V1566" s="52"/>
      <c r="W1566" s="52"/>
      <c r="X1566" s="52"/>
      <c r="Y1566" s="52"/>
      <c r="Z1566" s="52"/>
      <c r="AA1566" s="52"/>
      <c r="AB1566" s="52"/>
      <c r="AC1566" s="52"/>
      <c r="AD1566" s="52"/>
      <c r="AE1566" s="52"/>
      <c r="AF1566" s="52"/>
      <c r="AG1566" s="52"/>
      <c r="AH1566" s="52"/>
      <c r="AI1566" s="52"/>
      <c r="AJ1566" s="52"/>
      <c r="AK1566" s="52"/>
      <c r="AL1566" s="52"/>
      <c r="AM1566" s="52"/>
      <c r="AN1566" s="52"/>
      <c r="AO1566" s="52"/>
      <c r="AP1566" s="52"/>
      <c r="AQ1566" s="52"/>
    </row>
    <row r="1567" spans="1:43">
      <c r="R1567" s="52"/>
      <c r="S1567" s="52"/>
      <c r="T1567" s="52"/>
      <c r="U1567" s="52"/>
      <c r="V1567" s="52"/>
      <c r="W1567" s="52"/>
      <c r="X1567" s="52"/>
      <c r="Y1567" s="52"/>
      <c r="Z1567" s="52"/>
      <c r="AA1567" s="52"/>
      <c r="AB1567" s="52"/>
      <c r="AC1567" s="52"/>
      <c r="AD1567" s="52"/>
      <c r="AE1567" s="52"/>
      <c r="AF1567" s="52"/>
      <c r="AG1567" s="52"/>
      <c r="AH1567" s="52"/>
      <c r="AI1567" s="52"/>
      <c r="AJ1567" s="52"/>
      <c r="AK1567" s="52"/>
      <c r="AL1567" s="52"/>
      <c r="AM1567" s="52"/>
      <c r="AN1567" s="52"/>
      <c r="AO1567" s="52"/>
      <c r="AP1567" s="52"/>
      <c r="AQ1567" s="52"/>
    </row>
  </sheetData>
  <mergeCells count="8">
    <mergeCell ref="D785:Q785"/>
    <mergeCell ref="S785:AF785"/>
    <mergeCell ref="AG785:AJ785"/>
    <mergeCell ref="AK785:AN785"/>
    <mergeCell ref="D5:Q5"/>
    <mergeCell ref="S5:AF5"/>
    <mergeCell ref="AG5:AJ5"/>
    <mergeCell ref="AK5:AN5"/>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F08F-47D1-4FBE-9EC7-974A564BEBDC}">
  <dimension ref="A1:X778"/>
  <sheetViews>
    <sheetView tabSelected="1" topLeftCell="A765" workbookViewId="0">
      <selection activeCell="A779" sqref="A779:H1048576"/>
    </sheetView>
  </sheetViews>
  <sheetFormatPr defaultRowHeight="14.4"/>
  <cols>
    <col min="2" max="2" width="13.33203125" customWidth="1"/>
  </cols>
  <sheetData>
    <row r="1" spans="1:24" ht="15" thickBot="1">
      <c r="A1" s="12"/>
      <c r="B1" s="33"/>
      <c r="C1" s="215" t="s">
        <v>69</v>
      </c>
      <c r="D1" s="216"/>
      <c r="E1" s="216"/>
      <c r="F1" s="216"/>
      <c r="G1" s="216"/>
      <c r="H1" s="216"/>
      <c r="I1" s="216"/>
      <c r="J1" s="216"/>
      <c r="K1" s="216"/>
      <c r="L1" s="216"/>
      <c r="M1" s="216"/>
      <c r="N1" s="216"/>
      <c r="O1" s="216"/>
      <c r="P1" s="217"/>
      <c r="Q1" s="222" t="s">
        <v>31</v>
      </c>
      <c r="R1" s="223"/>
      <c r="S1" s="223"/>
      <c r="T1" s="224"/>
      <c r="U1" s="218" t="s">
        <v>32</v>
      </c>
      <c r="V1" s="219"/>
      <c r="W1" s="219"/>
      <c r="X1" s="219"/>
    </row>
    <row r="2" spans="1:24" ht="55.8" thickBot="1">
      <c r="A2" s="2" t="s">
        <v>0</v>
      </c>
      <c r="B2" s="2" t="s">
        <v>1</v>
      </c>
      <c r="C2" s="37" t="s">
        <v>17</v>
      </c>
      <c r="D2" s="38" t="s">
        <v>16</v>
      </c>
      <c r="E2" s="39" t="s">
        <v>18</v>
      </c>
      <c r="F2" s="39" t="s">
        <v>19</v>
      </c>
      <c r="G2" s="40" t="s">
        <v>20</v>
      </c>
      <c r="H2" s="41" t="s">
        <v>21</v>
      </c>
      <c r="I2" s="41" t="s">
        <v>22</v>
      </c>
      <c r="J2" s="41" t="s">
        <v>23</v>
      </c>
      <c r="K2" s="41" t="s">
        <v>24</v>
      </c>
      <c r="L2" s="41" t="s">
        <v>25</v>
      </c>
      <c r="M2" s="39" t="s">
        <v>26</v>
      </c>
      <c r="N2" s="41" t="s">
        <v>27</v>
      </c>
      <c r="O2" s="41" t="s">
        <v>28</v>
      </c>
      <c r="P2" s="42" t="s">
        <v>29</v>
      </c>
      <c r="Q2" s="43" t="s">
        <v>33</v>
      </c>
      <c r="R2" s="44" t="s">
        <v>34</v>
      </c>
      <c r="S2" s="44" t="s">
        <v>35</v>
      </c>
      <c r="T2" s="45" t="s">
        <v>36</v>
      </c>
      <c r="U2" s="46" t="s">
        <v>37</v>
      </c>
      <c r="V2" s="47" t="s">
        <v>34</v>
      </c>
      <c r="W2" s="47" t="s">
        <v>38</v>
      </c>
      <c r="X2" s="48" t="s">
        <v>39</v>
      </c>
    </row>
    <row r="3" spans="1:24">
      <c r="A3" s="1" t="s">
        <v>2</v>
      </c>
      <c r="B3" s="1">
        <v>13035150100</v>
      </c>
      <c r="C3">
        <v>0.45987206866861696</v>
      </c>
      <c r="D3">
        <v>0.10452273998137807</v>
      </c>
      <c r="E3">
        <v>-0.25099727687205331</v>
      </c>
      <c r="F3">
        <v>-0.98012876303159002</v>
      </c>
      <c r="G3">
        <v>9.7716047586522026E-2</v>
      </c>
      <c r="H3">
        <v>-9.5036373986581019E-2</v>
      </c>
      <c r="I3">
        <v>0.37510310687116782</v>
      </c>
      <c r="J3">
        <v>0.53006979210031924</v>
      </c>
      <c r="K3">
        <v>0.7713007608323631</v>
      </c>
      <c r="L3">
        <v>-0.20318748426055278</v>
      </c>
      <c r="M3">
        <v>-0.66310828647708864</v>
      </c>
      <c r="N3">
        <v>-0.82522167782533351</v>
      </c>
      <c r="O3">
        <v>0.30879023050269006</v>
      </c>
      <c r="P3">
        <v>-0.17642357924697857</v>
      </c>
      <c r="Q3">
        <v>-4.7360518275864254E-3</v>
      </c>
      <c r="R3">
        <v>-4.1278350111791352E-2</v>
      </c>
      <c r="S3">
        <v>0.3660610228907098</v>
      </c>
      <c r="T3">
        <v>-0.3389908282616777</v>
      </c>
      <c r="U3">
        <v>0.58643363612903232</v>
      </c>
      <c r="V3">
        <v>0.51751807514436143</v>
      </c>
      <c r="W3">
        <v>0.70974990281335359</v>
      </c>
      <c r="X3">
        <v>0.52670326696186998</v>
      </c>
    </row>
    <row r="4" spans="1:24">
      <c r="A4" s="1" t="s">
        <v>2</v>
      </c>
      <c r="B4" s="1">
        <v>13035150200</v>
      </c>
      <c r="C4">
        <v>0.45987206866861696</v>
      </c>
      <c r="D4">
        <v>0.10452273998137807</v>
      </c>
      <c r="E4">
        <v>-0.37559197386495813</v>
      </c>
      <c r="F4">
        <v>-0.98012876303159002</v>
      </c>
      <c r="G4">
        <v>-1.0807728335661273</v>
      </c>
      <c r="H4">
        <v>0.69295251345914266</v>
      </c>
      <c r="I4">
        <v>-0.26295675685948883</v>
      </c>
      <c r="J4">
        <v>-0.61956833987050852</v>
      </c>
      <c r="K4">
        <v>-0.10306120637910784</v>
      </c>
      <c r="L4">
        <v>-0.88773442183914186</v>
      </c>
      <c r="M4">
        <v>-0.66310828647708864</v>
      </c>
      <c r="N4">
        <v>-1.5143380258504735</v>
      </c>
      <c r="O4">
        <v>-0.66788566440677144</v>
      </c>
      <c r="P4">
        <v>-0.23643647236891274</v>
      </c>
      <c r="Q4">
        <v>-0.50441493888972111</v>
      </c>
      <c r="R4">
        <v>-0.20601471503043234</v>
      </c>
      <c r="S4">
        <v>-0.53678798936291938</v>
      </c>
      <c r="T4">
        <v>-0.77044211227581161</v>
      </c>
      <c r="U4">
        <v>0.43727522195680535</v>
      </c>
      <c r="V4">
        <v>0.4693728802329018</v>
      </c>
      <c r="W4">
        <v>0.4996820979100362</v>
      </c>
      <c r="X4">
        <v>0.40612527325797704</v>
      </c>
    </row>
    <row r="5" spans="1:24">
      <c r="A5" s="1" t="s">
        <v>2</v>
      </c>
      <c r="B5" s="1">
        <v>13035150300</v>
      </c>
      <c r="C5">
        <v>0.45987206866861696</v>
      </c>
      <c r="D5">
        <v>0.10452273998137807</v>
      </c>
      <c r="E5">
        <v>-0.50018667085786328</v>
      </c>
      <c r="F5">
        <v>-0.98012876303159002</v>
      </c>
      <c r="G5">
        <v>0.38341032180534629</v>
      </c>
      <c r="H5">
        <v>0.71683096459386142</v>
      </c>
      <c r="I5">
        <v>9.8777969035056673E-2</v>
      </c>
      <c r="J5">
        <v>0.24882784565252022</v>
      </c>
      <c r="K5">
        <v>0.78050457101353665</v>
      </c>
      <c r="L5">
        <v>-0.32150423890376562</v>
      </c>
      <c r="M5">
        <v>-0.66310828647708864</v>
      </c>
      <c r="N5">
        <v>-1.7097590797680506</v>
      </c>
      <c r="O5">
        <v>0.52423344261507132</v>
      </c>
      <c r="P5">
        <v>4.8624769960274365E-2</v>
      </c>
      <c r="Q5">
        <v>-5.7872300346761253E-2</v>
      </c>
      <c r="R5">
        <v>4.0442661456400866E-2</v>
      </c>
      <c r="S5">
        <v>0.23594272592076374</v>
      </c>
      <c r="T5">
        <v>-0.45000228841744838</v>
      </c>
      <c r="U5">
        <v>0.57057201225538678</v>
      </c>
      <c r="V5">
        <v>0.54140153300902527</v>
      </c>
      <c r="W5">
        <v>0.67947500119496873</v>
      </c>
      <c r="X5">
        <v>0.49567881613816128</v>
      </c>
    </row>
    <row r="6" spans="1:24">
      <c r="A6" s="1" t="s">
        <v>3</v>
      </c>
      <c r="B6" s="1">
        <v>13057090100</v>
      </c>
      <c r="C6">
        <v>0.81763572126917894</v>
      </c>
      <c r="D6">
        <v>0.59204094357630088</v>
      </c>
      <c r="E6">
        <v>0.22342099244708563</v>
      </c>
      <c r="F6">
        <v>1.0025691263633776</v>
      </c>
      <c r="G6">
        <v>0.13342783186387491</v>
      </c>
      <c r="H6">
        <v>0.87204089696953435</v>
      </c>
      <c r="I6">
        <v>0.72678964593530948</v>
      </c>
      <c r="J6">
        <v>0.23402563794474129</v>
      </c>
      <c r="K6">
        <v>0.47677883503481538</v>
      </c>
      <c r="L6">
        <v>0.42220107599643009</v>
      </c>
      <c r="M6">
        <v>0.389116032731396</v>
      </c>
      <c r="N6">
        <v>-0.49609148175362483</v>
      </c>
      <c r="O6">
        <v>0.63195504867126195</v>
      </c>
      <c r="P6">
        <v>0.96382139006976975</v>
      </c>
      <c r="Q6">
        <v>0.45795269070047001</v>
      </c>
      <c r="R6">
        <v>0.62398930834638022</v>
      </c>
      <c r="S6">
        <v>0.37766851632532888</v>
      </c>
      <c r="T6">
        <v>0.3722002474297007</v>
      </c>
      <c r="U6">
        <v>0.72455017632666718</v>
      </c>
      <c r="V6">
        <v>0.71194655546549435</v>
      </c>
      <c r="W6">
        <v>0.71245064306243877</v>
      </c>
      <c r="X6">
        <v>0.72546033693543088</v>
      </c>
    </row>
    <row r="7" spans="1:24">
      <c r="A7" s="1" t="s">
        <v>3</v>
      </c>
      <c r="B7" s="1">
        <v>13057090200</v>
      </c>
      <c r="C7">
        <v>-0.19602796109908199</v>
      </c>
      <c r="D7">
        <v>-4.8424147420951642E-2</v>
      </c>
      <c r="E7">
        <v>0.35280779317048688</v>
      </c>
      <c r="F7">
        <v>4.0455673332575548E-2</v>
      </c>
      <c r="G7">
        <v>0.66910459602416994</v>
      </c>
      <c r="H7">
        <v>-0.48903081770944296</v>
      </c>
      <c r="I7">
        <v>0.97799431669541037</v>
      </c>
      <c r="J7">
        <v>0.57941048445958232</v>
      </c>
      <c r="K7">
        <v>0.60563217757124255</v>
      </c>
      <c r="L7">
        <v>8.0924347451846682E-3</v>
      </c>
      <c r="M7">
        <v>-0.10881154689404721</v>
      </c>
      <c r="N7">
        <v>-2.2966824900543404E-2</v>
      </c>
      <c r="O7">
        <v>0.37342319413640457</v>
      </c>
      <c r="P7">
        <v>6.3627993240757838E-2</v>
      </c>
      <c r="Q7">
        <v>0.22024232251142964</v>
      </c>
      <c r="R7">
        <v>0.18669706471330946</v>
      </c>
      <c r="S7">
        <v>0.39771169892533659</v>
      </c>
      <c r="T7">
        <v>7.631820389564295E-2</v>
      </c>
      <c r="U7">
        <v>0.65359160179124876</v>
      </c>
      <c r="V7">
        <v>0.5841452633016091</v>
      </c>
      <c r="W7">
        <v>0.71711413309777716</v>
      </c>
      <c r="X7">
        <v>0.6427699741894578</v>
      </c>
    </row>
    <row r="8" spans="1:24">
      <c r="A8" s="1" t="s">
        <v>3</v>
      </c>
      <c r="B8" s="1">
        <v>13057090300</v>
      </c>
      <c r="C8">
        <v>-0.19602796109908199</v>
      </c>
      <c r="D8">
        <v>-4.8424147420951642E-2</v>
      </c>
      <c r="E8">
        <v>0.56366035731232622</v>
      </c>
      <c r="F8">
        <v>0.40722820515094749</v>
      </c>
      <c r="G8">
        <v>9.7716047586522026E-2</v>
      </c>
      <c r="H8">
        <v>0.2631403930342025</v>
      </c>
      <c r="I8">
        <v>0.93780156937379433</v>
      </c>
      <c r="J8">
        <v>0.73730070000922399</v>
      </c>
      <c r="K8">
        <v>0.67926265902062932</v>
      </c>
      <c r="L8">
        <v>0.72644415936469198</v>
      </c>
      <c r="M8">
        <v>-0.10881154689404721</v>
      </c>
      <c r="N8">
        <v>0.45015783195253783</v>
      </c>
      <c r="O8">
        <v>0.70376945270872238</v>
      </c>
      <c r="P8">
        <v>0.82879238054541793</v>
      </c>
      <c r="Q8">
        <v>0.49070402605899055</v>
      </c>
      <c r="R8">
        <v>0.28929920913396556</v>
      </c>
      <c r="S8">
        <v>0.71433583946484847</v>
      </c>
      <c r="T8">
        <v>0.46847702957815773</v>
      </c>
      <c r="U8">
        <v>0.73432672957033518</v>
      </c>
      <c r="V8">
        <v>0.61413135801667618</v>
      </c>
      <c r="W8">
        <v>0.79078374704187482</v>
      </c>
      <c r="X8">
        <v>0.75236687693624227</v>
      </c>
    </row>
    <row r="9" spans="1:24">
      <c r="A9" s="1" t="s">
        <v>3</v>
      </c>
      <c r="B9" s="1">
        <v>13057090400</v>
      </c>
      <c r="C9">
        <v>-0.16195523227998149</v>
      </c>
      <c r="D9">
        <v>-2.930578649566026E-2</v>
      </c>
      <c r="E9">
        <v>-1.0464864961344473</v>
      </c>
      <c r="F9">
        <v>0.14676655212050946</v>
      </c>
      <c r="G9">
        <v>0.59768102746946417</v>
      </c>
      <c r="H9">
        <v>-0.10697559955394065</v>
      </c>
      <c r="I9">
        <v>3.3464754637430531E-2</v>
      </c>
      <c r="J9">
        <v>-0.94521690944164438</v>
      </c>
      <c r="K9">
        <v>-0.67369743761185696</v>
      </c>
      <c r="L9">
        <v>-0.38066261622537206</v>
      </c>
      <c r="M9">
        <v>-9.9416686901114854E-2</v>
      </c>
      <c r="N9">
        <v>-2.491443295438359</v>
      </c>
      <c r="O9">
        <v>-1.1131349694390256</v>
      </c>
      <c r="P9">
        <v>0.61874725461864855</v>
      </c>
      <c r="Q9">
        <v>-0.50627018244049538</v>
      </c>
      <c r="R9">
        <v>-8.0972968605232246E-2</v>
      </c>
      <c r="S9">
        <v>-0.66652565442629108</v>
      </c>
      <c r="T9">
        <v>-0.77131192428996265</v>
      </c>
      <c r="U9">
        <v>0.4367214159163626</v>
      </c>
      <c r="V9">
        <v>0.50591708379526501</v>
      </c>
      <c r="W9">
        <v>0.46949575872900806</v>
      </c>
      <c r="X9">
        <v>0.4058821862828032</v>
      </c>
    </row>
    <row r="10" spans="1:24">
      <c r="A10" s="1" t="s">
        <v>3</v>
      </c>
      <c r="B10" s="1">
        <v>13057090501</v>
      </c>
      <c r="C10">
        <v>1.2946539247365969</v>
      </c>
      <c r="D10">
        <v>0.89793471838095895</v>
      </c>
      <c r="E10">
        <v>1.0284944191704724</v>
      </c>
      <c r="F10">
        <v>1.1514043566664849</v>
      </c>
      <c r="G10">
        <v>0.52625745891475817</v>
      </c>
      <c r="H10">
        <v>0.96755470150841005</v>
      </c>
      <c r="I10">
        <v>0.49568134883601644</v>
      </c>
      <c r="J10">
        <v>0.59421269216736117</v>
      </c>
      <c r="K10">
        <v>0.89095029318761709</v>
      </c>
      <c r="L10">
        <v>0.61657860148170862</v>
      </c>
      <c r="M10">
        <v>0.67096183251938291</v>
      </c>
      <c r="N10">
        <v>-0.53723275626258826</v>
      </c>
      <c r="O10">
        <v>0.45241903857761084</v>
      </c>
      <c r="P10">
        <v>0.70876659430154976</v>
      </c>
      <c r="Q10">
        <v>0.64438787484859794</v>
      </c>
      <c r="R10">
        <v>0.90885441831624258</v>
      </c>
      <c r="S10">
        <v>0.70058052894556233</v>
      </c>
      <c r="T10">
        <v>0.3237286772839888</v>
      </c>
      <c r="U10">
        <v>0.78020267062543858</v>
      </c>
      <c r="V10">
        <v>0.79520009969506877</v>
      </c>
      <c r="W10">
        <v>0.78758326961172598</v>
      </c>
      <c r="X10">
        <v>0.71191395314565409</v>
      </c>
    </row>
    <row r="11" spans="1:24">
      <c r="A11" s="1" t="s">
        <v>3</v>
      </c>
      <c r="B11" s="1">
        <v>13057090502</v>
      </c>
      <c r="C11">
        <v>1.2946539247365969</v>
      </c>
      <c r="D11">
        <v>0.89793471838095895</v>
      </c>
      <c r="E11">
        <v>1.1003759751279176</v>
      </c>
      <c r="F11">
        <v>1.1514043566664849</v>
      </c>
      <c r="G11">
        <v>1.2404931444618181</v>
      </c>
      <c r="H11">
        <v>1.1943999872882394</v>
      </c>
      <c r="I11">
        <v>0.34495854637995582</v>
      </c>
      <c r="J11">
        <v>0.93466346944627587</v>
      </c>
      <c r="K11">
        <v>9.9422617606706745E-2</v>
      </c>
      <c r="L11">
        <v>0.87011450428859349</v>
      </c>
      <c r="M11">
        <v>0.67096183251938291</v>
      </c>
      <c r="N11">
        <v>0.64557888587011492</v>
      </c>
      <c r="O11">
        <v>0.65349936988250001</v>
      </c>
      <c r="P11">
        <v>0.57373758477719794</v>
      </c>
      <c r="Q11">
        <v>0.76756982352420999</v>
      </c>
      <c r="R11">
        <v>1.0320315218631388</v>
      </c>
      <c r="S11">
        <v>0.63473353044719205</v>
      </c>
      <c r="T11">
        <v>0.63594441826229897</v>
      </c>
      <c r="U11">
        <v>0.81697353406360951</v>
      </c>
      <c r="V11">
        <v>0.83119935014485991</v>
      </c>
      <c r="W11">
        <v>0.77226250805991636</v>
      </c>
      <c r="X11">
        <v>0.79916910580086253</v>
      </c>
    </row>
    <row r="12" spans="1:24">
      <c r="A12" s="1" t="s">
        <v>3</v>
      </c>
      <c r="B12" s="1">
        <v>13057090601</v>
      </c>
      <c r="C12">
        <v>0.24691751354923425</v>
      </c>
      <c r="D12">
        <v>0.41041651478603475</v>
      </c>
      <c r="E12">
        <v>-0.11202626868765887</v>
      </c>
      <c r="F12">
        <v>0.17865981575688972</v>
      </c>
      <c r="G12">
        <v>0.27627496897328702</v>
      </c>
      <c r="H12">
        <v>-1.3367158329919642</v>
      </c>
      <c r="I12">
        <v>-0.21773991612267055</v>
      </c>
      <c r="J12">
        <v>-0.31859011647900409</v>
      </c>
      <c r="K12">
        <v>7.3845157949729637E-3</v>
      </c>
      <c r="L12">
        <v>-0.44827219030720811</v>
      </c>
      <c r="M12">
        <v>0.13545481292220754</v>
      </c>
      <c r="N12">
        <v>-1.4217701582053057</v>
      </c>
      <c r="O12">
        <v>-0.26572500179699315</v>
      </c>
      <c r="P12">
        <v>-0.34145903533229732</v>
      </c>
      <c r="Q12">
        <v>-0.26856914140975013</v>
      </c>
      <c r="R12">
        <v>-7.9173314962406829E-2</v>
      </c>
      <c r="S12">
        <v>-0.25315926366374641</v>
      </c>
      <c r="T12">
        <v>-0.47337484560309717</v>
      </c>
      <c r="U12">
        <v>0.50767720621539236</v>
      </c>
      <c r="V12">
        <v>0.50644304341231583</v>
      </c>
      <c r="W12">
        <v>0.56567459832428346</v>
      </c>
      <c r="X12">
        <v>0.48914687114786037</v>
      </c>
    </row>
    <row r="13" spans="1:24">
      <c r="A13" s="1" t="s">
        <v>3</v>
      </c>
      <c r="B13" s="1">
        <v>13057090602</v>
      </c>
      <c r="C13">
        <v>0.99651754756946109</v>
      </c>
      <c r="D13">
        <v>0.84057963560508475</v>
      </c>
      <c r="E13">
        <v>0.5205314237378591</v>
      </c>
      <c r="F13">
        <v>0.66768985818138549</v>
      </c>
      <c r="G13">
        <v>0.84766351741093493</v>
      </c>
      <c r="H13">
        <v>0.76458786686329927</v>
      </c>
      <c r="I13">
        <v>-9.7161674157822092E-2</v>
      </c>
      <c r="J13">
        <v>5.6399145451394586E-2</v>
      </c>
      <c r="K13">
        <v>0.24668358050548095</v>
      </c>
      <c r="L13">
        <v>-0.20318748426055278</v>
      </c>
      <c r="M13">
        <v>0.49245949265365735</v>
      </c>
      <c r="N13">
        <v>-0.87664827096153797</v>
      </c>
      <c r="O13">
        <v>-7.1826110895849851E-2</v>
      </c>
      <c r="P13">
        <v>6.3627993240757838E-2</v>
      </c>
      <c r="Q13">
        <v>0.19461047640792484</v>
      </c>
      <c r="R13">
        <v>0.6486297393157433</v>
      </c>
      <c r="S13">
        <v>3.3298413898774248E-2</v>
      </c>
      <c r="T13">
        <v>-9.8096723990743151E-2</v>
      </c>
      <c r="U13">
        <v>0.64594027687819511</v>
      </c>
      <c r="V13">
        <v>0.71914786983411139</v>
      </c>
      <c r="W13">
        <v>0.63232531700099226</v>
      </c>
      <c r="X13">
        <v>0.5940261116590575</v>
      </c>
    </row>
    <row r="14" spans="1:24">
      <c r="A14" s="1" t="s">
        <v>3</v>
      </c>
      <c r="B14" s="1">
        <v>13057090701</v>
      </c>
      <c r="C14">
        <v>0.40876297543996437</v>
      </c>
      <c r="D14">
        <v>0.783224552829212</v>
      </c>
      <c r="E14">
        <v>1.0380786266314652</v>
      </c>
      <c r="F14">
        <v>1.4224970975757165</v>
      </c>
      <c r="G14">
        <v>0.52625745891475817</v>
      </c>
      <c r="H14">
        <v>0.57356025778554809</v>
      </c>
      <c r="I14">
        <v>0.95789794303460241</v>
      </c>
      <c r="J14">
        <v>0.61394896911106656</v>
      </c>
      <c r="K14">
        <v>0.7713007608323631</v>
      </c>
      <c r="L14">
        <v>0.85321211076813441</v>
      </c>
      <c r="M14">
        <v>0.41730061271019442</v>
      </c>
      <c r="N14">
        <v>0.42958719469805612</v>
      </c>
      <c r="O14">
        <v>0.71813233351621442</v>
      </c>
      <c r="P14">
        <v>0.87380205038686842</v>
      </c>
      <c r="Q14">
        <v>0.72387120834919438</v>
      </c>
      <c r="R14">
        <v>0.81575413031589517</v>
      </c>
      <c r="S14">
        <v>0.74615394690385461</v>
      </c>
      <c r="T14">
        <v>0.60970554782783337</v>
      </c>
      <c r="U14">
        <v>0.80392912432408559</v>
      </c>
      <c r="V14">
        <v>0.76799097975179786</v>
      </c>
      <c r="W14">
        <v>0.79818693394818363</v>
      </c>
      <c r="X14">
        <v>0.79183611023156297</v>
      </c>
    </row>
    <row r="15" spans="1:24">
      <c r="A15" s="1" t="s">
        <v>3</v>
      </c>
      <c r="B15" s="1">
        <v>13057090702</v>
      </c>
      <c r="C15">
        <v>1.1328084628458654</v>
      </c>
      <c r="D15">
        <v>1.3376570196626538</v>
      </c>
      <c r="E15">
        <v>0.29530254840453091</v>
      </c>
      <c r="F15">
        <v>0.29560178242361679</v>
      </c>
      <c r="G15">
        <v>1.0976460073524061</v>
      </c>
      <c r="H15">
        <v>0.64519561118970481</v>
      </c>
      <c r="I15">
        <v>-6.7017113666609895E-2</v>
      </c>
      <c r="J15">
        <v>0.20935529176510978</v>
      </c>
      <c r="K15">
        <v>0.31111025177369417</v>
      </c>
      <c r="L15">
        <v>0.40529868247597112</v>
      </c>
      <c r="M15">
        <v>0.54882865261125546</v>
      </c>
      <c r="N15">
        <v>0.1210276358808292</v>
      </c>
      <c r="O15">
        <v>-0.10773331291458005</v>
      </c>
      <c r="P15">
        <v>0.58874080805768136</v>
      </c>
      <c r="Q15">
        <v>0.42434868890197858</v>
      </c>
      <c r="R15">
        <v>0.67674204545888117</v>
      </c>
      <c r="S15">
        <v>0.30858807533825833</v>
      </c>
      <c r="T15">
        <v>0.28771594590879646</v>
      </c>
      <c r="U15">
        <v>0.71451909487038712</v>
      </c>
      <c r="V15">
        <v>0.72736386063456671</v>
      </c>
      <c r="W15">
        <v>0.69637754955183684</v>
      </c>
      <c r="X15">
        <v>0.70184944978708796</v>
      </c>
    </row>
    <row r="16" spans="1:24">
      <c r="A16" s="1" t="s">
        <v>3</v>
      </c>
      <c r="B16" s="1">
        <v>13057090802</v>
      </c>
      <c r="C16">
        <v>1.2179902848936186</v>
      </c>
      <c r="D16">
        <v>1.1082366885591615</v>
      </c>
      <c r="E16">
        <v>1.4118627176101803</v>
      </c>
      <c r="F16">
        <v>0.71021420969655935</v>
      </c>
      <c r="G16">
        <v>0.84766351741093493</v>
      </c>
      <c r="H16">
        <v>-0.6561799756524751</v>
      </c>
      <c r="I16">
        <v>0.71171736568970334</v>
      </c>
      <c r="J16">
        <v>0.80144360007626592</v>
      </c>
      <c r="K16">
        <v>0.78050457101353665</v>
      </c>
      <c r="L16">
        <v>0.74334655288515106</v>
      </c>
      <c r="M16">
        <v>0.59580295257591998</v>
      </c>
      <c r="N16">
        <v>0.64557888587011492</v>
      </c>
      <c r="O16">
        <v>0.96948274764732578</v>
      </c>
      <c r="P16">
        <v>0.93381494350880268</v>
      </c>
      <c r="Q16">
        <v>0.77525627020411247</v>
      </c>
      <c r="R16">
        <v>0.76450068688681194</v>
      </c>
      <c r="S16">
        <v>0.77509824132498439</v>
      </c>
      <c r="T16">
        <v>0.78616988240054075</v>
      </c>
      <c r="U16">
        <v>0.81926800402637789</v>
      </c>
      <c r="V16">
        <v>0.7530118521924678</v>
      </c>
      <c r="W16">
        <v>0.80492146465154557</v>
      </c>
      <c r="X16">
        <v>0.84115272188956081</v>
      </c>
    </row>
    <row r="17" spans="1:24">
      <c r="A17" s="1" t="s">
        <v>3</v>
      </c>
      <c r="B17" s="1">
        <v>13057090803</v>
      </c>
      <c r="C17">
        <v>1.1498448272554165</v>
      </c>
      <c r="D17">
        <v>1.3089794782747175</v>
      </c>
      <c r="E17">
        <v>1.0859996639364287</v>
      </c>
      <c r="F17">
        <v>0.38065048545396402</v>
      </c>
      <c r="G17">
        <v>1.5976109872353481</v>
      </c>
      <c r="H17">
        <v>1.0033723782104884</v>
      </c>
      <c r="I17">
        <v>0.73683783276571346</v>
      </c>
      <c r="J17">
        <v>0.88038870785108669</v>
      </c>
      <c r="K17">
        <v>0.79891219137588332</v>
      </c>
      <c r="L17">
        <v>1.0560408330136424</v>
      </c>
      <c r="M17">
        <v>0.54882865261125546</v>
      </c>
      <c r="N17">
        <v>0.68672016037907857</v>
      </c>
      <c r="O17">
        <v>0.92639410522484966</v>
      </c>
      <c r="P17">
        <v>0.858798827106385</v>
      </c>
      <c r="Q17">
        <v>0.90152655949236105</v>
      </c>
      <c r="R17">
        <v>1.0376136647331538</v>
      </c>
      <c r="S17">
        <v>0.91178057741353735</v>
      </c>
      <c r="T17">
        <v>0.75518543633039215</v>
      </c>
      <c r="U17">
        <v>0.85696076350645067</v>
      </c>
      <c r="V17">
        <v>0.83283076502179509</v>
      </c>
      <c r="W17">
        <v>0.8367236352487194</v>
      </c>
      <c r="X17">
        <v>0.832493476960665</v>
      </c>
    </row>
    <row r="18" spans="1:24">
      <c r="A18" s="1" t="s">
        <v>3</v>
      </c>
      <c r="B18" s="1">
        <v>13057090804</v>
      </c>
      <c r="C18">
        <v>1.3287266535556974</v>
      </c>
      <c r="D18">
        <v>1.0891183276338701</v>
      </c>
      <c r="E18">
        <v>0.72179978041870596</v>
      </c>
      <c r="F18">
        <v>0.58795669909043502</v>
      </c>
      <c r="G18">
        <v>1.276204928739171</v>
      </c>
      <c r="H18">
        <v>0.96755470150841005</v>
      </c>
      <c r="I18">
        <v>0.82727151423934975</v>
      </c>
      <c r="J18">
        <v>1.117224031175549</v>
      </c>
      <c r="K18">
        <v>1.7929236909426083</v>
      </c>
      <c r="L18">
        <v>0.86166330752836406</v>
      </c>
      <c r="M18">
        <v>0.54882865261125546</v>
      </c>
      <c r="N18">
        <v>0.542725699597706</v>
      </c>
      <c r="O18">
        <v>0.92639410522484966</v>
      </c>
      <c r="P18">
        <v>0.78378271070396732</v>
      </c>
      <c r="Q18">
        <v>0.97631212152072866</v>
      </c>
      <c r="R18">
        <v>0.9712332293122341</v>
      </c>
      <c r="S18">
        <v>1.2572703432155072</v>
      </c>
      <c r="T18">
        <v>0.70043279203444464</v>
      </c>
      <c r="U18">
        <v>0.87928489230988138</v>
      </c>
      <c r="V18">
        <v>0.81343068293775678</v>
      </c>
      <c r="W18">
        <v>0.91710947577527779</v>
      </c>
      <c r="X18">
        <v>0.81719171696179582</v>
      </c>
    </row>
    <row r="19" spans="1:24">
      <c r="A19" s="1" t="s">
        <v>3</v>
      </c>
      <c r="B19" s="1">
        <v>13057090901</v>
      </c>
      <c r="C19">
        <v>1.362799382374799</v>
      </c>
      <c r="D19">
        <v>1.0508816057832873</v>
      </c>
      <c r="E19">
        <v>0.57324456477331909</v>
      </c>
      <c r="F19">
        <v>0.63579659454500559</v>
      </c>
      <c r="G19">
        <v>0.3119867532506399</v>
      </c>
      <c r="H19">
        <v>0.19150503963004561</v>
      </c>
      <c r="I19">
        <v>0.50572953566642043</v>
      </c>
      <c r="J19">
        <v>0.83598208472774982</v>
      </c>
      <c r="K19">
        <v>1.2406950800722056</v>
      </c>
      <c r="L19">
        <v>0.72644415936469198</v>
      </c>
      <c r="M19">
        <v>0.54882865261125546</v>
      </c>
      <c r="N19">
        <v>0.47072846920701966</v>
      </c>
      <c r="O19">
        <v>0.73249521432370657</v>
      </c>
      <c r="P19">
        <v>0.63375047789913208</v>
      </c>
      <c r="Q19">
        <v>0.73084356303077669</v>
      </c>
      <c r="R19">
        <v>0.6617062108605023</v>
      </c>
      <c r="S19">
        <v>0.93437377472154914</v>
      </c>
      <c r="T19">
        <v>0.5964507035102784</v>
      </c>
      <c r="U19">
        <v>0.80601043172825815</v>
      </c>
      <c r="V19">
        <v>0.7229695474071689</v>
      </c>
      <c r="W19">
        <v>0.84198044264378391</v>
      </c>
      <c r="X19">
        <v>0.78813176957043785</v>
      </c>
    </row>
    <row r="20" spans="1:24">
      <c r="A20" s="1" t="s">
        <v>3</v>
      </c>
      <c r="B20" s="1">
        <v>13057090902</v>
      </c>
      <c r="C20">
        <v>1.4139084756034503</v>
      </c>
      <c r="D20">
        <v>0.98396734254476814</v>
      </c>
      <c r="E20">
        <v>0.61637349834778621</v>
      </c>
      <c r="F20">
        <v>0.74742301727233595</v>
      </c>
      <c r="G20">
        <v>1.4190520658485832</v>
      </c>
      <c r="H20">
        <v>0.63325638562234543</v>
      </c>
      <c r="I20">
        <v>1.0533557179234407</v>
      </c>
      <c r="J20">
        <v>0.72249849230144514</v>
      </c>
      <c r="K20">
        <v>0.46757502485364189</v>
      </c>
      <c r="L20">
        <v>1.0222360459727244</v>
      </c>
      <c r="M20">
        <v>1.0060201193073419</v>
      </c>
      <c r="N20">
        <v>0.60443761136115137</v>
      </c>
      <c r="O20">
        <v>0.74685809513119861</v>
      </c>
      <c r="P20">
        <v>0.72376981758203318</v>
      </c>
      <c r="Q20">
        <v>0.82958533458947414</v>
      </c>
      <c r="R20">
        <v>0.98104807188038723</v>
      </c>
      <c r="S20">
        <v>0.73743652104260382</v>
      </c>
      <c r="T20">
        <v>0.77027141084543127</v>
      </c>
      <c r="U20">
        <v>0.83548569362064262</v>
      </c>
      <c r="V20">
        <v>0.816299129796484</v>
      </c>
      <c r="W20">
        <v>0.79615863188413272</v>
      </c>
      <c r="X20">
        <v>0.83670956486557868</v>
      </c>
    </row>
    <row r="21" spans="1:24">
      <c r="A21" s="1" t="s">
        <v>3</v>
      </c>
      <c r="B21" s="1">
        <v>13057090904</v>
      </c>
      <c r="C21">
        <v>1.1583630094601911</v>
      </c>
      <c r="D21">
        <v>1.0317632448579959</v>
      </c>
      <c r="E21">
        <v>0.74096819534069136</v>
      </c>
      <c r="F21">
        <v>0.80589400060569971</v>
      </c>
      <c r="G21">
        <v>0.13342783186387491</v>
      </c>
      <c r="H21">
        <v>1.0033723782104884</v>
      </c>
      <c r="I21">
        <v>-0.22276400953787262</v>
      </c>
      <c r="J21">
        <v>0.12054204551843652</v>
      </c>
      <c r="K21">
        <v>2.5792136157319328E-2</v>
      </c>
      <c r="L21">
        <v>0.69263937232377404</v>
      </c>
      <c r="M21">
        <v>0.59580295257591998</v>
      </c>
      <c r="N21">
        <v>0.29587805254392441</v>
      </c>
      <c r="O21">
        <v>0.50268912140383337</v>
      </c>
      <c r="P21">
        <v>0.24366667260656036</v>
      </c>
      <c r="Q21">
        <v>0.45119971469577247</v>
      </c>
      <c r="R21">
        <v>0.66443209297158135</v>
      </c>
      <c r="S21">
        <v>0.27965785133317661</v>
      </c>
      <c r="T21">
        <v>0.40950919978255951</v>
      </c>
      <c r="U21">
        <v>0.72253435533065524</v>
      </c>
      <c r="V21">
        <v>0.72376620287306059</v>
      </c>
      <c r="W21">
        <v>0.68964629264218036</v>
      </c>
      <c r="X21">
        <v>0.73588709608201974</v>
      </c>
    </row>
    <row r="22" spans="1:24">
      <c r="A22" s="1" t="s">
        <v>3</v>
      </c>
      <c r="B22" s="1">
        <v>13057090905</v>
      </c>
      <c r="C22">
        <v>1.3372448357604734</v>
      </c>
      <c r="D22">
        <v>0.99352652300741451</v>
      </c>
      <c r="E22">
        <v>0.7888892326456548</v>
      </c>
      <c r="F22">
        <v>0.768685193029923</v>
      </c>
      <c r="G22">
        <v>-0.75936677506995021</v>
      </c>
      <c r="H22">
        <v>0.54200488461101703</v>
      </c>
      <c r="I22">
        <v>0.59616321714005693</v>
      </c>
      <c r="J22">
        <v>0.70276221535773975</v>
      </c>
      <c r="K22">
        <v>5.3403566700839858E-2</v>
      </c>
      <c r="L22">
        <v>0.6588345852828561</v>
      </c>
      <c r="M22">
        <v>0.59580295257591998</v>
      </c>
      <c r="N22">
        <v>0.43987251332529698</v>
      </c>
      <c r="O22">
        <v>0.73967665472745259</v>
      </c>
      <c r="P22">
        <v>0.7687794874234839</v>
      </c>
      <c r="Q22">
        <v>0.57243071185774008</v>
      </c>
      <c r="R22">
        <v>0.60959244444636984</v>
      </c>
      <c r="S22">
        <v>0.47166678911381194</v>
      </c>
      <c r="T22">
        <v>0.63603290201303841</v>
      </c>
      <c r="U22">
        <v>0.75872284308428772</v>
      </c>
      <c r="V22">
        <v>0.70773898527343582</v>
      </c>
      <c r="W22">
        <v>0.73432142163270175</v>
      </c>
      <c r="X22">
        <v>0.79919383441689607</v>
      </c>
    </row>
    <row r="23" spans="1:24">
      <c r="A23" s="1" t="s">
        <v>3</v>
      </c>
      <c r="B23" s="1">
        <v>13057091001</v>
      </c>
      <c r="C23">
        <v>0.59616298394502143</v>
      </c>
      <c r="D23">
        <v>1.1273550494844515</v>
      </c>
      <c r="E23">
        <v>0.75534450653218022</v>
      </c>
      <c r="F23">
        <v>0.90688933545423678</v>
      </c>
      <c r="G23">
        <v>0.49054567463740495</v>
      </c>
      <c r="H23">
        <v>-2.5067599385931896</v>
      </c>
      <c r="I23">
        <v>0.40022357394717795</v>
      </c>
      <c r="J23">
        <v>-0.38766708578197256</v>
      </c>
      <c r="K23">
        <v>8.1014997244359732E-2</v>
      </c>
      <c r="L23">
        <v>0.48135945331803665</v>
      </c>
      <c r="M23">
        <v>0.59580295257591998</v>
      </c>
      <c r="N23">
        <v>0.1210276358808292</v>
      </c>
      <c r="O23">
        <v>-0.56734549875432672</v>
      </c>
      <c r="P23">
        <v>0.67876014774058258</v>
      </c>
      <c r="Q23">
        <v>0.17270670803588242</v>
      </c>
      <c r="R23">
        <v>0.25282302648675475</v>
      </c>
      <c r="S23">
        <v>5.8235788260141273E-2</v>
      </c>
      <c r="T23">
        <v>0.20706130936075126</v>
      </c>
      <c r="U23">
        <v>0.63940181499924986</v>
      </c>
      <c r="V23">
        <v>0.60347097392939042</v>
      </c>
      <c r="W23">
        <v>0.63812754906975044</v>
      </c>
      <c r="X23">
        <v>0.67930884180141005</v>
      </c>
    </row>
    <row r="24" spans="1:24">
      <c r="A24" s="1" t="s">
        <v>3</v>
      </c>
      <c r="B24" s="1">
        <v>13057091003</v>
      </c>
      <c r="C24">
        <v>0.63023571276412305</v>
      </c>
      <c r="D24">
        <v>1.0891183276338701</v>
      </c>
      <c r="E24">
        <v>0.21862888871658923</v>
      </c>
      <c r="F24">
        <v>0.92283596727242712</v>
      </c>
      <c r="G24">
        <v>0.13342783186387491</v>
      </c>
      <c r="H24">
        <v>-0.6681192012198347</v>
      </c>
      <c r="I24">
        <v>0.39519948053197601</v>
      </c>
      <c r="J24">
        <v>-7.7437546156473467E-3</v>
      </c>
      <c r="K24">
        <v>-0.15828406746614823</v>
      </c>
      <c r="L24">
        <v>-5.1065942576421754E-2</v>
      </c>
      <c r="M24">
        <v>0.68035669251231523</v>
      </c>
      <c r="N24">
        <v>7.8891309811793611E-3</v>
      </c>
      <c r="O24">
        <v>-0.78997015127045389</v>
      </c>
      <c r="P24">
        <v>-0.3564622586127808</v>
      </c>
      <c r="Q24">
        <v>6.7283255421197133E-2</v>
      </c>
      <c r="R24">
        <v>0.38876100108043221</v>
      </c>
      <c r="S24">
        <v>-7.2364588219405779E-2</v>
      </c>
      <c r="T24">
        <v>-0.11454664659743502</v>
      </c>
      <c r="U24">
        <v>0.60793201426177734</v>
      </c>
      <c r="V24">
        <v>0.6431996658057344</v>
      </c>
      <c r="W24">
        <v>0.60774048098388722</v>
      </c>
      <c r="X24">
        <v>0.58942884022195541</v>
      </c>
    </row>
    <row r="25" spans="1:24">
      <c r="A25" s="1" t="s">
        <v>3</v>
      </c>
      <c r="B25" s="1">
        <v>13057091005</v>
      </c>
      <c r="C25">
        <v>0.63023571276412305</v>
      </c>
      <c r="D25">
        <v>1.098677508096515</v>
      </c>
      <c r="E25">
        <v>0.33363937824850154</v>
      </c>
      <c r="F25">
        <v>0.91752042333303041</v>
      </c>
      <c r="G25">
        <v>0.74052816457887605</v>
      </c>
      <c r="H25">
        <v>-0.17861095295809731</v>
      </c>
      <c r="I25">
        <v>0.11887434269586486</v>
      </c>
      <c r="J25">
        <v>0.32777295342734108</v>
      </c>
      <c r="K25">
        <v>0.63324360811476244</v>
      </c>
      <c r="L25">
        <v>0.67573697880331496</v>
      </c>
      <c r="M25">
        <v>0.66156697252644925</v>
      </c>
      <c r="N25">
        <v>-9.4964055291229615E-2</v>
      </c>
      <c r="O25">
        <v>-0.30163220381572331</v>
      </c>
      <c r="P25">
        <v>0.87380205038686842</v>
      </c>
      <c r="Q25">
        <v>0.45108611940758392</v>
      </c>
      <c r="R25">
        <v>0.52298065382268777</v>
      </c>
      <c r="S25">
        <v>0.54558451344847281</v>
      </c>
      <c r="T25">
        <v>0.28469319095159118</v>
      </c>
      <c r="U25">
        <v>0.72250044616722564</v>
      </c>
      <c r="V25">
        <v>0.68242616777095466</v>
      </c>
      <c r="W25">
        <v>0.75152001617474096</v>
      </c>
      <c r="X25">
        <v>0.70100467833384927</v>
      </c>
    </row>
    <row r="26" spans="1:24">
      <c r="A26" s="1" t="s">
        <v>3</v>
      </c>
      <c r="B26" s="1">
        <v>13057091006</v>
      </c>
      <c r="C26">
        <v>0.74949026363097671</v>
      </c>
      <c r="D26">
        <v>0.96484898161947807</v>
      </c>
      <c r="E26">
        <v>1.6227152817520201</v>
      </c>
      <c r="F26">
        <v>0.98130695060579087</v>
      </c>
      <c r="G26">
        <v>1.3119167130165243</v>
      </c>
      <c r="H26">
        <v>-0.35769933646848906</v>
      </c>
      <c r="I26">
        <v>0.98804250352581457</v>
      </c>
      <c r="J26">
        <v>0.90012498479479197</v>
      </c>
      <c r="K26">
        <v>1.1394531680792983</v>
      </c>
      <c r="L26">
        <v>0.61615604164369708</v>
      </c>
      <c r="M26">
        <v>1.0749408122154971</v>
      </c>
      <c r="N26">
        <v>0.92328248880561925</v>
      </c>
      <c r="O26">
        <v>0.88330546280237343</v>
      </c>
      <c r="P26">
        <v>0.78378271070396732</v>
      </c>
      <c r="Q26">
        <v>0.89864902660222234</v>
      </c>
      <c r="R26">
        <v>0.89437447966887362</v>
      </c>
      <c r="S26">
        <v>0.88524473150592919</v>
      </c>
      <c r="T26">
        <v>0.91632786863186422</v>
      </c>
      <c r="U26">
        <v>0.85610179536964381</v>
      </c>
      <c r="V26">
        <v>0.7909682504077068</v>
      </c>
      <c r="W26">
        <v>0.83054948339673962</v>
      </c>
      <c r="X26">
        <v>0.87752806581784026</v>
      </c>
    </row>
    <row r="27" spans="1:24">
      <c r="A27" s="1" t="s">
        <v>3</v>
      </c>
      <c r="B27" s="1">
        <v>13057091007</v>
      </c>
      <c r="C27">
        <v>0.74949026363097671</v>
      </c>
      <c r="D27">
        <v>0.96484898161947807</v>
      </c>
      <c r="E27">
        <v>1.7425178750144288</v>
      </c>
      <c r="F27">
        <v>0.98130695060579087</v>
      </c>
      <c r="G27">
        <v>1.204781360184465</v>
      </c>
      <c r="H27">
        <v>0.95673776314438219</v>
      </c>
      <c r="I27">
        <v>1.0433075310930366</v>
      </c>
      <c r="J27">
        <v>0.87545463861516049</v>
      </c>
      <c r="K27">
        <v>0.88174648300644398</v>
      </c>
      <c r="L27">
        <v>0.98101110817632486</v>
      </c>
      <c r="M27">
        <v>1.0749408122154971</v>
      </c>
      <c r="N27">
        <v>1.0569916309597509</v>
      </c>
      <c r="O27">
        <v>1.1418373173372307</v>
      </c>
      <c r="P27">
        <v>0.81378915726493439</v>
      </c>
      <c r="Q27">
        <v>1.008827652425311</v>
      </c>
      <c r="R27">
        <v>1.0918558178989368</v>
      </c>
      <c r="S27">
        <v>0.91273740993264318</v>
      </c>
      <c r="T27">
        <v>1.0218897294443532</v>
      </c>
      <c r="U27">
        <v>0.88899105591069105</v>
      </c>
      <c r="V27">
        <v>0.84868336100370612</v>
      </c>
      <c r="W27">
        <v>0.83694626351127566</v>
      </c>
      <c r="X27">
        <v>0.9070295132813796</v>
      </c>
    </row>
    <row r="28" spans="1:24">
      <c r="A28" s="1" t="s">
        <v>3</v>
      </c>
      <c r="B28" s="1">
        <v>13057091008</v>
      </c>
      <c r="C28">
        <v>0.66430844158322355</v>
      </c>
      <c r="D28">
        <v>1.0604407862459335</v>
      </c>
      <c r="E28">
        <v>0.86556289233359618</v>
      </c>
      <c r="F28">
        <v>0.9334670551512203</v>
      </c>
      <c r="G28">
        <v>0.38341032180534629</v>
      </c>
      <c r="H28">
        <v>0.19150503963004561</v>
      </c>
      <c r="I28">
        <v>1.1739339598882894</v>
      </c>
      <c r="J28">
        <v>1.3885978391514955</v>
      </c>
      <c r="K28">
        <v>1.0658226866299114</v>
      </c>
      <c r="L28">
        <v>0.87011450428859349</v>
      </c>
      <c r="M28">
        <v>0.75551557245577816</v>
      </c>
      <c r="N28">
        <v>1.2421273662500871</v>
      </c>
      <c r="O28">
        <v>0.81867249916865903</v>
      </c>
      <c r="P28">
        <v>1.0388375064721873</v>
      </c>
      <c r="Q28">
        <v>0.94173307394005079</v>
      </c>
      <c r="R28">
        <v>0.75323264237680776</v>
      </c>
      <c r="S28">
        <v>1.1081783433566668</v>
      </c>
      <c r="T28">
        <v>0.96378823608667796</v>
      </c>
      <c r="U28">
        <v>0.86896275136243217</v>
      </c>
      <c r="V28">
        <v>0.74971869831309768</v>
      </c>
      <c r="W28">
        <v>0.88241992224648247</v>
      </c>
      <c r="X28">
        <v>0.89079184808059864</v>
      </c>
    </row>
    <row r="29" spans="1:24">
      <c r="A29" s="1" t="s">
        <v>3</v>
      </c>
      <c r="B29" s="1">
        <v>13057091101</v>
      </c>
      <c r="C29">
        <v>0.74949026363097671</v>
      </c>
      <c r="D29">
        <v>0.96484898161947807</v>
      </c>
      <c r="E29">
        <v>0.13716312529815114</v>
      </c>
      <c r="F29">
        <v>0.98130695060579087</v>
      </c>
      <c r="G29">
        <v>0.59768102746946417</v>
      </c>
      <c r="H29">
        <v>0.99143315264312892</v>
      </c>
      <c r="I29">
        <v>0.76195829984172359</v>
      </c>
      <c r="J29">
        <v>0.57447641522365611</v>
      </c>
      <c r="K29">
        <v>0.47677883503481538</v>
      </c>
      <c r="L29">
        <v>0.84476091400790498</v>
      </c>
      <c r="M29">
        <v>1.0749408122154971</v>
      </c>
      <c r="N29">
        <v>0.15188359176255178</v>
      </c>
      <c r="O29">
        <v>7.8984137582816832E-2</v>
      </c>
      <c r="P29">
        <v>1.1288568461550885</v>
      </c>
      <c r="Q29">
        <v>0.6604087593444371</v>
      </c>
      <c r="R29">
        <v>0.74055454301553059</v>
      </c>
      <c r="S29">
        <v>0.63200538808879214</v>
      </c>
      <c r="T29">
        <v>0.60866634692898858</v>
      </c>
      <c r="U29">
        <v>0.78498504143779313</v>
      </c>
      <c r="V29">
        <v>0.74601344741019593</v>
      </c>
      <c r="W29">
        <v>0.77162774535993583</v>
      </c>
      <c r="X29">
        <v>0.7915456840256837</v>
      </c>
    </row>
    <row r="30" spans="1:24">
      <c r="A30" s="1" t="s">
        <v>3</v>
      </c>
      <c r="B30" s="1">
        <v>13057091102</v>
      </c>
      <c r="C30">
        <v>0.74949026363097671</v>
      </c>
      <c r="D30">
        <v>0.96484898161947807</v>
      </c>
      <c r="E30">
        <v>-2.576840153872471E-2</v>
      </c>
      <c r="F30">
        <v>0.98130695060579087</v>
      </c>
      <c r="G30">
        <v>1.204781360184465</v>
      </c>
      <c r="H30">
        <v>-0.40545623873792691</v>
      </c>
      <c r="I30">
        <v>6.3609315128642555E-2</v>
      </c>
      <c r="J30">
        <v>0.29323446877585702</v>
      </c>
      <c r="K30">
        <v>0.84493124228175021</v>
      </c>
      <c r="L30">
        <v>-8.8099587752742681E-3</v>
      </c>
      <c r="M30">
        <v>1.0749408122154971</v>
      </c>
      <c r="N30">
        <v>-0.50637680038086552</v>
      </c>
      <c r="O30">
        <v>-0.61761558158054897</v>
      </c>
      <c r="P30">
        <v>-2.639134644214328E-2</v>
      </c>
      <c r="Q30">
        <v>0.28742621664550982</v>
      </c>
      <c r="R30">
        <v>0.50468746155610034</v>
      </c>
      <c r="S30">
        <v>0.37645191742744433</v>
      </c>
      <c r="T30">
        <v>-1.8860729047015169E-2</v>
      </c>
      <c r="U30">
        <v>0.6736465678232797</v>
      </c>
      <c r="V30">
        <v>0.67707987214483334</v>
      </c>
      <c r="W30">
        <v>0.71216757440260992</v>
      </c>
      <c r="X30">
        <v>0.61617025087810673</v>
      </c>
    </row>
    <row r="31" spans="1:24">
      <c r="A31" s="1" t="s">
        <v>3</v>
      </c>
      <c r="B31" s="1">
        <v>13057091103</v>
      </c>
      <c r="C31">
        <v>0.74949026363097671</v>
      </c>
      <c r="D31">
        <v>0.96484898161947807</v>
      </c>
      <c r="E31">
        <v>0.11320260664566938</v>
      </c>
      <c r="F31">
        <v>0.98130695060579087</v>
      </c>
      <c r="G31">
        <v>0.66910459602416994</v>
      </c>
      <c r="H31">
        <v>0.86010167140217486</v>
      </c>
      <c r="I31">
        <v>0.90765700888258216</v>
      </c>
      <c r="J31">
        <v>0.6583555922344031</v>
      </c>
      <c r="K31">
        <v>1.397159853152153</v>
      </c>
      <c r="L31">
        <v>0.6588345852828561</v>
      </c>
      <c r="M31">
        <v>1.0749408122154971</v>
      </c>
      <c r="N31">
        <v>7.9886361371865569E-2</v>
      </c>
      <c r="O31">
        <v>0.36624175373265844</v>
      </c>
      <c r="P31">
        <v>0.858798827106385</v>
      </c>
      <c r="Q31">
        <v>0.74971257399773084</v>
      </c>
      <c r="R31">
        <v>0.74938743983012024</v>
      </c>
      <c r="S31">
        <v>0.90478334355647061</v>
      </c>
      <c r="T31">
        <v>0.59496693860660155</v>
      </c>
      <c r="U31">
        <v>0.81164299261026163</v>
      </c>
      <c r="V31">
        <v>0.748594914707846</v>
      </c>
      <c r="W31">
        <v>0.83509557392639466</v>
      </c>
      <c r="X31">
        <v>0.78771710074954782</v>
      </c>
    </row>
    <row r="32" spans="1:24">
      <c r="A32" s="1" t="s">
        <v>4</v>
      </c>
      <c r="B32" s="1">
        <v>13063040202</v>
      </c>
      <c r="C32">
        <v>-2.1381735037878524</v>
      </c>
      <c r="D32">
        <v>-1.7881949916224424</v>
      </c>
      <c r="E32">
        <v>-0.95064442152452033</v>
      </c>
      <c r="F32">
        <v>-1.1023862736377141</v>
      </c>
      <c r="G32">
        <v>-1.723584950558481</v>
      </c>
      <c r="H32">
        <v>0.96755470150841005</v>
      </c>
      <c r="I32">
        <v>-1.2878718135607012</v>
      </c>
      <c r="J32">
        <v>-1.1721840942942543</v>
      </c>
      <c r="K32">
        <v>-1.492836543736288</v>
      </c>
      <c r="L32">
        <v>-0.71025928987432263</v>
      </c>
      <c r="M32">
        <v>-0.72887230642761913</v>
      </c>
      <c r="N32">
        <v>-0.88693358958877866</v>
      </c>
      <c r="O32">
        <v>-0.94796184015286689</v>
      </c>
      <c r="P32">
        <v>-0.97159441311260542</v>
      </c>
      <c r="Q32">
        <v>-1.0517065799779963</v>
      </c>
      <c r="R32">
        <v>-1.1461858933119002</v>
      </c>
      <c r="S32">
        <v>-1.1250933093016215</v>
      </c>
      <c r="T32">
        <v>-0.88384053732046752</v>
      </c>
      <c r="U32">
        <v>0.27390399417809047</v>
      </c>
      <c r="V32">
        <v>0.19460219040462412</v>
      </c>
      <c r="W32">
        <v>0.36279984462608439</v>
      </c>
      <c r="X32">
        <v>0.3744337356784575</v>
      </c>
    </row>
    <row r="33" spans="1:24">
      <c r="A33" s="1" t="s">
        <v>4</v>
      </c>
      <c r="B33" s="1">
        <v>13063040203</v>
      </c>
      <c r="C33">
        <v>-2.1722462326069536</v>
      </c>
      <c r="D33">
        <v>-1.7881949916224424</v>
      </c>
      <c r="E33">
        <v>-0.87397076183657862</v>
      </c>
      <c r="F33">
        <v>-1.1023862736377141</v>
      </c>
      <c r="G33">
        <v>-0.83079034362465587</v>
      </c>
      <c r="H33">
        <v>0.34671497200571855</v>
      </c>
      <c r="I33">
        <v>-0.67995651032125659</v>
      </c>
      <c r="J33">
        <v>-0.60970020139865611</v>
      </c>
      <c r="K33">
        <v>-0.98662698377175229</v>
      </c>
      <c r="L33">
        <v>-9.3321926377569239E-2</v>
      </c>
      <c r="M33">
        <v>-0.71008258644175304</v>
      </c>
      <c r="N33">
        <v>-0.38295297685397484</v>
      </c>
      <c r="O33">
        <v>-0.66070422400302531</v>
      </c>
      <c r="P33">
        <v>-1.3166685485637268</v>
      </c>
      <c r="Q33">
        <v>-0.78174092014357954</v>
      </c>
      <c r="R33">
        <v>-1.0144043059491261</v>
      </c>
      <c r="S33">
        <v>-0.5632163705159926</v>
      </c>
      <c r="T33">
        <v>-0.76760208396562002</v>
      </c>
      <c r="U33">
        <v>0.35449104867345727</v>
      </c>
      <c r="V33">
        <v>0.23311615307738162</v>
      </c>
      <c r="W33">
        <v>0.49353295011165027</v>
      </c>
      <c r="X33">
        <v>0.40691897796669674</v>
      </c>
    </row>
    <row r="34" spans="1:24">
      <c r="A34" s="1" t="s">
        <v>4</v>
      </c>
      <c r="B34" s="1">
        <v>13063040204</v>
      </c>
      <c r="C34">
        <v>-2.1722462326069536</v>
      </c>
      <c r="D34">
        <v>-1.7881949916224424</v>
      </c>
      <c r="E34">
        <v>-0.86917865810608241</v>
      </c>
      <c r="F34">
        <v>-1.1023862736377141</v>
      </c>
      <c r="G34">
        <v>-1.1164846178434802</v>
      </c>
      <c r="H34">
        <v>-3.1</v>
      </c>
      <c r="I34">
        <v>-0.68498060373645875</v>
      </c>
      <c r="J34">
        <v>-1.0192279479805388</v>
      </c>
      <c r="K34">
        <v>-0.59086314598129663</v>
      </c>
      <c r="L34">
        <v>0.10950679586793872</v>
      </c>
      <c r="M34">
        <v>-0.71008258644175304</v>
      </c>
      <c r="N34">
        <v>0.13131295450807007</v>
      </c>
      <c r="O34">
        <v>-0.6247970219842951</v>
      </c>
      <c r="P34">
        <v>-0.61151705438100101</v>
      </c>
      <c r="Q34">
        <v>-0.83386815377597312</v>
      </c>
      <c r="R34">
        <v>-1.5476387682218762</v>
      </c>
      <c r="S34">
        <v>-0.50019476603129887</v>
      </c>
      <c r="T34">
        <v>-0.45377092707474476</v>
      </c>
      <c r="U34">
        <v>0.33893062435873905</v>
      </c>
      <c r="V34">
        <v>7.7275169622951556E-2</v>
      </c>
      <c r="W34">
        <v>0.50819632121346814</v>
      </c>
      <c r="X34">
        <v>0.49462559204281514</v>
      </c>
    </row>
    <row r="35" spans="1:24">
      <c r="A35" s="1" t="s">
        <v>4</v>
      </c>
      <c r="B35" s="1">
        <v>13063040302</v>
      </c>
      <c r="C35">
        <v>-2.2233553258356054</v>
      </c>
      <c r="D35">
        <v>-1.3675910512660381</v>
      </c>
      <c r="E35">
        <v>-0.69666292380821371</v>
      </c>
      <c r="F35">
        <v>-1.2352748721226314</v>
      </c>
      <c r="G35">
        <v>-0.68794320651524377</v>
      </c>
      <c r="H35">
        <v>-0.56066617111359962</v>
      </c>
      <c r="I35">
        <v>-0.85077568643812529</v>
      </c>
      <c r="J35">
        <v>-1.1919203712379594</v>
      </c>
      <c r="K35">
        <v>-0.85777364123532451</v>
      </c>
      <c r="L35">
        <v>-2.7639001026100907</v>
      </c>
      <c r="M35">
        <v>-1.7247274656785057</v>
      </c>
      <c r="N35">
        <v>-1.0206427317429103</v>
      </c>
      <c r="O35">
        <v>-1.7307388441611853</v>
      </c>
      <c r="P35">
        <v>-1.1216266459174407</v>
      </c>
      <c r="Q35">
        <v>-1.3642869662897967</v>
      </c>
      <c r="R35">
        <v>-1.0888956052999224</v>
      </c>
      <c r="S35">
        <v>-1.604531371694458</v>
      </c>
      <c r="T35">
        <v>-1.3994339218750105</v>
      </c>
      <c r="U35">
        <v>0.18059607997395763</v>
      </c>
      <c r="V35">
        <v>0.21134562215530381</v>
      </c>
      <c r="W35">
        <v>0.25124796830230539</v>
      </c>
      <c r="X35">
        <v>0.23034048997484763</v>
      </c>
    </row>
    <row r="36" spans="1:24">
      <c r="A36" s="1" t="s">
        <v>4</v>
      </c>
      <c r="B36" s="1">
        <v>13063040303</v>
      </c>
      <c r="C36">
        <v>-2.2233553258356054</v>
      </c>
      <c r="D36">
        <v>-1.3675910512660381</v>
      </c>
      <c r="E36">
        <v>-1.1567048819358634</v>
      </c>
      <c r="F36">
        <v>-1.2352748721226314</v>
      </c>
      <c r="G36">
        <v>2.6292479031816276E-2</v>
      </c>
      <c r="H36">
        <v>-0.572605396680959</v>
      </c>
      <c r="I36">
        <v>-1.5139560172447923</v>
      </c>
      <c r="J36">
        <v>-1.5274370792809475</v>
      </c>
      <c r="K36">
        <v>-0.46200980344486947</v>
      </c>
      <c r="L36">
        <v>-2.1723163293940257</v>
      </c>
      <c r="M36">
        <v>-1.7247274656785057</v>
      </c>
      <c r="N36">
        <v>-2.2857369228935411</v>
      </c>
      <c r="O36">
        <v>-1.7594646057761691</v>
      </c>
      <c r="P36">
        <v>-3.1</v>
      </c>
      <c r="Q36">
        <v>-1.5845881730687184</v>
      </c>
      <c r="R36">
        <v>-1.1490278665791533</v>
      </c>
      <c r="S36">
        <v>-1.3872544040399475</v>
      </c>
      <c r="T36">
        <v>-2.217482248587054</v>
      </c>
      <c r="U36">
        <v>0.11483428876326411</v>
      </c>
      <c r="V36">
        <v>0.19377160659908346</v>
      </c>
      <c r="W36">
        <v>0.30180226368476526</v>
      </c>
      <c r="X36">
        <v>1.719948925458461E-3</v>
      </c>
    </row>
    <row r="37" spans="1:24">
      <c r="A37" s="1" t="s">
        <v>4</v>
      </c>
      <c r="B37" s="1">
        <v>13063040306</v>
      </c>
      <c r="C37">
        <v>-2.2233553258356054</v>
      </c>
      <c r="D37">
        <v>-1.3675910512660381</v>
      </c>
      <c r="E37">
        <v>-0.75416816857416991</v>
      </c>
      <c r="F37">
        <v>-0.67714275848597838</v>
      </c>
      <c r="G37">
        <v>0.66910459602416994</v>
      </c>
      <c r="H37">
        <v>-1.5158042165023558</v>
      </c>
      <c r="I37">
        <v>-2.0264135455953984</v>
      </c>
      <c r="J37">
        <v>-2.6770752112517755</v>
      </c>
      <c r="K37">
        <v>-2.0726765851502109</v>
      </c>
      <c r="L37">
        <v>-3.1</v>
      </c>
      <c r="M37">
        <v>-1.7247274656785057</v>
      </c>
      <c r="N37">
        <v>-3.1</v>
      </c>
      <c r="O37">
        <v>-3.0521238784504567</v>
      </c>
      <c r="P37">
        <v>-0.77655251046631946</v>
      </c>
      <c r="Q37">
        <v>-1.969281654319766</v>
      </c>
      <c r="R37">
        <v>-1.1279100671764826</v>
      </c>
      <c r="S37">
        <v>-2.6165839321339952</v>
      </c>
      <c r="T37">
        <v>-2.1633509636488202</v>
      </c>
      <c r="U37">
        <v>0</v>
      </c>
      <c r="V37">
        <v>0.19994341067430887</v>
      </c>
      <c r="W37">
        <v>1.5771540978495195E-2</v>
      </c>
      <c r="X37">
        <v>1.6848057187739528E-2</v>
      </c>
    </row>
    <row r="38" spans="1:24">
      <c r="A38" s="1" t="s">
        <v>4</v>
      </c>
      <c r="B38" s="1">
        <v>13063040307</v>
      </c>
      <c r="C38">
        <v>-2.2233553258356054</v>
      </c>
      <c r="D38">
        <v>-1.3675910512660381</v>
      </c>
      <c r="E38">
        <v>-0.92668390287203861</v>
      </c>
      <c r="F38">
        <v>-0.53893861606166427</v>
      </c>
      <c r="G38">
        <v>-0.65223142223789088</v>
      </c>
      <c r="H38">
        <v>-1.9097986602252173</v>
      </c>
      <c r="I38">
        <v>-0.45387230663716566</v>
      </c>
      <c r="J38">
        <v>-1.103107124991286</v>
      </c>
      <c r="K38">
        <v>-1.4100022521057272</v>
      </c>
      <c r="L38">
        <v>-1.5976349496984195</v>
      </c>
      <c r="M38">
        <v>-1.7247274656785057</v>
      </c>
      <c r="N38">
        <v>-2.3474488346569866</v>
      </c>
      <c r="O38">
        <v>-0.84742167450042249</v>
      </c>
      <c r="P38">
        <v>-0.58151060782003405</v>
      </c>
      <c r="Q38">
        <v>-1.2995784793955336</v>
      </c>
      <c r="R38">
        <v>-1.1532101835908029</v>
      </c>
      <c r="S38">
        <v>-1.370248108931811</v>
      </c>
      <c r="T38">
        <v>-1.3752771456639872</v>
      </c>
      <c r="U38">
        <v>0.19991211580925286</v>
      </c>
      <c r="V38">
        <v>0.19254929926088996</v>
      </c>
      <c r="W38">
        <v>0.30575915463155479</v>
      </c>
      <c r="X38">
        <v>0.23709160120756725</v>
      </c>
    </row>
    <row r="39" spans="1:24">
      <c r="A39" s="1" t="s">
        <v>4</v>
      </c>
      <c r="B39" s="1">
        <v>13063040308</v>
      </c>
      <c r="C39">
        <v>-2.2233553258356054</v>
      </c>
      <c r="D39">
        <v>-1.3675910512660381</v>
      </c>
      <c r="E39">
        <v>-0.58644453800679786</v>
      </c>
      <c r="F39">
        <v>-0.54425416000106097</v>
      </c>
      <c r="G39">
        <v>0.24056318469593416</v>
      </c>
      <c r="H39">
        <v>-1.6948926000127476</v>
      </c>
      <c r="I39">
        <v>-1.6948233801920647</v>
      </c>
      <c r="J39">
        <v>-0.9501509786775707</v>
      </c>
      <c r="K39">
        <v>-0.75653172924241785</v>
      </c>
      <c r="L39">
        <v>-3.1</v>
      </c>
      <c r="M39">
        <v>-1.7247274656785057</v>
      </c>
      <c r="N39">
        <v>-2.2137396925028545</v>
      </c>
      <c r="O39">
        <v>-1.9964521390997889</v>
      </c>
      <c r="P39">
        <v>0.12364088636269201</v>
      </c>
      <c r="Q39">
        <v>-1.3931489559463011</v>
      </c>
      <c r="R39">
        <v>-1.1243996958026259</v>
      </c>
      <c r="S39">
        <v>-1.602227569306663</v>
      </c>
      <c r="T39">
        <v>-1.4528196027296143</v>
      </c>
      <c r="U39">
        <v>0.17198052963055463</v>
      </c>
      <c r="V39">
        <v>0.20096933785249693</v>
      </c>
      <c r="W39">
        <v>0.25178399891646874</v>
      </c>
      <c r="X39">
        <v>0.2154207562100651</v>
      </c>
    </row>
    <row r="40" spans="1:24">
      <c r="A40" s="1" t="s">
        <v>4</v>
      </c>
      <c r="B40" s="1">
        <v>13063040407</v>
      </c>
      <c r="C40">
        <v>-1.6015280248870076</v>
      </c>
      <c r="D40">
        <v>-0.84183612582053247</v>
      </c>
      <c r="E40">
        <v>-0.59123664173729396</v>
      </c>
      <c r="F40">
        <v>-0.33694794636458991</v>
      </c>
      <c r="G40">
        <v>0.59768102746946417</v>
      </c>
      <c r="H40">
        <v>-0.32188165976641059</v>
      </c>
      <c r="I40">
        <v>0.39017538711677396</v>
      </c>
      <c r="J40">
        <v>-0.34819453189456195</v>
      </c>
      <c r="K40">
        <v>7.1811187063186219E-2</v>
      </c>
      <c r="L40">
        <v>-1.2342334890085513</v>
      </c>
      <c r="M40">
        <v>-1.1234564261308004</v>
      </c>
      <c r="N40">
        <v>-1.4834820699687508</v>
      </c>
      <c r="O40">
        <v>-0.46680533310188205</v>
      </c>
      <c r="P40">
        <v>0.72376981758203318</v>
      </c>
      <c r="Q40">
        <v>-0.49251433888651003</v>
      </c>
      <c r="R40">
        <v>-0.38651056914137094</v>
      </c>
      <c r="S40">
        <v>-0.50353894461330906</v>
      </c>
      <c r="T40">
        <v>-0.58749350290485003</v>
      </c>
      <c r="U40">
        <v>0.44082765266808382</v>
      </c>
      <c r="V40">
        <v>0.41662187968015024</v>
      </c>
      <c r="W40">
        <v>0.50741822405171344</v>
      </c>
      <c r="X40">
        <v>0.45725404975304279</v>
      </c>
    </row>
    <row r="41" spans="1:24">
      <c r="A41" s="1" t="s">
        <v>4</v>
      </c>
      <c r="B41" s="1">
        <v>13063040408</v>
      </c>
      <c r="C41">
        <v>-1.3545007409485239</v>
      </c>
      <c r="D41">
        <v>-0.63153415564232995</v>
      </c>
      <c r="E41">
        <v>-0.4953945671273669</v>
      </c>
      <c r="F41">
        <v>-0.25189924333424274</v>
      </c>
      <c r="G41">
        <v>-0.90221391217936231</v>
      </c>
      <c r="H41">
        <v>0.57356025778554809</v>
      </c>
      <c r="I41">
        <v>-0.21773991612267055</v>
      </c>
      <c r="J41">
        <v>-0.9205465632620129</v>
      </c>
      <c r="K41">
        <v>0.14544166851257365</v>
      </c>
      <c r="L41">
        <v>-0.49897937086858518</v>
      </c>
      <c r="M41">
        <v>-0.8604003463286789</v>
      </c>
      <c r="N41">
        <v>-0.78408040331636975</v>
      </c>
      <c r="O41">
        <v>-0.26572500179699315</v>
      </c>
      <c r="P41">
        <v>-1.3616782184051774</v>
      </c>
      <c r="Q41">
        <v>-0.57039916720207806</v>
      </c>
      <c r="R41">
        <v>-0.46853175393842117</v>
      </c>
      <c r="S41">
        <v>-0.42469475520600813</v>
      </c>
      <c r="T41">
        <v>-0.81797099246180482</v>
      </c>
      <c r="U41">
        <v>0.41757836641560764</v>
      </c>
      <c r="V41">
        <v>0.39265069438130562</v>
      </c>
      <c r="W41">
        <v>0.52576306972732723</v>
      </c>
      <c r="X41">
        <v>0.39284234369406357</v>
      </c>
    </row>
    <row r="42" spans="1:24">
      <c r="A42" s="1" t="s">
        <v>4</v>
      </c>
      <c r="B42" s="1">
        <v>13063040409</v>
      </c>
      <c r="C42">
        <v>-1.1415461858291411</v>
      </c>
      <c r="D42">
        <v>-0.44990972685206526</v>
      </c>
      <c r="E42">
        <v>-0.56727612308481212</v>
      </c>
      <c r="F42">
        <v>-0.32631685848579639</v>
      </c>
      <c r="G42">
        <v>-1.3307553235075982</v>
      </c>
      <c r="H42">
        <v>-0.48903081770944296</v>
      </c>
      <c r="I42">
        <v>-0.10218576757302418</v>
      </c>
      <c r="J42">
        <v>-0.33339232418678322</v>
      </c>
      <c r="K42">
        <v>-9.3857396197934331E-2</v>
      </c>
      <c r="L42">
        <v>-0.4567233870674377</v>
      </c>
      <c r="M42">
        <v>-0.61613398651242413</v>
      </c>
      <c r="N42">
        <v>-0.20810256019087964</v>
      </c>
      <c r="O42">
        <v>-0.60325270077305693</v>
      </c>
      <c r="P42">
        <v>3.6151001188239381E-3</v>
      </c>
      <c r="Q42">
        <v>-0.42673354658599677</v>
      </c>
      <c r="R42">
        <v>-0.62957440043455437</v>
      </c>
      <c r="S42">
        <v>-0.29465770248405176</v>
      </c>
      <c r="T42">
        <v>-0.35596853683938418</v>
      </c>
      <c r="U42">
        <v>0.46046378082275835</v>
      </c>
      <c r="V42">
        <v>0.34558501092736499</v>
      </c>
      <c r="W42">
        <v>0.55601906807328816</v>
      </c>
      <c r="X42">
        <v>0.52195849480835355</v>
      </c>
    </row>
    <row r="43" spans="1:24">
      <c r="A43" s="1" t="s">
        <v>4</v>
      </c>
      <c r="B43" s="1">
        <v>13063040410</v>
      </c>
      <c r="C43">
        <v>-1.7633734867777391</v>
      </c>
      <c r="D43">
        <v>-0.97566465229757016</v>
      </c>
      <c r="E43">
        <v>-0.73020764992168818</v>
      </c>
      <c r="F43">
        <v>-1.0917551857589207</v>
      </c>
      <c r="G43">
        <v>0.41912210608269918</v>
      </c>
      <c r="H43">
        <v>-0.52484849441152137</v>
      </c>
      <c r="I43">
        <v>-0.50411324078918585</v>
      </c>
      <c r="J43">
        <v>-1.3448765175516748</v>
      </c>
      <c r="K43">
        <v>-1.93461943243261</v>
      </c>
      <c r="L43">
        <v>-1.4877693918154364</v>
      </c>
      <c r="M43">
        <v>-1.28316904601066</v>
      </c>
      <c r="N43">
        <v>-0.90750422684326071</v>
      </c>
      <c r="O43">
        <v>-0.25136212098950084</v>
      </c>
      <c r="P43">
        <v>-0.92658474327115481</v>
      </c>
      <c r="Q43">
        <v>-1.0566449987947832</v>
      </c>
      <c r="R43">
        <v>-0.73869151483913242</v>
      </c>
      <c r="S43">
        <v>-1.5890884472665736</v>
      </c>
      <c r="T43">
        <v>-0.84215503427864413</v>
      </c>
      <c r="U43">
        <v>0.272429833995816</v>
      </c>
      <c r="V43">
        <v>0.31369487699258386</v>
      </c>
      <c r="W43">
        <v>0.25484110645921149</v>
      </c>
      <c r="X43">
        <v>0.38608361252331569</v>
      </c>
    </row>
    <row r="44" spans="1:24">
      <c r="A44" s="1" t="s">
        <v>4</v>
      </c>
      <c r="B44" s="1">
        <v>13063040411</v>
      </c>
      <c r="C44">
        <v>-1.1415461858291411</v>
      </c>
      <c r="D44">
        <v>-0.44990972685206526</v>
      </c>
      <c r="E44">
        <v>-0.35163145521247641</v>
      </c>
      <c r="F44">
        <v>-0.85787125242546602</v>
      </c>
      <c r="G44">
        <v>-0.33082536374171373</v>
      </c>
      <c r="H44">
        <v>0.84816244583481548</v>
      </c>
      <c r="I44">
        <v>0.39519948053197601</v>
      </c>
      <c r="J44">
        <v>-5.7084446974910344E-2</v>
      </c>
      <c r="K44">
        <v>0.37553692304190811</v>
      </c>
      <c r="L44">
        <v>8.4153205587250174E-2</v>
      </c>
      <c r="M44">
        <v>-0.61613398651242413</v>
      </c>
      <c r="N44">
        <v>0.42958719469805612</v>
      </c>
      <c r="O44">
        <v>0.17952430323526156</v>
      </c>
      <c r="P44">
        <v>0.30367956572849453</v>
      </c>
      <c r="Q44">
        <v>-2.046947216616174E-2</v>
      </c>
      <c r="R44">
        <v>-0.26977457967058155</v>
      </c>
      <c r="S44">
        <v>0.13420189388474932</v>
      </c>
      <c r="T44">
        <v>7.4164269287347012E-2</v>
      </c>
      <c r="U44">
        <v>0.58173707582206236</v>
      </c>
      <c r="V44">
        <v>0.45073867574414594</v>
      </c>
      <c r="W44">
        <v>0.65580274485446044</v>
      </c>
      <c r="X44">
        <v>0.64216801257001066</v>
      </c>
    </row>
    <row r="45" spans="1:24">
      <c r="A45" s="1" t="s">
        <v>4</v>
      </c>
      <c r="B45" s="1">
        <v>13063040412</v>
      </c>
      <c r="C45">
        <v>-0.92859163070975859</v>
      </c>
      <c r="D45">
        <v>-0.64109333610497565</v>
      </c>
      <c r="E45">
        <v>-0.14077889107063704</v>
      </c>
      <c r="F45">
        <v>-0.42731219333433373</v>
      </c>
      <c r="G45">
        <v>-0.47367250085112589</v>
      </c>
      <c r="H45">
        <v>-1.7068318255801067</v>
      </c>
      <c r="I45">
        <v>0.53085000274243055</v>
      </c>
      <c r="J45">
        <v>-0.88107400937460256</v>
      </c>
      <c r="K45">
        <v>-0.12146882674145421</v>
      </c>
      <c r="L45">
        <v>-0.12712671341848727</v>
      </c>
      <c r="M45">
        <v>-0.74766202641348523</v>
      </c>
      <c r="N45">
        <v>-1.082354643506356</v>
      </c>
      <c r="O45">
        <v>-1.1418607310540096</v>
      </c>
      <c r="P45">
        <v>-1.8117749168196833</v>
      </c>
      <c r="Q45">
        <v>-0.70451035936322837</v>
      </c>
      <c r="R45">
        <v>-0.54106148212978677</v>
      </c>
      <c r="S45">
        <v>-0.37655651651151473</v>
      </c>
      <c r="T45">
        <v>-1.1959130794483834</v>
      </c>
      <c r="U45">
        <v>0.37754503048037025</v>
      </c>
      <c r="V45">
        <v>0.37145344444579159</v>
      </c>
      <c r="W45">
        <v>0.5369634963736637</v>
      </c>
      <c r="X45">
        <v>0.28721860290665413</v>
      </c>
    </row>
    <row r="46" spans="1:24">
      <c r="A46" s="1" t="s">
        <v>4</v>
      </c>
      <c r="B46" s="1">
        <v>13063040413</v>
      </c>
      <c r="C46">
        <v>-1.1415461858291411</v>
      </c>
      <c r="D46">
        <v>-0.44990972685206526</v>
      </c>
      <c r="E46">
        <v>-0.4474735298224034</v>
      </c>
      <c r="F46">
        <v>-0.40605001757674686</v>
      </c>
      <c r="G46">
        <v>-0.25940179518700801</v>
      </c>
      <c r="H46">
        <v>0.20344426519740524</v>
      </c>
      <c r="I46">
        <v>-1.3582091213735294</v>
      </c>
      <c r="J46">
        <v>-1.1721840942942543</v>
      </c>
      <c r="K46">
        <v>-0.67369743761185696</v>
      </c>
      <c r="L46">
        <v>-1.0821119473244203</v>
      </c>
      <c r="M46">
        <v>-0.61613398651242413</v>
      </c>
      <c r="N46">
        <v>-0.33152638371777032</v>
      </c>
      <c r="O46">
        <v>-4.3100349280865792E-2</v>
      </c>
      <c r="P46">
        <v>-1.3766814416856605</v>
      </c>
      <c r="Q46">
        <v>-0.70638831801947566</v>
      </c>
      <c r="R46">
        <v>-0.55130658734906979</v>
      </c>
      <c r="S46">
        <v>-0.97599782641017718</v>
      </c>
      <c r="T46">
        <v>-0.59186054029918023</v>
      </c>
      <c r="U46">
        <v>0.37698444378699647</v>
      </c>
      <c r="V46">
        <v>0.36845925073565117</v>
      </c>
      <c r="W46">
        <v>0.3974902085595029</v>
      </c>
      <c r="X46">
        <v>0.45603359074191385</v>
      </c>
    </row>
    <row r="47" spans="1:24">
      <c r="A47" s="1" t="s">
        <v>4</v>
      </c>
      <c r="B47" s="1">
        <v>13063040414</v>
      </c>
      <c r="C47">
        <v>-1.7122643935490871</v>
      </c>
      <c r="D47">
        <v>-1.2146441638637091</v>
      </c>
      <c r="E47">
        <v>-0.97939704390749838</v>
      </c>
      <c r="F47">
        <v>-0.65588058272839167</v>
      </c>
      <c r="G47">
        <v>0.84766351741093493</v>
      </c>
      <c r="H47">
        <v>-3.0917819913938027</v>
      </c>
      <c r="I47">
        <v>0.90263291546738011</v>
      </c>
      <c r="J47">
        <v>-0.36793080883826712</v>
      </c>
      <c r="K47">
        <v>-0.23191454891553501</v>
      </c>
      <c r="L47">
        <v>-2.4512058224815991</v>
      </c>
      <c r="M47">
        <v>-1.5180405458339823</v>
      </c>
      <c r="N47">
        <v>-0.98978677586118768</v>
      </c>
      <c r="O47">
        <v>-0.89051031692289828</v>
      </c>
      <c r="P47">
        <v>-2.2618716152341891</v>
      </c>
      <c r="Q47">
        <v>-1.0918170170168997</v>
      </c>
      <c r="R47">
        <v>-0.8433816775091677</v>
      </c>
      <c r="S47">
        <v>-1.0170170600784669</v>
      </c>
      <c r="T47">
        <v>-1.4150523134630644</v>
      </c>
      <c r="U47">
        <v>0.26193068624896471</v>
      </c>
      <c r="V47">
        <v>0.28309854636728116</v>
      </c>
      <c r="W47">
        <v>0.38794617599307724</v>
      </c>
      <c r="X47">
        <v>0.22597560709618733</v>
      </c>
    </row>
    <row r="48" spans="1:24">
      <c r="A48" s="1" t="s">
        <v>4</v>
      </c>
      <c r="B48" s="1">
        <v>13063040415</v>
      </c>
      <c r="C48">
        <v>-0.93710981291453399</v>
      </c>
      <c r="D48">
        <v>-1.6448072846827591</v>
      </c>
      <c r="E48">
        <v>-1.1279522595528853</v>
      </c>
      <c r="F48">
        <v>-0.85787125242546602</v>
      </c>
      <c r="G48">
        <v>-0.47367250085112589</v>
      </c>
      <c r="H48">
        <v>-1.7904064045516228</v>
      </c>
      <c r="I48">
        <v>-0.760342004964489</v>
      </c>
      <c r="J48">
        <v>-1.3448765175516748</v>
      </c>
      <c r="K48">
        <v>-1.4468174928304212</v>
      </c>
      <c r="L48">
        <v>-1.5976349496984195</v>
      </c>
      <c r="M48">
        <v>-1.865650365572499</v>
      </c>
      <c r="N48">
        <v>-1.7611856729042552</v>
      </c>
      <c r="O48">
        <v>-2.3770684804983286</v>
      </c>
      <c r="P48">
        <v>-0.46148482157616566</v>
      </c>
      <c r="Q48">
        <v>-1.3880171637823222</v>
      </c>
      <c r="R48">
        <v>-1.084594502848983</v>
      </c>
      <c r="S48">
        <v>-1.4631096533601717</v>
      </c>
      <c r="T48">
        <v>-1.6163473351378121</v>
      </c>
      <c r="U48">
        <v>0.17351241340803625</v>
      </c>
      <c r="V48">
        <v>0.2126026452536155</v>
      </c>
      <c r="W48">
        <v>0.28415286107278459</v>
      </c>
      <c r="X48">
        <v>0.16971954585491955</v>
      </c>
    </row>
    <row r="49" spans="1:24">
      <c r="A49" s="1" t="s">
        <v>4</v>
      </c>
      <c r="B49" s="1">
        <v>13063040416</v>
      </c>
      <c r="C49">
        <v>-1.3715371053580747</v>
      </c>
      <c r="D49">
        <v>-1.1190523592372534</v>
      </c>
      <c r="E49">
        <v>-0.85480234691459334</v>
      </c>
      <c r="F49">
        <v>-0.75156037363753203</v>
      </c>
      <c r="G49">
        <v>9.7716047586522026E-2</v>
      </c>
      <c r="H49">
        <v>-2.3401020582424364E-2</v>
      </c>
      <c r="I49">
        <v>-0.14237851489464021</v>
      </c>
      <c r="J49">
        <v>-0.72811786306088722</v>
      </c>
      <c r="K49">
        <v>-1.2259260484822596</v>
      </c>
      <c r="L49">
        <v>-1.8342684589848459</v>
      </c>
      <c r="M49">
        <v>-1.3677227859470558</v>
      </c>
      <c r="N49">
        <v>-1.6891884425135686</v>
      </c>
      <c r="O49">
        <v>-1.3429410623588991</v>
      </c>
      <c r="P49">
        <v>-0.3564622586127808</v>
      </c>
      <c r="Q49">
        <v>-1.0156172221798339</v>
      </c>
      <c r="R49">
        <v>-0.59500223900542804</v>
      </c>
      <c r="S49">
        <v>-1.2627707901759975</v>
      </c>
      <c r="T49">
        <v>-1.189078637358076</v>
      </c>
      <c r="U49">
        <v>0.2846769756208678</v>
      </c>
      <c r="V49">
        <v>0.35568893334508844</v>
      </c>
      <c r="W49">
        <v>0.3307661315695607</v>
      </c>
      <c r="X49">
        <v>0.2891286292430405</v>
      </c>
    </row>
    <row r="50" spans="1:24">
      <c r="A50" s="1" t="s">
        <v>4</v>
      </c>
      <c r="B50" s="1">
        <v>13063040417</v>
      </c>
      <c r="C50">
        <v>-0.63045525354262344</v>
      </c>
      <c r="D50">
        <v>-0.899191208596406</v>
      </c>
      <c r="E50">
        <v>-0.45226563355289984</v>
      </c>
      <c r="F50">
        <v>-1.1130173615165073</v>
      </c>
      <c r="G50">
        <v>-0.47367250085112589</v>
      </c>
      <c r="H50">
        <v>0.23926194189948347</v>
      </c>
      <c r="I50">
        <v>-2.0113412653497917</v>
      </c>
      <c r="J50">
        <v>-1.9270966873909785</v>
      </c>
      <c r="K50">
        <v>-1.9254156222514365</v>
      </c>
      <c r="L50">
        <v>-0.83702724127776507</v>
      </c>
      <c r="M50">
        <v>-0.95434894625800781</v>
      </c>
      <c r="N50">
        <v>-1.1234959180153195</v>
      </c>
      <c r="O50">
        <v>-1.2711266583214387</v>
      </c>
      <c r="P50">
        <v>-1.2266492088808254</v>
      </c>
      <c r="Q50">
        <v>-1.1566798339875828</v>
      </c>
      <c r="R50">
        <v>-0.76295446878712436</v>
      </c>
      <c r="S50">
        <v>-1.5631798503067265</v>
      </c>
      <c r="T50">
        <v>-1.143905182868898</v>
      </c>
      <c r="U50">
        <v>0.24256858156814912</v>
      </c>
      <c r="V50">
        <v>0.30660388255713694</v>
      </c>
      <c r="W50">
        <v>0.26086931496097915</v>
      </c>
      <c r="X50">
        <v>0.3017532863313267</v>
      </c>
    </row>
    <row r="51" spans="1:24">
      <c r="A51" s="1" t="s">
        <v>4</v>
      </c>
      <c r="B51" s="1">
        <v>13063040509</v>
      </c>
      <c r="C51">
        <v>-2.1722462326069536</v>
      </c>
      <c r="D51">
        <v>-1.7881949916224424</v>
      </c>
      <c r="E51">
        <v>-0.9458523177940239</v>
      </c>
      <c r="F51">
        <v>-1.1023862736377141</v>
      </c>
      <c r="G51">
        <v>-0.437960716573773</v>
      </c>
      <c r="H51">
        <v>1.0869469571820043</v>
      </c>
      <c r="I51">
        <v>0.30978989247354172</v>
      </c>
      <c r="J51">
        <v>0.53006979210031924</v>
      </c>
      <c r="K51">
        <v>1.0842303069922581</v>
      </c>
      <c r="L51">
        <v>-0.12712671341848727</v>
      </c>
      <c r="M51">
        <v>-0.71008258644175304</v>
      </c>
      <c r="N51">
        <v>0.37816060156185166</v>
      </c>
      <c r="O51">
        <v>0.100528458794055</v>
      </c>
      <c r="P51">
        <v>-1.3916846649661443</v>
      </c>
      <c r="Q51">
        <v>-0.21048663255622868</v>
      </c>
      <c r="R51">
        <v>-0.72141481179705169</v>
      </c>
      <c r="S51">
        <v>0.49572446189136338</v>
      </c>
      <c r="T51">
        <v>-0.40576954776299767</v>
      </c>
      <c r="U51">
        <v>0.52501533103125697</v>
      </c>
      <c r="V51">
        <v>0.31874409752017763</v>
      </c>
      <c r="W51">
        <v>0.73991897165809051</v>
      </c>
      <c r="X51">
        <v>0.50804057126962499</v>
      </c>
    </row>
    <row r="52" spans="1:24">
      <c r="A52" s="1" t="s">
        <v>4</v>
      </c>
      <c r="B52" s="1">
        <v>13063040510</v>
      </c>
      <c r="C52">
        <v>-1.7633734867777391</v>
      </c>
      <c r="D52">
        <v>-1.7403990893092145</v>
      </c>
      <c r="E52">
        <v>-1.0752391185174253</v>
      </c>
      <c r="F52">
        <v>-0.92697332363762308</v>
      </c>
      <c r="G52">
        <v>-1.6521613820037753</v>
      </c>
      <c r="H52">
        <v>-0.51290926884416177</v>
      </c>
      <c r="I52">
        <v>0.21935621099990529</v>
      </c>
      <c r="J52">
        <v>-0.46661219355679312</v>
      </c>
      <c r="K52">
        <v>-0.84856983105415162</v>
      </c>
      <c r="L52">
        <v>-0.54123535466973272</v>
      </c>
      <c r="M52">
        <v>-1.0201129662085384</v>
      </c>
      <c r="N52">
        <v>-0.81493635919809249</v>
      </c>
      <c r="O52">
        <v>-0.73251862804048573</v>
      </c>
      <c r="P52">
        <v>-0.34145903533229732</v>
      </c>
      <c r="Q52">
        <v>-0.80353034476709162</v>
      </c>
      <c r="R52">
        <v>-1.0645284940128619</v>
      </c>
      <c r="S52">
        <v>-0.61880579309355921</v>
      </c>
      <c r="T52">
        <v>-0.72725674719485356</v>
      </c>
      <c r="U52">
        <v>0.3479867193797439</v>
      </c>
      <c r="V52">
        <v>0.21846705720046913</v>
      </c>
      <c r="W52">
        <v>0.48059884062244163</v>
      </c>
      <c r="X52">
        <v>0.41819431760148973</v>
      </c>
    </row>
    <row r="53" spans="1:24">
      <c r="A53" s="1" t="s">
        <v>4</v>
      </c>
      <c r="B53" s="1">
        <v>13063040512</v>
      </c>
      <c r="C53">
        <v>-0.88600071968588201</v>
      </c>
      <c r="D53">
        <v>-1.5683338409815948</v>
      </c>
      <c r="E53">
        <v>-1.2190022304323158</v>
      </c>
      <c r="F53">
        <v>-0.35289457818277986</v>
      </c>
      <c r="G53">
        <v>-0.90221391217936231</v>
      </c>
      <c r="H53">
        <v>0.23926194189948347</v>
      </c>
      <c r="I53">
        <v>-0.509137334204388</v>
      </c>
      <c r="J53">
        <v>-0.39260115501789861</v>
      </c>
      <c r="K53">
        <v>-0.74732791906124429</v>
      </c>
      <c r="L53">
        <v>3.3446025025873218E-2</v>
      </c>
      <c r="M53">
        <v>-1.7998863456219691</v>
      </c>
      <c r="N53">
        <v>-0.23895851607260221</v>
      </c>
      <c r="O53">
        <v>5.025837596783278E-2</v>
      </c>
      <c r="P53">
        <v>-0.70153639406390178</v>
      </c>
      <c r="Q53">
        <v>-0.59465854735832169</v>
      </c>
      <c r="R53">
        <v>-0.74261723910954835</v>
      </c>
      <c r="S53">
        <v>-0.36882768301775654</v>
      </c>
      <c r="T53">
        <v>-0.67253071994766012</v>
      </c>
      <c r="U53">
        <v>0.41033673430627154</v>
      </c>
      <c r="V53">
        <v>0.31254756042856247</v>
      </c>
      <c r="W53">
        <v>0.53876178054350998</v>
      </c>
      <c r="X53">
        <v>0.43348863891502881</v>
      </c>
    </row>
    <row r="54" spans="1:24">
      <c r="A54" s="1" t="s">
        <v>4</v>
      </c>
      <c r="B54" s="1">
        <v>13063040513</v>
      </c>
      <c r="C54">
        <v>-0.75822798661425306</v>
      </c>
      <c r="D54">
        <v>-1.3771502317286837</v>
      </c>
      <c r="E54">
        <v>-1.1231601558223889</v>
      </c>
      <c r="F54">
        <v>-0.3954189296979535</v>
      </c>
      <c r="G54">
        <v>-0.2951135794643609</v>
      </c>
      <c r="H54">
        <v>-0.30994243419905121</v>
      </c>
      <c r="I54">
        <v>0.83229560765455191</v>
      </c>
      <c r="J54">
        <v>0.35737736884289878</v>
      </c>
      <c r="K54">
        <v>0.403148353585428</v>
      </c>
      <c r="L54">
        <v>-5.9517139336651224E-2</v>
      </c>
      <c r="M54">
        <v>-1.6119891457633113</v>
      </c>
      <c r="N54">
        <v>0.45015783195253783</v>
      </c>
      <c r="O54">
        <v>-3.5918908877119647E-2</v>
      </c>
      <c r="P54">
        <v>-0.67152994750293493</v>
      </c>
      <c r="Q54">
        <v>-0.24106053875359582</v>
      </c>
      <c r="R54">
        <v>-0.4895311014103057</v>
      </c>
      <c r="S54">
        <v>0.23366952769722518</v>
      </c>
      <c r="T54">
        <v>-0.46732004254770698</v>
      </c>
      <c r="U54">
        <v>0.51588875898363185</v>
      </c>
      <c r="V54">
        <v>0.38651350859632944</v>
      </c>
      <c r="W54">
        <v>0.67894609131696282</v>
      </c>
      <c r="X54">
        <v>0.49083901121498141</v>
      </c>
    </row>
    <row r="55" spans="1:24">
      <c r="A55" s="1" t="s">
        <v>4</v>
      </c>
      <c r="B55" s="1">
        <v>13063040514</v>
      </c>
      <c r="C55">
        <v>-0.62193707133784737</v>
      </c>
      <c r="D55">
        <v>-1.1668482615504812</v>
      </c>
      <c r="E55">
        <v>-1.1854575043188413</v>
      </c>
      <c r="F55">
        <v>-0.77282254939511896</v>
      </c>
      <c r="G55">
        <v>-1.2236199706755388</v>
      </c>
      <c r="H55">
        <v>-1.1456882239142128</v>
      </c>
      <c r="I55">
        <v>-0.69000469715166046</v>
      </c>
      <c r="J55">
        <v>-0.81693110930756052</v>
      </c>
      <c r="K55">
        <v>-1.6216898862727154</v>
      </c>
      <c r="L55">
        <v>-1.3018430630903874</v>
      </c>
      <c r="M55">
        <v>-1.386512505932922</v>
      </c>
      <c r="N55">
        <v>-0.57837403077155169</v>
      </c>
      <c r="O55">
        <v>-1.4793884300300737</v>
      </c>
      <c r="P55">
        <v>-0.65652672422245162</v>
      </c>
      <c r="Q55">
        <v>-1.0814538432261902</v>
      </c>
      <c r="R55">
        <v>-0.97233975404910011</v>
      </c>
      <c r="S55">
        <v>-1.246821352890221</v>
      </c>
      <c r="T55">
        <v>-1.0252004227392497</v>
      </c>
      <c r="U55">
        <v>0.26502418210887929</v>
      </c>
      <c r="V55">
        <v>0.24540977173947942</v>
      </c>
      <c r="W55">
        <v>0.33447712115319328</v>
      </c>
      <c r="X55">
        <v>0.33492778910802018</v>
      </c>
    </row>
    <row r="56" spans="1:24">
      <c r="A56" s="1" t="s">
        <v>4</v>
      </c>
      <c r="B56" s="1">
        <v>13063040515</v>
      </c>
      <c r="C56">
        <v>-0.47712797385666689</v>
      </c>
      <c r="D56">
        <v>-1.0712564569240257</v>
      </c>
      <c r="E56">
        <v>-0.80208920587913346</v>
      </c>
      <c r="F56">
        <v>-0.8259779887890859</v>
      </c>
      <c r="G56">
        <v>-0.2951135794643609</v>
      </c>
      <c r="H56">
        <v>0.13180891179324836</v>
      </c>
      <c r="I56">
        <v>-0.11223395440342819</v>
      </c>
      <c r="J56">
        <v>-0.30872197800715173</v>
      </c>
      <c r="K56">
        <v>-0.3515640812707887</v>
      </c>
      <c r="L56">
        <v>0.13486038614862714</v>
      </c>
      <c r="M56">
        <v>-1.2925639060035929</v>
      </c>
      <c r="N56">
        <v>-0.16696128568191601</v>
      </c>
      <c r="O56">
        <v>-0.53861973713934241</v>
      </c>
      <c r="P56">
        <v>-1.5267136744904959</v>
      </c>
      <c r="Q56">
        <v>-0.51649933526795433</v>
      </c>
      <c r="R56">
        <v>-0.49314146393192182</v>
      </c>
      <c r="S56">
        <v>-0.17514189104310443</v>
      </c>
      <c r="T56">
        <v>-0.88121465082883677</v>
      </c>
      <c r="U56">
        <v>0.43366792645828306</v>
      </c>
      <c r="V56">
        <v>0.38545835840292747</v>
      </c>
      <c r="W56">
        <v>0.58382706677505303</v>
      </c>
      <c r="X56">
        <v>0.37516759402257732</v>
      </c>
    </row>
    <row r="57" spans="1:24">
      <c r="A57" s="1" t="s">
        <v>4</v>
      </c>
      <c r="B57" s="1">
        <v>13063040516</v>
      </c>
      <c r="C57">
        <v>-0.47712797385666689</v>
      </c>
      <c r="D57">
        <v>-0.98522383276021586</v>
      </c>
      <c r="E57">
        <v>-0.68228661261672463</v>
      </c>
      <c r="F57">
        <v>-0.79940026909210249</v>
      </c>
      <c r="G57">
        <v>-1.0450610492887737</v>
      </c>
      <c r="H57">
        <v>-0.13085405068865946</v>
      </c>
      <c r="I57">
        <v>-1.2828477201454993</v>
      </c>
      <c r="J57">
        <v>-0.99455760180090735</v>
      </c>
      <c r="K57">
        <v>-1.9254156222514365</v>
      </c>
      <c r="L57">
        <v>-0.61729612551179802</v>
      </c>
      <c r="M57">
        <v>-1.0013232462226724</v>
      </c>
      <c r="N57">
        <v>-1.082354643506356</v>
      </c>
      <c r="O57">
        <v>-0.48834965431312022</v>
      </c>
      <c r="P57">
        <v>-0.61151705438100101</v>
      </c>
      <c r="Q57">
        <v>-0.91560157323835656</v>
      </c>
      <c r="R57">
        <v>-0.77182878692123469</v>
      </c>
      <c r="S57">
        <v>-1.1790897831880474</v>
      </c>
      <c r="T57">
        <v>-0.79588614960578741</v>
      </c>
      <c r="U57">
        <v>0.31453250078869799</v>
      </c>
      <c r="V57">
        <v>0.30401030962936193</v>
      </c>
      <c r="W57">
        <v>0.35023636990562435</v>
      </c>
      <c r="X57">
        <v>0.39901441025524942</v>
      </c>
    </row>
    <row r="58" spans="1:24">
      <c r="A58" s="1" t="s">
        <v>4</v>
      </c>
      <c r="B58" s="1">
        <v>13063040518</v>
      </c>
      <c r="C58">
        <v>-0.14491886787043062</v>
      </c>
      <c r="D58">
        <v>-0.83227694535788677</v>
      </c>
      <c r="E58">
        <v>-0.5385235007018343</v>
      </c>
      <c r="F58">
        <v>-0.91634223575882967</v>
      </c>
      <c r="G58">
        <v>-2.3663970675508352</v>
      </c>
      <c r="H58">
        <v>-1.1576274494815724</v>
      </c>
      <c r="I58">
        <v>-1.9259316772913577</v>
      </c>
      <c r="J58">
        <v>-1.2165907174175909</v>
      </c>
      <c r="K58">
        <v>-1.0326460346776192</v>
      </c>
      <c r="L58">
        <v>-0.21163868102078209</v>
      </c>
      <c r="M58">
        <v>-1.0952718461520019</v>
      </c>
      <c r="N58">
        <v>-0.568088712144311</v>
      </c>
      <c r="O58">
        <v>-1.6876502017387089</v>
      </c>
      <c r="P58">
        <v>-1.886791033222101</v>
      </c>
      <c r="Q58">
        <v>-1.085248264737303</v>
      </c>
      <c r="R58">
        <v>-1.1260025348589637</v>
      </c>
      <c r="S58">
        <v>-0.820291811038664</v>
      </c>
      <c r="T58">
        <v>-1.3094504483142808</v>
      </c>
      <c r="U58">
        <v>0.26389151489008561</v>
      </c>
      <c r="V58">
        <v>0.20050089848382932</v>
      </c>
      <c r="W58">
        <v>0.43371865918126357</v>
      </c>
      <c r="X58">
        <v>0.25548823459971853</v>
      </c>
    </row>
    <row r="59" spans="1:24">
      <c r="A59" s="1" t="s">
        <v>4</v>
      </c>
      <c r="B59" s="1">
        <v>13063040519</v>
      </c>
      <c r="C59">
        <v>-0.93710981291453399</v>
      </c>
      <c r="D59">
        <v>-1.6448072846827591</v>
      </c>
      <c r="E59">
        <v>-0.99856545882948389</v>
      </c>
      <c r="F59">
        <v>-0.85787125242546602</v>
      </c>
      <c r="G59">
        <v>2.6292479031816276E-2</v>
      </c>
      <c r="H59">
        <v>0.50192490438139137</v>
      </c>
      <c r="I59">
        <v>-1.5541487645664083</v>
      </c>
      <c r="J59">
        <v>-1.4139534868546428</v>
      </c>
      <c r="K59">
        <v>-1.9070080018890903</v>
      </c>
      <c r="L59">
        <v>-0.29615064862307705</v>
      </c>
      <c r="M59">
        <v>-1.865650365572499</v>
      </c>
      <c r="N59">
        <v>-0.39323829548121586</v>
      </c>
      <c r="O59">
        <v>-0.78997015127045389</v>
      </c>
      <c r="P59">
        <v>-0.37146548189326428</v>
      </c>
      <c r="Q59">
        <v>-0.94713242978135759</v>
      </c>
      <c r="R59">
        <v>-0.78061217000077765</v>
      </c>
      <c r="S59">
        <v>-1.2057040457889368</v>
      </c>
      <c r="T59">
        <v>-0.85508107355435814</v>
      </c>
      <c r="U59">
        <v>0.3051202708922181</v>
      </c>
      <c r="V59">
        <v>0.3014433130190175</v>
      </c>
      <c r="W59">
        <v>0.34404397267440412</v>
      </c>
      <c r="X59">
        <v>0.38247116323842201</v>
      </c>
    </row>
    <row r="60" spans="1:24">
      <c r="A60" s="1" t="s">
        <v>4</v>
      </c>
      <c r="B60" s="1">
        <v>13063040520</v>
      </c>
      <c r="C60">
        <v>-1.9252189486684699</v>
      </c>
      <c r="D60">
        <v>-1.7595174502345059</v>
      </c>
      <c r="E60">
        <v>-0.99377335509898745</v>
      </c>
      <c r="F60">
        <v>-1.0704930100013339</v>
      </c>
      <c r="G60">
        <v>-0.97363748073406808</v>
      </c>
      <c r="H60">
        <v>-2.7097267732383008</v>
      </c>
      <c r="I60">
        <v>-0.795510658870903</v>
      </c>
      <c r="J60">
        <v>-0.97482132485720219</v>
      </c>
      <c r="K60">
        <v>-1.4284098724680743</v>
      </c>
      <c r="L60">
        <v>5.8799615306561775E-2</v>
      </c>
      <c r="M60">
        <v>-0.88858492630747865</v>
      </c>
      <c r="N60">
        <v>-0.26981447195432501</v>
      </c>
      <c r="O60">
        <v>-0.54580117754308854</v>
      </c>
      <c r="P60">
        <v>-0.71653961734438554</v>
      </c>
      <c r="Q60">
        <v>-0.94926254156673684</v>
      </c>
      <c r="R60">
        <v>-1.4611253824066526</v>
      </c>
      <c r="S60">
        <v>-0.78147719400623827</v>
      </c>
      <c r="T60">
        <v>-0.60518504828731945</v>
      </c>
      <c r="U60">
        <v>0.30448441433685147</v>
      </c>
      <c r="V60">
        <v>0.1025592277274346</v>
      </c>
      <c r="W60">
        <v>0.44274973889392982</v>
      </c>
      <c r="X60">
        <v>0.45230978112578879</v>
      </c>
    </row>
    <row r="61" spans="1:24">
      <c r="A61" s="1" t="s">
        <v>4</v>
      </c>
      <c r="B61" s="1">
        <v>13063040521</v>
      </c>
      <c r="C61">
        <v>-0.93710981291453399</v>
      </c>
      <c r="D61">
        <v>-1.6448072846827591</v>
      </c>
      <c r="E61">
        <v>-1.2094180229713232</v>
      </c>
      <c r="F61">
        <v>-0.77282254939511896</v>
      </c>
      <c r="G61">
        <v>-2.2235499304414232</v>
      </c>
      <c r="H61">
        <v>0.59743870892026696</v>
      </c>
      <c r="I61">
        <v>-1.1723176650110545</v>
      </c>
      <c r="J61">
        <v>-0.43700777814123559</v>
      </c>
      <c r="K61">
        <v>0.34792549249838756</v>
      </c>
      <c r="L61">
        <v>-1.3694526371722235</v>
      </c>
      <c r="M61">
        <v>-1.865650365572499</v>
      </c>
      <c r="N61">
        <v>-0.81493635919809249</v>
      </c>
      <c r="O61">
        <v>-0.4165352502756598</v>
      </c>
      <c r="P61">
        <v>-1.3916846649661443</v>
      </c>
      <c r="Q61">
        <v>-0.88672601570251464</v>
      </c>
      <c r="R61">
        <v>-1.0517980794994211</v>
      </c>
      <c r="S61">
        <v>-0.4861783076050239</v>
      </c>
      <c r="T61">
        <v>-1.1222016600030988</v>
      </c>
      <c r="U61">
        <v>0.32315210125992921</v>
      </c>
      <c r="V61">
        <v>0.22218759752170289</v>
      </c>
      <c r="W61">
        <v>0.51145756048400415</v>
      </c>
      <c r="X61">
        <v>0.30781878512673388</v>
      </c>
    </row>
    <row r="62" spans="1:24">
      <c r="A62" s="1" t="s">
        <v>4</v>
      </c>
      <c r="B62" s="1">
        <v>13063040522</v>
      </c>
      <c r="C62">
        <v>-0.93710981291453399</v>
      </c>
      <c r="D62">
        <v>-1.6448072846827591</v>
      </c>
      <c r="E62">
        <v>-1.1327443632833818</v>
      </c>
      <c r="F62">
        <v>-0.61335623121321803</v>
      </c>
      <c r="G62">
        <v>-0.75936677506995021</v>
      </c>
      <c r="H62">
        <v>1.1347038594514423</v>
      </c>
      <c r="I62">
        <v>-0.29812541076590293</v>
      </c>
      <c r="J62">
        <v>-1.5225030100450216</v>
      </c>
      <c r="K62">
        <v>-1.4007984419245543</v>
      </c>
      <c r="L62">
        <v>-0.88773442183914186</v>
      </c>
      <c r="M62">
        <v>-1.865650365572499</v>
      </c>
      <c r="N62">
        <v>-0.61951530528051557</v>
      </c>
      <c r="O62">
        <v>-0.84742167450042249</v>
      </c>
      <c r="P62">
        <v>-2.1568490522708048</v>
      </c>
      <c r="Q62">
        <v>-1.0833207977717969</v>
      </c>
      <c r="R62">
        <v>-0.60725800263975771</v>
      </c>
      <c r="S62">
        <v>-1.2703452912695725</v>
      </c>
      <c r="T62">
        <v>-1.3723590994060604</v>
      </c>
      <c r="U62">
        <v>0.26446688023648757</v>
      </c>
      <c r="V62">
        <v>0.35210711260226096</v>
      </c>
      <c r="W62">
        <v>0.32900375624836126</v>
      </c>
      <c r="X62">
        <v>0.23790710964699616</v>
      </c>
    </row>
    <row r="63" spans="1:24">
      <c r="A63" s="1" t="s">
        <v>4</v>
      </c>
      <c r="B63" s="1">
        <v>13063040523</v>
      </c>
      <c r="C63">
        <v>-0.64749161795217303</v>
      </c>
      <c r="D63">
        <v>-1.2146441638637091</v>
      </c>
      <c r="E63">
        <v>-1.3388048236947245</v>
      </c>
      <c r="F63">
        <v>-0.35289457818277986</v>
      </c>
      <c r="G63">
        <v>-1.8307203033905401</v>
      </c>
      <c r="H63">
        <v>-7.1157922851862204E-2</v>
      </c>
      <c r="I63">
        <v>-0.1725230753858524</v>
      </c>
      <c r="J63">
        <v>-0.86133773243089706</v>
      </c>
      <c r="K63">
        <v>-0.17669168782849462</v>
      </c>
      <c r="L63">
        <v>-0.17783389397986421</v>
      </c>
      <c r="M63">
        <v>-1.4334868058975863</v>
      </c>
      <c r="N63">
        <v>-1.5657646189866781</v>
      </c>
      <c r="O63">
        <v>-1.2495823371102004</v>
      </c>
      <c r="P63">
        <v>0.36369245885042845</v>
      </c>
      <c r="Q63">
        <v>-0.72686896027215731</v>
      </c>
      <c r="R63">
        <v>-0.80403378361737732</v>
      </c>
      <c r="S63">
        <v>-0.40528777141308531</v>
      </c>
      <c r="T63">
        <v>-0.97128532578600923</v>
      </c>
      <c r="U63">
        <v>0.37087079720568944</v>
      </c>
      <c r="V63">
        <v>0.29459820536310322</v>
      </c>
      <c r="W63">
        <v>0.53027853402960001</v>
      </c>
      <c r="X63">
        <v>0.34999547916212981</v>
      </c>
    </row>
    <row r="64" spans="1:24">
      <c r="A64" s="1" t="s">
        <v>4</v>
      </c>
      <c r="B64" s="1">
        <v>13063040524</v>
      </c>
      <c r="C64">
        <v>-0.73267343999992607</v>
      </c>
      <c r="D64">
        <v>-1.3293543294154559</v>
      </c>
      <c r="E64">
        <v>-0.91230759168054953</v>
      </c>
      <c r="F64">
        <v>-0.67714275848597838</v>
      </c>
      <c r="G64">
        <v>9.7716047586522026E-2</v>
      </c>
      <c r="H64">
        <v>-1.9336771113599365</v>
      </c>
      <c r="I64">
        <v>-0.53425780128039813</v>
      </c>
      <c r="J64">
        <v>-0.33832639342270959</v>
      </c>
      <c r="K64">
        <v>0.14544166851257365</v>
      </c>
      <c r="L64">
        <v>-0.26234586158215917</v>
      </c>
      <c r="M64">
        <v>-1.5650148457986468</v>
      </c>
      <c r="N64">
        <v>-0.43437956999017929</v>
      </c>
      <c r="O64">
        <v>-0.4165352502756598</v>
      </c>
      <c r="P64">
        <v>-0.23643647236891274</v>
      </c>
      <c r="Q64">
        <v>-0.55835916327188218</v>
      </c>
      <c r="R64">
        <v>-0.86024242637653181</v>
      </c>
      <c r="S64">
        <v>-0.15174352883076503</v>
      </c>
      <c r="T64">
        <v>-0.66309153460834969</v>
      </c>
      <c r="U64">
        <v>0.42117241038935693</v>
      </c>
      <c r="V64">
        <v>0.27817089095268388</v>
      </c>
      <c r="W64">
        <v>0.58927121360532952</v>
      </c>
      <c r="X64">
        <v>0.43612661467865171</v>
      </c>
    </row>
    <row r="65" spans="1:24">
      <c r="A65" s="1" t="s">
        <v>4</v>
      </c>
      <c r="B65" s="1">
        <v>13063040525</v>
      </c>
      <c r="C65">
        <v>-0.14491886787043062</v>
      </c>
      <c r="D65">
        <v>-0.83227694535788677</v>
      </c>
      <c r="E65">
        <v>-1.3052600975812503</v>
      </c>
      <c r="F65">
        <v>-0.91634223575882967</v>
      </c>
      <c r="G65">
        <v>0.24056318469593416</v>
      </c>
      <c r="H65">
        <v>-0.62036229895039707</v>
      </c>
      <c r="I65">
        <v>1.8392474391824433E-2</v>
      </c>
      <c r="J65">
        <v>-1.0044257402727601</v>
      </c>
      <c r="K65">
        <v>-1.2811489095693001</v>
      </c>
      <c r="L65">
        <v>0.17711636994977462</v>
      </c>
      <c r="M65">
        <v>-1.0952718461520019</v>
      </c>
      <c r="N65">
        <v>-0.50637680038086552</v>
      </c>
      <c r="O65">
        <v>3.5895495160340754E-2</v>
      </c>
      <c r="P65">
        <v>-0.67152994750293493</v>
      </c>
      <c r="Q65">
        <v>-0.59024696170849655</v>
      </c>
      <c r="R65">
        <v>-0.50860068377586232</v>
      </c>
      <c r="S65">
        <v>-0.7028194266307618</v>
      </c>
      <c r="T65">
        <v>-0.55932077471886543</v>
      </c>
      <c r="U65">
        <v>0.4116536302899737</v>
      </c>
      <c r="V65">
        <v>0.38094030828731879</v>
      </c>
      <c r="W65">
        <v>0.46105120935787536</v>
      </c>
      <c r="X65">
        <v>0.46512750190788643</v>
      </c>
    </row>
    <row r="66" spans="1:24">
      <c r="A66" s="1" t="s">
        <v>4</v>
      </c>
      <c r="B66" s="1">
        <v>13063040526</v>
      </c>
      <c r="C66">
        <v>-0.17899159668953113</v>
      </c>
      <c r="D66">
        <v>-0.85139530628317817</v>
      </c>
      <c r="E66">
        <v>-1.3052600975812503</v>
      </c>
      <c r="F66">
        <v>-0.91634223575882967</v>
      </c>
      <c r="G66">
        <v>-0.9379256964567152</v>
      </c>
      <c r="H66">
        <v>3.6295107254372891E-2</v>
      </c>
      <c r="I66">
        <v>-1.4134741489407519</v>
      </c>
      <c r="J66">
        <v>-1.1623159558224014</v>
      </c>
      <c r="K66">
        <v>-0.5724555256189503</v>
      </c>
      <c r="L66">
        <v>-9.3321926377569239E-2</v>
      </c>
      <c r="M66">
        <v>-1.1140615661378674</v>
      </c>
      <c r="N66">
        <v>0.22388082215323818</v>
      </c>
      <c r="O66">
        <v>-0.99105048257534323</v>
      </c>
      <c r="P66">
        <v>-0.44648159829568196</v>
      </c>
      <c r="Q66">
        <v>-0.662197271564957</v>
      </c>
      <c r="R66">
        <v>-0.79529913920798345</v>
      </c>
      <c r="S66">
        <v>-0.60936446927297372</v>
      </c>
      <c r="T66">
        <v>-0.58192820621391361</v>
      </c>
      <c r="U66">
        <v>0.39017584846795422</v>
      </c>
      <c r="V66">
        <v>0.29715095780352668</v>
      </c>
      <c r="W66">
        <v>0.48279557356832059</v>
      </c>
      <c r="X66">
        <v>0.45880938713231006</v>
      </c>
    </row>
    <row r="67" spans="1:24">
      <c r="A67" s="1" t="s">
        <v>4</v>
      </c>
      <c r="B67" s="1">
        <v>13063040606</v>
      </c>
      <c r="C67">
        <v>-0.60490070692829645</v>
      </c>
      <c r="D67">
        <v>-0.51682399009058311</v>
      </c>
      <c r="E67">
        <v>-0.99377335509898745</v>
      </c>
      <c r="F67">
        <v>-1.1023862736377141</v>
      </c>
      <c r="G67">
        <v>-0.25940179518700801</v>
      </c>
      <c r="H67">
        <v>0.50192490438139137</v>
      </c>
      <c r="I67">
        <v>-0.43880002639155941</v>
      </c>
      <c r="J67">
        <v>-0.77745855542015019</v>
      </c>
      <c r="K67">
        <v>-1.2995565299316472</v>
      </c>
      <c r="L67">
        <v>-0.83702724127776507</v>
      </c>
      <c r="M67">
        <v>3.2111352999946233E-2</v>
      </c>
      <c r="N67">
        <v>-0.97950145723394699</v>
      </c>
      <c r="O67">
        <v>-0.27290644220073901</v>
      </c>
      <c r="P67">
        <v>-0.23643647236891274</v>
      </c>
      <c r="Q67">
        <v>-0.60775600577752997</v>
      </c>
      <c r="R67">
        <v>-0.4877373204218225</v>
      </c>
      <c r="S67">
        <v>-0.97134744220985425</v>
      </c>
      <c r="T67">
        <v>-0.36418325470091312</v>
      </c>
      <c r="U67">
        <v>0.40642703113873935</v>
      </c>
      <c r="V67">
        <v>0.38703775189477563</v>
      </c>
      <c r="W67">
        <v>0.39857222336780451</v>
      </c>
      <c r="X67">
        <v>0.51966272183168938</v>
      </c>
    </row>
    <row r="68" spans="1:24">
      <c r="A68" s="1" t="s">
        <v>4</v>
      </c>
      <c r="B68" s="1">
        <v>13063040608</v>
      </c>
      <c r="C68">
        <v>-0.60490070692829645</v>
      </c>
      <c r="D68">
        <v>-0.51682399009058311</v>
      </c>
      <c r="E68">
        <v>-0.31808672909900215</v>
      </c>
      <c r="F68">
        <v>-1.1130173615165073</v>
      </c>
      <c r="G68">
        <v>-1.187908186398186</v>
      </c>
      <c r="H68">
        <v>-0.32188165976641059</v>
      </c>
      <c r="I68">
        <v>0.41027176077758204</v>
      </c>
      <c r="J68">
        <v>0.52020165362846671</v>
      </c>
      <c r="K68">
        <v>3.4995946338492838E-2</v>
      </c>
      <c r="L68">
        <v>0.52361543711918401</v>
      </c>
      <c r="M68">
        <v>3.2111352999946233E-2</v>
      </c>
      <c r="N68">
        <v>0.53244038097046509</v>
      </c>
      <c r="O68">
        <v>0.42369327696262682</v>
      </c>
      <c r="P68">
        <v>-0.44648159829568196</v>
      </c>
      <c r="Q68">
        <v>-8.9062133827791014E-3</v>
      </c>
      <c r="R68">
        <v>-0.52176383900305756</v>
      </c>
      <c r="S68">
        <v>0.35960434569538119</v>
      </c>
      <c r="T68">
        <v>0.13544085315933907</v>
      </c>
      <c r="U68">
        <v>0.58518880729891776</v>
      </c>
      <c r="V68">
        <v>0.37709329688594362</v>
      </c>
      <c r="W68">
        <v>0.70824761396219083</v>
      </c>
      <c r="X68">
        <v>0.65929302254928579</v>
      </c>
    </row>
    <row r="69" spans="1:24">
      <c r="A69" s="1" t="s">
        <v>4</v>
      </c>
      <c r="B69" s="1">
        <v>13063040609</v>
      </c>
      <c r="C69">
        <v>-0.6730461645664999</v>
      </c>
      <c r="D69">
        <v>-0.9087503890590517</v>
      </c>
      <c r="E69">
        <v>-0.34683935148198031</v>
      </c>
      <c r="F69">
        <v>-0.67182721454658167</v>
      </c>
      <c r="G69">
        <v>-0.75936677506995021</v>
      </c>
      <c r="H69">
        <v>-1.1461795015064955E-2</v>
      </c>
      <c r="I69">
        <v>1.1136448389058651</v>
      </c>
      <c r="J69">
        <v>0.71756442306551871</v>
      </c>
      <c r="K69">
        <v>0.67005884883945621</v>
      </c>
      <c r="L69">
        <v>-0.25389466482192957</v>
      </c>
      <c r="M69">
        <v>-0.62552884650535645</v>
      </c>
      <c r="N69">
        <v>0.38844592018909252</v>
      </c>
      <c r="O69">
        <v>0.24415726686897582</v>
      </c>
      <c r="P69">
        <v>-0.1164106861250444</v>
      </c>
      <c r="Q69">
        <v>9.3514902035996827E-3</v>
      </c>
      <c r="R69">
        <v>-0.32252097869046631</v>
      </c>
      <c r="S69">
        <v>0.37790953569434849</v>
      </c>
      <c r="T69">
        <v>-2.7334086393083129E-2</v>
      </c>
      <c r="U69">
        <v>0.59063888770832318</v>
      </c>
      <c r="V69">
        <v>0.43532322292081721</v>
      </c>
      <c r="W69">
        <v>0.71250672155297468</v>
      </c>
      <c r="X69">
        <v>0.61380219574284489</v>
      </c>
    </row>
    <row r="70" spans="1:24">
      <c r="A70" s="1" t="s">
        <v>4</v>
      </c>
      <c r="B70" s="1">
        <v>13063040611</v>
      </c>
      <c r="C70">
        <v>-0.81785526204767922</v>
      </c>
      <c r="D70">
        <v>-1.1955258029384184</v>
      </c>
      <c r="E70">
        <v>-0.56248401935431602</v>
      </c>
      <c r="F70">
        <v>-1.0067064827285734</v>
      </c>
      <c r="G70">
        <v>6.2004263309169153E-2</v>
      </c>
      <c r="H70">
        <v>-1.3605942841266829</v>
      </c>
      <c r="I70">
        <v>-1.4335705226015598</v>
      </c>
      <c r="J70">
        <v>-1.5570414946965054</v>
      </c>
      <c r="K70">
        <v>-0.3883793219954827</v>
      </c>
      <c r="L70">
        <v>-1.7413052946223213</v>
      </c>
      <c r="M70">
        <v>-0.86979520632161256</v>
      </c>
      <c r="N70">
        <v>-1.9874626827035553</v>
      </c>
      <c r="O70">
        <v>-1.6661058805274709</v>
      </c>
      <c r="P70">
        <v>-1.4216911115271114</v>
      </c>
      <c r="Q70">
        <v>-1.2057590037513179</v>
      </c>
      <c r="R70">
        <v>-0.90210458721258013</v>
      </c>
      <c r="S70">
        <v>-1.2289087037714366</v>
      </c>
      <c r="T70">
        <v>-1.4862637202699374</v>
      </c>
      <c r="U70">
        <v>0.22791803034336233</v>
      </c>
      <c r="V70">
        <v>0.26593642229810477</v>
      </c>
      <c r="W70">
        <v>0.33864489542033654</v>
      </c>
      <c r="X70">
        <v>0.20607410516596431</v>
      </c>
    </row>
    <row r="71" spans="1:24">
      <c r="A71" s="1" t="s">
        <v>4</v>
      </c>
      <c r="B71" s="1">
        <v>13063040612</v>
      </c>
      <c r="C71">
        <v>-0.63897343574739818</v>
      </c>
      <c r="D71">
        <v>-0.899191208596406</v>
      </c>
      <c r="E71">
        <v>-0.23182886195006763</v>
      </c>
      <c r="F71">
        <v>-1.0864396418195239</v>
      </c>
      <c r="G71">
        <v>-0.54509606940583233</v>
      </c>
      <c r="H71">
        <v>-1.1098705472121342</v>
      </c>
      <c r="I71">
        <v>-1.5993656053032264</v>
      </c>
      <c r="J71">
        <v>-0.96988725562127587</v>
      </c>
      <c r="K71">
        <v>-1.0326460346776192</v>
      </c>
      <c r="L71">
        <v>-0.68490569959363412</v>
      </c>
      <c r="M71">
        <v>-0.32489332673150489</v>
      </c>
      <c r="N71">
        <v>-0.93836018272498312</v>
      </c>
      <c r="O71">
        <v>-0.57452693915807262</v>
      </c>
      <c r="P71">
        <v>-0.416475151734715</v>
      </c>
      <c r="Q71">
        <v>-0.77744779271722475</v>
      </c>
      <c r="R71">
        <v>-0.87296648143351263</v>
      </c>
      <c r="S71">
        <v>-0.89581299663084302</v>
      </c>
      <c r="T71">
        <v>-0.56356390008731894</v>
      </c>
      <c r="U71">
        <v>0.35577258386602739</v>
      </c>
      <c r="V71">
        <v>0.27445220922090574</v>
      </c>
      <c r="W71">
        <v>0.41614698388923987</v>
      </c>
      <c r="X71">
        <v>0.46394167267775382</v>
      </c>
    </row>
    <row r="72" spans="1:24">
      <c r="A72" s="1" t="s">
        <v>4</v>
      </c>
      <c r="B72" s="1">
        <v>13063040613</v>
      </c>
      <c r="C72">
        <v>-0.74970980440947699</v>
      </c>
      <c r="D72">
        <v>-0.91830956952169662</v>
      </c>
      <c r="E72">
        <v>-0.3372551440209875</v>
      </c>
      <c r="F72">
        <v>-0.56020079181925109</v>
      </c>
      <c r="G72">
        <v>-0.22369001090965512</v>
      </c>
      <c r="H72">
        <v>0.47804645324667244</v>
      </c>
      <c r="I72">
        <v>-0.33329406467231704</v>
      </c>
      <c r="J72">
        <v>2.6794730035836718E-2</v>
      </c>
      <c r="K72">
        <v>-0.98662698377175229</v>
      </c>
      <c r="L72">
        <v>0.16021397642931567</v>
      </c>
      <c r="M72">
        <v>-0.12760126687991327</v>
      </c>
      <c r="N72">
        <v>0.1004569986263473</v>
      </c>
      <c r="O72">
        <v>0.30879023050269006</v>
      </c>
      <c r="P72">
        <v>-0.80655895702728697</v>
      </c>
      <c r="Q72">
        <v>-0.25851365015955063</v>
      </c>
      <c r="R72">
        <v>-0.37777327601524452</v>
      </c>
      <c r="S72">
        <v>-0.26653942576886663</v>
      </c>
      <c r="T72">
        <v>-0.13122824869454072</v>
      </c>
      <c r="U72">
        <v>0.51067885620989373</v>
      </c>
      <c r="V72">
        <v>0.41917540622399296</v>
      </c>
      <c r="W72">
        <v>0.56256140747561967</v>
      </c>
      <c r="X72">
        <v>0.58476682115476974</v>
      </c>
    </row>
    <row r="73" spans="1:24">
      <c r="A73" s="1" t="s">
        <v>4</v>
      </c>
      <c r="B73" s="1">
        <v>13063040614</v>
      </c>
      <c r="C73">
        <v>-0.74970980440947699</v>
      </c>
      <c r="D73">
        <v>-0.91830956952169662</v>
      </c>
      <c r="E73">
        <v>-0.15515520226212631</v>
      </c>
      <c r="F73">
        <v>-0.42199664939493697</v>
      </c>
      <c r="G73">
        <v>-0.61651963796053799</v>
      </c>
      <c r="H73">
        <v>-0.50097004327680239</v>
      </c>
      <c r="I73">
        <v>0.16911527684788508</v>
      </c>
      <c r="J73">
        <v>0.55474013827995083</v>
      </c>
      <c r="K73">
        <v>0.73448552010766976</v>
      </c>
      <c r="L73">
        <v>0.28698192783275817</v>
      </c>
      <c r="M73">
        <v>-0.12760126687991327</v>
      </c>
      <c r="N73">
        <v>-2.2966824900543404E-2</v>
      </c>
      <c r="O73">
        <v>0.68940657190123023</v>
      </c>
      <c r="P73">
        <v>0.79878593398445086</v>
      </c>
      <c r="Q73">
        <v>0.13452927599463493</v>
      </c>
      <c r="R73">
        <v>-0.45622080428252743</v>
      </c>
      <c r="S73">
        <v>0.52540252874012616</v>
      </c>
      <c r="T73">
        <v>0.33440610352630606</v>
      </c>
      <c r="U73">
        <v>0.62800552556640776</v>
      </c>
      <c r="V73">
        <v>0.39624864357133965</v>
      </c>
      <c r="W73">
        <v>0.74682423075687565</v>
      </c>
      <c r="X73">
        <v>0.71489798096506774</v>
      </c>
    </row>
    <row r="74" spans="1:24">
      <c r="A74" s="1" t="s">
        <v>4</v>
      </c>
      <c r="B74" s="1">
        <v>13063040615</v>
      </c>
      <c r="C74">
        <v>-0.63045525354262344</v>
      </c>
      <c r="D74">
        <v>-0.899191208596406</v>
      </c>
      <c r="E74">
        <v>6.0489465610209459E-2</v>
      </c>
      <c r="F74">
        <v>-0.42199664939493697</v>
      </c>
      <c r="G74">
        <v>-0.73036880623673928</v>
      </c>
      <c r="H74">
        <v>0.84816244583481548</v>
      </c>
      <c r="I74">
        <v>-0.66247266523635362</v>
      </c>
      <c r="J74">
        <v>-0.93041470173386553</v>
      </c>
      <c r="K74">
        <v>-0.76573553942359074</v>
      </c>
      <c r="L74">
        <v>-5.9517139336651224E-2</v>
      </c>
      <c r="M74">
        <v>-0.95434894625800781</v>
      </c>
      <c r="N74">
        <v>0.23416614078047904</v>
      </c>
      <c r="O74">
        <v>0.15797998202402339</v>
      </c>
      <c r="P74">
        <v>0.10863766308220854</v>
      </c>
      <c r="Q74">
        <v>-0.34886328206498668</v>
      </c>
      <c r="R74">
        <v>-0.3479760959374335</v>
      </c>
      <c r="S74">
        <v>-0.58522246016470247</v>
      </c>
      <c r="T74">
        <v>-0.1133912900928242</v>
      </c>
      <c r="U74">
        <v>0.48370871965820966</v>
      </c>
      <c r="V74">
        <v>0.42788381158043376</v>
      </c>
      <c r="W74">
        <v>0.48841274630761544</v>
      </c>
      <c r="X74">
        <v>0.58975172851664914</v>
      </c>
    </row>
    <row r="75" spans="1:24">
      <c r="A75" s="1" t="s">
        <v>4</v>
      </c>
      <c r="B75" s="1">
        <v>13063040616</v>
      </c>
      <c r="C75">
        <v>-0.64749161795217303</v>
      </c>
      <c r="D75">
        <v>-0.8800728476711146</v>
      </c>
      <c r="E75">
        <v>-0.72541554619119186</v>
      </c>
      <c r="F75">
        <v>-0.40605001757674686</v>
      </c>
      <c r="G75">
        <v>-1.0093492650114209</v>
      </c>
      <c r="H75">
        <v>-0.73975455462399153</v>
      </c>
      <c r="I75">
        <v>-0.52420961444999392</v>
      </c>
      <c r="J75">
        <v>-0.22484280099640447</v>
      </c>
      <c r="K75">
        <v>-0.48962123398838936</v>
      </c>
      <c r="L75">
        <v>4.1897221786102688E-2</v>
      </c>
      <c r="M75">
        <v>-0.93555922627214316</v>
      </c>
      <c r="N75">
        <v>4.9030405490142807E-2</v>
      </c>
      <c r="O75">
        <v>-0.56016405835058058</v>
      </c>
      <c r="P75">
        <v>-8.6404239564077445E-2</v>
      </c>
      <c r="Q75">
        <v>-0.43736123739647925</v>
      </c>
      <c r="R75">
        <v>-0.70462049478237609</v>
      </c>
      <c r="S75">
        <v>-0.22418893773289705</v>
      </c>
      <c r="T75">
        <v>-0.38327427967416461</v>
      </c>
      <c r="U75">
        <v>0.45729132437392861</v>
      </c>
      <c r="V75">
        <v>0.32365233782568475</v>
      </c>
      <c r="W75">
        <v>0.57241518583452111</v>
      </c>
      <c r="X75">
        <v>0.51432733965920252</v>
      </c>
    </row>
    <row r="76" spans="1:24">
      <c r="A76" s="1" t="s">
        <v>4</v>
      </c>
      <c r="B76" s="1">
        <v>13063040617</v>
      </c>
      <c r="C76">
        <v>-0.63045525354262344</v>
      </c>
      <c r="D76">
        <v>-0.899191208596406</v>
      </c>
      <c r="E76">
        <v>-0.73499975365218462</v>
      </c>
      <c r="F76">
        <v>-0.40605001757674686</v>
      </c>
      <c r="G76">
        <v>1.1333577916297592</v>
      </c>
      <c r="H76">
        <v>-2.0769478181682501</v>
      </c>
      <c r="I76">
        <v>-0.26295675685948883</v>
      </c>
      <c r="J76">
        <v>-1.85801971808801</v>
      </c>
      <c r="K76">
        <v>0.45837121467246839</v>
      </c>
      <c r="L76">
        <v>-3.1</v>
      </c>
      <c r="M76">
        <v>-0.95434894625800781</v>
      </c>
      <c r="N76">
        <v>-3.1</v>
      </c>
      <c r="O76">
        <v>-1.5081141916450578</v>
      </c>
      <c r="P76">
        <v>0.57373758477719794</v>
      </c>
      <c r="Q76">
        <v>-1.1003186940971019</v>
      </c>
      <c r="R76">
        <v>-0.55389185953799147</v>
      </c>
      <c r="S76">
        <v>-1.4998828344718473</v>
      </c>
      <c r="T76">
        <v>-1.2471813882814671</v>
      </c>
      <c r="U76">
        <v>0.25939286305106435</v>
      </c>
      <c r="V76">
        <v>0.36770368936645215</v>
      </c>
      <c r="W76">
        <v>0.27559676660892785</v>
      </c>
      <c r="X76">
        <v>0.27289061258948477</v>
      </c>
    </row>
    <row r="77" spans="1:24">
      <c r="A77" s="1" t="s">
        <v>4</v>
      </c>
      <c r="B77" s="1">
        <v>13063040619</v>
      </c>
      <c r="C77">
        <v>-0.14491886787043062</v>
      </c>
      <c r="D77">
        <v>-0.83227694535788677</v>
      </c>
      <c r="E77">
        <v>-0.52893929324084143</v>
      </c>
      <c r="F77">
        <v>-0.91634223575882967</v>
      </c>
      <c r="G77">
        <v>-0.75936677506995021</v>
      </c>
      <c r="H77">
        <v>0.62131716005498583</v>
      </c>
      <c r="I77">
        <v>-0.9663298349877717</v>
      </c>
      <c r="J77">
        <v>-0.69357937840940298</v>
      </c>
      <c r="K77">
        <v>-1.2443336688446067</v>
      </c>
      <c r="L77">
        <v>-0.50743056762881456</v>
      </c>
      <c r="M77">
        <v>-1.0952718461520019</v>
      </c>
      <c r="N77">
        <v>-1.0103574131156698</v>
      </c>
      <c r="O77">
        <v>0.23697582646522966</v>
      </c>
      <c r="P77">
        <v>-2.639134644214328E-2</v>
      </c>
      <c r="Q77">
        <v>-0.59757080590327005</v>
      </c>
      <c r="R77">
        <v>-0.50383668460438924</v>
      </c>
      <c r="S77">
        <v>-0.81511453829427472</v>
      </c>
      <c r="T77">
        <v>-0.47376119481114631</v>
      </c>
      <c r="U77">
        <v>0.40946740026500755</v>
      </c>
      <c r="V77">
        <v>0.38233261574039318</v>
      </c>
      <c r="W77">
        <v>0.43492326627064259</v>
      </c>
      <c r="X77">
        <v>0.48903889786303839</v>
      </c>
    </row>
    <row r="78" spans="1:24">
      <c r="A78" s="1" t="s">
        <v>4</v>
      </c>
      <c r="B78" s="1">
        <v>13063040620</v>
      </c>
      <c r="C78">
        <v>-0.14491886787043062</v>
      </c>
      <c r="D78">
        <v>-0.83227694535788677</v>
      </c>
      <c r="E78">
        <v>-0.70624713126920646</v>
      </c>
      <c r="F78">
        <v>-1.0385997463649537</v>
      </c>
      <c r="G78">
        <v>-1.4021788920623039</v>
      </c>
      <c r="H78">
        <v>-1.097931321644775</v>
      </c>
      <c r="I78">
        <v>-0.8055588457013072</v>
      </c>
      <c r="J78">
        <v>0.18468494558547829</v>
      </c>
      <c r="K78">
        <v>-0.16748787764732109</v>
      </c>
      <c r="L78">
        <v>0.40529868247597112</v>
      </c>
      <c r="M78">
        <v>-1.0952718461520019</v>
      </c>
      <c r="N78">
        <v>0.51186974371598326</v>
      </c>
      <c r="O78">
        <v>0.44523759817386499</v>
      </c>
      <c r="P78">
        <v>-1.8567845866611341</v>
      </c>
      <c r="Q78">
        <v>-0.40633567817874533</v>
      </c>
      <c r="R78">
        <v>-0.86110167861012343</v>
      </c>
      <c r="S78">
        <v>0.14083191680470944</v>
      </c>
      <c r="T78">
        <v>-0.49873727273082191</v>
      </c>
      <c r="U78">
        <v>0.46655271870446047</v>
      </c>
      <c r="V78">
        <v>0.27791976931184392</v>
      </c>
      <c r="W78">
        <v>0.65734536642501318</v>
      </c>
      <c r="X78">
        <v>0.48205881580573728</v>
      </c>
    </row>
    <row r="79" spans="1:24">
      <c r="A79" s="1" t="s">
        <v>4</v>
      </c>
      <c r="B79" s="1">
        <v>13063040621</v>
      </c>
      <c r="C79">
        <v>-0.60490070692829645</v>
      </c>
      <c r="D79">
        <v>-0.51682399009058311</v>
      </c>
      <c r="E79">
        <v>-0.9075154879500531</v>
      </c>
      <c r="F79">
        <v>-1.1130173615165073</v>
      </c>
      <c r="G79">
        <v>-1.2950435392302453</v>
      </c>
      <c r="H79">
        <v>-1.1461795015064955E-2</v>
      </c>
      <c r="I79">
        <v>-0.11725804781863011</v>
      </c>
      <c r="J79">
        <v>0.20935529176510978</v>
      </c>
      <c r="K79">
        <v>0.32951787213604122</v>
      </c>
      <c r="L79">
        <v>-3.5876201504479976E-4</v>
      </c>
      <c r="M79">
        <v>3.2111352999946233E-2</v>
      </c>
      <c r="N79">
        <v>-0.34181170234501118</v>
      </c>
      <c r="O79">
        <v>4.3076935564086642E-2</v>
      </c>
      <c r="P79">
        <v>0.19865700276510967</v>
      </c>
      <c r="Q79">
        <v>-0.16325850206791601</v>
      </c>
      <c r="R79">
        <v>-0.65228870407848294</v>
      </c>
      <c r="S79">
        <v>0.17950480062870208</v>
      </c>
      <c r="T79">
        <v>-1.6991602753967161E-2</v>
      </c>
      <c r="U79">
        <v>0.53911333122769067</v>
      </c>
      <c r="V79">
        <v>0.33894661887133593</v>
      </c>
      <c r="W79">
        <v>0.66634346876984352</v>
      </c>
      <c r="X79">
        <v>0.61669261691743826</v>
      </c>
    </row>
    <row r="80" spans="1:24">
      <c r="A80" s="1" t="s">
        <v>4</v>
      </c>
      <c r="B80" s="1">
        <v>13063040622</v>
      </c>
      <c r="C80">
        <v>-0.50268252047099382</v>
      </c>
      <c r="D80">
        <v>-0.59329743379174793</v>
      </c>
      <c r="E80">
        <v>-0.87397076183657862</v>
      </c>
      <c r="F80">
        <v>-1.0598619221225405</v>
      </c>
      <c r="G80">
        <v>-9.4193052455372357E-3</v>
      </c>
      <c r="H80">
        <v>-8.3097148419221611E-2</v>
      </c>
      <c r="I80">
        <v>-0.4990891473739838</v>
      </c>
      <c r="J80">
        <v>-0.63437054757828759</v>
      </c>
      <c r="K80">
        <v>-0.66449362743068408</v>
      </c>
      <c r="L80">
        <v>-1.4032574242131413</v>
      </c>
      <c r="M80">
        <v>-0.21215500681630986</v>
      </c>
      <c r="N80">
        <v>-0.2183878788181205</v>
      </c>
      <c r="O80">
        <v>-1.2136751350914701</v>
      </c>
      <c r="P80">
        <v>-0.10140746284456092</v>
      </c>
      <c r="Q80">
        <v>-0.61815301112827814</v>
      </c>
      <c r="R80">
        <v>-0.51734546275151483</v>
      </c>
      <c r="S80">
        <v>-0.90070719974070423</v>
      </c>
      <c r="T80">
        <v>-0.43640637089261536</v>
      </c>
      <c r="U80">
        <v>0.40332343626929085</v>
      </c>
      <c r="V80">
        <v>0.3783845939588622</v>
      </c>
      <c r="W80">
        <v>0.41500823921534008</v>
      </c>
      <c r="X80">
        <v>0.49947847676833862</v>
      </c>
    </row>
    <row r="81" spans="1:24">
      <c r="A81" s="1" t="s">
        <v>5</v>
      </c>
      <c r="B81" s="1">
        <v>13067030101</v>
      </c>
      <c r="C81">
        <v>1.0816993696172141</v>
      </c>
      <c r="D81">
        <v>1.395012102438528</v>
      </c>
      <c r="E81">
        <v>1.1818417385463558</v>
      </c>
      <c r="F81">
        <v>0.95472923090880735</v>
      </c>
      <c r="G81">
        <v>0.77623994885622916</v>
      </c>
      <c r="H81">
        <v>0.10793046065852954</v>
      </c>
      <c r="I81">
        <v>0.25452486490631943</v>
      </c>
      <c r="J81">
        <v>0.43138840738179329</v>
      </c>
      <c r="K81">
        <v>0.4307597841289485</v>
      </c>
      <c r="L81">
        <v>0.59967620796124954</v>
      </c>
      <c r="M81">
        <v>0.93401791232150366</v>
      </c>
      <c r="N81">
        <v>-0.55780339351706998</v>
      </c>
      <c r="O81">
        <v>0.28006446888770603</v>
      </c>
      <c r="P81">
        <v>0.84379560382590157</v>
      </c>
      <c r="Q81">
        <v>0.56133484999316841</v>
      </c>
      <c r="R81">
        <v>0.82171110227599775</v>
      </c>
      <c r="S81">
        <v>0.48727479982399718</v>
      </c>
      <c r="T81">
        <v>0.37501864787951034</v>
      </c>
      <c r="U81">
        <v>0.75541063357845006</v>
      </c>
      <c r="V81">
        <v>0.76973194068803608</v>
      </c>
      <c r="W81">
        <v>0.73795297076693844</v>
      </c>
      <c r="X81">
        <v>0.72624799729080269</v>
      </c>
    </row>
    <row r="82" spans="1:24">
      <c r="A82" s="1" t="s">
        <v>5</v>
      </c>
      <c r="B82" s="1">
        <v>13067030103</v>
      </c>
      <c r="C82">
        <v>0.89429936111215713</v>
      </c>
      <c r="D82">
        <v>0.92661225976889527</v>
      </c>
      <c r="E82">
        <v>0.85597868487260365</v>
      </c>
      <c r="F82">
        <v>0.24776188696904661</v>
      </c>
      <c r="G82">
        <v>0.95479887024299426</v>
      </c>
      <c r="H82">
        <v>0.93173702480633169</v>
      </c>
      <c r="I82">
        <v>0.91770519571298614</v>
      </c>
      <c r="J82">
        <v>0.45605875356142478</v>
      </c>
      <c r="K82">
        <v>0.65165122847710943</v>
      </c>
      <c r="L82">
        <v>0.70109056908400358</v>
      </c>
      <c r="M82">
        <v>0.68035669251231523</v>
      </c>
      <c r="N82">
        <v>0.35758996430736972</v>
      </c>
      <c r="O82">
        <v>0.50268912140383337</v>
      </c>
      <c r="P82">
        <v>0.63375047789913208</v>
      </c>
      <c r="Q82">
        <v>0.65498113576121786</v>
      </c>
      <c r="R82">
        <v>0.81841332621214502</v>
      </c>
      <c r="S82">
        <v>0.60293351704084597</v>
      </c>
      <c r="T82">
        <v>0.54359656403066259</v>
      </c>
      <c r="U82">
        <v>0.78336484945578511</v>
      </c>
      <c r="V82">
        <v>0.76876814576973163</v>
      </c>
      <c r="W82">
        <v>0.76486353113076988</v>
      </c>
      <c r="X82">
        <v>0.77336058604745861</v>
      </c>
    </row>
    <row r="83" spans="1:24">
      <c r="A83" s="1" t="s">
        <v>5</v>
      </c>
      <c r="B83" s="1">
        <v>13067030104</v>
      </c>
      <c r="C83">
        <v>0.75800844583575266</v>
      </c>
      <c r="D83">
        <v>0.59204094357630088</v>
      </c>
      <c r="E83">
        <v>2.3181184257144876E-3</v>
      </c>
      <c r="F83">
        <v>-0.21469043575846589</v>
      </c>
      <c r="G83">
        <v>0.27627496897328702</v>
      </c>
      <c r="H83">
        <v>0.2989580697362807</v>
      </c>
      <c r="I83">
        <v>0.87751244839136999</v>
      </c>
      <c r="J83">
        <v>-0.43207370890530922</v>
      </c>
      <c r="K83">
        <v>0.32031406195486772</v>
      </c>
      <c r="L83">
        <v>0.14331158290885676</v>
      </c>
      <c r="M83">
        <v>0.47366977266779126</v>
      </c>
      <c r="N83">
        <v>0.25473677803496075</v>
      </c>
      <c r="O83">
        <v>0.17952430323526156</v>
      </c>
      <c r="P83">
        <v>-0.16142035596649509</v>
      </c>
      <c r="Q83">
        <v>0.18906843402539839</v>
      </c>
      <c r="R83">
        <v>0.37006036559717714</v>
      </c>
      <c r="S83">
        <v>1.0517311986138422E-2</v>
      </c>
      <c r="T83">
        <v>0.18662762449287962</v>
      </c>
      <c r="U83">
        <v>0.64428592990765743</v>
      </c>
      <c r="V83">
        <v>0.63773429244537083</v>
      </c>
      <c r="W83">
        <v>0.6270247894408848</v>
      </c>
      <c r="X83">
        <v>0.67359822552412751</v>
      </c>
    </row>
    <row r="84" spans="1:24">
      <c r="A84" s="1" t="s">
        <v>5</v>
      </c>
      <c r="B84" s="1">
        <v>13067030106</v>
      </c>
      <c r="C84">
        <v>0.75800844583575266</v>
      </c>
      <c r="D84">
        <v>0.59204094357630088</v>
      </c>
      <c r="E84">
        <v>-5.0232091082908596E-2</v>
      </c>
      <c r="F84">
        <v>-0.21469043575846589</v>
      </c>
      <c r="G84">
        <v>-0.2951135794643609</v>
      </c>
      <c r="H84">
        <v>0.4302895509772347</v>
      </c>
      <c r="I84">
        <v>0.51075362908162247</v>
      </c>
      <c r="J84">
        <v>-0.32352418571493047</v>
      </c>
      <c r="K84">
        <v>-0.60006695616247019</v>
      </c>
      <c r="L84">
        <v>0.49826184683849556</v>
      </c>
      <c r="M84">
        <v>0.47366977266779126</v>
      </c>
      <c r="N84">
        <v>-0.30067042783604758</v>
      </c>
      <c r="O84">
        <v>-0.47398677350562818</v>
      </c>
      <c r="P84">
        <v>-0.3564622586127808</v>
      </c>
      <c r="Q84">
        <v>-1.9615024349711147E-2</v>
      </c>
      <c r="R84">
        <v>0.24729378045216791</v>
      </c>
      <c r="S84">
        <v>-0.14177643167963502</v>
      </c>
      <c r="T84">
        <v>-0.16436242182166633</v>
      </c>
      <c r="U84">
        <v>0.58199213579076359</v>
      </c>
      <c r="V84">
        <v>0.60185501847122513</v>
      </c>
      <c r="W84">
        <v>0.59159027935317776</v>
      </c>
      <c r="X84">
        <v>0.5755067904937522</v>
      </c>
    </row>
    <row r="85" spans="1:24">
      <c r="A85" s="1" t="s">
        <v>5</v>
      </c>
      <c r="B85" s="1">
        <v>13067030107</v>
      </c>
      <c r="C85">
        <v>0.75800844583575266</v>
      </c>
      <c r="D85">
        <v>0.59204094357630088</v>
      </c>
      <c r="E85">
        <v>0.86077078860310008</v>
      </c>
      <c r="F85">
        <v>8.2980024847748968E-2</v>
      </c>
      <c r="G85">
        <v>-0.18797822663230224</v>
      </c>
      <c r="H85">
        <v>1.0750077316146449</v>
      </c>
      <c r="I85">
        <v>1.1437893993970771</v>
      </c>
      <c r="J85">
        <v>1.048147061872581</v>
      </c>
      <c r="K85">
        <v>0.76209695065118999</v>
      </c>
      <c r="L85">
        <v>0.86166330752836406</v>
      </c>
      <c r="M85">
        <v>0.47366977266779126</v>
      </c>
      <c r="N85">
        <v>0.37816060156185166</v>
      </c>
      <c r="O85">
        <v>0.68222513149748421</v>
      </c>
      <c r="P85">
        <v>0.67876014774058258</v>
      </c>
      <c r="Q85">
        <v>0.68721413877456161</v>
      </c>
      <c r="R85">
        <v>0.61780272960604599</v>
      </c>
      <c r="S85">
        <v>0.89063577335071165</v>
      </c>
      <c r="T85">
        <v>0.55320391336692742</v>
      </c>
      <c r="U85">
        <v>0.79298667606876572</v>
      </c>
      <c r="V85">
        <v>0.71013849056473266</v>
      </c>
      <c r="W85">
        <v>0.83180382859854529</v>
      </c>
      <c r="X85">
        <v>0.77604555872154912</v>
      </c>
    </row>
    <row r="86" spans="1:24">
      <c r="A86" s="1" t="s">
        <v>5</v>
      </c>
      <c r="B86" s="1">
        <v>13067030209</v>
      </c>
      <c r="C86">
        <v>1.0391084585933377</v>
      </c>
      <c r="D86">
        <v>1.7009058772431849</v>
      </c>
      <c r="E86">
        <v>0.99974179678749453</v>
      </c>
      <c r="F86">
        <v>1.1195110930301047</v>
      </c>
      <c r="G86">
        <v>1.4904756344032892</v>
      </c>
      <c r="H86">
        <v>1.1108254083167235</v>
      </c>
      <c r="I86">
        <v>1.1890062401338954</v>
      </c>
      <c r="J86">
        <v>1.2208394851300015</v>
      </c>
      <c r="K86">
        <v>1.8389427418484752</v>
      </c>
      <c r="L86">
        <v>0.96307766865111799</v>
      </c>
      <c r="M86">
        <v>1.1219151121801616</v>
      </c>
      <c r="N86">
        <v>0.95413844468734188</v>
      </c>
      <c r="O86">
        <v>0.98384562845481793</v>
      </c>
      <c r="P86">
        <v>0.78378271070396732</v>
      </c>
      <c r="Q86">
        <v>1.1791757579217343</v>
      </c>
      <c r="R86">
        <v>1.2356535012154328</v>
      </c>
      <c r="S86">
        <v>1.3409532985431982</v>
      </c>
      <c r="T86">
        <v>0.96092047400657221</v>
      </c>
      <c r="U86">
        <v>0.93984141987639958</v>
      </c>
      <c r="V86">
        <v>0.89070910009603232</v>
      </c>
      <c r="W86">
        <v>0.9365801674357036</v>
      </c>
      <c r="X86">
        <v>0.8899903925957009</v>
      </c>
    </row>
    <row r="87" spans="1:24">
      <c r="A87" s="1" t="s">
        <v>5</v>
      </c>
      <c r="B87" s="1">
        <v>13067030214</v>
      </c>
      <c r="C87">
        <v>1.0305902763885615</v>
      </c>
      <c r="D87">
        <v>1.3854529219758818</v>
      </c>
      <c r="E87">
        <v>0.81764185502863296</v>
      </c>
      <c r="F87">
        <v>1.2151908839392453</v>
      </c>
      <c r="G87">
        <v>0.56196924319211095</v>
      </c>
      <c r="H87">
        <v>0.89591934810425322</v>
      </c>
      <c r="I87">
        <v>0.86244016814576407</v>
      </c>
      <c r="J87">
        <v>0.73236663077329767</v>
      </c>
      <c r="K87">
        <v>1.0474150662675645</v>
      </c>
      <c r="L87">
        <v>0.72644415936469198</v>
      </c>
      <c r="M87">
        <v>0.96220249230030208</v>
      </c>
      <c r="N87">
        <v>0.60443761136115137</v>
      </c>
      <c r="O87">
        <v>0.53141488301881745</v>
      </c>
      <c r="P87">
        <v>0.25866989588704381</v>
      </c>
      <c r="Q87">
        <v>0.79720636061334338</v>
      </c>
      <c r="R87">
        <v>0.96702924239635002</v>
      </c>
      <c r="S87">
        <v>0.83540861880185135</v>
      </c>
      <c r="T87">
        <v>0.58918122064182876</v>
      </c>
      <c r="U87">
        <v>0.82582029342893326</v>
      </c>
      <c r="V87">
        <v>0.81220204243952543</v>
      </c>
      <c r="W87">
        <v>0.81895400878407087</v>
      </c>
      <c r="X87">
        <v>0.7861001620818997</v>
      </c>
    </row>
    <row r="88" spans="1:24">
      <c r="A88" s="1" t="s">
        <v>5</v>
      </c>
      <c r="B88" s="1">
        <v>13067030215</v>
      </c>
      <c r="C88">
        <v>0.60468116614979617</v>
      </c>
      <c r="D88">
        <v>0.95528980115683171</v>
      </c>
      <c r="E88">
        <v>0.55886825358183012</v>
      </c>
      <c r="F88">
        <v>0.5454323475752616</v>
      </c>
      <c r="G88">
        <v>0.63339281174681705</v>
      </c>
      <c r="H88">
        <v>-1.0621136449426967</v>
      </c>
      <c r="I88">
        <v>0.13897071635667288</v>
      </c>
      <c r="J88">
        <v>0.65342152299847678</v>
      </c>
      <c r="K88">
        <v>1.0658226866299114</v>
      </c>
      <c r="L88">
        <v>9.2604402347479645E-2</v>
      </c>
      <c r="M88">
        <v>0.89643847234977159</v>
      </c>
      <c r="N88">
        <v>0.68672016037907857</v>
      </c>
      <c r="O88">
        <v>0.12925422040903906</v>
      </c>
      <c r="P88">
        <v>0.18365377948462619</v>
      </c>
      <c r="Q88">
        <v>0.47239451523766385</v>
      </c>
      <c r="R88">
        <v>0.33921735023207328</v>
      </c>
      <c r="S88">
        <v>0.60394953732528933</v>
      </c>
      <c r="T88">
        <v>0.47401665815562888</v>
      </c>
      <c r="U88">
        <v>0.72886118425895452</v>
      </c>
      <c r="V88">
        <v>0.6287202354267919</v>
      </c>
      <c r="W88">
        <v>0.76509993073689841</v>
      </c>
      <c r="X88">
        <v>0.75391504082979166</v>
      </c>
    </row>
    <row r="89" spans="1:24">
      <c r="A89" s="1" t="s">
        <v>5</v>
      </c>
      <c r="B89" s="1">
        <v>13067030218</v>
      </c>
      <c r="C89">
        <v>1.0987357340267649</v>
      </c>
      <c r="D89">
        <v>1.3185386587373626</v>
      </c>
      <c r="E89">
        <v>0.99494969305699776</v>
      </c>
      <c r="F89">
        <v>1.1460888127270881</v>
      </c>
      <c r="G89">
        <v>6.2004263309169153E-2</v>
      </c>
      <c r="H89">
        <v>0.96755470150841005</v>
      </c>
      <c r="I89">
        <v>1.1789580533034913</v>
      </c>
      <c r="J89">
        <v>0.84585022319960257</v>
      </c>
      <c r="K89">
        <v>1.4707903346015401</v>
      </c>
      <c r="L89">
        <v>0.91395931308066414</v>
      </c>
      <c r="M89">
        <v>1.1500996921589601</v>
      </c>
      <c r="N89">
        <v>0.82042930253321023</v>
      </c>
      <c r="O89">
        <v>0.68940657190123023</v>
      </c>
      <c r="P89">
        <v>1.1888697392770227</v>
      </c>
      <c r="Q89">
        <v>1.0019193127301622</v>
      </c>
      <c r="R89">
        <v>0.96668998809561202</v>
      </c>
      <c r="S89">
        <v>1.076866623627269</v>
      </c>
      <c r="T89">
        <v>0.96220132646760581</v>
      </c>
      <c r="U89">
        <v>0.88692885752654493</v>
      </c>
      <c r="V89">
        <v>0.81210289332668895</v>
      </c>
      <c r="W89">
        <v>0.87513455764838199</v>
      </c>
      <c r="X89">
        <v>0.89034835333357443</v>
      </c>
    </row>
    <row r="90" spans="1:24">
      <c r="A90" s="1" t="s">
        <v>5</v>
      </c>
      <c r="B90" s="1">
        <v>13067030219</v>
      </c>
      <c r="C90">
        <v>1.2605811959174951</v>
      </c>
      <c r="D90">
        <v>1.5575181703035015</v>
      </c>
      <c r="E90">
        <v>1.1722575310853629</v>
      </c>
      <c r="F90">
        <v>1.0929333733331212</v>
      </c>
      <c r="G90">
        <v>0.38341032180534629</v>
      </c>
      <c r="H90">
        <v>0.94367625037369107</v>
      </c>
      <c r="I90">
        <v>0.92775338254339024</v>
      </c>
      <c r="J90">
        <v>0.94946567715405494</v>
      </c>
      <c r="K90">
        <v>0.9645807746370042</v>
      </c>
      <c r="L90">
        <v>0.92927288161019994</v>
      </c>
      <c r="M90">
        <v>1.0843356722084294</v>
      </c>
      <c r="N90">
        <v>1.0158503564507873</v>
      </c>
      <c r="O90">
        <v>1.3213733274308819</v>
      </c>
      <c r="P90">
        <v>0.7687794874234839</v>
      </c>
      <c r="Q90">
        <v>1.0145540466403309</v>
      </c>
      <c r="R90">
        <v>1.048304317908844</v>
      </c>
      <c r="S90">
        <v>0.94777311113375307</v>
      </c>
      <c r="T90">
        <v>1.0475847108783956</v>
      </c>
      <c r="U90">
        <v>0.89070043347727046</v>
      </c>
      <c r="V90">
        <v>0.83595517280588472</v>
      </c>
      <c r="W90">
        <v>0.84509809481936393</v>
      </c>
      <c r="X90">
        <v>0.91421050780931357</v>
      </c>
    </row>
    <row r="91" spans="1:24">
      <c r="A91" s="1" t="s">
        <v>5</v>
      </c>
      <c r="B91" s="1">
        <v>13067030220</v>
      </c>
      <c r="C91">
        <v>0.38320842882563871</v>
      </c>
      <c r="D91">
        <v>0.45821241709926253</v>
      </c>
      <c r="E91">
        <v>1.1914259460073486</v>
      </c>
      <c r="F91">
        <v>0.60390333090862536</v>
      </c>
      <c r="G91">
        <v>-0.5808078536831851</v>
      </c>
      <c r="H91">
        <v>0.11637149313465273</v>
      </c>
      <c r="I91">
        <v>0.19350725037869079</v>
      </c>
      <c r="J91">
        <v>8.6003560866952281E-2</v>
      </c>
      <c r="K91">
        <v>0.44916740449129489</v>
      </c>
      <c r="L91">
        <v>0.62502979824193805</v>
      </c>
      <c r="M91">
        <v>0.7367258524699134</v>
      </c>
      <c r="N91">
        <v>0.56329633685218783</v>
      </c>
      <c r="O91">
        <v>0.37342319413640457</v>
      </c>
      <c r="P91">
        <v>-0.83656540358825393</v>
      </c>
      <c r="Q91">
        <v>0.31130933773862252</v>
      </c>
      <c r="R91">
        <v>0.33797443038157621</v>
      </c>
      <c r="S91">
        <v>0.3867335878667284</v>
      </c>
      <c r="T91">
        <v>0.20921999496756299</v>
      </c>
      <c r="U91">
        <v>0.68077588338967654</v>
      </c>
      <c r="V91">
        <v>0.62835698461394884</v>
      </c>
      <c r="W91">
        <v>0.71455983258820444</v>
      </c>
      <c r="X91">
        <v>0.67991213118575289</v>
      </c>
    </row>
    <row r="92" spans="1:24">
      <c r="A92" s="1" t="s">
        <v>5</v>
      </c>
      <c r="B92" s="1">
        <v>13067030222</v>
      </c>
      <c r="C92">
        <v>0.38320842882563871</v>
      </c>
      <c r="D92">
        <v>0.45821241709926253</v>
      </c>
      <c r="E92">
        <v>0.99015758932650166</v>
      </c>
      <c r="F92">
        <v>0.60390333090862536</v>
      </c>
      <c r="G92">
        <v>1.276204928739171</v>
      </c>
      <c r="H92">
        <v>-5.9218697284502797E-2</v>
      </c>
      <c r="I92">
        <v>0.47056088176000638</v>
      </c>
      <c r="J92">
        <v>0.51033351515661418</v>
      </c>
      <c r="K92">
        <v>0.5964283673900691</v>
      </c>
      <c r="L92">
        <v>0.87011450428859349</v>
      </c>
      <c r="M92">
        <v>0.7367258524699134</v>
      </c>
      <c r="N92">
        <v>0.5530110182249468</v>
      </c>
      <c r="O92">
        <v>0.73967665472745259</v>
      </c>
      <c r="P92">
        <v>0.73877304086251683</v>
      </c>
      <c r="Q92">
        <v>0.64666985426930801</v>
      </c>
      <c r="R92">
        <v>0.58900412562495752</v>
      </c>
      <c r="S92">
        <v>0.65895879561175896</v>
      </c>
      <c r="T92">
        <v>0.69204664157120743</v>
      </c>
      <c r="U92">
        <v>0.78088386096663553</v>
      </c>
      <c r="V92">
        <v>0.70172192508732745</v>
      </c>
      <c r="W92">
        <v>0.77789905216336352</v>
      </c>
      <c r="X92">
        <v>0.81484803359539515</v>
      </c>
    </row>
    <row r="93" spans="1:24">
      <c r="A93" s="1" t="s">
        <v>5</v>
      </c>
      <c r="B93" s="1">
        <v>13067030223</v>
      </c>
      <c r="C93">
        <v>0.66430844158322355</v>
      </c>
      <c r="D93">
        <v>0.55380422172571808</v>
      </c>
      <c r="E93">
        <v>0.81764185502863296</v>
      </c>
      <c r="F93">
        <v>0.60390333090862536</v>
      </c>
      <c r="G93">
        <v>0.41912210608269918</v>
      </c>
      <c r="H93">
        <v>0.33477574643835917</v>
      </c>
      <c r="I93">
        <v>0.47533377050444819</v>
      </c>
      <c r="J93">
        <v>0.68302593841403469</v>
      </c>
      <c r="K93">
        <v>0.7160778997453231</v>
      </c>
      <c r="L93">
        <v>0.81940732372721659</v>
      </c>
      <c r="M93">
        <v>0.54882865261125546</v>
      </c>
      <c r="N93">
        <v>0.62500824861563309</v>
      </c>
      <c r="O93">
        <v>0.78994673755367484</v>
      </c>
      <c r="P93">
        <v>0.61874725461864855</v>
      </c>
      <c r="Q93">
        <v>0.64594498000582534</v>
      </c>
      <c r="R93">
        <v>0.55269849603881516</v>
      </c>
      <c r="S93">
        <v>0.73950372062885805</v>
      </c>
      <c r="T93">
        <v>0.64563272334980293</v>
      </c>
      <c r="U93">
        <v>0.78066747980982698</v>
      </c>
      <c r="V93">
        <v>0.69111138615943901</v>
      </c>
      <c r="W93">
        <v>0.79663961161993313</v>
      </c>
      <c r="X93">
        <v>0.80187670323567317</v>
      </c>
    </row>
    <row r="94" spans="1:24">
      <c r="A94" s="1" t="s">
        <v>5</v>
      </c>
      <c r="B94" s="1">
        <v>13067030224</v>
      </c>
      <c r="C94">
        <v>0.75800844583575266</v>
      </c>
      <c r="D94">
        <v>0.59204094357630088</v>
      </c>
      <c r="E94">
        <v>0.50136300881587381</v>
      </c>
      <c r="F94">
        <v>0.471014732423708</v>
      </c>
      <c r="G94">
        <v>0.99051065452034714</v>
      </c>
      <c r="H94">
        <v>0.53774258108346973</v>
      </c>
      <c r="I94">
        <v>1.0734520915842489</v>
      </c>
      <c r="J94">
        <v>0.62381710758291908</v>
      </c>
      <c r="K94">
        <v>0.68846646920180288</v>
      </c>
      <c r="L94">
        <v>1.0306872427329541</v>
      </c>
      <c r="M94">
        <v>0.47366977266779126</v>
      </c>
      <c r="N94">
        <v>0.84099993978769205</v>
      </c>
      <c r="O94">
        <v>0.94075698603234159</v>
      </c>
      <c r="P94">
        <v>0.69376337102106622</v>
      </c>
      <c r="Q94">
        <v>0.74057842817562725</v>
      </c>
      <c r="R94">
        <v>0.70344749397710016</v>
      </c>
      <c r="S94">
        <v>0.78099027317255876</v>
      </c>
      <c r="T94">
        <v>0.73729751737722271</v>
      </c>
      <c r="U94">
        <v>0.80891637209272627</v>
      </c>
      <c r="V94">
        <v>0.7351686888201503</v>
      </c>
      <c r="W94">
        <v>0.80629237626560479</v>
      </c>
      <c r="X94">
        <v>0.82749432767353404</v>
      </c>
    </row>
    <row r="95" spans="1:24">
      <c r="A95" s="1" t="s">
        <v>5</v>
      </c>
      <c r="B95" s="1">
        <v>13067030226</v>
      </c>
      <c r="C95">
        <v>0.75800844583575266</v>
      </c>
      <c r="D95">
        <v>0.59204094357630088</v>
      </c>
      <c r="E95">
        <v>0.70742346922721677</v>
      </c>
      <c r="F95">
        <v>0.11487328848412921</v>
      </c>
      <c r="G95">
        <v>0.66910459602416994</v>
      </c>
      <c r="H95">
        <v>0.96755470150841005</v>
      </c>
      <c r="I95">
        <v>0.92775338254339024</v>
      </c>
      <c r="J95">
        <v>0.57447641522365611</v>
      </c>
      <c r="K95">
        <v>0.68846646920180288</v>
      </c>
      <c r="L95">
        <v>1.0053336524522654</v>
      </c>
      <c r="M95">
        <v>0.47366977266779126</v>
      </c>
      <c r="N95">
        <v>0.85128525841493285</v>
      </c>
      <c r="O95">
        <v>0.93357554562859568</v>
      </c>
      <c r="P95">
        <v>0.78378271070396732</v>
      </c>
      <c r="Q95">
        <v>0.73111677775670536</v>
      </c>
      <c r="R95">
        <v>0.67667983245705277</v>
      </c>
      <c r="S95">
        <v>0.75609217895924141</v>
      </c>
      <c r="T95">
        <v>0.76057832185382179</v>
      </c>
      <c r="U95">
        <v>0.80609198865672393</v>
      </c>
      <c r="V95">
        <v>0.72734567851005194</v>
      </c>
      <c r="W95">
        <v>0.80049928359265377</v>
      </c>
      <c r="X95">
        <v>0.83400063046972406</v>
      </c>
    </row>
    <row r="96" spans="1:24">
      <c r="A96" s="1" t="s">
        <v>5</v>
      </c>
      <c r="B96" s="1">
        <v>13067030227</v>
      </c>
      <c r="C96">
        <v>0.75800844583575266</v>
      </c>
      <c r="D96">
        <v>0.59204094357630088</v>
      </c>
      <c r="E96">
        <v>0.50615511254637024</v>
      </c>
      <c r="F96">
        <v>0.51885462787827819</v>
      </c>
      <c r="G96">
        <v>1.276204928739171</v>
      </c>
      <c r="H96">
        <v>-0.60842307338303747</v>
      </c>
      <c r="I96">
        <v>0.64138005787687502</v>
      </c>
      <c r="J96">
        <v>0.53006979210031924</v>
      </c>
      <c r="K96">
        <v>0.23747977032430742</v>
      </c>
      <c r="L96">
        <v>0.37994509219528261</v>
      </c>
      <c r="M96">
        <v>0.47366977266779126</v>
      </c>
      <c r="N96">
        <v>0.35758996430736972</v>
      </c>
      <c r="O96">
        <v>-0.58888981996556489</v>
      </c>
      <c r="P96">
        <v>-0.23643647236891274</v>
      </c>
      <c r="Q96">
        <v>0.30343295707796952</v>
      </c>
      <c r="R96">
        <v>0.52631729186710141</v>
      </c>
      <c r="S96">
        <v>0.38249821820663649</v>
      </c>
      <c r="T96">
        <v>1.4833611601708374E-3</v>
      </c>
      <c r="U96">
        <v>0.67842471651195002</v>
      </c>
      <c r="V96">
        <v>0.68340132033715717</v>
      </c>
      <c r="W96">
        <v>0.71357438009794938</v>
      </c>
      <c r="X96">
        <v>0.62185582807257211</v>
      </c>
    </row>
    <row r="97" spans="1:24">
      <c r="A97" s="1" t="s">
        <v>5</v>
      </c>
      <c r="B97" s="1">
        <v>13067030228</v>
      </c>
      <c r="C97">
        <v>0.42579933984951523</v>
      </c>
      <c r="D97">
        <v>0.49644913894984533</v>
      </c>
      <c r="E97">
        <v>1.1051680788584137</v>
      </c>
      <c r="F97">
        <v>0.37001939757517083</v>
      </c>
      <c r="G97">
        <v>1.1690695759071121</v>
      </c>
      <c r="H97">
        <v>-1.6471356977433096</v>
      </c>
      <c r="I97">
        <v>-1.1752086099387767E-2</v>
      </c>
      <c r="J97">
        <v>3.6662868507689281E-2</v>
      </c>
      <c r="K97">
        <v>-0.78414315978593774</v>
      </c>
      <c r="L97">
        <v>0.46445705979757756</v>
      </c>
      <c r="M97">
        <v>0.71793613248404742</v>
      </c>
      <c r="N97">
        <v>0.42958719469805612</v>
      </c>
      <c r="O97">
        <v>-0.32317652502696126</v>
      </c>
      <c r="P97">
        <v>0.30367956572849453</v>
      </c>
      <c r="Q97">
        <v>0.15339411195105515</v>
      </c>
      <c r="R97">
        <v>0.27251682104247993</v>
      </c>
      <c r="S97">
        <v>-9.4341077160223621E-2</v>
      </c>
      <c r="T97">
        <v>0.28200659197090916</v>
      </c>
      <c r="U97">
        <v>0.63363684017211963</v>
      </c>
      <c r="V97">
        <v>0.6092266040108234</v>
      </c>
      <c r="W97">
        <v>0.6026271644396779</v>
      </c>
      <c r="X97">
        <v>0.70025385262772633</v>
      </c>
    </row>
    <row r="98" spans="1:24">
      <c r="A98" s="1" t="s">
        <v>5</v>
      </c>
      <c r="B98" s="1">
        <v>13067030229</v>
      </c>
      <c r="C98">
        <v>0.75800844583575266</v>
      </c>
      <c r="D98">
        <v>0.59204094357630088</v>
      </c>
      <c r="E98">
        <v>0.50136300881587381</v>
      </c>
      <c r="F98">
        <v>0.59858778696922865</v>
      </c>
      <c r="G98">
        <v>0.91908708596564104</v>
      </c>
      <c r="H98">
        <v>-2.8171798033445357</v>
      </c>
      <c r="I98">
        <v>9.8777969035056673E-2</v>
      </c>
      <c r="J98">
        <v>0.8261139462558974</v>
      </c>
      <c r="K98">
        <v>4.4199756519666344E-2</v>
      </c>
      <c r="L98">
        <v>8.0924347451846682E-3</v>
      </c>
      <c r="M98">
        <v>0.47366977266779126</v>
      </c>
      <c r="N98">
        <v>0.51186974371598326</v>
      </c>
      <c r="O98">
        <v>0.16516142242776927</v>
      </c>
      <c r="P98">
        <v>-0.70153639406390178</v>
      </c>
      <c r="Q98">
        <v>0.16601608147825894</v>
      </c>
      <c r="R98">
        <v>9.2955062407616862E-2</v>
      </c>
      <c r="S98">
        <v>0.29280204584024944</v>
      </c>
      <c r="T98">
        <v>0.11229113618691053</v>
      </c>
      <c r="U98">
        <v>0.63740460584554459</v>
      </c>
      <c r="V98">
        <v>0.55674859848733438</v>
      </c>
      <c r="W98">
        <v>0.69270458040663263</v>
      </c>
      <c r="X98">
        <v>0.65282335487005616</v>
      </c>
    </row>
    <row r="99" spans="1:24">
      <c r="A99" s="1" t="s">
        <v>5</v>
      </c>
      <c r="B99" s="1">
        <v>13067030230</v>
      </c>
      <c r="C99">
        <v>0.51098116189726828</v>
      </c>
      <c r="D99">
        <v>0.84057963560508475</v>
      </c>
      <c r="E99">
        <v>0.11320260664566938</v>
      </c>
      <c r="F99">
        <v>-0.26253033121303609</v>
      </c>
      <c r="G99">
        <v>-8.0842873800242993E-2</v>
      </c>
      <c r="H99">
        <v>-0.22636785522753514</v>
      </c>
      <c r="I99">
        <v>0.21433211758470319</v>
      </c>
      <c r="J99">
        <v>0.54980606904402463</v>
      </c>
      <c r="K99">
        <v>0.32031406195486772</v>
      </c>
      <c r="L99">
        <v>0.33768910839413513</v>
      </c>
      <c r="M99">
        <v>0.81188473241337633</v>
      </c>
      <c r="N99">
        <v>0.60443761136115137</v>
      </c>
      <c r="O99">
        <v>-7.1826110895849851E-2</v>
      </c>
      <c r="P99">
        <v>0.27367311916752729</v>
      </c>
      <c r="Q99">
        <v>0.32187487553126198</v>
      </c>
      <c r="R99">
        <v>0.15847920878455879</v>
      </c>
      <c r="S99">
        <v>0.40260307979767584</v>
      </c>
      <c r="T99">
        <v>0.40454233801155126</v>
      </c>
      <c r="U99">
        <v>0.68392978663200199</v>
      </c>
      <c r="V99">
        <v>0.57589842494054577</v>
      </c>
      <c r="W99">
        <v>0.71825222111565468</v>
      </c>
      <c r="X99">
        <v>0.73449900373059418</v>
      </c>
    </row>
    <row r="100" spans="1:24">
      <c r="A100" s="1" t="s">
        <v>5</v>
      </c>
      <c r="B100" s="1">
        <v>13067030231</v>
      </c>
      <c r="C100">
        <v>1.1413266450506416</v>
      </c>
      <c r="D100">
        <v>1.3854529219758818</v>
      </c>
      <c r="E100">
        <v>0.86556289233359618</v>
      </c>
      <c r="F100">
        <v>0.4869613642418979</v>
      </c>
      <c r="G100">
        <v>0.70481638030152316</v>
      </c>
      <c r="H100">
        <v>1.0988861827493639</v>
      </c>
      <c r="I100">
        <v>1.098572558660259</v>
      </c>
      <c r="J100">
        <v>1.0432129926366547</v>
      </c>
      <c r="K100">
        <v>1.756108450217915</v>
      </c>
      <c r="L100">
        <v>0.90391929132951154</v>
      </c>
      <c r="M100">
        <v>1.1782842721377584</v>
      </c>
      <c r="N100">
        <v>0.98499440056906451</v>
      </c>
      <c r="O100">
        <v>1.3860062910645963</v>
      </c>
      <c r="P100">
        <v>0.858798827106385</v>
      </c>
      <c r="Q100">
        <v>1.1017438393228021</v>
      </c>
      <c r="R100">
        <v>0.96879699218759474</v>
      </c>
      <c r="S100">
        <v>1.2344135780613605</v>
      </c>
      <c r="T100">
        <v>1.1020209477194511</v>
      </c>
      <c r="U100">
        <v>0.91672733104139648</v>
      </c>
      <c r="V100">
        <v>0.81271867796378383</v>
      </c>
      <c r="W100">
        <v>0.91179134348742485</v>
      </c>
      <c r="X100">
        <v>0.929423841194293</v>
      </c>
    </row>
    <row r="101" spans="1:24">
      <c r="A101" s="1" t="s">
        <v>5</v>
      </c>
      <c r="B101" s="1">
        <v>13067030232</v>
      </c>
      <c r="C101">
        <v>1.0391084585933377</v>
      </c>
      <c r="D101">
        <v>1.7009058772431849</v>
      </c>
      <c r="E101">
        <v>-1.1392090347235794E-2</v>
      </c>
      <c r="F101">
        <v>1.1195110930301047</v>
      </c>
      <c r="G101">
        <v>0.49054567463740495</v>
      </c>
      <c r="H101">
        <v>0.88398012253689384</v>
      </c>
      <c r="I101">
        <v>0.55094637640323874</v>
      </c>
      <c r="J101">
        <v>0.97907009256961264</v>
      </c>
      <c r="K101">
        <v>1.0013960153616976</v>
      </c>
      <c r="L101">
        <v>0.90391929132951154</v>
      </c>
      <c r="M101">
        <v>1.1219151121801616</v>
      </c>
      <c r="N101">
        <v>0.5530110182249468</v>
      </c>
      <c r="O101">
        <v>0.82585393957240505</v>
      </c>
      <c r="P101">
        <v>0.31868278900897801</v>
      </c>
      <c r="Q101">
        <v>0.83037610064754952</v>
      </c>
      <c r="R101">
        <v>0.82480078744241847</v>
      </c>
      <c r="S101">
        <v>0.96146179975360724</v>
      </c>
      <c r="T101">
        <v>0.70486571474662285</v>
      </c>
      <c r="U101">
        <v>0.83572174404073785</v>
      </c>
      <c r="V101">
        <v>0.77063491978816268</v>
      </c>
      <c r="W101">
        <v>0.84828307119010837</v>
      </c>
      <c r="X101">
        <v>0.81843058898902876</v>
      </c>
    </row>
    <row r="102" spans="1:24">
      <c r="A102" s="1" t="s">
        <v>5</v>
      </c>
      <c r="B102" s="1">
        <v>13067030233</v>
      </c>
      <c r="C102">
        <v>1.0391084585933377</v>
      </c>
      <c r="D102">
        <v>1.7009058772431849</v>
      </c>
      <c r="E102">
        <v>0.34322358570949441</v>
      </c>
      <c r="F102">
        <v>1.1195110930301047</v>
      </c>
      <c r="G102">
        <v>1.204781360184465</v>
      </c>
      <c r="H102">
        <v>1.18246076172088</v>
      </c>
      <c r="I102">
        <v>1.0634039047538448</v>
      </c>
      <c r="J102">
        <v>1.1961691389503699</v>
      </c>
      <c r="K102">
        <v>1.4984017651450603</v>
      </c>
      <c r="L102">
        <v>0.74538329130436631</v>
      </c>
      <c r="M102">
        <v>1.1219151121801616</v>
      </c>
      <c r="N102">
        <v>0.99527971919630553</v>
      </c>
      <c r="O102">
        <v>1.0412971516847862</v>
      </c>
      <c r="P102">
        <v>0.69376337102106622</v>
      </c>
      <c r="Q102">
        <v>1.0676857952450269</v>
      </c>
      <c r="R102">
        <v>1.0933421487479016</v>
      </c>
      <c r="S102">
        <v>1.1466513984665989</v>
      </c>
      <c r="T102">
        <v>0.96306383852057986</v>
      </c>
      <c r="U102">
        <v>0.90656071408802286</v>
      </c>
      <c r="V102">
        <v>0.84911775014699975</v>
      </c>
      <c r="W102">
        <v>0.89137153001830038</v>
      </c>
      <c r="X102">
        <v>0.89058940018346533</v>
      </c>
    </row>
    <row r="103" spans="1:24">
      <c r="A103" s="1" t="s">
        <v>5</v>
      </c>
      <c r="B103" s="1">
        <v>13067030234</v>
      </c>
      <c r="C103">
        <v>1.0050357297742358</v>
      </c>
      <c r="D103">
        <v>1.5766365312287929</v>
      </c>
      <c r="E103">
        <v>1.1195443900499034</v>
      </c>
      <c r="F103">
        <v>1.2364530596968322</v>
      </c>
      <c r="G103">
        <v>0.52625745891475817</v>
      </c>
      <c r="H103">
        <v>1.0511292804799262</v>
      </c>
      <c r="I103">
        <v>1.0684279981690468</v>
      </c>
      <c r="J103">
        <v>1.1764328620066646</v>
      </c>
      <c r="K103">
        <v>0.90935791354996376</v>
      </c>
      <c r="L103">
        <v>0.82785852048744601</v>
      </c>
      <c r="M103">
        <v>0.9903870722791005</v>
      </c>
      <c r="N103">
        <v>1.1907007731138826</v>
      </c>
      <c r="O103">
        <v>1.0915672345110086</v>
      </c>
      <c r="P103">
        <v>1.0838471763136379</v>
      </c>
      <c r="Q103">
        <v>1.0478989724189136</v>
      </c>
      <c r="R103">
        <v>1.0833549211876421</v>
      </c>
      <c r="S103">
        <v>0.97121643201469154</v>
      </c>
      <c r="T103">
        <v>1.0891255640544073</v>
      </c>
      <c r="U103">
        <v>0.90065417852955143</v>
      </c>
      <c r="V103">
        <v>0.84619892273599506</v>
      </c>
      <c r="W103">
        <v>0.85055270227893265</v>
      </c>
      <c r="X103">
        <v>0.92581995925446769</v>
      </c>
    </row>
    <row r="104" spans="1:24">
      <c r="A104" s="1" t="s">
        <v>5</v>
      </c>
      <c r="B104" s="1">
        <v>13067030235</v>
      </c>
      <c r="C104">
        <v>1.0391084585933377</v>
      </c>
      <c r="D104">
        <v>1.6913466967805397</v>
      </c>
      <c r="E104">
        <v>1.1866338422768519</v>
      </c>
      <c r="F104">
        <v>1.1088800051513115</v>
      </c>
      <c r="G104">
        <v>1.6690345557900543</v>
      </c>
      <c r="H104">
        <v>0.93669180341678571</v>
      </c>
      <c r="I104">
        <v>0.77200648667212768</v>
      </c>
      <c r="J104">
        <v>0.84585022319960257</v>
      </c>
      <c r="K104">
        <v>1.691681778949701</v>
      </c>
      <c r="L104">
        <v>0.89546809456928189</v>
      </c>
      <c r="M104">
        <v>1.1031253921942956</v>
      </c>
      <c r="N104">
        <v>0.69700547900631948</v>
      </c>
      <c r="O104">
        <v>1.1921074001634531</v>
      </c>
      <c r="P104">
        <v>0.79878593398445086</v>
      </c>
      <c r="Q104">
        <v>1.0975394174786166</v>
      </c>
      <c r="R104">
        <v>1.2005288355258583</v>
      </c>
      <c r="S104">
        <v>1.1443333655728618</v>
      </c>
      <c r="T104">
        <v>0.9477560513371297</v>
      </c>
      <c r="U104">
        <v>0.91547227522249441</v>
      </c>
      <c r="V104">
        <v>0.88044370498026892</v>
      </c>
      <c r="W104">
        <v>0.89083218836197453</v>
      </c>
      <c r="X104">
        <v>0.88631132213615071</v>
      </c>
    </row>
    <row r="105" spans="1:24">
      <c r="A105" s="1" t="s">
        <v>5</v>
      </c>
      <c r="B105" s="1">
        <v>13067030236</v>
      </c>
      <c r="C105">
        <v>1.8909266790708683</v>
      </c>
      <c r="D105">
        <v>1.9016486669587422</v>
      </c>
      <c r="E105">
        <v>1.526873207142093</v>
      </c>
      <c r="F105">
        <v>1.0769867415149312</v>
      </c>
      <c r="G105">
        <v>0.66910459602416994</v>
      </c>
      <c r="H105">
        <v>0.95561547594105045</v>
      </c>
      <c r="I105">
        <v>1.0784761849994509</v>
      </c>
      <c r="J105">
        <v>1.3737956314437167</v>
      </c>
      <c r="K105">
        <v>0.91856172373113731</v>
      </c>
      <c r="L105">
        <v>0.77715133992606911</v>
      </c>
      <c r="M105">
        <v>1.5258940918762758</v>
      </c>
      <c r="N105">
        <v>1.1907007731138826</v>
      </c>
      <c r="O105">
        <v>1.4290949334870724</v>
      </c>
      <c r="P105">
        <v>1.1888697392770227</v>
      </c>
      <c r="Q105">
        <v>1.2189189379979397</v>
      </c>
      <c r="R105">
        <v>1.2999473645216149</v>
      </c>
      <c r="S105">
        <v>1.023169565033641</v>
      </c>
      <c r="T105">
        <v>1.3336398844385635</v>
      </c>
      <c r="U105">
        <v>0.95170509846642759</v>
      </c>
      <c r="V105">
        <v>0.90949936891139449</v>
      </c>
      <c r="W105">
        <v>0.86264074852256611</v>
      </c>
      <c r="X105">
        <v>0.99415454829425054</v>
      </c>
    </row>
    <row r="106" spans="1:24">
      <c r="A106" s="1" t="s">
        <v>5</v>
      </c>
      <c r="B106" s="1">
        <v>13067030238</v>
      </c>
      <c r="C106">
        <v>1.8909266790708683</v>
      </c>
      <c r="D106">
        <v>1.9016486669587422</v>
      </c>
      <c r="E106">
        <v>1.1387128049718882</v>
      </c>
      <c r="F106">
        <v>1.3640261142423526</v>
      </c>
      <c r="G106">
        <v>0.84766351741093493</v>
      </c>
      <c r="H106">
        <v>1.18246076172088</v>
      </c>
      <c r="I106">
        <v>0.6162595908008649</v>
      </c>
      <c r="J106">
        <v>0.89025684632293922</v>
      </c>
      <c r="K106">
        <v>1.102637927354605</v>
      </c>
      <c r="L106">
        <v>0.65038338852262656</v>
      </c>
      <c r="M106">
        <v>1.5258940918762758</v>
      </c>
      <c r="N106">
        <v>0.62500824861563309</v>
      </c>
      <c r="O106">
        <v>1.2567403637971672</v>
      </c>
      <c r="P106">
        <v>0.93381494350880268</v>
      </c>
      <c r="Q106">
        <v>1.0812808601884072</v>
      </c>
      <c r="R106">
        <v>1.2773854478823616</v>
      </c>
      <c r="S106">
        <v>0.88109272073339018</v>
      </c>
      <c r="T106">
        <v>1.0853644119494696</v>
      </c>
      <c r="U106">
        <v>0.91061895705171014</v>
      </c>
      <c r="V106">
        <v>0.90290551287536125</v>
      </c>
      <c r="W106">
        <v>0.82958342619660475</v>
      </c>
      <c r="X106">
        <v>0.92476882743117317</v>
      </c>
    </row>
    <row r="107" spans="1:24">
      <c r="A107" s="1" t="s">
        <v>5</v>
      </c>
      <c r="B107" s="1">
        <v>13067030239</v>
      </c>
      <c r="C107">
        <v>1.8909266790708683</v>
      </c>
      <c r="D107">
        <v>1.9016486669587422</v>
      </c>
      <c r="E107">
        <v>1.4645758586456399</v>
      </c>
      <c r="F107">
        <v>1.3374483945453692</v>
      </c>
      <c r="G107">
        <v>0.52625745891475817</v>
      </c>
      <c r="H107">
        <v>1.206339212855599</v>
      </c>
      <c r="I107">
        <v>0.85239198131535987</v>
      </c>
      <c r="J107">
        <v>1.1418943773551806</v>
      </c>
      <c r="K107">
        <v>0.97378458481817776</v>
      </c>
      <c r="L107">
        <v>0.74334655288515106</v>
      </c>
      <c r="M107">
        <v>1.5258940918762758</v>
      </c>
      <c r="N107">
        <v>0.68672016037907857</v>
      </c>
      <c r="O107">
        <v>1.0125713900698021</v>
      </c>
      <c r="P107">
        <v>0.9038084969478356</v>
      </c>
      <c r="Q107">
        <v>1.0988755967224093</v>
      </c>
      <c r="R107">
        <v>1.3113697503294766</v>
      </c>
      <c r="S107">
        <v>0.95300850501950318</v>
      </c>
      <c r="T107">
        <v>1.032248534818248</v>
      </c>
      <c r="U107">
        <v>0.9158711361354015</v>
      </c>
      <c r="V107">
        <v>0.9128376299647144</v>
      </c>
      <c r="W107">
        <v>0.84631622507864013</v>
      </c>
      <c r="X107">
        <v>0.90992449590266766</v>
      </c>
    </row>
    <row r="108" spans="1:24">
      <c r="A108" s="1" t="s">
        <v>5</v>
      </c>
      <c r="B108" s="1">
        <v>13067030310</v>
      </c>
      <c r="C108">
        <v>0.40024479323518952</v>
      </c>
      <c r="D108">
        <v>0.47733077802455393</v>
      </c>
      <c r="E108">
        <v>1.0764154564754358</v>
      </c>
      <c r="F108">
        <v>0.17865981575688972</v>
      </c>
      <c r="G108">
        <v>0.70481638030152316</v>
      </c>
      <c r="H108">
        <v>-2.3401020582424364E-2</v>
      </c>
      <c r="I108">
        <v>0.69162099202889527</v>
      </c>
      <c r="J108">
        <v>0.47579503050513011</v>
      </c>
      <c r="K108">
        <v>0.32951787213604122</v>
      </c>
      <c r="L108">
        <v>0.35459150191459421</v>
      </c>
      <c r="M108">
        <v>0.72733099247697974</v>
      </c>
      <c r="N108">
        <v>0.4604431505797788</v>
      </c>
      <c r="O108">
        <v>0.23697582646522966</v>
      </c>
      <c r="P108">
        <v>0.69376337102106622</v>
      </c>
      <c r="Q108">
        <v>0.47235853103907277</v>
      </c>
      <c r="R108">
        <v>0.50081245646286621</v>
      </c>
      <c r="S108">
        <v>0.38663480151858853</v>
      </c>
      <c r="T108">
        <v>0.52962833513576357</v>
      </c>
      <c r="U108">
        <v>0.72885044266843302</v>
      </c>
      <c r="V108">
        <v>0.67594737856584253</v>
      </c>
      <c r="W108">
        <v>0.71453684775793214</v>
      </c>
      <c r="X108">
        <v>0.76945687529691076</v>
      </c>
    </row>
    <row r="109" spans="1:24">
      <c r="A109" s="1" t="s">
        <v>5</v>
      </c>
      <c r="B109" s="1">
        <v>13067030311</v>
      </c>
      <c r="C109">
        <v>0.45987206866861696</v>
      </c>
      <c r="D109">
        <v>0.56336340218836445</v>
      </c>
      <c r="E109">
        <v>1.4214469250711732</v>
      </c>
      <c r="F109">
        <v>0.19992199151447643</v>
      </c>
      <c r="G109">
        <v>0.2048514004185813</v>
      </c>
      <c r="H109">
        <v>1.18246076172088</v>
      </c>
      <c r="I109">
        <v>0.87751244839136999</v>
      </c>
      <c r="J109">
        <v>1.0826855465240648</v>
      </c>
      <c r="K109">
        <v>1.8573503622108218</v>
      </c>
      <c r="L109">
        <v>0.79405373344652797</v>
      </c>
      <c r="M109">
        <v>0.75551557245577816</v>
      </c>
      <c r="N109">
        <v>0.82042930253321023</v>
      </c>
      <c r="O109">
        <v>0.72531377391996044</v>
      </c>
      <c r="P109">
        <v>0.73877304086251683</v>
      </c>
      <c r="Q109">
        <v>0.90201715651572201</v>
      </c>
      <c r="R109">
        <v>0.70134699971049463</v>
      </c>
      <c r="S109">
        <v>1.2446965473938048</v>
      </c>
      <c r="T109">
        <v>0.76000792244286641</v>
      </c>
      <c r="U109">
        <v>0.85710721090676489</v>
      </c>
      <c r="V109">
        <v>0.73455480671873286</v>
      </c>
      <c r="W109">
        <v>0.91418390388926074</v>
      </c>
      <c r="X109">
        <v>0.83384122054528709</v>
      </c>
    </row>
    <row r="110" spans="1:24">
      <c r="A110" s="1" t="s">
        <v>5</v>
      </c>
      <c r="B110" s="1">
        <v>13067030312</v>
      </c>
      <c r="C110">
        <v>0.58764480174024658</v>
      </c>
      <c r="D110">
        <v>0.64939602635217364</v>
      </c>
      <c r="E110">
        <v>0.9805733818655088</v>
      </c>
      <c r="F110">
        <v>-0.22000597969786248</v>
      </c>
      <c r="G110">
        <v>1.2404931444618181</v>
      </c>
      <c r="H110">
        <v>-1.2053843517510099</v>
      </c>
      <c r="I110">
        <v>0.20930802416950128</v>
      </c>
      <c r="J110">
        <v>0.48566316897698264</v>
      </c>
      <c r="K110">
        <v>0.79891219137588332</v>
      </c>
      <c r="L110">
        <v>0.78560253668629854</v>
      </c>
      <c r="M110">
        <v>0.66156697252644925</v>
      </c>
      <c r="N110">
        <v>0.73814675351528303</v>
      </c>
      <c r="O110">
        <v>0.49550768100008719</v>
      </c>
      <c r="P110">
        <v>0.28867634244801077</v>
      </c>
      <c r="Q110">
        <v>0.51877434294471259</v>
      </c>
      <c r="R110">
        <v>0.32028929244862514</v>
      </c>
      <c r="S110">
        <v>0.69005929901305485</v>
      </c>
      <c r="T110">
        <v>0.54597443737245754</v>
      </c>
      <c r="U110">
        <v>0.74270595883215818</v>
      </c>
      <c r="V110">
        <v>0.62318839652935387</v>
      </c>
      <c r="W110">
        <v>0.78513527260800986</v>
      </c>
      <c r="X110">
        <v>0.77402513198221168</v>
      </c>
    </row>
    <row r="111" spans="1:24">
      <c r="A111" s="1" t="s">
        <v>5</v>
      </c>
      <c r="B111" s="1">
        <v>13067030313</v>
      </c>
      <c r="C111">
        <v>0.57912661953547051</v>
      </c>
      <c r="D111">
        <v>0.64939602635217364</v>
      </c>
      <c r="E111">
        <v>0.97098917440451604</v>
      </c>
      <c r="F111">
        <v>-0.34226349030398651</v>
      </c>
      <c r="G111">
        <v>0.59768102746946417</v>
      </c>
      <c r="H111">
        <v>-0.40545623873792691</v>
      </c>
      <c r="I111">
        <v>1.3231646066000349</v>
      </c>
      <c r="J111">
        <v>1.0037404387492441</v>
      </c>
      <c r="K111">
        <v>1.0013960153616976</v>
      </c>
      <c r="L111">
        <v>0.79405373344652797</v>
      </c>
      <c r="M111">
        <v>0.66156697252644925</v>
      </c>
      <c r="N111">
        <v>0.7998586652787284</v>
      </c>
      <c r="O111">
        <v>0.78994673755367484</v>
      </c>
      <c r="P111">
        <v>0.34868923556994497</v>
      </c>
      <c r="Q111">
        <v>0.68829472930536051</v>
      </c>
      <c r="R111">
        <v>0.48180538933139222</v>
      </c>
      <c r="S111">
        <v>0.93306339585248999</v>
      </c>
      <c r="T111">
        <v>0.65001540273219938</v>
      </c>
      <c r="U111">
        <v>0.79330924156856331</v>
      </c>
      <c r="V111">
        <v>0.67039244871054338</v>
      </c>
      <c r="W111">
        <v>0.84167555399808691</v>
      </c>
      <c r="X111">
        <v>0.80310153372420523</v>
      </c>
    </row>
    <row r="112" spans="1:24">
      <c r="A112" s="1" t="s">
        <v>5</v>
      </c>
      <c r="B112" s="1">
        <v>13067030314</v>
      </c>
      <c r="C112">
        <v>1.0816993696172141</v>
      </c>
      <c r="D112">
        <v>1.51928144845292</v>
      </c>
      <c r="E112">
        <v>1.0812075602059319</v>
      </c>
      <c r="F112">
        <v>1.8636872445456421</v>
      </c>
      <c r="G112">
        <v>1.0619342230750533</v>
      </c>
      <c r="H112">
        <v>0.28701884416892132</v>
      </c>
      <c r="I112">
        <v>0.86244016814576407</v>
      </c>
      <c r="J112">
        <v>0.75210290771700283</v>
      </c>
      <c r="K112">
        <v>0.86333886264409687</v>
      </c>
      <c r="L112">
        <v>0.91237048808974097</v>
      </c>
      <c r="M112">
        <v>1.2064688521165583</v>
      </c>
      <c r="N112">
        <v>0.67643484175183766</v>
      </c>
      <c r="O112">
        <v>0.50268912140383337</v>
      </c>
      <c r="P112">
        <v>0.69376337102106622</v>
      </c>
      <c r="Q112">
        <v>0.90687479939412741</v>
      </c>
      <c r="R112">
        <v>1.1081812654587782</v>
      </c>
      <c r="S112">
        <v>0.84260408615028026</v>
      </c>
      <c r="T112">
        <v>0.7698390465733238</v>
      </c>
      <c r="U112">
        <v>0.85855725878174716</v>
      </c>
      <c r="V112">
        <v>0.85345457138687519</v>
      </c>
      <c r="W112">
        <v>0.82062819351554106</v>
      </c>
      <c r="X112">
        <v>0.83658873171845038</v>
      </c>
    </row>
    <row r="113" spans="1:24">
      <c r="A113" s="1" t="s">
        <v>5</v>
      </c>
      <c r="B113" s="1">
        <v>13067030318</v>
      </c>
      <c r="C113">
        <v>1.1242902806410906</v>
      </c>
      <c r="D113">
        <v>1.4619263656770458</v>
      </c>
      <c r="E113">
        <v>1.7041810451704575</v>
      </c>
      <c r="F113">
        <v>1.5341235203030472</v>
      </c>
      <c r="G113">
        <v>-0.11655465807759587</v>
      </c>
      <c r="H113">
        <v>0.69295251345914266</v>
      </c>
      <c r="I113">
        <v>1.0634039047538448</v>
      </c>
      <c r="J113">
        <v>1.0185426464570231</v>
      </c>
      <c r="K113">
        <v>0.56881693684654921</v>
      </c>
      <c r="L113">
        <v>1.3343556447215204</v>
      </c>
      <c r="M113">
        <v>1.4037609119681485</v>
      </c>
      <c r="N113">
        <v>1.0775622682142325</v>
      </c>
      <c r="O113">
        <v>1.2998290062196436</v>
      </c>
      <c r="P113">
        <v>0.75377626414300025</v>
      </c>
      <c r="Q113">
        <v>1.0579896805923512</v>
      </c>
      <c r="R113">
        <v>1.0663318531324333</v>
      </c>
      <c r="S113">
        <v>0.97390507600836429</v>
      </c>
      <c r="T113">
        <v>1.1337321126362561</v>
      </c>
      <c r="U113">
        <v>0.90366634107633037</v>
      </c>
      <c r="V113">
        <v>0.84122382856104572</v>
      </c>
      <c r="W113">
        <v>0.85117827481016628</v>
      </c>
      <c r="X113">
        <v>0.93828618275023179</v>
      </c>
    </row>
    <row r="114" spans="1:24">
      <c r="A114" s="1" t="s">
        <v>5</v>
      </c>
      <c r="B114" s="1">
        <v>13067030319</v>
      </c>
      <c r="C114">
        <v>1.5927903019037326</v>
      </c>
      <c r="D114">
        <v>1.9016486669587422</v>
      </c>
      <c r="E114">
        <v>1.7568941862059178</v>
      </c>
      <c r="F114">
        <v>2.1985665127276337</v>
      </c>
      <c r="G114">
        <v>-0.72365499079259732</v>
      </c>
      <c r="H114">
        <v>0.4302895509772347</v>
      </c>
      <c r="I114">
        <v>0.90263291546738011</v>
      </c>
      <c r="J114">
        <v>1.0234767156929494</v>
      </c>
      <c r="K114">
        <v>0.72528170992649621</v>
      </c>
      <c r="L114">
        <v>1.2814596041992439</v>
      </c>
      <c r="M114">
        <v>1.8171347516571965</v>
      </c>
      <c r="N114">
        <v>1.1804154544866416</v>
      </c>
      <c r="O114">
        <v>1.2567403637971672</v>
      </c>
      <c r="P114">
        <v>0.858798827106385</v>
      </c>
      <c r="Q114">
        <v>1.1465515392630756</v>
      </c>
      <c r="R114">
        <v>1.1513095919211493</v>
      </c>
      <c r="S114">
        <v>1.0100726766062298</v>
      </c>
      <c r="T114">
        <v>1.2782723492618477</v>
      </c>
      <c r="U114">
        <v>0.93010281205299483</v>
      </c>
      <c r="V114">
        <v>0.86605908457229974</v>
      </c>
      <c r="W114">
        <v>0.85959346756454358</v>
      </c>
      <c r="X114">
        <v>0.97868094430859309</v>
      </c>
    </row>
    <row r="115" spans="1:24">
      <c r="A115" s="1" t="s">
        <v>5</v>
      </c>
      <c r="B115" s="1">
        <v>13067030320</v>
      </c>
      <c r="C115">
        <v>0.11062659827282861</v>
      </c>
      <c r="D115">
        <v>0.51556749987513673</v>
      </c>
      <c r="E115">
        <v>0.96619707067401994</v>
      </c>
      <c r="F115">
        <v>0.1414510081811127</v>
      </c>
      <c r="G115">
        <v>-0.75936677506995021</v>
      </c>
      <c r="H115">
        <v>1.0750077316146449</v>
      </c>
      <c r="I115">
        <v>0.40524766736238005</v>
      </c>
      <c r="J115">
        <v>1.0382789234007281</v>
      </c>
      <c r="K115">
        <v>0.49518645539716177</v>
      </c>
      <c r="L115">
        <v>0.94522874109351329</v>
      </c>
      <c r="M115">
        <v>0.57701323259005388</v>
      </c>
      <c r="N115">
        <v>1.1701301358594007</v>
      </c>
      <c r="O115">
        <v>1.0412971516847862</v>
      </c>
      <c r="P115">
        <v>1.3539051953623416</v>
      </c>
      <c r="Q115">
        <v>0.73749787695757785</v>
      </c>
      <c r="R115">
        <v>0.35067582870145325</v>
      </c>
      <c r="S115">
        <v>0.82623137329713447</v>
      </c>
      <c r="T115">
        <v>1.0355864288741456</v>
      </c>
      <c r="U115">
        <v>0.80799680125161644</v>
      </c>
      <c r="V115">
        <v>0.63206904477783898</v>
      </c>
      <c r="W115">
        <v>0.81681871950306184</v>
      </c>
      <c r="X115">
        <v>0.91085733950139736</v>
      </c>
    </row>
    <row r="116" spans="1:24">
      <c r="A116" s="1" t="s">
        <v>5</v>
      </c>
      <c r="B116" s="1">
        <v>13067030322</v>
      </c>
      <c r="C116">
        <v>1.4905721154464286</v>
      </c>
      <c r="D116">
        <v>2.2171016222260453</v>
      </c>
      <c r="E116">
        <v>1.3064364355392606</v>
      </c>
      <c r="F116">
        <v>1.826478436969865</v>
      </c>
      <c r="G116">
        <v>1.0976460073524061</v>
      </c>
      <c r="H116">
        <v>0.86010167140217486</v>
      </c>
      <c r="I116">
        <v>1.1437893993970771</v>
      </c>
      <c r="J116">
        <v>1.0284107849288757</v>
      </c>
      <c r="K116">
        <v>1.4339750938768467</v>
      </c>
      <c r="L116">
        <v>0.6817288773063177</v>
      </c>
      <c r="M116">
        <v>1.6198426918056048</v>
      </c>
      <c r="N116">
        <v>0.7895733466514876</v>
      </c>
      <c r="O116">
        <v>0.82585393957240505</v>
      </c>
      <c r="P116">
        <v>0.9038084969478356</v>
      </c>
      <c r="Q116">
        <v>1.1677038468478582</v>
      </c>
      <c r="R116">
        <v>1.420303669761894</v>
      </c>
      <c r="S116">
        <v>1.0480382520373468</v>
      </c>
      <c r="T116">
        <v>1.0347696187443334</v>
      </c>
      <c r="U116">
        <v>0.9364169564707816</v>
      </c>
      <c r="V116">
        <v>0.944674224065435</v>
      </c>
      <c r="W116">
        <v>0.86842699895734932</v>
      </c>
      <c r="X116">
        <v>0.9106290650001061</v>
      </c>
    </row>
    <row r="117" spans="1:24">
      <c r="A117" s="1" t="s">
        <v>5</v>
      </c>
      <c r="B117" s="1">
        <v>13067030324</v>
      </c>
      <c r="C117">
        <v>0.38320842882563871</v>
      </c>
      <c r="D117">
        <v>0.45821241709926253</v>
      </c>
      <c r="E117">
        <v>1.5747942444470566</v>
      </c>
      <c r="F117">
        <v>0.15208209605990625</v>
      </c>
      <c r="G117">
        <v>0.49054567463740495</v>
      </c>
      <c r="H117">
        <v>-1.3128373818572447</v>
      </c>
      <c r="I117">
        <v>0.75191011301131949</v>
      </c>
      <c r="J117">
        <v>1.0925536849959177</v>
      </c>
      <c r="K117">
        <v>1.4063636633333265</v>
      </c>
      <c r="L117">
        <v>0.86166330752836406</v>
      </c>
      <c r="M117">
        <v>0.7367258524699134</v>
      </c>
      <c r="N117">
        <v>0.63529356724287411</v>
      </c>
      <c r="O117">
        <v>0.50987056180757928</v>
      </c>
      <c r="P117">
        <v>0.66375692446009915</v>
      </c>
      <c r="Q117">
        <v>0.70448345435032922</v>
      </c>
      <c r="R117">
        <v>0.35684508460333486</v>
      </c>
      <c r="S117">
        <v>1.1201935519525361</v>
      </c>
      <c r="T117">
        <v>0.63641172649511657</v>
      </c>
      <c r="U117">
        <v>0.79814171421789792</v>
      </c>
      <c r="V117">
        <v>0.63387204697472166</v>
      </c>
      <c r="W117">
        <v>0.88521552645154156</v>
      </c>
      <c r="X117">
        <v>0.79929970476126022</v>
      </c>
    </row>
    <row r="118" spans="1:24">
      <c r="A118" s="1" t="s">
        <v>5</v>
      </c>
      <c r="B118" s="1">
        <v>13067030326</v>
      </c>
      <c r="C118">
        <v>1.4905721154464286</v>
      </c>
      <c r="D118">
        <v>2.2171016222260453</v>
      </c>
      <c r="E118">
        <v>1.4693679623761366</v>
      </c>
      <c r="F118">
        <v>1.7999007172728816</v>
      </c>
      <c r="G118">
        <v>1.0905036504969357</v>
      </c>
      <c r="H118">
        <v>1.0272508293452074</v>
      </c>
      <c r="I118">
        <v>1.0181870640170265</v>
      </c>
      <c r="J118">
        <v>1.2997845929048222</v>
      </c>
      <c r="K118">
        <v>1.5444208160509272</v>
      </c>
      <c r="L118">
        <v>0.898966890028017</v>
      </c>
      <c r="M118">
        <v>1.6198426918056048</v>
      </c>
      <c r="N118">
        <v>1.0672769495869918</v>
      </c>
      <c r="O118">
        <v>0.78994673755367484</v>
      </c>
      <c r="P118">
        <v>1.2338794091184733</v>
      </c>
      <c r="Q118">
        <v>1.2900527518058456</v>
      </c>
      <c r="R118">
        <v>1.444697708740095</v>
      </c>
      <c r="S118">
        <v>1.2477240996612553</v>
      </c>
      <c r="T118">
        <v>1.1777364470161862</v>
      </c>
      <c r="U118">
        <v>0.97293914924650438</v>
      </c>
      <c r="V118">
        <v>0.95180352889053088</v>
      </c>
      <c r="W118">
        <v>0.91488833093123734</v>
      </c>
      <c r="X118">
        <v>0.95058410501955892</v>
      </c>
    </row>
    <row r="119" spans="1:24">
      <c r="A119" s="1" t="s">
        <v>5</v>
      </c>
      <c r="B119" s="1">
        <v>13067030327</v>
      </c>
      <c r="C119">
        <v>1.1924357382792929</v>
      </c>
      <c r="D119">
        <v>1.8156160427949317</v>
      </c>
      <c r="E119">
        <v>1.177049634815859</v>
      </c>
      <c r="F119">
        <v>1.991260299091163</v>
      </c>
      <c r="G119">
        <v>1.1690695759071121</v>
      </c>
      <c r="H119">
        <v>0.80040554356537763</v>
      </c>
      <c r="I119">
        <v>0.84736788790015793</v>
      </c>
      <c r="J119">
        <v>1.2603120390174116</v>
      </c>
      <c r="K119">
        <v>1.4615865244203665</v>
      </c>
      <c r="L119">
        <v>0.84360310005175354</v>
      </c>
      <c r="M119">
        <v>1.5916581118268065</v>
      </c>
      <c r="N119">
        <v>1.0981329054687146</v>
      </c>
      <c r="O119">
        <v>0.67504369109373819</v>
      </c>
      <c r="P119">
        <v>0.99382783663073682</v>
      </c>
      <c r="Q119">
        <v>1.1876365741721171</v>
      </c>
      <c r="R119">
        <v>1.2847435317648419</v>
      </c>
      <c r="S119">
        <v>1.1885005544965106</v>
      </c>
      <c r="T119">
        <v>1.089665636254999</v>
      </c>
      <c r="U119">
        <v>0.9423670457677189</v>
      </c>
      <c r="V119">
        <v>0.90505595721029508</v>
      </c>
      <c r="W119">
        <v>0.90110866239031917</v>
      </c>
      <c r="X119">
        <v>0.92597089361210072</v>
      </c>
    </row>
    <row r="120" spans="1:24">
      <c r="A120" s="1" t="s">
        <v>5</v>
      </c>
      <c r="B120" s="1">
        <v>13067030328</v>
      </c>
      <c r="C120">
        <v>1.1924357382792929</v>
      </c>
      <c r="D120">
        <v>1.8156160427949317</v>
      </c>
      <c r="E120">
        <v>1.7568941862059178</v>
      </c>
      <c r="F120">
        <v>1.991260299091163</v>
      </c>
      <c r="G120">
        <v>0.77623994885622916</v>
      </c>
      <c r="H120">
        <v>1.1943999872882394</v>
      </c>
      <c r="I120">
        <v>1.1538375862274812</v>
      </c>
      <c r="J120">
        <v>1.4034000468592744</v>
      </c>
      <c r="K120">
        <v>1.2683065106157259</v>
      </c>
      <c r="L120">
        <v>1.1228897993870577</v>
      </c>
      <c r="M120">
        <v>1.5916581118268065</v>
      </c>
      <c r="N120">
        <v>0.97470908194182382</v>
      </c>
      <c r="O120">
        <v>1.3213733274308819</v>
      </c>
      <c r="P120">
        <v>0.87380205038686842</v>
      </c>
      <c r="Q120">
        <v>1.2889257835728996</v>
      </c>
      <c r="R120">
        <v>1.411526255534751</v>
      </c>
      <c r="S120">
        <v>1.2648654522873526</v>
      </c>
      <c r="T120">
        <v>1.1903856428965951</v>
      </c>
      <c r="U120">
        <v>0.97260273960663157</v>
      </c>
      <c r="V120">
        <v>0.94210897188815701</v>
      </c>
      <c r="W120">
        <v>0.91887664599872565</v>
      </c>
      <c r="X120">
        <v>0.95411918468611356</v>
      </c>
    </row>
    <row r="121" spans="1:24">
      <c r="A121" s="1" t="s">
        <v>5</v>
      </c>
      <c r="B121" s="1">
        <v>13067030329</v>
      </c>
      <c r="C121">
        <v>1.2265084670983946</v>
      </c>
      <c r="D121">
        <v>1.5766365312287929</v>
      </c>
      <c r="E121">
        <v>1.3735258877662098</v>
      </c>
      <c r="F121">
        <v>2.0975711778790971</v>
      </c>
      <c r="G121">
        <v>0.99051065452034714</v>
      </c>
      <c r="H121">
        <v>-0.30994243419905121</v>
      </c>
      <c r="I121">
        <v>0.58109093689445079</v>
      </c>
      <c r="J121">
        <v>1.166564723534812</v>
      </c>
      <c r="K121">
        <v>1.8389427418484752</v>
      </c>
      <c r="L121">
        <v>0.68614885321191776</v>
      </c>
      <c r="M121">
        <v>1.4789197919116115</v>
      </c>
      <c r="N121">
        <v>0.77928802802424657</v>
      </c>
      <c r="O121">
        <v>0.90484978401361149</v>
      </c>
      <c r="P121">
        <v>0.84379560382590157</v>
      </c>
      <c r="Q121">
        <v>1.10294090848495</v>
      </c>
      <c r="R121">
        <v>1.0765573173126057</v>
      </c>
      <c r="S121">
        <v>1.2305521061984017</v>
      </c>
      <c r="T121">
        <v>1.0017133019438427</v>
      </c>
      <c r="U121">
        <v>0.91708466640717545</v>
      </c>
      <c r="V121">
        <v>0.8442122820592014</v>
      </c>
      <c r="W121">
        <v>0.91089288659492296</v>
      </c>
      <c r="X121">
        <v>0.9013907929014352</v>
      </c>
    </row>
    <row r="122" spans="1:24">
      <c r="A122" s="1" t="s">
        <v>5</v>
      </c>
      <c r="B122" s="1">
        <v>13067030330</v>
      </c>
      <c r="C122">
        <v>1.3883539289891247</v>
      </c>
      <c r="D122">
        <v>1.8538527646455145</v>
      </c>
      <c r="E122">
        <v>1.6227152817520201</v>
      </c>
      <c r="F122">
        <v>2.2145131445458244</v>
      </c>
      <c r="G122">
        <v>1.1690695759071121</v>
      </c>
      <c r="H122">
        <v>1.0391900549125666</v>
      </c>
      <c r="I122">
        <v>0.94282566278899627</v>
      </c>
      <c r="J122">
        <v>1.2257735543659276</v>
      </c>
      <c r="K122">
        <v>0.80811600155705687</v>
      </c>
      <c r="L122">
        <v>1.0610608438892186</v>
      </c>
      <c r="M122">
        <v>1.6950015717490678</v>
      </c>
      <c r="N122">
        <v>0.98499440056906451</v>
      </c>
      <c r="O122">
        <v>1.0628414728960245</v>
      </c>
      <c r="P122">
        <v>0.69376337102106622</v>
      </c>
      <c r="Q122">
        <v>1.2007677511832353</v>
      </c>
      <c r="R122">
        <v>1.4615029162201656</v>
      </c>
      <c r="S122">
        <v>1.0316501332707342</v>
      </c>
      <c r="T122">
        <v>1.1091502040588057</v>
      </c>
      <c r="U122">
        <v>0.94628681422283401</v>
      </c>
      <c r="V122">
        <v>0.95671495200014678</v>
      </c>
      <c r="W122">
        <v>0.86461394041813244</v>
      </c>
      <c r="X122">
        <v>0.93141625947614914</v>
      </c>
    </row>
    <row r="123" spans="1:24">
      <c r="A123" s="1" t="s">
        <v>5</v>
      </c>
      <c r="B123" s="1">
        <v>13067030331</v>
      </c>
      <c r="C123">
        <v>1.2435448315079443</v>
      </c>
      <c r="D123">
        <v>1.8251752232575782</v>
      </c>
      <c r="E123">
        <v>1.7425178750144288</v>
      </c>
      <c r="F123">
        <v>2.1188333536366835</v>
      </c>
      <c r="G123">
        <v>-0.68794320651524377</v>
      </c>
      <c r="H123">
        <v>0.71683096459386142</v>
      </c>
      <c r="I123">
        <v>1.1287171191514711</v>
      </c>
      <c r="J123">
        <v>1.1863010004785173</v>
      </c>
      <c r="K123">
        <v>1.1578607884416452</v>
      </c>
      <c r="L123">
        <v>1.233887817635912</v>
      </c>
      <c r="M123">
        <v>1.6198426918056048</v>
      </c>
      <c r="N123">
        <v>1.0672769495869918</v>
      </c>
      <c r="O123">
        <v>1.2711032446046595</v>
      </c>
      <c r="P123">
        <v>1.2938923022404074</v>
      </c>
      <c r="Q123">
        <v>1.2203647693028639</v>
      </c>
      <c r="R123">
        <v>1.1553823086638175</v>
      </c>
      <c r="S123">
        <v>1.1926832021853582</v>
      </c>
      <c r="T123">
        <v>1.3130287970594159</v>
      </c>
      <c r="U123">
        <v>0.95213669145581925</v>
      </c>
      <c r="V123">
        <v>0.86724936057172342</v>
      </c>
      <c r="W123">
        <v>0.90208184794710111</v>
      </c>
      <c r="X123">
        <v>0.9883943532124071</v>
      </c>
    </row>
    <row r="124" spans="1:24">
      <c r="A124" s="1" t="s">
        <v>5</v>
      </c>
      <c r="B124" s="1">
        <v>13067030332</v>
      </c>
      <c r="C124">
        <v>1.5927903019037326</v>
      </c>
      <c r="D124">
        <v>1.9016486669587422</v>
      </c>
      <c r="E124">
        <v>1.7568941862059178</v>
      </c>
      <c r="F124">
        <v>2.2145131445458244</v>
      </c>
      <c r="G124">
        <v>0.27627496897328702</v>
      </c>
      <c r="H124">
        <v>1.0869469571820043</v>
      </c>
      <c r="I124">
        <v>1.0634039047538448</v>
      </c>
      <c r="J124">
        <v>1.2405757620737066</v>
      </c>
      <c r="K124">
        <v>1.3327331818839394</v>
      </c>
      <c r="L124">
        <v>0.7791627247550037</v>
      </c>
      <c r="M124">
        <v>1.8171347516571965</v>
      </c>
      <c r="N124">
        <v>0.85128525841493285</v>
      </c>
      <c r="O124">
        <v>1.2782846850084058</v>
      </c>
      <c r="P124">
        <v>0.84379560382590157</v>
      </c>
      <c r="Q124">
        <v>1.2427753117748794</v>
      </c>
      <c r="R124">
        <v>1.4132103043604791</v>
      </c>
      <c r="S124">
        <v>1.1174905562375501</v>
      </c>
      <c r="T124">
        <v>1.1976250747266091</v>
      </c>
      <c r="U124">
        <v>0.95882642973057153</v>
      </c>
      <c r="V124">
        <v>0.9426011453010833</v>
      </c>
      <c r="W124">
        <v>0.88458661467470656</v>
      </c>
      <c r="X124">
        <v>0.95614239378981059</v>
      </c>
    </row>
    <row r="125" spans="1:24">
      <c r="A125" s="1" t="s">
        <v>5</v>
      </c>
      <c r="B125" s="1">
        <v>13067030333</v>
      </c>
      <c r="C125">
        <v>1.2179902848936186</v>
      </c>
      <c r="D125">
        <v>1.5479589898408563</v>
      </c>
      <c r="E125">
        <v>1.5029126884896113</v>
      </c>
      <c r="F125">
        <v>1.6404343990909807</v>
      </c>
      <c r="G125">
        <v>2.0975759671182899</v>
      </c>
      <c r="H125">
        <v>1.0511292804799262</v>
      </c>
      <c r="I125">
        <v>0.82727151423934975</v>
      </c>
      <c r="J125">
        <v>1.0333448541648018</v>
      </c>
      <c r="K125">
        <v>1.7100893993120481</v>
      </c>
      <c r="L125">
        <v>1.0764082172057954</v>
      </c>
      <c r="M125">
        <v>1.4883146519045451</v>
      </c>
      <c r="N125">
        <v>1.1187035427231962</v>
      </c>
      <c r="O125">
        <v>1.1992888405671991</v>
      </c>
      <c r="P125">
        <v>0.52872791493574745</v>
      </c>
      <c r="Q125">
        <v>1.2564071453241672</v>
      </c>
      <c r="R125">
        <v>1.4121818748789476</v>
      </c>
      <c r="S125">
        <v>1.2732808235608817</v>
      </c>
      <c r="T125">
        <v>1.083758737532672</v>
      </c>
      <c r="U125">
        <v>0.96289564843706188</v>
      </c>
      <c r="V125">
        <v>0.94230058059052002</v>
      </c>
      <c r="W125">
        <v>0.92083466837775441</v>
      </c>
      <c r="X125">
        <v>0.92432008847293479</v>
      </c>
    </row>
    <row r="126" spans="1:24">
      <c r="A126" s="1" t="s">
        <v>5</v>
      </c>
      <c r="B126" s="1">
        <v>13067030334</v>
      </c>
      <c r="C126">
        <v>1.5927903019037326</v>
      </c>
      <c r="D126">
        <v>1.9016486669587422</v>
      </c>
      <c r="E126">
        <v>1.7137652526314504</v>
      </c>
      <c r="F126">
        <v>2.1985665127276337</v>
      </c>
      <c r="G126">
        <v>-0.72365499079259732</v>
      </c>
      <c r="H126">
        <v>0.32283652087099973</v>
      </c>
      <c r="I126">
        <v>0.77200648667212768</v>
      </c>
      <c r="J126">
        <v>1.3392571467922325</v>
      </c>
      <c r="K126">
        <v>0.9645807746370042</v>
      </c>
      <c r="L126">
        <v>1.0444035350748064</v>
      </c>
      <c r="M126">
        <v>1.8171347516571965</v>
      </c>
      <c r="N126">
        <v>0.84099993978769205</v>
      </c>
      <c r="O126">
        <v>1.3213733274308819</v>
      </c>
      <c r="P126">
        <v>0.69376337102106622</v>
      </c>
      <c r="Q126">
        <v>1.1318450991333804</v>
      </c>
      <c r="R126">
        <v>1.1111369644245843</v>
      </c>
      <c r="S126">
        <v>1.1160804855013478</v>
      </c>
      <c r="T126">
        <v>1.1683178474742091</v>
      </c>
      <c r="U126">
        <v>0.92571281410699113</v>
      </c>
      <c r="V126">
        <v>0.85431839221282713</v>
      </c>
      <c r="W126">
        <v>0.88425853050969971</v>
      </c>
      <c r="X126">
        <v>0.94795188238319095</v>
      </c>
    </row>
    <row r="127" spans="1:24">
      <c r="A127" s="1" t="s">
        <v>5</v>
      </c>
      <c r="B127" s="1">
        <v>13067030335</v>
      </c>
      <c r="C127">
        <v>1.3116902891461477</v>
      </c>
      <c r="D127">
        <v>1.844293584182868</v>
      </c>
      <c r="E127">
        <v>2.0779651361491736</v>
      </c>
      <c r="F127">
        <v>2.0816245460609069</v>
      </c>
      <c r="G127">
        <v>1.276204928739171</v>
      </c>
      <c r="H127">
        <v>1.1347038594514423</v>
      </c>
      <c r="I127">
        <v>1.0483316245082388</v>
      </c>
      <c r="J127">
        <v>1.1863010004785173</v>
      </c>
      <c r="K127">
        <v>1.516809385507407</v>
      </c>
      <c r="L127">
        <v>1.0418005664726557</v>
      </c>
      <c r="M127">
        <v>1.6480272717844033</v>
      </c>
      <c r="N127">
        <v>1.1907007731138826</v>
      </c>
      <c r="O127">
        <v>1.4506392546983107</v>
      </c>
      <c r="P127">
        <v>1.1288568461550885</v>
      </c>
      <c r="Q127">
        <v>1.3807062751923851</v>
      </c>
      <c r="R127">
        <v>1.5392591383197067</v>
      </c>
      <c r="S127">
        <v>1.2483036508195267</v>
      </c>
      <c r="T127">
        <v>1.3545560364379212</v>
      </c>
      <c r="U127">
        <v>1</v>
      </c>
      <c r="V127">
        <v>0.97943967626130179</v>
      </c>
      <c r="W127">
        <v>0.91502317633505892</v>
      </c>
      <c r="X127">
        <v>1</v>
      </c>
    </row>
    <row r="128" spans="1:24">
      <c r="A128" s="1" t="s">
        <v>5</v>
      </c>
      <c r="B128" s="1">
        <v>13067030336</v>
      </c>
      <c r="C128">
        <v>1.5161266620607543</v>
      </c>
      <c r="D128">
        <v>1.8825303060334508</v>
      </c>
      <c r="E128">
        <v>2.01566778765272</v>
      </c>
      <c r="F128">
        <v>2.2038820566670307</v>
      </c>
      <c r="G128">
        <v>0.84766351741093493</v>
      </c>
      <c r="H128">
        <v>0.84816244583481548</v>
      </c>
      <c r="I128">
        <v>0.96794612986500639</v>
      </c>
      <c r="J128">
        <v>1.0925536849959177</v>
      </c>
      <c r="K128">
        <v>1.0013960153616976</v>
      </c>
      <c r="L128">
        <v>0.97152886541134742</v>
      </c>
      <c r="M128">
        <v>1.7607655916995983</v>
      </c>
      <c r="N128">
        <v>0.93710595704063104</v>
      </c>
      <c r="O128">
        <v>1.5368165395432629</v>
      </c>
      <c r="P128">
        <v>0.72376981758203318</v>
      </c>
      <c r="Q128">
        <v>1.243431598138903</v>
      </c>
      <c r="R128">
        <v>1.4688541293606732</v>
      </c>
      <c r="S128">
        <v>1.0218261885896542</v>
      </c>
      <c r="T128">
        <v>1.2396144764663815</v>
      </c>
      <c r="U128">
        <v>0.9590223368137708</v>
      </c>
      <c r="V128">
        <v>0.95886338831935414</v>
      </c>
      <c r="W128">
        <v>0.86232818226074703</v>
      </c>
      <c r="X128">
        <v>0.96787720141746081</v>
      </c>
    </row>
    <row r="129" spans="1:24">
      <c r="A129" s="1" t="s">
        <v>5</v>
      </c>
      <c r="B129" s="1">
        <v>13067030337</v>
      </c>
      <c r="C129">
        <v>1.5927903019037326</v>
      </c>
      <c r="D129">
        <v>1.9016486669587422</v>
      </c>
      <c r="E129">
        <v>1.7281415638229392</v>
      </c>
      <c r="F129">
        <v>2.1985665127276337</v>
      </c>
      <c r="G129">
        <v>1.1333577916297592</v>
      </c>
      <c r="H129">
        <v>0.91979779923897209</v>
      </c>
      <c r="I129">
        <v>1.0483316245082388</v>
      </c>
      <c r="J129">
        <v>1.2060372774222223</v>
      </c>
      <c r="K129">
        <v>1.1302493578981252</v>
      </c>
      <c r="L129">
        <v>1.2935955227469333</v>
      </c>
      <c r="M129">
        <v>1.8171347516571965</v>
      </c>
      <c r="N129">
        <v>1.1084182240959553</v>
      </c>
      <c r="O129">
        <v>1.3141918870271359</v>
      </c>
      <c r="P129">
        <v>1.1588632927160556</v>
      </c>
      <c r="Q129">
        <v>1.3542820746856641</v>
      </c>
      <c r="R129">
        <v>1.5032334658271453</v>
      </c>
      <c r="S129">
        <v>1.2099607193557604</v>
      </c>
      <c r="T129">
        <v>1.349652038874086</v>
      </c>
      <c r="U129">
        <v>0.99211215053226498</v>
      </c>
      <c r="V129">
        <v>0.96891095648029069</v>
      </c>
      <c r="W129">
        <v>0.9061018447094682</v>
      </c>
      <c r="X129">
        <v>0.99862947635275401</v>
      </c>
    </row>
    <row r="130" spans="1:24">
      <c r="A130" s="1" t="s">
        <v>5</v>
      </c>
      <c r="B130" s="1">
        <v>13067030339</v>
      </c>
      <c r="C130">
        <v>-0.2982461475563859</v>
      </c>
      <c r="D130">
        <v>0.13320028136931447</v>
      </c>
      <c r="E130">
        <v>-0.76375237603516255</v>
      </c>
      <c r="F130">
        <v>-0.3954189296979535</v>
      </c>
      <c r="G130">
        <v>0.34769853752799279</v>
      </c>
      <c r="H130">
        <v>0.95561547594105045</v>
      </c>
      <c r="I130">
        <v>0.81320405267678419</v>
      </c>
      <c r="J130">
        <v>0.8557183616714551</v>
      </c>
      <c r="K130">
        <v>0.56881693684654921</v>
      </c>
      <c r="L130">
        <v>1.0560408330136424</v>
      </c>
      <c r="M130">
        <v>0.27637771281620099</v>
      </c>
      <c r="N130">
        <v>1.0158503564507873</v>
      </c>
      <c r="O130">
        <v>0.51705200221132541</v>
      </c>
      <c r="P130">
        <v>1.3238987488013743</v>
      </c>
      <c r="Q130">
        <v>0.574446419204235</v>
      </c>
      <c r="R130">
        <v>0.11318584203223429</v>
      </c>
      <c r="S130">
        <v>0.82685871051054882</v>
      </c>
      <c r="T130">
        <v>0.78329470506992194</v>
      </c>
      <c r="U130">
        <v>0.75932454893783341</v>
      </c>
      <c r="V130">
        <v>0.56266116568959734</v>
      </c>
      <c r="W130">
        <v>0.81696468339023187</v>
      </c>
      <c r="X130">
        <v>0.84034919405938846</v>
      </c>
    </row>
    <row r="131" spans="1:24">
      <c r="A131" s="1" t="s">
        <v>5</v>
      </c>
      <c r="B131" s="1">
        <v>13067030340</v>
      </c>
      <c r="C131">
        <v>1.4905721154464286</v>
      </c>
      <c r="D131">
        <v>2.2171016222260453</v>
      </c>
      <c r="E131">
        <v>1.2968522280782677</v>
      </c>
      <c r="F131">
        <v>1.8211628930304686</v>
      </c>
      <c r="G131">
        <v>1.0748976007677322</v>
      </c>
      <c r="H131">
        <v>0.53774258108346973</v>
      </c>
      <c r="I131">
        <v>1.2138101893247477</v>
      </c>
      <c r="J131">
        <v>1.3589934237359378</v>
      </c>
      <c r="K131">
        <v>2.3267446814506645</v>
      </c>
      <c r="L131">
        <v>0.83979161031289007</v>
      </c>
      <c r="M131">
        <v>1.6198426918056048</v>
      </c>
      <c r="N131">
        <v>1.0261356750780284</v>
      </c>
      <c r="O131">
        <v>1.1992888405671991</v>
      </c>
      <c r="P131">
        <v>0.78378271070396732</v>
      </c>
      <c r="Q131">
        <v>1.3482164725187402</v>
      </c>
      <c r="R131">
        <v>1.3788770328510229</v>
      </c>
      <c r="S131">
        <v>1.5085099051664974</v>
      </c>
      <c r="T131">
        <v>1.1572624795386999</v>
      </c>
      <c r="U131">
        <v>0.99030151649579934</v>
      </c>
      <c r="V131">
        <v>0.93256703990129985</v>
      </c>
      <c r="W131">
        <v>0.97556592039404788</v>
      </c>
      <c r="X131">
        <v>0.94486223093304411</v>
      </c>
    </row>
    <row r="132" spans="1:24">
      <c r="A132" s="1" t="s">
        <v>5</v>
      </c>
      <c r="B132" s="1">
        <v>13067030341</v>
      </c>
      <c r="C132">
        <v>1.4905721154464286</v>
      </c>
      <c r="D132">
        <v>2.2171016222260453</v>
      </c>
      <c r="E132">
        <v>1.3495653691137279</v>
      </c>
      <c r="F132">
        <v>1.8105318051516752</v>
      </c>
      <c r="G132">
        <v>0.81195173313358204</v>
      </c>
      <c r="H132">
        <v>0.95561547594105045</v>
      </c>
      <c r="I132">
        <v>0.93780156937379433</v>
      </c>
      <c r="J132">
        <v>1.1961691389503699</v>
      </c>
      <c r="K132">
        <v>1.2591027004345523</v>
      </c>
      <c r="L132">
        <v>0.88275749464189679</v>
      </c>
      <c r="M132">
        <v>1.6198426918056048</v>
      </c>
      <c r="N132">
        <v>1.1392741799776782</v>
      </c>
      <c r="O132">
        <v>1.0341157112810402</v>
      </c>
      <c r="P132">
        <v>0.75377626414300025</v>
      </c>
      <c r="Q132">
        <v>1.2056733469394461</v>
      </c>
      <c r="R132">
        <v>1.3675913843409007</v>
      </c>
      <c r="S132">
        <v>1.1126764446756063</v>
      </c>
      <c r="T132">
        <v>1.1367522118018309</v>
      </c>
      <c r="U132">
        <v>0.94775117644127493</v>
      </c>
      <c r="V132">
        <v>0.92926874114686031</v>
      </c>
      <c r="W132">
        <v>0.88346650507204671</v>
      </c>
      <c r="X132">
        <v>0.93913021198751623</v>
      </c>
    </row>
    <row r="133" spans="1:24">
      <c r="A133" s="1" t="s">
        <v>5</v>
      </c>
      <c r="B133" s="1">
        <v>13067030342</v>
      </c>
      <c r="C133">
        <v>1.4905721154464286</v>
      </c>
      <c r="D133">
        <v>2.2171016222260453</v>
      </c>
      <c r="E133">
        <v>1.4166548213406764</v>
      </c>
      <c r="F133">
        <v>1.8211628930304686</v>
      </c>
      <c r="G133">
        <v>1.8118816928994661</v>
      </c>
      <c r="H133">
        <v>1.0391900549125666</v>
      </c>
      <c r="I133">
        <v>1.1437893993970771</v>
      </c>
      <c r="J133">
        <v>1.2455098313096329</v>
      </c>
      <c r="K133">
        <v>1.0382112560863912</v>
      </c>
      <c r="L133">
        <v>0.99492177804366266</v>
      </c>
      <c r="M133">
        <v>1.6198426918056048</v>
      </c>
      <c r="N133">
        <v>1.04670631233251</v>
      </c>
      <c r="O133">
        <v>0.98384562845481793</v>
      </c>
      <c r="P133">
        <v>1.2338794091184733</v>
      </c>
      <c r="Q133">
        <v>1.2922856599177917</v>
      </c>
      <c r="R133">
        <v>1.5629075141789612</v>
      </c>
      <c r="S133">
        <v>1.0928809551465621</v>
      </c>
      <c r="T133">
        <v>1.2210685104278514</v>
      </c>
      <c r="U133">
        <v>0.9736056913830522</v>
      </c>
      <c r="V133">
        <v>0.98635105654849931</v>
      </c>
      <c r="W133">
        <v>0.87886064631170646</v>
      </c>
      <c r="X133">
        <v>0.96269414724870028</v>
      </c>
    </row>
    <row r="134" spans="1:24">
      <c r="A134" s="1" t="s">
        <v>5</v>
      </c>
      <c r="B134" s="1">
        <v>13067030343</v>
      </c>
      <c r="C134">
        <v>1.362799382374799</v>
      </c>
      <c r="D134">
        <v>2.0450363738984256</v>
      </c>
      <c r="E134">
        <v>1.7233494600924431</v>
      </c>
      <c r="F134">
        <v>1.9115271400002127</v>
      </c>
      <c r="G134">
        <v>-1.2593317549528924</v>
      </c>
      <c r="H134">
        <v>0.58549948335290758</v>
      </c>
      <c r="I134">
        <v>1.133741212566673</v>
      </c>
      <c r="J134">
        <v>1.2899164544329695</v>
      </c>
      <c r="K134">
        <v>1.4707903346015401</v>
      </c>
      <c r="L134">
        <v>1.0206979281623625</v>
      </c>
      <c r="M134">
        <v>1.6010529718197388</v>
      </c>
      <c r="N134">
        <v>1.0158503564507873</v>
      </c>
      <c r="O134">
        <v>1.1921074001634531</v>
      </c>
      <c r="P134">
        <v>1.3539051953623416</v>
      </c>
      <c r="Q134">
        <v>1.207666754163595</v>
      </c>
      <c r="R134">
        <v>1.0718030424760812</v>
      </c>
      <c r="S134">
        <v>1.2604682390656239</v>
      </c>
      <c r="T134">
        <v>1.2907289809490803</v>
      </c>
      <c r="U134">
        <v>0.94834622551789638</v>
      </c>
      <c r="V134">
        <v>0.84282281660158864</v>
      </c>
      <c r="W134">
        <v>0.91785353702187156</v>
      </c>
      <c r="X134">
        <v>0.98216220792468567</v>
      </c>
    </row>
    <row r="135" spans="1:24">
      <c r="A135" s="1" t="s">
        <v>5</v>
      </c>
      <c r="B135" s="1">
        <v>13067030344</v>
      </c>
      <c r="C135">
        <v>-0.2982461475563859</v>
      </c>
      <c r="D135">
        <v>0.13320028136931447</v>
      </c>
      <c r="E135">
        <v>-0.76375237603516255</v>
      </c>
      <c r="F135">
        <v>-0.3954189296979535</v>
      </c>
      <c r="G135">
        <v>0.3119867532506399</v>
      </c>
      <c r="H135">
        <v>-0.62036229895039707</v>
      </c>
      <c r="I135">
        <v>-0.28807722393549895</v>
      </c>
      <c r="J135">
        <v>-4.2282239267131413E-2</v>
      </c>
      <c r="K135">
        <v>-1.1023104567374055E-2</v>
      </c>
      <c r="L135">
        <v>0.76024894640561003</v>
      </c>
      <c r="M135">
        <v>0.27637771281620099</v>
      </c>
      <c r="N135">
        <v>0.97470908194182382</v>
      </c>
      <c r="O135">
        <v>-0.25136212098950084</v>
      </c>
      <c r="P135">
        <v>-0.40147192845423152</v>
      </c>
      <c r="Q135">
        <v>3.6943211210022801E-2</v>
      </c>
      <c r="R135">
        <v>-0.27438142022220624</v>
      </c>
      <c r="S135">
        <v>0.23564786752370151</v>
      </c>
      <c r="T135">
        <v>0.14956318632857313</v>
      </c>
      <c r="U135">
        <v>0.59887525201380332</v>
      </c>
      <c r="V135">
        <v>0.4493922988443429</v>
      </c>
      <c r="W135">
        <v>0.67940639586297247</v>
      </c>
      <c r="X135">
        <v>0.66323980092973533</v>
      </c>
    </row>
    <row r="136" spans="1:24">
      <c r="A136" s="1" t="s">
        <v>5</v>
      </c>
      <c r="B136" s="1">
        <v>13067030345</v>
      </c>
      <c r="C136">
        <v>-0.2982461475563859</v>
      </c>
      <c r="D136">
        <v>0.13320028136931447</v>
      </c>
      <c r="E136">
        <v>-0.76375237603516255</v>
      </c>
      <c r="F136">
        <v>-0.3954189296979535</v>
      </c>
      <c r="G136">
        <v>-0.83079034362465587</v>
      </c>
      <c r="H136">
        <v>-1.3247766074246046</v>
      </c>
      <c r="I136">
        <v>-1.2225585991630747</v>
      </c>
      <c r="J136">
        <v>-0.64917275528606633</v>
      </c>
      <c r="K136">
        <v>0.19146071941844053</v>
      </c>
      <c r="L136">
        <v>-0.10177312313779871</v>
      </c>
      <c r="M136">
        <v>0.27637771281620099</v>
      </c>
      <c r="N136">
        <v>0.13131295450807007</v>
      </c>
      <c r="O136">
        <v>-0.26572500179699315</v>
      </c>
      <c r="P136">
        <v>0.51372469165526369</v>
      </c>
      <c r="Q136">
        <v>-0.23144523657503482</v>
      </c>
      <c r="R136">
        <v>-0.67176324601893178</v>
      </c>
      <c r="S136">
        <v>-0.18649505300180816</v>
      </c>
      <c r="T136">
        <v>0.16392258929563541</v>
      </c>
      <c r="U136">
        <v>0.51875900878180392</v>
      </c>
      <c r="V136">
        <v>0.33325506668735172</v>
      </c>
      <c r="W136">
        <v>0.58118550237280198</v>
      </c>
      <c r="X136">
        <v>0.66725283337327157</v>
      </c>
    </row>
    <row r="137" spans="1:24">
      <c r="A137" s="1" t="s">
        <v>5</v>
      </c>
      <c r="B137" s="1">
        <v>13067030405</v>
      </c>
      <c r="C137">
        <v>-0.26417341873728417</v>
      </c>
      <c r="D137">
        <v>7.5845198593440313E-2</v>
      </c>
      <c r="E137">
        <v>-0.31808672909900215</v>
      </c>
      <c r="F137">
        <v>-0.4538899130313172</v>
      </c>
      <c r="G137">
        <v>-0.40224893229642011</v>
      </c>
      <c r="H137">
        <v>-0.6561799756524751</v>
      </c>
      <c r="I137">
        <v>-0.1373544214794383</v>
      </c>
      <c r="J137">
        <v>-0.28405163182752019</v>
      </c>
      <c r="K137">
        <v>-0.45280599326369597</v>
      </c>
      <c r="L137">
        <v>0.44755466627711865</v>
      </c>
      <c r="M137">
        <v>0.20121883287273809</v>
      </c>
      <c r="N137">
        <v>0.28559273391668355</v>
      </c>
      <c r="O137">
        <v>-1.2352194563027086</v>
      </c>
      <c r="P137">
        <v>-0.19142680252746205</v>
      </c>
      <c r="Q137">
        <v>-0.21313519714317627</v>
      </c>
      <c r="R137">
        <v>-0.30801259881464238</v>
      </c>
      <c r="S137">
        <v>-9.6434319604699184E-2</v>
      </c>
      <c r="T137">
        <v>-0.23495867301018725</v>
      </c>
      <c r="U137">
        <v>0.52422471188794162</v>
      </c>
      <c r="V137">
        <v>0.43956338432850656</v>
      </c>
      <c r="W137">
        <v>0.60214012525652161</v>
      </c>
      <c r="X137">
        <v>0.55577720653671592</v>
      </c>
    </row>
    <row r="138" spans="1:24">
      <c r="A138" s="1" t="s">
        <v>5</v>
      </c>
      <c r="B138" s="1">
        <v>13067030407</v>
      </c>
      <c r="C138">
        <v>-0.2982461475563859</v>
      </c>
      <c r="D138">
        <v>0.13320028136931447</v>
      </c>
      <c r="E138">
        <v>0.38635251928396147</v>
      </c>
      <c r="F138">
        <v>-0.3954189296979535</v>
      </c>
      <c r="G138">
        <v>0.88337530168828815</v>
      </c>
      <c r="H138">
        <v>0.99143315264312892</v>
      </c>
      <c r="I138">
        <v>0.96292203644980445</v>
      </c>
      <c r="J138">
        <v>0.70769628459366618</v>
      </c>
      <c r="K138">
        <v>1.2683065106157259</v>
      </c>
      <c r="L138">
        <v>0.62502979824193805</v>
      </c>
      <c r="M138">
        <v>0.27637771281620099</v>
      </c>
      <c r="N138">
        <v>0.77928802802424657</v>
      </c>
      <c r="O138">
        <v>0.94075698603234159</v>
      </c>
      <c r="P138">
        <v>0.93381494350880268</v>
      </c>
      <c r="Q138">
        <v>0.66002905660639899</v>
      </c>
      <c r="R138">
        <v>0.38051688774002257</v>
      </c>
      <c r="S138">
        <v>0.86701086448377662</v>
      </c>
      <c r="T138">
        <v>0.73255941759539789</v>
      </c>
      <c r="U138">
        <v>0.78487169692849112</v>
      </c>
      <c r="V138">
        <v>0.64079027402485955</v>
      </c>
      <c r="W138">
        <v>0.8263069706750592</v>
      </c>
      <c r="X138">
        <v>0.82617016759607187</v>
      </c>
    </row>
    <row r="139" spans="1:24">
      <c r="A139" s="1" t="s">
        <v>5</v>
      </c>
      <c r="B139" s="1">
        <v>13067030408</v>
      </c>
      <c r="C139">
        <v>-0.2982461475563859</v>
      </c>
      <c r="D139">
        <v>0.13320028136931447</v>
      </c>
      <c r="E139">
        <v>-9.2857853765673543E-2</v>
      </c>
      <c r="F139">
        <v>-0.3954189296979535</v>
      </c>
      <c r="G139">
        <v>2.6292479031816276E-2</v>
      </c>
      <c r="H139">
        <v>-0.6800584267871943</v>
      </c>
      <c r="I139">
        <v>-7.7065300497014086E-2</v>
      </c>
      <c r="J139">
        <v>0.7126303538295925</v>
      </c>
      <c r="K139">
        <v>1.0382112560863912</v>
      </c>
      <c r="L139">
        <v>0.75179774964538049</v>
      </c>
      <c r="M139">
        <v>0.27637771281620099</v>
      </c>
      <c r="N139">
        <v>0.67643484175183766</v>
      </c>
      <c r="O139">
        <v>-0.12927763412581822</v>
      </c>
      <c r="P139">
        <v>0.5587343614967144</v>
      </c>
      <c r="Q139">
        <v>0.32734805640316961</v>
      </c>
      <c r="R139">
        <v>-0.19773627112901293</v>
      </c>
      <c r="S139">
        <v>0.83421311985378799</v>
      </c>
      <c r="T139">
        <v>0.34556732048473371</v>
      </c>
      <c r="U139">
        <v>0.68556357785366306</v>
      </c>
      <c r="V139">
        <v>0.47179230532701666</v>
      </c>
      <c r="W139">
        <v>0.81867584949456018</v>
      </c>
      <c r="X139">
        <v>0.718017214116074</v>
      </c>
    </row>
    <row r="140" spans="1:24">
      <c r="A140" s="1" t="s">
        <v>5</v>
      </c>
      <c r="B140" s="1">
        <v>13067030409</v>
      </c>
      <c r="C140">
        <v>0.74949026363097671</v>
      </c>
      <c r="D140">
        <v>1.1177958690218064</v>
      </c>
      <c r="E140">
        <v>1.2633075019647937</v>
      </c>
      <c r="F140">
        <v>0.92815151121182393</v>
      </c>
      <c r="G140">
        <v>0.13342783186387491</v>
      </c>
      <c r="H140">
        <v>1.0052707150756985</v>
      </c>
      <c r="I140">
        <v>1.0634039047538448</v>
      </c>
      <c r="J140">
        <v>0.7965095308403396</v>
      </c>
      <c r="K140">
        <v>1.2314912698910321</v>
      </c>
      <c r="L140">
        <v>0.77542729578698222</v>
      </c>
      <c r="M140">
        <v>1.0843356722084294</v>
      </c>
      <c r="N140">
        <v>0.89242653292389651</v>
      </c>
      <c r="O140">
        <v>1.2782846850084058</v>
      </c>
      <c r="P140">
        <v>0.9488181667892861</v>
      </c>
      <c r="Q140">
        <v>0.95994969868380198</v>
      </c>
      <c r="R140">
        <v>0.89440679964611702</v>
      </c>
      <c r="S140">
        <v>0.93447603217278452</v>
      </c>
      <c r="T140">
        <v>1.0509662642325046</v>
      </c>
      <c r="U140">
        <v>0.87440056938657185</v>
      </c>
      <c r="V140">
        <v>0.79097769611573054</v>
      </c>
      <c r="W140">
        <v>0.84200423510301514</v>
      </c>
      <c r="X140">
        <v>0.91515555290281203</v>
      </c>
    </row>
    <row r="141" spans="1:24">
      <c r="A141" s="1" t="s">
        <v>5</v>
      </c>
      <c r="B141" s="1">
        <v>13067030410</v>
      </c>
      <c r="C141">
        <v>-0.17047341448475631</v>
      </c>
      <c r="D141">
        <v>0.17143700321989586</v>
      </c>
      <c r="E141">
        <v>0.14674733275914398</v>
      </c>
      <c r="F141">
        <v>-0.41668110545554038</v>
      </c>
      <c r="G141">
        <v>0.49054567463740495</v>
      </c>
      <c r="H141">
        <v>-2.0769478181682501</v>
      </c>
      <c r="I141">
        <v>0.67654871178328924</v>
      </c>
      <c r="J141">
        <v>2.1243838562052179E-3</v>
      </c>
      <c r="K141">
        <v>-0.41599075253900258</v>
      </c>
      <c r="L141">
        <v>0.61657860148170862</v>
      </c>
      <c r="M141">
        <v>0.28577257280913337</v>
      </c>
      <c r="N141">
        <v>0.88214121429665548</v>
      </c>
      <c r="O141">
        <v>4.3076935564086642E-2</v>
      </c>
      <c r="P141">
        <v>-0.22143324908842901</v>
      </c>
      <c r="Q141">
        <v>4.8852246329659288E-2</v>
      </c>
      <c r="R141">
        <v>-0.16840337367268754</v>
      </c>
      <c r="S141">
        <v>6.7570744266303759E-2</v>
      </c>
      <c r="T141">
        <v>0.24738936839536163</v>
      </c>
      <c r="U141">
        <v>0.60243020067935593</v>
      </c>
      <c r="V141">
        <v>0.48036502129079373</v>
      </c>
      <c r="W141">
        <v>0.64029953318943034</v>
      </c>
      <c r="X141">
        <v>0.69057935281513139</v>
      </c>
    </row>
    <row r="142" spans="1:24">
      <c r="A142" s="1" t="s">
        <v>5</v>
      </c>
      <c r="B142" s="1">
        <v>13067030411</v>
      </c>
      <c r="C142">
        <v>-0.22158250771340765</v>
      </c>
      <c r="D142">
        <v>-1.9746606033015247E-2</v>
      </c>
      <c r="E142">
        <v>-1.0656549110564326</v>
      </c>
      <c r="F142">
        <v>-0.51767644030407756</v>
      </c>
      <c r="G142">
        <v>0.3119867532506399</v>
      </c>
      <c r="H142">
        <v>-0.90690371256702373</v>
      </c>
      <c r="I142">
        <v>-1.3732814016191355</v>
      </c>
      <c r="J142">
        <v>-1.6211843947635478</v>
      </c>
      <c r="K142">
        <v>-1.520447974279808</v>
      </c>
      <c r="L142">
        <v>-1.800463671943928</v>
      </c>
      <c r="M142">
        <v>6.9690792971677018E-2</v>
      </c>
      <c r="N142">
        <v>-0.96921613860670597</v>
      </c>
      <c r="O142">
        <v>-1.2208565754952163</v>
      </c>
      <c r="P142">
        <v>-0.61151705438100101</v>
      </c>
      <c r="Q142">
        <v>-0.95739235534083156</v>
      </c>
      <c r="R142">
        <v>-0.54183697514892171</v>
      </c>
      <c r="S142">
        <v>-1.6473653469957614</v>
      </c>
      <c r="T142">
        <v>-0.68297474387781154</v>
      </c>
      <c r="U142">
        <v>0.30205759551088679</v>
      </c>
      <c r="V142">
        <v>0.37122680193988727</v>
      </c>
      <c r="W142">
        <v>0.24128169593039744</v>
      </c>
      <c r="X142">
        <v>0.43056984020390515</v>
      </c>
    </row>
    <row r="143" spans="1:24">
      <c r="A143" s="1" t="s">
        <v>5</v>
      </c>
      <c r="B143" s="1">
        <v>13067030412</v>
      </c>
      <c r="C143">
        <v>-0.25565523653250938</v>
      </c>
      <c r="D143">
        <v>4.7167657205503914E-2</v>
      </c>
      <c r="E143">
        <v>-0.61519716038977568</v>
      </c>
      <c r="F143">
        <v>-0.47515208878890391</v>
      </c>
      <c r="G143">
        <v>0.24056318469593416</v>
      </c>
      <c r="H143">
        <v>-3.067903540259084</v>
      </c>
      <c r="I143">
        <v>-0.760342004964489</v>
      </c>
      <c r="J143">
        <v>-1.4534260407420532</v>
      </c>
      <c r="K143">
        <v>-1.1154803263081794</v>
      </c>
      <c r="L143">
        <v>-0.54123535466973272</v>
      </c>
      <c r="M143">
        <v>0.16363939290100599</v>
      </c>
      <c r="N143">
        <v>-0.64008594253499729</v>
      </c>
      <c r="O143">
        <v>-1.3860297047813754</v>
      </c>
      <c r="P143">
        <v>-0.1164106861250444</v>
      </c>
      <c r="Q143">
        <v>-0.74316993741233162</v>
      </c>
      <c r="R143">
        <v>-0.6980741698619034</v>
      </c>
      <c r="S143">
        <v>-1.0367139072399885</v>
      </c>
      <c r="T143">
        <v>-0.49472173513510281</v>
      </c>
      <c r="U143">
        <v>0.36600481634749926</v>
      </c>
      <c r="V143">
        <v>0.32556554071446742</v>
      </c>
      <c r="W143">
        <v>0.38336326856273206</v>
      </c>
      <c r="X143">
        <v>0.48318104092100317</v>
      </c>
    </row>
    <row r="144" spans="1:24">
      <c r="A144" s="1" t="s">
        <v>5</v>
      </c>
      <c r="B144" s="1">
        <v>13067030413</v>
      </c>
      <c r="C144">
        <v>-0.28972796535161111</v>
      </c>
      <c r="D144">
        <v>0.11408192044402307</v>
      </c>
      <c r="E144">
        <v>-0.74458396111317726</v>
      </c>
      <c r="F144">
        <v>-0.42199664939493697</v>
      </c>
      <c r="G144">
        <v>0.2048514004185813</v>
      </c>
      <c r="H144">
        <v>-2.9485112845854897</v>
      </c>
      <c r="I144">
        <v>-1.9811967048585801</v>
      </c>
      <c r="J144">
        <v>-1.236326994361296</v>
      </c>
      <c r="K144">
        <v>-0.33315646090844231</v>
      </c>
      <c r="L144">
        <v>0.2616283375520696</v>
      </c>
      <c r="M144">
        <v>0.24819313283740257</v>
      </c>
      <c r="N144">
        <v>-2.3961876460616817E-3</v>
      </c>
      <c r="O144">
        <v>-1.9246377350623285</v>
      </c>
      <c r="P144">
        <v>-0.34145903533229732</v>
      </c>
      <c r="Q144">
        <v>-0.60258427999467457</v>
      </c>
      <c r="R144">
        <v>-0.86672617777731298</v>
      </c>
      <c r="S144">
        <v>-0.43595170590588955</v>
      </c>
      <c r="T144">
        <v>-0.50507495630082122</v>
      </c>
      <c r="U144">
        <v>0.40797083544241886</v>
      </c>
      <c r="V144">
        <v>0.27627597555193295</v>
      </c>
      <c r="W144">
        <v>0.52314389100382586</v>
      </c>
      <c r="X144">
        <v>0.48028761892230049</v>
      </c>
    </row>
    <row r="145" spans="1:24">
      <c r="A145" s="1" t="s">
        <v>5</v>
      </c>
      <c r="B145" s="1">
        <v>13067030414</v>
      </c>
      <c r="C145">
        <v>-0.28972796535161111</v>
      </c>
      <c r="D145">
        <v>0.12364110090666809</v>
      </c>
      <c r="E145">
        <v>-0.43788932236141093</v>
      </c>
      <c r="F145">
        <v>-0.41136556151614362</v>
      </c>
      <c r="G145">
        <v>1.0262224387976999</v>
      </c>
      <c r="H145">
        <v>-1.0382351938079779</v>
      </c>
      <c r="I145">
        <v>-1.473763269923176</v>
      </c>
      <c r="J145">
        <v>-1.6063821870557684</v>
      </c>
      <c r="K145">
        <v>-1.5020403539174609</v>
      </c>
      <c r="L145">
        <v>-0.57504014171065054</v>
      </c>
      <c r="M145">
        <v>0.25758799283033496</v>
      </c>
      <c r="N145">
        <v>-0.36238233959949312</v>
      </c>
      <c r="O145">
        <v>-3.0377609976429643</v>
      </c>
      <c r="P145">
        <v>-0.91158151999067161</v>
      </c>
      <c r="Q145">
        <v>-0.86621921645507438</v>
      </c>
      <c r="R145">
        <v>-0.3573025390365645</v>
      </c>
      <c r="S145">
        <v>-1.2278208942279598</v>
      </c>
      <c r="T145">
        <v>-1.0135342161006986</v>
      </c>
      <c r="U145">
        <v>0.32927355592750668</v>
      </c>
      <c r="V145">
        <v>0.4251581024083268</v>
      </c>
      <c r="W145">
        <v>0.33889799838644669</v>
      </c>
      <c r="X145">
        <v>0.33818815207999697</v>
      </c>
    </row>
    <row r="146" spans="1:24">
      <c r="A146" s="1" t="s">
        <v>5</v>
      </c>
      <c r="B146" s="1">
        <v>13067030502</v>
      </c>
      <c r="C146">
        <v>0.39172661103041351</v>
      </c>
      <c r="D146">
        <v>0.48688995848720029</v>
      </c>
      <c r="E146">
        <v>0.6499182244612608</v>
      </c>
      <c r="F146">
        <v>0.84310280818147665</v>
      </c>
      <c r="G146">
        <v>1.4190520658485832</v>
      </c>
      <c r="H146">
        <v>0.62131716005498583</v>
      </c>
      <c r="I146">
        <v>0.9227292891281883</v>
      </c>
      <c r="J146">
        <v>0.73236663077329767</v>
      </c>
      <c r="K146">
        <v>1.5720322465944474</v>
      </c>
      <c r="L146">
        <v>0.4137498792362006</v>
      </c>
      <c r="M146">
        <v>0.52064407263245571</v>
      </c>
      <c r="N146">
        <v>0.61472292998839229</v>
      </c>
      <c r="O146">
        <v>0.59604784665253174</v>
      </c>
      <c r="P146">
        <v>0.21366022604559312</v>
      </c>
      <c r="Q146">
        <v>0.71814117132108812</v>
      </c>
      <c r="R146">
        <v>0.76210515959887271</v>
      </c>
      <c r="S146">
        <v>0.90604958553464854</v>
      </c>
      <c r="T146">
        <v>0.48626876882974318</v>
      </c>
      <c r="U146">
        <v>0.80221865934669667</v>
      </c>
      <c r="V146">
        <v>0.75231174491347974</v>
      </c>
      <c r="W146">
        <v>0.83539019314757357</v>
      </c>
      <c r="X146">
        <v>0.75733914681454617</v>
      </c>
    </row>
    <row r="147" spans="1:24">
      <c r="A147" s="1" t="s">
        <v>5</v>
      </c>
      <c r="B147" s="1">
        <v>13067030504</v>
      </c>
      <c r="C147">
        <v>0.20432660252535773</v>
      </c>
      <c r="D147">
        <v>0.41997569524868111</v>
      </c>
      <c r="E147">
        <v>0.17070785141162573</v>
      </c>
      <c r="F147">
        <v>0.19460644757507964</v>
      </c>
      <c r="G147">
        <v>0.13342783186387491</v>
      </c>
      <c r="H147">
        <v>0.13180891179324836</v>
      </c>
      <c r="I147">
        <v>0.69162099202889527</v>
      </c>
      <c r="J147">
        <v>-0.26924942411974112</v>
      </c>
      <c r="K147">
        <v>0.20066452959961403</v>
      </c>
      <c r="L147">
        <v>-0.41446740326629022</v>
      </c>
      <c r="M147">
        <v>0.48306463266072497</v>
      </c>
      <c r="N147">
        <v>-0.37266765822673398</v>
      </c>
      <c r="O147">
        <v>-0.45244245229439001</v>
      </c>
      <c r="P147">
        <v>-0.1164106861250444</v>
      </c>
      <c r="Q147">
        <v>8.1209606209189933E-4</v>
      </c>
      <c r="R147">
        <v>0.27806776177810899</v>
      </c>
      <c r="S147">
        <v>-0.16101743259547244</v>
      </c>
      <c r="T147">
        <v>-0.11461404099636086</v>
      </c>
      <c r="U147">
        <v>0.58808980564558533</v>
      </c>
      <c r="V147">
        <v>0.61084889987604296</v>
      </c>
      <c r="W147">
        <v>0.58711343464085586</v>
      </c>
      <c r="X147">
        <v>0.58941000546190148</v>
      </c>
    </row>
    <row r="148" spans="1:24">
      <c r="A148" s="1" t="s">
        <v>5</v>
      </c>
      <c r="B148" s="1">
        <v>13067030505</v>
      </c>
      <c r="C148">
        <v>-0.27269160094206024</v>
      </c>
      <c r="D148">
        <v>7.5845198593440313E-2</v>
      </c>
      <c r="E148">
        <v>-0.13598678734014064</v>
      </c>
      <c r="F148">
        <v>-0.44857436909192044</v>
      </c>
      <c r="G148">
        <v>-0.11655465807759587</v>
      </c>
      <c r="H148">
        <v>-1.3008981562898856</v>
      </c>
      <c r="I148">
        <v>9.3753875619854751E-2</v>
      </c>
      <c r="J148">
        <v>-1.1672500250583278</v>
      </c>
      <c r="K148">
        <v>-1.2535374790257801</v>
      </c>
      <c r="L148">
        <v>-0.36376022270491309</v>
      </c>
      <c r="M148">
        <v>0.21061369286567044</v>
      </c>
      <c r="N148">
        <v>-8.4678736663988757E-2</v>
      </c>
      <c r="O148">
        <v>-1.4219369068001058</v>
      </c>
      <c r="P148">
        <v>1.0538407297526708</v>
      </c>
      <c r="Q148">
        <v>-0.42981746015155992</v>
      </c>
      <c r="R148">
        <v>-0.3007294996469011</v>
      </c>
      <c r="S148">
        <v>-0.92818257559634032</v>
      </c>
      <c r="T148">
        <v>-6.0540305211438328E-2</v>
      </c>
      <c r="U148">
        <v>0.45954320629220707</v>
      </c>
      <c r="V148">
        <v>0.44169191392889912</v>
      </c>
      <c r="W148">
        <v>0.40861548492691235</v>
      </c>
      <c r="X148">
        <v>0.60452203042184294</v>
      </c>
    </row>
    <row r="149" spans="1:24">
      <c r="A149" s="1" t="s">
        <v>5</v>
      </c>
      <c r="B149" s="1">
        <v>13067030506</v>
      </c>
      <c r="C149">
        <v>0.34061751780176214</v>
      </c>
      <c r="D149">
        <v>0.44865323663661755</v>
      </c>
      <c r="E149">
        <v>0.41510514166693963</v>
      </c>
      <c r="F149">
        <v>-0.41136556151614362</v>
      </c>
      <c r="G149">
        <v>-4.5131089522890112E-2</v>
      </c>
      <c r="H149">
        <v>-0.16667172739073788</v>
      </c>
      <c r="I149">
        <v>0.87751244839136999</v>
      </c>
      <c r="J149">
        <v>0.36231143807882515</v>
      </c>
      <c r="K149">
        <v>0.84493124228175021</v>
      </c>
      <c r="L149">
        <v>-0.58349133847088019</v>
      </c>
      <c r="M149">
        <v>0.48306463266072497</v>
      </c>
      <c r="N149">
        <v>0.17245422901703369</v>
      </c>
      <c r="O149">
        <v>0.17952430323526156</v>
      </c>
      <c r="P149">
        <v>0.82879238054541793</v>
      </c>
      <c r="Q149">
        <v>0.2774215223029432</v>
      </c>
      <c r="R149">
        <v>0.20838856658098823</v>
      </c>
      <c r="S149">
        <v>0.20791711396323173</v>
      </c>
      <c r="T149">
        <v>0.41595888636460954</v>
      </c>
      <c r="U149">
        <v>0.67066008113942355</v>
      </c>
      <c r="V149">
        <v>0.59048473537784119</v>
      </c>
      <c r="W149">
        <v>0.6729542222993975</v>
      </c>
      <c r="X149">
        <v>0.73768959452598548</v>
      </c>
    </row>
    <row r="150" spans="1:24">
      <c r="A150" s="1" t="s">
        <v>5</v>
      </c>
      <c r="B150" s="1">
        <v>13067030507</v>
      </c>
      <c r="C150">
        <v>0.57060843733069566</v>
      </c>
      <c r="D150">
        <v>0.63027766542688357</v>
      </c>
      <c r="E150">
        <v>1.1099601825889105</v>
      </c>
      <c r="F150">
        <v>-0.35821012212217662</v>
      </c>
      <c r="G150">
        <v>-9.4193052455372357E-3</v>
      </c>
      <c r="H150">
        <v>1.1705215361535206</v>
      </c>
      <c r="I150">
        <v>0.94784975620419842</v>
      </c>
      <c r="J150">
        <v>0.54980606904402463</v>
      </c>
      <c r="K150">
        <v>7.1811187063186219E-2</v>
      </c>
      <c r="L150">
        <v>0.83630971724767544</v>
      </c>
      <c r="M150">
        <v>0.64277725254058449</v>
      </c>
      <c r="N150">
        <v>0.60443761136115137</v>
      </c>
      <c r="O150">
        <v>0.13643566081278521</v>
      </c>
      <c r="P150">
        <v>0.27367311916752729</v>
      </c>
      <c r="Q150">
        <v>0.49351114912499111</v>
      </c>
      <c r="R150">
        <v>0.58022687861949929</v>
      </c>
      <c r="S150">
        <v>0.4859756577849621</v>
      </c>
      <c r="T150">
        <v>0.41433091097051211</v>
      </c>
      <c r="U150">
        <v>0.73516467977346012</v>
      </c>
      <c r="V150">
        <v>0.69915672178159405</v>
      </c>
      <c r="W150">
        <v>0.7376506966184444</v>
      </c>
      <c r="X150">
        <v>0.73723462309794086</v>
      </c>
    </row>
    <row r="151" spans="1:24">
      <c r="A151" s="1" t="s">
        <v>5</v>
      </c>
      <c r="B151" s="1">
        <v>13067030601</v>
      </c>
      <c r="C151">
        <v>0.45135388646384089</v>
      </c>
      <c r="D151">
        <v>0.55380422172571808</v>
      </c>
      <c r="E151">
        <v>0.60678929088679368</v>
      </c>
      <c r="F151">
        <v>-0.38478784181916015</v>
      </c>
      <c r="G151">
        <v>0.24056318469593416</v>
      </c>
      <c r="H151">
        <v>-2.1008262693029685</v>
      </c>
      <c r="I151">
        <v>-0.23281219636827663</v>
      </c>
      <c r="J151">
        <v>-0.10642513933417334</v>
      </c>
      <c r="K151">
        <v>-0.17669168782849462</v>
      </c>
      <c r="L151">
        <v>0.6588345852828561</v>
      </c>
      <c r="M151">
        <v>0.57701323259005388</v>
      </c>
      <c r="N151">
        <v>0.86157057704217377</v>
      </c>
      <c r="O151">
        <v>0.38778607494389661</v>
      </c>
      <c r="P151">
        <v>0.42370535197236259</v>
      </c>
      <c r="Q151">
        <v>0.18801860519946856</v>
      </c>
      <c r="R151">
        <v>-0.12370224624544549</v>
      </c>
      <c r="S151">
        <v>0.12523925270672939</v>
      </c>
      <c r="T151">
        <v>0.56251880913712171</v>
      </c>
      <c r="U151">
        <v>0.64397254703941453</v>
      </c>
      <c r="V151">
        <v>0.49342919503172483</v>
      </c>
      <c r="W151">
        <v>0.6537173880197632</v>
      </c>
      <c r="X151">
        <v>0.77864879919190111</v>
      </c>
    </row>
    <row r="152" spans="1:24">
      <c r="A152" s="1" t="s">
        <v>5</v>
      </c>
      <c r="B152" s="1">
        <v>13067030602</v>
      </c>
      <c r="C152">
        <v>-0.11936432125610494</v>
      </c>
      <c r="D152">
        <v>0.10452273998137807</v>
      </c>
      <c r="E152">
        <v>0.73617609161019493</v>
      </c>
      <c r="F152">
        <v>-0.49109872060709403</v>
      </c>
      <c r="G152">
        <v>1.0262224387976999</v>
      </c>
      <c r="H152">
        <v>0.88398012253689384</v>
      </c>
      <c r="I152">
        <v>1.1588616796426832</v>
      </c>
      <c r="J152">
        <v>0.7126303538295925</v>
      </c>
      <c r="K152">
        <v>0.11783023796905312</v>
      </c>
      <c r="L152">
        <v>0.88701689780905246</v>
      </c>
      <c r="M152">
        <v>0.18242911288687202</v>
      </c>
      <c r="N152">
        <v>0.83071462116045103</v>
      </c>
      <c r="O152">
        <v>0.93357554562859568</v>
      </c>
      <c r="P152">
        <v>0.28867634244801077</v>
      </c>
      <c r="Q152">
        <v>0.53422332596065825</v>
      </c>
      <c r="R152">
        <v>0.47132857581509302</v>
      </c>
      <c r="S152">
        <v>0.5724924965358994</v>
      </c>
      <c r="T152">
        <v>0.55884890553098243</v>
      </c>
      <c r="U152">
        <v>0.7473176121697257</v>
      </c>
      <c r="V152">
        <v>0.66733053685494081</v>
      </c>
      <c r="W152">
        <v>0.75778075397788913</v>
      </c>
      <c r="X152">
        <v>0.77762316865072412</v>
      </c>
    </row>
    <row r="153" spans="1:24">
      <c r="A153" s="1" t="s">
        <v>5</v>
      </c>
      <c r="B153" s="1">
        <v>13067030700</v>
      </c>
      <c r="C153">
        <v>-0.22158250771340765</v>
      </c>
      <c r="D153">
        <v>-1.9746606033015247E-2</v>
      </c>
      <c r="E153">
        <v>0.32405517078750873</v>
      </c>
      <c r="F153">
        <v>-0.51767644030407756</v>
      </c>
      <c r="G153">
        <v>-0.11655465807759587</v>
      </c>
      <c r="H153">
        <v>-3.5340246149783767E-2</v>
      </c>
      <c r="I153">
        <v>0.11887434269586486</v>
      </c>
      <c r="J153">
        <v>-0.74292007076866595</v>
      </c>
      <c r="K153">
        <v>-0.3607678914519622</v>
      </c>
      <c r="L153">
        <v>-1.1750751116869449</v>
      </c>
      <c r="M153">
        <v>6.9690792971677018E-2</v>
      </c>
      <c r="N153">
        <v>-1.5657646189866781</v>
      </c>
      <c r="O153">
        <v>-0.84742167450042249</v>
      </c>
      <c r="P153">
        <v>0.49872146837478026</v>
      </c>
      <c r="Q153">
        <v>-0.42921139715039541</v>
      </c>
      <c r="R153">
        <v>-6.6852992113500945E-2</v>
      </c>
      <c r="S153">
        <v>-0.75958769130252435</v>
      </c>
      <c r="T153">
        <v>-0.46119350803516085</v>
      </c>
      <c r="U153">
        <v>0.45972412127277318</v>
      </c>
      <c r="V153">
        <v>0.51004373197446551</v>
      </c>
      <c r="W153">
        <v>0.44784281616486415</v>
      </c>
      <c r="X153">
        <v>0.49255119812286946</v>
      </c>
    </row>
    <row r="154" spans="1:24">
      <c r="A154" s="1" t="s">
        <v>5</v>
      </c>
      <c r="B154" s="1">
        <v>13067030800</v>
      </c>
      <c r="C154">
        <v>-0.22158250771340765</v>
      </c>
      <c r="D154">
        <v>-1.9746606033015247E-2</v>
      </c>
      <c r="E154">
        <v>-1.1950417117798342</v>
      </c>
      <c r="F154">
        <v>-0.51767644030407756</v>
      </c>
      <c r="G154">
        <v>0.88337530168828815</v>
      </c>
      <c r="H154">
        <v>-0.90690371256702373</v>
      </c>
      <c r="I154">
        <v>-0.85579977985332745</v>
      </c>
      <c r="J154">
        <v>-1.3843490714390849</v>
      </c>
      <c r="K154">
        <v>-1.1246841364893529</v>
      </c>
      <c r="L154">
        <v>-2.5526201836043532</v>
      </c>
      <c r="M154">
        <v>6.9690792971677018E-2</v>
      </c>
      <c r="N154">
        <v>-1.853753540549423</v>
      </c>
      <c r="O154">
        <v>-1.1705864926689942</v>
      </c>
      <c r="P154">
        <v>0.15364733292365923</v>
      </c>
      <c r="Q154">
        <v>-0.93074539879147478</v>
      </c>
      <c r="R154">
        <v>-0.40476792236605685</v>
      </c>
      <c r="S154">
        <v>-1.687217797177597</v>
      </c>
      <c r="T154">
        <v>-0.70025047683077024</v>
      </c>
      <c r="U154">
        <v>0.31001193955929568</v>
      </c>
      <c r="V154">
        <v>0.41128605822989561</v>
      </c>
      <c r="W154">
        <v>0.23200914136579742</v>
      </c>
      <c r="X154">
        <v>0.42574177896869109</v>
      </c>
    </row>
    <row r="155" spans="1:24">
      <c r="A155" s="1" t="s">
        <v>5</v>
      </c>
      <c r="B155" s="1">
        <v>13067030901</v>
      </c>
      <c r="C155">
        <v>5.0999322839401215E-2</v>
      </c>
      <c r="D155">
        <v>0.36262061247280697</v>
      </c>
      <c r="E155">
        <v>-0.19349203210609697</v>
      </c>
      <c r="F155">
        <v>-0.22000597969786248</v>
      </c>
      <c r="G155">
        <v>2.6292479031816276E-2</v>
      </c>
      <c r="H155">
        <v>0.60937793448762645</v>
      </c>
      <c r="I155">
        <v>0.11385024928066277</v>
      </c>
      <c r="J155">
        <v>0.28336633030400427</v>
      </c>
      <c r="K155">
        <v>-0.21350692855318798</v>
      </c>
      <c r="L155">
        <v>0.48981065007826613</v>
      </c>
      <c r="M155">
        <v>0.26698285282326861</v>
      </c>
      <c r="N155">
        <v>0.32673400842564715</v>
      </c>
      <c r="O155">
        <v>5.7439816371578668E-2</v>
      </c>
      <c r="P155">
        <v>-0.16142035596649509</v>
      </c>
      <c r="Q155">
        <v>0.13869418746685933</v>
      </c>
      <c r="R155">
        <v>0.1070917980440506</v>
      </c>
      <c r="S155">
        <v>0.18655668394302749</v>
      </c>
      <c r="T155">
        <v>0.12243408041349985</v>
      </c>
      <c r="U155">
        <v>0.62924878720192989</v>
      </c>
      <c r="V155">
        <v>0.56088014462752034</v>
      </c>
      <c r="W155">
        <v>0.66798424549792235</v>
      </c>
      <c r="X155">
        <v>0.65565801062473128</v>
      </c>
    </row>
    <row r="156" spans="1:24">
      <c r="A156" s="1" t="s">
        <v>5</v>
      </c>
      <c r="B156" s="1">
        <v>13067030902</v>
      </c>
      <c r="C156">
        <v>-0.68156434677127475</v>
      </c>
      <c r="D156">
        <v>-0.52638317055322947</v>
      </c>
      <c r="E156">
        <v>-1.1758732968578487</v>
      </c>
      <c r="F156">
        <v>-0.52830752818287086</v>
      </c>
      <c r="G156">
        <v>-0.5808078536831851</v>
      </c>
      <c r="H156">
        <v>-2.5186991641605494</v>
      </c>
      <c r="I156">
        <v>-0.56942645518681201</v>
      </c>
      <c r="J156">
        <v>-1.1968544404738857</v>
      </c>
      <c r="K156">
        <v>0.28349882123017434</v>
      </c>
      <c r="L156">
        <v>-2.1807675261542552</v>
      </c>
      <c r="M156">
        <v>-0.77584660639228364</v>
      </c>
      <c r="N156">
        <v>-1.7611856729042552</v>
      </c>
      <c r="O156">
        <v>-1.8600047714286136</v>
      </c>
      <c r="P156">
        <v>-0.17642357924697857</v>
      </c>
      <c r="Q156">
        <v>-1.0382970757353454</v>
      </c>
      <c r="R156">
        <v>-0.94015168791368142</v>
      </c>
      <c r="S156">
        <v>-1.0313743817993222</v>
      </c>
      <c r="T156">
        <v>-1.1433651574930326</v>
      </c>
      <c r="U156">
        <v>0.27790684568824614</v>
      </c>
      <c r="V156">
        <v>0.25481692794738797</v>
      </c>
      <c r="W156">
        <v>0.38460562733293924</v>
      </c>
      <c r="X156">
        <v>0.30190420760282044</v>
      </c>
    </row>
    <row r="157" spans="1:24">
      <c r="A157" s="1" t="s">
        <v>5</v>
      </c>
      <c r="B157" s="1">
        <v>13067030904</v>
      </c>
      <c r="C157">
        <v>-0.51971888488054341</v>
      </c>
      <c r="D157">
        <v>-0.34475874176296334</v>
      </c>
      <c r="E157">
        <v>-0.84521813945360069</v>
      </c>
      <c r="F157">
        <v>-0.53362307212226767</v>
      </c>
      <c r="G157">
        <v>0.34769853752799279</v>
      </c>
      <c r="H157">
        <v>0.2989580697362807</v>
      </c>
      <c r="I157">
        <v>-1.0567635164614082</v>
      </c>
      <c r="J157">
        <v>-1.547173356224653</v>
      </c>
      <c r="K157">
        <v>-1.1707031873952198</v>
      </c>
      <c r="L157">
        <v>-1.42861101449383</v>
      </c>
      <c r="M157">
        <v>-0.50339566659722912</v>
      </c>
      <c r="N157">
        <v>-1.0412133689973921</v>
      </c>
      <c r="O157">
        <v>-1.9246377350623285</v>
      </c>
      <c r="P157">
        <v>-0.52149771469809958</v>
      </c>
      <c r="Q157">
        <v>-0.91963648725649938</v>
      </c>
      <c r="R157">
        <v>-0.37906082105950134</v>
      </c>
      <c r="S157">
        <v>-1.3821625193712344</v>
      </c>
      <c r="T157">
        <v>-0.99768612133876233</v>
      </c>
      <c r="U157">
        <v>0.31332804450317031</v>
      </c>
      <c r="V157">
        <v>0.41879911342948067</v>
      </c>
      <c r="W157">
        <v>0.30298700334849649</v>
      </c>
      <c r="X157">
        <v>0.34261723026617019</v>
      </c>
    </row>
    <row r="158" spans="1:24">
      <c r="A158" s="1" t="s">
        <v>5</v>
      </c>
      <c r="B158" s="1">
        <v>13067030905</v>
      </c>
      <c r="C158">
        <v>-1.3715371053580747</v>
      </c>
      <c r="D158">
        <v>-1.2911176075648738</v>
      </c>
      <c r="E158">
        <v>-0.3372551440209875</v>
      </c>
      <c r="F158">
        <v>-0.60272514333442473</v>
      </c>
      <c r="G158">
        <v>0.34769853752799279</v>
      </c>
      <c r="H158">
        <v>-0.6681192012198347</v>
      </c>
      <c r="I158">
        <v>-0.89599252717494338</v>
      </c>
      <c r="J158">
        <v>-0.2100405932886257</v>
      </c>
      <c r="K158">
        <v>0.50439026557833533</v>
      </c>
      <c r="L158">
        <v>-0.70180809311409298</v>
      </c>
      <c r="M158">
        <v>-1.8092812056149021</v>
      </c>
      <c r="N158">
        <v>-0.89721890821601968</v>
      </c>
      <c r="O158">
        <v>-0.80433303207794615</v>
      </c>
      <c r="P158">
        <v>9.3634439801725061E-2</v>
      </c>
      <c r="Q158">
        <v>-0.55951820200426383</v>
      </c>
      <c r="R158">
        <v>-0.68843545587787802</v>
      </c>
      <c r="S158">
        <v>-0.13581947360812777</v>
      </c>
      <c r="T158">
        <v>-0.85429967652678573</v>
      </c>
      <c r="U158">
        <v>0.42082642743157639</v>
      </c>
      <c r="V158">
        <v>0.3283825129336001</v>
      </c>
      <c r="W158">
        <v>0.59297629749020719</v>
      </c>
      <c r="X158">
        <v>0.38268954081513068</v>
      </c>
    </row>
    <row r="159" spans="1:24">
      <c r="A159" s="1" t="s">
        <v>5</v>
      </c>
      <c r="B159" s="1">
        <v>13067031001</v>
      </c>
      <c r="C159">
        <v>-0.96266435952885965</v>
      </c>
      <c r="D159">
        <v>-0.82271776489524107</v>
      </c>
      <c r="E159">
        <v>-1.166289089396856</v>
      </c>
      <c r="F159">
        <v>-0.54425416000106097</v>
      </c>
      <c r="G159">
        <v>0.74052816457887605</v>
      </c>
      <c r="H159">
        <v>-2.8649367056139732</v>
      </c>
      <c r="I159">
        <v>-1.6445824460400444</v>
      </c>
      <c r="J159">
        <v>-1.9172285489191259</v>
      </c>
      <c r="K159">
        <v>-0.86697745141649796</v>
      </c>
      <c r="L159">
        <v>-2.839960873452156</v>
      </c>
      <c r="M159">
        <v>-1.0013232462226724</v>
      </c>
      <c r="N159">
        <v>-3.1</v>
      </c>
      <c r="O159">
        <v>-3.1</v>
      </c>
      <c r="P159">
        <v>-0.52149771469809958</v>
      </c>
      <c r="Q159">
        <v>-1.614424241968889</v>
      </c>
      <c r="R159">
        <v>-1.03784519441388</v>
      </c>
      <c r="S159">
        <v>-1.8747222912625932</v>
      </c>
      <c r="T159">
        <v>-1.9307052402301932</v>
      </c>
      <c r="U159">
        <v>0.1059279674486928</v>
      </c>
      <c r="V159">
        <v>0.22626541223099514</v>
      </c>
      <c r="W159">
        <v>0.18838207089515144</v>
      </c>
      <c r="X159">
        <v>8.1865721088561008E-2</v>
      </c>
    </row>
    <row r="160" spans="1:24">
      <c r="A160" s="1" t="s">
        <v>5</v>
      </c>
      <c r="B160" s="1">
        <v>13067031002</v>
      </c>
      <c r="C160">
        <v>-1.218209825672119</v>
      </c>
      <c r="D160">
        <v>-1.1190523592372534</v>
      </c>
      <c r="E160">
        <v>-1.1231601558223889</v>
      </c>
      <c r="F160">
        <v>-0.56551633575864768</v>
      </c>
      <c r="G160">
        <v>0.27627496897328702</v>
      </c>
      <c r="H160">
        <v>-0.26218553192961336</v>
      </c>
      <c r="I160">
        <v>-0.80053475228610504</v>
      </c>
      <c r="J160">
        <v>-1.5225030100450216</v>
      </c>
      <c r="K160">
        <v>-1.1799069975763927</v>
      </c>
      <c r="L160">
        <v>-2.0286459844701241</v>
      </c>
      <c r="M160">
        <v>-1.5931994257774451</v>
      </c>
      <c r="N160">
        <v>-1.6686178052590872</v>
      </c>
      <c r="O160">
        <v>-1.8528233310248681</v>
      </c>
      <c r="P160">
        <v>-0.88157507342970465</v>
      </c>
      <c r="Q160">
        <v>-1.2545186667645651</v>
      </c>
      <c r="R160">
        <v>-0.6874834273904058</v>
      </c>
      <c r="S160">
        <v>-1.5770186640305128</v>
      </c>
      <c r="T160">
        <v>-1.4990539088727763</v>
      </c>
      <c r="U160">
        <v>0.21336285461162532</v>
      </c>
      <c r="V160">
        <v>0.32866074899346004</v>
      </c>
      <c r="W160">
        <v>0.25764940866217817</v>
      </c>
      <c r="X160">
        <v>0.20249962216413783</v>
      </c>
    </row>
    <row r="161" spans="1:24">
      <c r="A161" s="1" t="s">
        <v>5</v>
      </c>
      <c r="B161" s="1">
        <v>13067031004</v>
      </c>
      <c r="C161">
        <v>-1.3715371053580747</v>
      </c>
      <c r="D161">
        <v>-1.2815584271022282</v>
      </c>
      <c r="E161">
        <v>-0.86438655437558598</v>
      </c>
      <c r="F161">
        <v>-0.50172980848588744</v>
      </c>
      <c r="G161">
        <v>0.59768102746946417</v>
      </c>
      <c r="H161">
        <v>-1.5635611187717935</v>
      </c>
      <c r="I161">
        <v>-0.76536609837969083</v>
      </c>
      <c r="J161">
        <v>-1.2757995482487066</v>
      </c>
      <c r="K161">
        <v>-0.9406079328658854</v>
      </c>
      <c r="L161">
        <v>-1.3102942598506169</v>
      </c>
      <c r="M161">
        <v>-1.7623069056502376</v>
      </c>
      <c r="N161">
        <v>-2.0800305503487233</v>
      </c>
      <c r="O161">
        <v>-1.9102748542548362</v>
      </c>
      <c r="P161">
        <v>-0.61151705438100101</v>
      </c>
      <c r="Q161">
        <v>-1.1960312000968338</v>
      </c>
      <c r="R161">
        <v>-0.82149401214339945</v>
      </c>
      <c r="S161">
        <v>-1.1755672469884029</v>
      </c>
      <c r="T161">
        <v>-1.5910323411586995</v>
      </c>
      <c r="U161">
        <v>0.23082186279266334</v>
      </c>
      <c r="V161">
        <v>0.28949534840739022</v>
      </c>
      <c r="W161">
        <v>0.35105596591460125</v>
      </c>
      <c r="X161">
        <v>0.17679434502164895</v>
      </c>
    </row>
    <row r="162" spans="1:24">
      <c r="A162" s="1" t="s">
        <v>5</v>
      </c>
      <c r="B162" s="1">
        <v>13067031005</v>
      </c>
      <c r="C162">
        <v>-1.4652371096106034</v>
      </c>
      <c r="D162">
        <v>-1.3962685926539744</v>
      </c>
      <c r="E162">
        <v>-0.5576919156238197</v>
      </c>
      <c r="F162">
        <v>-0.54956970394045779</v>
      </c>
      <c r="G162">
        <v>-8.0842873800242993E-2</v>
      </c>
      <c r="H162">
        <v>-1.3367158329919642</v>
      </c>
      <c r="I162">
        <v>-0.18257126221625641</v>
      </c>
      <c r="J162">
        <v>-0.53568916285976154</v>
      </c>
      <c r="K162">
        <v>3.4995946338492838E-2</v>
      </c>
      <c r="L162">
        <v>-1.0567583570437318</v>
      </c>
      <c r="M162">
        <v>-1.9314143855230295</v>
      </c>
      <c r="N162">
        <v>-1.5040527072232326</v>
      </c>
      <c r="O162">
        <v>-0.99823192297908891</v>
      </c>
      <c r="P162">
        <v>-0.1164106861250444</v>
      </c>
      <c r="Q162">
        <v>-0.81741156860605602</v>
      </c>
      <c r="R162">
        <v>-0.79555675583390262</v>
      </c>
      <c r="S162">
        <v>-0.51915052452166688</v>
      </c>
      <c r="T162">
        <v>-1.1375274254625989</v>
      </c>
      <c r="U162">
        <v>0.343843055542428</v>
      </c>
      <c r="V162">
        <v>0.29707566779288797</v>
      </c>
      <c r="W162">
        <v>0.50378584446452712</v>
      </c>
      <c r="X162">
        <v>0.30353568267797076</v>
      </c>
    </row>
    <row r="163" spans="1:24">
      <c r="A163" s="1" t="s">
        <v>5</v>
      </c>
      <c r="B163" s="1">
        <v>13067031101</v>
      </c>
      <c r="C163">
        <v>-0.6730461645664999</v>
      </c>
      <c r="D163">
        <v>-0.49770562916529304</v>
      </c>
      <c r="E163">
        <v>-0.73979185738268083</v>
      </c>
      <c r="F163">
        <v>-0.54425416000106097</v>
      </c>
      <c r="G163">
        <v>1.4904756344032892</v>
      </c>
      <c r="H163">
        <v>-5.9218697284502797E-2</v>
      </c>
      <c r="I163">
        <v>-0.57947464201721621</v>
      </c>
      <c r="J163">
        <v>-1.1672500250583278</v>
      </c>
      <c r="K163">
        <v>-0.3791755118143092</v>
      </c>
      <c r="L163">
        <v>-1.7328540978620917</v>
      </c>
      <c r="M163">
        <v>-0.38126248668910173</v>
      </c>
      <c r="N163">
        <v>-1.8434682219221821</v>
      </c>
      <c r="O163">
        <v>-1.7307388441611853</v>
      </c>
      <c r="P163">
        <v>-0.1164106861250444</v>
      </c>
      <c r="Q163">
        <v>-0.7800218292920148</v>
      </c>
      <c r="R163">
        <v>-0.22900221657342343</v>
      </c>
      <c r="S163">
        <v>-1.0930932115782428</v>
      </c>
      <c r="T163">
        <v>-1.0179700597243784</v>
      </c>
      <c r="U163">
        <v>0.35500421197068005</v>
      </c>
      <c r="V163">
        <v>0.46265464444530646</v>
      </c>
      <c r="W163">
        <v>0.37024537559993165</v>
      </c>
      <c r="X163">
        <v>0.3369484637435729</v>
      </c>
    </row>
    <row r="164" spans="1:24">
      <c r="A164" s="1" t="s">
        <v>5</v>
      </c>
      <c r="B164" s="1">
        <v>13067031106</v>
      </c>
      <c r="C164">
        <v>-1.0819189103957145</v>
      </c>
      <c r="D164">
        <v>-0.94698711090963372</v>
      </c>
      <c r="E164">
        <v>-0.29891831417701681</v>
      </c>
      <c r="F164">
        <v>-0.4538899130313172</v>
      </c>
      <c r="G164">
        <v>0.27627496897328702</v>
      </c>
      <c r="H164">
        <v>-1.9336771113599365</v>
      </c>
      <c r="I164">
        <v>-9.2137580742620004E-2</v>
      </c>
      <c r="J164">
        <v>0.33764109189919367</v>
      </c>
      <c r="K164">
        <v>0.68846646920180288</v>
      </c>
      <c r="L164">
        <v>0.1940187634702337</v>
      </c>
      <c r="M164">
        <v>-0.81342604636401439</v>
      </c>
      <c r="N164">
        <v>0.20331018489875627</v>
      </c>
      <c r="O164">
        <v>-0.21545491897077065</v>
      </c>
      <c r="P164">
        <v>3.6151001188239381E-3</v>
      </c>
      <c r="Q164">
        <v>-0.14870071372373922</v>
      </c>
      <c r="R164">
        <v>-0.6473219959489932</v>
      </c>
      <c r="S164">
        <v>0.40670877485707674</v>
      </c>
      <c r="T164">
        <v>-0.2054889200793012</v>
      </c>
      <c r="U164">
        <v>0.54345895534649058</v>
      </c>
      <c r="V164">
        <v>0.34039816923837668</v>
      </c>
      <c r="W164">
        <v>0.71920750194005068</v>
      </c>
      <c r="X164">
        <v>0.56401313910897666</v>
      </c>
    </row>
    <row r="165" spans="1:24">
      <c r="A165" s="1" t="s">
        <v>5</v>
      </c>
      <c r="B165" s="1">
        <v>13067031108</v>
      </c>
      <c r="C165">
        <v>-0.6730461645664999</v>
      </c>
      <c r="D165">
        <v>-0.49770562916529304</v>
      </c>
      <c r="E165">
        <v>-0.38038407759545456</v>
      </c>
      <c r="F165">
        <v>-0.54425416000106097</v>
      </c>
      <c r="G165">
        <v>-8.0842873800242993E-2</v>
      </c>
      <c r="H165">
        <v>0.64519561118970481</v>
      </c>
      <c r="I165">
        <v>-0.69502879056686262</v>
      </c>
      <c r="J165">
        <v>-0.78239262465607662</v>
      </c>
      <c r="K165">
        <v>-1.1338879466705258</v>
      </c>
      <c r="L165">
        <v>0.27853073107252868</v>
      </c>
      <c r="M165">
        <v>-0.38126248668910173</v>
      </c>
      <c r="N165">
        <v>0.38844592018909252</v>
      </c>
      <c r="O165">
        <v>-0.25136212098950084</v>
      </c>
      <c r="P165">
        <v>7.8631216521241581E-2</v>
      </c>
      <c r="Q165">
        <v>-0.30177097393458813</v>
      </c>
      <c r="R165">
        <v>-0.31800944064367276</v>
      </c>
      <c r="S165">
        <v>-0.54591661341802455</v>
      </c>
      <c r="T165">
        <v>-4.1386867742067117E-2</v>
      </c>
      <c r="U165">
        <v>0.49776617572112042</v>
      </c>
      <c r="V165">
        <v>0.43664174708954351</v>
      </c>
      <c r="W165">
        <v>0.49755812148538808</v>
      </c>
      <c r="X165">
        <v>0.60987485505850358</v>
      </c>
    </row>
    <row r="166" spans="1:24">
      <c r="A166" s="1" t="s">
        <v>5</v>
      </c>
      <c r="B166" s="1">
        <v>13067031110</v>
      </c>
      <c r="C166">
        <v>-0.6730461645664999</v>
      </c>
      <c r="D166">
        <v>-0.49770562916529304</v>
      </c>
      <c r="E166">
        <v>-0.38038407759545456</v>
      </c>
      <c r="F166">
        <v>-0.54425416000106097</v>
      </c>
      <c r="G166">
        <v>0.3119867532506399</v>
      </c>
      <c r="H166">
        <v>-1.1695666750489315</v>
      </c>
      <c r="I166">
        <v>-0.30314950418110503</v>
      </c>
      <c r="J166">
        <v>-2.7480031559352476E-2</v>
      </c>
      <c r="K166">
        <v>-9.3857396197934331E-2</v>
      </c>
      <c r="L166">
        <v>-3.4163549055962819E-2</v>
      </c>
      <c r="M166">
        <v>-0.38126248668910173</v>
      </c>
      <c r="N166">
        <v>-1.390914202323583</v>
      </c>
      <c r="O166">
        <v>-0.65352278359927918</v>
      </c>
      <c r="P166">
        <v>0.64875370117961551</v>
      </c>
      <c r="Q166">
        <v>-0.32041000808945547</v>
      </c>
      <c r="R166">
        <v>-0.46515992247252935</v>
      </c>
      <c r="S166">
        <v>-5.1833658937749882E-2</v>
      </c>
      <c r="T166">
        <v>-0.44423644285808706</v>
      </c>
      <c r="U166">
        <v>0.49220226488112473</v>
      </c>
      <c r="V166">
        <v>0.39363613243691731</v>
      </c>
      <c r="W166">
        <v>0.61251745607970887</v>
      </c>
      <c r="X166">
        <v>0.49729020105069643</v>
      </c>
    </row>
    <row r="167" spans="1:24">
      <c r="A167" s="1" t="s">
        <v>5</v>
      </c>
      <c r="B167" s="1">
        <v>13067031111</v>
      </c>
      <c r="C167">
        <v>-0.6730461645664999</v>
      </c>
      <c r="D167">
        <v>-0.49770562916529304</v>
      </c>
      <c r="E167">
        <v>-0.24141306941106047</v>
      </c>
      <c r="F167">
        <v>-0.54425416000106097</v>
      </c>
      <c r="G167">
        <v>-1.0807728335661273</v>
      </c>
      <c r="H167">
        <v>0.93173702480633169</v>
      </c>
      <c r="I167">
        <v>0.59616321714005693</v>
      </c>
      <c r="J167">
        <v>1.0580152003444334</v>
      </c>
      <c r="K167">
        <v>1.0198036357240445</v>
      </c>
      <c r="L167">
        <v>0.92927288161019994</v>
      </c>
      <c r="M167">
        <v>-0.38126248668910173</v>
      </c>
      <c r="N167">
        <v>0.92328248880561925</v>
      </c>
      <c r="O167">
        <v>0.78276529714992882</v>
      </c>
      <c r="P167">
        <v>1.113853622874605</v>
      </c>
      <c r="Q167">
        <v>0.46547018286825886</v>
      </c>
      <c r="R167">
        <v>-0.21561308782337901</v>
      </c>
      <c r="S167">
        <v>1.0023639058928928</v>
      </c>
      <c r="T167">
        <v>0.6096597305352629</v>
      </c>
      <c r="U167">
        <v>0.72679421192499361</v>
      </c>
      <c r="V167">
        <v>0.46656769796985076</v>
      </c>
      <c r="W167">
        <v>0.85779985144459958</v>
      </c>
      <c r="X167">
        <v>0.79182330564059333</v>
      </c>
    </row>
    <row r="168" spans="1:24">
      <c r="A168" s="1" t="s">
        <v>5</v>
      </c>
      <c r="B168" s="1">
        <v>13067031112</v>
      </c>
      <c r="C168">
        <v>-0.6730461645664999</v>
      </c>
      <c r="D168">
        <v>-0.49770562916529304</v>
      </c>
      <c r="E168">
        <v>0.27613413348254523</v>
      </c>
      <c r="F168">
        <v>-0.54425416000106097</v>
      </c>
      <c r="G168">
        <v>0.38341032180534629</v>
      </c>
      <c r="H168">
        <v>1.1227646338840829</v>
      </c>
      <c r="I168">
        <v>1.0583798113386429</v>
      </c>
      <c r="J168">
        <v>0.82117987701997108</v>
      </c>
      <c r="K168">
        <v>0.46757502485364189</v>
      </c>
      <c r="L168">
        <v>0.90391929132951154</v>
      </c>
      <c r="M168">
        <v>-0.38126248668910173</v>
      </c>
      <c r="N168">
        <v>0.85128525841493285</v>
      </c>
      <c r="O168">
        <v>0.86894258199488128</v>
      </c>
      <c r="P168">
        <v>0.9038084969478356</v>
      </c>
      <c r="Q168">
        <v>0.48413223664706412</v>
      </c>
      <c r="R168">
        <v>0.16081184953968047</v>
      </c>
      <c r="S168">
        <v>0.73089139773437495</v>
      </c>
      <c r="T168">
        <v>0.56069346266713704</v>
      </c>
      <c r="U168">
        <v>0.73236499431928204</v>
      </c>
      <c r="V168">
        <v>0.57658015325153045</v>
      </c>
      <c r="W168">
        <v>0.79463576408728021</v>
      </c>
      <c r="X168">
        <v>0.7781386683305036</v>
      </c>
    </row>
    <row r="169" spans="1:24">
      <c r="A169" s="1" t="s">
        <v>5</v>
      </c>
      <c r="B169" s="1">
        <v>13067031113</v>
      </c>
      <c r="C169">
        <v>-0.22158250771340765</v>
      </c>
      <c r="D169">
        <v>-1.9746606033015247E-2</v>
      </c>
      <c r="E169">
        <v>-0.86438655437558598</v>
      </c>
      <c r="F169">
        <v>-0.51767644030407756</v>
      </c>
      <c r="G169">
        <v>-0.70547769259542448</v>
      </c>
      <c r="H169">
        <v>-2.327671555082798</v>
      </c>
      <c r="I169">
        <v>-1.7852570616657013</v>
      </c>
      <c r="J169">
        <v>-2.6721411420158496</v>
      </c>
      <c r="K169">
        <v>-0.99583079395292518</v>
      </c>
      <c r="L169">
        <v>-0.37221141946514275</v>
      </c>
      <c r="M169">
        <v>6.9690792971677018E-2</v>
      </c>
      <c r="N169">
        <v>0.14159827313531093</v>
      </c>
      <c r="O169">
        <v>-1.8240975694098835</v>
      </c>
      <c r="P169">
        <v>0.39369890541139563</v>
      </c>
      <c r="Q169">
        <v>-0.85725403381393372</v>
      </c>
      <c r="R169">
        <v>-0.92025691682428712</v>
      </c>
      <c r="S169">
        <v>-1.3467277851446393</v>
      </c>
      <c r="T169">
        <v>-0.30477739947287497</v>
      </c>
      <c r="U169">
        <v>0.33194973949287443</v>
      </c>
      <c r="V169">
        <v>0.26063129463133666</v>
      </c>
      <c r="W169">
        <v>0.31123167852151662</v>
      </c>
      <c r="X169">
        <v>0.53626491796149878</v>
      </c>
    </row>
    <row r="170" spans="1:24">
      <c r="A170" s="1" t="s">
        <v>5</v>
      </c>
      <c r="B170" s="1">
        <v>13067031114</v>
      </c>
      <c r="C170">
        <v>-0.6730461645664999</v>
      </c>
      <c r="D170">
        <v>-0.49770562916529304</v>
      </c>
      <c r="E170">
        <v>-0.37559197386495813</v>
      </c>
      <c r="F170">
        <v>-0.54425416000106097</v>
      </c>
      <c r="G170">
        <v>0.70481638030152316</v>
      </c>
      <c r="H170">
        <v>-1.0740528705100558</v>
      </c>
      <c r="I170">
        <v>-1.2024622255022668</v>
      </c>
      <c r="J170">
        <v>-0.85640366319497108</v>
      </c>
      <c r="K170">
        <v>-0.15828406746614823</v>
      </c>
      <c r="L170">
        <v>-0.42291860002651954</v>
      </c>
      <c r="M170">
        <v>-0.38126248668910173</v>
      </c>
      <c r="N170">
        <v>0.16216891038979284</v>
      </c>
      <c r="O170">
        <v>-0.88332887651915271</v>
      </c>
      <c r="P170">
        <v>0.34868923556994497</v>
      </c>
      <c r="Q170">
        <v>-0.39694021643323835</v>
      </c>
      <c r="R170">
        <v>-0.52318523475837297</v>
      </c>
      <c r="S170">
        <v>-0.47920211022921294</v>
      </c>
      <c r="T170">
        <v>-0.18843330431212918</v>
      </c>
      <c r="U170">
        <v>0.46935734425631292</v>
      </c>
      <c r="V170">
        <v>0.37667788541489544</v>
      </c>
      <c r="W170">
        <v>0.51308072720337727</v>
      </c>
      <c r="X170">
        <v>0.56877968403951085</v>
      </c>
    </row>
    <row r="171" spans="1:24">
      <c r="A171" s="1" t="s">
        <v>5</v>
      </c>
      <c r="B171" s="1">
        <v>13067031115</v>
      </c>
      <c r="C171">
        <v>-1.073400728190939</v>
      </c>
      <c r="D171">
        <v>-0.94698711090963372</v>
      </c>
      <c r="E171">
        <v>-0.60082084919828671</v>
      </c>
      <c r="F171">
        <v>-0.49109872060709403</v>
      </c>
      <c r="G171">
        <v>1.0262224387976999</v>
      </c>
      <c r="H171">
        <v>0.20344426519740524</v>
      </c>
      <c r="I171">
        <v>-1.5943415118880244</v>
      </c>
      <c r="J171">
        <v>9.0937630102878655E-2</v>
      </c>
      <c r="K171">
        <v>0.43996359431012139</v>
      </c>
      <c r="L171">
        <v>-0.42291860002651954</v>
      </c>
      <c r="M171">
        <v>-1.2080101660671962</v>
      </c>
      <c r="N171">
        <v>0.21359550352599732</v>
      </c>
      <c r="O171">
        <v>-0.19391059775953273</v>
      </c>
      <c r="P171">
        <v>0.82879238054541793</v>
      </c>
      <c r="Q171">
        <v>-0.18353358568899444</v>
      </c>
      <c r="R171">
        <v>-0.4967117452569817</v>
      </c>
      <c r="S171">
        <v>3.5994208128826831E-2</v>
      </c>
      <c r="T171">
        <v>-8.9883219938828446E-2</v>
      </c>
      <c r="U171">
        <v>0.53306104565302859</v>
      </c>
      <c r="V171">
        <v>0.38441492218064199</v>
      </c>
      <c r="W171">
        <v>0.63295255319297139</v>
      </c>
      <c r="X171">
        <v>0.5963215454114954</v>
      </c>
    </row>
    <row r="172" spans="1:24">
      <c r="A172" s="1" t="s">
        <v>5</v>
      </c>
      <c r="B172" s="1">
        <v>13067031116</v>
      </c>
      <c r="C172">
        <v>-0.6730461645664999</v>
      </c>
      <c r="D172">
        <v>-0.49770562916529304</v>
      </c>
      <c r="E172">
        <v>-0.61998926412027211</v>
      </c>
      <c r="F172">
        <v>-0.54425416000106097</v>
      </c>
      <c r="G172">
        <v>-0.15226644235494874</v>
      </c>
      <c r="H172">
        <v>-1.0143567426732587</v>
      </c>
      <c r="I172">
        <v>-1.6948233801920647</v>
      </c>
      <c r="J172">
        <v>-1.8925582027394943</v>
      </c>
      <c r="K172">
        <v>-0.75653172924241785</v>
      </c>
      <c r="L172">
        <v>-1.242684685768781</v>
      </c>
      <c r="M172">
        <v>-0.38126248668910173</v>
      </c>
      <c r="N172">
        <v>-0.12582001117295238</v>
      </c>
      <c r="O172">
        <v>-1.307033860340169</v>
      </c>
      <c r="P172">
        <v>-1.7067523538562988</v>
      </c>
      <c r="Q172">
        <v>-0.9732747366949569</v>
      </c>
      <c r="R172">
        <v>-0.74234882615334263</v>
      </c>
      <c r="S172">
        <v>-1.2972582059168978</v>
      </c>
      <c r="T172">
        <v>-0.8802171780146304</v>
      </c>
      <c r="U172">
        <v>0.29731656906890841</v>
      </c>
      <c r="V172">
        <v>0.31262600573175753</v>
      </c>
      <c r="W172">
        <v>0.32274187100865542</v>
      </c>
      <c r="X172">
        <v>0.37544635845130303</v>
      </c>
    </row>
    <row r="173" spans="1:24">
      <c r="A173" s="1" t="s">
        <v>5</v>
      </c>
      <c r="B173" s="1">
        <v>13067031117</v>
      </c>
      <c r="C173">
        <v>-0.75822798661425306</v>
      </c>
      <c r="D173">
        <v>-0.59329743379174793</v>
      </c>
      <c r="E173">
        <v>0.78409712891515837</v>
      </c>
      <c r="F173">
        <v>-0.52830752818287086</v>
      </c>
      <c r="G173">
        <v>1.2404931444618181</v>
      </c>
      <c r="H173">
        <v>-0.6561799756524751</v>
      </c>
      <c r="I173">
        <v>0.28969351881273353</v>
      </c>
      <c r="J173">
        <v>0.99880636951331792</v>
      </c>
      <c r="K173">
        <v>2.0414265658342896</v>
      </c>
      <c r="L173">
        <v>0.70954176584423301</v>
      </c>
      <c r="M173">
        <v>-0.53158024657602754</v>
      </c>
      <c r="N173">
        <v>0.99527971919630553</v>
      </c>
      <c r="O173">
        <v>1.1131115557222466</v>
      </c>
      <c r="P173">
        <v>1.1438600694355721</v>
      </c>
      <c r="Q173">
        <v>0.63280569484957105</v>
      </c>
      <c r="R173">
        <v>-3.1675590293090986E-2</v>
      </c>
      <c r="S173">
        <v>1.2499249003972801</v>
      </c>
      <c r="T173">
        <v>0.68016777444452414</v>
      </c>
      <c r="U173">
        <v>0.77674529100415934</v>
      </c>
      <c r="V173">
        <v>0.52032453954211344</v>
      </c>
      <c r="W173">
        <v>0.91540039593144418</v>
      </c>
      <c r="X173">
        <v>0.81152823824727494</v>
      </c>
    </row>
    <row r="174" spans="1:24">
      <c r="A174" s="1" t="s">
        <v>5</v>
      </c>
      <c r="B174" s="1">
        <v>13067031118</v>
      </c>
      <c r="C174">
        <v>-0.6730461645664999</v>
      </c>
      <c r="D174">
        <v>-0.49770562916529304</v>
      </c>
      <c r="E174">
        <v>1.0428707303619613</v>
      </c>
      <c r="F174">
        <v>-0.54425416000106097</v>
      </c>
      <c r="G174">
        <v>0.27627496897328702</v>
      </c>
      <c r="H174">
        <v>-0.15473250182337828</v>
      </c>
      <c r="I174">
        <v>0.70669327227450129</v>
      </c>
      <c r="J174">
        <v>0.58434455369550864</v>
      </c>
      <c r="K174">
        <v>0.3939445434042545</v>
      </c>
      <c r="L174">
        <v>0.93772407837042937</v>
      </c>
      <c r="M174">
        <v>-0.38126248668910173</v>
      </c>
      <c r="N174">
        <v>0.58386697410666955</v>
      </c>
      <c r="O174">
        <v>0.12207278000529317</v>
      </c>
      <c r="P174">
        <v>0.52872791493574745</v>
      </c>
      <c r="Q174">
        <v>0.29144080926721583</v>
      </c>
      <c r="R174">
        <v>2.2300073721931071E-2</v>
      </c>
      <c r="S174">
        <v>0.63867105849006423</v>
      </c>
      <c r="T174">
        <v>0.2133512955896521</v>
      </c>
      <c r="U174">
        <v>0.67484495799846178</v>
      </c>
      <c r="V174">
        <v>0.53609925246455836</v>
      </c>
      <c r="W174">
        <v>0.77317866110597966</v>
      </c>
      <c r="X174">
        <v>0.68106670867539332</v>
      </c>
    </row>
    <row r="175" spans="1:24">
      <c r="A175" s="1" t="s">
        <v>5</v>
      </c>
      <c r="B175" s="1">
        <v>13067031205</v>
      </c>
      <c r="C175">
        <v>-0.6730461645664999</v>
      </c>
      <c r="D175">
        <v>-0.49770562916529304</v>
      </c>
      <c r="E175">
        <v>0.21383678498609279</v>
      </c>
      <c r="F175">
        <v>-0.54425416000106097</v>
      </c>
      <c r="G175">
        <v>0.38341032180534629</v>
      </c>
      <c r="H175">
        <v>0.53363548748829803</v>
      </c>
      <c r="I175">
        <v>0.98804250352581457</v>
      </c>
      <c r="J175">
        <v>0.84091615396367625</v>
      </c>
      <c r="K175">
        <v>0.5964283673900691</v>
      </c>
      <c r="L175">
        <v>0.93772407837042937</v>
      </c>
      <c r="M175">
        <v>-0.38126248668910173</v>
      </c>
      <c r="N175">
        <v>1.0055650378235463</v>
      </c>
      <c r="O175">
        <v>0.94793842643608783</v>
      </c>
      <c r="P175">
        <v>0.67876014774058258</v>
      </c>
      <c r="Q175">
        <v>0.47071418314556618</v>
      </c>
      <c r="R175">
        <v>5.7702734867528291E-2</v>
      </c>
      <c r="S175">
        <v>0.79168953324139169</v>
      </c>
      <c r="T175">
        <v>0.56275028132777871</v>
      </c>
      <c r="U175">
        <v>0.7283595907823649</v>
      </c>
      <c r="V175">
        <v>0.54644589342680694</v>
      </c>
      <c r="W175">
        <v>0.8087817959207686</v>
      </c>
      <c r="X175">
        <v>0.77871348888777592</v>
      </c>
    </row>
    <row r="176" spans="1:24">
      <c r="A176" s="1" t="s">
        <v>5</v>
      </c>
      <c r="B176" s="1">
        <v>13067031206</v>
      </c>
      <c r="C176">
        <v>-0.6730461645664999</v>
      </c>
      <c r="D176">
        <v>-0.49770562916529304</v>
      </c>
      <c r="E176">
        <v>0.22821309617758173</v>
      </c>
      <c r="F176">
        <v>-0.54425416000106097</v>
      </c>
      <c r="G176">
        <v>0.77623994885622916</v>
      </c>
      <c r="H176">
        <v>0.8242839947000965</v>
      </c>
      <c r="I176">
        <v>0.8875606352217742</v>
      </c>
      <c r="J176">
        <v>1.0777514772881387</v>
      </c>
      <c r="K176">
        <v>1.1670645986228185</v>
      </c>
      <c r="L176">
        <v>0.97998006217157685</v>
      </c>
      <c r="M176">
        <v>-0.38126248668910173</v>
      </c>
      <c r="N176">
        <v>0.39873123881633338</v>
      </c>
      <c r="O176">
        <v>0.35906031332891253</v>
      </c>
      <c r="P176">
        <v>0.58874080805768136</v>
      </c>
      <c r="Q176">
        <v>0.48643039628879059</v>
      </c>
      <c r="R176">
        <v>0.14304167446040397</v>
      </c>
      <c r="S176">
        <v>1.0749320460275114</v>
      </c>
      <c r="T176">
        <v>0.24131746837845638</v>
      </c>
      <c r="U176">
        <v>0.7330510145946032</v>
      </c>
      <c r="V176">
        <v>0.57138671254871376</v>
      </c>
      <c r="W176">
        <v>0.8746844353529809</v>
      </c>
      <c r="X176">
        <v>0.68888243464815446</v>
      </c>
    </row>
    <row r="177" spans="1:24">
      <c r="A177" s="1" t="s">
        <v>5</v>
      </c>
      <c r="B177" s="1">
        <v>13067031207</v>
      </c>
      <c r="C177">
        <v>-0.6730461645664999</v>
      </c>
      <c r="D177">
        <v>-0.49770562916529304</v>
      </c>
      <c r="E177">
        <v>0.77451292145416595</v>
      </c>
      <c r="F177">
        <v>-0.54425416000106097</v>
      </c>
      <c r="G177">
        <v>0.91908708596564104</v>
      </c>
      <c r="H177">
        <v>-0.26506288529134708</v>
      </c>
      <c r="I177">
        <v>0.7421583476924124</v>
      </c>
      <c r="J177">
        <v>0.91986126173849714</v>
      </c>
      <c r="K177">
        <v>-0.14908025728497473</v>
      </c>
      <c r="L177">
        <v>0.73672926582189135</v>
      </c>
      <c r="M177">
        <v>-0.38126248668910173</v>
      </c>
      <c r="N177">
        <v>1.1804154544866416</v>
      </c>
      <c r="O177">
        <v>0.27288302848395984</v>
      </c>
      <c r="P177">
        <v>1.2638858556794401</v>
      </c>
      <c r="Q177">
        <v>0.38386079623788705</v>
      </c>
      <c r="R177">
        <v>6.5098502298288355E-2</v>
      </c>
      <c r="S177">
        <v>0.50250342342513787</v>
      </c>
      <c r="T177">
        <v>0.58398046299023498</v>
      </c>
      <c r="U177">
        <v>0.70243311321433155</v>
      </c>
      <c r="V177">
        <v>0.54860735100570657</v>
      </c>
      <c r="W177">
        <v>0.74149624709351414</v>
      </c>
      <c r="X177">
        <v>0.78464670268427095</v>
      </c>
    </row>
    <row r="178" spans="1:24">
      <c r="A178" s="1" t="s">
        <v>5</v>
      </c>
      <c r="B178" s="1">
        <v>13067031208</v>
      </c>
      <c r="C178">
        <v>-0.6730461645664999</v>
      </c>
      <c r="D178">
        <v>-0.49770562916529304</v>
      </c>
      <c r="E178">
        <v>0.49657090508537738</v>
      </c>
      <c r="F178">
        <v>-0.54425416000106097</v>
      </c>
      <c r="G178">
        <v>0.52625745891475817</v>
      </c>
      <c r="H178">
        <v>1.2540961151250367</v>
      </c>
      <c r="I178">
        <v>0.3148139858887436</v>
      </c>
      <c r="J178">
        <v>0.9938723002773916</v>
      </c>
      <c r="K178">
        <v>1.5352170058697536</v>
      </c>
      <c r="L178">
        <v>0.96307766865111799</v>
      </c>
      <c r="M178">
        <v>-0.38126248668910173</v>
      </c>
      <c r="N178">
        <v>1.1084182240959553</v>
      </c>
      <c r="O178">
        <v>0.88330546280237343</v>
      </c>
      <c r="P178">
        <v>0.64875370117961551</v>
      </c>
      <c r="Q178">
        <v>0.61803562840829296</v>
      </c>
      <c r="R178">
        <v>0.1252475016115803</v>
      </c>
      <c r="S178">
        <v>1.1640556582660879</v>
      </c>
      <c r="T178">
        <v>0.56480372534721057</v>
      </c>
      <c r="U178">
        <v>0.77233630006089071</v>
      </c>
      <c r="V178">
        <v>0.56618625835320013</v>
      </c>
      <c r="W178">
        <v>0.89542101625844117</v>
      </c>
      <c r="X178">
        <v>0.77928736633169671</v>
      </c>
    </row>
    <row r="179" spans="1:24">
      <c r="A179" s="1" t="s">
        <v>5</v>
      </c>
      <c r="B179" s="1">
        <v>13067031209</v>
      </c>
      <c r="C179">
        <v>-0.6730461645664999</v>
      </c>
      <c r="D179">
        <v>-0.49770562916529304</v>
      </c>
      <c r="E179">
        <v>0.38156041555346504</v>
      </c>
      <c r="F179">
        <v>-0.54425416000106097</v>
      </c>
      <c r="G179">
        <v>-0.22369001090965512</v>
      </c>
      <c r="H179">
        <v>1.1227646338840829</v>
      </c>
      <c r="I179">
        <v>1.1638857730578853</v>
      </c>
      <c r="J179">
        <v>0.94946567715405494</v>
      </c>
      <c r="K179">
        <v>0.83572743210057698</v>
      </c>
      <c r="L179">
        <v>1.0644920297738718</v>
      </c>
      <c r="M179">
        <v>-0.38126248668910173</v>
      </c>
      <c r="N179">
        <v>0.94385312606010097</v>
      </c>
      <c r="O179">
        <v>1.177744519355961</v>
      </c>
      <c r="P179">
        <v>0.96382139006976975</v>
      </c>
      <c r="Q179">
        <v>0.57671686393557353</v>
      </c>
      <c r="R179">
        <v>0.10421640826470346</v>
      </c>
      <c r="S179">
        <v>0.94989504634283461</v>
      </c>
      <c r="T179">
        <v>0.67603913719918252</v>
      </c>
      <c r="U179">
        <v>0.76000229607576697</v>
      </c>
      <c r="V179">
        <v>0.56003979464504106</v>
      </c>
      <c r="W179">
        <v>0.8455918100092451</v>
      </c>
      <c r="X179">
        <v>0.81037440509340686</v>
      </c>
    </row>
    <row r="180" spans="1:24">
      <c r="A180" s="1" t="s">
        <v>5</v>
      </c>
      <c r="B180" s="1">
        <v>13067031211</v>
      </c>
      <c r="C180">
        <v>-0.6730461645664999</v>
      </c>
      <c r="D180">
        <v>-0.49770562916529304</v>
      </c>
      <c r="E180">
        <v>0.77451292145416595</v>
      </c>
      <c r="F180">
        <v>-0.54425416000106097</v>
      </c>
      <c r="G180">
        <v>1.5261874186806421</v>
      </c>
      <c r="H180">
        <v>-3.1</v>
      </c>
      <c r="I180">
        <v>0.95608424531171443</v>
      </c>
      <c r="J180">
        <v>1.1912350697144436</v>
      </c>
      <c r="K180">
        <v>0.19146071941844053</v>
      </c>
      <c r="L180">
        <v>0.91237048808974097</v>
      </c>
      <c r="M180">
        <v>-0.38126248668910173</v>
      </c>
      <c r="N180">
        <v>0.39873123881633338</v>
      </c>
      <c r="O180">
        <v>-1.1706858389447982E-5</v>
      </c>
      <c r="P180">
        <v>1.3389019720818578</v>
      </c>
      <c r="Q180">
        <v>0.29383626471096119</v>
      </c>
      <c r="R180">
        <v>-0.22260305261233307</v>
      </c>
      <c r="S180">
        <v>0.76502209240754171</v>
      </c>
      <c r="T180">
        <v>0.33908975433767502</v>
      </c>
      <c r="U180">
        <v>0.67556002190142173</v>
      </c>
      <c r="V180">
        <v>0.46452483865730837</v>
      </c>
      <c r="W180">
        <v>0.80257702559668898</v>
      </c>
      <c r="X180">
        <v>0.7162069241504726</v>
      </c>
    </row>
    <row r="181" spans="1:24">
      <c r="A181" s="1" t="s">
        <v>5</v>
      </c>
      <c r="B181" s="1">
        <v>13067031212</v>
      </c>
      <c r="C181">
        <v>-0.6730461645664999</v>
      </c>
      <c r="D181">
        <v>-0.49770562916529304</v>
      </c>
      <c r="E181">
        <v>0.77451292145416595</v>
      </c>
      <c r="F181">
        <v>-0.54425416000106097</v>
      </c>
      <c r="G181">
        <v>-0.97363748073406808</v>
      </c>
      <c r="H181">
        <v>1.0511292804799262</v>
      </c>
      <c r="I181">
        <v>1.0100681290580602</v>
      </c>
      <c r="J181">
        <v>1.1566965850629594</v>
      </c>
      <c r="K181">
        <v>1.5260131956885805</v>
      </c>
      <c r="L181">
        <v>0.71799296260446244</v>
      </c>
      <c r="M181">
        <v>-0.38126248668910173</v>
      </c>
      <c r="N181">
        <v>1.1392741799776782</v>
      </c>
      <c r="O181">
        <v>0.87612402239862741</v>
      </c>
      <c r="P181">
        <v>1.4289213117647592</v>
      </c>
      <c r="Q181">
        <v>0.6401137982093732</v>
      </c>
      <c r="R181">
        <v>2.1009556646461487E-2</v>
      </c>
      <c r="S181">
        <v>1.1335675811186674</v>
      </c>
      <c r="T181">
        <v>0.76576425686299077</v>
      </c>
      <c r="U181">
        <v>0.77892682225548726</v>
      </c>
      <c r="V181">
        <v>0.53572209107602253</v>
      </c>
      <c r="W181">
        <v>0.88832729033621294</v>
      </c>
      <c r="X181">
        <v>0.83544994737305223</v>
      </c>
    </row>
    <row r="182" spans="1:24">
      <c r="A182" s="1" t="s">
        <v>5</v>
      </c>
      <c r="B182" s="1">
        <v>13067031306</v>
      </c>
      <c r="C182">
        <v>-0.85192799086678095</v>
      </c>
      <c r="D182">
        <v>-0.67933005795555779</v>
      </c>
      <c r="E182">
        <v>-0.73979185738268083</v>
      </c>
      <c r="F182">
        <v>-0.54425416000106097</v>
      </c>
      <c r="G182">
        <v>-0.75936677506995021</v>
      </c>
      <c r="H182">
        <v>-2.2918538783807199</v>
      </c>
      <c r="I182">
        <v>0.2294043978303093</v>
      </c>
      <c r="J182">
        <v>-0.12616141627787847</v>
      </c>
      <c r="K182">
        <v>0.18225690923726703</v>
      </c>
      <c r="L182">
        <v>-0.75251527367547011</v>
      </c>
      <c r="M182">
        <v>-9.9416686901114854E-2</v>
      </c>
      <c r="N182">
        <v>-0.68122721704396072</v>
      </c>
      <c r="O182">
        <v>-0.45962389269813614</v>
      </c>
      <c r="P182">
        <v>3.3621546679790892E-2</v>
      </c>
      <c r="Q182">
        <v>-0.4463681308380929</v>
      </c>
      <c r="R182">
        <v>-0.80530290311806296</v>
      </c>
      <c r="S182">
        <v>-0.23213992690536053</v>
      </c>
      <c r="T182">
        <v>-0.30166156249085518</v>
      </c>
      <c r="U182">
        <v>0.45460268977848239</v>
      </c>
      <c r="V182">
        <v>0.29422729754468302</v>
      </c>
      <c r="W182">
        <v>0.57056521222918899</v>
      </c>
      <c r="X182">
        <v>0.53713570311365988</v>
      </c>
    </row>
    <row r="183" spans="1:24">
      <c r="A183" s="1" t="s">
        <v>5</v>
      </c>
      <c r="B183" s="1">
        <v>13067031307</v>
      </c>
      <c r="C183">
        <v>-0.8434098086620061</v>
      </c>
      <c r="D183">
        <v>-0.64109333610497565</v>
      </c>
      <c r="E183">
        <v>-0.51456298204935258</v>
      </c>
      <c r="F183">
        <v>-0.53362307212226767</v>
      </c>
      <c r="G183">
        <v>0.16913961614122777</v>
      </c>
      <c r="H183">
        <v>0.40641109984251578</v>
      </c>
      <c r="I183">
        <v>0.40022357394717795</v>
      </c>
      <c r="J183">
        <v>0.83104801549182361</v>
      </c>
      <c r="K183">
        <v>1.2314912698910321</v>
      </c>
      <c r="L183">
        <v>0.54896902739987252</v>
      </c>
      <c r="M183">
        <v>-0.15578584685871169</v>
      </c>
      <c r="N183">
        <v>0.56329633685218783</v>
      </c>
      <c r="O183">
        <v>0.28006446888770603</v>
      </c>
      <c r="P183">
        <v>0.64875370117961551</v>
      </c>
      <c r="Q183">
        <v>0.32738950679008322</v>
      </c>
      <c r="R183">
        <v>-0.22241641557252576</v>
      </c>
      <c r="S183">
        <v>0.87050277092757611</v>
      </c>
      <c r="T183">
        <v>0.33408216501519938</v>
      </c>
      <c r="U183">
        <v>0.68557595114807079</v>
      </c>
      <c r="V183">
        <v>0.46457938445637142</v>
      </c>
      <c r="W183">
        <v>0.82711943999342918</v>
      </c>
      <c r="X183">
        <v>0.71480744964160225</v>
      </c>
    </row>
    <row r="184" spans="1:24">
      <c r="A184" s="1" t="s">
        <v>5</v>
      </c>
      <c r="B184" s="1">
        <v>13067031308</v>
      </c>
      <c r="C184">
        <v>-0.9541461773240848</v>
      </c>
      <c r="D184">
        <v>-0.51682399009058311</v>
      </c>
      <c r="E184">
        <v>-0.81646551707062254</v>
      </c>
      <c r="F184">
        <v>-0.91634223575882967</v>
      </c>
      <c r="G184">
        <v>0.3119867532506399</v>
      </c>
      <c r="H184">
        <v>-0.46515236657472414</v>
      </c>
      <c r="I184">
        <v>-1.2125104123326709</v>
      </c>
      <c r="J184">
        <v>-0.58996392445495061</v>
      </c>
      <c r="K184">
        <v>-0.48041742380721647</v>
      </c>
      <c r="L184">
        <v>-1.2342334890085513</v>
      </c>
      <c r="M184">
        <v>-0.35307790671030331</v>
      </c>
      <c r="N184">
        <v>-0.46523552587190209</v>
      </c>
      <c r="O184">
        <v>-0.94078039974912075</v>
      </c>
      <c r="P184">
        <v>-8.6404239564077445E-2</v>
      </c>
      <c r="Q184">
        <v>-0.62745286628648445</v>
      </c>
      <c r="R184">
        <v>-0.65277913512869645</v>
      </c>
      <c r="S184">
        <v>-0.76820494575690612</v>
      </c>
      <c r="T184">
        <v>-0.46137451797385087</v>
      </c>
      <c r="U184">
        <v>0.40054735010006082</v>
      </c>
      <c r="V184">
        <v>0.33880328744287552</v>
      </c>
      <c r="W184">
        <v>0.44583782119565352</v>
      </c>
      <c r="X184">
        <v>0.49250061114803267</v>
      </c>
    </row>
    <row r="185" spans="1:24">
      <c r="A185" s="1" t="s">
        <v>5</v>
      </c>
      <c r="B185" s="1">
        <v>13067031309</v>
      </c>
      <c r="C185">
        <v>-0.93710981291453399</v>
      </c>
      <c r="D185">
        <v>-0.54550153147852076</v>
      </c>
      <c r="E185">
        <v>-0.75896027230466634</v>
      </c>
      <c r="F185">
        <v>-0.93228886757701979</v>
      </c>
      <c r="G185">
        <v>0.16913961614122777</v>
      </c>
      <c r="H185">
        <v>-0.95466061483646136</v>
      </c>
      <c r="I185">
        <v>0.34998263979515776</v>
      </c>
      <c r="J185">
        <v>-0.34326046265863558</v>
      </c>
      <c r="K185">
        <v>0.52279788594068233</v>
      </c>
      <c r="L185">
        <v>-0.67645450283340447</v>
      </c>
      <c r="M185">
        <v>-0.31549846673857118</v>
      </c>
      <c r="N185">
        <v>-0.89721890821601968</v>
      </c>
      <c r="O185">
        <v>-0.78278871086670776</v>
      </c>
      <c r="P185">
        <v>-0.32645581205181384</v>
      </c>
      <c r="Q185">
        <v>-0.42058596905107609</v>
      </c>
      <c r="R185">
        <v>-0.51562840616783101</v>
      </c>
      <c r="S185">
        <v>-0.16563902651711923</v>
      </c>
      <c r="T185">
        <v>-0.58049047446827817</v>
      </c>
      <c r="U185">
        <v>0.46229888520649742</v>
      </c>
      <c r="V185">
        <v>0.37888641408786822</v>
      </c>
      <c r="W185">
        <v>0.58603811852808585</v>
      </c>
      <c r="X185">
        <v>0.45921119103415547</v>
      </c>
    </row>
    <row r="186" spans="1:24">
      <c r="A186" s="1" t="s">
        <v>5</v>
      </c>
      <c r="B186" s="1">
        <v>13067031310</v>
      </c>
      <c r="C186">
        <v>-0.9541461773240848</v>
      </c>
      <c r="D186">
        <v>-0.51682399009058311</v>
      </c>
      <c r="E186">
        <v>-0.93626811033303126</v>
      </c>
      <c r="F186">
        <v>-0.96949767515279672</v>
      </c>
      <c r="G186">
        <v>-0.11655465807759587</v>
      </c>
      <c r="H186">
        <v>-0.54872694554624024</v>
      </c>
      <c r="I186">
        <v>-1.3129922806367114</v>
      </c>
      <c r="J186">
        <v>-1.9221626181550517</v>
      </c>
      <c r="K186">
        <v>-1.9162118120702631</v>
      </c>
      <c r="L186">
        <v>-0.88773442183914186</v>
      </c>
      <c r="M186">
        <v>-0.36247276670323569</v>
      </c>
      <c r="N186">
        <v>-1.1852078297787649</v>
      </c>
      <c r="O186">
        <v>-1.4434812280113436</v>
      </c>
      <c r="P186">
        <v>-1.1066234226369576</v>
      </c>
      <c r="Q186">
        <v>-1.121605778148705</v>
      </c>
      <c r="R186">
        <v>-0.76500140530872052</v>
      </c>
      <c r="S186">
        <v>-1.5753696173548188</v>
      </c>
      <c r="T186">
        <v>-1.0244463117825755</v>
      </c>
      <c r="U186">
        <v>0.25303848670717616</v>
      </c>
      <c r="V186">
        <v>0.30600565302929528</v>
      </c>
      <c r="W186">
        <v>0.25803309586861528</v>
      </c>
      <c r="X186">
        <v>0.33513854102730967</v>
      </c>
    </row>
    <row r="187" spans="1:24">
      <c r="A187" s="1" t="s">
        <v>5</v>
      </c>
      <c r="B187" s="1">
        <v>13067031311</v>
      </c>
      <c r="C187">
        <v>-0.9541461773240848</v>
      </c>
      <c r="D187">
        <v>-0.51682399009058311</v>
      </c>
      <c r="E187">
        <v>-0.95543652525501654</v>
      </c>
      <c r="F187">
        <v>-0.96949767515279672</v>
      </c>
      <c r="G187">
        <v>-0.47367250085112589</v>
      </c>
      <c r="H187">
        <v>0.1676265884953268</v>
      </c>
      <c r="I187">
        <v>-0.92613708766615566</v>
      </c>
      <c r="J187">
        <v>-1.3843490714390849</v>
      </c>
      <c r="K187">
        <v>-0.88538507177884507</v>
      </c>
      <c r="L187">
        <v>-0.93844160240051899</v>
      </c>
      <c r="M187">
        <v>-0.36247276670323569</v>
      </c>
      <c r="N187">
        <v>-0.73265381018016518</v>
      </c>
      <c r="O187">
        <v>-1.5081141916450578</v>
      </c>
      <c r="P187">
        <v>0.12364088636269201</v>
      </c>
      <c r="Q187">
        <v>-0.78348240800369406</v>
      </c>
      <c r="R187">
        <v>-0.66115533826349082</v>
      </c>
      <c r="S187">
        <v>-1.0693919152061497</v>
      </c>
      <c r="T187">
        <v>-0.61989997054144164</v>
      </c>
      <c r="U187">
        <v>0.35397119967795115</v>
      </c>
      <c r="V187">
        <v>0.33635529162396927</v>
      </c>
      <c r="W187">
        <v>0.37576000676713051</v>
      </c>
      <c r="X187">
        <v>0.44819739145712645</v>
      </c>
    </row>
    <row r="188" spans="1:24">
      <c r="A188" s="1" t="s">
        <v>5</v>
      </c>
      <c r="B188" s="1">
        <v>13067031312</v>
      </c>
      <c r="C188">
        <v>-0.9541461773240848</v>
      </c>
      <c r="D188">
        <v>-0.51682399009058311</v>
      </c>
      <c r="E188">
        <v>-0.68707871634722106</v>
      </c>
      <c r="F188">
        <v>-0.96949767515279672</v>
      </c>
      <c r="G188">
        <v>0.41912210608269918</v>
      </c>
      <c r="H188">
        <v>-1.2053843517510099</v>
      </c>
      <c r="I188">
        <v>-0.68498060373645875</v>
      </c>
      <c r="J188">
        <v>-0.23964500870418359</v>
      </c>
      <c r="K188">
        <v>-0.18589549800966812</v>
      </c>
      <c r="L188">
        <v>-0.14402910693894619</v>
      </c>
      <c r="M188">
        <v>-0.36247276670323569</v>
      </c>
      <c r="N188">
        <v>-0.61951530528051557</v>
      </c>
      <c r="O188">
        <v>2.1532614352848468E-2</v>
      </c>
      <c r="P188">
        <v>7.8631216521241581E-2</v>
      </c>
      <c r="Q188">
        <v>-0.35576083787862967</v>
      </c>
      <c r="R188">
        <v>-0.6569699154742078</v>
      </c>
      <c r="S188">
        <v>-0.18985653788426596</v>
      </c>
      <c r="T188">
        <v>-0.22045606027741529</v>
      </c>
      <c r="U188">
        <v>0.48164974035476854</v>
      </c>
      <c r="V188">
        <v>0.33757850664438327</v>
      </c>
      <c r="W188">
        <v>0.58040337851721846</v>
      </c>
      <c r="X188">
        <v>0.55983026191416818</v>
      </c>
    </row>
    <row r="189" spans="1:24">
      <c r="A189" s="1" t="s">
        <v>5</v>
      </c>
      <c r="B189" s="1">
        <v>13067031313</v>
      </c>
      <c r="C189">
        <v>-0.8434098086620061</v>
      </c>
      <c r="D189">
        <v>-0.50726480962793807</v>
      </c>
      <c r="E189">
        <v>-8.3273646304681051E-2</v>
      </c>
      <c r="F189">
        <v>-0.81003135697089579</v>
      </c>
      <c r="G189">
        <v>0.13342783186387491</v>
      </c>
      <c r="H189">
        <v>0.8242839947000965</v>
      </c>
      <c r="I189">
        <v>1.0583798113386429</v>
      </c>
      <c r="J189">
        <v>0.78170732313256064</v>
      </c>
      <c r="K189">
        <v>1.2683065106157259</v>
      </c>
      <c r="L189">
        <v>0.9884312589318065</v>
      </c>
      <c r="M189">
        <v>-0.37186762669616935</v>
      </c>
      <c r="N189">
        <v>0.7998586652787284</v>
      </c>
      <c r="O189">
        <v>1.0053899496660561</v>
      </c>
      <c r="P189">
        <v>0.79878593398445086</v>
      </c>
      <c r="Q189">
        <v>0.51276711173802425</v>
      </c>
      <c r="R189">
        <v>-3.2555426237558152E-2</v>
      </c>
      <c r="S189">
        <v>1.0128150308933643</v>
      </c>
      <c r="T189">
        <v>0.55804173055826645</v>
      </c>
      <c r="U189">
        <v>0.74091274902570881</v>
      </c>
      <c r="V189">
        <v>0.52006740218778735</v>
      </c>
      <c r="W189">
        <v>0.86023153698428811</v>
      </c>
      <c r="X189">
        <v>0.7773975868935612</v>
      </c>
    </row>
    <row r="190" spans="1:24">
      <c r="A190" s="1" t="s">
        <v>5</v>
      </c>
      <c r="B190" s="1">
        <v>13067031404</v>
      </c>
      <c r="C190">
        <v>-0.85192799086678095</v>
      </c>
      <c r="D190">
        <v>-0.67933005795555779</v>
      </c>
      <c r="E190">
        <v>-0.73499975365218462</v>
      </c>
      <c r="F190">
        <v>-0.70903602212235861</v>
      </c>
      <c r="G190">
        <v>-0.18797822663230224</v>
      </c>
      <c r="H190">
        <v>0.34671497200571855</v>
      </c>
      <c r="I190">
        <v>0.78205467350253166</v>
      </c>
      <c r="J190">
        <v>0.79157546160441317</v>
      </c>
      <c r="K190">
        <v>1.0105998255428712</v>
      </c>
      <c r="L190">
        <v>5.0348418546332152E-2</v>
      </c>
      <c r="M190">
        <v>-9.9416686901114854E-2</v>
      </c>
      <c r="N190">
        <v>0.37816060156185166</v>
      </c>
      <c r="O190">
        <v>0.49550768100008719</v>
      </c>
      <c r="P190">
        <v>0.7687794874234839</v>
      </c>
      <c r="Q190">
        <v>0.23754082395055756</v>
      </c>
      <c r="R190">
        <v>-0.29064320081727635</v>
      </c>
      <c r="S190">
        <v>0.61750790189787208</v>
      </c>
      <c r="T190">
        <v>0.38575777077107698</v>
      </c>
      <c r="U190">
        <v>0.6587553521697902</v>
      </c>
      <c r="V190">
        <v>0.44463969551511617</v>
      </c>
      <c r="W190">
        <v>0.76825458433366312</v>
      </c>
      <c r="X190">
        <v>0.72924926751616204</v>
      </c>
    </row>
    <row r="191" spans="1:24">
      <c r="A191" s="1" t="s">
        <v>5</v>
      </c>
      <c r="B191" s="1">
        <v>13067031405</v>
      </c>
      <c r="C191">
        <v>-1.1585825502386922</v>
      </c>
      <c r="D191">
        <v>-1.0425789155360894</v>
      </c>
      <c r="E191">
        <v>-0.47143404847488513</v>
      </c>
      <c r="F191">
        <v>-0.55488524787985438</v>
      </c>
      <c r="G191">
        <v>0.3119867532506399</v>
      </c>
      <c r="H191">
        <v>0.3944718742751564</v>
      </c>
      <c r="I191">
        <v>-0.38855909223953938</v>
      </c>
      <c r="J191">
        <v>0.20935529176510978</v>
      </c>
      <c r="K191">
        <v>9.9422617606706745E-2</v>
      </c>
      <c r="L191">
        <v>9.2604402347479645E-2</v>
      </c>
      <c r="M191">
        <v>-1.0576924061802706</v>
      </c>
      <c r="N191">
        <v>-0.39323829548121586</v>
      </c>
      <c r="O191">
        <v>-0.67506710481051713</v>
      </c>
      <c r="P191">
        <v>-0.31145258877133036</v>
      </c>
      <c r="Q191">
        <v>-0.29707431862733685</v>
      </c>
      <c r="R191">
        <v>-0.41565446097760911</v>
      </c>
      <c r="S191">
        <v>0.13379410390643207</v>
      </c>
      <c r="T191">
        <v>-0.60936259881083354</v>
      </c>
      <c r="U191">
        <v>0.49916816743156078</v>
      </c>
      <c r="V191">
        <v>0.40810440174728974</v>
      </c>
      <c r="W191">
        <v>0.65570786349063981</v>
      </c>
      <c r="X191">
        <v>0.45114227814367813</v>
      </c>
    </row>
    <row r="192" spans="1:24">
      <c r="A192" s="1" t="s">
        <v>5</v>
      </c>
      <c r="B192" s="1">
        <v>13067031406</v>
      </c>
      <c r="C192">
        <v>-0.85192799086678095</v>
      </c>
      <c r="D192">
        <v>-0.67933005795555779</v>
      </c>
      <c r="E192">
        <v>-0.92189179914154218</v>
      </c>
      <c r="F192">
        <v>-0.79940026909210249</v>
      </c>
      <c r="G192">
        <v>-0.437960716573773</v>
      </c>
      <c r="H192">
        <v>0.7407094157285804</v>
      </c>
      <c r="I192">
        <v>-0.4940650539587817</v>
      </c>
      <c r="J192">
        <v>-7.6820723918615483E-2</v>
      </c>
      <c r="K192">
        <v>-0.33315646090844231</v>
      </c>
      <c r="L192">
        <v>0.21092115699069264</v>
      </c>
      <c r="M192">
        <v>-9.9416686901114854E-2</v>
      </c>
      <c r="N192">
        <v>0.34730464568012887</v>
      </c>
      <c r="O192">
        <v>-0.11491475331832619</v>
      </c>
      <c r="P192">
        <v>-7.1401016283593702E-2</v>
      </c>
      <c r="Q192">
        <v>-0.18097996217864587</v>
      </c>
      <c r="R192">
        <v>-0.49198092455142267</v>
      </c>
      <c r="S192">
        <v>-6.6352009278788385E-2</v>
      </c>
      <c r="T192">
        <v>1.5393047294273526E-2</v>
      </c>
      <c r="U192">
        <v>0.53382332407434829</v>
      </c>
      <c r="V192">
        <v>0.3857975330272076</v>
      </c>
      <c r="W192">
        <v>0.60913944054713764</v>
      </c>
      <c r="X192">
        <v>0.62574317783659772</v>
      </c>
    </row>
    <row r="193" spans="1:24">
      <c r="A193" s="1" t="s">
        <v>5</v>
      </c>
      <c r="B193" s="1">
        <v>13067031408</v>
      </c>
      <c r="C193">
        <v>-0.47712797385666689</v>
      </c>
      <c r="D193">
        <v>-0.46902808777735527</v>
      </c>
      <c r="E193">
        <v>-0.34683935148198031</v>
      </c>
      <c r="F193">
        <v>-0.70903602212235861</v>
      </c>
      <c r="G193">
        <v>-0.40224893229642011</v>
      </c>
      <c r="H193">
        <v>-1.9933732391967336</v>
      </c>
      <c r="I193">
        <v>3.8488848052632446E-2</v>
      </c>
      <c r="J193">
        <v>-0.55049137056754038</v>
      </c>
      <c r="K193">
        <v>2.5792136157319328E-2</v>
      </c>
      <c r="L193">
        <v>-9.3321926377569239E-2</v>
      </c>
      <c r="M193">
        <v>-0.14639098686577934</v>
      </c>
      <c r="N193">
        <v>-0.59894466802603386</v>
      </c>
      <c r="O193">
        <v>2.1532614352848468E-2</v>
      </c>
      <c r="P193">
        <v>-0.40147192845423152</v>
      </c>
      <c r="Q193">
        <v>-0.3700212061708803</v>
      </c>
      <c r="R193">
        <v>-0.62273782266841171</v>
      </c>
      <c r="S193">
        <v>-0.20600705359593008</v>
      </c>
      <c r="T193">
        <v>-0.28131874224829906</v>
      </c>
      <c r="U193">
        <v>0.47739289866091583</v>
      </c>
      <c r="V193">
        <v>0.3475830419585878</v>
      </c>
      <c r="W193">
        <v>0.57664560358745787</v>
      </c>
      <c r="X193">
        <v>0.54282092539021709</v>
      </c>
    </row>
    <row r="194" spans="1:24">
      <c r="A194" s="1" t="s">
        <v>5</v>
      </c>
      <c r="B194" s="1">
        <v>13067031409</v>
      </c>
      <c r="C194">
        <v>-0.81785526204767922</v>
      </c>
      <c r="D194">
        <v>-0.66021169703026705</v>
      </c>
      <c r="E194">
        <v>-0.34683935148198031</v>
      </c>
      <c r="F194">
        <v>-0.61867177515261462</v>
      </c>
      <c r="G194">
        <v>-0.90221391217936231</v>
      </c>
      <c r="H194">
        <v>0.69295251345914266</v>
      </c>
      <c r="I194">
        <v>-0.27300494368989286</v>
      </c>
      <c r="J194">
        <v>-0.20510652405269936</v>
      </c>
      <c r="K194">
        <v>-1.0786650855834861</v>
      </c>
      <c r="L194">
        <v>0.20246996023046318</v>
      </c>
      <c r="M194">
        <v>-0.10881154689404721</v>
      </c>
      <c r="N194">
        <v>0.59415229273391046</v>
      </c>
      <c r="O194">
        <v>-0.28008788260448514</v>
      </c>
      <c r="P194">
        <v>3.6151001188239381E-3</v>
      </c>
      <c r="Q194">
        <v>-0.24206488924759453</v>
      </c>
      <c r="R194">
        <v>-0.41797777544609332</v>
      </c>
      <c r="S194">
        <v>-0.36043388313524072</v>
      </c>
      <c r="T194">
        <v>5.2216990838550512E-2</v>
      </c>
      <c r="U194">
        <v>0.5155889517857758</v>
      </c>
      <c r="V194">
        <v>0.40742539909975029</v>
      </c>
      <c r="W194">
        <v>0.54071478386099314</v>
      </c>
      <c r="X194">
        <v>0.63603439123043459</v>
      </c>
    </row>
    <row r="195" spans="1:24">
      <c r="A195" s="1" t="s">
        <v>5</v>
      </c>
      <c r="B195" s="1">
        <v>13067031503</v>
      </c>
      <c r="C195">
        <v>-0.22158250771340765</v>
      </c>
      <c r="D195">
        <v>-0.4403505463894189</v>
      </c>
      <c r="E195">
        <v>-0.60082084919828671</v>
      </c>
      <c r="F195">
        <v>-0.42199664939493697</v>
      </c>
      <c r="G195">
        <v>-0.18797822663230224</v>
      </c>
      <c r="H195">
        <v>1.2182784384229586</v>
      </c>
      <c r="I195">
        <v>2.3416567807026348E-2</v>
      </c>
      <c r="J195">
        <v>0.28336633030400427</v>
      </c>
      <c r="K195">
        <v>7.3845157949729637E-3</v>
      </c>
      <c r="L195">
        <v>-0.21163868102078209</v>
      </c>
      <c r="M195">
        <v>-0.98253352623680756</v>
      </c>
      <c r="N195">
        <v>-0.31095574646328861</v>
      </c>
      <c r="O195">
        <v>0.30879023050269006</v>
      </c>
      <c r="P195">
        <v>9.3634439801725061E-2</v>
      </c>
      <c r="Q195">
        <v>-9.551437025912797E-2</v>
      </c>
      <c r="R195">
        <v>-9.0147681871195359E-2</v>
      </c>
      <c r="S195">
        <v>2.6370721692731709E-2</v>
      </c>
      <c r="T195">
        <v>-0.22276615059892027</v>
      </c>
      <c r="U195">
        <v>0.55933553298907235</v>
      </c>
      <c r="V195">
        <v>0.5032357185808225</v>
      </c>
      <c r="W195">
        <v>0.63071343608290098</v>
      </c>
      <c r="X195">
        <v>0.55918465934775485</v>
      </c>
    </row>
    <row r="196" spans="1:24">
      <c r="A196" s="1" t="s">
        <v>5</v>
      </c>
      <c r="B196" s="1">
        <v>13067031505</v>
      </c>
      <c r="C196">
        <v>0.60468116614979617</v>
      </c>
      <c r="D196">
        <v>0.14275946183195948</v>
      </c>
      <c r="E196">
        <v>-0.18390782464510413</v>
      </c>
      <c r="F196">
        <v>-0.36352566606157344</v>
      </c>
      <c r="G196">
        <v>1.561899202957995</v>
      </c>
      <c r="H196">
        <v>0.4302895509772347</v>
      </c>
      <c r="I196">
        <v>0.24447667807591539</v>
      </c>
      <c r="J196">
        <v>4.1596937743615656E-2</v>
      </c>
      <c r="K196">
        <v>0.67005884883945621</v>
      </c>
      <c r="L196">
        <v>0.51516424035895458</v>
      </c>
      <c r="M196">
        <v>-0.27791902676684038</v>
      </c>
      <c r="N196">
        <v>0.2444514594077199</v>
      </c>
      <c r="O196">
        <v>1.4351173949102581E-2</v>
      </c>
      <c r="P196">
        <v>-0.77655251046631946</v>
      </c>
      <c r="Q196">
        <v>0.18603962144606481</v>
      </c>
      <c r="R196">
        <v>0.3480960813266033</v>
      </c>
      <c r="S196">
        <v>0.40894000898067545</v>
      </c>
      <c r="T196">
        <v>-0.19891722596908434</v>
      </c>
      <c r="U196">
        <v>0.64338180349196183</v>
      </c>
      <c r="V196">
        <v>0.63131509806883024</v>
      </c>
      <c r="W196">
        <v>0.71972664794144003</v>
      </c>
      <c r="X196">
        <v>0.56584973508262459</v>
      </c>
    </row>
    <row r="197" spans="1:24">
      <c r="A197" s="1" t="s">
        <v>5</v>
      </c>
      <c r="B197" s="1">
        <v>13067031506</v>
      </c>
      <c r="C197">
        <v>0.63023571276412305</v>
      </c>
      <c r="D197">
        <v>0.15231864229460584</v>
      </c>
      <c r="E197">
        <v>-0.39955249251743991</v>
      </c>
      <c r="F197">
        <v>-0.24126815545544938</v>
      </c>
      <c r="G197">
        <v>0.63339281174681705</v>
      </c>
      <c r="H197">
        <v>0.80040554356537763</v>
      </c>
      <c r="I197">
        <v>0.49568134883601644</v>
      </c>
      <c r="J197">
        <v>-0.10149107009824698</v>
      </c>
      <c r="K197">
        <v>0.7160778997453231</v>
      </c>
      <c r="L197">
        <v>0.17711636994977462</v>
      </c>
      <c r="M197">
        <v>-0.28731388675977276</v>
      </c>
      <c r="N197">
        <v>-0.62980062390775626</v>
      </c>
      <c r="O197">
        <v>-0.33753940583445352</v>
      </c>
      <c r="P197">
        <v>0.57373758477719794</v>
      </c>
      <c r="Q197">
        <v>0.12985320459246014</v>
      </c>
      <c r="R197">
        <v>0.29588763017629294</v>
      </c>
      <c r="S197">
        <v>0.26390106653228357</v>
      </c>
      <c r="T197">
        <v>-0.17022908293119615</v>
      </c>
      <c r="U197">
        <v>0.62660967832738335</v>
      </c>
      <c r="V197">
        <v>0.6160568637506304</v>
      </c>
      <c r="W197">
        <v>0.68598012792301499</v>
      </c>
      <c r="X197">
        <v>0.5738672305885264</v>
      </c>
    </row>
    <row r="198" spans="1:24">
      <c r="A198" s="1" t="s">
        <v>5</v>
      </c>
      <c r="B198" s="1">
        <v>13067031507</v>
      </c>
      <c r="C198">
        <v>0.62171753055934709</v>
      </c>
      <c r="D198">
        <v>0.15231864229460584</v>
      </c>
      <c r="E198">
        <v>-0.80688130960962989</v>
      </c>
      <c r="F198">
        <v>-0.20937489181906913</v>
      </c>
      <c r="G198">
        <v>-1.2593317549528924</v>
      </c>
      <c r="H198">
        <v>0.27507961860156188</v>
      </c>
      <c r="I198">
        <v>-0.69502879056686262</v>
      </c>
      <c r="J198">
        <v>-0.60970020139865611</v>
      </c>
      <c r="K198">
        <v>-0.33315646090844231</v>
      </c>
      <c r="L198">
        <v>0.12640918938839765</v>
      </c>
      <c r="M198">
        <v>-0.28731388675977276</v>
      </c>
      <c r="N198">
        <v>-0.10524937391847065</v>
      </c>
      <c r="O198">
        <v>-0.40217236946816781</v>
      </c>
      <c r="P198">
        <v>-0.88157507342970465</v>
      </c>
      <c r="Q198">
        <v>-0.32190899001086243</v>
      </c>
      <c r="R198">
        <v>-0.27450013649899135</v>
      </c>
      <c r="S198">
        <v>-0.27214915763956693</v>
      </c>
      <c r="T198">
        <v>-0.419077675894029</v>
      </c>
      <c r="U198">
        <v>0.49175480597889959</v>
      </c>
      <c r="V198">
        <v>0.44935760329738328</v>
      </c>
      <c r="W198">
        <v>0.56125617919915216</v>
      </c>
      <c r="X198">
        <v>0.50432133934368284</v>
      </c>
    </row>
    <row r="199" spans="1:24">
      <c r="A199" s="1" t="s">
        <v>5</v>
      </c>
      <c r="B199" s="1">
        <v>13067031508</v>
      </c>
      <c r="C199">
        <v>0.63023571276412305</v>
      </c>
      <c r="D199">
        <v>0.15231864229460584</v>
      </c>
      <c r="E199">
        <v>0.38156041555346504</v>
      </c>
      <c r="F199">
        <v>-0.20937489181906913</v>
      </c>
      <c r="G199">
        <v>-0.22369001090965512</v>
      </c>
      <c r="H199">
        <v>0.72877019016122102</v>
      </c>
      <c r="I199">
        <v>0.76698239325692552</v>
      </c>
      <c r="J199">
        <v>1.0826855465240648</v>
      </c>
      <c r="K199">
        <v>0.26509120086782728</v>
      </c>
      <c r="L199">
        <v>0.43910346951688917</v>
      </c>
      <c r="M199">
        <v>-0.28731388675977276</v>
      </c>
      <c r="N199">
        <v>0.94385312606010097</v>
      </c>
      <c r="O199">
        <v>0.99820850926230997</v>
      </c>
      <c r="P199">
        <v>-0.64152350094196797</v>
      </c>
      <c r="Q199">
        <v>0.38901581225833071</v>
      </c>
      <c r="R199">
        <v>0.31811463590023087</v>
      </c>
      <c r="S199">
        <v>0.59562673896959373</v>
      </c>
      <c r="T199">
        <v>0.25330606190516752</v>
      </c>
      <c r="U199">
        <v>0.70397192951125898</v>
      </c>
      <c r="V199">
        <v>0.62255284005437861</v>
      </c>
      <c r="W199">
        <v>0.76316344749606313</v>
      </c>
      <c r="X199">
        <v>0.69223289531044085</v>
      </c>
    </row>
    <row r="200" spans="1:24">
      <c r="A200" s="1" t="s">
        <v>5</v>
      </c>
      <c r="B200" s="1">
        <v>13067031509</v>
      </c>
      <c r="C200">
        <v>0.58764480174024658</v>
      </c>
      <c r="D200">
        <v>0.13320028136931447</v>
      </c>
      <c r="E200">
        <v>-0.45226563355289984</v>
      </c>
      <c r="F200">
        <v>-0.48578317666769727</v>
      </c>
      <c r="G200">
        <v>-0.75936677506995021</v>
      </c>
      <c r="H200">
        <v>1.241665611965386E-2</v>
      </c>
      <c r="I200">
        <v>0.32988626613434974</v>
      </c>
      <c r="J200">
        <v>0.35737736884289878</v>
      </c>
      <c r="K200">
        <v>0.74368933028884321</v>
      </c>
      <c r="L200">
        <v>0.53206663387941355</v>
      </c>
      <c r="M200">
        <v>-0.27791902676684038</v>
      </c>
      <c r="N200">
        <v>0.23416614078047904</v>
      </c>
      <c r="O200">
        <v>0.41651183655888069</v>
      </c>
      <c r="P200">
        <v>1.8618323399307413E-2</v>
      </c>
      <c r="Q200">
        <v>0.18387081396268623</v>
      </c>
      <c r="R200">
        <v>-9.0609654275283252E-2</v>
      </c>
      <c r="S200">
        <v>0.5443777776703852</v>
      </c>
      <c r="T200">
        <v>9.7844318492956689E-2</v>
      </c>
      <c r="U200">
        <v>0.64273439594034876</v>
      </c>
      <c r="V200">
        <v>0.50310070436310861</v>
      </c>
      <c r="W200">
        <v>0.75123924238802731</v>
      </c>
      <c r="X200">
        <v>0.64878589257133279</v>
      </c>
    </row>
    <row r="201" spans="1:24">
      <c r="A201" s="1" t="s">
        <v>6</v>
      </c>
      <c r="B201" s="1">
        <v>13077170100</v>
      </c>
      <c r="C201">
        <v>0.83467208567872975</v>
      </c>
      <c r="D201">
        <v>9.4963559518731686E-2</v>
      </c>
      <c r="E201">
        <v>-0.38517618132595099</v>
      </c>
      <c r="F201">
        <v>-0.15090390848570559</v>
      </c>
      <c r="G201">
        <v>1.0619342230750533</v>
      </c>
      <c r="H201">
        <v>-4.727947171714339E-2</v>
      </c>
      <c r="I201">
        <v>-0.37348681199393324</v>
      </c>
      <c r="J201">
        <v>0.22909156870881509</v>
      </c>
      <c r="K201">
        <v>-0.12146882674145421</v>
      </c>
      <c r="L201">
        <v>0.28698192783275817</v>
      </c>
      <c r="M201">
        <v>-0.88858492630747865</v>
      </c>
      <c r="N201">
        <v>-0.18753192293639773</v>
      </c>
      <c r="O201">
        <v>0.58168496584503959</v>
      </c>
      <c r="P201">
        <v>0.63375047789913208</v>
      </c>
      <c r="Q201">
        <v>0.10472739355518614</v>
      </c>
      <c r="R201">
        <v>0.14781764210711162</v>
      </c>
      <c r="S201">
        <v>0.13153488993337301</v>
      </c>
      <c r="T201">
        <v>3.4829648625073817E-2</v>
      </c>
      <c r="U201">
        <v>0.61910940920225466</v>
      </c>
      <c r="V201">
        <v>0.57278251786076573</v>
      </c>
      <c r="W201">
        <v>0.6551822073580128</v>
      </c>
      <c r="X201">
        <v>0.63117513847670925</v>
      </c>
    </row>
    <row r="202" spans="1:24">
      <c r="A202" s="1" t="s">
        <v>6</v>
      </c>
      <c r="B202" s="1">
        <v>13077170200</v>
      </c>
      <c r="C202">
        <v>0.83467208567872975</v>
      </c>
      <c r="D202">
        <v>9.4963559518731686E-2</v>
      </c>
      <c r="E202">
        <v>0.28092623721304166</v>
      </c>
      <c r="F202">
        <v>-0.40073447363735026</v>
      </c>
      <c r="G202">
        <v>1.276204928739171</v>
      </c>
      <c r="H202">
        <v>0.52136196360505249</v>
      </c>
      <c r="I202">
        <v>0.29974170564313751</v>
      </c>
      <c r="J202">
        <v>-0.40740336272567773</v>
      </c>
      <c r="K202">
        <v>-0.11226501656028134</v>
      </c>
      <c r="L202">
        <v>-0.34685782918445418</v>
      </c>
      <c r="M202">
        <v>-0.88858492630747865</v>
      </c>
      <c r="N202">
        <v>-0.568088712144311</v>
      </c>
      <c r="O202">
        <v>0.28006446888770603</v>
      </c>
      <c r="P202">
        <v>0.45371179853332982</v>
      </c>
      <c r="Q202">
        <v>-1.8087089474965217E-2</v>
      </c>
      <c r="R202">
        <v>0.41530514382293049</v>
      </c>
      <c r="S202">
        <v>-0.28884206949013774</v>
      </c>
      <c r="T202">
        <v>-0.18072434275768839</v>
      </c>
      <c r="U202">
        <v>0.58244823739676799</v>
      </c>
      <c r="V202">
        <v>0.65095735140676336</v>
      </c>
      <c r="W202">
        <v>0.55737220380315444</v>
      </c>
      <c r="X202">
        <v>0.57093411294542751</v>
      </c>
    </row>
    <row r="203" spans="1:24">
      <c r="A203" s="1" t="s">
        <v>6</v>
      </c>
      <c r="B203" s="1">
        <v>13077170303</v>
      </c>
      <c r="C203">
        <v>0.87726299670260632</v>
      </c>
      <c r="D203">
        <v>0.2479104469210614</v>
      </c>
      <c r="E203">
        <v>0.33363937824850154</v>
      </c>
      <c r="F203">
        <v>0.58795669909043502</v>
      </c>
      <c r="G203">
        <v>1.7404581243447601</v>
      </c>
      <c r="H203">
        <v>1.0272508293452074</v>
      </c>
      <c r="I203">
        <v>0.58109093689445079</v>
      </c>
      <c r="J203">
        <v>0.94946567715405494</v>
      </c>
      <c r="K203">
        <v>1.691681778949701</v>
      </c>
      <c r="L203">
        <v>0.80250493020675751</v>
      </c>
      <c r="M203">
        <v>-0.66310828647708864</v>
      </c>
      <c r="N203">
        <v>0.49129910646150149</v>
      </c>
      <c r="O203">
        <v>0.99102706885856395</v>
      </c>
      <c r="P203">
        <v>0.82879238054541793</v>
      </c>
      <c r="Q203">
        <v>0.77689410877942444</v>
      </c>
      <c r="R203">
        <v>0.77079563022100317</v>
      </c>
      <c r="S203">
        <v>1.1478841287701711</v>
      </c>
      <c r="T203">
        <v>0.41200256734709872</v>
      </c>
      <c r="U203">
        <v>0.81975691282538676</v>
      </c>
      <c r="V203">
        <v>0.75485158729850166</v>
      </c>
      <c r="W203">
        <v>0.89165835200668897</v>
      </c>
      <c r="X203">
        <v>0.73658391926840905</v>
      </c>
    </row>
    <row r="204" spans="1:24">
      <c r="A204" s="1" t="s">
        <v>6</v>
      </c>
      <c r="B204" s="1">
        <v>13077170304</v>
      </c>
      <c r="C204">
        <v>0.88578117890738228</v>
      </c>
      <c r="D204">
        <v>0.30526552969693421</v>
      </c>
      <c r="E204">
        <v>0.38156041555346504</v>
      </c>
      <c r="F204">
        <v>-2.0686781825978691E-3</v>
      </c>
      <c r="G204">
        <v>0.95479887024299426</v>
      </c>
      <c r="H204">
        <v>-9.5036373986581019E-2</v>
      </c>
      <c r="I204">
        <v>1.0081388771866227</v>
      </c>
      <c r="J204">
        <v>0.72743256153737124</v>
      </c>
      <c r="K204">
        <v>0.86333886264409687</v>
      </c>
      <c r="L204">
        <v>0.61657860148170862</v>
      </c>
      <c r="M204">
        <v>-0.57855454654069205</v>
      </c>
      <c r="N204">
        <v>0.66614952312459674</v>
      </c>
      <c r="O204">
        <v>0.56732208503754766</v>
      </c>
      <c r="P204">
        <v>1.1888697392770227</v>
      </c>
      <c r="Q204">
        <v>0.56264524353355383</v>
      </c>
      <c r="R204">
        <v>0.49120568848831708</v>
      </c>
      <c r="S204">
        <v>0.73578334188772565</v>
      </c>
      <c r="T204">
        <v>0.46094670022461876</v>
      </c>
      <c r="U204">
        <v>0.75580179723872531</v>
      </c>
      <c r="V204">
        <v>0.67313974276040112</v>
      </c>
      <c r="W204">
        <v>0.79577398316495174</v>
      </c>
      <c r="X204">
        <v>0.75026237049711086</v>
      </c>
    </row>
    <row r="205" spans="1:24">
      <c r="A205" s="3" t="s">
        <v>6</v>
      </c>
      <c r="B205" s="3">
        <v>13077170305</v>
      </c>
      <c r="C205">
        <v>0.70689935260710013</v>
      </c>
      <c r="D205">
        <v>0.33394307108487059</v>
      </c>
      <c r="E205">
        <v>-0.15515520226212631</v>
      </c>
      <c r="F205">
        <v>5.6402305150765483E-2</v>
      </c>
      <c r="G205">
        <v>-8.0842873800242993E-2</v>
      </c>
      <c r="H205">
        <v>0.33477574643835917</v>
      </c>
      <c r="I205">
        <v>-0.27300494368989286</v>
      </c>
      <c r="J205">
        <v>-0.64917275528606633</v>
      </c>
      <c r="K205">
        <v>-0.61847457652481719</v>
      </c>
      <c r="L205">
        <v>-0.49897937086858518</v>
      </c>
      <c r="M205">
        <v>-0.29670874675270514</v>
      </c>
      <c r="N205">
        <v>-0.86636295233429694</v>
      </c>
      <c r="O205">
        <v>-0.50989397552435844</v>
      </c>
      <c r="P205">
        <v>0.39369890541139563</v>
      </c>
      <c r="Q205">
        <v>-0.25894420778523169</v>
      </c>
      <c r="R205">
        <v>0.131859636504119</v>
      </c>
      <c r="S205">
        <v>-0.58887556755982284</v>
      </c>
      <c r="T205">
        <v>-0.31981669229999121</v>
      </c>
      <c r="U205">
        <v>0.51055033108241843</v>
      </c>
      <c r="V205">
        <v>0.56811869460271525</v>
      </c>
      <c r="W205">
        <v>0.48756277002015908</v>
      </c>
      <c r="X205">
        <v>0.53206187622073153</v>
      </c>
    </row>
    <row r="206" spans="1:24">
      <c r="A206" s="1" t="s">
        <v>6</v>
      </c>
      <c r="B206" s="1">
        <v>13077170306</v>
      </c>
      <c r="C206">
        <v>0.45135388646384089</v>
      </c>
      <c r="D206">
        <v>9.4963559518731686E-2</v>
      </c>
      <c r="E206">
        <v>0.21383678498609279</v>
      </c>
      <c r="F206">
        <v>-0.20937489181906913</v>
      </c>
      <c r="G206">
        <v>0.66910459602416994</v>
      </c>
      <c r="H206">
        <v>0.94367625037369107</v>
      </c>
      <c r="I206">
        <v>-0.69000469715166046</v>
      </c>
      <c r="J206">
        <v>-4.7216308503057781E-2</v>
      </c>
      <c r="K206">
        <v>0.83572743210057698</v>
      </c>
      <c r="L206">
        <v>0.54896902739987252</v>
      </c>
      <c r="M206">
        <v>-0.40005220667496777</v>
      </c>
      <c r="N206">
        <v>0.74843207214252394</v>
      </c>
      <c r="O206">
        <v>0.76122097593869065</v>
      </c>
      <c r="P206">
        <v>0.66375692446009915</v>
      </c>
      <c r="Q206">
        <v>0.36655802845980073</v>
      </c>
      <c r="R206">
        <v>0.21050792691368528</v>
      </c>
      <c r="S206">
        <v>0.44582671699913057</v>
      </c>
      <c r="T206">
        <v>0.44333944146658649</v>
      </c>
      <c r="U206">
        <v>0.69726808929718387</v>
      </c>
      <c r="V206">
        <v>0.59110413120071059</v>
      </c>
      <c r="W206">
        <v>0.7283091569527802</v>
      </c>
      <c r="X206">
        <v>0.74534165751205161</v>
      </c>
    </row>
    <row r="207" spans="1:24">
      <c r="A207" s="1" t="s">
        <v>6</v>
      </c>
      <c r="B207" s="1">
        <v>13077170402</v>
      </c>
      <c r="C207">
        <v>1.0391084585933377</v>
      </c>
      <c r="D207">
        <v>0.85969799653037615</v>
      </c>
      <c r="E207">
        <v>0.87514709979458905</v>
      </c>
      <c r="F207">
        <v>0.55606343545405523</v>
      </c>
      <c r="G207">
        <v>0.70481638030152316</v>
      </c>
      <c r="H207">
        <v>1.0153116037778478</v>
      </c>
      <c r="I207">
        <v>0.85741607473056192</v>
      </c>
      <c r="J207">
        <v>0.89025684632293922</v>
      </c>
      <c r="K207">
        <v>1.3787522327898063</v>
      </c>
      <c r="L207">
        <v>-0.10177312313779871</v>
      </c>
      <c r="M207">
        <v>0.22000855285860416</v>
      </c>
      <c r="N207">
        <v>0.27530741528944269</v>
      </c>
      <c r="O207">
        <v>0.86176114159113526</v>
      </c>
      <c r="P207">
        <v>1.1588632927160556</v>
      </c>
      <c r="Q207">
        <v>0.73177812622637306</v>
      </c>
      <c r="R207">
        <v>0.84393729274032725</v>
      </c>
      <c r="S207">
        <v>0.72241198532498219</v>
      </c>
      <c r="T207">
        <v>0.62898510061380941</v>
      </c>
      <c r="U207">
        <v>0.8062894068216796</v>
      </c>
      <c r="V207">
        <v>0.77622767872725318</v>
      </c>
      <c r="W207">
        <v>0.79266284112060958</v>
      </c>
      <c r="X207">
        <v>0.79722418040442899</v>
      </c>
    </row>
    <row r="208" spans="1:24">
      <c r="A208" s="1" t="s">
        <v>6</v>
      </c>
      <c r="B208" s="1">
        <v>13077170403</v>
      </c>
      <c r="C208">
        <v>1.0391084585933377</v>
      </c>
      <c r="D208">
        <v>0.85969799653037615</v>
      </c>
      <c r="E208">
        <v>0.64512612073076436</v>
      </c>
      <c r="F208">
        <v>0.59858778696922865</v>
      </c>
      <c r="G208">
        <v>1.1690695759071121</v>
      </c>
      <c r="H208">
        <v>0.94367625037369107</v>
      </c>
      <c r="I208">
        <v>0.90263291546738011</v>
      </c>
      <c r="J208">
        <v>0.71756442306551871</v>
      </c>
      <c r="K208">
        <v>9.9422617606706745E-2</v>
      </c>
      <c r="L208">
        <v>0.49826184683849556</v>
      </c>
      <c r="M208">
        <v>0.22000855285860416</v>
      </c>
      <c r="N208">
        <v>0.53244038097046509</v>
      </c>
      <c r="O208">
        <v>0.81149105876491301</v>
      </c>
      <c r="P208">
        <v>0.64875370117961551</v>
      </c>
      <c r="Q208">
        <v>0.62376319712066841</v>
      </c>
      <c r="R208">
        <v>0.87969987208169864</v>
      </c>
      <c r="S208">
        <v>0.43841629583690706</v>
      </c>
      <c r="T208">
        <v>0.55317342344339937</v>
      </c>
      <c r="U208">
        <v>0.77404602822495894</v>
      </c>
      <c r="V208">
        <v>0.78667950795012831</v>
      </c>
      <c r="W208">
        <v>0.7265849584590901</v>
      </c>
      <c r="X208">
        <v>0.77603703768118282</v>
      </c>
    </row>
    <row r="209" spans="1:24">
      <c r="A209" s="1" t="s">
        <v>6</v>
      </c>
      <c r="B209" s="1">
        <v>13077170404</v>
      </c>
      <c r="C209">
        <v>1.0391084585933377</v>
      </c>
      <c r="D209">
        <v>0.85969799653037615</v>
      </c>
      <c r="E209">
        <v>0.73617609161019493</v>
      </c>
      <c r="F209">
        <v>7.7664480908352568E-2</v>
      </c>
      <c r="G209">
        <v>1.1690695759071121</v>
      </c>
      <c r="H209">
        <v>0.1676265884953268</v>
      </c>
      <c r="I209">
        <v>1.098572558660259</v>
      </c>
      <c r="J209">
        <v>1.1369603081192543</v>
      </c>
      <c r="K209">
        <v>1.0842303069922581</v>
      </c>
      <c r="L209">
        <v>0.64193219176239702</v>
      </c>
      <c r="M209">
        <v>0.22000855285860416</v>
      </c>
      <c r="N209">
        <v>0.83071462116045103</v>
      </c>
      <c r="O209">
        <v>0.84739826078364322</v>
      </c>
      <c r="P209">
        <v>0.4687150218138133</v>
      </c>
      <c r="Q209">
        <v>0.76049997297569727</v>
      </c>
      <c r="R209">
        <v>0.73541653581499422</v>
      </c>
      <c r="S209">
        <v>0.95437426895796984</v>
      </c>
      <c r="T209">
        <v>0.59170911415412797</v>
      </c>
      <c r="U209">
        <v>0.81486312331071387</v>
      </c>
      <c r="V209">
        <v>0.74451183385784836</v>
      </c>
      <c r="W209">
        <v>0.84663400028653857</v>
      </c>
      <c r="X209">
        <v>0.7868066342591854</v>
      </c>
    </row>
    <row r="210" spans="1:24">
      <c r="A210" s="1" t="s">
        <v>6</v>
      </c>
      <c r="B210" s="1">
        <v>13077170405</v>
      </c>
      <c r="C210">
        <v>0.357653882211313</v>
      </c>
      <c r="D210">
        <v>-1.9746606033015247E-2</v>
      </c>
      <c r="E210">
        <v>0.43427355658892497</v>
      </c>
      <c r="F210">
        <v>7.7664480908352568E-2</v>
      </c>
      <c r="G210">
        <v>0.66910459602416994</v>
      </c>
      <c r="H210">
        <v>-7.1157922851862204E-2</v>
      </c>
      <c r="I210">
        <v>0.37510310687116782</v>
      </c>
      <c r="J210">
        <v>0.60408083063921381</v>
      </c>
      <c r="K210">
        <v>0.74368933028884321</v>
      </c>
      <c r="L210">
        <v>0.61657860148170862</v>
      </c>
      <c r="M210">
        <v>-0.50339566659722912</v>
      </c>
      <c r="N210">
        <v>0.1210276358808292</v>
      </c>
      <c r="O210">
        <v>0.31597167090643619</v>
      </c>
      <c r="P210">
        <v>0.1386441096431755</v>
      </c>
      <c r="Q210">
        <v>0.3110861476928552</v>
      </c>
      <c r="R210">
        <v>0.26041358481700727</v>
      </c>
      <c r="S210">
        <v>0.65478292080325529</v>
      </c>
      <c r="T210">
        <v>1.8061937458302944E-2</v>
      </c>
      <c r="U210">
        <v>0.6807092592553623</v>
      </c>
      <c r="V210">
        <v>0.60568936032195964</v>
      </c>
      <c r="W210">
        <v>0.77692744246709355</v>
      </c>
      <c r="X210">
        <v>0.62648905444727943</v>
      </c>
    </row>
    <row r="211" spans="1:24">
      <c r="A211" s="1" t="s">
        <v>6</v>
      </c>
      <c r="B211" s="1">
        <v>13077170406</v>
      </c>
      <c r="C211">
        <v>1.0391084585933377</v>
      </c>
      <c r="D211">
        <v>0.85969799653037615</v>
      </c>
      <c r="E211">
        <v>0.89910761844707077</v>
      </c>
      <c r="F211">
        <v>8.2980024847748968E-2</v>
      </c>
      <c r="G211">
        <v>1.0262224387976999</v>
      </c>
      <c r="H211">
        <v>1.0033723782104884</v>
      </c>
      <c r="I211">
        <v>1.0935484652450569</v>
      </c>
      <c r="J211">
        <v>0.76690511542478168</v>
      </c>
      <c r="K211">
        <v>1.3695484226086327</v>
      </c>
      <c r="L211">
        <v>0.47290825655780705</v>
      </c>
      <c r="M211">
        <v>0.22000855285860416</v>
      </c>
      <c r="N211">
        <v>0.40901655744357424</v>
      </c>
      <c r="O211">
        <v>1.1490187577409767</v>
      </c>
      <c r="P211">
        <v>0.25866989588704381</v>
      </c>
      <c r="Q211">
        <v>0.7455617772188482</v>
      </c>
      <c r="R211">
        <v>0.85771962581025407</v>
      </c>
      <c r="S211">
        <v>0.86978726486374047</v>
      </c>
      <c r="T211">
        <v>0.50917844098254972</v>
      </c>
      <c r="U211">
        <v>0.81040394433121699</v>
      </c>
      <c r="V211">
        <v>0.78025564858268848</v>
      </c>
      <c r="W211">
        <v>0.82695296167182164</v>
      </c>
      <c r="X211">
        <v>0.76374172899925663</v>
      </c>
    </row>
    <row r="212" spans="1:24">
      <c r="A212" s="1" t="s">
        <v>6</v>
      </c>
      <c r="B212" s="1">
        <v>13077170501</v>
      </c>
      <c r="C212">
        <v>0.357653882211313</v>
      </c>
      <c r="D212">
        <v>-1.9746606033015247E-2</v>
      </c>
      <c r="E212">
        <v>0.36718410436197613</v>
      </c>
      <c r="F212">
        <v>0.33281058999939384</v>
      </c>
      <c r="G212">
        <v>1.4547638501259361</v>
      </c>
      <c r="H212">
        <v>-0.22636785522753514</v>
      </c>
      <c r="I212">
        <v>0.55094637640323874</v>
      </c>
      <c r="J212">
        <v>0.4017839919662356</v>
      </c>
      <c r="K212">
        <v>0.76209695065118999</v>
      </c>
      <c r="L212">
        <v>0.54051783063964309</v>
      </c>
      <c r="M212">
        <v>-0.50339566659722912</v>
      </c>
      <c r="N212">
        <v>7.9886361371865569E-2</v>
      </c>
      <c r="O212">
        <v>0.4811448001925952</v>
      </c>
      <c r="P212">
        <v>9.3634439801725061E-2</v>
      </c>
      <c r="Q212">
        <v>0.33613796183905437</v>
      </c>
      <c r="R212">
        <v>0.40246347740590099</v>
      </c>
      <c r="S212">
        <v>0.56813292441902297</v>
      </c>
      <c r="T212">
        <v>3.7817483692239175E-2</v>
      </c>
      <c r="U212">
        <v>0.68818743967670115</v>
      </c>
      <c r="V212">
        <v>0.6472042970465971</v>
      </c>
      <c r="W212">
        <v>0.75676640303716658</v>
      </c>
      <c r="X212">
        <v>0.63201015084372569</v>
      </c>
    </row>
    <row r="213" spans="1:24">
      <c r="A213" s="1" t="s">
        <v>6</v>
      </c>
      <c r="B213" s="1">
        <v>13077170502</v>
      </c>
      <c r="C213">
        <v>0.357653882211313</v>
      </c>
      <c r="D213">
        <v>-1.9746606033015247E-2</v>
      </c>
      <c r="E213">
        <v>7.7763245747498782E-3</v>
      </c>
      <c r="F213">
        <v>0.29028623848422042</v>
      </c>
      <c r="G213">
        <v>1.3833402815712299</v>
      </c>
      <c r="H213">
        <v>-7.1157922851862204E-2</v>
      </c>
      <c r="I213">
        <v>0.38515129370157203</v>
      </c>
      <c r="J213">
        <v>0.55474013827995083</v>
      </c>
      <c r="K213">
        <v>0.85413505246292376</v>
      </c>
      <c r="L213">
        <v>0.85321211076813441</v>
      </c>
      <c r="M213">
        <v>-0.50339566659722912</v>
      </c>
      <c r="N213">
        <v>4.9030405490142807E-2</v>
      </c>
      <c r="O213">
        <v>0.96948274764732578</v>
      </c>
      <c r="P213">
        <v>0.7687794874234839</v>
      </c>
      <c r="Q213">
        <v>0.4694441380771624</v>
      </c>
      <c r="R213">
        <v>0.33332907023688685</v>
      </c>
      <c r="S213">
        <v>0.75402910050366956</v>
      </c>
      <c r="T213">
        <v>0.32097424349093084</v>
      </c>
      <c r="U213">
        <v>0.72798047148548162</v>
      </c>
      <c r="V213">
        <v>0.62699935013105579</v>
      </c>
      <c r="W213">
        <v>0.80001926272911694</v>
      </c>
      <c r="X213">
        <v>0.71114416959682059</v>
      </c>
    </row>
    <row r="214" spans="1:24">
      <c r="A214" s="1" t="s">
        <v>6</v>
      </c>
      <c r="B214" s="1">
        <v>13077170503</v>
      </c>
      <c r="C214">
        <v>0.357653882211313</v>
      </c>
      <c r="D214">
        <v>-1.9746606033015247E-2</v>
      </c>
      <c r="E214">
        <v>0.1802920588726182</v>
      </c>
      <c r="F214">
        <v>0.29028623848422042</v>
      </c>
      <c r="G214">
        <v>0.91908708596564104</v>
      </c>
      <c r="H214">
        <v>0.41835032540987521</v>
      </c>
      <c r="I214">
        <v>0.70669327227450129</v>
      </c>
      <c r="J214">
        <v>0.8261139462558974</v>
      </c>
      <c r="K214">
        <v>0.86333886264409687</v>
      </c>
      <c r="L214">
        <v>0.62502979824193805</v>
      </c>
      <c r="M214">
        <v>-0.50339566659722912</v>
      </c>
      <c r="N214">
        <v>0.22388082215323818</v>
      </c>
      <c r="O214">
        <v>0.6175921678637698</v>
      </c>
      <c r="P214">
        <v>0.66375692446009915</v>
      </c>
      <c r="Q214">
        <v>0.47648979083997373</v>
      </c>
      <c r="R214">
        <v>0.40751660816930768</v>
      </c>
      <c r="S214">
        <v>0.77149420238064403</v>
      </c>
      <c r="T214">
        <v>0.25045856196996952</v>
      </c>
      <c r="U214">
        <v>0.73008365899273864</v>
      </c>
      <c r="V214">
        <v>0.64868110494895348</v>
      </c>
      <c r="W214">
        <v>0.80408290522516501</v>
      </c>
      <c r="X214">
        <v>0.69143710250142731</v>
      </c>
    </row>
    <row r="215" spans="1:24">
      <c r="A215" s="3" t="s">
        <v>6</v>
      </c>
      <c r="B215" s="3">
        <v>13077170601</v>
      </c>
      <c r="C215">
        <v>0.55357207292114485</v>
      </c>
      <c r="D215">
        <v>2.8049296280212532E-2</v>
      </c>
      <c r="E215">
        <v>-6.4105231382695374E-2</v>
      </c>
      <c r="F215">
        <v>0.35938830969637731</v>
      </c>
      <c r="G215">
        <v>-0.22369001090965512</v>
      </c>
      <c r="H215">
        <v>0.54968180665082922</v>
      </c>
      <c r="I215">
        <v>-1.5893174184728225</v>
      </c>
      <c r="J215">
        <v>-0.89094214784645498</v>
      </c>
      <c r="K215">
        <v>0.98298839499935087</v>
      </c>
      <c r="L215">
        <v>-1.1328191278857975</v>
      </c>
      <c r="M215">
        <v>-0.66310828647708864</v>
      </c>
      <c r="N215">
        <v>-1.7714709915314961</v>
      </c>
      <c r="O215">
        <v>0.19388718404275357</v>
      </c>
      <c r="P215">
        <v>0.43870857525284607</v>
      </c>
      <c r="Q215">
        <v>-0.28420773276227479</v>
      </c>
      <c r="R215">
        <v>-5.520302503094416E-2</v>
      </c>
      <c r="S215">
        <v>-0.34692429357763394</v>
      </c>
      <c r="T215">
        <v>-0.45049587967824628</v>
      </c>
      <c r="U215">
        <v>0.50300895317043237</v>
      </c>
      <c r="V215">
        <v>0.51344850502611561</v>
      </c>
      <c r="W215">
        <v>0.54385808887101639</v>
      </c>
      <c r="X215">
        <v>0.49554087184145401</v>
      </c>
    </row>
    <row r="216" spans="1:24">
      <c r="A216" s="1" t="s">
        <v>6</v>
      </c>
      <c r="B216" s="1">
        <v>13077170602</v>
      </c>
      <c r="C216">
        <v>0.357653882211313</v>
      </c>
      <c r="D216">
        <v>-1.9746606033015247E-2</v>
      </c>
      <c r="E216">
        <v>0.12757891783715863</v>
      </c>
      <c r="F216">
        <v>0.34875722181758373</v>
      </c>
      <c r="G216">
        <v>0.16913961614122777</v>
      </c>
      <c r="H216">
        <v>0.74579552582027553</v>
      </c>
      <c r="I216">
        <v>1.1287171191514711</v>
      </c>
      <c r="J216">
        <v>1.3343230775563062</v>
      </c>
      <c r="K216">
        <v>1.2314912698910321</v>
      </c>
      <c r="L216">
        <v>0.91237048808974097</v>
      </c>
      <c r="M216">
        <v>-0.50339566659722912</v>
      </c>
      <c r="N216">
        <v>0.94385312606010097</v>
      </c>
      <c r="O216">
        <v>1.5942680627732313</v>
      </c>
      <c r="P216">
        <v>1.3088955255208909</v>
      </c>
      <c r="Q216">
        <v>0.80119033937018758</v>
      </c>
      <c r="R216">
        <v>0.40827081099228779</v>
      </c>
      <c r="S216">
        <v>1.1593949451790264</v>
      </c>
      <c r="T216">
        <v>0.83590526193924852</v>
      </c>
      <c r="U216">
        <v>0.82700954510406521</v>
      </c>
      <c r="V216">
        <v>0.64890152526679334</v>
      </c>
      <c r="W216">
        <v>0.89433659820603695</v>
      </c>
      <c r="X216">
        <v>0.85505230337900329</v>
      </c>
    </row>
    <row r="217" spans="1:24">
      <c r="A217" s="1" t="s">
        <v>6</v>
      </c>
      <c r="B217" s="1">
        <v>13077170603</v>
      </c>
      <c r="C217">
        <v>0.357653882211313</v>
      </c>
      <c r="D217">
        <v>-1.9746606033015247E-2</v>
      </c>
      <c r="E217">
        <v>0.11320260664566938</v>
      </c>
      <c r="F217">
        <v>0.34344167787818736</v>
      </c>
      <c r="G217">
        <v>0.49054567463740495</v>
      </c>
      <c r="H217">
        <v>0.72877019016122102</v>
      </c>
      <c r="I217">
        <v>0.47558497517520837</v>
      </c>
      <c r="J217">
        <v>0.52513572286439314</v>
      </c>
      <c r="K217">
        <v>1.3603446124274596</v>
      </c>
      <c r="L217">
        <v>0.6588345852828561</v>
      </c>
      <c r="M217">
        <v>-0.50339566659722912</v>
      </c>
      <c r="N217">
        <v>7.9886361371865569E-2</v>
      </c>
      <c r="O217">
        <v>0.81867249916865903</v>
      </c>
      <c r="P217">
        <v>1.0388375064721873</v>
      </c>
      <c r="Q217">
        <v>0.52074706862273346</v>
      </c>
      <c r="R217">
        <v>0.35563605723942693</v>
      </c>
      <c r="S217">
        <v>0.84810497352490299</v>
      </c>
      <c r="T217">
        <v>0.35850017510387067</v>
      </c>
      <c r="U217">
        <v>0.743294834290676</v>
      </c>
      <c r="V217">
        <v>0.63351870144523037</v>
      </c>
      <c r="W217">
        <v>0.82190809671100773</v>
      </c>
      <c r="X217">
        <v>0.72163156808978601</v>
      </c>
    </row>
    <row r="218" spans="1:24">
      <c r="A218" s="3" t="s">
        <v>6</v>
      </c>
      <c r="B218" s="3">
        <v>13077170700</v>
      </c>
      <c r="C218">
        <v>0.83467208567872975</v>
      </c>
      <c r="D218">
        <v>9.4963559518731686E-2</v>
      </c>
      <c r="E218">
        <v>-0.40913669997843272</v>
      </c>
      <c r="F218">
        <v>0.13613546424171591</v>
      </c>
      <c r="G218">
        <v>-0.2951135794643609</v>
      </c>
      <c r="H218">
        <v>0.17956581406268621</v>
      </c>
      <c r="I218">
        <v>-0.47396868029797368</v>
      </c>
      <c r="J218">
        <v>-0.8070629708357081</v>
      </c>
      <c r="K218">
        <v>-3.8634535110893931E-2</v>
      </c>
      <c r="L218">
        <v>-0.70180809311409298</v>
      </c>
      <c r="M218">
        <v>-0.88858492630747865</v>
      </c>
      <c r="N218">
        <v>-0.77379508468912905</v>
      </c>
      <c r="O218">
        <v>-0.3662651674494376</v>
      </c>
      <c r="P218">
        <v>-0.68653317078341858</v>
      </c>
      <c r="Q218">
        <v>-0.39501383548565494</v>
      </c>
      <c r="R218">
        <v>9.588280537299463E-3</v>
      </c>
      <c r="S218">
        <v>-0.51583519968689828</v>
      </c>
      <c r="T218">
        <v>-0.67879458730736597</v>
      </c>
      <c r="U218">
        <v>0.4699323854170922</v>
      </c>
      <c r="V218">
        <v>0.53238415433883179</v>
      </c>
      <c r="W218">
        <v>0.50455722816338378</v>
      </c>
      <c r="X218">
        <v>0.4317380714997841</v>
      </c>
    </row>
    <row r="219" spans="1:24">
      <c r="A219" s="1" t="s">
        <v>6</v>
      </c>
      <c r="B219" s="1">
        <v>13077170801</v>
      </c>
      <c r="C219">
        <v>0.83467208567872975</v>
      </c>
      <c r="D219">
        <v>9.4963559518731686E-2</v>
      </c>
      <c r="E219">
        <v>-0.12640257987914813</v>
      </c>
      <c r="F219">
        <v>0.40722820515094749</v>
      </c>
      <c r="G219">
        <v>9.7716047586522026E-2</v>
      </c>
      <c r="H219">
        <v>1.1943999872882394</v>
      </c>
      <c r="I219">
        <v>0.12892252952626887</v>
      </c>
      <c r="J219">
        <v>7.1201353159173517E-2</v>
      </c>
      <c r="K219">
        <v>0.83572743210057698</v>
      </c>
      <c r="L219">
        <v>-1.7261155535503735E-2</v>
      </c>
      <c r="M219">
        <v>-0.88858492630747865</v>
      </c>
      <c r="N219">
        <v>-0.32124106509052947</v>
      </c>
      <c r="O219">
        <v>0.18670574363900744</v>
      </c>
      <c r="P219">
        <v>4.8624769960274365E-2</v>
      </c>
      <c r="Q219">
        <v>0.14295351832122674</v>
      </c>
      <c r="R219">
        <v>0.37592854783861301</v>
      </c>
      <c r="S219">
        <v>0.29655587657474891</v>
      </c>
      <c r="T219">
        <v>-0.24362386944968159</v>
      </c>
      <c r="U219">
        <v>0.63052023382919808</v>
      </c>
      <c r="V219">
        <v>0.63944930405151756</v>
      </c>
      <c r="W219">
        <v>0.69357799220824334</v>
      </c>
      <c r="X219">
        <v>0.55335553799512904</v>
      </c>
    </row>
    <row r="220" spans="1:24">
      <c r="A220" s="1" t="s">
        <v>6</v>
      </c>
      <c r="B220" s="1">
        <v>13077170802</v>
      </c>
      <c r="C220">
        <v>0.73245389922142579</v>
      </c>
      <c r="D220">
        <v>6.6286018130795293E-2</v>
      </c>
      <c r="E220">
        <v>0.27134202975204913</v>
      </c>
      <c r="F220">
        <v>0.38065048545396402</v>
      </c>
      <c r="G220">
        <v>0.70481638030152316</v>
      </c>
      <c r="H220">
        <v>-0.33382088533377002</v>
      </c>
      <c r="I220">
        <v>0.15404299660227896</v>
      </c>
      <c r="J220">
        <v>-0.17056803940121509</v>
      </c>
      <c r="K220">
        <v>0.4307597841289485</v>
      </c>
      <c r="L220">
        <v>0.31233551811344668</v>
      </c>
      <c r="M220">
        <v>-0.80403118637108206</v>
      </c>
      <c r="N220">
        <v>-0.44466488861742037</v>
      </c>
      <c r="O220">
        <v>0.1723428628315154</v>
      </c>
      <c r="P220">
        <v>0.34868923556994497</v>
      </c>
      <c r="Q220">
        <v>9.7059805320493464E-2</v>
      </c>
      <c r="R220">
        <v>0.28225298916118086</v>
      </c>
      <c r="S220">
        <v>0.19084242094706005</v>
      </c>
      <c r="T220">
        <v>-0.18191599414676052</v>
      </c>
      <c r="U220">
        <v>0.61682056864639945</v>
      </c>
      <c r="V220">
        <v>0.61207205778781482</v>
      </c>
      <c r="W220">
        <v>0.66898141706549463</v>
      </c>
      <c r="X220">
        <v>0.57060108129385401</v>
      </c>
    </row>
    <row r="221" spans="1:24">
      <c r="A221" s="1" t="s">
        <v>7</v>
      </c>
      <c r="B221" s="1">
        <v>13089020100</v>
      </c>
      <c r="C221">
        <v>0.68134480599277447</v>
      </c>
      <c r="D221">
        <v>8.5404379056086679E-2</v>
      </c>
      <c r="E221">
        <v>2.0252519951137131</v>
      </c>
      <c r="F221">
        <v>1.2470841475756256</v>
      </c>
      <c r="G221">
        <v>-0.36653714801906728</v>
      </c>
      <c r="H221">
        <v>1.1878453524517592</v>
      </c>
      <c r="I221">
        <v>1.133741212566673</v>
      </c>
      <c r="J221">
        <v>1.3540593545000115</v>
      </c>
      <c r="K221">
        <v>1.4707903346015401</v>
      </c>
      <c r="L221">
        <v>0.43910346951688917</v>
      </c>
      <c r="M221">
        <v>0.48306463266072497</v>
      </c>
      <c r="N221">
        <v>1.1701301358594007</v>
      </c>
      <c r="O221">
        <v>1.6086309435807233</v>
      </c>
      <c r="P221">
        <v>1.2938923022404074</v>
      </c>
      <c r="Q221">
        <v>1.027739617775133</v>
      </c>
      <c r="R221">
        <v>0.8563049635339377</v>
      </c>
      <c r="S221">
        <v>1.0879843862061469</v>
      </c>
      <c r="T221">
        <v>1.1389295035853142</v>
      </c>
      <c r="U221">
        <v>0.89463643904273593</v>
      </c>
      <c r="V221">
        <v>0.77984220501143597</v>
      </c>
      <c r="W221">
        <v>0.87772135117496675</v>
      </c>
      <c r="X221">
        <v>0.93973870125313574</v>
      </c>
    </row>
    <row r="222" spans="1:24">
      <c r="A222" s="1" t="s">
        <v>7</v>
      </c>
      <c r="B222" s="1">
        <v>13089020200</v>
      </c>
      <c r="C222">
        <v>0.7154175348118762</v>
      </c>
      <c r="D222">
        <v>0.12364110090666809</v>
      </c>
      <c r="E222">
        <v>1.7904389123193922</v>
      </c>
      <c r="F222">
        <v>1.3321328506059724</v>
      </c>
      <c r="G222">
        <v>0.81195173313358204</v>
      </c>
      <c r="H222">
        <v>0.4302895509772347</v>
      </c>
      <c r="I222">
        <v>1.0634039047538448</v>
      </c>
      <c r="J222">
        <v>1.3935319083874218</v>
      </c>
      <c r="K222">
        <v>0.47677883503481538</v>
      </c>
      <c r="L222">
        <v>1.2277099928041841</v>
      </c>
      <c r="M222">
        <v>0.50185435264659106</v>
      </c>
      <c r="N222">
        <v>1.1804154544866416</v>
      </c>
      <c r="O222">
        <v>1.0484785920885322</v>
      </c>
      <c r="P222">
        <v>0.63375047789913208</v>
      </c>
      <c r="Q222">
        <v>0.92304112731738686</v>
      </c>
      <c r="R222">
        <v>0.89532508392979593</v>
      </c>
      <c r="S222">
        <v>1.0326735787421404</v>
      </c>
      <c r="T222">
        <v>0.84112471928022425</v>
      </c>
      <c r="U222">
        <v>0.86338304569901936</v>
      </c>
      <c r="V222">
        <v>0.79124607022877891</v>
      </c>
      <c r="W222">
        <v>0.86485206765834499</v>
      </c>
      <c r="X222">
        <v>0.85651098879197163</v>
      </c>
    </row>
    <row r="223" spans="1:24">
      <c r="A223" s="1" t="s">
        <v>7</v>
      </c>
      <c r="B223" s="1">
        <v>13089020300</v>
      </c>
      <c r="C223">
        <v>0.7154175348118762</v>
      </c>
      <c r="D223">
        <v>0.12364110090666809</v>
      </c>
      <c r="E223">
        <v>1.560417933255567</v>
      </c>
      <c r="F223">
        <v>1.3321328506059724</v>
      </c>
      <c r="G223">
        <v>1.3833402815712299</v>
      </c>
      <c r="H223">
        <v>0.39009017849193539</v>
      </c>
      <c r="I223">
        <v>0.9227292891281883</v>
      </c>
      <c r="J223">
        <v>1.3589934237359378</v>
      </c>
      <c r="K223">
        <v>1.2130836495286854</v>
      </c>
      <c r="L223">
        <v>1.2383162447382723</v>
      </c>
      <c r="M223">
        <v>0.50185435264659106</v>
      </c>
      <c r="N223">
        <v>1.04670631233251</v>
      </c>
      <c r="O223">
        <v>1.2136517213746911</v>
      </c>
      <c r="P223">
        <v>1.4739309816062096</v>
      </c>
      <c r="Q223">
        <v>1.0824732287956285</v>
      </c>
      <c r="R223">
        <v>0.9182527383959197</v>
      </c>
      <c r="S223">
        <v>1.2701311060009652</v>
      </c>
      <c r="T223">
        <v>1.0590358419900006</v>
      </c>
      <c r="U223">
        <v>0.91097488926170922</v>
      </c>
      <c r="V223">
        <v>0.79794681534768019</v>
      </c>
      <c r="W223">
        <v>0.92010181687667625</v>
      </c>
      <c r="X223">
        <v>0.91741076347255168</v>
      </c>
    </row>
    <row r="224" spans="1:24">
      <c r="A224" s="1" t="s">
        <v>7</v>
      </c>
      <c r="B224" s="1">
        <v>13089020400</v>
      </c>
      <c r="C224">
        <v>0.7154175348118762</v>
      </c>
      <c r="D224">
        <v>0.12364110090666809</v>
      </c>
      <c r="E224">
        <v>1.560417933255567</v>
      </c>
      <c r="F224">
        <v>1.3321328506059724</v>
      </c>
      <c r="G224">
        <v>0.59768102746946417</v>
      </c>
      <c r="H224">
        <v>0.10052814080676677</v>
      </c>
      <c r="I224">
        <v>1.0870472883657856</v>
      </c>
      <c r="J224">
        <v>1.2356416928377802</v>
      </c>
      <c r="K224">
        <v>1.3511408022462861</v>
      </c>
      <c r="L224">
        <v>0.81978762758142687</v>
      </c>
      <c r="M224">
        <v>0.50185435264659106</v>
      </c>
      <c r="N224">
        <v>1.1701301358594007</v>
      </c>
      <c r="O224">
        <v>0.7109508931124684</v>
      </c>
      <c r="P224">
        <v>0.69376337102106622</v>
      </c>
      <c r="Q224">
        <v>0.89760725299495669</v>
      </c>
      <c r="R224">
        <v>0.78812369660315718</v>
      </c>
      <c r="S224">
        <v>1.1355233742218311</v>
      </c>
      <c r="T224">
        <v>0.76917468815988155</v>
      </c>
      <c r="U224">
        <v>0.85579081705294957</v>
      </c>
      <c r="V224">
        <v>0.75991581907161099</v>
      </c>
      <c r="W224">
        <v>0.88878234888803131</v>
      </c>
      <c r="X224">
        <v>0.83640306300552447</v>
      </c>
    </row>
    <row r="225" spans="1:24">
      <c r="A225" s="1" t="s">
        <v>7</v>
      </c>
      <c r="B225" s="1">
        <v>13089020500</v>
      </c>
      <c r="C225">
        <v>-0.46860979165189204</v>
      </c>
      <c r="D225">
        <v>-1.2242033443263547</v>
      </c>
      <c r="E225">
        <v>-0.75416816857416991</v>
      </c>
      <c r="F225">
        <v>-0.59209405545563121</v>
      </c>
      <c r="G225">
        <v>-0.97363748073406808</v>
      </c>
      <c r="H225">
        <v>8.623688780263751E-2</v>
      </c>
      <c r="I225">
        <v>0.27964533198232949</v>
      </c>
      <c r="J225">
        <v>-0.28898570106344657</v>
      </c>
      <c r="K225">
        <v>0.13623785833140015</v>
      </c>
      <c r="L225">
        <v>0.45600586303734808</v>
      </c>
      <c r="M225">
        <v>-2.279024205261547</v>
      </c>
      <c r="N225">
        <v>-0.36238233959949312</v>
      </c>
      <c r="O225">
        <v>0.12925422040903906</v>
      </c>
      <c r="P225">
        <v>0.61874725461864855</v>
      </c>
      <c r="Q225">
        <v>-0.29774702122792757</v>
      </c>
      <c r="R225">
        <v>-0.52097580299387836</v>
      </c>
      <c r="S225">
        <v>0.10108600676843389</v>
      </c>
      <c r="T225">
        <v>-0.47335126745833817</v>
      </c>
      <c r="U225">
        <v>0.4989673599615802</v>
      </c>
      <c r="V225">
        <v>0.37732360515623914</v>
      </c>
      <c r="W225">
        <v>0.64809760078326528</v>
      </c>
      <c r="X225">
        <v>0.4891534605485543</v>
      </c>
    </row>
    <row r="226" spans="1:24">
      <c r="A226" s="1" t="s">
        <v>7</v>
      </c>
      <c r="B226" s="1">
        <v>13089020600</v>
      </c>
      <c r="C226">
        <v>-0.46860979165189204</v>
      </c>
      <c r="D226">
        <v>-1.2242033443263547</v>
      </c>
      <c r="E226">
        <v>-0.70624713126920646</v>
      </c>
      <c r="F226">
        <v>-0.59209405545563121</v>
      </c>
      <c r="G226">
        <v>-0.54509606940583233</v>
      </c>
      <c r="H226">
        <v>-0.22636785522753514</v>
      </c>
      <c r="I226">
        <v>-2.1118231336538322</v>
      </c>
      <c r="J226">
        <v>-0.50608474744420373</v>
      </c>
      <c r="K226">
        <v>-1.0878688957646589</v>
      </c>
      <c r="L226">
        <v>-0.27924825510261814</v>
      </c>
      <c r="M226">
        <v>-2.279024205261547</v>
      </c>
      <c r="N226">
        <v>0.1004569986263473</v>
      </c>
      <c r="O226">
        <v>0.48832624059634105</v>
      </c>
      <c r="P226">
        <v>0.45371179853332982</v>
      </c>
      <c r="Q226">
        <v>-0.59091294540563866</v>
      </c>
      <c r="R226">
        <v>-0.83920591157004054</v>
      </c>
      <c r="S226">
        <v>-0.62440063277049351</v>
      </c>
      <c r="T226">
        <v>-0.30913229187638219</v>
      </c>
      <c r="U226">
        <v>0.41145482847004022</v>
      </c>
      <c r="V226">
        <v>0.28431893911507067</v>
      </c>
      <c r="W226">
        <v>0.47929707734445359</v>
      </c>
      <c r="X226">
        <v>0.53504785311949443</v>
      </c>
    </row>
    <row r="227" spans="1:24">
      <c r="A227" s="1" t="s">
        <v>7</v>
      </c>
      <c r="B227" s="1">
        <v>13089020700</v>
      </c>
      <c r="C227">
        <v>-0.46860979165189204</v>
      </c>
      <c r="D227">
        <v>-1.2242033443263547</v>
      </c>
      <c r="E227">
        <v>-1.1902496080493379</v>
      </c>
      <c r="F227">
        <v>-0.59209405545563121</v>
      </c>
      <c r="G227">
        <v>-0.11655465807759587</v>
      </c>
      <c r="H227">
        <v>0.22732271633212406</v>
      </c>
      <c r="I227">
        <v>0.87248835497616806</v>
      </c>
      <c r="J227">
        <v>0.50046537668476154</v>
      </c>
      <c r="K227">
        <v>-0.43439837290134958</v>
      </c>
      <c r="L227">
        <v>0.29543312459298759</v>
      </c>
      <c r="M227">
        <v>-2.279024205261547</v>
      </c>
      <c r="N227">
        <v>-9.4964055291229615E-2</v>
      </c>
      <c r="O227">
        <v>0.86176114159113526</v>
      </c>
      <c r="P227">
        <v>0.61874725461864855</v>
      </c>
      <c r="Q227">
        <v>-0.15295189758608688</v>
      </c>
      <c r="R227">
        <v>-0.35598576946464566</v>
      </c>
      <c r="S227">
        <v>0.12050004279213318</v>
      </c>
      <c r="T227">
        <v>-0.22336996608574816</v>
      </c>
      <c r="U227">
        <v>0.54218994066590143</v>
      </c>
      <c r="V227">
        <v>0.42554293624707773</v>
      </c>
      <c r="W227">
        <v>0.652614705943111</v>
      </c>
      <c r="X227">
        <v>0.55901591060909861</v>
      </c>
    </row>
    <row r="228" spans="1:24">
      <c r="A228" s="1" t="s">
        <v>7</v>
      </c>
      <c r="B228" s="1">
        <v>13089020801</v>
      </c>
      <c r="C228">
        <v>-0.46860979165189204</v>
      </c>
      <c r="D228">
        <v>-1.2242033443263547</v>
      </c>
      <c r="E228">
        <v>-1.1902496080493379</v>
      </c>
      <c r="F228">
        <v>-0.59209405545563121</v>
      </c>
      <c r="G228">
        <v>0.24056318469593416</v>
      </c>
      <c r="H228">
        <v>-0.20248940409281613</v>
      </c>
      <c r="I228">
        <v>6.3609315128642555E-2</v>
      </c>
      <c r="J228">
        <v>0.62381710758291908</v>
      </c>
      <c r="K228">
        <v>-2.0226914748547563E-2</v>
      </c>
      <c r="L228">
        <v>0.66728578204308553</v>
      </c>
      <c r="M228">
        <v>-2.279024205261547</v>
      </c>
      <c r="N228">
        <v>0.1210276358808292</v>
      </c>
      <c r="O228">
        <v>0.43087471736637295</v>
      </c>
      <c r="P228">
        <v>3.6151001188239381E-3</v>
      </c>
      <c r="Q228">
        <v>-0.16305872594545476</v>
      </c>
      <c r="R228">
        <v>-0.48192481482163646</v>
      </c>
      <c r="S228">
        <v>0.42362532495915239</v>
      </c>
      <c r="T228">
        <v>-0.43087668797388023</v>
      </c>
      <c r="U228">
        <v>0.5391729661059842</v>
      </c>
      <c r="V228">
        <v>0.38873649166715751</v>
      </c>
      <c r="W228">
        <v>0.72314351172490898</v>
      </c>
      <c r="X228">
        <v>0.50102386114164821</v>
      </c>
    </row>
    <row r="229" spans="1:24">
      <c r="A229" s="1" t="s">
        <v>7</v>
      </c>
      <c r="B229" s="1">
        <v>13089020802</v>
      </c>
      <c r="C229">
        <v>-0.46860979165189204</v>
      </c>
      <c r="D229">
        <v>-1.2242033443263547</v>
      </c>
      <c r="E229">
        <v>-1.1902496080493379</v>
      </c>
      <c r="F229">
        <v>-0.59209405545563121</v>
      </c>
      <c r="G229">
        <v>-0.86650212790200876</v>
      </c>
      <c r="H229">
        <v>1.1227646338840829</v>
      </c>
      <c r="I229">
        <v>-0.11223395440342819</v>
      </c>
      <c r="J229">
        <v>5.1465076215468218E-2</v>
      </c>
      <c r="K229">
        <v>0.3939445434042545</v>
      </c>
      <c r="L229">
        <v>0.50671304359872504</v>
      </c>
      <c r="M229">
        <v>-2.279024205261547</v>
      </c>
      <c r="N229">
        <v>0.1004569986263473</v>
      </c>
      <c r="O229">
        <v>0.43087471736637295</v>
      </c>
      <c r="P229">
        <v>0.28867634244801077</v>
      </c>
      <c r="Q229">
        <v>-0.17441842653958503</v>
      </c>
      <c r="R229">
        <v>-0.47587546398636704</v>
      </c>
      <c r="S229">
        <v>0.31737422107281593</v>
      </c>
      <c r="T229">
        <v>-0.36475403670520401</v>
      </c>
      <c r="U229">
        <v>0.53578199848665176</v>
      </c>
      <c r="V229">
        <v>0.39050445088609304</v>
      </c>
      <c r="W229">
        <v>0.69842184081534742</v>
      </c>
      <c r="X229">
        <v>0.51950320498362401</v>
      </c>
    </row>
    <row r="230" spans="1:24">
      <c r="A230" s="1" t="s">
        <v>7</v>
      </c>
      <c r="B230" s="1">
        <v>13089020900</v>
      </c>
      <c r="C230">
        <v>-0.46860979165189204</v>
      </c>
      <c r="D230">
        <v>-1.2242033443263547</v>
      </c>
      <c r="E230">
        <v>-0.31808672909900215</v>
      </c>
      <c r="F230">
        <v>-0.60804068727382132</v>
      </c>
      <c r="G230">
        <v>6.2004263309169153E-2</v>
      </c>
      <c r="H230">
        <v>0.41757427574799683</v>
      </c>
      <c r="I230">
        <v>1.0081388771866227</v>
      </c>
      <c r="J230">
        <v>-0.34326046265863558</v>
      </c>
      <c r="K230">
        <v>-0.25032216927788203</v>
      </c>
      <c r="L230">
        <v>0.46445705979757756</v>
      </c>
      <c r="M230">
        <v>-2.279024205261547</v>
      </c>
      <c r="N230">
        <v>-0.35209702097225204</v>
      </c>
      <c r="O230">
        <v>0.15797998202402339</v>
      </c>
      <c r="P230">
        <v>0.37869568213091215</v>
      </c>
      <c r="Q230">
        <v>-0.24275218435251522</v>
      </c>
      <c r="R230">
        <v>-0.16160330515818311</v>
      </c>
      <c r="S230">
        <v>-4.3041857379646685E-2</v>
      </c>
      <c r="T230">
        <v>-0.52361139051971584</v>
      </c>
      <c r="U230">
        <v>0.51538378832865828</v>
      </c>
      <c r="V230">
        <v>0.48235238227331745</v>
      </c>
      <c r="W230">
        <v>0.61456306329574417</v>
      </c>
      <c r="X230">
        <v>0.47510722861787552</v>
      </c>
    </row>
    <row r="231" spans="1:24">
      <c r="A231" s="1" t="s">
        <v>7</v>
      </c>
      <c r="B231" s="1">
        <v>13089021101</v>
      </c>
      <c r="C231">
        <v>0.80911753906440409</v>
      </c>
      <c r="D231">
        <v>0.95528980115683171</v>
      </c>
      <c r="E231">
        <v>1.4693679623761366</v>
      </c>
      <c r="F231">
        <v>0.69426757787836901</v>
      </c>
      <c r="G231">
        <v>-1.0807728335661273</v>
      </c>
      <c r="H231">
        <v>0.48846939716697724</v>
      </c>
      <c r="I231">
        <v>1.0282352508474306</v>
      </c>
      <c r="J231">
        <v>1.1073558927036964</v>
      </c>
      <c r="K231">
        <v>0.67926265902062932</v>
      </c>
      <c r="L231">
        <v>1.0598354203589855</v>
      </c>
      <c r="M231">
        <v>1.1313099721730939</v>
      </c>
      <c r="N231">
        <v>0.91299717017837823</v>
      </c>
      <c r="O231">
        <v>1.2711032446046595</v>
      </c>
      <c r="P231">
        <v>1.2788890789599239</v>
      </c>
      <c r="Q231">
        <v>0.9069392711970562</v>
      </c>
      <c r="R231">
        <v>0.62342495641771745</v>
      </c>
      <c r="S231">
        <v>0.94881799069443706</v>
      </c>
      <c r="T231">
        <v>1.1485748664790139</v>
      </c>
      <c r="U231">
        <v>0.85857650416539788</v>
      </c>
      <c r="V231">
        <v>0.71178162021505631</v>
      </c>
      <c r="W231">
        <v>0.84534120917483446</v>
      </c>
      <c r="X231">
        <v>0.94243429760285058</v>
      </c>
    </row>
    <row r="232" spans="1:24">
      <c r="A232" s="1" t="s">
        <v>7</v>
      </c>
      <c r="B232" s="1">
        <v>13089021102</v>
      </c>
      <c r="C232">
        <v>0.80911753906440409</v>
      </c>
      <c r="D232">
        <v>0.95528980115683171</v>
      </c>
      <c r="E232">
        <v>0.8080576475676402</v>
      </c>
      <c r="F232">
        <v>0.69426757787836901</v>
      </c>
      <c r="G232">
        <v>0.41912210608269918</v>
      </c>
      <c r="H232">
        <v>0.59743870892026696</v>
      </c>
      <c r="I232">
        <v>0.54089818957283453</v>
      </c>
      <c r="J232">
        <v>1.0382789234007281</v>
      </c>
      <c r="K232">
        <v>1.0013960153616976</v>
      </c>
      <c r="L232">
        <v>0.86205206257933464</v>
      </c>
      <c r="M232">
        <v>1.1313099721730939</v>
      </c>
      <c r="N232">
        <v>0.94385312606010097</v>
      </c>
      <c r="O232">
        <v>1.2280146021821832</v>
      </c>
      <c r="P232">
        <v>1.4289213117647592</v>
      </c>
      <c r="Q232">
        <v>0.94647910371535204</v>
      </c>
      <c r="R232">
        <v>0.68917022432043507</v>
      </c>
      <c r="S232">
        <v>0.96724233378058688</v>
      </c>
      <c r="T232">
        <v>1.1830247530450344</v>
      </c>
      <c r="U232">
        <v>0.87037948177315716</v>
      </c>
      <c r="V232">
        <v>0.73099607076606687</v>
      </c>
      <c r="W232">
        <v>0.84962804036849349</v>
      </c>
      <c r="X232">
        <v>0.95206203162373571</v>
      </c>
    </row>
    <row r="233" spans="1:24">
      <c r="A233" s="1" t="s">
        <v>7</v>
      </c>
      <c r="B233" s="1">
        <v>13089021202</v>
      </c>
      <c r="C233">
        <v>0.80911753906440409</v>
      </c>
      <c r="D233">
        <v>0.95528980115683171</v>
      </c>
      <c r="E233">
        <v>1.4789521698371295</v>
      </c>
      <c r="F233">
        <v>0.69426757787836901</v>
      </c>
      <c r="G233">
        <v>-0.47367250085112589</v>
      </c>
      <c r="H233">
        <v>1.0988861827493639</v>
      </c>
      <c r="I233">
        <v>0.70669327227450129</v>
      </c>
      <c r="J233">
        <v>1.2356416928377802</v>
      </c>
      <c r="K233">
        <v>0.98298839499935087</v>
      </c>
      <c r="L233">
        <v>1.013784849212495</v>
      </c>
      <c r="M233">
        <v>1.1313099721730939</v>
      </c>
      <c r="N233">
        <v>1.1187035427231962</v>
      </c>
      <c r="O233">
        <v>1.1705630789522152</v>
      </c>
      <c r="P233">
        <v>-4.1394569722626756E-2</v>
      </c>
      <c r="Q233">
        <v>0.89168590971962958</v>
      </c>
      <c r="R233">
        <v>0.75279057744421052</v>
      </c>
      <c r="S233">
        <v>1.0774716456832085</v>
      </c>
      <c r="T233">
        <v>0.84479550603146958</v>
      </c>
      <c r="U233">
        <v>0.85402324552734432</v>
      </c>
      <c r="V233">
        <v>0.74958950217383646</v>
      </c>
      <c r="W233">
        <v>0.87527532942027775</v>
      </c>
      <c r="X233">
        <v>0.85753686614633251</v>
      </c>
    </row>
    <row r="234" spans="1:24">
      <c r="A234" s="4" t="s">
        <v>7</v>
      </c>
      <c r="B234" s="4">
        <v>13089021204</v>
      </c>
      <c r="C234">
        <v>-2.095582592763976</v>
      </c>
      <c r="D234">
        <v>-0.15357513251005223</v>
      </c>
      <c r="E234">
        <v>-1.2956758901202576</v>
      </c>
      <c r="F234">
        <v>-1.1183329054559041</v>
      </c>
      <c r="G234">
        <v>1.0976460073524061</v>
      </c>
      <c r="H234">
        <v>-1.4919257653676365</v>
      </c>
      <c r="I234">
        <v>-1.1622694781806509</v>
      </c>
      <c r="J234">
        <v>-2.1343275952998826</v>
      </c>
      <c r="K234">
        <v>-0.46200980344486947</v>
      </c>
      <c r="L234">
        <v>-3.1</v>
      </c>
      <c r="M234">
        <v>-2.7957415048728564</v>
      </c>
      <c r="N234">
        <v>-3.1</v>
      </c>
      <c r="O234">
        <v>-3.1</v>
      </c>
      <c r="P234">
        <v>0.858798827106385</v>
      </c>
      <c r="Q234">
        <v>-1.6071818749305631</v>
      </c>
      <c r="R234">
        <v>-0.88853082243515302</v>
      </c>
      <c r="S234">
        <v>-1.8987791329149175</v>
      </c>
      <c r="T234">
        <v>-2.0342356694416179</v>
      </c>
      <c r="U234">
        <v>0.10808987584678682</v>
      </c>
      <c r="V234">
        <v>0.26990343681377826</v>
      </c>
      <c r="W234">
        <v>0.18278471424944154</v>
      </c>
      <c r="X234">
        <v>5.293199924290401E-2</v>
      </c>
    </row>
    <row r="235" spans="1:24">
      <c r="A235" s="1" t="s">
        <v>7</v>
      </c>
      <c r="B235" s="1">
        <v>13089021208</v>
      </c>
      <c r="C235">
        <v>0.80911753906440409</v>
      </c>
      <c r="D235">
        <v>0.95528980115683171</v>
      </c>
      <c r="E235">
        <v>0.58762087596480794</v>
      </c>
      <c r="F235">
        <v>0.69426757787836901</v>
      </c>
      <c r="G235">
        <v>1.204781360184465</v>
      </c>
      <c r="H235">
        <v>-0.26218553192961336</v>
      </c>
      <c r="I235">
        <v>-0.33329406467231704</v>
      </c>
      <c r="J235">
        <v>0.73236663077329767</v>
      </c>
      <c r="K235">
        <v>-0.17669168782849462</v>
      </c>
      <c r="L235">
        <v>-0.10177312313779871</v>
      </c>
      <c r="M235">
        <v>1.1313099721730939</v>
      </c>
      <c r="N235">
        <v>0.13131295450807007</v>
      </c>
      <c r="O235">
        <v>-0.46680533310188205</v>
      </c>
      <c r="P235">
        <v>-0.71653961734438554</v>
      </c>
      <c r="Q235">
        <v>0.23111610772735047</v>
      </c>
      <c r="R235">
        <v>0.52222822252099255</v>
      </c>
      <c r="S235">
        <v>0.15130060660233477</v>
      </c>
      <c r="T235">
        <v>1.9819494058724102E-2</v>
      </c>
      <c r="U235">
        <v>0.65683751952131775</v>
      </c>
      <c r="V235">
        <v>0.68220626519088079</v>
      </c>
      <c r="W235">
        <v>0.65978113880351041</v>
      </c>
      <c r="X235">
        <v>0.62698024002616604</v>
      </c>
    </row>
    <row r="236" spans="1:24">
      <c r="A236" s="1" t="s">
        <v>7</v>
      </c>
      <c r="B236" s="1">
        <v>13089021209</v>
      </c>
      <c r="C236">
        <v>0.80911753906440409</v>
      </c>
      <c r="D236">
        <v>0.95528980115683171</v>
      </c>
      <c r="E236">
        <v>1.3879021989576987</v>
      </c>
      <c r="F236">
        <v>0.69426757787836901</v>
      </c>
      <c r="G236">
        <v>1.276204928739171</v>
      </c>
      <c r="H236">
        <v>0.25609624994946029</v>
      </c>
      <c r="I236">
        <v>1.118668932321067</v>
      </c>
      <c r="J236">
        <v>0.75210290771700283</v>
      </c>
      <c r="K236">
        <v>1.2683065106157259</v>
      </c>
      <c r="L236">
        <v>0.93772407837042937</v>
      </c>
      <c r="M236">
        <v>1.1313099721730939</v>
      </c>
      <c r="N236">
        <v>0.59415229273391046</v>
      </c>
      <c r="O236">
        <v>1.1849259597597068</v>
      </c>
      <c r="P236">
        <v>1.3989148652037919</v>
      </c>
      <c r="Q236">
        <v>0.99719710131655959</v>
      </c>
      <c r="R236">
        <v>0.92822103258100042</v>
      </c>
      <c r="S236">
        <v>0.98604449890105272</v>
      </c>
      <c r="T236">
        <v>1.0773257724676257</v>
      </c>
      <c r="U236">
        <v>0.88551923710015423</v>
      </c>
      <c r="V236">
        <v>0.80086010936574659</v>
      </c>
      <c r="W236">
        <v>0.8540027802205391</v>
      </c>
      <c r="X236">
        <v>0.92252226320308306</v>
      </c>
    </row>
    <row r="237" spans="1:24">
      <c r="A237" s="1" t="s">
        <v>7</v>
      </c>
      <c r="B237" s="1">
        <v>13089021210</v>
      </c>
      <c r="C237">
        <v>0.39172661103041351</v>
      </c>
      <c r="D237">
        <v>0.36262061247280697</v>
      </c>
      <c r="E237">
        <v>1.4358232362626622</v>
      </c>
      <c r="F237">
        <v>-4.4593029697771659E-2</v>
      </c>
      <c r="G237">
        <v>0.3119867532506399</v>
      </c>
      <c r="H237">
        <v>1.2540961151250367</v>
      </c>
      <c r="I237">
        <v>1.0533557179234407</v>
      </c>
      <c r="J237">
        <v>1.097487754231844</v>
      </c>
      <c r="K237">
        <v>1.5352170058697536</v>
      </c>
      <c r="L237">
        <v>0.95091639651314763</v>
      </c>
      <c r="M237">
        <v>0.57701323259005388</v>
      </c>
      <c r="N237">
        <v>1.1598448172321598</v>
      </c>
      <c r="O237">
        <v>1.3357362082383739</v>
      </c>
      <c r="P237">
        <v>0.49872146837478026</v>
      </c>
      <c r="Q237">
        <v>0.92269529697127906</v>
      </c>
      <c r="R237">
        <v>0.68071657376674677</v>
      </c>
      <c r="S237">
        <v>1.1945403855382484</v>
      </c>
      <c r="T237">
        <v>0.89282893160884202</v>
      </c>
      <c r="U237">
        <v>0.86327981238791962</v>
      </c>
      <c r="V237">
        <v>0.72852544047249623</v>
      </c>
      <c r="W237">
        <v>0.90251396275804929</v>
      </c>
      <c r="X237">
        <v>0.87096080136552878</v>
      </c>
    </row>
    <row r="238" spans="1:24">
      <c r="A238" s="1" t="s">
        <v>7</v>
      </c>
      <c r="B238" s="1">
        <v>13089021211</v>
      </c>
      <c r="C238">
        <v>0.39172661103041351</v>
      </c>
      <c r="D238">
        <v>0.36262061247280697</v>
      </c>
      <c r="E238">
        <v>0.30967885959601982</v>
      </c>
      <c r="F238">
        <v>-4.4593029697771659E-2</v>
      </c>
      <c r="G238">
        <v>-0.33082536374171373</v>
      </c>
      <c r="H238">
        <v>1.1585823105861612</v>
      </c>
      <c r="I238">
        <v>0.98873582841711249</v>
      </c>
      <c r="J238">
        <v>1.2751142467251906</v>
      </c>
      <c r="K238">
        <v>1.3879560429709799</v>
      </c>
      <c r="L238">
        <v>0.89398068393948149</v>
      </c>
      <c r="M238">
        <v>0.57701323259005388</v>
      </c>
      <c r="N238">
        <v>1.1289888613504371</v>
      </c>
      <c r="O238">
        <v>1.0915672345110086</v>
      </c>
      <c r="P238">
        <v>0.82879238054541793</v>
      </c>
      <c r="Q238">
        <v>0.8324687821217851</v>
      </c>
      <c r="R238">
        <v>0.40513226123757551</v>
      </c>
      <c r="S238">
        <v>1.1856836578785506</v>
      </c>
      <c r="T238">
        <v>0.90659042724922934</v>
      </c>
      <c r="U238">
        <v>0.83634642732863862</v>
      </c>
      <c r="V238">
        <v>0.64798426519641017</v>
      </c>
      <c r="W238">
        <v>0.90045324904750856</v>
      </c>
      <c r="X238">
        <v>0.87480673622808081</v>
      </c>
    </row>
    <row r="239" spans="1:24">
      <c r="A239" s="1" t="s">
        <v>7</v>
      </c>
      <c r="B239" s="1">
        <v>13089021213</v>
      </c>
      <c r="C239">
        <v>0.39172661103041351</v>
      </c>
      <c r="D239">
        <v>0.36262061247280697</v>
      </c>
      <c r="E239">
        <v>1.8096073272413773</v>
      </c>
      <c r="F239">
        <v>-4.4593029697771659E-2</v>
      </c>
      <c r="G239">
        <v>-0.25940179518700801</v>
      </c>
      <c r="H239">
        <v>1.1585823105861612</v>
      </c>
      <c r="I239">
        <v>1.0684279981690468</v>
      </c>
      <c r="J239">
        <v>1.2405757620737066</v>
      </c>
      <c r="K239">
        <v>1.1946760291663387</v>
      </c>
      <c r="L239">
        <v>1.0403300582363757</v>
      </c>
      <c r="M239">
        <v>0.57701323259005388</v>
      </c>
      <c r="N239">
        <v>1.1495594986049189</v>
      </c>
      <c r="O239">
        <v>1.5942680627732313</v>
      </c>
      <c r="P239">
        <v>1.0988503995941215</v>
      </c>
      <c r="Q239">
        <v>0.96814860026003535</v>
      </c>
      <c r="R239">
        <v>0.64099571923071796</v>
      </c>
      <c r="S239">
        <v>1.1585272831588069</v>
      </c>
      <c r="T239">
        <v>1.1049227983905814</v>
      </c>
      <c r="U239">
        <v>0.87684801151136393</v>
      </c>
      <c r="V239">
        <v>0.71691678148192484</v>
      </c>
      <c r="W239">
        <v>0.8941347174336024</v>
      </c>
      <c r="X239">
        <v>0.93023482344169239</v>
      </c>
    </row>
    <row r="240" spans="1:24">
      <c r="A240" s="1" t="s">
        <v>7</v>
      </c>
      <c r="B240" s="1">
        <v>13089021214</v>
      </c>
      <c r="C240">
        <v>0.39172661103041351</v>
      </c>
      <c r="D240">
        <v>0.36262061247280697</v>
      </c>
      <c r="E240">
        <v>1.8000231197803844</v>
      </c>
      <c r="F240">
        <v>-4.4593029697771659E-2</v>
      </c>
      <c r="G240">
        <v>0.38341032180534629</v>
      </c>
      <c r="H240">
        <v>0.69295251345914266</v>
      </c>
      <c r="I240">
        <v>1.0081388771866227</v>
      </c>
      <c r="J240">
        <v>0.98893823104146517</v>
      </c>
      <c r="K240">
        <v>1.1118417375357783</v>
      </c>
      <c r="L240">
        <v>0.5740521793842337</v>
      </c>
      <c r="M240">
        <v>0.57701323259005388</v>
      </c>
      <c r="N240">
        <v>0.61472292998839229</v>
      </c>
      <c r="O240">
        <v>0.91203122441735762</v>
      </c>
      <c r="P240">
        <v>1.3238987488013743</v>
      </c>
      <c r="Q240">
        <v>0.80161760836152951</v>
      </c>
      <c r="R240">
        <v>0.65632557514813505</v>
      </c>
      <c r="S240">
        <v>0.89161071598715902</v>
      </c>
      <c r="T240">
        <v>0.85691653394929457</v>
      </c>
      <c r="U240">
        <v>0.82713708854611101</v>
      </c>
      <c r="V240">
        <v>0.72139702421080343</v>
      </c>
      <c r="W240">
        <v>0.83203067058072111</v>
      </c>
      <c r="X240">
        <v>0.86092433834102022</v>
      </c>
    </row>
    <row r="241" spans="1:24">
      <c r="A241" s="1" t="s">
        <v>7</v>
      </c>
      <c r="B241" s="1">
        <v>13089021215</v>
      </c>
      <c r="C241">
        <v>0.39172661103041351</v>
      </c>
      <c r="D241">
        <v>0.36262061247280697</v>
      </c>
      <c r="E241">
        <v>1.4645758586456399</v>
      </c>
      <c r="F241">
        <v>-4.4593029697771659E-2</v>
      </c>
      <c r="G241">
        <v>0.13342783186387491</v>
      </c>
      <c r="H241">
        <v>-1.3964119608287613</v>
      </c>
      <c r="I241">
        <v>0.89760882205217818</v>
      </c>
      <c r="J241">
        <v>0.90505905403071818</v>
      </c>
      <c r="K241">
        <v>0.69767027938297632</v>
      </c>
      <c r="L241">
        <v>1.0729432265341015</v>
      </c>
      <c r="M241">
        <v>0.57701323259005388</v>
      </c>
      <c r="N241">
        <v>1.0672769495869918</v>
      </c>
      <c r="O241">
        <v>1.1059301153185006</v>
      </c>
      <c r="P241">
        <v>0.91881172022831914</v>
      </c>
      <c r="Q241">
        <v>0.68919032141746051</v>
      </c>
      <c r="R241">
        <v>0.25842210650548292</v>
      </c>
      <c r="S241">
        <v>0.8918908533159321</v>
      </c>
      <c r="T241">
        <v>0.91725800443096628</v>
      </c>
      <c r="U241">
        <v>0.79357658346081617</v>
      </c>
      <c r="V241">
        <v>0.60510733879005529</v>
      </c>
      <c r="W241">
        <v>0.83209585073036763</v>
      </c>
      <c r="X241">
        <v>0.87778801152360908</v>
      </c>
    </row>
    <row r="242" spans="1:24">
      <c r="A242" s="1" t="s">
        <v>7</v>
      </c>
      <c r="B242" s="1">
        <v>13089021216</v>
      </c>
      <c r="C242">
        <v>0.39172661103041351</v>
      </c>
      <c r="D242">
        <v>0.36262061247280697</v>
      </c>
      <c r="E242">
        <v>1.2920601243477716</v>
      </c>
      <c r="F242">
        <v>-4.4593029697771659E-2</v>
      </c>
      <c r="G242">
        <v>-0.5808078536831851</v>
      </c>
      <c r="H242">
        <v>-0.40545623873792691</v>
      </c>
      <c r="I242">
        <v>0.2243803044151072</v>
      </c>
      <c r="J242">
        <v>0.90012498479479197</v>
      </c>
      <c r="K242">
        <v>-8.4653586016760818E-2</v>
      </c>
      <c r="L242">
        <v>1.0898456200545603</v>
      </c>
      <c r="M242">
        <v>0.57701323259005388</v>
      </c>
      <c r="N242">
        <v>0.96442376331458279</v>
      </c>
      <c r="O242">
        <v>0.81149105876491301</v>
      </c>
      <c r="P242">
        <v>0.39369890541139563</v>
      </c>
      <c r="Q242">
        <v>0.49963178194753571</v>
      </c>
      <c r="R242">
        <v>0.17713293287817364</v>
      </c>
      <c r="S242">
        <v>0.63510567294419717</v>
      </c>
      <c r="T242">
        <v>0.68665674002023636</v>
      </c>
      <c r="U242">
        <v>0.73699174093049402</v>
      </c>
      <c r="V242">
        <v>0.58135008816472344</v>
      </c>
      <c r="W242">
        <v>0.7723490952482458</v>
      </c>
      <c r="X242">
        <v>0.81334171401921718</v>
      </c>
    </row>
    <row r="243" spans="1:24">
      <c r="A243" s="1" t="s">
        <v>7</v>
      </c>
      <c r="B243" s="1">
        <v>13089021217</v>
      </c>
      <c r="C243">
        <v>0.39172661103041351</v>
      </c>
      <c r="D243">
        <v>0.36262061247280697</v>
      </c>
      <c r="E243">
        <v>0.66908663938324608</v>
      </c>
      <c r="F243">
        <v>-4.4593029697771659E-2</v>
      </c>
      <c r="G243">
        <v>-0.18797822663230224</v>
      </c>
      <c r="H243">
        <v>9.5991235091170135E-2</v>
      </c>
      <c r="I243">
        <v>0.62128368421606694</v>
      </c>
      <c r="J243">
        <v>0.5448719998080982</v>
      </c>
      <c r="K243">
        <v>0.69767027938297632</v>
      </c>
      <c r="L243">
        <v>0.63064984408749059</v>
      </c>
      <c r="M243">
        <v>0.57701323259005388</v>
      </c>
      <c r="N243">
        <v>0.74843207214252394</v>
      </c>
      <c r="O243">
        <v>0.64631792947875399</v>
      </c>
      <c r="P243">
        <v>-0.34145903533229732</v>
      </c>
      <c r="Q243">
        <v>0.43485483308977418</v>
      </c>
      <c r="R243">
        <v>0.27259107512337566</v>
      </c>
      <c r="S243">
        <v>0.62439737442618837</v>
      </c>
      <c r="T243">
        <v>0.40757604971975864</v>
      </c>
      <c r="U243">
        <v>0.71765526861454909</v>
      </c>
      <c r="V243">
        <v>0.60924830521322304</v>
      </c>
      <c r="W243">
        <v>0.76985757259783871</v>
      </c>
      <c r="X243">
        <v>0.73534683727473926</v>
      </c>
    </row>
    <row r="244" spans="1:24">
      <c r="A244" s="1" t="s">
        <v>7</v>
      </c>
      <c r="B244" s="1">
        <v>13089021218</v>
      </c>
      <c r="C244">
        <v>0.39172661103041351</v>
      </c>
      <c r="D244">
        <v>0.36262061247280697</v>
      </c>
      <c r="E244">
        <v>0.86077078860310008</v>
      </c>
      <c r="F244">
        <v>-4.4593029697771659E-2</v>
      </c>
      <c r="G244">
        <v>-0.50938428512847878</v>
      </c>
      <c r="H244">
        <v>0.93173702480633169</v>
      </c>
      <c r="I244">
        <v>-0.86584796668373121</v>
      </c>
      <c r="J244">
        <v>0.38204771502253027</v>
      </c>
      <c r="K244">
        <v>0.29270263141134784</v>
      </c>
      <c r="L244">
        <v>0.72644415936469198</v>
      </c>
      <c r="M244">
        <v>0.57701323259005388</v>
      </c>
      <c r="N244">
        <v>0.61472292998839229</v>
      </c>
      <c r="O244">
        <v>0.30879023050269006</v>
      </c>
      <c r="P244">
        <v>0.67876014774058258</v>
      </c>
      <c r="Q244">
        <v>0.39096357374780988</v>
      </c>
      <c r="R244">
        <v>0.16100425077181008</v>
      </c>
      <c r="S244">
        <v>0.46706483526618997</v>
      </c>
      <c r="T244">
        <v>0.5448216352054297</v>
      </c>
      <c r="U244">
        <v>0.70455335294634669</v>
      </c>
      <c r="V244">
        <v>0.57663638367051939</v>
      </c>
      <c r="W244">
        <v>0.73325067521783538</v>
      </c>
      <c r="X244">
        <v>0.77370295755003837</v>
      </c>
    </row>
    <row r="245" spans="1:24">
      <c r="A245" s="4" t="s">
        <v>7</v>
      </c>
      <c r="B245" s="4">
        <v>13089021301</v>
      </c>
      <c r="C245">
        <v>0.54505389071637</v>
      </c>
      <c r="D245">
        <v>0.85013881606773112</v>
      </c>
      <c r="E245">
        <v>0.26175782229105632</v>
      </c>
      <c r="F245">
        <v>0.3965971172721543</v>
      </c>
      <c r="G245">
        <v>0.52625745891475817</v>
      </c>
      <c r="H245">
        <v>-0.34576011090112962</v>
      </c>
      <c r="I245">
        <v>-0.27802903710509491</v>
      </c>
      <c r="J245">
        <v>-0.10149107009824698</v>
      </c>
      <c r="K245">
        <v>-0.93140412268471195</v>
      </c>
      <c r="L245">
        <v>-1.2173310954880925</v>
      </c>
      <c r="M245">
        <v>0.84006931239217475</v>
      </c>
      <c r="N245">
        <v>-1.2572050601694511</v>
      </c>
      <c r="O245">
        <v>-1.5655657148750264</v>
      </c>
      <c r="P245">
        <v>1.0238342831917038</v>
      </c>
      <c r="Q245">
        <v>-0.236787124417428</v>
      </c>
      <c r="R245">
        <v>0.27943085103654935</v>
      </c>
      <c r="S245">
        <v>-0.75007542942368366</v>
      </c>
      <c r="T245">
        <v>-0.23971679486514974</v>
      </c>
      <c r="U245">
        <v>0.51716440965046584</v>
      </c>
      <c r="V245">
        <v>0.61124727092217934</v>
      </c>
      <c r="W245">
        <v>0.45005605442002461</v>
      </c>
      <c r="X245">
        <v>0.55444745087639624</v>
      </c>
    </row>
    <row r="246" spans="1:24">
      <c r="A246" s="4" t="s">
        <v>7</v>
      </c>
      <c r="B246" s="4">
        <v>13089021303</v>
      </c>
      <c r="C246">
        <v>-2.2829826012690324</v>
      </c>
      <c r="D246">
        <v>-0.23004857621121638</v>
      </c>
      <c r="E246">
        <v>-1.1950417117798342</v>
      </c>
      <c r="F246">
        <v>-1.1768038887892678</v>
      </c>
      <c r="G246">
        <v>0.38341032180534629</v>
      </c>
      <c r="H246">
        <v>-1.6351964721759504</v>
      </c>
      <c r="I246">
        <v>-1.1974381320870646</v>
      </c>
      <c r="J246">
        <v>-1.5126348715731688</v>
      </c>
      <c r="K246">
        <v>-1.4284098724680743</v>
      </c>
      <c r="L246">
        <v>-2.3075354775576979</v>
      </c>
      <c r="M246">
        <v>-3.1</v>
      </c>
      <c r="N246">
        <v>-2.398875427793191</v>
      </c>
      <c r="O246">
        <v>-2.2118953512121702</v>
      </c>
      <c r="P246">
        <v>0.10863766308220854</v>
      </c>
      <c r="Q246">
        <v>-1.5659295808144476</v>
      </c>
      <c r="R246">
        <v>-1.0477287229295742</v>
      </c>
      <c r="S246">
        <v>-1.7495267405329802</v>
      </c>
      <c r="T246">
        <v>-1.9005332789807883</v>
      </c>
      <c r="U246">
        <v>0.1204040378629237</v>
      </c>
      <c r="V246">
        <v>0.22337689149037984</v>
      </c>
      <c r="W246">
        <v>0.21751158664860459</v>
      </c>
      <c r="X246">
        <v>9.0297900313332236E-2</v>
      </c>
    </row>
    <row r="247" spans="1:24">
      <c r="A247" s="4" t="s">
        <v>7</v>
      </c>
      <c r="B247" s="4">
        <v>13089021305</v>
      </c>
      <c r="C247">
        <v>0.39172661103041351</v>
      </c>
      <c r="D247">
        <v>0.36262061247280697</v>
      </c>
      <c r="E247">
        <v>0.40552093420594681</v>
      </c>
      <c r="F247">
        <v>-4.4593029697771659E-2</v>
      </c>
      <c r="G247">
        <v>0.95479887024299426</v>
      </c>
      <c r="H247">
        <v>-0.38157778760320787</v>
      </c>
      <c r="I247">
        <v>-1.2828477201454993</v>
      </c>
      <c r="J247">
        <v>-0.61956833987050852</v>
      </c>
      <c r="K247">
        <v>-1.0970727059458325</v>
      </c>
      <c r="L247">
        <v>-1.8765244427859933</v>
      </c>
      <c r="M247">
        <v>0.57701323259005388</v>
      </c>
      <c r="N247">
        <v>-2.7074349866104179</v>
      </c>
      <c r="O247">
        <v>-2.7074147390706469</v>
      </c>
      <c r="P247">
        <v>0.16865055620414271</v>
      </c>
      <c r="Q247">
        <v>-0.7690228431326247</v>
      </c>
      <c r="R247">
        <v>5.7949784357954712E-2</v>
      </c>
      <c r="S247">
        <v>-1.1977218295341114</v>
      </c>
      <c r="T247">
        <v>-1.1672964842217171</v>
      </c>
      <c r="U247">
        <v>0.35828750325137182</v>
      </c>
      <c r="V247">
        <v>0.5465180951284484</v>
      </c>
      <c r="W247">
        <v>0.34590121195157764</v>
      </c>
      <c r="X247">
        <v>0.29521610289544731</v>
      </c>
    </row>
    <row r="248" spans="1:24">
      <c r="A248" s="4" t="s">
        <v>7</v>
      </c>
      <c r="B248" s="4">
        <v>13089021306</v>
      </c>
      <c r="C248">
        <v>0.34913570000653699</v>
      </c>
      <c r="D248">
        <v>0.35306143201016199</v>
      </c>
      <c r="E248">
        <v>-0.85480234691459334</v>
      </c>
      <c r="F248">
        <v>-7.1170749394755137E-2</v>
      </c>
      <c r="G248">
        <v>0.74052816457887605</v>
      </c>
      <c r="H248">
        <v>-1.2173235773183695</v>
      </c>
      <c r="I248">
        <v>-0.48401686712837788</v>
      </c>
      <c r="J248">
        <v>-1.3646127944953799</v>
      </c>
      <c r="K248">
        <v>-0.54484409507542975</v>
      </c>
      <c r="L248">
        <v>-2.0709019682712717</v>
      </c>
      <c r="M248">
        <v>0.53943379261832181</v>
      </c>
      <c r="N248">
        <v>-1.8434682219221821</v>
      </c>
      <c r="O248">
        <v>-2.2549839936346459</v>
      </c>
      <c r="P248">
        <v>0.12364088636269201</v>
      </c>
      <c r="Q248">
        <v>-0.78495252070474864</v>
      </c>
      <c r="R248">
        <v>-0.16922689202293156</v>
      </c>
      <c r="S248">
        <v>-1.3267862859473605</v>
      </c>
      <c r="T248">
        <v>-0.85884438414395348</v>
      </c>
      <c r="U248">
        <v>0.35353235848449388</v>
      </c>
      <c r="V248">
        <v>0.48012434309259966</v>
      </c>
      <c r="W248">
        <v>0.31587150966271399</v>
      </c>
      <c r="X248">
        <v>0.3814194281819025</v>
      </c>
    </row>
    <row r="249" spans="1:24">
      <c r="A249" s="5" t="s">
        <v>7</v>
      </c>
      <c r="B249" s="5">
        <v>13089021307</v>
      </c>
      <c r="C249">
        <v>-2.2829826012690324</v>
      </c>
      <c r="D249">
        <v>-0.23004857621121638</v>
      </c>
      <c r="E249">
        <v>-1.1950417117798342</v>
      </c>
      <c r="F249">
        <v>-1.1768038887892678</v>
      </c>
      <c r="G249">
        <v>1.3476284972938772</v>
      </c>
      <c r="H249">
        <v>-0.99047829153853983</v>
      </c>
      <c r="I249">
        <v>-1.2677754398998928</v>
      </c>
      <c r="J249">
        <v>-0.84160145548719201</v>
      </c>
      <c r="K249">
        <v>-1.3731870113810338</v>
      </c>
      <c r="L249">
        <v>-2.2314747067156318</v>
      </c>
      <c r="M249">
        <v>-3.1</v>
      </c>
      <c r="N249">
        <v>-2.9028560405279951</v>
      </c>
      <c r="O249">
        <v>-2.2047139108084237</v>
      </c>
      <c r="P249">
        <v>0.58874080805768136</v>
      </c>
      <c r="Q249">
        <v>-1.4049079564108267</v>
      </c>
      <c r="R249">
        <v>-0.82792885888484358</v>
      </c>
      <c r="S249">
        <v>-1.4820877245279525</v>
      </c>
      <c r="T249">
        <v>-1.9047072858196843</v>
      </c>
      <c r="U249">
        <v>0.16847036759058631</v>
      </c>
      <c r="V249">
        <v>0.2876147256879002</v>
      </c>
      <c r="W249">
        <v>0.27973719278561071</v>
      </c>
      <c r="X249">
        <v>8.9131387687253413E-2</v>
      </c>
    </row>
    <row r="250" spans="1:24">
      <c r="A250" s="5" t="s">
        <v>7</v>
      </c>
      <c r="B250" s="5">
        <v>13089021308</v>
      </c>
      <c r="C250">
        <v>-2.2829826012690324</v>
      </c>
      <c r="D250">
        <v>-0.23004857621121638</v>
      </c>
      <c r="E250">
        <v>-1.4825679356096151</v>
      </c>
      <c r="F250">
        <v>-1.1768038887892678</v>
      </c>
      <c r="G250">
        <v>2.6292479031816276E-2</v>
      </c>
      <c r="H250">
        <v>0.48998567881403199</v>
      </c>
      <c r="I250">
        <v>-1.503907830414388</v>
      </c>
      <c r="J250">
        <v>-0.50608474744420373</v>
      </c>
      <c r="K250">
        <v>-0.3699717016331357</v>
      </c>
      <c r="L250">
        <v>-2.6286809544464185</v>
      </c>
      <c r="M250">
        <v>-3.1</v>
      </c>
      <c r="N250">
        <v>-2.3165928787752637</v>
      </c>
      <c r="O250">
        <v>-1.6876502017387089</v>
      </c>
      <c r="P250">
        <v>1.4139180884842755</v>
      </c>
      <c r="Q250">
        <v>-1.1569439056534163</v>
      </c>
      <c r="R250">
        <v>-0.8800046677782386</v>
      </c>
      <c r="S250">
        <v>-1.168245801174586</v>
      </c>
      <c r="T250">
        <v>-1.4225812480074242</v>
      </c>
      <c r="U250">
        <v>0.24248975392118741</v>
      </c>
      <c r="V250">
        <v>0.2723952568682339</v>
      </c>
      <c r="W250">
        <v>0.35275946232424793</v>
      </c>
      <c r="X250">
        <v>0.2238714904653579</v>
      </c>
    </row>
    <row r="251" spans="1:24">
      <c r="A251" s="1" t="s">
        <v>7</v>
      </c>
      <c r="B251" s="1">
        <v>13089021405</v>
      </c>
      <c r="C251">
        <v>0.45987206866861696</v>
      </c>
      <c r="D251">
        <v>0.82146127467979468</v>
      </c>
      <c r="E251">
        <v>-9.2857853765673543E-2</v>
      </c>
      <c r="F251">
        <v>0.30623287030241036</v>
      </c>
      <c r="G251">
        <v>0.45483389036005206</v>
      </c>
      <c r="H251">
        <v>0.53688295684261989</v>
      </c>
      <c r="I251">
        <v>0.54592228298803669</v>
      </c>
      <c r="J251">
        <v>1.0284107849288757</v>
      </c>
      <c r="K251">
        <v>1.1394531680792983</v>
      </c>
      <c r="L251">
        <v>0.58277381444079057</v>
      </c>
      <c r="M251">
        <v>0.7367258524699134</v>
      </c>
      <c r="N251">
        <v>0.68672016037907857</v>
      </c>
      <c r="O251">
        <v>0.95511986683983385</v>
      </c>
      <c r="P251">
        <v>1.0538407297526708</v>
      </c>
      <c r="Q251">
        <v>0.736057802252987</v>
      </c>
      <c r="R251">
        <v>0.43319249858226527</v>
      </c>
      <c r="S251">
        <v>0.91687925581632168</v>
      </c>
      <c r="T251">
        <v>0.85810165236037417</v>
      </c>
      <c r="U251">
        <v>0.80756692665657559</v>
      </c>
      <c r="V251">
        <v>0.6561850385768907</v>
      </c>
      <c r="W251">
        <v>0.83790995562504378</v>
      </c>
      <c r="X251">
        <v>0.86125554421664086</v>
      </c>
    </row>
    <row r="252" spans="1:24">
      <c r="A252" s="1" t="s">
        <v>7</v>
      </c>
      <c r="B252" s="1">
        <v>13089021409</v>
      </c>
      <c r="C252">
        <v>-2.2829826012690324</v>
      </c>
      <c r="D252">
        <v>-0.23004857621121638</v>
      </c>
      <c r="E252">
        <v>-1.4825679356096151</v>
      </c>
      <c r="F252">
        <v>-1.1768038887892678</v>
      </c>
      <c r="G252">
        <v>0.16913961614122777</v>
      </c>
      <c r="H252">
        <v>-0.69199765235455357</v>
      </c>
      <c r="I252">
        <v>-2.222353188788277</v>
      </c>
      <c r="J252">
        <v>-0.82186517854348684</v>
      </c>
      <c r="K252">
        <v>0.36633311286073461</v>
      </c>
      <c r="L252">
        <v>-2.7723512993703201</v>
      </c>
      <c r="M252">
        <v>-3.1</v>
      </c>
      <c r="N252">
        <v>-1.7097590797680506</v>
      </c>
      <c r="O252">
        <v>-2.7145961794743925</v>
      </c>
      <c r="P252">
        <v>0.37869568213091215</v>
      </c>
      <c r="Q252">
        <v>-1.3311545875531625</v>
      </c>
      <c r="R252">
        <v>-1.1310877466972475</v>
      </c>
      <c r="S252">
        <v>-1.0759611216843574</v>
      </c>
      <c r="T252">
        <v>-1.7864148942778826</v>
      </c>
      <c r="U252">
        <v>0.19048637791943687</v>
      </c>
      <c r="V252">
        <v>0.19901471469410473</v>
      </c>
      <c r="W252">
        <v>0.37423153548776439</v>
      </c>
      <c r="X252">
        <v>0.12219064552475831</v>
      </c>
    </row>
    <row r="253" spans="1:24">
      <c r="A253" s="5" t="s">
        <v>7</v>
      </c>
      <c r="B253" s="5">
        <v>13089021410</v>
      </c>
      <c r="C253">
        <v>-2.2829826012690324</v>
      </c>
      <c r="D253">
        <v>-0.23004857621121638</v>
      </c>
      <c r="E253">
        <v>-1.4346468983046516</v>
      </c>
      <c r="F253">
        <v>-1.1768038887892678</v>
      </c>
      <c r="G253">
        <v>1.4190520658485832</v>
      </c>
      <c r="H253">
        <v>-1.3605942841266829</v>
      </c>
      <c r="I253">
        <v>-2.5338469805308024</v>
      </c>
      <c r="J253">
        <v>-1.1475137481146227</v>
      </c>
      <c r="K253">
        <v>-0.39758313217665558</v>
      </c>
      <c r="L253">
        <v>-2.8822168572533036</v>
      </c>
      <c r="M253">
        <v>-3.1</v>
      </c>
      <c r="N253">
        <v>-2.2754516042663</v>
      </c>
      <c r="O253">
        <v>-1.7091945229499472</v>
      </c>
      <c r="P253">
        <v>1.0538407297526708</v>
      </c>
      <c r="Q253">
        <v>-1.3563894918991279</v>
      </c>
      <c r="R253">
        <v>-1.0856958804832959</v>
      </c>
      <c r="S253">
        <v>-1.475771245848194</v>
      </c>
      <c r="T253">
        <v>-1.5077013493658942</v>
      </c>
      <c r="U253">
        <v>0.18295354351019757</v>
      </c>
      <c r="V253">
        <v>0.21228076100600987</v>
      </c>
      <c r="W253">
        <v>0.28120686134919853</v>
      </c>
      <c r="X253">
        <v>0.20008291588936919</v>
      </c>
    </row>
    <row r="254" spans="1:24">
      <c r="A254" s="1" t="s">
        <v>7</v>
      </c>
      <c r="B254" s="1">
        <v>13089021411</v>
      </c>
      <c r="C254">
        <v>0.80911753906440409</v>
      </c>
      <c r="D254">
        <v>0.95528980115683171</v>
      </c>
      <c r="E254">
        <v>0.8080576475676402</v>
      </c>
      <c r="F254">
        <v>0.69426757787836901</v>
      </c>
      <c r="G254">
        <v>0.38341032180534629</v>
      </c>
      <c r="H254">
        <v>0.57192458388281986</v>
      </c>
      <c r="I254">
        <v>0.75693420642652154</v>
      </c>
      <c r="J254">
        <v>0.92972940021034967</v>
      </c>
      <c r="K254">
        <v>1.5260131956885805</v>
      </c>
      <c r="L254">
        <v>1.0392652074445869</v>
      </c>
      <c r="M254">
        <v>1.1313099721730939</v>
      </c>
      <c r="N254">
        <v>1.1084182240959553</v>
      </c>
      <c r="O254">
        <v>1.1490187577409767</v>
      </c>
      <c r="P254">
        <v>1.1288568461550885</v>
      </c>
      <c r="Q254">
        <v>1.0018965017082107</v>
      </c>
      <c r="R254">
        <v>0.71128595396884753</v>
      </c>
      <c r="S254">
        <v>1.1650026011145058</v>
      </c>
      <c r="T254">
        <v>1.1294009500412785</v>
      </c>
      <c r="U254">
        <v>0.88692204824172616</v>
      </c>
      <c r="V254">
        <v>0.73745952596648856</v>
      </c>
      <c r="W254">
        <v>0.89564134347022994</v>
      </c>
      <c r="X254">
        <v>0.93707574969450202</v>
      </c>
    </row>
    <row r="255" spans="1:24">
      <c r="A255" s="1" t="s">
        <v>7</v>
      </c>
      <c r="B255" s="1">
        <v>13089021412</v>
      </c>
      <c r="C255">
        <v>0.80911753906440409</v>
      </c>
      <c r="D255">
        <v>0.95528980115683171</v>
      </c>
      <c r="E255">
        <v>0.8080576475676402</v>
      </c>
      <c r="F255">
        <v>0.69426757787836901</v>
      </c>
      <c r="G255">
        <v>0.66910459602416994</v>
      </c>
      <c r="H255">
        <v>8.4052009523810728E-2</v>
      </c>
      <c r="I255">
        <v>1.118668932321067</v>
      </c>
      <c r="J255">
        <v>1.2553779697814853</v>
      </c>
      <c r="K255">
        <v>1.3879560429709799</v>
      </c>
      <c r="L255">
        <v>0.37149389543505312</v>
      </c>
      <c r="M255">
        <v>1.1313099721730939</v>
      </c>
      <c r="N255">
        <v>0.51186974371598326</v>
      </c>
      <c r="O255">
        <v>0.86894258199488128</v>
      </c>
      <c r="P255">
        <v>1.2938923022404074</v>
      </c>
      <c r="Q255">
        <v>0.89684200505673706</v>
      </c>
      <c r="R255">
        <v>0.73407972907661334</v>
      </c>
      <c r="S255">
        <v>1.0049426360625062</v>
      </c>
      <c r="T255">
        <v>0.9515036500310915</v>
      </c>
      <c r="U255">
        <v>0.85556238400951135</v>
      </c>
      <c r="V255">
        <v>0.7441211440365082</v>
      </c>
      <c r="W255">
        <v>0.8583998500920107</v>
      </c>
      <c r="X255">
        <v>0.88735866617815029</v>
      </c>
    </row>
    <row r="256" spans="1:24">
      <c r="A256" s="1" t="s">
        <v>7</v>
      </c>
      <c r="B256" s="1">
        <v>13089021413</v>
      </c>
      <c r="C256">
        <v>-1.8911462198493687</v>
      </c>
      <c r="D256">
        <v>-7.7101688808888041E-2</v>
      </c>
      <c r="E256">
        <v>-1.1375364670138779</v>
      </c>
      <c r="F256">
        <v>-1.0545463781831439</v>
      </c>
      <c r="G256">
        <v>1.3119167130165243</v>
      </c>
      <c r="H256">
        <v>-3.1</v>
      </c>
      <c r="I256">
        <v>-1.9510521443673678</v>
      </c>
      <c r="J256">
        <v>-1.5323711485168741</v>
      </c>
      <c r="K256">
        <v>-1.2811489095693001</v>
      </c>
      <c r="L256">
        <v>-3.1</v>
      </c>
      <c r="M256">
        <v>-2.4669214051202051</v>
      </c>
      <c r="N256">
        <v>-2.2445956483845775</v>
      </c>
      <c r="O256">
        <v>-3.0952125208729324</v>
      </c>
      <c r="P256">
        <v>0.36369245885042845</v>
      </c>
      <c r="Q256">
        <v>-1.6534759336307909</v>
      </c>
      <c r="R256">
        <v>-1.1284951693151604</v>
      </c>
      <c r="S256">
        <v>-1.9711733526953914</v>
      </c>
      <c r="T256">
        <v>-1.8607592788818217</v>
      </c>
      <c r="U256">
        <v>9.427070405443666E-2</v>
      </c>
      <c r="V256">
        <v>0.19977241105000815</v>
      </c>
      <c r="W256">
        <v>0.16594059676072426</v>
      </c>
      <c r="X256">
        <v>0.10141356808674121</v>
      </c>
    </row>
    <row r="257" spans="1:24">
      <c r="A257" s="1" t="s">
        <v>7</v>
      </c>
      <c r="B257" s="1">
        <v>13089021414</v>
      </c>
      <c r="C257">
        <v>-2.2829826012690324</v>
      </c>
      <c r="D257">
        <v>-0.23004857621121638</v>
      </c>
      <c r="E257">
        <v>-1.1806654005883452</v>
      </c>
      <c r="F257">
        <v>-1.1768038887892678</v>
      </c>
      <c r="G257">
        <v>0.34769853752799279</v>
      </c>
      <c r="H257">
        <v>-0.5845446222483186</v>
      </c>
      <c r="I257">
        <v>-1.3883536818647417</v>
      </c>
      <c r="J257">
        <v>-0.93041470173386553</v>
      </c>
      <c r="K257">
        <v>-0.59086314598129663</v>
      </c>
      <c r="L257">
        <v>-2.3413402645986157</v>
      </c>
      <c r="M257">
        <v>-3.1</v>
      </c>
      <c r="N257">
        <v>-1.8331829032949418</v>
      </c>
      <c r="O257">
        <v>-1.9820892582922967</v>
      </c>
      <c r="P257">
        <v>1.1738665159965391</v>
      </c>
      <c r="Q257">
        <v>-1.2169493194583556</v>
      </c>
      <c r="R257">
        <v>-0.92795717620613272</v>
      </c>
      <c r="S257">
        <v>-1.2875393707712592</v>
      </c>
      <c r="T257">
        <v>-1.4353514113976746</v>
      </c>
      <c r="U257">
        <v>0.22457762555907784</v>
      </c>
      <c r="V257">
        <v>0.25838084744567219</v>
      </c>
      <c r="W257">
        <v>0.32500317310629562</v>
      </c>
      <c r="X257">
        <v>0.22030260392377363</v>
      </c>
    </row>
    <row r="258" spans="1:24">
      <c r="A258" s="1" t="s">
        <v>7</v>
      </c>
      <c r="B258" s="1">
        <v>13089021415</v>
      </c>
      <c r="C258">
        <v>-2.2829826012690324</v>
      </c>
      <c r="D258">
        <v>-0.23004857621121638</v>
      </c>
      <c r="E258">
        <v>-1.4106863796521698</v>
      </c>
      <c r="F258">
        <v>-1.1768038887892678</v>
      </c>
      <c r="G258">
        <v>-9.4193052455372357E-3</v>
      </c>
      <c r="H258">
        <v>-1.4083511863961204</v>
      </c>
      <c r="I258">
        <v>-0.71512516422767058</v>
      </c>
      <c r="J258">
        <v>0.17481680711362571</v>
      </c>
      <c r="K258">
        <v>0.25588739068665378</v>
      </c>
      <c r="L258">
        <v>-0.32995543566399521</v>
      </c>
      <c r="M258">
        <v>-3.1</v>
      </c>
      <c r="N258">
        <v>0.20331018489875627</v>
      </c>
      <c r="O258">
        <v>0.50268912140383337</v>
      </c>
      <c r="P258">
        <v>0.93381494350880268</v>
      </c>
      <c r="Q258">
        <v>-0.45493627236363893</v>
      </c>
      <c r="R258">
        <v>-1.0333453002558595</v>
      </c>
      <c r="S258">
        <v>3.3582920712094753E-2</v>
      </c>
      <c r="T258">
        <v>-0.36504643754715194</v>
      </c>
      <c r="U258">
        <v>0.45204502637615668</v>
      </c>
      <c r="V258">
        <v>0.22758053340309237</v>
      </c>
      <c r="W258">
        <v>0.63239151380792569</v>
      </c>
      <c r="X258">
        <v>0.51942148751473305</v>
      </c>
    </row>
    <row r="259" spans="1:24">
      <c r="A259" s="1" t="s">
        <v>7</v>
      </c>
      <c r="B259" s="1">
        <v>13089021416</v>
      </c>
      <c r="C259">
        <v>-2.2829826012690324</v>
      </c>
      <c r="D259">
        <v>-0.23004857621121638</v>
      </c>
      <c r="E259">
        <v>-1.4106863796521698</v>
      </c>
      <c r="F259">
        <v>-1.1768038887892678</v>
      </c>
      <c r="G259">
        <v>0.59768102746946417</v>
      </c>
      <c r="H259">
        <v>0.68101328789178317</v>
      </c>
      <c r="I259">
        <v>-1.2577272530694892</v>
      </c>
      <c r="J259">
        <v>-1.3300743098438956</v>
      </c>
      <c r="K259">
        <v>0.26509120086782728</v>
      </c>
      <c r="L259">
        <v>-2.4089498386804515</v>
      </c>
      <c r="M259">
        <v>-3.1</v>
      </c>
      <c r="N259">
        <v>-1.6480471680046052</v>
      </c>
      <c r="O259">
        <v>-2.3914313613058207</v>
      </c>
      <c r="P259">
        <v>0.61874725461864855</v>
      </c>
      <c r="Q259">
        <v>-1.1712703647082103</v>
      </c>
      <c r="R259">
        <v>-0.72565062623284693</v>
      </c>
      <c r="S259">
        <v>-1.1579776492188401</v>
      </c>
      <c r="T259">
        <v>-1.6301828186729443</v>
      </c>
      <c r="U259">
        <v>0.23821318357041593</v>
      </c>
      <c r="V259">
        <v>0.31750615523754405</v>
      </c>
      <c r="W259">
        <v>0.35514857513545106</v>
      </c>
      <c r="X259">
        <v>0.16585293354340111</v>
      </c>
    </row>
    <row r="260" spans="1:24">
      <c r="A260" s="1" t="s">
        <v>7</v>
      </c>
      <c r="B260" s="1">
        <v>13089021417</v>
      </c>
      <c r="C260">
        <v>-2.2829826012690324</v>
      </c>
      <c r="D260">
        <v>-0.23004857621121638</v>
      </c>
      <c r="E260">
        <v>-1.4106863796521698</v>
      </c>
      <c r="F260">
        <v>-1.1768038887892678</v>
      </c>
      <c r="G260">
        <v>1.1690695759071121</v>
      </c>
      <c r="H260">
        <v>-2.972389735720208</v>
      </c>
      <c r="I260">
        <v>-2.0816785731626206</v>
      </c>
      <c r="J260">
        <v>-1.803744956492821</v>
      </c>
      <c r="K260">
        <v>-1.3547793910186874</v>
      </c>
      <c r="L260">
        <v>-3.1</v>
      </c>
      <c r="M260">
        <v>-3.1</v>
      </c>
      <c r="N260">
        <v>-1.390914202323583</v>
      </c>
      <c r="O260">
        <v>-1.9102748542548362</v>
      </c>
      <c r="P260">
        <v>0.57373758477719794</v>
      </c>
      <c r="Q260">
        <v>-1.6088944634322093</v>
      </c>
      <c r="R260">
        <v>-1.2836457398424861</v>
      </c>
      <c r="S260">
        <v>-2.0861747825038361</v>
      </c>
      <c r="T260">
        <v>-1.4568628679503053</v>
      </c>
      <c r="U260">
        <v>0.1075786535565335</v>
      </c>
      <c r="V260">
        <v>0.15442872228795876</v>
      </c>
      <c r="W260">
        <v>0.13918296885979634</v>
      </c>
      <c r="X260">
        <v>0.21429078203595259</v>
      </c>
    </row>
    <row r="261" spans="1:24">
      <c r="A261" s="1" t="s">
        <v>7</v>
      </c>
      <c r="B261" s="1">
        <v>13089021502</v>
      </c>
      <c r="C261">
        <v>0.16173569150148118</v>
      </c>
      <c r="D261">
        <v>-0.50726480962793807</v>
      </c>
      <c r="E261">
        <v>-0.46184984101389265</v>
      </c>
      <c r="F261">
        <v>-0.17748162818268906</v>
      </c>
      <c r="G261">
        <v>0.81195173313358204</v>
      </c>
      <c r="H261">
        <v>0.93173702480633169</v>
      </c>
      <c r="I261">
        <v>-0.48401686712837788</v>
      </c>
      <c r="J261">
        <v>0.71756442306551871</v>
      </c>
      <c r="K261">
        <v>0.15464547869374715</v>
      </c>
      <c r="L261">
        <v>0.87856570104882292</v>
      </c>
      <c r="M261">
        <v>0.16363939290100599</v>
      </c>
      <c r="N261">
        <v>0.93356780743285994</v>
      </c>
      <c r="O261">
        <v>1.2854661254121516</v>
      </c>
      <c r="P261">
        <v>0.43870857525284607</v>
      </c>
      <c r="Q261">
        <v>0.44273203349787532</v>
      </c>
      <c r="R261">
        <v>3.9258757641213893E-2</v>
      </c>
      <c r="S261">
        <v>0.58359186760269621</v>
      </c>
      <c r="T261">
        <v>0.7053454752497158</v>
      </c>
      <c r="U261">
        <v>0.72000668019388825</v>
      </c>
      <c r="V261">
        <v>0.54105552998797546</v>
      </c>
      <c r="W261">
        <v>0.76036326831214018</v>
      </c>
      <c r="X261">
        <v>0.81856466799415561</v>
      </c>
    </row>
    <row r="262" spans="1:24">
      <c r="A262" s="1" t="s">
        <v>7</v>
      </c>
      <c r="B262" s="1">
        <v>13089021503</v>
      </c>
      <c r="C262">
        <v>0.16173569150148118</v>
      </c>
      <c r="D262">
        <v>-0.50726480962793807</v>
      </c>
      <c r="E262">
        <v>-0.46184984101389265</v>
      </c>
      <c r="F262">
        <v>-0.17748162818268906</v>
      </c>
      <c r="G262">
        <v>1.0976460073524061</v>
      </c>
      <c r="H262">
        <v>0.20344426519740524</v>
      </c>
      <c r="I262">
        <v>0.70669327227450129</v>
      </c>
      <c r="J262">
        <v>-0.19523838558084661</v>
      </c>
      <c r="K262">
        <v>0.32951787213604122</v>
      </c>
      <c r="L262">
        <v>0.14331158290885676</v>
      </c>
      <c r="M262">
        <v>0.16363939290100599</v>
      </c>
      <c r="N262">
        <v>3.8745086862901942E-2</v>
      </c>
      <c r="O262">
        <v>-0.28008788260448514</v>
      </c>
      <c r="P262">
        <v>0.18365377948462619</v>
      </c>
      <c r="Q262">
        <v>8.8383267240213323E-2</v>
      </c>
      <c r="R262">
        <v>0.14613185107161059</v>
      </c>
      <c r="S262">
        <v>9.2530356488017121E-2</v>
      </c>
      <c r="T262">
        <v>2.6487594161012248E-2</v>
      </c>
      <c r="U262">
        <v>0.61423054794696852</v>
      </c>
      <c r="V262">
        <v>0.57228983527653932</v>
      </c>
      <c r="W262">
        <v>0.646106939388575</v>
      </c>
      <c r="X262">
        <v>0.62884377865020291</v>
      </c>
    </row>
    <row r="263" spans="1:24">
      <c r="A263" s="1" t="s">
        <v>7</v>
      </c>
      <c r="B263" s="1">
        <v>13089021504</v>
      </c>
      <c r="C263">
        <v>0.16173569150148118</v>
      </c>
      <c r="D263">
        <v>-0.50726480962793807</v>
      </c>
      <c r="E263">
        <v>-0.46184984101389265</v>
      </c>
      <c r="F263">
        <v>-0.17748162818268906</v>
      </c>
      <c r="G263">
        <v>1.1333577916297592</v>
      </c>
      <c r="H263">
        <v>1.0511292804799262</v>
      </c>
      <c r="I263">
        <v>-0.90604071400534758</v>
      </c>
      <c r="J263">
        <v>0.77183918466070811</v>
      </c>
      <c r="K263">
        <v>-0.68290124779303041</v>
      </c>
      <c r="L263">
        <v>0.81940732372721659</v>
      </c>
      <c r="M263">
        <v>0.16363939290100599</v>
      </c>
      <c r="N263">
        <v>0.91299717017837823</v>
      </c>
      <c r="O263">
        <v>1.3213733274308819</v>
      </c>
      <c r="P263">
        <v>1.0838471763136379</v>
      </c>
      <c r="Q263">
        <v>0.40506228154497864</v>
      </c>
      <c r="R263">
        <v>4.1940824397328443E-2</v>
      </c>
      <c r="S263">
        <v>0.30278175353163145</v>
      </c>
      <c r="T263">
        <v>0.87046426670597599</v>
      </c>
      <c r="U263">
        <v>0.70876193760211936</v>
      </c>
      <c r="V263">
        <v>0.5418393801524638</v>
      </c>
      <c r="W263">
        <v>0.69502658027577169</v>
      </c>
      <c r="X263">
        <v>0.86471053274016285</v>
      </c>
    </row>
    <row r="264" spans="1:24">
      <c r="A264" s="1" t="s">
        <v>7</v>
      </c>
      <c r="B264" s="1">
        <v>13089021602</v>
      </c>
      <c r="C264">
        <v>0.27247206016355996</v>
      </c>
      <c r="D264">
        <v>0.12364110090666809</v>
      </c>
      <c r="E264">
        <v>0.87035499606409295</v>
      </c>
      <c r="F264">
        <v>-3.3961941818978117E-2</v>
      </c>
      <c r="G264">
        <v>1.0262224387976999</v>
      </c>
      <c r="H264">
        <v>0.77785234646863566</v>
      </c>
      <c r="I264">
        <v>0.55094637640323874</v>
      </c>
      <c r="J264">
        <v>0.97413602333368643</v>
      </c>
      <c r="K264">
        <v>0.44916740449129489</v>
      </c>
      <c r="L264">
        <v>0.99093281317283433</v>
      </c>
      <c r="M264">
        <v>0.84946417238510707</v>
      </c>
      <c r="N264">
        <v>0.93356780743285994</v>
      </c>
      <c r="O264">
        <v>1.1705630789522152</v>
      </c>
      <c r="P264">
        <v>0.27367311916752729</v>
      </c>
      <c r="Q264">
        <v>0.70802212304940382</v>
      </c>
      <c r="R264">
        <v>0.51250391099784542</v>
      </c>
      <c r="S264">
        <v>0.80474541366593855</v>
      </c>
      <c r="T264">
        <v>0.80681704448442748</v>
      </c>
      <c r="U264">
        <v>0.79919803703861625</v>
      </c>
      <c r="V264">
        <v>0.67936427657535625</v>
      </c>
      <c r="W264">
        <v>0.81181953545931984</v>
      </c>
      <c r="X264">
        <v>0.84692299879450239</v>
      </c>
    </row>
    <row r="265" spans="1:24">
      <c r="A265" s="1" t="s">
        <v>7</v>
      </c>
      <c r="B265" s="1">
        <v>13089021603</v>
      </c>
      <c r="C265">
        <v>0.27247206016355996</v>
      </c>
      <c r="D265">
        <v>0.16187782275725085</v>
      </c>
      <c r="E265">
        <v>0.61158139461728978</v>
      </c>
      <c r="F265">
        <v>-2.8646397879581349E-2</v>
      </c>
      <c r="G265">
        <v>0.27627496897328702</v>
      </c>
      <c r="H265">
        <v>-8.1200580898033235E-4</v>
      </c>
      <c r="I265">
        <v>1.0935484652450569</v>
      </c>
      <c r="J265">
        <v>0.9938723002773916</v>
      </c>
      <c r="K265">
        <v>-0.21350692855318798</v>
      </c>
      <c r="L265">
        <v>0.77715133992606911</v>
      </c>
      <c r="M265">
        <v>0.87764875236390683</v>
      </c>
      <c r="N265">
        <v>1.0672769495869918</v>
      </c>
      <c r="O265">
        <v>0.96230130724357976</v>
      </c>
      <c r="P265">
        <v>1.2038729625575062</v>
      </c>
      <c r="Q265">
        <v>0.62928223424529328</v>
      </c>
      <c r="R265">
        <v>0.34089947258112607</v>
      </c>
      <c r="S265">
        <v>0.51917223721675754</v>
      </c>
      <c r="T265">
        <v>1.0277749929379962</v>
      </c>
      <c r="U265">
        <v>0.77569350792958836</v>
      </c>
      <c r="V265">
        <v>0.62921184581530598</v>
      </c>
      <c r="W265">
        <v>0.74537461554274931</v>
      </c>
      <c r="X265">
        <v>0.90867427200797313</v>
      </c>
    </row>
    <row r="266" spans="1:24">
      <c r="A266" s="1" t="s">
        <v>7</v>
      </c>
      <c r="B266" s="1">
        <v>13089021604</v>
      </c>
      <c r="C266">
        <v>0.28950842457311077</v>
      </c>
      <c r="D266">
        <v>0.2479104469210614</v>
      </c>
      <c r="E266">
        <v>0.95661286321302708</v>
      </c>
      <c r="F266">
        <v>-1.2699766061391412E-2</v>
      </c>
      <c r="G266">
        <v>0.84766351741093493</v>
      </c>
      <c r="H266">
        <v>0.83838422009514812</v>
      </c>
      <c r="I266">
        <v>1.4107898198545734</v>
      </c>
      <c r="J266">
        <v>1.3491252852640852</v>
      </c>
      <c r="K266">
        <v>2.2991332509071443</v>
      </c>
      <c r="L266">
        <v>1.1923163807723431</v>
      </c>
      <c r="M266">
        <v>0.98099221228616817</v>
      </c>
      <c r="N266">
        <v>1.2112714103683644</v>
      </c>
      <c r="O266">
        <v>1.5368165395432629</v>
      </c>
      <c r="P266">
        <v>1.1588632927160556</v>
      </c>
      <c r="Q266">
        <v>1.1631783513479701</v>
      </c>
      <c r="R266">
        <v>0.65402421800092347</v>
      </c>
      <c r="S266">
        <v>1.6135249723145242</v>
      </c>
      <c r="T266">
        <v>1.2219858637284626</v>
      </c>
      <c r="U266">
        <v>0.93506605742424476</v>
      </c>
      <c r="V266">
        <v>0.72072443872266245</v>
      </c>
      <c r="W266">
        <v>1</v>
      </c>
      <c r="X266">
        <v>0.96295052062062825</v>
      </c>
    </row>
    <row r="267" spans="1:24">
      <c r="A267" s="1" t="s">
        <v>7</v>
      </c>
      <c r="B267" s="1">
        <v>13089021605</v>
      </c>
      <c r="C267">
        <v>0.28950842457311077</v>
      </c>
      <c r="D267">
        <v>0.2479104469210614</v>
      </c>
      <c r="E267">
        <v>0.83201816622012192</v>
      </c>
      <c r="F267">
        <v>-1.2699766061391412E-2</v>
      </c>
      <c r="G267">
        <v>0.45483389036005206</v>
      </c>
      <c r="H267">
        <v>0.66907406232442368</v>
      </c>
      <c r="I267">
        <v>-0.40363137248514547</v>
      </c>
      <c r="J267">
        <v>0.14521239169806802</v>
      </c>
      <c r="K267">
        <v>-0.91299650232236484</v>
      </c>
      <c r="L267">
        <v>0.16866517318954516</v>
      </c>
      <c r="M267">
        <v>0.98099221228616817</v>
      </c>
      <c r="N267">
        <v>0.77928802802424657</v>
      </c>
      <c r="O267">
        <v>5.7439816371578668E-2</v>
      </c>
      <c r="P267">
        <v>0.24366667260656036</v>
      </c>
      <c r="Q267">
        <v>0.20411887813140228</v>
      </c>
      <c r="R267">
        <v>0.29671626455031891</v>
      </c>
      <c r="S267">
        <v>-0.19970631247825055</v>
      </c>
      <c r="T267">
        <v>0.51534668232213843</v>
      </c>
      <c r="U267">
        <v>0.64877861597778186</v>
      </c>
      <c r="V267">
        <v>0.61629903713759027</v>
      </c>
      <c r="W267">
        <v>0.57811161045891823</v>
      </c>
      <c r="X267">
        <v>0.76546557174342289</v>
      </c>
    </row>
    <row r="268" spans="1:24">
      <c r="A268" s="1" t="s">
        <v>7</v>
      </c>
      <c r="B268" s="1">
        <v>13089021703</v>
      </c>
      <c r="C268">
        <v>0.28950842457311077</v>
      </c>
      <c r="D268">
        <v>0.2479104469210614</v>
      </c>
      <c r="E268">
        <v>0.9805733818655088</v>
      </c>
      <c r="F268">
        <v>-1.2699766061391412E-2</v>
      </c>
      <c r="G268">
        <v>1.7761699086221132</v>
      </c>
      <c r="H268">
        <v>0.92925366588832081</v>
      </c>
      <c r="I268">
        <v>1.0483316245082388</v>
      </c>
      <c r="J268">
        <v>1.1418943773551806</v>
      </c>
      <c r="K268">
        <v>1.9493884640225556</v>
      </c>
      <c r="L268">
        <v>0.92263024095665958</v>
      </c>
      <c r="M268">
        <v>0.98099221228616817</v>
      </c>
      <c r="N268">
        <v>0.95413844468734188</v>
      </c>
      <c r="O268">
        <v>1.2208331617784371</v>
      </c>
      <c r="P268">
        <v>1.8618323399307413E-2</v>
      </c>
      <c r="Q268">
        <v>0.96096969653310715</v>
      </c>
      <c r="R268">
        <v>0.75129252661670887</v>
      </c>
      <c r="S268">
        <v>1.3379710274447987</v>
      </c>
      <c r="T268">
        <v>0.79364553553781358</v>
      </c>
      <c r="U268">
        <v>0.8747050474535879</v>
      </c>
      <c r="V268">
        <v>0.74915168779622188</v>
      </c>
      <c r="W268">
        <v>0.93588627605988706</v>
      </c>
      <c r="X268">
        <v>0.8432419479280886</v>
      </c>
    </row>
    <row r="269" spans="1:24">
      <c r="A269" s="1" t="s">
        <v>7</v>
      </c>
      <c r="B269" s="1">
        <v>13089021704</v>
      </c>
      <c r="C269">
        <v>0.20432660252535773</v>
      </c>
      <c r="D269">
        <v>0.13320028136931447</v>
      </c>
      <c r="E269">
        <v>0.95182075948253098</v>
      </c>
      <c r="F269">
        <v>-5.5224117576564827E-2</v>
      </c>
      <c r="G269">
        <v>0.95479887024299426</v>
      </c>
      <c r="H269">
        <v>0.38253264870779685</v>
      </c>
      <c r="I269">
        <v>0.72678964593530948</v>
      </c>
      <c r="J269">
        <v>0.87545463861516049</v>
      </c>
      <c r="K269">
        <v>1.0105998255428712</v>
      </c>
      <c r="L269">
        <v>0.79405373344652797</v>
      </c>
      <c r="M269">
        <v>0.95280763230736976</v>
      </c>
      <c r="N269">
        <v>0.98499440056906451</v>
      </c>
      <c r="O269">
        <v>0.60322928705627776</v>
      </c>
      <c r="P269">
        <v>0.91881172022831914</v>
      </c>
      <c r="Q269">
        <v>0.74316932406567526</v>
      </c>
      <c r="R269">
        <v>0.47117781295524841</v>
      </c>
      <c r="S269">
        <v>0.89336939920151981</v>
      </c>
      <c r="T269">
        <v>0.86496076004025779</v>
      </c>
      <c r="U269">
        <v>0.8096897766376272</v>
      </c>
      <c r="V269">
        <v>0.66728647550105447</v>
      </c>
      <c r="W269">
        <v>0.83243986715439733</v>
      </c>
      <c r="X269">
        <v>0.86317246386268887</v>
      </c>
    </row>
    <row r="270" spans="1:24">
      <c r="A270" s="1" t="s">
        <v>7</v>
      </c>
      <c r="B270" s="1">
        <v>13089021705</v>
      </c>
      <c r="C270">
        <v>0.28950842457311077</v>
      </c>
      <c r="D270">
        <v>0.2479104469210614</v>
      </c>
      <c r="E270">
        <v>0.24258940736907098</v>
      </c>
      <c r="F270">
        <v>-1.2699766061391412E-2</v>
      </c>
      <c r="G270">
        <v>6.2004263309169153E-2</v>
      </c>
      <c r="H270">
        <v>-0.48903081770944296</v>
      </c>
      <c r="I270">
        <v>-6.7279926841856737E-3</v>
      </c>
      <c r="J270">
        <v>0.31297074571956213</v>
      </c>
      <c r="K270">
        <v>-8.4653586016760818E-2</v>
      </c>
      <c r="L270">
        <v>-1.158172718166486</v>
      </c>
      <c r="M270">
        <v>0.98099221228616817</v>
      </c>
      <c r="N270">
        <v>0.28559273391668355</v>
      </c>
      <c r="O270">
        <v>-0.45962389269813614</v>
      </c>
      <c r="P270">
        <v>0.30367956572849453</v>
      </c>
      <c r="Q270">
        <v>5.1196228393767806E-3</v>
      </c>
      <c r="R270">
        <v>4.7650566531056031E-2</v>
      </c>
      <c r="S270">
        <v>-0.30995185282122822</v>
      </c>
      <c r="T270">
        <v>0.27766015480830253</v>
      </c>
      <c r="U270">
        <v>0.58937563916735336</v>
      </c>
      <c r="V270">
        <v>0.54350808668279338</v>
      </c>
      <c r="W270">
        <v>0.55246054550131085</v>
      </c>
      <c r="X270">
        <v>0.69903915077784151</v>
      </c>
    </row>
    <row r="271" spans="1:24">
      <c r="A271" s="1" t="s">
        <v>7</v>
      </c>
      <c r="B271" s="1">
        <v>13089021706</v>
      </c>
      <c r="C271">
        <v>0.28950842457311077</v>
      </c>
      <c r="D271">
        <v>0.2479104469210614</v>
      </c>
      <c r="E271">
        <v>0.54928404612083737</v>
      </c>
      <c r="F271">
        <v>-1.2699766061391412E-2</v>
      </c>
      <c r="G271">
        <v>1.2404931444618181</v>
      </c>
      <c r="H271">
        <v>-0.12050274212175877</v>
      </c>
      <c r="I271">
        <v>0.42534404102318812</v>
      </c>
      <c r="J271">
        <v>0.94453160791812862</v>
      </c>
      <c r="K271">
        <v>0.50439026557833533</v>
      </c>
      <c r="L271">
        <v>0.54896902739987252</v>
      </c>
      <c r="M271">
        <v>0.98099221228616817</v>
      </c>
      <c r="N271">
        <v>0.84099993978769205</v>
      </c>
      <c r="O271">
        <v>0.68222513149748421</v>
      </c>
      <c r="P271">
        <v>1.2338794091184733</v>
      </c>
      <c r="Q271">
        <v>0.6582262972642301</v>
      </c>
      <c r="R271">
        <v>0.3741910849881237</v>
      </c>
      <c r="S271">
        <v>0.6659636336321122</v>
      </c>
      <c r="T271">
        <v>0.9345241731724544</v>
      </c>
      <c r="U271">
        <v>0.78433355787244052</v>
      </c>
      <c r="V271">
        <v>0.63894152006812355</v>
      </c>
      <c r="W271">
        <v>0.77952888276257515</v>
      </c>
      <c r="X271">
        <v>0.88261339984191867</v>
      </c>
    </row>
    <row r="272" spans="1:24">
      <c r="A272" s="1" t="s">
        <v>7</v>
      </c>
      <c r="B272" s="1">
        <v>13089021805</v>
      </c>
      <c r="C272">
        <v>-0.47712797385666689</v>
      </c>
      <c r="D272">
        <v>-0.75580350165672261</v>
      </c>
      <c r="E272">
        <v>-0.53373139697133787</v>
      </c>
      <c r="F272">
        <v>-0.42199664939493697</v>
      </c>
      <c r="G272">
        <v>-0.72365499079259732</v>
      </c>
      <c r="H272">
        <v>0.53774258108346973</v>
      </c>
      <c r="I272">
        <v>0.15404299660227896</v>
      </c>
      <c r="J272">
        <v>-5.7084446974910344E-2</v>
      </c>
      <c r="K272">
        <v>-0.17669168782849462</v>
      </c>
      <c r="L272">
        <v>0.2616283375520696</v>
      </c>
      <c r="M272">
        <v>0.69914641249818132</v>
      </c>
      <c r="N272">
        <v>0.40901655744357424</v>
      </c>
      <c r="O272">
        <v>-0.27290644220073901</v>
      </c>
      <c r="P272">
        <v>0.73877304086251683</v>
      </c>
      <c r="Q272">
        <v>2.8524346816661328E-2</v>
      </c>
      <c r="R272">
        <v>-0.31721841928378752</v>
      </c>
      <c r="S272">
        <v>9.2840675828882082E-3</v>
      </c>
      <c r="T272">
        <v>0.39350739215088332</v>
      </c>
      <c r="U272">
        <v>0.59636214911000052</v>
      </c>
      <c r="V272">
        <v>0.43687292784656467</v>
      </c>
      <c r="W272">
        <v>0.62673784783582787</v>
      </c>
      <c r="X272">
        <v>0.73141505965206222</v>
      </c>
    </row>
    <row r="273" spans="1:24">
      <c r="A273" s="1" t="s">
        <v>7</v>
      </c>
      <c r="B273" s="1">
        <v>13089021806</v>
      </c>
      <c r="C273">
        <v>-0.46009160944711724</v>
      </c>
      <c r="D273">
        <v>-0.73668514073143121</v>
      </c>
      <c r="E273">
        <v>-0.289334106716024</v>
      </c>
      <c r="F273">
        <v>-0.42199664939493697</v>
      </c>
      <c r="G273">
        <v>0.63339281174681705</v>
      </c>
      <c r="H273">
        <v>-0.53678771997888075</v>
      </c>
      <c r="I273">
        <v>-1.4084500555255497</v>
      </c>
      <c r="J273">
        <v>-0.99455760180090735</v>
      </c>
      <c r="K273">
        <v>-0.75653172924241785</v>
      </c>
      <c r="L273">
        <v>-1.42861101449383</v>
      </c>
      <c r="M273">
        <v>0.72733099247697974</v>
      </c>
      <c r="N273">
        <v>-0.34181170234501118</v>
      </c>
      <c r="O273">
        <v>-0.95514328055661313</v>
      </c>
      <c r="P273">
        <v>-0.64152350094196797</v>
      </c>
      <c r="Q273">
        <v>-0.60756006600914558</v>
      </c>
      <c r="R273">
        <v>-0.45999321000673182</v>
      </c>
      <c r="S273">
        <v>-1.0599001151790517</v>
      </c>
      <c r="T273">
        <v>-0.30278687284165312</v>
      </c>
      <c r="U273">
        <v>0.40648552083258516</v>
      </c>
      <c r="V273">
        <v>0.39514613527593917</v>
      </c>
      <c r="W273">
        <v>0.37796848411961342</v>
      </c>
      <c r="X273">
        <v>0.53682121183869824</v>
      </c>
    </row>
    <row r="274" spans="1:24">
      <c r="A274" s="1" t="s">
        <v>7</v>
      </c>
      <c r="B274" s="1">
        <v>13089021808</v>
      </c>
      <c r="C274">
        <v>0.28950842457311077</v>
      </c>
      <c r="D274">
        <v>0.2479104469210614</v>
      </c>
      <c r="E274">
        <v>-4.4936816460710044E-2</v>
      </c>
      <c r="F274">
        <v>-1.2699766061391412E-2</v>
      </c>
      <c r="G274">
        <v>0.24056318469593416</v>
      </c>
      <c r="H274">
        <v>0.71683096459386142</v>
      </c>
      <c r="I274">
        <v>0.32988626613434974</v>
      </c>
      <c r="J274">
        <v>0.4461906150895722</v>
      </c>
      <c r="K274">
        <v>0.67926265902062932</v>
      </c>
      <c r="L274">
        <v>0.21092115699069264</v>
      </c>
      <c r="M274">
        <v>0.98099221228616817</v>
      </c>
      <c r="N274">
        <v>0.57358165547942863</v>
      </c>
      <c r="O274">
        <v>0.52423344261507132</v>
      </c>
      <c r="P274">
        <v>1.1438600694355721</v>
      </c>
      <c r="Q274">
        <v>0.50118750595127248</v>
      </c>
      <c r="R274">
        <v>0.25243752919945944</v>
      </c>
      <c r="S274">
        <v>0.44545814370029801</v>
      </c>
      <c r="T274">
        <v>0.80566684495406005</v>
      </c>
      <c r="U274">
        <v>0.73745613782877295</v>
      </c>
      <c r="V274">
        <v>0.60335831002519524</v>
      </c>
      <c r="W274">
        <v>0.72822340021740051</v>
      </c>
      <c r="X274">
        <v>0.84660155172302654</v>
      </c>
    </row>
    <row r="275" spans="1:24">
      <c r="A275" s="1" t="s">
        <v>7</v>
      </c>
      <c r="B275" s="1">
        <v>13089021809</v>
      </c>
      <c r="C275">
        <v>-0.37490978739936415</v>
      </c>
      <c r="D275">
        <v>-0.62197497517968503</v>
      </c>
      <c r="E275">
        <v>0.76013661026267665</v>
      </c>
      <c r="F275">
        <v>-0.37415675394036679</v>
      </c>
      <c r="G275">
        <v>1.1690695759071121</v>
      </c>
      <c r="H275">
        <v>0.66907406232442368</v>
      </c>
      <c r="I275">
        <v>0.76698239325692552</v>
      </c>
      <c r="J275">
        <v>1.1073558927036964</v>
      </c>
      <c r="K275">
        <v>1.5260131956885805</v>
      </c>
      <c r="L275">
        <v>0.88701689780905246</v>
      </c>
      <c r="M275">
        <v>0.75551557245577816</v>
      </c>
      <c r="N275">
        <v>0.83071462116045103</v>
      </c>
      <c r="O275">
        <v>0.99820850926230997</v>
      </c>
      <c r="P275">
        <v>0.40870212869187911</v>
      </c>
      <c r="Q275">
        <v>0.73554531182300265</v>
      </c>
      <c r="R275">
        <v>0.28488873217596028</v>
      </c>
      <c r="S275">
        <v>1.173461995400443</v>
      </c>
      <c r="T275">
        <v>0.74828520789260466</v>
      </c>
      <c r="U275">
        <v>0.80741394388745291</v>
      </c>
      <c r="V275">
        <v>0.61284236955987403</v>
      </c>
      <c r="W275">
        <v>0.89760960877742979</v>
      </c>
      <c r="X275">
        <v>0.83056506526749285</v>
      </c>
    </row>
    <row r="276" spans="1:24">
      <c r="A276" s="1" t="s">
        <v>7</v>
      </c>
      <c r="B276" s="1">
        <v>13089021810</v>
      </c>
      <c r="C276">
        <v>-0.25565523653250938</v>
      </c>
      <c r="D276">
        <v>-0.46902808777735527</v>
      </c>
      <c r="E276">
        <v>0.44864986778041388</v>
      </c>
      <c r="F276">
        <v>-0.30505468272820968</v>
      </c>
      <c r="G276">
        <v>-0.22369001090965512</v>
      </c>
      <c r="H276">
        <v>1.0153116037778478</v>
      </c>
      <c r="I276">
        <v>0.68157280519849117</v>
      </c>
      <c r="J276">
        <v>1.0234767156929494</v>
      </c>
      <c r="K276">
        <v>0.7897083811947101</v>
      </c>
      <c r="L276">
        <v>0.87856570104882292</v>
      </c>
      <c r="M276">
        <v>0.80248987242044267</v>
      </c>
      <c r="N276">
        <v>0.94385312606010097</v>
      </c>
      <c r="O276">
        <v>0.62477360826751593</v>
      </c>
      <c r="P276">
        <v>0.15364733292365923</v>
      </c>
      <c r="Q276">
        <v>0.55196166738506303</v>
      </c>
      <c r="R276">
        <v>0.12744375125843191</v>
      </c>
      <c r="S276">
        <v>0.89725026597882751</v>
      </c>
      <c r="T276">
        <v>0.63119098491792969</v>
      </c>
      <c r="U276">
        <v>0.75261265853933701</v>
      </c>
      <c r="V276">
        <v>0.56682812554126216</v>
      </c>
      <c r="W276">
        <v>0.83334283670297804</v>
      </c>
      <c r="X276">
        <v>0.79784066044189483</v>
      </c>
    </row>
    <row r="277" spans="1:24">
      <c r="A277" s="1" t="s">
        <v>7</v>
      </c>
      <c r="B277" s="1">
        <v>13089021812</v>
      </c>
      <c r="C277">
        <v>1.6926594020300709E-2</v>
      </c>
      <c r="D277">
        <v>-0.10577923019682443</v>
      </c>
      <c r="E277">
        <v>1.2568428305245957E-2</v>
      </c>
      <c r="F277">
        <v>-0.15621945242510216</v>
      </c>
      <c r="G277">
        <v>0.16913961614122777</v>
      </c>
      <c r="H277">
        <v>0.1676265884953268</v>
      </c>
      <c r="I277">
        <v>0.33993445296475372</v>
      </c>
      <c r="J277">
        <v>0.31297074571956213</v>
      </c>
      <c r="K277">
        <v>0.31111025177369417</v>
      </c>
      <c r="L277">
        <v>-0.76096647043569943</v>
      </c>
      <c r="M277">
        <v>0.90583333234270524</v>
      </c>
      <c r="N277">
        <v>0.23416614078047904</v>
      </c>
      <c r="O277">
        <v>-0.13645907452956435</v>
      </c>
      <c r="P277">
        <v>0.67876014774058258</v>
      </c>
      <c r="Q277">
        <v>0.14613445316781343</v>
      </c>
      <c r="R277">
        <v>6.3456713900704051E-2</v>
      </c>
      <c r="S277">
        <v>-4.5628490980814375E-2</v>
      </c>
      <c r="T277">
        <v>0.42057513658355061</v>
      </c>
      <c r="U277">
        <v>0.63146977004052707</v>
      </c>
      <c r="V277">
        <v>0.54812752845745427</v>
      </c>
      <c r="W277">
        <v>0.61396122574006007</v>
      </c>
      <c r="X277">
        <v>0.7389797012204341</v>
      </c>
    </row>
    <row r="278" spans="1:24">
      <c r="A278" s="4" t="s">
        <v>7</v>
      </c>
      <c r="B278" s="4">
        <v>13089021813</v>
      </c>
      <c r="C278">
        <v>0.28950842457311077</v>
      </c>
      <c r="D278">
        <v>0.2479104469210614</v>
      </c>
      <c r="E278">
        <v>-1.0321101849429584</v>
      </c>
      <c r="F278">
        <v>-1.2699766061391412E-2</v>
      </c>
      <c r="G278">
        <v>-0.68794320651524377</v>
      </c>
      <c r="H278">
        <v>-1.2292628028857289</v>
      </c>
      <c r="I278">
        <v>-0.56942645518681201</v>
      </c>
      <c r="J278">
        <v>-1.5915799793479894</v>
      </c>
      <c r="K278">
        <v>-2.5604785247523996</v>
      </c>
      <c r="L278">
        <v>-1.2849406695699286</v>
      </c>
      <c r="M278">
        <v>0.98099221228616817</v>
      </c>
      <c r="N278">
        <v>-1.7200443983952918</v>
      </c>
      <c r="O278">
        <v>-2.4776086461507734</v>
      </c>
      <c r="P278">
        <v>-0.43147837501519848</v>
      </c>
      <c r="Q278">
        <v>-1.0506951696219105</v>
      </c>
      <c r="R278">
        <v>-0.42771764915685179</v>
      </c>
      <c r="S278">
        <v>-1.8123330578901058</v>
      </c>
      <c r="T278">
        <v>-0.91203480181877383</v>
      </c>
      <c r="U278">
        <v>0.27420590880505846</v>
      </c>
      <c r="V278">
        <v>0.40457886234115992</v>
      </c>
      <c r="W278">
        <v>0.20289830686183316</v>
      </c>
      <c r="X278">
        <v>0.36655426475526676</v>
      </c>
    </row>
    <row r="279" spans="1:24">
      <c r="A279" s="4" t="s">
        <v>7</v>
      </c>
      <c r="B279" s="4">
        <v>13089021814</v>
      </c>
      <c r="C279">
        <v>0.170253873706256</v>
      </c>
      <c r="D279">
        <v>9.4963559518731686E-2</v>
      </c>
      <c r="E279">
        <v>-0.82604972453161518</v>
      </c>
      <c r="F279">
        <v>-7.1170749394755137E-2</v>
      </c>
      <c r="G279">
        <v>0.52625745891475817</v>
      </c>
      <c r="H279">
        <v>-2.9485112845854897</v>
      </c>
      <c r="I279">
        <v>-1.0617876098766104</v>
      </c>
      <c r="J279">
        <v>-1.6359866024713265</v>
      </c>
      <c r="K279">
        <v>-0.94981174304705829</v>
      </c>
      <c r="L279">
        <v>-1.8342684589848459</v>
      </c>
      <c r="M279">
        <v>0.95280763230736976</v>
      </c>
      <c r="N279">
        <v>-0.90750422684326071</v>
      </c>
      <c r="O279">
        <v>-1.9318191754660741</v>
      </c>
      <c r="P279">
        <v>0.10863766308220854</v>
      </c>
      <c r="Q279">
        <v>-0.83527716066027791</v>
      </c>
      <c r="R279">
        <v>-0.5880063537498178</v>
      </c>
      <c r="S279">
        <v>-1.4733556015010769</v>
      </c>
      <c r="T279">
        <v>-0.44446952672993911</v>
      </c>
      <c r="U279">
        <v>0.3385100237733184</v>
      </c>
      <c r="V279">
        <v>0.3577335229496722</v>
      </c>
      <c r="W279">
        <v>0.28176891447052754</v>
      </c>
      <c r="X279">
        <v>0.49722506093714491</v>
      </c>
    </row>
    <row r="280" spans="1:24">
      <c r="A280" s="1" t="s">
        <v>7</v>
      </c>
      <c r="B280" s="1">
        <v>13089021906</v>
      </c>
      <c r="C280">
        <v>-1.2437643722864451</v>
      </c>
      <c r="D280">
        <v>-1.7786358111597966</v>
      </c>
      <c r="E280">
        <v>-1.1087838446309</v>
      </c>
      <c r="F280">
        <v>-0.63461840697080474</v>
      </c>
      <c r="G280">
        <v>-1.723584950558481</v>
      </c>
      <c r="H280">
        <v>-0.22636785522753514</v>
      </c>
      <c r="I280">
        <v>0.34998263979515776</v>
      </c>
      <c r="J280">
        <v>-0.56035950903939313</v>
      </c>
      <c r="K280">
        <v>-1.0602574652211392</v>
      </c>
      <c r="L280">
        <v>-0.23699227130147063</v>
      </c>
      <c r="M280">
        <v>-0.24973444678804066</v>
      </c>
      <c r="N280">
        <v>-9.4964055291229615E-2</v>
      </c>
      <c r="O280">
        <v>-0.56016405835058058</v>
      </c>
      <c r="P280">
        <v>-1.5717233443319467</v>
      </c>
      <c r="Q280">
        <v>-0.71591521463571217</v>
      </c>
      <c r="R280">
        <v>-0.90939608586268628</v>
      </c>
      <c r="S280">
        <v>-0.61920308185400097</v>
      </c>
      <c r="T280">
        <v>-0.61914647619044938</v>
      </c>
      <c r="U280">
        <v>0.37414058380400728</v>
      </c>
      <c r="V280">
        <v>0.26380543789839817</v>
      </c>
      <c r="W280">
        <v>0.48050640259937677</v>
      </c>
      <c r="X280">
        <v>0.44840797105319247</v>
      </c>
    </row>
    <row r="281" spans="1:24">
      <c r="A281" s="1" t="s">
        <v>7</v>
      </c>
      <c r="B281" s="1">
        <v>13089021907</v>
      </c>
      <c r="C281">
        <v>-0.40898251621846465</v>
      </c>
      <c r="D281">
        <v>-0.78448104304465904</v>
      </c>
      <c r="E281">
        <v>-1.1039917409004034</v>
      </c>
      <c r="F281">
        <v>-0.44857436909192044</v>
      </c>
      <c r="G281">
        <v>-0.437960716573773</v>
      </c>
      <c r="H281">
        <v>0.38253264870779685</v>
      </c>
      <c r="I281">
        <v>-8.2089393912215994E-2</v>
      </c>
      <c r="J281">
        <v>0.26856412259622553</v>
      </c>
      <c r="K281">
        <v>0.62403979793358921</v>
      </c>
      <c r="L281">
        <v>0.1940187634702337</v>
      </c>
      <c r="M281">
        <v>0.29516743280206703</v>
      </c>
      <c r="N281">
        <v>0.59415229273391046</v>
      </c>
      <c r="O281">
        <v>8.6165577986562977E-2</v>
      </c>
      <c r="P281">
        <v>-0.53650093797858334</v>
      </c>
      <c r="Q281">
        <v>2.000611609532053E-2</v>
      </c>
      <c r="R281">
        <v>-0.41193530443337717</v>
      </c>
      <c r="S281">
        <v>0.36220756133334947</v>
      </c>
      <c r="T281">
        <v>0.10974609138598929</v>
      </c>
      <c r="U281">
        <v>0.59381938450888105</v>
      </c>
      <c r="V281">
        <v>0.40919134764910514</v>
      </c>
      <c r="W281">
        <v>0.70885330969573646</v>
      </c>
      <c r="X281">
        <v>0.65211208941008003</v>
      </c>
    </row>
    <row r="282" spans="1:24">
      <c r="A282" s="1" t="s">
        <v>7</v>
      </c>
      <c r="B282" s="1">
        <v>13089021908</v>
      </c>
      <c r="C282">
        <v>-1.2437643722864451</v>
      </c>
      <c r="D282">
        <v>-1.7786358111597966</v>
      </c>
      <c r="E282">
        <v>-0.72062344246069554</v>
      </c>
      <c r="F282">
        <v>-0.63461840697080474</v>
      </c>
      <c r="G282">
        <v>-1.4378906763396573</v>
      </c>
      <c r="H282">
        <v>0.48998567881403199</v>
      </c>
      <c r="I282">
        <v>-1.6496065394552466</v>
      </c>
      <c r="J282">
        <v>-1.0241620172164652</v>
      </c>
      <c r="K282">
        <v>-0.47121361362604297</v>
      </c>
      <c r="L282">
        <v>-0.66800330607317515</v>
      </c>
      <c r="M282">
        <v>-0.24973444678804066</v>
      </c>
      <c r="N282">
        <v>-2.2966824900543404E-2</v>
      </c>
      <c r="O282">
        <v>-0.28008788260448514</v>
      </c>
      <c r="P282">
        <v>-1.4366943348075951</v>
      </c>
      <c r="Q282">
        <v>-0.73831589818673204</v>
      </c>
      <c r="R282">
        <v>-0.996450509979802</v>
      </c>
      <c r="S282">
        <v>-0.72112631230522783</v>
      </c>
      <c r="T282">
        <v>-0.49737087227516608</v>
      </c>
      <c r="U282">
        <v>0.36745378850135013</v>
      </c>
      <c r="V282">
        <v>0.23836325809132669</v>
      </c>
      <c r="W282">
        <v>0.45679170723065726</v>
      </c>
      <c r="X282">
        <v>0.482440684701818</v>
      </c>
    </row>
    <row r="283" spans="1:24">
      <c r="A283" s="1" t="s">
        <v>7</v>
      </c>
      <c r="B283" s="1">
        <v>13089021909</v>
      </c>
      <c r="C283">
        <v>-1.6185643892965587</v>
      </c>
      <c r="D283">
        <v>-1.5874522019068855</v>
      </c>
      <c r="E283">
        <v>-0.73499975365218462</v>
      </c>
      <c r="F283">
        <v>-1.0439152903043503</v>
      </c>
      <c r="G283">
        <v>-0.22369001090965512</v>
      </c>
      <c r="H283">
        <v>0.2989580697362807</v>
      </c>
      <c r="I283">
        <v>-2.222353188788277</v>
      </c>
      <c r="J283">
        <v>-0.86133773243089706</v>
      </c>
      <c r="K283">
        <v>-0.86697745141649796</v>
      </c>
      <c r="L283">
        <v>-8.4870729617339769E-2</v>
      </c>
      <c r="M283">
        <v>-0.54097510656896119</v>
      </c>
      <c r="N283">
        <v>0.29587805254392441</v>
      </c>
      <c r="O283">
        <v>-0.43089813108315184</v>
      </c>
      <c r="P283">
        <v>-2.0068168194659695</v>
      </c>
      <c r="Q283">
        <v>-0.76465261450210109</v>
      </c>
      <c r="R283">
        <v>-1.0188595378745187</v>
      </c>
      <c r="S283">
        <v>-0.60439530448824497</v>
      </c>
      <c r="T283">
        <v>-0.67070300114353953</v>
      </c>
      <c r="U283">
        <v>0.35959205381169579</v>
      </c>
      <c r="V283">
        <v>0.23181408471178597</v>
      </c>
      <c r="W283">
        <v>0.48395175973495902</v>
      </c>
      <c r="X283">
        <v>0.43399943277431546</v>
      </c>
    </row>
    <row r="284" spans="1:24">
      <c r="A284" s="1" t="s">
        <v>7</v>
      </c>
      <c r="B284" s="1">
        <v>13089021910</v>
      </c>
      <c r="C284">
        <v>-0.88600071968588201</v>
      </c>
      <c r="D284">
        <v>-1.300676788027519</v>
      </c>
      <c r="E284">
        <v>-0.96502073271600941</v>
      </c>
      <c r="F284">
        <v>-0.54956970394045779</v>
      </c>
      <c r="G284">
        <v>-0.33082536374171373</v>
      </c>
      <c r="H284">
        <v>-0.78751145689342916</v>
      </c>
      <c r="I284">
        <v>-2.1800272929791774E-2</v>
      </c>
      <c r="J284">
        <v>-0.11629327780602609</v>
      </c>
      <c r="K284">
        <v>-0.71051267833655096</v>
      </c>
      <c r="L284">
        <v>0.32923791163390564</v>
      </c>
      <c r="M284">
        <v>0.15424453290807361</v>
      </c>
      <c r="N284">
        <v>0.31644868979840629</v>
      </c>
      <c r="O284">
        <v>-0.42371669067940598</v>
      </c>
      <c r="P284">
        <v>-0.3564622586127808</v>
      </c>
      <c r="Q284">
        <v>-0.31161891253873125</v>
      </c>
      <c r="R284">
        <v>-0.69162929113354321</v>
      </c>
      <c r="S284">
        <v>-0.16585601483622378</v>
      </c>
      <c r="T284">
        <v>-7.7371431646426722E-2</v>
      </c>
      <c r="U284">
        <v>0.49482648196360374</v>
      </c>
      <c r="V284">
        <v>0.32744909534255984</v>
      </c>
      <c r="W284">
        <v>0.585987631393177</v>
      </c>
      <c r="X284">
        <v>0.59981822368281601</v>
      </c>
    </row>
    <row r="285" spans="1:24">
      <c r="A285" s="1" t="s">
        <v>7</v>
      </c>
      <c r="B285" s="1">
        <v>13089021911</v>
      </c>
      <c r="C285">
        <v>-1.2437643722864451</v>
      </c>
      <c r="D285">
        <v>-1.7786358111597966</v>
      </c>
      <c r="E285">
        <v>-0.74937606484367369</v>
      </c>
      <c r="F285">
        <v>-0.63461840697080474</v>
      </c>
      <c r="G285">
        <v>-0.47367250085112589</v>
      </c>
      <c r="H285">
        <v>-3.0201466379896464</v>
      </c>
      <c r="I285">
        <v>-1.3732814016191355</v>
      </c>
      <c r="J285">
        <v>-2.3415585032087871</v>
      </c>
      <c r="K285">
        <v>-2.799777589462908</v>
      </c>
      <c r="L285">
        <v>-0.25389466482192957</v>
      </c>
      <c r="M285">
        <v>-0.24973444678804066</v>
      </c>
      <c r="N285">
        <v>0.41930187607081526</v>
      </c>
      <c r="O285">
        <v>-2.4991529673620114</v>
      </c>
      <c r="P285">
        <v>-3.1</v>
      </c>
      <c r="Q285">
        <v>-1.4935305549925912</v>
      </c>
      <c r="R285">
        <v>-1.3247850279600897</v>
      </c>
      <c r="S285">
        <v>-1.7984102524978749</v>
      </c>
      <c r="T285">
        <v>-1.3573963845198094</v>
      </c>
      <c r="U285">
        <v>0.14201576523186368</v>
      </c>
      <c r="V285">
        <v>0.14240551753945702</v>
      </c>
      <c r="W285">
        <v>0.20613775568123377</v>
      </c>
      <c r="X285">
        <v>0.24208875009678657</v>
      </c>
    </row>
    <row r="286" spans="1:24">
      <c r="A286" s="1" t="s">
        <v>7</v>
      </c>
      <c r="B286" s="1">
        <v>13089021912</v>
      </c>
      <c r="C286">
        <v>-0.46009160944711724</v>
      </c>
      <c r="D286">
        <v>-0.73668514073143121</v>
      </c>
      <c r="E286">
        <v>-0.22703675821957156</v>
      </c>
      <c r="F286">
        <v>-0.42199664939493697</v>
      </c>
      <c r="G286">
        <v>1.1333577916297592</v>
      </c>
      <c r="H286">
        <v>-0.15473250182337828</v>
      </c>
      <c r="I286">
        <v>0.90755150292086295</v>
      </c>
      <c r="J286">
        <v>1.0333448541648018</v>
      </c>
      <c r="K286">
        <v>-0.12146882674145421</v>
      </c>
      <c r="L286">
        <v>0.89949086422715119</v>
      </c>
      <c r="M286">
        <v>0.72733099247697974</v>
      </c>
      <c r="N286">
        <v>1.0158503564507873</v>
      </c>
      <c r="O286">
        <v>0.9766641880510718</v>
      </c>
      <c r="P286">
        <v>0.1386441096431755</v>
      </c>
      <c r="Q286">
        <v>0.44139267922415276</v>
      </c>
      <c r="R286">
        <v>5.7666621334552725E-3</v>
      </c>
      <c r="S286">
        <v>0.60378896388349956</v>
      </c>
      <c r="T286">
        <v>0.71462241165550355</v>
      </c>
      <c r="U286">
        <v>0.71960687150743796</v>
      </c>
      <c r="V286">
        <v>0.53126726334138163</v>
      </c>
      <c r="W286">
        <v>0.76506256977179266</v>
      </c>
      <c r="X286">
        <v>0.82115729993424691</v>
      </c>
    </row>
    <row r="287" spans="1:24">
      <c r="A287" s="1" t="s">
        <v>7</v>
      </c>
      <c r="B287" s="1">
        <v>13089021913</v>
      </c>
      <c r="C287">
        <v>-1.2437643722864451</v>
      </c>
      <c r="D287">
        <v>-1.7786358111597966</v>
      </c>
      <c r="E287">
        <v>-1.1806654005883452</v>
      </c>
      <c r="F287">
        <v>-0.63461840697080474</v>
      </c>
      <c r="G287">
        <v>-1.1521964021208331</v>
      </c>
      <c r="H287">
        <v>0.86010167140217486</v>
      </c>
      <c r="I287">
        <v>-0.61966738933883225</v>
      </c>
      <c r="J287">
        <v>-1.8974922719754204</v>
      </c>
      <c r="K287">
        <v>-0.45280599326369597</v>
      </c>
      <c r="L287">
        <v>7.5702008827020703E-2</v>
      </c>
      <c r="M287">
        <v>-0.24973444678804066</v>
      </c>
      <c r="N287">
        <v>0.37816060156185166</v>
      </c>
      <c r="O287">
        <v>-2.1544438279822016</v>
      </c>
      <c r="P287">
        <v>-0.28144614221036318</v>
      </c>
      <c r="Q287">
        <v>-0.71880471680986935</v>
      </c>
      <c r="R287">
        <v>-0.82134944443755453</v>
      </c>
      <c r="S287">
        <v>-0.75819875213736532</v>
      </c>
      <c r="T287">
        <v>-0.57686595385468853</v>
      </c>
      <c r="U287">
        <v>0.37327804273372411</v>
      </c>
      <c r="V287">
        <v>0.28953759919020461</v>
      </c>
      <c r="W287">
        <v>0.44816598360217558</v>
      </c>
      <c r="X287">
        <v>0.46022413835849518</v>
      </c>
    </row>
    <row r="288" spans="1:24">
      <c r="A288" s="1" t="s">
        <v>7</v>
      </c>
      <c r="B288" s="1">
        <v>13089022001</v>
      </c>
      <c r="C288">
        <v>-0.13640068566565458</v>
      </c>
      <c r="D288">
        <v>-0.62197497517968503</v>
      </c>
      <c r="E288">
        <v>-0.37079987013446208</v>
      </c>
      <c r="F288">
        <v>-0.30505468272820968</v>
      </c>
      <c r="G288">
        <v>-8.0842873800242993E-2</v>
      </c>
      <c r="H288">
        <v>-0.34576011090112962</v>
      </c>
      <c r="I288">
        <v>-1.4184982423559536</v>
      </c>
      <c r="J288">
        <v>0.17975087634955209</v>
      </c>
      <c r="K288">
        <v>0.28349882123017434</v>
      </c>
      <c r="L288">
        <v>0.71799296260446244</v>
      </c>
      <c r="M288">
        <v>0.39851089272432838</v>
      </c>
      <c r="N288">
        <v>7.9886361371865569E-2</v>
      </c>
      <c r="O288">
        <v>6.4621256775324806E-2</v>
      </c>
      <c r="P288">
        <v>-5.6397793003110229E-2</v>
      </c>
      <c r="Q288">
        <v>1.5642270917499274E-2</v>
      </c>
      <c r="R288">
        <v>-0.46847592010933392</v>
      </c>
      <c r="S288">
        <v>0.39374755339472961</v>
      </c>
      <c r="T288">
        <v>0.12165517946710214</v>
      </c>
      <c r="U288">
        <v>0.59251673946369232</v>
      </c>
      <c r="V288">
        <v>0.39266701215416278</v>
      </c>
      <c r="W288">
        <v>0.7161917869040838</v>
      </c>
      <c r="X288">
        <v>0.6554403306295834</v>
      </c>
    </row>
    <row r="289" spans="1:24">
      <c r="A289" s="6" t="s">
        <v>7</v>
      </c>
      <c r="B289" s="6">
        <v>13089022004</v>
      </c>
      <c r="C289">
        <v>-1.6867098469347608</v>
      </c>
      <c r="D289">
        <v>-1.5492154800563034</v>
      </c>
      <c r="E289">
        <v>-1.0512785998649437</v>
      </c>
      <c r="F289">
        <v>-1.1183329054559041</v>
      </c>
      <c r="G289">
        <v>-8.0842873800242993E-2</v>
      </c>
      <c r="H289">
        <v>-0.20248940409281613</v>
      </c>
      <c r="I289">
        <v>-0.75531791154928696</v>
      </c>
      <c r="J289">
        <v>-0.7231837938249609</v>
      </c>
      <c r="K289">
        <v>-0.23191454891553501</v>
      </c>
      <c r="L289">
        <v>-0.55813774819019157</v>
      </c>
      <c r="M289">
        <v>-0.6067391265194918</v>
      </c>
      <c r="N289">
        <v>-0.45495020724466106</v>
      </c>
      <c r="O289">
        <v>-0.94078039974912075</v>
      </c>
      <c r="P289">
        <v>-1.1216266459174407</v>
      </c>
      <c r="Q289">
        <v>-0.73534475704426727</v>
      </c>
      <c r="R289">
        <v>-0.92059814596489409</v>
      </c>
      <c r="S289">
        <v>-0.50441203031022919</v>
      </c>
      <c r="T289">
        <v>-0.78102409485767854</v>
      </c>
      <c r="U289">
        <v>0.36834069950072723</v>
      </c>
      <c r="V289">
        <v>0.26053156835965335</v>
      </c>
      <c r="W289">
        <v>0.50721508134085569</v>
      </c>
      <c r="X289">
        <v>0.40316791914545747</v>
      </c>
    </row>
    <row r="290" spans="1:24">
      <c r="A290" s="6" t="s">
        <v>7</v>
      </c>
      <c r="B290" s="6">
        <v>13089022005</v>
      </c>
      <c r="C290">
        <v>-1.4226461985867267</v>
      </c>
      <c r="D290">
        <v>-1.2433217052516461</v>
      </c>
      <c r="E290">
        <v>-0.98898125136849113</v>
      </c>
      <c r="F290">
        <v>-1.1449106251528878</v>
      </c>
      <c r="G290">
        <v>0.81195173313358204</v>
      </c>
      <c r="H290">
        <v>-1.2292628028857289</v>
      </c>
      <c r="I290">
        <v>-0.9311611810813577</v>
      </c>
      <c r="J290">
        <v>-1.0833708480475805</v>
      </c>
      <c r="K290">
        <v>-0.77493934960476418</v>
      </c>
      <c r="L290">
        <v>-1.4962205885756659</v>
      </c>
      <c r="M290">
        <v>-0.50339566659722912</v>
      </c>
      <c r="N290">
        <v>-1.4011995209508235</v>
      </c>
      <c r="O290">
        <v>-0.7253371876367396</v>
      </c>
      <c r="P290">
        <v>-0.59651383110051726</v>
      </c>
      <c r="Q290">
        <v>-0.93437387587577325</v>
      </c>
      <c r="R290">
        <v>-0.87833314731332224</v>
      </c>
      <c r="S290">
        <v>-1.1181769287426702</v>
      </c>
      <c r="T290">
        <v>-0.80661155157132736</v>
      </c>
      <c r="U290">
        <v>0.30892880816878149</v>
      </c>
      <c r="V290">
        <v>0.2728837687922504</v>
      </c>
      <c r="W290">
        <v>0.36440909363912616</v>
      </c>
      <c r="X290">
        <v>0.39601697462673419</v>
      </c>
    </row>
    <row r="291" spans="1:24">
      <c r="A291" s="6" t="s">
        <v>7</v>
      </c>
      <c r="B291" s="6">
        <v>13089022007</v>
      </c>
      <c r="C291">
        <v>-1.8826280376445932</v>
      </c>
      <c r="D291">
        <v>-1.4536236754298479</v>
      </c>
      <c r="E291">
        <v>-1.247754852815294</v>
      </c>
      <c r="F291">
        <v>-1.3362702069711687</v>
      </c>
      <c r="G291">
        <v>0.38341032180534629</v>
      </c>
      <c r="H291">
        <v>-0.88302526143230486</v>
      </c>
      <c r="I291">
        <v>-1.187389945256661</v>
      </c>
      <c r="J291">
        <v>-1.705063571774295</v>
      </c>
      <c r="K291">
        <v>-0.86697745141649796</v>
      </c>
      <c r="L291">
        <v>-1.6060861464586491</v>
      </c>
      <c r="M291">
        <v>-0.88858492630747865</v>
      </c>
      <c r="N291">
        <v>-2.2240250111300957</v>
      </c>
      <c r="O291">
        <v>-1.723557403757439</v>
      </c>
      <c r="P291">
        <v>-2.4569135178804751</v>
      </c>
      <c r="Q291">
        <v>-1.4342445979512057</v>
      </c>
      <c r="R291">
        <v>-1.086754522534932</v>
      </c>
      <c r="S291">
        <v>-1.3927090565498139</v>
      </c>
      <c r="T291">
        <v>-1.823270214768872</v>
      </c>
      <c r="U291">
        <v>0.1597131296071494</v>
      </c>
      <c r="V291">
        <v>0.21197136648985276</v>
      </c>
      <c r="W291">
        <v>0.30053311805387201</v>
      </c>
      <c r="X291">
        <v>0.11189066319356215</v>
      </c>
    </row>
    <row r="292" spans="1:24">
      <c r="A292" s="6" t="s">
        <v>7</v>
      </c>
      <c r="B292" s="6">
        <v>13089022008</v>
      </c>
      <c r="C292">
        <v>-1.8826280376445932</v>
      </c>
      <c r="D292">
        <v>-1.4536236754298479</v>
      </c>
      <c r="E292">
        <v>-1.3292206162337319</v>
      </c>
      <c r="F292">
        <v>-1.3362702069711687</v>
      </c>
      <c r="G292">
        <v>0.16913961614122777</v>
      </c>
      <c r="H292">
        <v>-5.9218697284502797E-2</v>
      </c>
      <c r="I292">
        <v>-1.5139560172447923</v>
      </c>
      <c r="J292">
        <v>-1.6113162562916949</v>
      </c>
      <c r="K292">
        <v>-1.0970727059458325</v>
      </c>
      <c r="L292">
        <v>-3.1</v>
      </c>
      <c r="M292">
        <v>-0.88858492630747865</v>
      </c>
      <c r="N292">
        <v>-2.6560083934742136</v>
      </c>
      <c r="O292">
        <v>-1.1418607310540096</v>
      </c>
      <c r="P292">
        <v>-1.271658878722276</v>
      </c>
      <c r="Q292">
        <v>-1.4945420399975287</v>
      </c>
      <c r="R292">
        <v>-1.0579682335239156</v>
      </c>
      <c r="S292">
        <v>-1.9361296540791759</v>
      </c>
      <c r="T292">
        <v>-1.4895282323894943</v>
      </c>
      <c r="U292">
        <v>0.14171382832157614</v>
      </c>
      <c r="V292">
        <v>0.22038433284307699</v>
      </c>
      <c r="W292">
        <v>0.17409428884443867</v>
      </c>
      <c r="X292">
        <v>0.2051617696685798</v>
      </c>
    </row>
    <row r="293" spans="1:24">
      <c r="A293" s="6" t="s">
        <v>7</v>
      </c>
      <c r="B293" s="6">
        <v>13089022009</v>
      </c>
      <c r="C293">
        <v>-0.46009160944711724</v>
      </c>
      <c r="D293">
        <v>-0.73668514073143121</v>
      </c>
      <c r="E293">
        <v>-1.35797323861671</v>
      </c>
      <c r="F293">
        <v>-0.42199664939493697</v>
      </c>
      <c r="G293">
        <v>-0.15226644235494874</v>
      </c>
      <c r="H293">
        <v>-1.8620417579557798</v>
      </c>
      <c r="I293">
        <v>-1.1170526374438323</v>
      </c>
      <c r="J293">
        <v>-1.7593383333694841</v>
      </c>
      <c r="K293">
        <v>-1.3639832011998603</v>
      </c>
      <c r="L293">
        <v>-0.79477125747661759</v>
      </c>
      <c r="M293">
        <v>0.72733099247697974</v>
      </c>
      <c r="N293">
        <v>-0.50637680038086552</v>
      </c>
      <c r="O293">
        <v>-1.8097346886023917</v>
      </c>
      <c r="P293">
        <v>-1.691749130575815</v>
      </c>
      <c r="Q293">
        <v>-0.99958337324344415</v>
      </c>
      <c r="R293">
        <v>-0.87258678227782227</v>
      </c>
      <c r="S293">
        <v>-1.3060309306819873</v>
      </c>
      <c r="T293">
        <v>-0.82013240677052313</v>
      </c>
      <c r="U293">
        <v>0.28946321642942041</v>
      </c>
      <c r="V293">
        <v>0.27456317858621532</v>
      </c>
      <c r="W293">
        <v>0.32070070243072979</v>
      </c>
      <c r="X293">
        <v>0.39223829171748026</v>
      </c>
    </row>
    <row r="294" spans="1:24">
      <c r="A294" s="6" t="s">
        <v>7</v>
      </c>
      <c r="B294" s="6">
        <v>13089022010</v>
      </c>
      <c r="C294">
        <v>-1.8826280376445932</v>
      </c>
      <c r="D294">
        <v>-1.4536236754298479</v>
      </c>
      <c r="E294">
        <v>-1.247754852815294</v>
      </c>
      <c r="F294">
        <v>-1.3362702069711687</v>
      </c>
      <c r="G294">
        <v>0.16913961614122777</v>
      </c>
      <c r="H294">
        <v>-1.1461795015064955E-2</v>
      </c>
      <c r="I294">
        <v>-1.9209075838761558</v>
      </c>
      <c r="J294">
        <v>-1.0735027095757281</v>
      </c>
      <c r="K294">
        <v>-1.0234422244964456</v>
      </c>
      <c r="L294">
        <v>-1.9441340168678292</v>
      </c>
      <c r="M294">
        <v>-0.88858492630747865</v>
      </c>
      <c r="N294">
        <v>-1.4011995209508235</v>
      </c>
      <c r="O294">
        <v>-1.7379202845649313</v>
      </c>
      <c r="P294">
        <v>-0.13141390940552788</v>
      </c>
      <c r="Q294">
        <v>-1.1614832560295827</v>
      </c>
      <c r="R294">
        <v>-1.0976437908015568</v>
      </c>
      <c r="S294">
        <v>-1.347026316980001</v>
      </c>
      <c r="T294">
        <v>-1.0397796603071903</v>
      </c>
      <c r="U294">
        <v>0.24113471907578501</v>
      </c>
      <c r="V294">
        <v>0.20878891224911031</v>
      </c>
      <c r="W294">
        <v>0.31116221848279807</v>
      </c>
      <c r="X294">
        <v>0.33085331933400713</v>
      </c>
    </row>
    <row r="295" spans="1:24">
      <c r="A295" s="1" t="s">
        <v>7</v>
      </c>
      <c r="B295" s="1">
        <v>13089022100</v>
      </c>
      <c r="C295">
        <v>4.2481140634626387E-2</v>
      </c>
      <c r="D295">
        <v>-0.5646198924038115</v>
      </c>
      <c r="E295">
        <v>-1.1902496080493379</v>
      </c>
      <c r="F295">
        <v>-0.27316141909182945</v>
      </c>
      <c r="G295">
        <v>-1.7592967348358339</v>
      </c>
      <c r="H295">
        <v>0.27507961860156188</v>
      </c>
      <c r="I295">
        <v>-2.0917267599930249</v>
      </c>
      <c r="J295">
        <v>-1.3695468637313062</v>
      </c>
      <c r="K295">
        <v>6.2607376882013371E-2</v>
      </c>
      <c r="L295">
        <v>-0.32150423890376562</v>
      </c>
      <c r="M295">
        <v>0.13545481292220754</v>
      </c>
      <c r="N295">
        <v>0.21359550352599732</v>
      </c>
      <c r="O295">
        <v>-0.73251862804048573</v>
      </c>
      <c r="P295">
        <v>-1.6467394607343642</v>
      </c>
      <c r="Q295">
        <v>-0.61495520397459125</v>
      </c>
      <c r="R295">
        <v>-0.79449909359109283</v>
      </c>
      <c r="S295">
        <v>-0.5428145752510195</v>
      </c>
      <c r="T295">
        <v>-0.50755194308166129</v>
      </c>
      <c r="U295">
        <v>0.40427800900834926</v>
      </c>
      <c r="V295">
        <v>0.29738477595401386</v>
      </c>
      <c r="W295">
        <v>0.49827987932044676</v>
      </c>
      <c r="X295">
        <v>0.47959537368504912</v>
      </c>
    </row>
    <row r="296" spans="1:24">
      <c r="A296" s="1" t="s">
        <v>7</v>
      </c>
      <c r="B296" s="1">
        <v>13089022203</v>
      </c>
      <c r="C296">
        <v>0.16173569150148118</v>
      </c>
      <c r="D296">
        <v>-0.50726480962793807</v>
      </c>
      <c r="E296">
        <v>-0.6343655753117613</v>
      </c>
      <c r="F296">
        <v>-0.17748162818268906</v>
      </c>
      <c r="G296">
        <v>-0.11655465807759587</v>
      </c>
      <c r="H296">
        <v>0.14374813736060799</v>
      </c>
      <c r="I296">
        <v>-1.3381127477127215</v>
      </c>
      <c r="J296">
        <v>-0.3728648780741935</v>
      </c>
      <c r="K296">
        <v>-0.60927076634364363</v>
      </c>
      <c r="L296">
        <v>0.22664883416147971</v>
      </c>
      <c r="M296">
        <v>0.16363939290100599</v>
      </c>
      <c r="N296">
        <v>0.7895733466514876</v>
      </c>
      <c r="O296">
        <v>0.37342319413640457</v>
      </c>
      <c r="P296">
        <v>-0.32645581205181384</v>
      </c>
      <c r="Q296">
        <v>-0.11813252068812156</v>
      </c>
      <c r="R296">
        <v>-0.35261365572151665</v>
      </c>
      <c r="S296">
        <v>-0.25182893675211909</v>
      </c>
      <c r="T296">
        <v>0.25004503040927106</v>
      </c>
      <c r="U296">
        <v>0.55258382196655309</v>
      </c>
      <c r="V296">
        <v>0.42652845679991214</v>
      </c>
      <c r="W296">
        <v>0.5659841283235818</v>
      </c>
      <c r="X296">
        <v>0.69132153254539808</v>
      </c>
    </row>
    <row r="297" spans="1:24">
      <c r="A297" s="1" t="s">
        <v>7</v>
      </c>
      <c r="B297" s="1">
        <v>13089022204</v>
      </c>
      <c r="C297">
        <v>0.16173569150148118</v>
      </c>
      <c r="D297">
        <v>-0.50726480962793807</v>
      </c>
      <c r="E297">
        <v>-0.75896027230466634</v>
      </c>
      <c r="F297">
        <v>-0.17748162818268906</v>
      </c>
      <c r="G297">
        <v>0.38341032180534629</v>
      </c>
      <c r="H297">
        <v>0.7407094157285804</v>
      </c>
      <c r="I297">
        <v>-0.47899277371317578</v>
      </c>
      <c r="J297">
        <v>-0.58502985521902462</v>
      </c>
      <c r="K297">
        <v>-0.49882504416956286</v>
      </c>
      <c r="L297">
        <v>-0.62574732227202767</v>
      </c>
      <c r="M297">
        <v>0.16363939290100599</v>
      </c>
      <c r="N297">
        <v>-0.76350976606188792</v>
      </c>
      <c r="O297">
        <v>-0.61761558158054897</v>
      </c>
      <c r="P297">
        <v>0.51372469165526369</v>
      </c>
      <c r="Q297">
        <v>-0.27892848170168044</v>
      </c>
      <c r="R297">
        <v>-9.0977722113294482E-2</v>
      </c>
      <c r="S297">
        <v>-0.56986740722020501</v>
      </c>
      <c r="T297">
        <v>-0.17594031577154176</v>
      </c>
      <c r="U297">
        <v>0.50458485468759484</v>
      </c>
      <c r="V297">
        <v>0.50299313432045012</v>
      </c>
      <c r="W297">
        <v>0.49198543921910609</v>
      </c>
      <c r="X297">
        <v>0.57227110833097372</v>
      </c>
    </row>
    <row r="298" spans="1:24">
      <c r="A298" s="1" t="s">
        <v>7</v>
      </c>
      <c r="B298" s="1">
        <v>13089022301</v>
      </c>
      <c r="C298">
        <v>0.16173569150148118</v>
      </c>
      <c r="D298">
        <v>-0.50726480962793807</v>
      </c>
      <c r="E298">
        <v>1.3639416803052169</v>
      </c>
      <c r="F298">
        <v>-0.17748162818268906</v>
      </c>
      <c r="G298">
        <v>1.633322771512701</v>
      </c>
      <c r="H298">
        <v>0.89591934810425322</v>
      </c>
      <c r="I298">
        <v>0.84736788790015793</v>
      </c>
      <c r="J298">
        <v>0.73236663077329767</v>
      </c>
      <c r="K298">
        <v>-2.9430724929720421E-2</v>
      </c>
      <c r="L298">
        <v>0.98266754274132995</v>
      </c>
      <c r="M298">
        <v>0.16363939290100599</v>
      </c>
      <c r="N298">
        <v>0.7895733466514876</v>
      </c>
      <c r="O298">
        <v>1.0484785920885322</v>
      </c>
      <c r="P298">
        <v>0.36369245885042845</v>
      </c>
      <c r="Q298">
        <v>0.58523987086847673</v>
      </c>
      <c r="R298">
        <v>0.6025058487875975</v>
      </c>
      <c r="S298">
        <v>0.56186781619496906</v>
      </c>
      <c r="T298">
        <v>0.59134594762286352</v>
      </c>
      <c r="U298">
        <v>0.76254648641681821</v>
      </c>
      <c r="V298">
        <v>0.70566788500714794</v>
      </c>
      <c r="W298">
        <v>0.75530868694704911</v>
      </c>
      <c r="X298">
        <v>0.78670513985334456</v>
      </c>
    </row>
    <row r="299" spans="1:24">
      <c r="A299" s="1" t="s">
        <v>7</v>
      </c>
      <c r="B299" s="1">
        <v>13089022302</v>
      </c>
      <c r="C299">
        <v>0.16173569150148118</v>
      </c>
      <c r="D299">
        <v>-0.50726480962793807</v>
      </c>
      <c r="E299">
        <v>0.93265234456054535</v>
      </c>
      <c r="F299">
        <v>-0.17748162818268906</v>
      </c>
      <c r="G299">
        <v>0.84766351741093493</v>
      </c>
      <c r="H299">
        <v>0.80040554356537763</v>
      </c>
      <c r="I299">
        <v>0.32486217271914763</v>
      </c>
      <c r="J299">
        <v>0.10573983781065759</v>
      </c>
      <c r="K299">
        <v>0.21907214996196042</v>
      </c>
      <c r="L299">
        <v>0.5658714209203316</v>
      </c>
      <c r="M299">
        <v>0.16363939290100599</v>
      </c>
      <c r="N299">
        <v>0.72786143488804211</v>
      </c>
      <c r="O299">
        <v>0.24415726686897582</v>
      </c>
      <c r="P299">
        <v>0.15364733292365923</v>
      </c>
      <c r="Q299">
        <v>0.31986279129357242</v>
      </c>
      <c r="R299">
        <v>0.34036754742097991</v>
      </c>
      <c r="S299">
        <v>0.29689446956431653</v>
      </c>
      <c r="T299">
        <v>0.32232635689542077</v>
      </c>
      <c r="U299">
        <v>0.68332916230736984</v>
      </c>
      <c r="V299">
        <v>0.62905638748328452</v>
      </c>
      <c r="W299">
        <v>0.69365677336113685</v>
      </c>
      <c r="X299">
        <v>0.71152204568066657</v>
      </c>
    </row>
    <row r="300" spans="1:24">
      <c r="A300" s="1" t="s">
        <v>7</v>
      </c>
      <c r="B300" s="1">
        <v>13089022401</v>
      </c>
      <c r="C300">
        <v>0.16173569150148118</v>
      </c>
      <c r="D300">
        <v>-0.50726480962793807</v>
      </c>
      <c r="E300">
        <v>1.5077047922201074</v>
      </c>
      <c r="F300">
        <v>-0.17748162818268906</v>
      </c>
      <c r="G300">
        <v>-8.0842873800242993E-2</v>
      </c>
      <c r="H300">
        <v>0.12234110591833233</v>
      </c>
      <c r="I300">
        <v>0.91268110229778432</v>
      </c>
      <c r="J300">
        <v>0.89025684632293922</v>
      </c>
      <c r="K300">
        <v>0.27429501104900084</v>
      </c>
      <c r="L300">
        <v>1.0606213816576868</v>
      </c>
      <c r="M300">
        <v>0.16363939290100599</v>
      </c>
      <c r="N300">
        <v>0.94385312606010097</v>
      </c>
      <c r="O300">
        <v>1.0772043537035165</v>
      </c>
      <c r="P300">
        <v>1.2788890789599239</v>
      </c>
      <c r="Q300">
        <v>0.62820093746375816</v>
      </c>
      <c r="R300">
        <v>0.27698191147526219</v>
      </c>
      <c r="S300">
        <v>0.74172441300987568</v>
      </c>
      <c r="T300">
        <v>0.86589648790613682</v>
      </c>
      <c r="U300">
        <v>0.77537073160791592</v>
      </c>
      <c r="V300">
        <v>0.61053155358458489</v>
      </c>
      <c r="W300">
        <v>0.79715630485159705</v>
      </c>
      <c r="X300">
        <v>0.86343397238729158</v>
      </c>
    </row>
    <row r="301" spans="1:24">
      <c r="A301" s="1" t="s">
        <v>7</v>
      </c>
      <c r="B301" s="1">
        <v>13089022402</v>
      </c>
      <c r="C301">
        <v>0.16173569150148118</v>
      </c>
      <c r="D301">
        <v>-0.50726480962793807</v>
      </c>
      <c r="E301">
        <v>1.6658442153264867</v>
      </c>
      <c r="F301">
        <v>-0.17748162818268906</v>
      </c>
      <c r="G301">
        <v>-0.54509606940583233</v>
      </c>
      <c r="H301">
        <v>-3.1</v>
      </c>
      <c r="I301">
        <v>0.68042228780641001</v>
      </c>
      <c r="J301">
        <v>1.2800483159611169</v>
      </c>
      <c r="K301">
        <v>-3.1</v>
      </c>
      <c r="L301">
        <v>0.61657860148170862</v>
      </c>
      <c r="M301">
        <v>0.16363939290100599</v>
      </c>
      <c r="N301">
        <v>0.91341886824209528</v>
      </c>
      <c r="O301">
        <v>0.90484978401361149</v>
      </c>
      <c r="P301">
        <v>0.58874080805768136</v>
      </c>
      <c r="Q301">
        <v>-6.2416831154111048E-3</v>
      </c>
      <c r="R301">
        <v>-0.26026290179744027</v>
      </c>
      <c r="S301">
        <v>-0.4011243608523915</v>
      </c>
      <c r="T301">
        <v>0.64266221330359852</v>
      </c>
      <c r="U301">
        <v>0.58598419233415766</v>
      </c>
      <c r="V301">
        <v>0.45351852089469036</v>
      </c>
      <c r="W301">
        <v>0.53124724364275355</v>
      </c>
      <c r="X301">
        <v>0.80104653270444626</v>
      </c>
    </row>
    <row r="302" spans="1:24">
      <c r="A302" s="1" t="s">
        <v>7</v>
      </c>
      <c r="B302" s="1">
        <v>13089022403</v>
      </c>
      <c r="C302">
        <v>0.16173569150148118</v>
      </c>
      <c r="D302">
        <v>-0.50726480962793807</v>
      </c>
      <c r="E302">
        <v>1.7856468085888955</v>
      </c>
      <c r="F302">
        <v>-0.17748162818268906</v>
      </c>
      <c r="G302">
        <v>1.5261874186806421</v>
      </c>
      <c r="H302">
        <v>0.8242839947000965</v>
      </c>
      <c r="I302">
        <v>0.75191011301131949</v>
      </c>
      <c r="J302">
        <v>1.1566965850629594</v>
      </c>
      <c r="K302">
        <v>1.0658226866299114</v>
      </c>
      <c r="L302">
        <v>1.1334791489276252</v>
      </c>
      <c r="M302">
        <v>0.16363939290100599</v>
      </c>
      <c r="N302">
        <v>1.1187035427231962</v>
      </c>
      <c r="O302">
        <v>1.2998290062196436</v>
      </c>
      <c r="P302">
        <v>1.2038729625575062</v>
      </c>
      <c r="Q302">
        <v>0.89625043584866659</v>
      </c>
      <c r="R302">
        <v>0.6235739412388297</v>
      </c>
      <c r="S302">
        <v>1.1186661402068321</v>
      </c>
      <c r="T302">
        <v>0.946511226100338</v>
      </c>
      <c r="U302">
        <v>0.85538579554993543</v>
      </c>
      <c r="V302">
        <v>0.71182516192641332</v>
      </c>
      <c r="W302">
        <v>0.8848601403036378</v>
      </c>
      <c r="X302">
        <v>0.88596342995196764</v>
      </c>
    </row>
    <row r="303" spans="1:24">
      <c r="A303" s="1" t="s">
        <v>7</v>
      </c>
      <c r="B303" s="1">
        <v>13089022500</v>
      </c>
      <c r="C303">
        <v>1.2946539247365969</v>
      </c>
      <c r="D303">
        <v>1.6531099749299569</v>
      </c>
      <c r="E303">
        <v>1.8862809869293193</v>
      </c>
      <c r="F303">
        <v>0.99725358242398077</v>
      </c>
      <c r="G303">
        <v>0.13342783186387491</v>
      </c>
      <c r="H303">
        <v>-0.45321314100736454</v>
      </c>
      <c r="I303">
        <v>-0.25290857002908484</v>
      </c>
      <c r="J303">
        <v>0.82117987701997108</v>
      </c>
      <c r="K303">
        <v>7.1811187063186219E-2</v>
      </c>
      <c r="L303">
        <v>0.50671304359872504</v>
      </c>
      <c r="M303">
        <v>0.92462305232857134</v>
      </c>
      <c r="N303">
        <v>0.76900270939700577</v>
      </c>
      <c r="O303">
        <v>1.2351960425859294</v>
      </c>
      <c r="P303">
        <v>0.54373113821623098</v>
      </c>
      <c r="Q303">
        <v>0.69531183288231169</v>
      </c>
      <c r="R303">
        <v>0.75122922712103979</v>
      </c>
      <c r="S303">
        <v>0.46656803589396079</v>
      </c>
      <c r="T303">
        <v>0.86813823563193437</v>
      </c>
      <c r="U303">
        <v>0.79540390690008089</v>
      </c>
      <c r="V303">
        <v>0.74913318813733787</v>
      </c>
      <c r="W303">
        <v>0.73313508384853088</v>
      </c>
      <c r="X303">
        <v>0.86406047520042983</v>
      </c>
    </row>
    <row r="304" spans="1:24">
      <c r="A304" s="1" t="s">
        <v>7</v>
      </c>
      <c r="B304" s="1">
        <v>13089022600</v>
      </c>
      <c r="C304">
        <v>1.2946539247365969</v>
      </c>
      <c r="D304">
        <v>1.6531099749299569</v>
      </c>
      <c r="E304">
        <v>1.6945968377094653</v>
      </c>
      <c r="F304">
        <v>0.99725358242398077</v>
      </c>
      <c r="G304">
        <v>0.3119867532506399</v>
      </c>
      <c r="H304">
        <v>0.76458786686329927</v>
      </c>
      <c r="I304">
        <v>1.0382834376778347</v>
      </c>
      <c r="J304">
        <v>1.0136085772210968</v>
      </c>
      <c r="K304">
        <v>-1.8192943862005452E-3</v>
      </c>
      <c r="L304">
        <v>1.217830543791476</v>
      </c>
      <c r="M304">
        <v>0.92462305232857134</v>
      </c>
      <c r="N304">
        <v>1.1495594986049189</v>
      </c>
      <c r="O304">
        <v>1.0412971516847862</v>
      </c>
      <c r="P304">
        <v>1.1438600694355721</v>
      </c>
      <c r="Q304">
        <v>0.97194110670543854</v>
      </c>
      <c r="R304">
        <v>1.107781768227396</v>
      </c>
      <c r="S304">
        <v>0.74320660887545742</v>
      </c>
      <c r="T304">
        <v>1.0648349430134623</v>
      </c>
      <c r="U304">
        <v>0.87798010706669194</v>
      </c>
      <c r="V304">
        <v>0.85333781591469415</v>
      </c>
      <c r="W304">
        <v>0.79750117052425518</v>
      </c>
      <c r="X304">
        <v>0.91903144231302136</v>
      </c>
    </row>
    <row r="305" spans="1:24">
      <c r="A305" s="1" t="s">
        <v>7</v>
      </c>
      <c r="B305" s="1">
        <v>13089022700</v>
      </c>
      <c r="C305">
        <v>1.2946539247365969</v>
      </c>
      <c r="D305">
        <v>1.6531099749299569</v>
      </c>
      <c r="E305">
        <v>1.8383599496243559</v>
      </c>
      <c r="F305">
        <v>0.99725358242398077</v>
      </c>
      <c r="G305">
        <v>0.45483389036005206</v>
      </c>
      <c r="H305">
        <v>1.1466430850188016</v>
      </c>
      <c r="I305">
        <v>0.77703058008732961</v>
      </c>
      <c r="J305">
        <v>0.84091615396367625</v>
      </c>
      <c r="K305">
        <v>-2.0226914748547563E-2</v>
      </c>
      <c r="L305">
        <v>0.84476091400790498</v>
      </c>
      <c r="M305">
        <v>0.92462305232857134</v>
      </c>
      <c r="N305">
        <v>0.34730464568012887</v>
      </c>
      <c r="O305">
        <v>1.2567403637971672</v>
      </c>
      <c r="P305">
        <v>0.45371179853332982</v>
      </c>
      <c r="Q305">
        <v>0.82224286191881335</v>
      </c>
      <c r="R305">
        <v>1.1659835695972962</v>
      </c>
      <c r="S305">
        <v>0.55515005107434456</v>
      </c>
      <c r="T305">
        <v>0.74559496508479939</v>
      </c>
      <c r="U305">
        <v>0.83329390283656957</v>
      </c>
      <c r="V305">
        <v>0.87034764293458633</v>
      </c>
      <c r="W305">
        <v>0.75374565021156759</v>
      </c>
      <c r="X305">
        <v>0.82981322121844181</v>
      </c>
    </row>
    <row r="306" spans="1:24">
      <c r="A306" s="1" t="s">
        <v>7</v>
      </c>
      <c r="B306" s="1">
        <v>13089022800</v>
      </c>
      <c r="C306">
        <v>1.2946539247365969</v>
      </c>
      <c r="D306">
        <v>1.6531099749299569</v>
      </c>
      <c r="E306">
        <v>1.6706363190569835</v>
      </c>
      <c r="F306">
        <v>0.99725358242398077</v>
      </c>
      <c r="G306">
        <v>1.4547638501259361</v>
      </c>
      <c r="H306">
        <v>0.78846631799801825</v>
      </c>
      <c r="I306">
        <v>0.33993445296475372</v>
      </c>
      <c r="J306">
        <v>0.5448719998080982</v>
      </c>
      <c r="K306">
        <v>0.94617315427465754</v>
      </c>
      <c r="L306">
        <v>0.53267512004615003</v>
      </c>
      <c r="M306">
        <v>0.92462305232857134</v>
      </c>
      <c r="N306">
        <v>0.92328248880561925</v>
      </c>
      <c r="O306">
        <v>0.74685809513119861</v>
      </c>
      <c r="P306">
        <v>-0.16142035596649509</v>
      </c>
      <c r="Q306">
        <v>0.81805633979651127</v>
      </c>
      <c r="R306">
        <v>1.1712597746051752</v>
      </c>
      <c r="S306">
        <v>0.67457342470963522</v>
      </c>
      <c r="T306">
        <v>0.60833582007472353</v>
      </c>
      <c r="U306">
        <v>0.83204419023748211</v>
      </c>
      <c r="V306">
        <v>0.87188964562854265</v>
      </c>
      <c r="W306">
        <v>0.78153214121197723</v>
      </c>
      <c r="X306">
        <v>0.79145331145332343</v>
      </c>
    </row>
    <row r="307" spans="1:24">
      <c r="A307" s="1" t="s">
        <v>7</v>
      </c>
      <c r="B307" s="1">
        <v>13089022900</v>
      </c>
      <c r="C307">
        <v>0.22988114913968341</v>
      </c>
      <c r="D307">
        <v>-0.34475874176296334</v>
      </c>
      <c r="E307">
        <v>-0.73020764992168818</v>
      </c>
      <c r="F307">
        <v>-9.7748469091738621E-2</v>
      </c>
      <c r="G307">
        <v>0.56196924319211095</v>
      </c>
      <c r="H307">
        <v>-4.727947171714339E-2</v>
      </c>
      <c r="I307">
        <v>-6.1993020251407981E-2</v>
      </c>
      <c r="J307">
        <v>-2.2545962323426282E-2</v>
      </c>
      <c r="K307">
        <v>8.1014997244359732E-2</v>
      </c>
      <c r="L307">
        <v>0.6841881755635445</v>
      </c>
      <c r="M307">
        <v>0.18242911288687202</v>
      </c>
      <c r="N307">
        <v>0.5530110182249468</v>
      </c>
      <c r="O307">
        <v>0.41651183655888069</v>
      </c>
      <c r="P307">
        <v>-0.20643002580794553</v>
      </c>
      <c r="Q307">
        <v>0.13797110772906926</v>
      </c>
      <c r="R307">
        <v>-7.001956577330673E-2</v>
      </c>
      <c r="S307">
        <v>0.24755240349482599</v>
      </c>
      <c r="T307">
        <v>0.23638048546568849</v>
      </c>
      <c r="U307">
        <v>0.62903294172636259</v>
      </c>
      <c r="V307">
        <v>0.50911828174902118</v>
      </c>
      <c r="W307">
        <v>0.68217624963243551</v>
      </c>
      <c r="X307">
        <v>0.68750269256224972</v>
      </c>
    </row>
    <row r="308" spans="1:24">
      <c r="A308" s="1" t="s">
        <v>7</v>
      </c>
      <c r="B308" s="1">
        <v>13089023000</v>
      </c>
      <c r="C308">
        <v>0.16173569150148118</v>
      </c>
      <c r="D308">
        <v>-0.50726480962793807</v>
      </c>
      <c r="E308">
        <v>-0.97939704390749838</v>
      </c>
      <c r="F308">
        <v>-0.17748162818268906</v>
      </c>
      <c r="G308">
        <v>0.45483389036005206</v>
      </c>
      <c r="H308">
        <v>1.0750077316146449</v>
      </c>
      <c r="I308">
        <v>0.78033140946111734</v>
      </c>
      <c r="J308">
        <v>1.2948505236688959</v>
      </c>
      <c r="K308">
        <v>-9.3857396197934331E-2</v>
      </c>
      <c r="L308">
        <v>1.0796450255649634</v>
      </c>
      <c r="M308">
        <v>0.16363939290100599</v>
      </c>
      <c r="N308">
        <v>1.0878475868414736</v>
      </c>
      <c r="O308">
        <v>0.75403953553494463</v>
      </c>
      <c r="P308">
        <v>-0.98659763639308917</v>
      </c>
      <c r="Q308">
        <v>0.37677999061986894</v>
      </c>
      <c r="R308">
        <v>0.11539503445988143</v>
      </c>
      <c r="S308">
        <v>0.76021271767864163</v>
      </c>
      <c r="T308">
        <v>0.25473221972108384</v>
      </c>
      <c r="U308">
        <v>0.70031943227965143</v>
      </c>
      <c r="V308">
        <v>0.56330681548330586</v>
      </c>
      <c r="W308">
        <v>0.80145801812307416</v>
      </c>
      <c r="X308">
        <v>0.69263146463800984</v>
      </c>
    </row>
    <row r="309" spans="1:24">
      <c r="A309" s="1" t="s">
        <v>7</v>
      </c>
      <c r="B309" s="1">
        <v>13089023101</v>
      </c>
      <c r="C309">
        <v>-1.7293007579586372</v>
      </c>
      <c r="D309">
        <v>-1.2242033443263547</v>
      </c>
      <c r="E309">
        <v>-1.7125889146734399</v>
      </c>
      <c r="F309">
        <v>-1.5116831569712597</v>
      </c>
      <c r="G309">
        <v>-0.72365499079259732</v>
      </c>
      <c r="H309">
        <v>0.7407094157285804</v>
      </c>
      <c r="I309">
        <v>0.24447667807591539</v>
      </c>
      <c r="J309">
        <v>-0.31365604724307811</v>
      </c>
      <c r="K309">
        <v>-1.0878688957646589</v>
      </c>
      <c r="L309">
        <v>-3.5876201504479976E-4</v>
      </c>
      <c r="M309">
        <v>-1.7153326056855733</v>
      </c>
      <c r="N309">
        <v>-0.8355069964525742</v>
      </c>
      <c r="O309">
        <v>-6.4644670492103956E-2</v>
      </c>
      <c r="P309">
        <v>-1.5717233443319467</v>
      </c>
      <c r="Q309">
        <v>-0.7864247799518157</v>
      </c>
      <c r="R309">
        <v>-0.84517786727397037</v>
      </c>
      <c r="S309">
        <v>-0.46729456834092725</v>
      </c>
      <c r="T309">
        <v>-1.0468019042405496</v>
      </c>
      <c r="U309">
        <v>0.35309287652872412</v>
      </c>
      <c r="V309">
        <v>0.28257359908944663</v>
      </c>
      <c r="W309">
        <v>0.51585128036599592</v>
      </c>
      <c r="X309">
        <v>0.32889080788449648</v>
      </c>
    </row>
    <row r="310" spans="1:24">
      <c r="A310" s="1" t="s">
        <v>7</v>
      </c>
      <c r="B310" s="1">
        <v>13089023102</v>
      </c>
      <c r="C310">
        <v>-0.81785526204767922</v>
      </c>
      <c r="D310">
        <v>-0.8800728476711146</v>
      </c>
      <c r="E310">
        <v>-1.3915179647301845</v>
      </c>
      <c r="F310">
        <v>-1.0385997463649537</v>
      </c>
      <c r="G310">
        <v>-1.6164495977264224</v>
      </c>
      <c r="H310">
        <v>0.71683096459386142</v>
      </c>
      <c r="I310">
        <v>-0.35339043833312528</v>
      </c>
      <c r="J310">
        <v>-0.39260115501789861</v>
      </c>
      <c r="K310">
        <v>-0.60927076634364363</v>
      </c>
      <c r="L310">
        <v>-0.10177312313779871</v>
      </c>
      <c r="M310">
        <v>-0.6537134264841562</v>
      </c>
      <c r="N310">
        <v>-0.37266765822673398</v>
      </c>
      <c r="O310">
        <v>-0.12927763412581822</v>
      </c>
      <c r="P310">
        <v>-0.47648804485664914</v>
      </c>
      <c r="Q310">
        <v>-0.51488016663054548</v>
      </c>
      <c r="R310">
        <v>-0.76872212746851687</v>
      </c>
      <c r="S310">
        <v>-0.36788168149978029</v>
      </c>
      <c r="T310">
        <v>-0.40803669092333933</v>
      </c>
      <c r="U310">
        <v>0.43415126212141919</v>
      </c>
      <c r="V310">
        <v>0.304918249566901</v>
      </c>
      <c r="W310">
        <v>0.5389818887339376</v>
      </c>
      <c r="X310">
        <v>0.50740697117653877</v>
      </c>
    </row>
    <row r="311" spans="1:24">
      <c r="A311" s="1" t="s">
        <v>7</v>
      </c>
      <c r="B311" s="1">
        <v>13089023107</v>
      </c>
      <c r="C311">
        <v>-1.5504189316583563</v>
      </c>
      <c r="D311">
        <v>-1.2242033443263547</v>
      </c>
      <c r="E311">
        <v>-1.5975784251415277</v>
      </c>
      <c r="F311">
        <v>-1.469158805456086</v>
      </c>
      <c r="G311">
        <v>-1.4736024606170102</v>
      </c>
      <c r="H311">
        <v>0.33477574643835917</v>
      </c>
      <c r="I311">
        <v>-0.67995651032125659</v>
      </c>
      <c r="J311">
        <v>-0.93041470173386553</v>
      </c>
      <c r="K311">
        <v>-2.026657534244344</v>
      </c>
      <c r="L311">
        <v>-0.57504014171065054</v>
      </c>
      <c r="M311">
        <v>-1.0858769861590689</v>
      </c>
      <c r="N311">
        <v>-0.67094189841672003</v>
      </c>
      <c r="O311">
        <v>-0.21545491897077065</v>
      </c>
      <c r="P311">
        <v>-0.70153639406390178</v>
      </c>
      <c r="Q311">
        <v>-0.98004314880196253</v>
      </c>
      <c r="R311">
        <v>-1.0943061044403188</v>
      </c>
      <c r="S311">
        <v>-1.1773707925629535</v>
      </c>
      <c r="T311">
        <v>-0.66845254940261534</v>
      </c>
      <c r="U311">
        <v>0.29529614026456008</v>
      </c>
      <c r="V311">
        <v>0.20976437119221911</v>
      </c>
      <c r="W311">
        <v>0.35063633111991588</v>
      </c>
      <c r="X311">
        <v>0.43462836810468103</v>
      </c>
    </row>
    <row r="312" spans="1:24">
      <c r="A312" s="1" t="s">
        <v>7</v>
      </c>
      <c r="B312" s="1">
        <v>13089023108</v>
      </c>
      <c r="C312">
        <v>-1.3119098299246474</v>
      </c>
      <c r="D312">
        <v>-1.2242033443263547</v>
      </c>
      <c r="E312">
        <v>-1.3963100684606811</v>
      </c>
      <c r="F312">
        <v>-1.416003366062119</v>
      </c>
      <c r="G312">
        <v>-0.97363748073406808</v>
      </c>
      <c r="H312">
        <v>0.3944718742751564</v>
      </c>
      <c r="I312">
        <v>-1.6948233801920647</v>
      </c>
      <c r="J312">
        <v>-1.0636345711038755</v>
      </c>
      <c r="K312">
        <v>-1.3823908215622074</v>
      </c>
      <c r="L312">
        <v>-0.71025928987432263</v>
      </c>
      <c r="M312">
        <v>-0.33428818672443728</v>
      </c>
      <c r="N312">
        <v>-0.660656579789479</v>
      </c>
      <c r="O312">
        <v>-0.84024023409667636</v>
      </c>
      <c r="P312">
        <v>-2.1568490522708048</v>
      </c>
      <c r="Q312">
        <v>-1.0463399736775318</v>
      </c>
      <c r="R312">
        <v>-1.0889165136321113</v>
      </c>
      <c r="S312">
        <v>-1.0520948941801351</v>
      </c>
      <c r="T312">
        <v>-0.99800851322034934</v>
      </c>
      <c r="U312">
        <v>0.27550597198021526</v>
      </c>
      <c r="V312">
        <v>0.21133951156928349</v>
      </c>
      <c r="W312">
        <v>0.37978454153317248</v>
      </c>
      <c r="X312">
        <v>0.34252713118034411</v>
      </c>
    </row>
    <row r="313" spans="1:24">
      <c r="A313" s="1" t="s">
        <v>7</v>
      </c>
      <c r="B313" s="1">
        <v>13089023111</v>
      </c>
      <c r="C313">
        <v>-1.7293007579586372</v>
      </c>
      <c r="D313">
        <v>-1.2242033443263547</v>
      </c>
      <c r="E313">
        <v>-0.9458523177940239</v>
      </c>
      <c r="F313">
        <v>-1.5116831569712597</v>
      </c>
      <c r="G313">
        <v>-2.4735324203828939</v>
      </c>
      <c r="H313">
        <v>-1.5635611187717935</v>
      </c>
      <c r="I313">
        <v>-0.15745079514024632</v>
      </c>
      <c r="J313">
        <v>7.6135422395099711E-2</v>
      </c>
      <c r="K313">
        <v>-8.4653586016760818E-2</v>
      </c>
      <c r="L313">
        <v>-0.41446740326629022</v>
      </c>
      <c r="M313">
        <v>-1.7059377456926401</v>
      </c>
      <c r="N313">
        <v>-0.39323829548121586</v>
      </c>
      <c r="O313">
        <v>-0.6247970219842951</v>
      </c>
      <c r="P313">
        <v>-1.3316717718442106</v>
      </c>
      <c r="Q313">
        <v>-0.84237755692085214</v>
      </c>
      <c r="R313">
        <v>-1.3722262730493155</v>
      </c>
      <c r="S313">
        <v>-0.14099518896265043</v>
      </c>
      <c r="T313">
        <v>-1.0139112087505904</v>
      </c>
      <c r="U313">
        <v>0.33639049486456557</v>
      </c>
      <c r="V313">
        <v>0.12854052790713666</v>
      </c>
      <c r="W313">
        <v>0.59177205276204925</v>
      </c>
      <c r="X313">
        <v>0.33808279367906202</v>
      </c>
    </row>
    <row r="314" spans="1:24">
      <c r="A314" s="1" t="s">
        <v>7</v>
      </c>
      <c r="B314" s="1">
        <v>13089023112</v>
      </c>
      <c r="C314">
        <v>-1.7293007579586372</v>
      </c>
      <c r="D314">
        <v>-1.2242033443263547</v>
      </c>
      <c r="E314">
        <v>-1.2621311640067832</v>
      </c>
      <c r="F314">
        <v>-1.5116831569712597</v>
      </c>
      <c r="G314">
        <v>-1.187908186398186</v>
      </c>
      <c r="H314">
        <v>0.89591934810425322</v>
      </c>
      <c r="I314">
        <v>-2.2725941229402973</v>
      </c>
      <c r="J314">
        <v>-1.7396020564257786</v>
      </c>
      <c r="K314">
        <v>-1.6861165575409285</v>
      </c>
      <c r="L314">
        <v>-0.43982099354697879</v>
      </c>
      <c r="M314">
        <v>-1.7153326056855733</v>
      </c>
      <c r="N314">
        <v>-0.33152638371777032</v>
      </c>
      <c r="O314">
        <v>-0.81869591288543786</v>
      </c>
      <c r="P314">
        <v>-1.5567201210514634</v>
      </c>
      <c r="Q314">
        <v>-1.1928797663273631</v>
      </c>
      <c r="R314">
        <v>-1.1845573406424665</v>
      </c>
      <c r="S314">
        <v>-1.2885132025045618</v>
      </c>
      <c r="T314">
        <v>-1.1055687558350611</v>
      </c>
      <c r="U314">
        <v>0.23176259268058555</v>
      </c>
      <c r="V314">
        <v>0.18338790379779446</v>
      </c>
      <c r="W314">
        <v>0.3247765896003233</v>
      </c>
      <c r="X314">
        <v>0.31246719454944272</v>
      </c>
    </row>
    <row r="315" spans="1:24">
      <c r="A315" s="1" t="s">
        <v>7</v>
      </c>
      <c r="B315" s="1">
        <v>13089023113</v>
      </c>
      <c r="C315">
        <v>-0.32380069417071161</v>
      </c>
      <c r="D315">
        <v>-0.68888923841820349</v>
      </c>
      <c r="E315">
        <v>-1.1902496080493379</v>
      </c>
      <c r="F315">
        <v>-0.66651167060718508</v>
      </c>
      <c r="G315">
        <v>-1.7950085191131875</v>
      </c>
      <c r="H315">
        <v>0.20344426519740524</v>
      </c>
      <c r="I315">
        <v>-0.8055588457013072</v>
      </c>
      <c r="J315">
        <v>-1.1968544404738857</v>
      </c>
      <c r="K315">
        <v>-1.870192761164396</v>
      </c>
      <c r="L315">
        <v>-0.68490569959363412</v>
      </c>
      <c r="M315">
        <v>-0.20276014682337618</v>
      </c>
      <c r="N315">
        <v>-0.78408040331636975</v>
      </c>
      <c r="O315">
        <v>-0.96950616136410483</v>
      </c>
      <c r="P315">
        <v>-1.6767459072953312</v>
      </c>
      <c r="Q315">
        <v>-0.9704306268239159</v>
      </c>
      <c r="R315">
        <v>-0.75236775869464678</v>
      </c>
      <c r="S315">
        <v>-1.2506509670773054</v>
      </c>
      <c r="T315">
        <v>-0.90827315469979553</v>
      </c>
      <c r="U315">
        <v>0.29816556014914053</v>
      </c>
      <c r="V315">
        <v>0.30969791234907246</v>
      </c>
      <c r="W315">
        <v>0.33358607665407003</v>
      </c>
      <c r="X315">
        <v>0.36760553492048331</v>
      </c>
    </row>
    <row r="316" spans="1:24">
      <c r="A316" s="1" t="s">
        <v>7</v>
      </c>
      <c r="B316" s="1">
        <v>13089023114</v>
      </c>
      <c r="C316">
        <v>-1.8826280376445932</v>
      </c>
      <c r="D316">
        <v>-1.4536236754298479</v>
      </c>
      <c r="E316">
        <v>-0.69666292380821371</v>
      </c>
      <c r="F316">
        <v>-1.3362702069711687</v>
      </c>
      <c r="G316">
        <v>-1.9378556562225988</v>
      </c>
      <c r="H316">
        <v>0.96755470150841005</v>
      </c>
      <c r="I316">
        <v>-0.1373544214794383</v>
      </c>
      <c r="J316">
        <v>-0.14096362398565759</v>
      </c>
      <c r="K316">
        <v>-0.50802885435073641</v>
      </c>
      <c r="L316">
        <v>-0.33840663242422453</v>
      </c>
      <c r="M316">
        <v>-0.88858492630747865</v>
      </c>
      <c r="N316">
        <v>-8.4678736663988757E-2</v>
      </c>
      <c r="O316">
        <v>-0.64634134319553305</v>
      </c>
      <c r="P316">
        <v>-2.0818329358683871</v>
      </c>
      <c r="Q316">
        <v>-0.72658513700242011</v>
      </c>
      <c r="R316">
        <v>-0.92526288857820727</v>
      </c>
      <c r="S316">
        <v>-0.32913303692020618</v>
      </c>
      <c r="T316">
        <v>-0.92535948550884695</v>
      </c>
      <c r="U316">
        <v>0.37095552087506062</v>
      </c>
      <c r="V316">
        <v>0.25916826923355774</v>
      </c>
      <c r="W316">
        <v>0.54799761849532025</v>
      </c>
      <c r="X316">
        <v>0.36283040603559874</v>
      </c>
    </row>
    <row r="317" spans="1:24">
      <c r="A317" s="1" t="s">
        <v>7</v>
      </c>
      <c r="B317" s="1">
        <v>13089023115</v>
      </c>
      <c r="C317">
        <v>-1.7293007579586372</v>
      </c>
      <c r="D317">
        <v>-1.2242033443263547</v>
      </c>
      <c r="E317">
        <v>-1.6742520848294691</v>
      </c>
      <c r="F317">
        <v>-1.5116831569712597</v>
      </c>
      <c r="G317">
        <v>-0.45320964846020273</v>
      </c>
      <c r="H317">
        <v>-1.0968926090204147</v>
      </c>
      <c r="I317">
        <v>-1.4825453852129493</v>
      </c>
      <c r="J317">
        <v>-1.3929343519095967</v>
      </c>
      <c r="K317">
        <v>-1.1435887626014829</v>
      </c>
      <c r="L317">
        <v>-1.9626421377727319</v>
      </c>
      <c r="M317">
        <v>-1.7153326056855733</v>
      </c>
      <c r="N317">
        <v>-1.9051801336856276</v>
      </c>
      <c r="O317">
        <v>-1.8215840652685726</v>
      </c>
      <c r="P317">
        <v>-0.39875634504046392</v>
      </c>
      <c r="Q317">
        <v>-1.4234110597166001</v>
      </c>
      <c r="R317">
        <v>-1.3102981409684697</v>
      </c>
      <c r="S317">
        <v>-1.4997217507612703</v>
      </c>
      <c r="T317">
        <v>-1.4602132874200595</v>
      </c>
      <c r="U317">
        <v>0.16294703326965701</v>
      </c>
      <c r="V317">
        <v>0.14663939752227864</v>
      </c>
      <c r="W317">
        <v>0.2756342462993604</v>
      </c>
      <c r="X317">
        <v>0.21335443795100559</v>
      </c>
    </row>
    <row r="318" spans="1:24">
      <c r="A318" s="1" t="s">
        <v>7</v>
      </c>
      <c r="B318" s="1">
        <v>13089023204</v>
      </c>
      <c r="C318">
        <v>-1.8400371266207167</v>
      </c>
      <c r="D318">
        <v>-1.4727420363551393</v>
      </c>
      <c r="E318">
        <v>-0.88355496929757138</v>
      </c>
      <c r="F318">
        <v>-1.2884303115165985</v>
      </c>
      <c r="G318">
        <v>-0.75936677506995021</v>
      </c>
      <c r="H318">
        <v>0.38253264870779685</v>
      </c>
      <c r="I318">
        <v>-0.1725230753858524</v>
      </c>
      <c r="J318">
        <v>-0.29885383953529898</v>
      </c>
      <c r="K318">
        <v>-2.0226914748547563E-2</v>
      </c>
      <c r="L318">
        <v>1.6543631505414286E-2</v>
      </c>
      <c r="M318">
        <v>-0.82282090635694816</v>
      </c>
      <c r="N318">
        <v>-0.10524937391847065</v>
      </c>
      <c r="O318">
        <v>0.33033455171392823</v>
      </c>
      <c r="P318">
        <v>-1.4216911115271114</v>
      </c>
      <c r="Q318">
        <v>-0.4892399318496552</v>
      </c>
      <c r="R318">
        <v>-0.86201737793400446</v>
      </c>
      <c r="S318">
        <v>-0.10084570759281075</v>
      </c>
      <c r="T318">
        <v>-0.50485671002215049</v>
      </c>
      <c r="U318">
        <v>0.44180509112629696</v>
      </c>
      <c r="V318">
        <v>0.27765215066886662</v>
      </c>
      <c r="W318">
        <v>0.60111371820654735</v>
      </c>
      <c r="X318">
        <v>0.4803486123632531</v>
      </c>
    </row>
    <row r="319" spans="1:24">
      <c r="A319" s="1" t="s">
        <v>7</v>
      </c>
      <c r="B319" s="1">
        <v>13089023206</v>
      </c>
      <c r="C319">
        <v>-1.6185643892965587</v>
      </c>
      <c r="D319">
        <v>-1.1859666224757726</v>
      </c>
      <c r="E319">
        <v>-0.95064442152452033</v>
      </c>
      <c r="F319">
        <v>-1.4106878221227224</v>
      </c>
      <c r="G319">
        <v>-0.18797822663230224</v>
      </c>
      <c r="H319">
        <v>-0.19055017852545672</v>
      </c>
      <c r="I319">
        <v>-6.7279926841856737E-3</v>
      </c>
      <c r="J319">
        <v>-0.10149107009824698</v>
      </c>
      <c r="K319">
        <v>-1.1707031873952198</v>
      </c>
      <c r="L319">
        <v>9.2604402347479645E-2</v>
      </c>
      <c r="M319">
        <v>-0.82282090635694816</v>
      </c>
      <c r="N319">
        <v>0.35758996430736972</v>
      </c>
      <c r="O319">
        <v>-0.28008788260448514</v>
      </c>
      <c r="P319">
        <v>-1.7067523538562988</v>
      </c>
      <c r="Q319">
        <v>-0.59974383544422016</v>
      </c>
      <c r="R319">
        <v>-0.79301709332307424</v>
      </c>
      <c r="S319">
        <v>-0.39319661838199571</v>
      </c>
      <c r="T319">
        <v>-0.61301779462759054</v>
      </c>
      <c r="U319">
        <v>0.40881873239316047</v>
      </c>
      <c r="V319">
        <v>0.29781789945894149</v>
      </c>
      <c r="W319">
        <v>0.53309180838834469</v>
      </c>
      <c r="X319">
        <v>0.45012075799874102</v>
      </c>
    </row>
    <row r="320" spans="1:24">
      <c r="A320" s="1" t="s">
        <v>7</v>
      </c>
      <c r="B320" s="1">
        <v>13089023208</v>
      </c>
      <c r="C320">
        <v>0.12766296268237948</v>
      </c>
      <c r="D320">
        <v>-1.0808156373866713</v>
      </c>
      <c r="E320">
        <v>-1.2812995789287684</v>
      </c>
      <c r="F320">
        <v>-1.0651774660619373</v>
      </c>
      <c r="G320">
        <v>-1.7592967348358339</v>
      </c>
      <c r="H320">
        <v>1.0630685060472855</v>
      </c>
      <c r="I320">
        <v>-0.64478785641484238</v>
      </c>
      <c r="J320">
        <v>-0.48141440126457219</v>
      </c>
      <c r="K320">
        <v>-1.0234422244964456</v>
      </c>
      <c r="L320">
        <v>0.10105559910770925</v>
      </c>
      <c r="M320">
        <v>-5.4680869717858875E-3</v>
      </c>
      <c r="N320">
        <v>0.39873123881633338</v>
      </c>
      <c r="O320">
        <v>-0.22981779977826294</v>
      </c>
      <c r="P320">
        <v>-0.37146548189326428</v>
      </c>
      <c r="Q320">
        <v>-0.3942960362358725</v>
      </c>
      <c r="R320">
        <v>-0.66294940069976982</v>
      </c>
      <c r="S320">
        <v>-0.46793367555110282</v>
      </c>
      <c r="T320">
        <v>-5.200503245674494E-2</v>
      </c>
      <c r="U320">
        <v>0.47014665462190303</v>
      </c>
      <c r="V320">
        <v>0.33583096607070939</v>
      </c>
      <c r="W320">
        <v>0.51570257792858132</v>
      </c>
      <c r="X320">
        <v>0.60690738909988706</v>
      </c>
    </row>
    <row r="321" spans="1:24">
      <c r="A321" s="1" t="s">
        <v>7</v>
      </c>
      <c r="B321" s="1">
        <v>13089023209</v>
      </c>
      <c r="C321">
        <v>0.33209933559698734</v>
      </c>
      <c r="D321">
        <v>-0.97566465229757016</v>
      </c>
      <c r="E321">
        <v>-1.1087838446309</v>
      </c>
      <c r="F321">
        <v>-1.1502261690922841</v>
      </c>
      <c r="G321">
        <v>-0.86650212790200876</v>
      </c>
      <c r="H321">
        <v>0.87204089696953435</v>
      </c>
      <c r="I321">
        <v>0.74688601959611756</v>
      </c>
      <c r="J321">
        <v>0.26363005336029915</v>
      </c>
      <c r="K321">
        <v>0.84493124228175021</v>
      </c>
      <c r="L321">
        <v>0.13486038614862714</v>
      </c>
      <c r="M321">
        <v>3.2111352999946233E-2</v>
      </c>
      <c r="N321">
        <v>0.45015783195253783</v>
      </c>
      <c r="O321">
        <v>4.3076935564086642E-2</v>
      </c>
      <c r="P321">
        <v>-1.2116459856003421</v>
      </c>
      <c r="Q321">
        <v>-2.1421811816435498E-2</v>
      </c>
      <c r="R321">
        <v>-0.30716436310858913</v>
      </c>
      <c r="S321">
        <v>0.41447389393022549</v>
      </c>
      <c r="T321">
        <v>-0.17157496627094285</v>
      </c>
      <c r="U321">
        <v>0.58145279430513996</v>
      </c>
      <c r="V321">
        <v>0.43981128632281702</v>
      </c>
      <c r="W321">
        <v>0.72101422875302856</v>
      </c>
      <c r="X321">
        <v>0.5734910956252548</v>
      </c>
    </row>
    <row r="322" spans="1:24">
      <c r="A322" s="1" t="s">
        <v>7</v>
      </c>
      <c r="B322" s="1">
        <v>13089023210</v>
      </c>
      <c r="C322">
        <v>-0.28972796535161111</v>
      </c>
      <c r="D322">
        <v>-0.8896320281337603</v>
      </c>
      <c r="E322">
        <v>-1.041694392403951</v>
      </c>
      <c r="F322">
        <v>-1.2777992236378051</v>
      </c>
      <c r="G322">
        <v>-1.5450260291717159</v>
      </c>
      <c r="H322">
        <v>0.51386412994875086</v>
      </c>
      <c r="I322">
        <v>-0.23281219636827663</v>
      </c>
      <c r="J322">
        <v>-0.24457907794010961</v>
      </c>
      <c r="K322">
        <v>-0.83016221069180463</v>
      </c>
      <c r="L322">
        <v>0.53206663387941355</v>
      </c>
      <c r="M322">
        <v>6.0295932978744651E-2</v>
      </c>
      <c r="N322">
        <v>0.37816060156185166</v>
      </c>
      <c r="O322">
        <v>-4.3100349280865792E-2</v>
      </c>
      <c r="P322">
        <v>-1.0916201993564738</v>
      </c>
      <c r="Q322">
        <v>-0.34512050432746849</v>
      </c>
      <c r="R322">
        <v>-0.68040395787405272</v>
      </c>
      <c r="S322">
        <v>-0.18089155158416692</v>
      </c>
      <c r="T322">
        <v>-0.17406600352418583</v>
      </c>
      <c r="U322">
        <v>0.48482597076963774</v>
      </c>
      <c r="V322">
        <v>0.33072976660170267</v>
      </c>
      <c r="W322">
        <v>0.58248928099647057</v>
      </c>
      <c r="X322">
        <v>0.57279492369260188</v>
      </c>
    </row>
    <row r="323" spans="1:24">
      <c r="A323" s="1" t="s">
        <v>7</v>
      </c>
      <c r="B323" s="1">
        <v>13089023211</v>
      </c>
      <c r="C323">
        <v>-1.2352461900816698</v>
      </c>
      <c r="D323">
        <v>-0.899191208596406</v>
      </c>
      <c r="E323">
        <v>-1.0656549110564326</v>
      </c>
      <c r="F323">
        <v>-1.3362702069711687</v>
      </c>
      <c r="G323">
        <v>-1.1521964021208331</v>
      </c>
      <c r="H323">
        <v>-0.81138990802814803</v>
      </c>
      <c r="I323">
        <v>0.61123549738566285</v>
      </c>
      <c r="J323">
        <v>0.46099282279735115</v>
      </c>
      <c r="K323">
        <v>0.38474073322308161</v>
      </c>
      <c r="L323">
        <v>0.16021397642931567</v>
      </c>
      <c r="M323">
        <v>5.0901072985810952E-2</v>
      </c>
      <c r="N323">
        <v>0.70729079763356029</v>
      </c>
      <c r="O323">
        <v>6.4621256775324806E-2</v>
      </c>
      <c r="P323">
        <v>-1.4366943348075951</v>
      </c>
      <c r="Q323">
        <v>-0.21979973968534072</v>
      </c>
      <c r="R323">
        <v>-0.84124476135271364</v>
      </c>
      <c r="S323">
        <v>0.33531584414991616</v>
      </c>
      <c r="T323">
        <v>-0.15347030185322477</v>
      </c>
      <c r="U323">
        <v>0.52223528903556293</v>
      </c>
      <c r="V323">
        <v>0.28372307298538846</v>
      </c>
      <c r="W323">
        <v>0.70259635651515562</v>
      </c>
      <c r="X323">
        <v>0.57855081891976046</v>
      </c>
    </row>
    <row r="324" spans="1:24">
      <c r="A324" s="1" t="s">
        <v>7</v>
      </c>
      <c r="B324" s="1">
        <v>13089023212</v>
      </c>
      <c r="C324">
        <v>-1.1159916392148155</v>
      </c>
      <c r="D324">
        <v>-0.899191208596406</v>
      </c>
      <c r="E324">
        <v>-1.3819337572691919</v>
      </c>
      <c r="F324">
        <v>-1.3309546630317721</v>
      </c>
      <c r="G324">
        <v>-1.187908186398186</v>
      </c>
      <c r="H324">
        <v>0.33477574643835917</v>
      </c>
      <c r="I324">
        <v>7.8681595374248653E-2</v>
      </c>
      <c r="J324">
        <v>-0.3728648780741935</v>
      </c>
      <c r="K324">
        <v>-0.3791755118143092</v>
      </c>
      <c r="L324">
        <v>0.37149389543505312</v>
      </c>
      <c r="M324">
        <v>5.0901072985810952E-2</v>
      </c>
      <c r="N324">
        <v>0.4604431505797788</v>
      </c>
      <c r="O324">
        <v>-0.39499092906442163</v>
      </c>
      <c r="P324">
        <v>-2.1268426057098373</v>
      </c>
      <c r="Q324">
        <v>-0.47184858227163412</v>
      </c>
      <c r="R324">
        <v>-0.78607458752825188</v>
      </c>
      <c r="S324">
        <v>-0.12684883148448317</v>
      </c>
      <c r="T324">
        <v>-0.50262232780216731</v>
      </c>
      <c r="U324">
        <v>0.44699655746705885</v>
      </c>
      <c r="V324">
        <v>0.29984688859458708</v>
      </c>
      <c r="W324">
        <v>0.59506351592198392</v>
      </c>
      <c r="X324">
        <v>0.48097305673330254</v>
      </c>
    </row>
    <row r="325" spans="1:24">
      <c r="A325" s="1" t="s">
        <v>7</v>
      </c>
      <c r="B325" s="1">
        <v>13089023213</v>
      </c>
      <c r="C325">
        <v>-1.7293007579586372</v>
      </c>
      <c r="D325">
        <v>-1.2242033443263547</v>
      </c>
      <c r="E325">
        <v>-1.2860916826592648</v>
      </c>
      <c r="F325">
        <v>-1.5116831569712597</v>
      </c>
      <c r="G325">
        <v>-0.68794320651524377</v>
      </c>
      <c r="H325">
        <v>-0.27412475749697279</v>
      </c>
      <c r="I325">
        <v>-0.1373544214794383</v>
      </c>
      <c r="J325">
        <v>-0.4567440550849407</v>
      </c>
      <c r="K325">
        <v>-1.6032822659103683</v>
      </c>
      <c r="L325">
        <v>9.2604402347479645E-2</v>
      </c>
      <c r="M325">
        <v>-1.7153326056855733</v>
      </c>
      <c r="N325">
        <v>5.9315724117383853E-2</v>
      </c>
      <c r="O325">
        <v>0.45241903857761084</v>
      </c>
      <c r="P325">
        <v>-0.13141390940552788</v>
      </c>
      <c r="Q325">
        <v>-0.65607728750533145</v>
      </c>
      <c r="R325">
        <v>-0.97867161820102455</v>
      </c>
      <c r="S325">
        <v>-0.65580730621594319</v>
      </c>
      <c r="T325">
        <v>-0.33375293809902662</v>
      </c>
      <c r="U325">
        <v>0.39200271596371772</v>
      </c>
      <c r="V325">
        <v>0.24355924630207618</v>
      </c>
      <c r="W325">
        <v>0.47198961966276148</v>
      </c>
      <c r="X325">
        <v>0.52816710380847254</v>
      </c>
    </row>
    <row r="326" spans="1:24">
      <c r="A326" s="1" t="s">
        <v>7</v>
      </c>
      <c r="B326" s="1">
        <v>13089023214</v>
      </c>
      <c r="C326">
        <v>-1.2352461900816698</v>
      </c>
      <c r="D326">
        <v>-0.899191208596406</v>
      </c>
      <c r="E326">
        <v>-1.0081496662904765</v>
      </c>
      <c r="F326">
        <v>-1.3362702069711687</v>
      </c>
      <c r="G326">
        <v>-1.6521613820037753</v>
      </c>
      <c r="H326">
        <v>-0.25024630636225398</v>
      </c>
      <c r="I326">
        <v>8.8729782204652663E-2</v>
      </c>
      <c r="J326">
        <v>-0.14096362398565759</v>
      </c>
      <c r="K326">
        <v>-0.5724555256189503</v>
      </c>
      <c r="L326">
        <v>0.29543312459298759</v>
      </c>
      <c r="M326">
        <v>5.0901072985810952E-2</v>
      </c>
      <c r="N326">
        <v>-9.4964055291229615E-2</v>
      </c>
      <c r="O326">
        <v>-0.68942998561800939</v>
      </c>
      <c r="P326">
        <v>-0.44648159829568196</v>
      </c>
      <c r="Q326">
        <v>-0.44441863781007873</v>
      </c>
      <c r="R326">
        <v>-0.89893359687158525</v>
      </c>
      <c r="S326">
        <v>-0.13932867500387341</v>
      </c>
      <c r="T326">
        <v>-0.29499364155477753</v>
      </c>
      <c r="U326">
        <v>0.45518463009260707</v>
      </c>
      <c r="V326">
        <v>0.26686316332522986</v>
      </c>
      <c r="W326">
        <v>0.59215980411848834</v>
      </c>
      <c r="X326">
        <v>0.53899919166598986</v>
      </c>
    </row>
    <row r="327" spans="1:24">
      <c r="A327" s="1" t="s">
        <v>7</v>
      </c>
      <c r="B327" s="1">
        <v>13089023303</v>
      </c>
      <c r="C327">
        <v>-0.57934616031397079</v>
      </c>
      <c r="D327">
        <v>-1.023460554610798</v>
      </c>
      <c r="E327">
        <v>-1.35797323861671</v>
      </c>
      <c r="F327">
        <v>-0.85255570848606943</v>
      </c>
      <c r="G327">
        <v>-0.33082536374171373</v>
      </c>
      <c r="H327">
        <v>-1.121809772779494</v>
      </c>
      <c r="I327">
        <v>-0.60459510909322633</v>
      </c>
      <c r="J327">
        <v>-1.0142938787446125</v>
      </c>
      <c r="K327">
        <v>-1.0602574652211392</v>
      </c>
      <c r="L327">
        <v>-0.52433296114927375</v>
      </c>
      <c r="M327">
        <v>-1.4240919459046533</v>
      </c>
      <c r="N327">
        <v>-0.54751807488982929</v>
      </c>
      <c r="O327">
        <v>-0.27290644220073901</v>
      </c>
      <c r="P327">
        <v>-0.95659118983212221</v>
      </c>
      <c r="Q327">
        <v>-0.83507465136626491</v>
      </c>
      <c r="R327">
        <v>-0.8386522725202834</v>
      </c>
      <c r="S327">
        <v>-0.86629476837167507</v>
      </c>
      <c r="T327">
        <v>-0.80027691320683592</v>
      </c>
      <c r="U327">
        <v>0.33857047452665662</v>
      </c>
      <c r="V327">
        <v>0.28448074346212127</v>
      </c>
      <c r="W327">
        <v>0.42301505300254638</v>
      </c>
      <c r="X327">
        <v>0.39778732046444659</v>
      </c>
    </row>
    <row r="328" spans="1:24">
      <c r="A328" s="1" t="s">
        <v>7</v>
      </c>
      <c r="B328" s="1">
        <v>13089023306</v>
      </c>
      <c r="C328">
        <v>-0.17899159668953113</v>
      </c>
      <c r="D328">
        <v>-0.74624432119407691</v>
      </c>
      <c r="E328">
        <v>-0.68707871634722106</v>
      </c>
      <c r="F328">
        <v>-0.72498265394054862</v>
      </c>
      <c r="G328">
        <v>-1.0450610492887737</v>
      </c>
      <c r="H328">
        <v>0.44222877654459414</v>
      </c>
      <c r="I328">
        <v>0.33993445296475372</v>
      </c>
      <c r="J328">
        <v>2.1243838562052179E-3</v>
      </c>
      <c r="K328">
        <v>-0.29634122018374892</v>
      </c>
      <c r="L328">
        <v>0.63348099500216748</v>
      </c>
      <c r="M328">
        <v>-0.18397042683751144</v>
      </c>
      <c r="N328">
        <v>0.48101378783426063</v>
      </c>
      <c r="O328">
        <v>-0.11491475331832619</v>
      </c>
      <c r="P328">
        <v>-4.1394569722626756E-2</v>
      </c>
      <c r="Q328">
        <v>-7.4394960537493865E-2</v>
      </c>
      <c r="R328">
        <v>-0.37145644399297195</v>
      </c>
      <c r="S328">
        <v>0.11308805289154127</v>
      </c>
      <c r="T328">
        <v>3.518350948894907E-2</v>
      </c>
      <c r="U328">
        <v>0.56563985711381914</v>
      </c>
      <c r="V328">
        <v>0.42102153843096174</v>
      </c>
      <c r="W328">
        <v>0.65089014244771948</v>
      </c>
      <c r="X328">
        <v>0.63127403222114187</v>
      </c>
    </row>
    <row r="329" spans="1:24">
      <c r="A329" s="1" t="s">
        <v>7</v>
      </c>
      <c r="B329" s="1">
        <v>13089023309</v>
      </c>
      <c r="C329">
        <v>-1.0393279993718378</v>
      </c>
      <c r="D329">
        <v>-0.93742793044698802</v>
      </c>
      <c r="E329">
        <v>-1.5736179064890461</v>
      </c>
      <c r="F329">
        <v>-1.1608572569710778</v>
      </c>
      <c r="G329">
        <v>-0.86650212790200876</v>
      </c>
      <c r="H329">
        <v>0.10793046065852954</v>
      </c>
      <c r="I329">
        <v>-0.16749898197065033</v>
      </c>
      <c r="J329">
        <v>-0.64423868605014001</v>
      </c>
      <c r="K329">
        <v>-0.80255078014828474</v>
      </c>
      <c r="L329">
        <v>0.10950679586793872</v>
      </c>
      <c r="M329">
        <v>-0.35307790671030331</v>
      </c>
      <c r="N329">
        <v>0.48101378783426063</v>
      </c>
      <c r="O329">
        <v>-0.71815574723299347</v>
      </c>
      <c r="P329">
        <v>-0.83656540358825393</v>
      </c>
      <c r="Q329">
        <v>-0.53592867596354621</v>
      </c>
      <c r="R329">
        <v>-0.80532882035615416</v>
      </c>
      <c r="S329">
        <v>-0.44576089011016196</v>
      </c>
      <c r="T329">
        <v>-0.35669631742432251</v>
      </c>
      <c r="U329">
        <v>0.42786810236804484</v>
      </c>
      <c r="V329">
        <v>0.2942197230757424</v>
      </c>
      <c r="W329">
        <v>0.52086156719805421</v>
      </c>
      <c r="X329">
        <v>0.52175510145656634</v>
      </c>
    </row>
    <row r="330" spans="1:24">
      <c r="A330" s="1" t="s">
        <v>7</v>
      </c>
      <c r="B330" s="1">
        <v>13089023310</v>
      </c>
      <c r="C330">
        <v>-0.86044617307155635</v>
      </c>
      <c r="D330">
        <v>-0.96610547183492446</v>
      </c>
      <c r="E330">
        <v>-1.5688258027585493</v>
      </c>
      <c r="F330">
        <v>-1.0226531145467637</v>
      </c>
      <c r="G330">
        <v>-1.8307203033905401</v>
      </c>
      <c r="H330">
        <v>3.6295107254372891E-2</v>
      </c>
      <c r="I330">
        <v>-1.2125104123326709</v>
      </c>
      <c r="J330">
        <v>-1.201788509709812</v>
      </c>
      <c r="K330">
        <v>-1.8609889509832234</v>
      </c>
      <c r="L330">
        <v>0.2700795343122992</v>
      </c>
      <c r="M330">
        <v>-0.73826716642055146</v>
      </c>
      <c r="N330">
        <v>-0.11553469254571153</v>
      </c>
      <c r="O330">
        <v>-0.25854356139324697</v>
      </c>
      <c r="P330">
        <v>-1.4216911115271114</v>
      </c>
      <c r="Q330">
        <v>-0.87503929823986992</v>
      </c>
      <c r="R330">
        <v>-1.0607094529543761</v>
      </c>
      <c r="S330">
        <v>-0.93089930879357874</v>
      </c>
      <c r="T330">
        <v>-0.63350913297165534</v>
      </c>
      <c r="U330">
        <v>0.32664068620666564</v>
      </c>
      <c r="V330">
        <v>0.21958319495321407</v>
      </c>
      <c r="W330">
        <v>0.407983376820788</v>
      </c>
      <c r="X330">
        <v>0.44439402926392968</v>
      </c>
    </row>
    <row r="331" spans="1:24">
      <c r="A331" s="1" t="s">
        <v>7</v>
      </c>
      <c r="B331" s="1">
        <v>13089023311</v>
      </c>
      <c r="C331">
        <v>-0.17899159668953113</v>
      </c>
      <c r="D331">
        <v>-0.50726480962793807</v>
      </c>
      <c r="E331">
        <v>-0.73020764992168818</v>
      </c>
      <c r="F331">
        <v>-0.37415675394036679</v>
      </c>
      <c r="G331">
        <v>-0.36653714801906728</v>
      </c>
      <c r="H331">
        <v>0.81234476913273712</v>
      </c>
      <c r="I331">
        <v>-0.11223395440342819</v>
      </c>
      <c r="J331">
        <v>0.16001459940584678</v>
      </c>
      <c r="K331">
        <v>0.44916740449129489</v>
      </c>
      <c r="L331">
        <v>0.37149389543505312</v>
      </c>
      <c r="M331">
        <v>0.45488005268192655</v>
      </c>
      <c r="N331">
        <v>0.84099993978769205</v>
      </c>
      <c r="O331">
        <v>0.20106862444649948</v>
      </c>
      <c r="P331">
        <v>-0.71653961734438554</v>
      </c>
      <c r="Q331">
        <v>0.1046148748042716</v>
      </c>
      <c r="R331">
        <v>-0.2081495919241832</v>
      </c>
      <c r="S331">
        <v>0.32689196644406487</v>
      </c>
      <c r="T331">
        <v>0.19510224989293315</v>
      </c>
      <c r="U331">
        <v>0.6190758213943931</v>
      </c>
      <c r="V331">
        <v>0.46874894960160274</v>
      </c>
      <c r="W331">
        <v>0.70063635492637943</v>
      </c>
      <c r="X331">
        <v>0.67596663504332843</v>
      </c>
    </row>
    <row r="332" spans="1:24">
      <c r="A332" s="1" t="s">
        <v>7</v>
      </c>
      <c r="B332" s="1">
        <v>13089023312</v>
      </c>
      <c r="C332">
        <v>0.19580842032058168</v>
      </c>
      <c r="D332">
        <v>-0.71756677980614059</v>
      </c>
      <c r="E332">
        <v>-0.8116734133401261</v>
      </c>
      <c r="F332">
        <v>-0.86318679636486273</v>
      </c>
      <c r="G332">
        <v>-0.50938428512847878</v>
      </c>
      <c r="H332">
        <v>-0.572605396680959</v>
      </c>
      <c r="I332">
        <v>-0.31319769101150907</v>
      </c>
      <c r="J332">
        <v>8.6003560866952281E-2</v>
      </c>
      <c r="K332">
        <v>-0.91299650232236484</v>
      </c>
      <c r="L332">
        <v>0.5658714209203316</v>
      </c>
      <c r="M332">
        <v>0.23879827284446886</v>
      </c>
      <c r="N332">
        <v>0.70729079763356029</v>
      </c>
      <c r="O332">
        <v>7.8984137582816832E-2</v>
      </c>
      <c r="P332">
        <v>-0.31145258877133036</v>
      </c>
      <c r="Q332">
        <v>-0.14058349553190624</v>
      </c>
      <c r="R332">
        <v>-0.51311513457307067</v>
      </c>
      <c r="S332">
        <v>-8.7040506845026996E-2</v>
      </c>
      <c r="T332">
        <v>0.1784051548223789</v>
      </c>
      <c r="U332">
        <v>0.54588201428360594</v>
      </c>
      <c r="V332">
        <v>0.37962093284973925</v>
      </c>
      <c r="W332">
        <v>0.60432580370254596</v>
      </c>
      <c r="X332">
        <v>0.67130028614395965</v>
      </c>
    </row>
    <row r="333" spans="1:24">
      <c r="A333" s="1" t="s">
        <v>7</v>
      </c>
      <c r="B333" s="1">
        <v>13089023313</v>
      </c>
      <c r="C333">
        <v>-0.57934616031397079</v>
      </c>
      <c r="D333">
        <v>-1.023460554610798</v>
      </c>
      <c r="E333">
        <v>-1.4538153132266372</v>
      </c>
      <c r="F333">
        <v>-0.85255570848606943</v>
      </c>
      <c r="G333">
        <v>-1.5450260291717159</v>
      </c>
      <c r="H333">
        <v>0.21538349076476465</v>
      </c>
      <c r="I333">
        <v>-0.47396868029797368</v>
      </c>
      <c r="J333">
        <v>-0.39753522425382498</v>
      </c>
      <c r="K333">
        <v>-0.71971648851772385</v>
      </c>
      <c r="L333">
        <v>2.4994828265643754E-2</v>
      </c>
      <c r="M333">
        <v>-1.4240919459046533</v>
      </c>
      <c r="N333">
        <v>-0.20810256019087964</v>
      </c>
      <c r="O333">
        <v>-0.15082195533705639</v>
      </c>
      <c r="P333">
        <v>-1.1816395390393752</v>
      </c>
      <c r="Q333">
        <v>-0.64045411206422775</v>
      </c>
      <c r="R333">
        <v>-0.81611270790605717</v>
      </c>
      <c r="S333">
        <v>-0.36408562816863504</v>
      </c>
      <c r="T333">
        <v>-0.74116400011799111</v>
      </c>
      <c r="U333">
        <v>0.39666636722749371</v>
      </c>
      <c r="V333">
        <v>0.29106806698420634</v>
      </c>
      <c r="W333">
        <v>0.53986512455714475</v>
      </c>
      <c r="X333">
        <v>0.41430764784864327</v>
      </c>
    </row>
    <row r="334" spans="1:24">
      <c r="A334" s="1" t="s">
        <v>7</v>
      </c>
      <c r="B334" s="1">
        <v>13089023314</v>
      </c>
      <c r="C334">
        <v>0.33209933559698734</v>
      </c>
      <c r="D334">
        <v>-0.9087503890590517</v>
      </c>
      <c r="E334">
        <v>-1.492152143070608</v>
      </c>
      <c r="F334">
        <v>-1.1502261690922841</v>
      </c>
      <c r="G334">
        <v>-2.7949384788790717</v>
      </c>
      <c r="H334">
        <v>0.41835032540987521</v>
      </c>
      <c r="I334">
        <v>0.85239198131535987</v>
      </c>
      <c r="J334">
        <v>-0.13109548551380484</v>
      </c>
      <c r="K334">
        <v>-0.65528981724951052</v>
      </c>
      <c r="L334">
        <v>0.35459150191459421</v>
      </c>
      <c r="M334">
        <v>-0.14639098686577934</v>
      </c>
      <c r="N334">
        <v>0.53244038097046509</v>
      </c>
      <c r="O334">
        <v>-4.3100349280865792E-2</v>
      </c>
      <c r="P334">
        <v>-0.89657829671018785</v>
      </c>
      <c r="Q334">
        <v>-0.31998074272509297</v>
      </c>
      <c r="R334">
        <v>-0.67760364825411334</v>
      </c>
      <c r="S334">
        <v>-0.14393126694957373</v>
      </c>
      <c r="T334">
        <v>-0.13840731297159198</v>
      </c>
      <c r="U334">
        <v>0.49233040425756275</v>
      </c>
      <c r="V334">
        <v>0.3315481739553614</v>
      </c>
      <c r="W334">
        <v>0.59108890923598134</v>
      </c>
      <c r="X334">
        <v>0.58276048301354444</v>
      </c>
    </row>
    <row r="335" spans="1:24">
      <c r="A335" s="1" t="s">
        <v>7</v>
      </c>
      <c r="B335" s="1">
        <v>13089023315</v>
      </c>
      <c r="C335">
        <v>-0.39194615180891379</v>
      </c>
      <c r="D335">
        <v>-0.77492186258201334</v>
      </c>
      <c r="E335">
        <v>-0.75896027230466634</v>
      </c>
      <c r="F335">
        <v>-0.67714275848597838</v>
      </c>
      <c r="G335">
        <v>-0.90221391217936231</v>
      </c>
      <c r="H335">
        <v>0.23926194189948347</v>
      </c>
      <c r="I335">
        <v>0.96794612986500639</v>
      </c>
      <c r="J335">
        <v>0.39191585349438302</v>
      </c>
      <c r="K335">
        <v>-0.13067263692262771</v>
      </c>
      <c r="L335">
        <v>0.58277381444079057</v>
      </c>
      <c r="M335">
        <v>-0.4752110866184307</v>
      </c>
      <c r="N335">
        <v>1.0878475868414736</v>
      </c>
      <c r="O335">
        <v>0.27288302848395984</v>
      </c>
      <c r="P335">
        <v>0.33368601228946149</v>
      </c>
      <c r="Q335">
        <v>8.5952661119522614E-2</v>
      </c>
      <c r="R335">
        <v>-0.32828241222806348</v>
      </c>
      <c r="S335">
        <v>0.28133901033751529</v>
      </c>
      <c r="T335">
        <v>0.30480138524911604</v>
      </c>
      <c r="U335">
        <v>0.61350499126681513</v>
      </c>
      <c r="V335">
        <v>0.43363940926635164</v>
      </c>
      <c r="W335">
        <v>0.69003745149259921</v>
      </c>
      <c r="X335">
        <v>0.70662432953257925</v>
      </c>
    </row>
    <row r="336" spans="1:24">
      <c r="A336" s="1" t="s">
        <v>7</v>
      </c>
      <c r="B336" s="1">
        <v>13089023316</v>
      </c>
      <c r="C336">
        <v>-0.17899159668953113</v>
      </c>
      <c r="D336">
        <v>-0.50726480962793807</v>
      </c>
      <c r="E336">
        <v>-0.80208920587913346</v>
      </c>
      <c r="F336">
        <v>-0.37415675394036679</v>
      </c>
      <c r="G336">
        <v>-0.9379256964567152</v>
      </c>
      <c r="H336">
        <v>0.8242839947000965</v>
      </c>
      <c r="I336">
        <v>1.1236930257362692</v>
      </c>
      <c r="J336">
        <v>0.64848745376255057</v>
      </c>
      <c r="K336">
        <v>-0.13067263692262771</v>
      </c>
      <c r="L336">
        <v>0.76024894640561003</v>
      </c>
      <c r="M336">
        <v>0.45488005268192655</v>
      </c>
      <c r="N336">
        <v>0.45015783195253783</v>
      </c>
      <c r="O336">
        <v>9.3347018390308872E-2</v>
      </c>
      <c r="P336">
        <v>-1.3166685485637268</v>
      </c>
      <c r="Q336">
        <v>7.4890540907416939E-2</v>
      </c>
      <c r="R336">
        <v>-0.12177872030818844</v>
      </c>
      <c r="S336">
        <v>0.42602125441517763</v>
      </c>
      <c r="T336">
        <v>-7.9570911384738374E-2</v>
      </c>
      <c r="U336">
        <v>0.61020285393233331</v>
      </c>
      <c r="V336">
        <v>0.49399135707294894</v>
      </c>
      <c r="W336">
        <v>0.72370097774048803</v>
      </c>
      <c r="X336">
        <v>0.59920353353385991</v>
      </c>
    </row>
    <row r="337" spans="1:24">
      <c r="A337" s="1" t="s">
        <v>7</v>
      </c>
      <c r="B337" s="1">
        <v>13089023410</v>
      </c>
      <c r="C337">
        <v>-1.8400371266207167</v>
      </c>
      <c r="D337">
        <v>-2.380864180306467</v>
      </c>
      <c r="E337">
        <v>-1.3052600975812503</v>
      </c>
      <c r="F337">
        <v>-1.5861007721228135</v>
      </c>
      <c r="G337">
        <v>-1.0807728335661273</v>
      </c>
      <c r="H337">
        <v>0.37059342314043747</v>
      </c>
      <c r="I337">
        <v>-1.4838114567535801</v>
      </c>
      <c r="J337">
        <v>-1.5274370792809475</v>
      </c>
      <c r="K337">
        <v>-1.8793965713455696</v>
      </c>
      <c r="L337">
        <v>-0.21163868102078209</v>
      </c>
      <c r="M337">
        <v>-1.7341223256714386</v>
      </c>
      <c r="N337">
        <v>-0.36238233959949312</v>
      </c>
      <c r="O337">
        <v>-0.78278871086670776</v>
      </c>
      <c r="P337">
        <v>-2.1418458289903208</v>
      </c>
      <c r="Q337">
        <v>-1.2636356552362609</v>
      </c>
      <c r="R337">
        <v>-1.3294647205443597</v>
      </c>
      <c r="S337">
        <v>-1.206157443882433</v>
      </c>
      <c r="T337">
        <v>-1.2552848012819902</v>
      </c>
      <c r="U337">
        <v>0.21064135570968048</v>
      </c>
      <c r="V337">
        <v>0.14103784919430043</v>
      </c>
      <c r="W337">
        <v>0.34393847957317081</v>
      </c>
      <c r="X337">
        <v>0.27062594606058621</v>
      </c>
    </row>
    <row r="338" spans="1:24">
      <c r="A338" s="1" t="s">
        <v>7</v>
      </c>
      <c r="B338" s="1">
        <v>13089023411</v>
      </c>
      <c r="C338">
        <v>-1.8400371266207167</v>
      </c>
      <c r="D338">
        <v>-2.380864180306467</v>
      </c>
      <c r="E338">
        <v>-1.2812995789287684</v>
      </c>
      <c r="F338">
        <v>-1.5861007721228135</v>
      </c>
      <c r="G338">
        <v>-2.2235499304414232</v>
      </c>
      <c r="H338">
        <v>0.14374813736060799</v>
      </c>
      <c r="I338">
        <v>-0.52923370786519597</v>
      </c>
      <c r="J338">
        <v>-0.32352418571493047</v>
      </c>
      <c r="K338">
        <v>-0.15828406746614823</v>
      </c>
      <c r="L338">
        <v>9.2604402347479645E-2</v>
      </c>
      <c r="M338">
        <v>-1.7341223256714386</v>
      </c>
      <c r="N338">
        <v>7.8891309811793611E-3</v>
      </c>
      <c r="O338">
        <v>-0.50989397552435844</v>
      </c>
      <c r="P338">
        <v>-1.2116459856003421</v>
      </c>
      <c r="Q338">
        <v>-0.79233726191488996</v>
      </c>
      <c r="R338">
        <v>-1.3853338798463966</v>
      </c>
      <c r="S338">
        <v>-0.129734616944533</v>
      </c>
      <c r="T338">
        <v>-0.86194328895373995</v>
      </c>
      <c r="U338">
        <v>0.3513279501804864</v>
      </c>
      <c r="V338">
        <v>0.12470975086904973</v>
      </c>
      <c r="W338">
        <v>0.59439207406538674</v>
      </c>
      <c r="X338">
        <v>0.38055337507582071</v>
      </c>
    </row>
    <row r="339" spans="1:24">
      <c r="A339" s="1" t="s">
        <v>7</v>
      </c>
      <c r="B339" s="1">
        <v>13089023412</v>
      </c>
      <c r="C339">
        <v>-0.83489162645723003</v>
      </c>
      <c r="D339">
        <v>-0.8896320281337603</v>
      </c>
      <c r="E339">
        <v>-1.425062690843659</v>
      </c>
      <c r="F339">
        <v>-1.0385997463649537</v>
      </c>
      <c r="G339">
        <v>-1.6164495977264224</v>
      </c>
      <c r="H339">
        <v>-0.38157778760320787</v>
      </c>
      <c r="I339">
        <v>5.858522171344064E-2</v>
      </c>
      <c r="J339">
        <v>-0.22484280099640447</v>
      </c>
      <c r="K339">
        <v>5.3403566700839858E-2</v>
      </c>
      <c r="L339">
        <v>-6.7968336096880688E-2</v>
      </c>
      <c r="M339">
        <v>0.49245949265365735</v>
      </c>
      <c r="N339">
        <v>-3.3252143527784266E-2</v>
      </c>
      <c r="O339">
        <v>2.1532614352848468E-2</v>
      </c>
      <c r="P339">
        <v>-2.3818974014780574</v>
      </c>
      <c r="Q339">
        <v>-0.47682244934112711</v>
      </c>
      <c r="R339">
        <v>-0.87537546505939889</v>
      </c>
      <c r="S339">
        <v>-7.9802523464148442E-2</v>
      </c>
      <c r="T339">
        <v>-0.47528935949983397</v>
      </c>
      <c r="U339">
        <v>0.44551181567868553</v>
      </c>
      <c r="V339">
        <v>0.27374816924610063</v>
      </c>
      <c r="W339">
        <v>0.60600988072994677</v>
      </c>
      <c r="X339">
        <v>0.48861182060301322</v>
      </c>
    </row>
    <row r="340" spans="1:24">
      <c r="A340" s="1" t="s">
        <v>7</v>
      </c>
      <c r="B340" s="1">
        <v>13089023413</v>
      </c>
      <c r="C340">
        <v>-0.66452798236172395</v>
      </c>
      <c r="D340">
        <v>-0.61241579471703933</v>
      </c>
      <c r="E340">
        <v>-0.59602874546779028</v>
      </c>
      <c r="F340">
        <v>-0.72498265394054862</v>
      </c>
      <c r="G340">
        <v>-0.90221391217936231</v>
      </c>
      <c r="H340">
        <v>0.86010167140217486</v>
      </c>
      <c r="I340">
        <v>1.1588616796426832</v>
      </c>
      <c r="J340">
        <v>-2.7480031559352476E-2</v>
      </c>
      <c r="K340">
        <v>-0.25032216927788203</v>
      </c>
      <c r="L340">
        <v>0.25317714079184012</v>
      </c>
      <c r="M340">
        <v>0.6051978125688523</v>
      </c>
      <c r="N340">
        <v>0.67643484175183766</v>
      </c>
      <c r="O340">
        <v>0.86894258199488128</v>
      </c>
      <c r="P340">
        <v>-0.59651383110051726</v>
      </c>
      <c r="Q340">
        <v>5.6235392765023103E-2</v>
      </c>
      <c r="R340">
        <v>-0.21160081966022948</v>
      </c>
      <c r="S340">
        <v>-8.208353348464795E-3</v>
      </c>
      <c r="T340">
        <v>0.38851535130376358</v>
      </c>
      <c r="U340">
        <v>0.60463413292947576</v>
      </c>
      <c r="V340">
        <v>0.46774030750780726</v>
      </c>
      <c r="W340">
        <v>0.62266784895714278</v>
      </c>
      <c r="X340">
        <v>0.73001993048653191</v>
      </c>
    </row>
    <row r="341" spans="1:24">
      <c r="A341" s="1" t="s">
        <v>7</v>
      </c>
      <c r="B341" s="1">
        <v>13089023414</v>
      </c>
      <c r="C341">
        <v>-0.6730461645664999</v>
      </c>
      <c r="D341">
        <v>-0.63153415564232995</v>
      </c>
      <c r="E341">
        <v>-1.0944075334394108</v>
      </c>
      <c r="F341">
        <v>-0.77813809333451556</v>
      </c>
      <c r="G341">
        <v>-0.97363748073406808</v>
      </c>
      <c r="H341">
        <v>-1.3486550585593233</v>
      </c>
      <c r="I341">
        <v>-0.82063112594691312</v>
      </c>
      <c r="J341">
        <v>-0.15576583169343636</v>
      </c>
      <c r="K341">
        <v>-0.59086314598129663</v>
      </c>
      <c r="L341">
        <v>7.5702008827020703E-2</v>
      </c>
      <c r="M341">
        <v>0.59580295257591998</v>
      </c>
      <c r="N341">
        <v>0.85128525841493285</v>
      </c>
      <c r="O341">
        <v>0.16516142242776927</v>
      </c>
      <c r="P341">
        <v>-0.59651383110051726</v>
      </c>
      <c r="Q341">
        <v>-0.2908575342290971</v>
      </c>
      <c r="R341">
        <v>-0.90286423031758012</v>
      </c>
      <c r="S341">
        <v>-0.22364232294923744</v>
      </c>
      <c r="T341">
        <v>0.25393395057952617</v>
      </c>
      <c r="U341">
        <v>0.50102393065490625</v>
      </c>
      <c r="V341">
        <v>0.2657144120250759</v>
      </c>
      <c r="W341">
        <v>0.57254236786182877</v>
      </c>
      <c r="X341">
        <v>0.69240837179974268</v>
      </c>
    </row>
    <row r="342" spans="1:24">
      <c r="A342" s="1" t="s">
        <v>7</v>
      </c>
      <c r="B342" s="1">
        <v>13089023416</v>
      </c>
      <c r="C342">
        <v>-0.73267343999992607</v>
      </c>
      <c r="D342">
        <v>-0.84183612582053247</v>
      </c>
      <c r="E342">
        <v>-0.88834707302806781</v>
      </c>
      <c r="F342">
        <v>-1.4478966296984992</v>
      </c>
      <c r="G342">
        <v>-1.1521964021208331</v>
      </c>
      <c r="H342">
        <v>0.23926194189948347</v>
      </c>
      <c r="I342">
        <v>0.70669327227450129</v>
      </c>
      <c r="J342">
        <v>0.67315779994218206</v>
      </c>
      <c r="K342">
        <v>-0.71051267833655096</v>
      </c>
      <c r="L342">
        <v>0.49826184683849556</v>
      </c>
      <c r="M342">
        <v>0.51124921263952339</v>
      </c>
      <c r="N342">
        <v>0.64557888587011492</v>
      </c>
      <c r="O342">
        <v>-7.1931472621355897E-3</v>
      </c>
      <c r="P342">
        <v>9.3634439801725061E-2</v>
      </c>
      <c r="Q342">
        <v>-4.1229687101020464E-2</v>
      </c>
      <c r="R342">
        <v>-0.5881420652134105</v>
      </c>
      <c r="S342">
        <v>0.15363565614804223</v>
      </c>
      <c r="T342">
        <v>0.31081734776230691</v>
      </c>
      <c r="U342">
        <v>0.57553997440806359</v>
      </c>
      <c r="V342">
        <v>0.35769386045700025</v>
      </c>
      <c r="W342">
        <v>0.66032443976053623</v>
      </c>
      <c r="X342">
        <v>0.70830561480606247</v>
      </c>
    </row>
    <row r="343" spans="1:24">
      <c r="A343" s="1" t="s">
        <v>7</v>
      </c>
      <c r="B343" s="1">
        <v>13089023418</v>
      </c>
      <c r="C343">
        <v>-0.69860071118082556</v>
      </c>
      <c r="D343">
        <v>-0.8896320281337603</v>
      </c>
      <c r="E343">
        <v>-1.1519127782053671</v>
      </c>
      <c r="F343">
        <v>-1.2724836796984083</v>
      </c>
      <c r="G343">
        <v>-1.2593317549528924</v>
      </c>
      <c r="H343">
        <v>-0.82332913359550763</v>
      </c>
      <c r="I343">
        <v>0.82224742082414781</v>
      </c>
      <c r="J343">
        <v>0.19948715329325722</v>
      </c>
      <c r="K343">
        <v>-0.9037926921411914</v>
      </c>
      <c r="L343">
        <v>0.75179774964538049</v>
      </c>
      <c r="M343">
        <v>4.1506212992878593E-2</v>
      </c>
      <c r="N343">
        <v>0.66614952312459674</v>
      </c>
      <c r="O343">
        <v>0.11489133960154704</v>
      </c>
      <c r="P343">
        <v>-0.25143969564939622</v>
      </c>
      <c r="Q343">
        <v>-0.19822807577587587</v>
      </c>
      <c r="R343">
        <v>-0.75329180927751616</v>
      </c>
      <c r="S343">
        <v>1.5830736932482086E-2</v>
      </c>
      <c r="T343">
        <v>0.14277684501740656</v>
      </c>
      <c r="U343">
        <v>0.52867461489683731</v>
      </c>
      <c r="V343">
        <v>0.3094278530003533</v>
      </c>
      <c r="W343">
        <v>0.62826107535342157</v>
      </c>
      <c r="X343">
        <v>0.66134321735191592</v>
      </c>
    </row>
    <row r="344" spans="1:24">
      <c r="A344" s="1" t="s">
        <v>7</v>
      </c>
      <c r="B344" s="1">
        <v>13089023419</v>
      </c>
      <c r="C344">
        <v>-0.69860071118082556</v>
      </c>
      <c r="D344">
        <v>-0.83227694535788677</v>
      </c>
      <c r="E344">
        <v>-0.97460494017700205</v>
      </c>
      <c r="F344">
        <v>-1.4478966296984992</v>
      </c>
      <c r="G344">
        <v>-0.86650212790200876</v>
      </c>
      <c r="H344">
        <v>0.60937793448762645</v>
      </c>
      <c r="I344">
        <v>0.36003082662556191</v>
      </c>
      <c r="J344">
        <v>0.25869598412437278</v>
      </c>
      <c r="K344">
        <v>0.11783023796905312</v>
      </c>
      <c r="L344">
        <v>0.70954176584423301</v>
      </c>
      <c r="M344">
        <v>0.44548519268899284</v>
      </c>
      <c r="N344">
        <v>0.3678752829346108</v>
      </c>
      <c r="O344">
        <v>0.56732208503754766</v>
      </c>
      <c r="P344">
        <v>-0.31145258877133036</v>
      </c>
      <c r="Q344">
        <v>2.6420880767874133E-2</v>
      </c>
      <c r="R344">
        <v>-0.55006751331471915</v>
      </c>
      <c r="S344">
        <v>0.36202266264588628</v>
      </c>
      <c r="T344">
        <v>0.26730749297245526</v>
      </c>
      <c r="U344">
        <v>0.59573424653451457</v>
      </c>
      <c r="V344">
        <v>0.36882137758556072</v>
      </c>
      <c r="W344">
        <v>0.70881028892384912</v>
      </c>
      <c r="X344">
        <v>0.69614588509545117</v>
      </c>
    </row>
    <row r="345" spans="1:24">
      <c r="A345" s="1" t="s">
        <v>7</v>
      </c>
      <c r="B345" s="1">
        <v>13089023421</v>
      </c>
      <c r="C345">
        <v>-0.40046433401368986</v>
      </c>
      <c r="D345">
        <v>-0.84183612582053247</v>
      </c>
      <c r="E345">
        <v>-1.2142101267018197</v>
      </c>
      <c r="F345">
        <v>-1.4319499978803092</v>
      </c>
      <c r="G345">
        <v>-1.4378906763396573</v>
      </c>
      <c r="H345">
        <v>-1.6232572466085908</v>
      </c>
      <c r="I345">
        <v>-0.62971557616923646</v>
      </c>
      <c r="J345">
        <v>-0.74292007076866595</v>
      </c>
      <c r="K345">
        <v>-0.70130886815537741</v>
      </c>
      <c r="L345">
        <v>0.32923791163390564</v>
      </c>
      <c r="M345">
        <v>-0.24973444678804066</v>
      </c>
      <c r="N345">
        <v>0.35758996430736972</v>
      </c>
      <c r="O345">
        <v>-0.25136212098950084</v>
      </c>
      <c r="P345">
        <v>-1.3016653252832431</v>
      </c>
      <c r="Q345">
        <v>-0.6052390804379032</v>
      </c>
      <c r="R345">
        <v>-1.0827605833619767</v>
      </c>
      <c r="S345">
        <v>-0.37166367576337916</v>
      </c>
      <c r="T345">
        <v>-0.36129298218835371</v>
      </c>
      <c r="U345">
        <v>0.40717835484276038</v>
      </c>
      <c r="V345">
        <v>0.21313861927002314</v>
      </c>
      <c r="W345">
        <v>0.53810192406395574</v>
      </c>
      <c r="X345">
        <v>0.52047046832297228</v>
      </c>
    </row>
    <row r="346" spans="1:24">
      <c r="A346" s="1" t="s">
        <v>7</v>
      </c>
      <c r="B346" s="1">
        <v>13089023422</v>
      </c>
      <c r="C346">
        <v>-0.12788250346087976</v>
      </c>
      <c r="D346">
        <v>-0.66977087749291275</v>
      </c>
      <c r="E346">
        <v>-1.1758732968578487</v>
      </c>
      <c r="F346">
        <v>-1.4851054372742762</v>
      </c>
      <c r="G346">
        <v>-1.6878731662811282</v>
      </c>
      <c r="H346">
        <v>0.35865419757307798</v>
      </c>
      <c r="I346">
        <v>-0.27802903710509491</v>
      </c>
      <c r="J346">
        <v>0.34257516113512004</v>
      </c>
      <c r="K346">
        <v>-0.23191454891553501</v>
      </c>
      <c r="L346">
        <v>0.34614030515436456</v>
      </c>
      <c r="M346">
        <v>-0.43763164664669857</v>
      </c>
      <c r="N346">
        <v>0.33701932705288801</v>
      </c>
      <c r="O346">
        <v>0.73249521432370657</v>
      </c>
      <c r="P346">
        <v>0.28867634244801077</v>
      </c>
      <c r="Q346">
        <v>-0.11376345945865919</v>
      </c>
      <c r="R346">
        <v>-0.72369716012843743</v>
      </c>
      <c r="S346">
        <v>0.15226697245798318</v>
      </c>
      <c r="T346">
        <v>0.23013980929447669</v>
      </c>
      <c r="U346">
        <v>0.55388802404769277</v>
      </c>
      <c r="V346">
        <v>0.31807706747295839</v>
      </c>
      <c r="W346">
        <v>0.66000598520780884</v>
      </c>
      <c r="X346">
        <v>0.6857586064047595</v>
      </c>
    </row>
    <row r="347" spans="1:24">
      <c r="A347" s="1" t="s">
        <v>7</v>
      </c>
      <c r="B347" s="1">
        <v>13089023423</v>
      </c>
      <c r="C347">
        <v>-0.36639160519458813</v>
      </c>
      <c r="D347">
        <v>-0.9087503890590517</v>
      </c>
      <c r="E347">
        <v>-1.3340127199642284</v>
      </c>
      <c r="F347">
        <v>-1.5010520690924662</v>
      </c>
      <c r="G347">
        <v>-0.68794320651524377</v>
      </c>
      <c r="H347">
        <v>-2.2440969761112823</v>
      </c>
      <c r="I347">
        <v>0.81219923399374383</v>
      </c>
      <c r="J347">
        <v>0.11067390704658378</v>
      </c>
      <c r="K347">
        <v>-1.5940784557291947</v>
      </c>
      <c r="L347">
        <v>0.43065227275665957</v>
      </c>
      <c r="M347">
        <v>-0.61613398651242413</v>
      </c>
      <c r="N347">
        <v>0.49129910646150149</v>
      </c>
      <c r="O347">
        <v>-0.1867291573557866</v>
      </c>
      <c r="P347">
        <v>-1.2266492088808254</v>
      </c>
      <c r="Q347">
        <v>-0.54182585190985033</v>
      </c>
      <c r="R347">
        <v>-0.89000681884901667</v>
      </c>
      <c r="S347">
        <v>-0.35091742530865044</v>
      </c>
      <c r="T347">
        <v>-0.38455331157188366</v>
      </c>
      <c r="U347">
        <v>0.42610774499649962</v>
      </c>
      <c r="V347">
        <v>0.26947206797139073</v>
      </c>
      <c r="W347">
        <v>0.54292899839626396</v>
      </c>
      <c r="X347">
        <v>0.51396988771543861</v>
      </c>
    </row>
    <row r="348" spans="1:24">
      <c r="A348" s="1" t="s">
        <v>7</v>
      </c>
      <c r="B348" s="1">
        <v>13089023424</v>
      </c>
      <c r="C348">
        <v>-0.12788250346087976</v>
      </c>
      <c r="D348">
        <v>-0.66977087749291275</v>
      </c>
      <c r="E348">
        <v>-1.4106863796521698</v>
      </c>
      <c r="F348">
        <v>-1.4851054372742762</v>
      </c>
      <c r="G348">
        <v>-0.79507855934730309</v>
      </c>
      <c r="H348">
        <v>-1.4680473142329178</v>
      </c>
      <c r="I348">
        <v>0.60118731055525887</v>
      </c>
      <c r="J348">
        <v>1.1992522328057783E-2</v>
      </c>
      <c r="K348">
        <v>-0.65528981724951052</v>
      </c>
      <c r="L348">
        <v>0.40529868247597112</v>
      </c>
      <c r="M348">
        <v>-0.43763164664669857</v>
      </c>
      <c r="N348">
        <v>0.51186974371598326</v>
      </c>
      <c r="O348">
        <v>-0.61043414117680284</v>
      </c>
      <c r="P348">
        <v>-1.9618071496245186</v>
      </c>
      <c r="Q348">
        <v>-0.48962949741154227</v>
      </c>
      <c r="R348">
        <v>-0.76505482298645711</v>
      </c>
      <c r="S348">
        <v>-7.9332870815160536E-2</v>
      </c>
      <c r="T348">
        <v>-0.62450079843300921</v>
      </c>
      <c r="U348">
        <v>0.44168880247986475</v>
      </c>
      <c r="V348">
        <v>0.3059900413912236</v>
      </c>
      <c r="W348">
        <v>0.60611915581326736</v>
      </c>
      <c r="X348">
        <v>0.44691159485135262</v>
      </c>
    </row>
    <row r="349" spans="1:24">
      <c r="A349" s="1" t="s">
        <v>7</v>
      </c>
      <c r="B349" s="1">
        <v>13089023425</v>
      </c>
      <c r="C349">
        <v>-0.66452798236172395</v>
      </c>
      <c r="D349">
        <v>-0.61241579471703933</v>
      </c>
      <c r="E349">
        <v>-0.65832609396424313</v>
      </c>
      <c r="F349">
        <v>-0.72498265394054862</v>
      </c>
      <c r="G349">
        <v>-0.72365499079259732</v>
      </c>
      <c r="H349">
        <v>0.52580335551611035</v>
      </c>
      <c r="I349">
        <v>0.73181373935051142</v>
      </c>
      <c r="J349">
        <v>0.86065243090738131</v>
      </c>
      <c r="K349">
        <v>0.55040931648420222</v>
      </c>
      <c r="L349">
        <v>0.55742022416010206</v>
      </c>
      <c r="M349">
        <v>0.6051978125688523</v>
      </c>
      <c r="N349">
        <v>0.72786143488804211</v>
      </c>
      <c r="O349">
        <v>0.22261294565773765</v>
      </c>
      <c r="P349">
        <v>-0.98659763639308917</v>
      </c>
      <c r="Q349">
        <v>0.16489117398287789</v>
      </c>
      <c r="R349">
        <v>-0.30375577441564722</v>
      </c>
      <c r="S349">
        <v>0.65616065718389516</v>
      </c>
      <c r="T349">
        <v>0.14226863918038576</v>
      </c>
      <c r="U349">
        <v>0.63706881135342985</v>
      </c>
      <c r="V349">
        <v>0.44080746689943551</v>
      </c>
      <c r="W349">
        <v>0.7772480033286423</v>
      </c>
      <c r="X349">
        <v>0.66120118870931588</v>
      </c>
    </row>
    <row r="350" spans="1:24">
      <c r="A350" s="1" t="s">
        <v>7</v>
      </c>
      <c r="B350" s="1">
        <v>13089023426</v>
      </c>
      <c r="C350">
        <v>-0.6900825289760496</v>
      </c>
      <c r="D350">
        <v>-0.70800759934349489</v>
      </c>
      <c r="E350">
        <v>-0.90272338421955689</v>
      </c>
      <c r="F350">
        <v>-1.0226531145467637</v>
      </c>
      <c r="G350">
        <v>-1.5807378134490688</v>
      </c>
      <c r="H350">
        <v>0.32283652087099973</v>
      </c>
      <c r="I350">
        <v>0.60118731055525887</v>
      </c>
      <c r="J350">
        <v>0.35737736884289878</v>
      </c>
      <c r="K350">
        <v>-0.21350692855318798</v>
      </c>
      <c r="L350">
        <v>0.50671304359872504</v>
      </c>
      <c r="M350">
        <v>0.56761837259712022</v>
      </c>
      <c r="N350">
        <v>0.3678752829346108</v>
      </c>
      <c r="O350">
        <v>0.69658801230497636</v>
      </c>
      <c r="P350">
        <v>-0.83656540358825393</v>
      </c>
      <c r="Q350">
        <v>-5.095233417146975E-2</v>
      </c>
      <c r="R350">
        <v>-0.56859722987266792</v>
      </c>
      <c r="S350">
        <v>0.2168611612961453</v>
      </c>
      <c r="T350">
        <v>0.19887906606211336</v>
      </c>
      <c r="U350">
        <v>0.5726376812431252</v>
      </c>
      <c r="V350">
        <v>0.36340595631062167</v>
      </c>
      <c r="W350">
        <v>0.67503525286450439</v>
      </c>
      <c r="X350">
        <v>0.67702214451367049</v>
      </c>
    </row>
    <row r="351" spans="1:24">
      <c r="A351" s="1" t="s">
        <v>7</v>
      </c>
      <c r="B351" s="1">
        <v>13089023427</v>
      </c>
      <c r="C351">
        <v>-0.72415525779515133</v>
      </c>
      <c r="D351">
        <v>-0.85139530628317817</v>
      </c>
      <c r="E351">
        <v>-1.4490232094961406</v>
      </c>
      <c r="F351">
        <v>-1.3894256463651355</v>
      </c>
      <c r="G351">
        <v>-1.3307553235075982</v>
      </c>
      <c r="H351">
        <v>0.14491818146620902</v>
      </c>
      <c r="I351">
        <v>0.2243803044151072</v>
      </c>
      <c r="J351">
        <v>0.67315779994218206</v>
      </c>
      <c r="K351">
        <v>-0.85777364123532451</v>
      </c>
      <c r="L351">
        <v>0.25317714079184012</v>
      </c>
      <c r="M351">
        <v>0.36093145275259758</v>
      </c>
      <c r="N351">
        <v>0.83071462116045103</v>
      </c>
      <c r="O351">
        <v>-0.14364051493331026</v>
      </c>
      <c r="P351">
        <v>-0.89657829671018785</v>
      </c>
      <c r="Q351">
        <v>-0.23573724681415301</v>
      </c>
      <c r="R351">
        <v>-0.76792232250941261</v>
      </c>
      <c r="S351">
        <v>2.2853766499565886E-2</v>
      </c>
      <c r="T351">
        <v>3.7856815567387625E-2</v>
      </c>
      <c r="U351">
        <v>0.5174778070791628</v>
      </c>
      <c r="V351">
        <v>0.30515199738370047</v>
      </c>
      <c r="W351">
        <v>0.62989513861860236</v>
      </c>
      <c r="X351">
        <v>0.63202114295052825</v>
      </c>
    </row>
    <row r="352" spans="1:24">
      <c r="A352" s="1" t="s">
        <v>7</v>
      </c>
      <c r="B352" s="1">
        <v>13089023428</v>
      </c>
      <c r="C352">
        <v>-0.69860071118082556</v>
      </c>
      <c r="D352">
        <v>-0.8800728476711146</v>
      </c>
      <c r="E352">
        <v>-0.87876286556707506</v>
      </c>
      <c r="F352">
        <v>-1.2777992236378051</v>
      </c>
      <c r="G352">
        <v>-0.54509606940583233</v>
      </c>
      <c r="H352">
        <v>-1.5874395699065122</v>
      </c>
      <c r="I352">
        <v>-0.34334225150272107</v>
      </c>
      <c r="J352">
        <v>-1.201788509709812</v>
      </c>
      <c r="K352">
        <v>-1.7965622797150094</v>
      </c>
      <c r="L352">
        <v>0.22782355051115172</v>
      </c>
      <c r="M352">
        <v>6.0295932978744651E-2</v>
      </c>
      <c r="N352">
        <v>0.20331018489875627</v>
      </c>
      <c r="O352">
        <v>-1.0556834462090576</v>
      </c>
      <c r="P352">
        <v>-1.6167330141733973</v>
      </c>
      <c r="Q352">
        <v>-0.80433786646289451</v>
      </c>
      <c r="R352">
        <v>-0.88730193412455505</v>
      </c>
      <c r="S352">
        <v>-0.92350907963788986</v>
      </c>
      <c r="T352">
        <v>-0.60220258562623852</v>
      </c>
      <c r="U352">
        <v>0.34774566725872313</v>
      </c>
      <c r="V352">
        <v>0.270262586824569</v>
      </c>
      <c r="W352">
        <v>0.40970287719726073</v>
      </c>
      <c r="X352">
        <v>0.45314329206269943</v>
      </c>
    </row>
    <row r="353" spans="1:24">
      <c r="A353" s="1" t="s">
        <v>7</v>
      </c>
      <c r="B353" s="1">
        <v>13089023501</v>
      </c>
      <c r="C353">
        <v>-1.0478461815766127</v>
      </c>
      <c r="D353">
        <v>-1.2242033443263547</v>
      </c>
      <c r="E353">
        <v>-1.4011021721911772</v>
      </c>
      <c r="F353">
        <v>-1.3575323827287555</v>
      </c>
      <c r="G353">
        <v>-1.7592967348358339</v>
      </c>
      <c r="H353">
        <v>0.33477574643835917</v>
      </c>
      <c r="I353">
        <v>-1.3129922806367114</v>
      </c>
      <c r="J353">
        <v>-1.4090194176187165</v>
      </c>
      <c r="K353">
        <v>-1.2075184281199132</v>
      </c>
      <c r="L353">
        <v>-0.63419851903225699</v>
      </c>
      <c r="M353">
        <v>0.36093145275259758</v>
      </c>
      <c r="N353">
        <v>-1.7611856729042552</v>
      </c>
      <c r="O353">
        <v>-1.0700463270165492</v>
      </c>
      <c r="P353">
        <v>-2.0218200427464526</v>
      </c>
      <c r="Q353">
        <v>-1.1054504714288798</v>
      </c>
      <c r="R353">
        <v>-1.1097424785510124</v>
      </c>
      <c r="S353">
        <v>-1.0835787882569621</v>
      </c>
      <c r="T353">
        <v>-1.1230301474786648</v>
      </c>
      <c r="U353">
        <v>0.25786098370112137</v>
      </c>
      <c r="V353">
        <v>0.20525299787975959</v>
      </c>
      <c r="W353">
        <v>0.3724591167625137</v>
      </c>
      <c r="X353">
        <v>0.30758724714941438</v>
      </c>
    </row>
    <row r="354" spans="1:24">
      <c r="A354" s="1" t="s">
        <v>7</v>
      </c>
      <c r="B354" s="1">
        <v>13089023504</v>
      </c>
      <c r="C354">
        <v>-1.3459825587437484</v>
      </c>
      <c r="D354">
        <v>-1.6543664651454046</v>
      </c>
      <c r="E354">
        <v>-1.4346468983046516</v>
      </c>
      <c r="F354">
        <v>-1.4425810857591026</v>
      </c>
      <c r="G354">
        <v>-1.5093142448943631</v>
      </c>
      <c r="H354">
        <v>-0.77557223132606956</v>
      </c>
      <c r="I354">
        <v>-2.5840879146828226</v>
      </c>
      <c r="J354">
        <v>-2.2774156031417454</v>
      </c>
      <c r="K354">
        <v>-2.026657534244344</v>
      </c>
      <c r="L354">
        <v>-1.1412703246460267</v>
      </c>
      <c r="M354">
        <v>-0.37186762669616935</v>
      </c>
      <c r="N354">
        <v>-1.5657646189866781</v>
      </c>
      <c r="O354">
        <v>-0.69661142602175552</v>
      </c>
      <c r="P354">
        <v>-2.9220134395754642</v>
      </c>
      <c r="Q354">
        <v>-1.5798001311906926</v>
      </c>
      <c r="R354">
        <v>-1.5352216284080231</v>
      </c>
      <c r="S354">
        <v>-1.8151144873440386</v>
      </c>
      <c r="T354">
        <v>-1.3890642778200166</v>
      </c>
      <c r="U354">
        <v>0.1162635601453622</v>
      </c>
      <c r="V354">
        <v>8.0904153526269146E-2</v>
      </c>
      <c r="W354">
        <v>0.2022511457397064</v>
      </c>
      <c r="X354">
        <v>0.23323850168996332</v>
      </c>
    </row>
    <row r="355" spans="1:24">
      <c r="A355" s="1" t="s">
        <v>7</v>
      </c>
      <c r="B355" s="1">
        <v>13089023505</v>
      </c>
      <c r="C355">
        <v>-1.0478461815766127</v>
      </c>
      <c r="D355">
        <v>-1.2242033443263547</v>
      </c>
      <c r="E355">
        <v>-1.4490232094961406</v>
      </c>
      <c r="F355">
        <v>-1.3575323827287555</v>
      </c>
      <c r="G355">
        <v>-0.83079034362465587</v>
      </c>
      <c r="H355">
        <v>0.81234476913273712</v>
      </c>
      <c r="I355">
        <v>-0.48401686712837788</v>
      </c>
      <c r="J355">
        <v>-0.72811786306088722</v>
      </c>
      <c r="K355">
        <v>-0.83016221069180463</v>
      </c>
      <c r="L355">
        <v>-0.27079705834238882</v>
      </c>
      <c r="M355">
        <v>0.36093145275259758</v>
      </c>
      <c r="N355">
        <v>7.8891309811793611E-3</v>
      </c>
      <c r="O355">
        <v>-0.76124438965546981</v>
      </c>
      <c r="P355">
        <v>-3.1</v>
      </c>
      <c r="Q355">
        <v>-0.76003123150791951</v>
      </c>
      <c r="R355">
        <v>-0.7972953656783085</v>
      </c>
      <c r="S355">
        <v>-0.60969237736502691</v>
      </c>
      <c r="T355">
        <v>-0.87310595148042325</v>
      </c>
      <c r="U355">
        <v>0.36097157609399083</v>
      </c>
      <c r="V355">
        <v>0.29656754859361323</v>
      </c>
      <c r="W355">
        <v>0.48271927849331603</v>
      </c>
      <c r="X355">
        <v>0.37743373793083779</v>
      </c>
    </row>
    <row r="356" spans="1:24">
      <c r="A356" s="1" t="s">
        <v>7</v>
      </c>
      <c r="B356" s="1">
        <v>13089023506</v>
      </c>
      <c r="C356">
        <v>-1.073400728190939</v>
      </c>
      <c r="D356">
        <v>-1.2242033443263547</v>
      </c>
      <c r="E356">
        <v>-1.3483890311557174</v>
      </c>
      <c r="F356">
        <v>-1.3628479266681521</v>
      </c>
      <c r="G356">
        <v>-1.723584950558481</v>
      </c>
      <c r="H356">
        <v>1.0630685060472855</v>
      </c>
      <c r="I356">
        <v>-0.55937826835640825</v>
      </c>
      <c r="J356">
        <v>-0.17056803940121509</v>
      </c>
      <c r="K356">
        <v>-1.1023104567374055E-2</v>
      </c>
      <c r="L356">
        <v>-0.43982099354697879</v>
      </c>
      <c r="M356">
        <v>0.30456229279499941</v>
      </c>
      <c r="N356">
        <v>-0.36238233959949312</v>
      </c>
      <c r="O356">
        <v>-2.8737468473373762E-2</v>
      </c>
      <c r="P356">
        <v>-0.83656540358825393</v>
      </c>
      <c r="Q356">
        <v>-0.44257916692511773</v>
      </c>
      <c r="R356">
        <v>-0.88981939188696679</v>
      </c>
      <c r="S356">
        <v>-0.20713737917185596</v>
      </c>
      <c r="T356">
        <v>-0.23078072971653035</v>
      </c>
      <c r="U356">
        <v>0.45573372785763361</v>
      </c>
      <c r="V356">
        <v>0.26952684462998711</v>
      </c>
      <c r="W356">
        <v>0.5763826083254171</v>
      </c>
      <c r="X356">
        <v>0.55694481928657469</v>
      </c>
    </row>
    <row r="357" spans="1:24">
      <c r="A357" s="1" t="s">
        <v>7</v>
      </c>
      <c r="B357" s="1">
        <v>13089023507</v>
      </c>
      <c r="C357">
        <v>-1.5078280206344798</v>
      </c>
      <c r="D357">
        <v>-1.2242033443263547</v>
      </c>
      <c r="E357">
        <v>-1.2956758901202576</v>
      </c>
      <c r="F357">
        <v>-1.4585277175772926</v>
      </c>
      <c r="G357">
        <v>-2.5449559889375997</v>
      </c>
      <c r="H357">
        <v>-2.2202185249765631</v>
      </c>
      <c r="I357">
        <v>0.3198380793039457</v>
      </c>
      <c r="J357">
        <v>-0.44687591661308795</v>
      </c>
      <c r="K357">
        <v>-0.48041742380721647</v>
      </c>
      <c r="L357">
        <v>-0.49897937086858518</v>
      </c>
      <c r="M357">
        <v>-0.93555922627214316</v>
      </c>
      <c r="N357">
        <v>-0.33152638371777032</v>
      </c>
      <c r="O357">
        <v>-0.35908372704569147</v>
      </c>
      <c r="P357">
        <v>-0.62652027766148422</v>
      </c>
      <c r="Q357">
        <v>-0.81913085203155145</v>
      </c>
      <c r="R357">
        <v>-1.4187959153240859</v>
      </c>
      <c r="S357">
        <v>-0.4754242370962965</v>
      </c>
      <c r="T357">
        <v>-0.56317240367427224</v>
      </c>
      <c r="U357">
        <v>0.3433298347602427</v>
      </c>
      <c r="V357">
        <v>0.1149302694473055</v>
      </c>
      <c r="W357">
        <v>0.51395973300109521</v>
      </c>
      <c r="X357">
        <v>0.46405108445557552</v>
      </c>
    </row>
    <row r="358" spans="1:24">
      <c r="A358" s="1" t="s">
        <v>7</v>
      </c>
      <c r="B358" s="1">
        <v>13089023601</v>
      </c>
      <c r="C358">
        <v>-1.52486438504403</v>
      </c>
      <c r="D358">
        <v>-1.9124643376368351</v>
      </c>
      <c r="E358">
        <v>-1.3675574460777027</v>
      </c>
      <c r="F358">
        <v>-1.4904209812136728</v>
      </c>
      <c r="G358">
        <v>-0.47367250085112589</v>
      </c>
      <c r="H358">
        <v>0.57755989835061361</v>
      </c>
      <c r="I358">
        <v>-0.28305313052029685</v>
      </c>
      <c r="J358">
        <v>3.1728799271763086E-2</v>
      </c>
      <c r="K358">
        <v>0.32951787213604122</v>
      </c>
      <c r="L358">
        <v>0.32078671487367616</v>
      </c>
      <c r="M358">
        <v>-0.83221576634988048</v>
      </c>
      <c r="N358">
        <v>-0.29038510920880672</v>
      </c>
      <c r="O358">
        <v>0.78994673755367484</v>
      </c>
      <c r="P358">
        <v>-0.68653317078341858</v>
      </c>
      <c r="Q358">
        <v>-0.31745902089123884</v>
      </c>
      <c r="R358">
        <v>-0.92492469757043561</v>
      </c>
      <c r="S358">
        <v>0.22734446209382683</v>
      </c>
      <c r="T358">
        <v>-0.25479682719710772</v>
      </c>
      <c r="U358">
        <v>0.49308315975606426</v>
      </c>
      <c r="V358">
        <v>0.25926710759262017</v>
      </c>
      <c r="W358">
        <v>0.6774744248155411</v>
      </c>
      <c r="X358">
        <v>0.55023302363756621</v>
      </c>
    </row>
    <row r="359" spans="1:24">
      <c r="A359" s="1" t="s">
        <v>7</v>
      </c>
      <c r="B359" s="1">
        <v>13089023602</v>
      </c>
      <c r="C359">
        <v>-1.8144825800063904</v>
      </c>
      <c r="D359">
        <v>-2.342627458455885</v>
      </c>
      <c r="E359">
        <v>-1.3483890311557174</v>
      </c>
      <c r="F359">
        <v>-1.5754696842440199</v>
      </c>
      <c r="G359">
        <v>-0.18797822663230224</v>
      </c>
      <c r="H359">
        <v>1.0272508293452074</v>
      </c>
      <c r="I359">
        <v>0.79210286033293564</v>
      </c>
      <c r="J359">
        <v>-0.79226076312792892</v>
      </c>
      <c r="K359">
        <v>7.3845157949729637E-3</v>
      </c>
      <c r="L359">
        <v>-0.64264971579248653</v>
      </c>
      <c r="M359">
        <v>-1.6589634457279758</v>
      </c>
      <c r="N359">
        <v>-1.2263491042877284</v>
      </c>
      <c r="O359">
        <v>-0.33035796543070739</v>
      </c>
      <c r="P359">
        <v>-1.1816395390393752</v>
      </c>
      <c r="Q359">
        <v>-0.78456094286312694</v>
      </c>
      <c r="R359">
        <v>-0.77851332725945321</v>
      </c>
      <c r="S359">
        <v>-0.4758419877084808</v>
      </c>
      <c r="T359">
        <v>-1.0993275136214467</v>
      </c>
      <c r="U359">
        <v>0.35364924781360818</v>
      </c>
      <c r="V359">
        <v>0.30205671245222387</v>
      </c>
      <c r="W359">
        <v>0.51386253407535298</v>
      </c>
      <c r="X359">
        <v>0.31421143889920111</v>
      </c>
    </row>
    <row r="360" spans="1:24">
      <c r="A360" s="1" t="s">
        <v>7</v>
      </c>
      <c r="B360" s="1">
        <v>13089023603</v>
      </c>
      <c r="C360">
        <v>-1.5078280206344798</v>
      </c>
      <c r="D360">
        <v>-1.9029051571741893</v>
      </c>
      <c r="E360">
        <v>-1.4298547945741553</v>
      </c>
      <c r="F360">
        <v>-1.4851054372742762</v>
      </c>
      <c r="G360">
        <v>-1.0807728335661273</v>
      </c>
      <c r="H360">
        <v>0.8242839947000965</v>
      </c>
      <c r="I360">
        <v>-0.32826997125711516</v>
      </c>
      <c r="J360">
        <v>-0.6985134476453293</v>
      </c>
      <c r="K360">
        <v>-0.66449362743068408</v>
      </c>
      <c r="L360">
        <v>-0.32995543566399521</v>
      </c>
      <c r="M360">
        <v>-0.80403118637108206</v>
      </c>
      <c r="N360">
        <v>-0.31095574646328861</v>
      </c>
      <c r="O360">
        <v>-0.32317652502696126</v>
      </c>
      <c r="P360">
        <v>-1.8417813633806503</v>
      </c>
      <c r="Q360">
        <v>-0.79050483406414607</v>
      </c>
      <c r="R360">
        <v>-0.9872074599686067</v>
      </c>
      <c r="S360">
        <v>-0.56432083691333623</v>
      </c>
      <c r="T360">
        <v>-0.8199862053104956</v>
      </c>
      <c r="U360">
        <v>0.35187494553966397</v>
      </c>
      <c r="V360">
        <v>0.24106459513117909</v>
      </c>
      <c r="W360">
        <v>0.49327597155983205</v>
      </c>
      <c r="X360">
        <v>0.39227915074231079</v>
      </c>
    </row>
    <row r="361" spans="1:24">
      <c r="A361" s="1" t="s">
        <v>7</v>
      </c>
      <c r="B361" s="1">
        <v>13089023700</v>
      </c>
      <c r="C361">
        <v>-1.7293007579586372</v>
      </c>
      <c r="D361">
        <v>-2.2852723756800115</v>
      </c>
      <c r="E361">
        <v>-1.3435969274252211</v>
      </c>
      <c r="F361">
        <v>-1.5116831569712597</v>
      </c>
      <c r="G361">
        <v>-1.1521964021208331</v>
      </c>
      <c r="H361">
        <v>-1.6351964721759504</v>
      </c>
      <c r="I361">
        <v>-1.1924140386718627</v>
      </c>
      <c r="J361">
        <v>-1.1672500250583278</v>
      </c>
      <c r="K361">
        <v>-0.74732791906124429</v>
      </c>
      <c r="L361">
        <v>-0.21163868102078209</v>
      </c>
      <c r="M361">
        <v>-1.7810966256361032</v>
      </c>
      <c r="N361">
        <v>-0.41380893273569758</v>
      </c>
      <c r="O361">
        <v>-0.39499092906442163</v>
      </c>
      <c r="P361">
        <v>-0.98659763639308917</v>
      </c>
      <c r="Q361">
        <v>-1.0509379510967889</v>
      </c>
      <c r="R361">
        <v>-1.5499514472862539</v>
      </c>
      <c r="S361">
        <v>-0.70873887504678468</v>
      </c>
      <c r="T361">
        <v>-0.89412353095732788</v>
      </c>
      <c r="U361">
        <v>0.27413343646187788</v>
      </c>
      <c r="V361">
        <v>7.6599275236322914E-2</v>
      </c>
      <c r="W361">
        <v>0.45967391867237251</v>
      </c>
      <c r="X361">
        <v>0.37155994021662292</v>
      </c>
    </row>
    <row r="362" spans="1:24">
      <c r="A362" s="1" t="s">
        <v>7</v>
      </c>
      <c r="B362" s="1">
        <v>13089023801</v>
      </c>
      <c r="C362">
        <v>-1.8400371266207167</v>
      </c>
      <c r="D362">
        <v>-2.380864180306467</v>
      </c>
      <c r="E362">
        <v>-1.5113205579925932</v>
      </c>
      <c r="F362">
        <v>-1.5861007721228135</v>
      </c>
      <c r="G362">
        <v>-0.15226644235494874</v>
      </c>
      <c r="H362">
        <v>-0.17861095295809731</v>
      </c>
      <c r="I362">
        <v>-1.3431368411279232</v>
      </c>
      <c r="J362">
        <v>0.32283888419141471</v>
      </c>
      <c r="K362">
        <v>0.10862642778788026</v>
      </c>
      <c r="L362">
        <v>4.1897221786102688E-2</v>
      </c>
      <c r="M362">
        <v>-1.7341223256714386</v>
      </c>
      <c r="N362">
        <v>-0.44466488861742037</v>
      </c>
      <c r="O362">
        <v>0.11489133960154704</v>
      </c>
      <c r="P362">
        <v>-5.6397793003110229E-2</v>
      </c>
      <c r="Q362">
        <v>-0.55230181967408909</v>
      </c>
      <c r="R362">
        <v>-1.2846195533547942</v>
      </c>
      <c r="S362">
        <v>0.15778751125513255</v>
      </c>
      <c r="T362">
        <v>-0.53007341692260557</v>
      </c>
      <c r="U362">
        <v>0.42298057917242332</v>
      </c>
      <c r="V362">
        <v>0.15414411942337181</v>
      </c>
      <c r="W362">
        <v>0.6612904607416592</v>
      </c>
      <c r="X362">
        <v>0.47330128155550338</v>
      </c>
    </row>
    <row r="363" spans="1:24">
      <c r="A363" s="1" t="s">
        <v>7</v>
      </c>
      <c r="B363" s="1">
        <v>13089023802</v>
      </c>
      <c r="C363">
        <v>-1.8400371266207167</v>
      </c>
      <c r="D363">
        <v>-2.380864180306467</v>
      </c>
      <c r="E363">
        <v>-1.4202705871131627</v>
      </c>
      <c r="F363">
        <v>-1.5861007721228135</v>
      </c>
      <c r="G363">
        <v>0.13342783186387491</v>
      </c>
      <c r="H363">
        <v>-1.1934451261836503</v>
      </c>
      <c r="I363">
        <v>-2.0264135455953984</v>
      </c>
      <c r="J363">
        <v>-0.92548063249793922</v>
      </c>
      <c r="K363">
        <v>-0.42519456272017608</v>
      </c>
      <c r="L363">
        <v>-1.0821119473244203</v>
      </c>
      <c r="M363">
        <v>-1.7341223256714386</v>
      </c>
      <c r="N363">
        <v>-0.60922998665327455</v>
      </c>
      <c r="O363">
        <v>-0.31599508462321535</v>
      </c>
      <c r="P363">
        <v>-0.67152994750293493</v>
      </c>
      <c r="Q363">
        <v>-1.0390115329269807</v>
      </c>
      <c r="R363">
        <v>-1.4733862151540476</v>
      </c>
      <c r="S363">
        <v>-0.81092904751417849</v>
      </c>
      <c r="T363">
        <v>-0.83271933611271576</v>
      </c>
      <c r="U363">
        <v>0.27769357411632756</v>
      </c>
      <c r="V363">
        <v>9.8975925505780799E-2</v>
      </c>
      <c r="W363">
        <v>0.435897113335528</v>
      </c>
      <c r="X363">
        <v>0.38872061372414152</v>
      </c>
    </row>
    <row r="364" spans="1:24">
      <c r="A364" s="1" t="s">
        <v>7</v>
      </c>
      <c r="B364" s="1">
        <v>13089023803</v>
      </c>
      <c r="C364">
        <v>-1.8400371266207167</v>
      </c>
      <c r="D364">
        <v>-2.380864180306467</v>
      </c>
      <c r="E364">
        <v>-1.5400731803755714</v>
      </c>
      <c r="F364">
        <v>-1.5861007721228135</v>
      </c>
      <c r="G364">
        <v>-0.47367250085112589</v>
      </c>
      <c r="H364">
        <v>0.59743870892026696</v>
      </c>
      <c r="I364">
        <v>-8.2089393912215994E-2</v>
      </c>
      <c r="J364">
        <v>-0.71824972458903447</v>
      </c>
      <c r="K364">
        <v>-0.86697745141649796</v>
      </c>
      <c r="L364">
        <v>0.10950679586793872</v>
      </c>
      <c r="M364">
        <v>-1.7341223256714386</v>
      </c>
      <c r="N364">
        <v>-0.55780339351706998</v>
      </c>
      <c r="O364">
        <v>-0.12209619372207234</v>
      </c>
      <c r="P364">
        <v>-0.85156862686873713</v>
      </c>
      <c r="Q364">
        <v>-0.78397759254937316</v>
      </c>
      <c r="R364">
        <v>-1.0436283493240919</v>
      </c>
      <c r="S364">
        <v>-0.4919067933791979</v>
      </c>
      <c r="T364">
        <v>-0.81639763494482953</v>
      </c>
      <c r="U364">
        <v>0.35382338286305559</v>
      </c>
      <c r="V364">
        <v>0.22457525037454756</v>
      </c>
      <c r="W364">
        <v>0.51012470148358635</v>
      </c>
      <c r="X364">
        <v>0.39328205102558611</v>
      </c>
    </row>
    <row r="365" spans="1:24">
      <c r="A365" s="1" t="s">
        <v>8</v>
      </c>
      <c r="B365" s="1">
        <v>13097080102</v>
      </c>
      <c r="C365">
        <v>-0.35787342298981328</v>
      </c>
      <c r="D365">
        <v>-0.13445677158476083</v>
      </c>
      <c r="E365">
        <v>-0.72062344246069554</v>
      </c>
      <c r="F365">
        <v>-0.83660907666787931</v>
      </c>
      <c r="G365">
        <v>-0.15226644235494874</v>
      </c>
      <c r="H365">
        <v>-1.3247766074246046</v>
      </c>
      <c r="I365">
        <v>-0.21271582270746861</v>
      </c>
      <c r="J365">
        <v>-0.48141440126457219</v>
      </c>
      <c r="K365">
        <v>-0.3883793219954827</v>
      </c>
      <c r="L365">
        <v>0.4137498792362006</v>
      </c>
      <c r="M365">
        <v>-0.85100548633574657</v>
      </c>
      <c r="N365">
        <v>0.57358165547942863</v>
      </c>
      <c r="O365">
        <v>5.025837596783278E-2</v>
      </c>
      <c r="P365">
        <v>-1.1388123161659804E-2</v>
      </c>
      <c r="Q365">
        <v>-0.24861393573810719</v>
      </c>
      <c r="R365">
        <v>-0.53418879802716723</v>
      </c>
      <c r="S365">
        <v>-0.1520146146746181</v>
      </c>
      <c r="T365">
        <v>-5.963839451253624E-2</v>
      </c>
      <c r="U365">
        <v>0.51363400549094951</v>
      </c>
      <c r="V365">
        <v>0.37346202777133075</v>
      </c>
      <c r="W365">
        <v>0.58920813948398065</v>
      </c>
      <c r="X365">
        <v>0.60477408803901334</v>
      </c>
    </row>
    <row r="366" spans="1:24">
      <c r="A366" s="1" t="s">
        <v>8</v>
      </c>
      <c r="B366" s="1">
        <v>13097080103</v>
      </c>
      <c r="C366">
        <v>-0.94562799511930939</v>
      </c>
      <c r="D366">
        <v>0.10452273998137807</v>
      </c>
      <c r="E366">
        <v>-0.72541554619119186</v>
      </c>
      <c r="F366">
        <v>-0.52299198424347426</v>
      </c>
      <c r="G366">
        <v>-0.15226644235494874</v>
      </c>
      <c r="H366">
        <v>-1.3964119608287613</v>
      </c>
      <c r="I366">
        <v>-0.35841453174832716</v>
      </c>
      <c r="J366">
        <v>-0.55049137056754038</v>
      </c>
      <c r="K366">
        <v>-0.64608600706833708</v>
      </c>
      <c r="L366">
        <v>-0.76941766719592908</v>
      </c>
      <c r="M366">
        <v>-1.1610358661025317</v>
      </c>
      <c r="N366">
        <v>-1.082354643506356</v>
      </c>
      <c r="O366">
        <v>-1.1131349694390256</v>
      </c>
      <c r="P366">
        <v>-0.3564622586127808</v>
      </c>
      <c r="Q366">
        <v>-0.71817409679452682</v>
      </c>
      <c r="R366">
        <v>-0.57094367435780491</v>
      </c>
      <c r="S366">
        <v>-0.65533168161060218</v>
      </c>
      <c r="T366">
        <v>-0.92824693441517359</v>
      </c>
      <c r="U366">
        <v>0.37346628819269628</v>
      </c>
      <c r="V366">
        <v>0.36272019377639531</v>
      </c>
      <c r="W366">
        <v>0.47210028425390127</v>
      </c>
      <c r="X366">
        <v>0.36202344865953501</v>
      </c>
    </row>
    <row r="367" spans="1:24">
      <c r="A367" s="1" t="s">
        <v>8</v>
      </c>
      <c r="B367" s="1">
        <v>13097080201</v>
      </c>
      <c r="C367">
        <v>-0.94562799511930939</v>
      </c>
      <c r="D367">
        <v>0.10452273998137807</v>
      </c>
      <c r="E367">
        <v>-0.36600776640396565</v>
      </c>
      <c r="F367">
        <v>-0.52299198424347426</v>
      </c>
      <c r="G367">
        <v>-0.2951135794643609</v>
      </c>
      <c r="H367">
        <v>-0.6681192012198347</v>
      </c>
      <c r="I367">
        <v>-1.6776179514589682E-2</v>
      </c>
      <c r="J367">
        <v>-0.42220557043345647</v>
      </c>
      <c r="K367">
        <v>0.70687408956414954</v>
      </c>
      <c r="L367">
        <v>-1.4370622112540592</v>
      </c>
      <c r="M367">
        <v>-1.1610358661025317</v>
      </c>
      <c r="N367">
        <v>-0.80465104057085179</v>
      </c>
      <c r="O367">
        <v>0.24415726686897582</v>
      </c>
      <c r="P367">
        <v>-1.2566556554417929</v>
      </c>
      <c r="Q367">
        <v>-0.50527889750569177</v>
      </c>
      <c r="R367">
        <v>-0.38715913799773655</v>
      </c>
      <c r="S367">
        <v>-0.38413123070778871</v>
      </c>
      <c r="T367">
        <v>-0.74454632381155017</v>
      </c>
      <c r="U367">
        <v>0.43701732293324191</v>
      </c>
      <c r="V367">
        <v>0.41643233152532333</v>
      </c>
      <c r="W367">
        <v>0.53520107146940488</v>
      </c>
      <c r="X367">
        <v>0.4133623874678371</v>
      </c>
    </row>
    <row r="368" spans="1:24">
      <c r="A368" s="1" t="s">
        <v>8</v>
      </c>
      <c r="B368" s="1">
        <v>13097080202</v>
      </c>
      <c r="C368">
        <v>-0.81785526204767922</v>
      </c>
      <c r="D368">
        <v>5.6726837668150287E-2</v>
      </c>
      <c r="E368">
        <v>-0.69187082007771727</v>
      </c>
      <c r="F368">
        <v>-0.91102669181943297</v>
      </c>
      <c r="G368">
        <v>-0.25940179518700801</v>
      </c>
      <c r="H368">
        <v>0.22732271633212406</v>
      </c>
      <c r="I368">
        <v>-0.33831815808751914</v>
      </c>
      <c r="J368">
        <v>-0.22484280099640447</v>
      </c>
      <c r="K368">
        <v>-0.3883793219954827</v>
      </c>
      <c r="L368">
        <v>1.6543631505414286E-2</v>
      </c>
      <c r="M368">
        <v>-1.1140615661378674</v>
      </c>
      <c r="N368">
        <v>-0.1463906484274341</v>
      </c>
      <c r="O368">
        <v>-0.30881364421946922</v>
      </c>
      <c r="P368">
        <v>-1.1516330924784077</v>
      </c>
      <c r="Q368">
        <v>-0.42324981673324197</v>
      </c>
      <c r="R368">
        <v>-0.39063188188844039</v>
      </c>
      <c r="S368">
        <v>-0.19889283049549097</v>
      </c>
      <c r="T368">
        <v>-0.68022473781579462</v>
      </c>
      <c r="U368">
        <v>0.46150370392876849</v>
      </c>
      <c r="V368">
        <v>0.41541740120573001</v>
      </c>
      <c r="W368">
        <v>0.57830088504650412</v>
      </c>
      <c r="X368">
        <v>0.43133838633163135</v>
      </c>
    </row>
    <row r="369" spans="1:24">
      <c r="A369" s="1" t="s">
        <v>8</v>
      </c>
      <c r="B369" s="1">
        <v>13097080301</v>
      </c>
      <c r="C369">
        <v>-1.0977038925014821E-4</v>
      </c>
      <c r="D369">
        <v>-6.7542508346243021E-2</v>
      </c>
      <c r="E369">
        <v>-0.62478136785076854</v>
      </c>
      <c r="F369">
        <v>-1.0385997463649537</v>
      </c>
      <c r="G369">
        <v>-0.68794320651524377</v>
      </c>
      <c r="H369">
        <v>0.35865419757307798</v>
      </c>
      <c r="I369">
        <v>-0.75531791154928696</v>
      </c>
      <c r="J369">
        <v>-1.0389642249242439</v>
      </c>
      <c r="K369">
        <v>-0.82095840051063107</v>
      </c>
      <c r="L369">
        <v>-3.4163549055962819E-2</v>
      </c>
      <c r="M369">
        <v>-0.14639098686577934</v>
      </c>
      <c r="N369">
        <v>-5.3822780782266169E-2</v>
      </c>
      <c r="O369">
        <v>-0.3662651674494376</v>
      </c>
      <c r="P369">
        <v>-0.91158151999067161</v>
      </c>
      <c r="Q369">
        <v>-0.46770383414248706</v>
      </c>
      <c r="R369">
        <v>-0.40223433049180979</v>
      </c>
      <c r="S369">
        <v>-0.63136205816361268</v>
      </c>
      <c r="T369">
        <v>-0.36951511377203866</v>
      </c>
      <c r="U369">
        <v>0.44823380017251263</v>
      </c>
      <c r="V369">
        <v>0.4120265157158427</v>
      </c>
      <c r="W369">
        <v>0.47767734765379299</v>
      </c>
      <c r="X369">
        <v>0.5181726234281645</v>
      </c>
    </row>
    <row r="370" spans="1:24">
      <c r="A370" s="1" t="s">
        <v>8</v>
      </c>
      <c r="B370" s="1">
        <v>13097080303</v>
      </c>
      <c r="C370">
        <v>-0.70711889338560041</v>
      </c>
      <c r="D370">
        <v>5.6726837668150287E-2</v>
      </c>
      <c r="E370">
        <v>-0.77812868722665163</v>
      </c>
      <c r="F370">
        <v>-1.0598619221225405</v>
      </c>
      <c r="G370">
        <v>0.24056318469593416</v>
      </c>
      <c r="H370">
        <v>0.44222877654459414</v>
      </c>
      <c r="I370">
        <v>-0.28305313052029685</v>
      </c>
      <c r="J370">
        <v>-0.63437054757828759</v>
      </c>
      <c r="K370">
        <v>-0.10306120637910784</v>
      </c>
      <c r="L370">
        <v>-0.50743056762881456</v>
      </c>
      <c r="M370">
        <v>-0.95434894625800781</v>
      </c>
      <c r="N370">
        <v>-1.0206427317429103</v>
      </c>
      <c r="O370">
        <v>-0.28008788260448514</v>
      </c>
      <c r="P370">
        <v>0.34868923556994497</v>
      </c>
      <c r="Q370">
        <v>-0.39664312635839455</v>
      </c>
      <c r="R370">
        <v>-0.2983776906209159</v>
      </c>
      <c r="S370">
        <v>-0.41495410719540332</v>
      </c>
      <c r="T370">
        <v>-0.47659758125886459</v>
      </c>
      <c r="U370">
        <v>0.46944602818028364</v>
      </c>
      <c r="V370">
        <v>0.44237924428250075</v>
      </c>
      <c r="W370">
        <v>0.52802944707077248</v>
      </c>
      <c r="X370">
        <v>0.48824621094818482</v>
      </c>
    </row>
    <row r="371" spans="1:24">
      <c r="A371" s="1" t="s">
        <v>8</v>
      </c>
      <c r="B371" s="1">
        <v>13097080304</v>
      </c>
      <c r="C371">
        <v>9.359023386327775E-2</v>
      </c>
      <c r="D371">
        <v>-8.6660869271533048E-2</v>
      </c>
      <c r="E371">
        <v>-0.34683935148198031</v>
      </c>
      <c r="F371">
        <v>-1.0598619221225405</v>
      </c>
      <c r="G371">
        <v>-4.5131089522890112E-2</v>
      </c>
      <c r="H371">
        <v>0.88398012253689384</v>
      </c>
      <c r="I371">
        <v>0.28969351881273353</v>
      </c>
      <c r="J371">
        <v>0.10080576857473121</v>
      </c>
      <c r="K371">
        <v>-0.3883793219954827</v>
      </c>
      <c r="L371">
        <v>1.6543631505414286E-2</v>
      </c>
      <c r="M371">
        <v>-5.4680869717858875E-3</v>
      </c>
      <c r="N371">
        <v>-0.52694743763534724</v>
      </c>
      <c r="O371">
        <v>0.17952430323526156</v>
      </c>
      <c r="P371">
        <v>0.31868278900897801</v>
      </c>
      <c r="Q371">
        <v>-4.5880822140804245E-2</v>
      </c>
      <c r="R371">
        <v>-3.8747051026576954E-2</v>
      </c>
      <c r="S371">
        <v>-9.0343307305112405E-2</v>
      </c>
      <c r="T371">
        <v>-8.5521080907233898E-3</v>
      </c>
      <c r="U371">
        <v>0.57415157088612578</v>
      </c>
      <c r="V371">
        <v>0.51825786254890338</v>
      </c>
      <c r="W371">
        <v>0.60355733407665357</v>
      </c>
      <c r="X371">
        <v>0.61905120842492189</v>
      </c>
    </row>
    <row r="372" spans="1:24">
      <c r="A372" s="1" t="s">
        <v>8</v>
      </c>
      <c r="B372" s="1">
        <v>13097080402</v>
      </c>
      <c r="C372">
        <v>1.0987357340267649</v>
      </c>
      <c r="D372">
        <v>0.69719192866540147</v>
      </c>
      <c r="E372">
        <v>1.2345548795818153</v>
      </c>
      <c r="F372">
        <v>0.30623287030241036</v>
      </c>
      <c r="G372">
        <v>1.2404931444618181</v>
      </c>
      <c r="H372">
        <v>1.0511292804799262</v>
      </c>
      <c r="I372">
        <v>0.68157280519849117</v>
      </c>
      <c r="J372">
        <v>0.95439974638998115</v>
      </c>
      <c r="K372">
        <v>1.1670645986228185</v>
      </c>
      <c r="L372">
        <v>0.51516424035895458</v>
      </c>
      <c r="M372">
        <v>-0.40944706666790015</v>
      </c>
      <c r="N372">
        <v>0.3678752829346108</v>
      </c>
      <c r="O372">
        <v>0.78994673755367484</v>
      </c>
      <c r="P372">
        <v>0.69376337102106622</v>
      </c>
      <c r="Q372">
        <v>0.71360886081221875</v>
      </c>
      <c r="R372">
        <v>0.90141580610237526</v>
      </c>
      <c r="S372">
        <v>0.87887619512391801</v>
      </c>
      <c r="T372">
        <v>0.36053458121036291</v>
      </c>
      <c r="U372">
        <v>0.80086572596179051</v>
      </c>
      <c r="V372">
        <v>0.79302612047023724</v>
      </c>
      <c r="W372">
        <v>0.82906770245656147</v>
      </c>
      <c r="X372">
        <v>0.72220012499479158</v>
      </c>
    </row>
    <row r="373" spans="1:24">
      <c r="A373" s="1" t="s">
        <v>8</v>
      </c>
      <c r="B373" s="1">
        <v>13097080403</v>
      </c>
      <c r="C373">
        <v>0.83467208567872975</v>
      </c>
      <c r="D373">
        <v>0.49644913894984533</v>
      </c>
      <c r="E373">
        <v>0.47261038643289566</v>
      </c>
      <c r="F373">
        <v>-0.32631685848579639</v>
      </c>
      <c r="G373">
        <v>0.45483389036005206</v>
      </c>
      <c r="H373">
        <v>1.0511292804799262</v>
      </c>
      <c r="I373">
        <v>0.85239198131535987</v>
      </c>
      <c r="J373">
        <v>0.66328966147032953</v>
      </c>
      <c r="K373">
        <v>0.76209695065118999</v>
      </c>
      <c r="L373">
        <v>0.61657860148170862</v>
      </c>
      <c r="M373">
        <v>-0.3436830467173696</v>
      </c>
      <c r="N373">
        <v>-0.16696128568191601</v>
      </c>
      <c r="O373">
        <v>0.73249521432370657</v>
      </c>
      <c r="P373">
        <v>0.67876014774058258</v>
      </c>
      <c r="Q373">
        <v>0.48459165262153814</v>
      </c>
      <c r="R373">
        <v>0.54796712924728752</v>
      </c>
      <c r="S373">
        <v>0.68065507120107605</v>
      </c>
      <c r="T373">
        <v>0.22515275741625088</v>
      </c>
      <c r="U373">
        <v>0.73250213391027186</v>
      </c>
      <c r="V373">
        <v>0.68972861571595989</v>
      </c>
      <c r="W373">
        <v>0.78294717086955634</v>
      </c>
      <c r="X373">
        <v>0.68436487150987391</v>
      </c>
    </row>
    <row r="374" spans="1:24">
      <c r="A374" s="1" t="s">
        <v>8</v>
      </c>
      <c r="B374" s="1">
        <v>13097080404</v>
      </c>
      <c r="C374">
        <v>9.359023386327775E-2</v>
      </c>
      <c r="D374">
        <v>-8.6660869271533048E-2</v>
      </c>
      <c r="E374">
        <v>0.41031303793644325</v>
      </c>
      <c r="F374">
        <v>-0.40605001757674686</v>
      </c>
      <c r="G374">
        <v>-0.2951135794643609</v>
      </c>
      <c r="H374">
        <v>0.7407094157285804</v>
      </c>
      <c r="I374">
        <v>0.59113912372485478</v>
      </c>
      <c r="J374">
        <v>-3.2414100795278844E-2</v>
      </c>
      <c r="K374">
        <v>1.1762684088039921</v>
      </c>
      <c r="L374">
        <v>8.4153205587250174E-2</v>
      </c>
      <c r="M374">
        <v>-5.4680869717858875E-3</v>
      </c>
      <c r="N374">
        <v>-0.79436572194361077</v>
      </c>
      <c r="O374">
        <v>0.22979438606148378</v>
      </c>
      <c r="P374">
        <v>-0.65652672422245162</v>
      </c>
      <c r="Q374">
        <v>8.4132735838767903E-2</v>
      </c>
      <c r="R374">
        <v>0.14970390642007361</v>
      </c>
      <c r="S374">
        <v>0.40933583786532118</v>
      </c>
      <c r="T374">
        <v>-0.30664153676909112</v>
      </c>
      <c r="U374">
        <v>0.61296172803152948</v>
      </c>
      <c r="V374">
        <v>0.57333378996784989</v>
      </c>
      <c r="W374">
        <v>0.71981874629209031</v>
      </c>
      <c r="X374">
        <v>0.53574394620061982</v>
      </c>
    </row>
    <row r="375" spans="1:24">
      <c r="A375" s="1" t="s">
        <v>8</v>
      </c>
      <c r="B375" s="1">
        <v>13097080505</v>
      </c>
      <c r="C375">
        <v>1.013553911979012</v>
      </c>
      <c r="D375">
        <v>0.63027766542688357</v>
      </c>
      <c r="E375">
        <v>0.15633154022013646</v>
      </c>
      <c r="F375">
        <v>-0.58677851151623461</v>
      </c>
      <c r="G375">
        <v>0.56196924319211095</v>
      </c>
      <c r="H375">
        <v>0.13180891179324836</v>
      </c>
      <c r="I375">
        <v>-0.59454692226282213</v>
      </c>
      <c r="J375">
        <v>-0.31365604724307811</v>
      </c>
      <c r="K375">
        <v>8.1014997244359732E-2</v>
      </c>
      <c r="L375">
        <v>-0.20318748426055278</v>
      </c>
      <c r="M375">
        <v>-0.41884192666083386</v>
      </c>
      <c r="N375">
        <v>-0.26981447195432501</v>
      </c>
      <c r="O375">
        <v>6.4621256775324806E-2</v>
      </c>
      <c r="P375">
        <v>-0.65652672422245162</v>
      </c>
      <c r="Q375">
        <v>-9.2633365399125298E-2</v>
      </c>
      <c r="R375">
        <v>0.18751654840461923</v>
      </c>
      <c r="S375">
        <v>-0.14527617808642371</v>
      </c>
      <c r="T375">
        <v>-0.32014046651557138</v>
      </c>
      <c r="U375">
        <v>0.56019553753852813</v>
      </c>
      <c r="V375">
        <v>0.58438476234642756</v>
      </c>
      <c r="W375">
        <v>0.59077598589390123</v>
      </c>
      <c r="X375">
        <v>0.53197139081305245</v>
      </c>
    </row>
    <row r="376" spans="1:24">
      <c r="A376" s="1" t="s">
        <v>8</v>
      </c>
      <c r="B376" s="1">
        <v>13097080506</v>
      </c>
      <c r="C376">
        <v>1.1157720984363146</v>
      </c>
      <c r="D376">
        <v>0.71631028959069276</v>
      </c>
      <c r="E376">
        <v>0.20425257752509995</v>
      </c>
      <c r="F376">
        <v>-0.56551633575864768</v>
      </c>
      <c r="G376">
        <v>0.49054567463740495</v>
      </c>
      <c r="H376">
        <v>0.66907406232442368</v>
      </c>
      <c r="I376">
        <v>0.14901890318707689</v>
      </c>
      <c r="J376">
        <v>0.14521239169806802</v>
      </c>
      <c r="K376">
        <v>0.53200169612185511</v>
      </c>
      <c r="L376">
        <v>-0.6088449287515687</v>
      </c>
      <c r="M376">
        <v>-0.45642136663256461</v>
      </c>
      <c r="N376">
        <v>0.22388082215323818</v>
      </c>
      <c r="O376">
        <v>0.41651183655888069</v>
      </c>
      <c r="P376">
        <v>-0.19142680252746205</v>
      </c>
      <c r="Q376">
        <v>0.1393303887849851</v>
      </c>
      <c r="R376">
        <v>0.39706532427748076</v>
      </c>
      <c r="S376">
        <v>2.2789719689451465E-2</v>
      </c>
      <c r="T376">
        <v>-1.8638776119769482E-3</v>
      </c>
      <c r="U376">
        <v>0.62943869872743752</v>
      </c>
      <c r="V376">
        <v>0.64562665427987675</v>
      </c>
      <c r="W376">
        <v>0.62988023671072058</v>
      </c>
      <c r="X376">
        <v>0.62092037289942148</v>
      </c>
    </row>
    <row r="377" spans="1:24">
      <c r="A377" s="1" t="s">
        <v>8</v>
      </c>
      <c r="B377" s="1">
        <v>13097080507</v>
      </c>
      <c r="C377">
        <v>0.90281754331693198</v>
      </c>
      <c r="D377">
        <v>0.51556749987513673</v>
      </c>
      <c r="E377">
        <v>0.38156041555346504</v>
      </c>
      <c r="F377">
        <v>-0.26784587515243286</v>
      </c>
      <c r="G377">
        <v>0.24056318469593416</v>
      </c>
      <c r="H377">
        <v>0.8242839947000965</v>
      </c>
      <c r="I377">
        <v>0.28969351881273353</v>
      </c>
      <c r="J377">
        <v>5.1465076215468218E-2</v>
      </c>
      <c r="K377">
        <v>0.421555973947775</v>
      </c>
      <c r="L377">
        <v>0.44755466627711865</v>
      </c>
      <c r="M377">
        <v>6.0295932978744651E-2</v>
      </c>
      <c r="N377">
        <v>0.31644868979840629</v>
      </c>
      <c r="O377">
        <v>0.39496751534764274</v>
      </c>
      <c r="P377">
        <v>-0.47648804485664914</v>
      </c>
      <c r="Q377">
        <v>0.2643472595261252</v>
      </c>
      <c r="R377">
        <v>0.41237718311455218</v>
      </c>
      <c r="S377">
        <v>0.3068585721467873</v>
      </c>
      <c r="T377">
        <v>7.3806023317036132E-2</v>
      </c>
      <c r="U377">
        <v>0.66675730206919526</v>
      </c>
      <c r="V377">
        <v>0.6501016372536218</v>
      </c>
      <c r="W377">
        <v>0.69597514235630953</v>
      </c>
      <c r="X377">
        <v>0.64206789331679925</v>
      </c>
    </row>
    <row r="378" spans="1:24">
      <c r="A378" s="1" t="s">
        <v>8</v>
      </c>
      <c r="B378" s="1">
        <v>13097080508</v>
      </c>
      <c r="C378">
        <v>0.49394479748771747</v>
      </c>
      <c r="D378">
        <v>0.12364110090666809</v>
      </c>
      <c r="E378">
        <v>0.33843148197899797</v>
      </c>
      <c r="F378">
        <v>-0.26784587515243286</v>
      </c>
      <c r="G378">
        <v>-1.0450610492887737</v>
      </c>
      <c r="H378">
        <v>0.34671497200571855</v>
      </c>
      <c r="I378">
        <v>-0.21773991612267055</v>
      </c>
      <c r="J378">
        <v>0.29816853801178322</v>
      </c>
      <c r="K378">
        <v>0.67005884883945621</v>
      </c>
      <c r="L378">
        <v>4.1897221786102688E-2</v>
      </c>
      <c r="M378">
        <v>0.87764875236390683</v>
      </c>
      <c r="N378">
        <v>0.18273954764427455</v>
      </c>
      <c r="O378">
        <v>0.27288302848395984</v>
      </c>
      <c r="P378">
        <v>0.66375692446009915</v>
      </c>
      <c r="Q378">
        <v>0.26780201783978302</v>
      </c>
      <c r="R378">
        <v>-3.2559212597825002E-2</v>
      </c>
      <c r="S378">
        <v>0.33670820287911402</v>
      </c>
      <c r="T378">
        <v>0.49925706323806007</v>
      </c>
      <c r="U378">
        <v>0.66778857692341864</v>
      </c>
      <c r="V378">
        <v>0.52006629560119277</v>
      </c>
      <c r="W378">
        <v>0.7029203195897239</v>
      </c>
      <c r="X378">
        <v>0.76096899458512091</v>
      </c>
    </row>
    <row r="379" spans="1:24">
      <c r="A379" s="1" t="s">
        <v>8</v>
      </c>
      <c r="B379" s="1">
        <v>13097080509</v>
      </c>
      <c r="C379">
        <v>0.45135388646384089</v>
      </c>
      <c r="D379">
        <v>6.6286018130795293E-2</v>
      </c>
      <c r="E379">
        <v>0.28092623721304166</v>
      </c>
      <c r="F379">
        <v>0.46569918848431124</v>
      </c>
      <c r="G379">
        <v>0.45483389036005206</v>
      </c>
      <c r="H379">
        <v>0.33477574643835917</v>
      </c>
      <c r="I379">
        <v>0.88253654180657204</v>
      </c>
      <c r="J379">
        <v>1.117224031175549</v>
      </c>
      <c r="K379">
        <v>0.89095029318761709</v>
      </c>
      <c r="L379">
        <v>0.39684748571574169</v>
      </c>
      <c r="M379">
        <v>0.81188473241337633</v>
      </c>
      <c r="N379">
        <v>0.51186974371598326</v>
      </c>
      <c r="O379">
        <v>0.89048690320611945</v>
      </c>
      <c r="P379">
        <v>0.37869568213091215</v>
      </c>
      <c r="Q379">
        <v>0.62313185349113998</v>
      </c>
      <c r="R379">
        <v>0.41948735841385315</v>
      </c>
      <c r="S379">
        <v>0.80167393669296916</v>
      </c>
      <c r="T379">
        <v>0.64823426536659778</v>
      </c>
      <c r="U379">
        <v>0.77385756676097373</v>
      </c>
      <c r="V379">
        <v>0.65217962881188252</v>
      </c>
      <c r="W379">
        <v>0.81110488836244565</v>
      </c>
      <c r="X379">
        <v>0.80260375801229378</v>
      </c>
    </row>
    <row r="380" spans="1:24">
      <c r="A380" s="1" t="s">
        <v>8</v>
      </c>
      <c r="B380" s="1">
        <v>13097080510</v>
      </c>
      <c r="C380">
        <v>0.42579933984951523</v>
      </c>
      <c r="D380">
        <v>1.8490115817567519E-2</v>
      </c>
      <c r="E380">
        <v>0.31926306705701263</v>
      </c>
      <c r="F380">
        <v>0.21055307939326998</v>
      </c>
      <c r="G380">
        <v>0.24056318469593416</v>
      </c>
      <c r="H380">
        <v>-1.1456882239142128</v>
      </c>
      <c r="I380">
        <v>-0.30314950418110503</v>
      </c>
      <c r="J380">
        <v>0.1550805301699206</v>
      </c>
      <c r="K380">
        <v>-0.25952597945905487</v>
      </c>
      <c r="L380">
        <v>0.20246996023046318</v>
      </c>
      <c r="M380">
        <v>0.48306463266072497</v>
      </c>
      <c r="N380">
        <v>-0.42409425136293827</v>
      </c>
      <c r="O380">
        <v>-0.23699924018200882</v>
      </c>
      <c r="P380">
        <v>-0.53650093797858334</v>
      </c>
      <c r="Q380">
        <v>-5.9803439377563196E-2</v>
      </c>
      <c r="R380">
        <v>-3.3452705897431191E-2</v>
      </c>
      <c r="S380">
        <v>3.2674836980442969E-2</v>
      </c>
      <c r="T380">
        <v>-0.17863244921570137</v>
      </c>
      <c r="U380">
        <v>0.56999555076614095</v>
      </c>
      <c r="V380">
        <v>0.51980516680256428</v>
      </c>
      <c r="W380">
        <v>0.63218022802969764</v>
      </c>
      <c r="X380">
        <v>0.57151873590445124</v>
      </c>
    </row>
    <row r="381" spans="1:24">
      <c r="A381" s="1" t="s">
        <v>8</v>
      </c>
      <c r="B381" s="1">
        <v>13097080511</v>
      </c>
      <c r="C381">
        <v>0.32358115339221127</v>
      </c>
      <c r="D381">
        <v>-9.6220049734179428E-2</v>
      </c>
      <c r="E381">
        <v>0.64033401700026793</v>
      </c>
      <c r="F381">
        <v>0.60390333090862536</v>
      </c>
      <c r="G381">
        <v>0.66910459602416994</v>
      </c>
      <c r="H381">
        <v>1.1227646338840829</v>
      </c>
      <c r="I381">
        <v>0.95287384961940025</v>
      </c>
      <c r="J381">
        <v>0.45605875356142478</v>
      </c>
      <c r="K381">
        <v>0.51359407575950877</v>
      </c>
      <c r="L381">
        <v>0.58277381444079057</v>
      </c>
      <c r="M381">
        <v>0.52064407263245571</v>
      </c>
      <c r="N381">
        <v>0.47072846920701966</v>
      </c>
      <c r="O381">
        <v>0.96230130724357976</v>
      </c>
      <c r="P381">
        <v>0.25866989588704381</v>
      </c>
      <c r="Q381">
        <v>0.55763199620172743</v>
      </c>
      <c r="R381">
        <v>0.60233450444208259</v>
      </c>
      <c r="S381">
        <v>0.51747554792057471</v>
      </c>
      <c r="T381">
        <v>0.55308593624252478</v>
      </c>
      <c r="U381">
        <v>0.75430530010580676</v>
      </c>
      <c r="V381">
        <v>0.70561780859010503</v>
      </c>
      <c r="W381">
        <v>0.74497984322621058</v>
      </c>
      <c r="X381">
        <v>0.77601258757164071</v>
      </c>
    </row>
    <row r="382" spans="1:24">
      <c r="A382" s="1" t="s">
        <v>8</v>
      </c>
      <c r="B382" s="1">
        <v>13097080602</v>
      </c>
      <c r="C382">
        <v>-0.30676432976116075</v>
      </c>
      <c r="D382">
        <v>-0.15357513251005223</v>
      </c>
      <c r="E382">
        <v>-0.59123664173729396</v>
      </c>
      <c r="F382">
        <v>-1.0811240978801273</v>
      </c>
      <c r="G382">
        <v>-1.6164495977264224</v>
      </c>
      <c r="H382">
        <v>0.77652709243065876</v>
      </c>
      <c r="I382">
        <v>0.38515129370157203</v>
      </c>
      <c r="J382">
        <v>0.12547611475436271</v>
      </c>
      <c r="K382">
        <v>4.4199756519666344E-2</v>
      </c>
      <c r="L382">
        <v>0.2700795343122992</v>
      </c>
      <c r="M382">
        <v>-0.81342604636401439</v>
      </c>
      <c r="N382">
        <v>0.57358165547942863</v>
      </c>
      <c r="O382">
        <v>0.25852014767646786</v>
      </c>
      <c r="P382">
        <v>-0.23643647236891274</v>
      </c>
      <c r="Q382">
        <v>-9.2497939017834777E-2</v>
      </c>
      <c r="R382">
        <v>-0.36963877335468942</v>
      </c>
      <c r="S382">
        <v>0.14658513519544275</v>
      </c>
      <c r="T382">
        <v>-5.444017889425766E-2</v>
      </c>
      <c r="U382">
        <v>0.56023596346964788</v>
      </c>
      <c r="V382">
        <v>0.42155276362345745</v>
      </c>
      <c r="W382">
        <v>0.65868398001606543</v>
      </c>
      <c r="X382">
        <v>0.60622683701280411</v>
      </c>
    </row>
    <row r="383" spans="1:24">
      <c r="A383" s="1" t="s">
        <v>8</v>
      </c>
      <c r="B383" s="1">
        <v>13097080603</v>
      </c>
      <c r="C383">
        <v>0.1361811448871543</v>
      </c>
      <c r="D383">
        <v>-0.3351995613003183</v>
      </c>
      <c r="E383">
        <v>0.26654992602155275</v>
      </c>
      <c r="F383">
        <v>-0.71966711000115202</v>
      </c>
      <c r="G383">
        <v>-0.9379256964567152</v>
      </c>
      <c r="H383">
        <v>-1.097931321644775</v>
      </c>
      <c r="I383">
        <v>0.57104275006404681</v>
      </c>
      <c r="J383">
        <v>0.27843226106807811</v>
      </c>
      <c r="K383">
        <v>0.27429501104900084</v>
      </c>
      <c r="L383">
        <v>0.37994509219528261</v>
      </c>
      <c r="M383">
        <v>-0.24973444678804066</v>
      </c>
      <c r="N383">
        <v>-2.2966824900543404E-2</v>
      </c>
      <c r="O383">
        <v>0.13643566081278521</v>
      </c>
      <c r="P383">
        <v>1.2638858556794401</v>
      </c>
      <c r="Q383">
        <v>9.6791479843095662E-2</v>
      </c>
      <c r="R383">
        <v>-0.30242140977574383</v>
      </c>
      <c r="S383">
        <v>0.31089078810412052</v>
      </c>
      <c r="T383">
        <v>0.2819050612009103</v>
      </c>
      <c r="U383">
        <v>0.61674047120036568</v>
      </c>
      <c r="V383">
        <v>0.44119744300278607</v>
      </c>
      <c r="W383">
        <v>0.69691332664134165</v>
      </c>
      <c r="X383">
        <v>0.7002254777520468</v>
      </c>
    </row>
    <row r="384" spans="1:24">
      <c r="A384" s="1" t="s">
        <v>8</v>
      </c>
      <c r="B384" s="1">
        <v>13097080604</v>
      </c>
      <c r="C384">
        <v>0.1361811448871543</v>
      </c>
      <c r="D384">
        <v>-0.3351995613003183</v>
      </c>
      <c r="E384">
        <v>-0.33246304029049106</v>
      </c>
      <c r="F384">
        <v>-1.0758085539407305</v>
      </c>
      <c r="G384">
        <v>-0.15226644235494874</v>
      </c>
      <c r="H384">
        <v>0.22732271633212406</v>
      </c>
      <c r="I384">
        <v>-0.34334225150272107</v>
      </c>
      <c r="J384">
        <v>0.11560797628251016</v>
      </c>
      <c r="K384">
        <v>0.14544166851257365</v>
      </c>
      <c r="L384">
        <v>0.37994509219528261</v>
      </c>
      <c r="M384">
        <v>-0.24973444678804066</v>
      </c>
      <c r="N384">
        <v>0.52215506234322417</v>
      </c>
      <c r="O384">
        <v>-0.22981779977826294</v>
      </c>
      <c r="P384">
        <v>0.19865700276510967</v>
      </c>
      <c r="Q384">
        <v>2.0134800280703032E-3</v>
      </c>
      <c r="R384">
        <v>-0.26793942688141875</v>
      </c>
      <c r="S384">
        <v>0.21366491233012211</v>
      </c>
      <c r="T384">
        <v>6.0314954635507553E-2</v>
      </c>
      <c r="U384">
        <v>0.58844842901714878</v>
      </c>
      <c r="V384">
        <v>0.45127501020053745</v>
      </c>
      <c r="W384">
        <v>0.67429157480194446</v>
      </c>
      <c r="X384">
        <v>0.63829753486658114</v>
      </c>
    </row>
    <row r="385" spans="1:24">
      <c r="A385" s="1" t="s">
        <v>9</v>
      </c>
      <c r="B385" s="1">
        <v>13113140101</v>
      </c>
      <c r="C385">
        <v>0.72393571701665105</v>
      </c>
      <c r="D385">
        <v>0.29570634923428918</v>
      </c>
      <c r="E385">
        <v>0.10361839918467688</v>
      </c>
      <c r="F385">
        <v>0.80589400060569971</v>
      </c>
      <c r="G385">
        <v>-8.0842873800242993E-2</v>
      </c>
      <c r="H385">
        <v>1.1705215361535206</v>
      </c>
      <c r="I385">
        <v>0.23442849124551138</v>
      </c>
      <c r="J385">
        <v>0.60408083063921381</v>
      </c>
      <c r="K385">
        <v>0.46757502485364189</v>
      </c>
      <c r="L385">
        <v>0.16021397642931567</v>
      </c>
      <c r="M385">
        <v>0.72733099247697974</v>
      </c>
      <c r="N385">
        <v>0.52215506234322417</v>
      </c>
      <c r="O385">
        <v>0.98384562845481793</v>
      </c>
      <c r="P385">
        <v>0.87380205038686842</v>
      </c>
      <c r="Q385">
        <v>0.55071945689048318</v>
      </c>
      <c r="R385">
        <v>0.46475165994858653</v>
      </c>
      <c r="S385">
        <v>0.4106232773073904</v>
      </c>
      <c r="T385">
        <v>0.77678343341547262</v>
      </c>
      <c r="U385">
        <v>0.75224184810039874</v>
      </c>
      <c r="V385">
        <v>0.66540839357791992</v>
      </c>
      <c r="W385">
        <v>0.72011829757239398</v>
      </c>
      <c r="X385">
        <v>0.83852948439193786</v>
      </c>
    </row>
    <row r="386" spans="1:24">
      <c r="A386" s="1" t="s">
        <v>9</v>
      </c>
      <c r="B386" s="1">
        <v>13113140102</v>
      </c>
      <c r="C386">
        <v>0.77504481024530236</v>
      </c>
      <c r="D386">
        <v>0.22879208599577003</v>
      </c>
      <c r="E386">
        <v>0.45823407524140675</v>
      </c>
      <c r="F386">
        <v>0.75273856121173277</v>
      </c>
      <c r="G386">
        <v>-0.83079034362465587</v>
      </c>
      <c r="H386">
        <v>-0.13085405068865946</v>
      </c>
      <c r="I386">
        <v>0.26959714515192551</v>
      </c>
      <c r="J386">
        <v>0.90999312326664439</v>
      </c>
      <c r="K386">
        <v>1.5260131956885805</v>
      </c>
      <c r="L386">
        <v>0.62502979824193805</v>
      </c>
      <c r="M386">
        <v>0.23879827284446886</v>
      </c>
      <c r="N386">
        <v>0.68672016037907857</v>
      </c>
      <c r="O386">
        <v>0.73249521432370657</v>
      </c>
      <c r="P386">
        <v>-0.44648159829568196</v>
      </c>
      <c r="Q386">
        <v>0.51358861792935484</v>
      </c>
      <c r="R386">
        <v>0.21753746907611746</v>
      </c>
      <c r="S386">
        <v>1.0203453723990543</v>
      </c>
      <c r="T386">
        <v>0.302883012312893</v>
      </c>
      <c r="U386">
        <v>0.74115797563804764</v>
      </c>
      <c r="V386">
        <v>0.59315855723904021</v>
      </c>
      <c r="W386">
        <v>0.86198363760000907</v>
      </c>
      <c r="X386">
        <v>0.70608820049925358</v>
      </c>
    </row>
    <row r="387" spans="1:24">
      <c r="A387" s="1" t="s">
        <v>9</v>
      </c>
      <c r="B387" s="1">
        <v>13113140203</v>
      </c>
      <c r="C387">
        <v>0.72393571701665105</v>
      </c>
      <c r="D387">
        <v>0.29570634923428918</v>
      </c>
      <c r="E387">
        <v>0.81764185502863296</v>
      </c>
      <c r="F387">
        <v>0.80589400060569971</v>
      </c>
      <c r="G387">
        <v>0.99051065452034714</v>
      </c>
      <c r="H387">
        <v>1.2421568895576773</v>
      </c>
      <c r="I387">
        <v>0.87248835497616806</v>
      </c>
      <c r="J387">
        <v>0.62875117681884529</v>
      </c>
      <c r="K387">
        <v>0.54120550630302866</v>
      </c>
      <c r="L387">
        <v>0.81095612696698693</v>
      </c>
      <c r="M387">
        <v>0.72733099247697974</v>
      </c>
      <c r="N387">
        <v>0.42958719469805612</v>
      </c>
      <c r="O387">
        <v>0.91921266482110364</v>
      </c>
      <c r="P387">
        <v>0.19865700276510967</v>
      </c>
      <c r="Q387">
        <v>0.68339725985614252</v>
      </c>
      <c r="R387">
        <v>0.82119054584849516</v>
      </c>
      <c r="S387">
        <v>0.66030427002962033</v>
      </c>
      <c r="T387">
        <v>0.56869696369031231</v>
      </c>
      <c r="U387">
        <v>0.79184730512214418</v>
      </c>
      <c r="V387">
        <v>0.76957980493660738</v>
      </c>
      <c r="W387">
        <v>0.77821210656523776</v>
      </c>
      <c r="X387">
        <v>0.78037541238884289</v>
      </c>
    </row>
    <row r="388" spans="1:24">
      <c r="A388" s="1" t="s">
        <v>9</v>
      </c>
      <c r="B388" s="1">
        <v>13113140204</v>
      </c>
      <c r="C388">
        <v>0.72393571701665105</v>
      </c>
      <c r="D388">
        <v>0.29570634923428918</v>
      </c>
      <c r="E388">
        <v>0.19466837006410748</v>
      </c>
      <c r="F388">
        <v>0.80589400060569971</v>
      </c>
      <c r="G388">
        <v>1.0976460073524061</v>
      </c>
      <c r="H388">
        <v>6.0173558389091705E-2</v>
      </c>
      <c r="I388">
        <v>0.51577772249682452</v>
      </c>
      <c r="J388">
        <v>0.38204771502253027</v>
      </c>
      <c r="K388">
        <v>0.51359407575950877</v>
      </c>
      <c r="L388">
        <v>-0.56658894495042122</v>
      </c>
      <c r="M388">
        <v>0.72733099247697974</v>
      </c>
      <c r="N388">
        <v>0.15188359176255178</v>
      </c>
      <c r="O388">
        <v>0.34469743252142027</v>
      </c>
      <c r="P388">
        <v>9.3634439801725061E-2</v>
      </c>
      <c r="Q388">
        <v>0.32225228560718389</v>
      </c>
      <c r="R388">
        <v>0.52768596073700991</v>
      </c>
      <c r="S388">
        <v>0.10968428194387263</v>
      </c>
      <c r="T388">
        <v>0.32938661414066922</v>
      </c>
      <c r="U388">
        <v>0.68404244676208703</v>
      </c>
      <c r="V388">
        <v>0.68380132205835298</v>
      </c>
      <c r="W388">
        <v>0.65009817980317319</v>
      </c>
      <c r="X388">
        <v>0.71349518073717866</v>
      </c>
    </row>
    <row r="389" spans="1:24">
      <c r="A389" s="1" t="s">
        <v>9</v>
      </c>
      <c r="B389" s="1">
        <v>13113140206</v>
      </c>
      <c r="C389">
        <v>1.4735357510368778</v>
      </c>
      <c r="D389">
        <v>1.9016486669587422</v>
      </c>
      <c r="E389">
        <v>1.3064364355392606</v>
      </c>
      <c r="F389">
        <v>1.486283624848477</v>
      </c>
      <c r="G389">
        <v>-0.15226644235494874</v>
      </c>
      <c r="H389">
        <v>0.58549948335290758</v>
      </c>
      <c r="I389">
        <v>1.098572558660259</v>
      </c>
      <c r="J389">
        <v>1.2405757620737066</v>
      </c>
      <c r="K389">
        <v>0.89095029318761709</v>
      </c>
      <c r="L389">
        <v>0.65038338852262656</v>
      </c>
      <c r="M389">
        <v>1.2910225920529534</v>
      </c>
      <c r="N389">
        <v>0.87185589566941479</v>
      </c>
      <c r="O389">
        <v>1.2208331617784371</v>
      </c>
      <c r="P389">
        <v>0.97882461335025317</v>
      </c>
      <c r="Q389">
        <v>1.0392985987393721</v>
      </c>
      <c r="R389">
        <v>1.0999585825773679</v>
      </c>
      <c r="S389">
        <v>0.92730314792798341</v>
      </c>
      <c r="T389">
        <v>1.0906340657127647</v>
      </c>
      <c r="U389">
        <v>0.89808689355405191</v>
      </c>
      <c r="V389">
        <v>0.85105144278672595</v>
      </c>
      <c r="W389">
        <v>0.84033530483042196</v>
      </c>
      <c r="X389">
        <v>0.92624154127358105</v>
      </c>
    </row>
    <row r="390" spans="1:24">
      <c r="A390" s="1" t="s">
        <v>9</v>
      </c>
      <c r="B390" s="1">
        <v>13113140207</v>
      </c>
      <c r="C390">
        <v>1.6183448485180583</v>
      </c>
      <c r="D390">
        <v>2.2075424417634002</v>
      </c>
      <c r="E390">
        <v>1.6850126302484725</v>
      </c>
      <c r="F390">
        <v>1.6404343990909807</v>
      </c>
      <c r="G390">
        <v>1.1690695759071121</v>
      </c>
      <c r="H390">
        <v>0.86010167140217486</v>
      </c>
      <c r="I390">
        <v>1.083500278414653</v>
      </c>
      <c r="J390">
        <v>1.3540593545000115</v>
      </c>
      <c r="K390">
        <v>1.3327331818839394</v>
      </c>
      <c r="L390">
        <v>0.95759284195372907</v>
      </c>
      <c r="M390">
        <v>1.4225506319540147</v>
      </c>
      <c r="N390">
        <v>1.0569916309597509</v>
      </c>
      <c r="O390">
        <v>1.4147320526795804</v>
      </c>
      <c r="P390">
        <v>1.0388375064721873</v>
      </c>
      <c r="Q390">
        <v>1.3047865436546406</v>
      </c>
      <c r="R390">
        <v>1.4662865493349788</v>
      </c>
      <c r="S390">
        <v>1.21479512611256</v>
      </c>
      <c r="T390">
        <v>1.2332779555163835</v>
      </c>
      <c r="U390">
        <v>0.97733731191419526</v>
      </c>
      <c r="V390">
        <v>0.95811299759142432</v>
      </c>
      <c r="W390">
        <v>0.90722667643839228</v>
      </c>
      <c r="X390">
        <v>0.96610632945225317</v>
      </c>
    </row>
    <row r="391" spans="1:24">
      <c r="A391" s="1" t="s">
        <v>9</v>
      </c>
      <c r="B391" s="1">
        <v>13113140208</v>
      </c>
      <c r="C391">
        <v>1.3883539289891247</v>
      </c>
      <c r="D391">
        <v>1.7104650577058311</v>
      </c>
      <c r="E391">
        <v>1.5508337257945748</v>
      </c>
      <c r="F391">
        <v>1.3959193778787331</v>
      </c>
      <c r="G391">
        <v>0.88337530168828815</v>
      </c>
      <c r="H391">
        <v>0.64519561118970481</v>
      </c>
      <c r="I391">
        <v>0.14399480977187495</v>
      </c>
      <c r="J391">
        <v>0.44125654585364604</v>
      </c>
      <c r="K391">
        <v>0.75289314047001643</v>
      </c>
      <c r="L391">
        <v>0.42220107599643009</v>
      </c>
      <c r="M391">
        <v>1.2158637121094906</v>
      </c>
      <c r="N391">
        <v>0.41930187607081526</v>
      </c>
      <c r="O391">
        <v>0.81867249916865903</v>
      </c>
      <c r="P391">
        <v>0.45371179853332982</v>
      </c>
      <c r="Q391">
        <v>0.78942072501868399</v>
      </c>
      <c r="R391">
        <v>1.1025911161454471</v>
      </c>
      <c r="S391">
        <v>0.53878358744003085</v>
      </c>
      <c r="T391">
        <v>0.72688747147057375</v>
      </c>
      <c r="U391">
        <v>0.82349621472821</v>
      </c>
      <c r="V391">
        <v>0.85182081657865549</v>
      </c>
      <c r="W391">
        <v>0.74993763021815985</v>
      </c>
      <c r="X391">
        <v>0.82458502482452911</v>
      </c>
    </row>
    <row r="392" spans="1:24">
      <c r="A392" s="1" t="s">
        <v>9</v>
      </c>
      <c r="B392" s="1">
        <v>13113140303</v>
      </c>
      <c r="C392">
        <v>1.6524175773371601</v>
      </c>
      <c r="D392">
        <v>1.9112078474213872</v>
      </c>
      <c r="E392">
        <v>0.97578127813501281</v>
      </c>
      <c r="F392">
        <v>1.7095364703031384</v>
      </c>
      <c r="G392">
        <v>1.1333577916297592</v>
      </c>
      <c r="H392">
        <v>0.7407094157285804</v>
      </c>
      <c r="I392">
        <v>0.64640415129207707</v>
      </c>
      <c r="J392">
        <v>0.80144360007626592</v>
      </c>
      <c r="K392">
        <v>0.47677883503481538</v>
      </c>
      <c r="L392">
        <v>0.2362747472713812</v>
      </c>
      <c r="M392">
        <v>1.4601300719257453</v>
      </c>
      <c r="N392">
        <v>0.77928802802424657</v>
      </c>
      <c r="O392">
        <v>1.1131115557222466</v>
      </c>
      <c r="P392">
        <v>0.82879238054541793</v>
      </c>
      <c r="Q392">
        <v>0.93431213591049644</v>
      </c>
      <c r="R392">
        <v>1.2527735045495878</v>
      </c>
      <c r="S392">
        <v>0.50483239412748748</v>
      </c>
      <c r="T392">
        <v>1.0453305090544143</v>
      </c>
      <c r="U392">
        <v>0.86674753799877247</v>
      </c>
      <c r="V392">
        <v>0.89571252419012826</v>
      </c>
      <c r="W392">
        <v>0.74203813367309346</v>
      </c>
      <c r="X392">
        <v>0.91358052444059923</v>
      </c>
    </row>
    <row r="393" spans="1:24">
      <c r="A393" s="1" t="s">
        <v>9</v>
      </c>
      <c r="B393" s="1">
        <v>13113140304</v>
      </c>
      <c r="C393">
        <v>1.6438993951323839</v>
      </c>
      <c r="D393">
        <v>2.0163588325104893</v>
      </c>
      <c r="E393">
        <v>0.99015758932650166</v>
      </c>
      <c r="F393">
        <v>1.682958750606155</v>
      </c>
      <c r="G393">
        <v>0.41912210608269918</v>
      </c>
      <c r="H393">
        <v>7.2112783956451112E-2</v>
      </c>
      <c r="I393">
        <v>1.1086207454906631</v>
      </c>
      <c r="J393">
        <v>0.81624580778404476</v>
      </c>
      <c r="K393">
        <v>0.38474073322308161</v>
      </c>
      <c r="L393">
        <v>9.2604402347479645E-2</v>
      </c>
      <c r="M393">
        <v>1.450735211932813</v>
      </c>
      <c r="N393">
        <v>0.86157057704217377</v>
      </c>
      <c r="O393">
        <v>0.66786225068999217</v>
      </c>
      <c r="P393">
        <v>0.36369245885042845</v>
      </c>
      <c r="Q393">
        <v>0.80016023539689141</v>
      </c>
      <c r="R393">
        <v>1.1333186004436204</v>
      </c>
      <c r="S393">
        <v>0.43119698111820198</v>
      </c>
      <c r="T393">
        <v>0.83596512462885197</v>
      </c>
      <c r="U393">
        <v>0.82670205027274912</v>
      </c>
      <c r="V393">
        <v>0.86080110894704054</v>
      </c>
      <c r="W393">
        <v>0.72490522510912603</v>
      </c>
      <c r="X393">
        <v>0.85506903324695716</v>
      </c>
    </row>
    <row r="394" spans="1:24">
      <c r="A394" s="1" t="s">
        <v>9</v>
      </c>
      <c r="B394" s="1">
        <v>13113140305</v>
      </c>
      <c r="C394">
        <v>1.1839175560745181</v>
      </c>
      <c r="D394">
        <v>0.73542865051598416</v>
      </c>
      <c r="E394">
        <v>0.82722606248962549</v>
      </c>
      <c r="F394">
        <v>1.0610401096967412</v>
      </c>
      <c r="G394">
        <v>-0.50938428512847878</v>
      </c>
      <c r="H394">
        <v>-0.69199765235455357</v>
      </c>
      <c r="I394">
        <v>0.66650052495288514</v>
      </c>
      <c r="J394">
        <v>0.72249849230144514</v>
      </c>
      <c r="K394">
        <v>0.88174648300644398</v>
      </c>
      <c r="L394">
        <v>0.77715133992606911</v>
      </c>
      <c r="M394">
        <v>0.52064407263245571</v>
      </c>
      <c r="N394">
        <v>-2.2966824900543404E-2</v>
      </c>
      <c r="O394">
        <v>0.65349936988250001</v>
      </c>
      <c r="P394">
        <v>0.45371179853332982</v>
      </c>
      <c r="Q394">
        <v>0.5541846236532304</v>
      </c>
      <c r="R394">
        <v>0.46753299517810304</v>
      </c>
      <c r="S394">
        <v>0.79379877174465274</v>
      </c>
      <c r="T394">
        <v>0.40122210403693553</v>
      </c>
      <c r="U394">
        <v>0.75327622996554544</v>
      </c>
      <c r="V394">
        <v>0.66622125555168832</v>
      </c>
      <c r="W394">
        <v>0.80927255694103228</v>
      </c>
      <c r="X394">
        <v>0.73357109560719747</v>
      </c>
    </row>
    <row r="395" spans="1:24">
      <c r="A395" s="1" t="s">
        <v>9</v>
      </c>
      <c r="B395" s="1">
        <v>13113140306</v>
      </c>
      <c r="C395">
        <v>1.7120448527705863</v>
      </c>
      <c r="D395">
        <v>1.4906039070649837</v>
      </c>
      <c r="E395">
        <v>1.4645758586456399</v>
      </c>
      <c r="F395">
        <v>1.8317939809092623</v>
      </c>
      <c r="G395">
        <v>0.34769853752799279</v>
      </c>
      <c r="H395">
        <v>0.90785857367161271</v>
      </c>
      <c r="I395">
        <v>0.4906572554208144</v>
      </c>
      <c r="J395">
        <v>0.98400416180553885</v>
      </c>
      <c r="K395">
        <v>1.0474150662675645</v>
      </c>
      <c r="L395">
        <v>7.5702008827020703E-2</v>
      </c>
      <c r="M395">
        <v>1.5258940918762758</v>
      </c>
      <c r="N395">
        <v>0.76900270939700577</v>
      </c>
      <c r="O395">
        <v>1.1921074001634531</v>
      </c>
      <c r="P395">
        <v>0.96382139006976975</v>
      </c>
      <c r="Q395">
        <v>0.99765685574194751</v>
      </c>
      <c r="R395">
        <v>1.1778904237158418</v>
      </c>
      <c r="S395">
        <v>0.70237374563337462</v>
      </c>
      <c r="T395">
        <v>1.1127063978766261</v>
      </c>
      <c r="U395">
        <v>0.8856564777216317</v>
      </c>
      <c r="V395">
        <v>0.8738274927698233</v>
      </c>
      <c r="W395">
        <v>0.78800050116230869</v>
      </c>
      <c r="X395">
        <v>0.93241011146283359</v>
      </c>
    </row>
    <row r="396" spans="1:24">
      <c r="A396" s="1" t="s">
        <v>9</v>
      </c>
      <c r="B396" s="1">
        <v>13113140307</v>
      </c>
      <c r="C396">
        <v>1.7120448527705863</v>
      </c>
      <c r="D396">
        <v>1.4906039070649837</v>
      </c>
      <c r="E396">
        <v>1.6131310742910272</v>
      </c>
      <c r="F396">
        <v>1.8317939809092623</v>
      </c>
      <c r="G396">
        <v>0.67735401819223862</v>
      </c>
      <c r="H396">
        <v>1.2421568895576773</v>
      </c>
      <c r="I396">
        <v>1.1488134928122793</v>
      </c>
      <c r="J396">
        <v>1.1764328620066646</v>
      </c>
      <c r="K396">
        <v>0.97378458481817776</v>
      </c>
      <c r="L396">
        <v>1.0851214010655921</v>
      </c>
      <c r="M396">
        <v>1.5258940918762758</v>
      </c>
      <c r="N396">
        <v>1.0878475868414736</v>
      </c>
      <c r="O396">
        <v>1.551179420350755</v>
      </c>
      <c r="P396">
        <v>1.113853622874605</v>
      </c>
      <c r="Q396">
        <v>1.2620418074956909</v>
      </c>
      <c r="R396">
        <v>1.3879854593711507</v>
      </c>
      <c r="S396">
        <v>1.0784462826301449</v>
      </c>
      <c r="T396">
        <v>1.3196936804857773</v>
      </c>
      <c r="U396">
        <v>0.96457764320542627</v>
      </c>
      <c r="V396">
        <v>0.9352290324150041</v>
      </c>
      <c r="W396">
        <v>0.87550210027702324</v>
      </c>
      <c r="X396">
        <v>0.99025699286976099</v>
      </c>
    </row>
    <row r="397" spans="1:24">
      <c r="A397" s="1" t="s">
        <v>9</v>
      </c>
      <c r="B397" s="1">
        <v>13113140403</v>
      </c>
      <c r="C397">
        <v>0.80059935685962924</v>
      </c>
      <c r="D397">
        <v>0.20011454460783362</v>
      </c>
      <c r="E397">
        <v>0.73617609161019493</v>
      </c>
      <c r="F397">
        <v>0.72616084151474924</v>
      </c>
      <c r="G397">
        <v>1.2404931444618181</v>
      </c>
      <c r="H397">
        <v>0.23926194189948347</v>
      </c>
      <c r="I397">
        <v>0.87248835497616806</v>
      </c>
      <c r="J397">
        <v>0.93959753868220219</v>
      </c>
      <c r="K397">
        <v>0.83572743210057698</v>
      </c>
      <c r="L397">
        <v>0.81940732372721659</v>
      </c>
      <c r="M397">
        <v>3.9267730211464741E-3</v>
      </c>
      <c r="N397">
        <v>0.75871739076976474</v>
      </c>
      <c r="O397">
        <v>0.82585393957240505</v>
      </c>
      <c r="P397">
        <v>-0.29644936549084666</v>
      </c>
      <c r="Q397">
        <v>0.62527404386015972</v>
      </c>
      <c r="R397">
        <v>0.68789918227569669</v>
      </c>
      <c r="S397">
        <v>0.86491076483666518</v>
      </c>
      <c r="T397">
        <v>0.32301218446811741</v>
      </c>
      <c r="U397">
        <v>0.77449702887668703</v>
      </c>
      <c r="V397">
        <v>0.7306246010725671</v>
      </c>
      <c r="W397">
        <v>0.82581833601194343</v>
      </c>
      <c r="X397">
        <v>0.71171371439462472</v>
      </c>
    </row>
    <row r="398" spans="1:24">
      <c r="A398" s="1" t="s">
        <v>9</v>
      </c>
      <c r="B398" s="1">
        <v>13113140404</v>
      </c>
      <c r="C398">
        <v>1.3372448357604734</v>
      </c>
      <c r="D398">
        <v>0.93617144023154031</v>
      </c>
      <c r="E398">
        <v>0.60678929088679368</v>
      </c>
      <c r="F398">
        <v>1.0185157581815676</v>
      </c>
      <c r="G398">
        <v>0.16913961614122777</v>
      </c>
      <c r="H398">
        <v>1.1943999872882394</v>
      </c>
      <c r="I398">
        <v>0.47558497517520837</v>
      </c>
      <c r="J398">
        <v>0.7965095308403396</v>
      </c>
      <c r="K398">
        <v>0.91856172373113731</v>
      </c>
      <c r="L398">
        <v>0.84476091400790498</v>
      </c>
      <c r="M398">
        <v>0.59580295257591998</v>
      </c>
      <c r="N398">
        <v>0.51186974371598326</v>
      </c>
      <c r="O398">
        <v>0.32315311131018237</v>
      </c>
      <c r="P398">
        <v>0.51372469165526369</v>
      </c>
      <c r="Q398">
        <v>0.719702428764316</v>
      </c>
      <c r="R398">
        <v>0.81969227195215022</v>
      </c>
      <c r="S398">
        <v>0.85327738952646059</v>
      </c>
      <c r="T398">
        <v>0.48613762481433731</v>
      </c>
      <c r="U398">
        <v>0.80268470802390934</v>
      </c>
      <c r="V398">
        <v>0.76914192536577985</v>
      </c>
      <c r="W398">
        <v>0.82311157377167576</v>
      </c>
      <c r="X398">
        <v>0.75730249590435117</v>
      </c>
    </row>
    <row r="399" spans="1:24">
      <c r="A399" s="1" t="s">
        <v>9</v>
      </c>
      <c r="B399" s="1">
        <v>13113140405</v>
      </c>
      <c r="C399">
        <v>1.6609357595419347</v>
      </c>
      <c r="D399">
        <v>1.3854529219758818</v>
      </c>
      <c r="E399">
        <v>0.87993920352508581</v>
      </c>
      <c r="F399">
        <v>1.2311375157574354</v>
      </c>
      <c r="G399">
        <v>0.41815788790721037</v>
      </c>
      <c r="H399">
        <v>0.66907406232442368</v>
      </c>
      <c r="I399">
        <v>-7.2041207081811984E-2</v>
      </c>
      <c r="J399">
        <v>0.98893823104146517</v>
      </c>
      <c r="K399">
        <v>1.1118417375357783</v>
      </c>
      <c r="L399">
        <v>0.28698192783275817</v>
      </c>
      <c r="M399">
        <v>0.97159735229323585</v>
      </c>
      <c r="N399">
        <v>0.83071462116045103</v>
      </c>
      <c r="O399">
        <v>1.2711032446046595</v>
      </c>
      <c r="P399">
        <v>0.54373113821623098</v>
      </c>
      <c r="Q399">
        <v>0.86067174725654016</v>
      </c>
      <c r="R399">
        <v>0.88180802056430874</v>
      </c>
      <c r="S399">
        <v>0.79592063213666719</v>
      </c>
      <c r="T399">
        <v>0.90428658906864434</v>
      </c>
      <c r="U399">
        <v>0.84476525322538221</v>
      </c>
      <c r="V399">
        <v>0.78729562704227707</v>
      </c>
      <c r="W399">
        <v>0.80976625472306685</v>
      </c>
      <c r="X399">
        <v>0.87416288095188643</v>
      </c>
    </row>
    <row r="400" spans="1:24">
      <c r="A400" s="1" t="s">
        <v>9</v>
      </c>
      <c r="B400" s="1">
        <v>13113140406</v>
      </c>
      <c r="C400">
        <v>0.80059935685962924</v>
      </c>
      <c r="D400">
        <v>0.20011454460783362</v>
      </c>
      <c r="E400">
        <v>0.46302617897190318</v>
      </c>
      <c r="F400">
        <v>0.72084529757535243</v>
      </c>
      <c r="G400">
        <v>-0.54509606940583233</v>
      </c>
      <c r="H400">
        <v>-0.10697559955394065</v>
      </c>
      <c r="I400">
        <v>0.58109093689445079</v>
      </c>
      <c r="J400">
        <v>2.1243838562052179E-3</v>
      </c>
      <c r="K400">
        <v>0.30190644159252067</v>
      </c>
      <c r="L400">
        <v>0.1179579926281682</v>
      </c>
      <c r="M400">
        <v>-1.486294696471825E-2</v>
      </c>
      <c r="N400">
        <v>0.41930187607081526</v>
      </c>
      <c r="O400">
        <v>0.88330546280237343</v>
      </c>
      <c r="P400">
        <v>0.18365377948462619</v>
      </c>
      <c r="Q400">
        <v>0.2701520010190509</v>
      </c>
      <c r="R400">
        <v>0.30194352084991383</v>
      </c>
      <c r="S400">
        <v>0.14066293935896471</v>
      </c>
      <c r="T400">
        <v>0.3678495428482742</v>
      </c>
      <c r="U400">
        <v>0.66849006696717828</v>
      </c>
      <c r="V400">
        <v>0.61782673427671575</v>
      </c>
      <c r="W400">
        <v>0.65730605008238674</v>
      </c>
      <c r="X400">
        <v>0.72424444246700792</v>
      </c>
    </row>
    <row r="401" spans="1:24">
      <c r="A401" s="1" t="s">
        <v>9</v>
      </c>
      <c r="B401" s="1">
        <v>13113140407</v>
      </c>
      <c r="C401">
        <v>0.93689027213603371</v>
      </c>
      <c r="D401">
        <v>0.39129815386074474</v>
      </c>
      <c r="E401">
        <v>0.23779730363857454</v>
      </c>
      <c r="F401">
        <v>0.79526291272690652</v>
      </c>
      <c r="G401">
        <v>0.16913961614122777</v>
      </c>
      <c r="H401">
        <v>0.35865419757307798</v>
      </c>
      <c r="I401">
        <v>0.76698239325692552</v>
      </c>
      <c r="J401">
        <v>0.48072909974105626</v>
      </c>
      <c r="K401">
        <v>0.421555973947775</v>
      </c>
      <c r="L401">
        <v>0.74334655288515106</v>
      </c>
      <c r="M401">
        <v>0.14484967291513992</v>
      </c>
      <c r="N401">
        <v>0.7895733466514876</v>
      </c>
      <c r="O401">
        <v>0.76840241634243678</v>
      </c>
      <c r="P401">
        <v>0.22866344932607688</v>
      </c>
      <c r="Q401">
        <v>0.51790178700798151</v>
      </c>
      <c r="R401">
        <v>0.5222892641904987</v>
      </c>
      <c r="S401">
        <v>0.54854387552466077</v>
      </c>
      <c r="T401">
        <v>0.48287222130878527</v>
      </c>
      <c r="U401">
        <v>0.74244549343494159</v>
      </c>
      <c r="V401">
        <v>0.68222410498646902</v>
      </c>
      <c r="W401">
        <v>0.75220857725950885</v>
      </c>
      <c r="X401">
        <v>0.75638991129069588</v>
      </c>
    </row>
    <row r="402" spans="1:24">
      <c r="A402" s="1" t="s">
        <v>9</v>
      </c>
      <c r="B402" s="1">
        <v>13113140408</v>
      </c>
      <c r="C402">
        <v>1.6779721239514858</v>
      </c>
      <c r="D402">
        <v>1.4045712829011732</v>
      </c>
      <c r="E402">
        <v>0.57324456477331909</v>
      </c>
      <c r="F402">
        <v>1.241768603636229</v>
      </c>
      <c r="G402">
        <v>0.38341032180534629</v>
      </c>
      <c r="H402">
        <v>0.87204089696953435</v>
      </c>
      <c r="I402">
        <v>0.76509835822622485</v>
      </c>
      <c r="J402">
        <v>0.96920195409776011</v>
      </c>
      <c r="K402">
        <v>1.5260131956885805</v>
      </c>
      <c r="L402">
        <v>0.94763733217017865</v>
      </c>
      <c r="M402">
        <v>0.9903870722791005</v>
      </c>
      <c r="N402">
        <v>0.97470908194182382</v>
      </c>
      <c r="O402">
        <v>0.53141488301881745</v>
      </c>
      <c r="P402">
        <v>0.19865700276510967</v>
      </c>
      <c r="Q402">
        <v>0.93657012762715952</v>
      </c>
      <c r="R402">
        <v>0.98830087889475904</v>
      </c>
      <c r="S402">
        <v>1.1476174939855064</v>
      </c>
      <c r="T402">
        <v>0.67379201000121292</v>
      </c>
      <c r="U402">
        <v>0.86742156780549839</v>
      </c>
      <c r="V402">
        <v>0.81841880633259423</v>
      </c>
      <c r="W402">
        <v>0.8915963135227728</v>
      </c>
      <c r="X402">
        <v>0.80974639887539834</v>
      </c>
    </row>
    <row r="403" spans="1:24">
      <c r="A403" s="1" t="s">
        <v>9</v>
      </c>
      <c r="B403" s="1">
        <v>13113140501</v>
      </c>
      <c r="C403">
        <v>1.6864903061562606</v>
      </c>
      <c r="D403">
        <v>1.4332488242891095</v>
      </c>
      <c r="E403">
        <v>1.0045339005179905</v>
      </c>
      <c r="F403">
        <v>1.3906038339393363</v>
      </c>
      <c r="G403">
        <v>0.45483389036005206</v>
      </c>
      <c r="H403">
        <v>1.1705215361535206</v>
      </c>
      <c r="I403">
        <v>1.0282352508474306</v>
      </c>
      <c r="J403">
        <v>0.91492719250257071</v>
      </c>
      <c r="K403">
        <v>0.67926265902062932</v>
      </c>
      <c r="L403">
        <v>0.91237048808974097</v>
      </c>
      <c r="M403">
        <v>1.1313099721730939</v>
      </c>
      <c r="N403">
        <v>0.75871739076976474</v>
      </c>
      <c r="O403">
        <v>1.2998290062196436</v>
      </c>
      <c r="P403">
        <v>0.79878593398445086</v>
      </c>
      <c r="Q403">
        <v>0.99986820786671737</v>
      </c>
      <c r="R403">
        <v>1.1669239346091</v>
      </c>
      <c r="S403">
        <v>0.83552011320431363</v>
      </c>
      <c r="T403">
        <v>0.99716057578673822</v>
      </c>
      <c r="U403">
        <v>0.88631658521195678</v>
      </c>
      <c r="V403">
        <v>0.87062247027342898</v>
      </c>
      <c r="W403">
        <v>0.81897995042444083</v>
      </c>
      <c r="X403">
        <v>0.90011843932121305</v>
      </c>
    </row>
    <row r="404" spans="1:24">
      <c r="A404" s="1" t="s">
        <v>9</v>
      </c>
      <c r="B404" s="1">
        <v>13113140502</v>
      </c>
      <c r="C404">
        <v>1.6779721239514858</v>
      </c>
      <c r="D404">
        <v>1.4045712829011732</v>
      </c>
      <c r="E404">
        <v>1.5556258295250709</v>
      </c>
      <c r="F404">
        <v>1.241768603636229</v>
      </c>
      <c r="G404">
        <v>1.5976109872353481</v>
      </c>
      <c r="H404">
        <v>0.57356025778554809</v>
      </c>
      <c r="I404">
        <v>0.62630777763126899</v>
      </c>
      <c r="J404">
        <v>0.83104801549182361</v>
      </c>
      <c r="K404">
        <v>0.58722455720889555</v>
      </c>
      <c r="L404">
        <v>0.6841881755635445</v>
      </c>
      <c r="M404">
        <v>0.9903870722791005</v>
      </c>
      <c r="N404">
        <v>1.0158503564507873</v>
      </c>
      <c r="O404">
        <v>1.163381638548469</v>
      </c>
      <c r="P404">
        <v>0.91881172022831914</v>
      </c>
      <c r="Q404">
        <v>0.98751964222632171</v>
      </c>
      <c r="R404">
        <v>1.2396309803808749</v>
      </c>
      <c r="S404">
        <v>0.70082024942142118</v>
      </c>
      <c r="T404">
        <v>1.0221076968766689</v>
      </c>
      <c r="U404">
        <v>0.88263043293313537</v>
      </c>
      <c r="V404">
        <v>0.89187154233986254</v>
      </c>
      <c r="W404">
        <v>0.78763904588602052</v>
      </c>
      <c r="X404">
        <v>0.90709042879294532</v>
      </c>
    </row>
    <row r="405" spans="1:24">
      <c r="A405" s="1" t="s">
        <v>10</v>
      </c>
      <c r="B405" s="1">
        <v>13121000100</v>
      </c>
      <c r="C405">
        <v>0.7154175348118762</v>
      </c>
      <c r="D405">
        <v>0.12364110090666809</v>
      </c>
      <c r="E405">
        <v>2.0444204100356989</v>
      </c>
      <c r="F405">
        <v>1.3321328506059724</v>
      </c>
      <c r="G405">
        <v>-0.36653714801906728</v>
      </c>
      <c r="H405">
        <v>0.51386412994875086</v>
      </c>
      <c r="I405">
        <v>0.7870787669177336</v>
      </c>
      <c r="J405">
        <v>1.097487754231844</v>
      </c>
      <c r="K405">
        <v>1.3511408022462861</v>
      </c>
      <c r="L405">
        <v>1.1651288807946849</v>
      </c>
      <c r="M405">
        <v>0.50185435264659106</v>
      </c>
      <c r="N405">
        <v>0.85128525841493285</v>
      </c>
      <c r="O405">
        <v>1.1849259597597068</v>
      </c>
      <c r="P405">
        <v>1.0688439530331544</v>
      </c>
      <c r="Q405">
        <v>0.94734333328203368</v>
      </c>
      <c r="R405">
        <v>0.73571680645823334</v>
      </c>
      <c r="S405">
        <v>1.2045858124242717</v>
      </c>
      <c r="T405">
        <v>0.90172738096359628</v>
      </c>
      <c r="U405">
        <v>0.8706374616778213</v>
      </c>
      <c r="V405">
        <v>0.74459958976196872</v>
      </c>
      <c r="W405">
        <v>0.90485125365234431</v>
      </c>
      <c r="X405">
        <v>0.8734476572633475</v>
      </c>
    </row>
    <row r="406" spans="1:24">
      <c r="A406" s="1" t="s">
        <v>10</v>
      </c>
      <c r="B406" s="1">
        <v>13121000200</v>
      </c>
      <c r="C406">
        <v>0.7154175348118762</v>
      </c>
      <c r="D406">
        <v>0.12364110090666809</v>
      </c>
      <c r="E406">
        <v>1.9725388540782536</v>
      </c>
      <c r="F406">
        <v>1.3321328506059724</v>
      </c>
      <c r="G406">
        <v>0.16913961614122777</v>
      </c>
      <c r="H406">
        <v>0.16277926291497891</v>
      </c>
      <c r="I406">
        <v>0.88253654180657204</v>
      </c>
      <c r="J406">
        <v>1.0728174080522124</v>
      </c>
      <c r="K406">
        <v>0.80811600155705687</v>
      </c>
      <c r="L406">
        <v>1.2662728036211115</v>
      </c>
      <c r="M406">
        <v>0.50185435264659106</v>
      </c>
      <c r="N406">
        <v>1.1598448172321598</v>
      </c>
      <c r="O406">
        <v>1.2208331617784371</v>
      </c>
      <c r="P406">
        <v>1.0538407297526708</v>
      </c>
      <c r="Q406">
        <v>0.93287237061604877</v>
      </c>
      <c r="R406">
        <v>0.76545510875222145</v>
      </c>
      <c r="S406">
        <v>1.0490687377434602</v>
      </c>
      <c r="T406">
        <v>0.98409326535246477</v>
      </c>
      <c r="U406">
        <v>0.86631775576530112</v>
      </c>
      <c r="V406">
        <v>0.75329078773144598</v>
      </c>
      <c r="W406">
        <v>0.8686667642639837</v>
      </c>
      <c r="X406">
        <v>0.89646650888630663</v>
      </c>
    </row>
    <row r="407" spans="1:24">
      <c r="A407" s="1" t="s">
        <v>10</v>
      </c>
      <c r="B407" s="1">
        <v>13121000400</v>
      </c>
      <c r="C407">
        <v>0.7154175348118762</v>
      </c>
      <c r="D407">
        <v>0.12364110090666809</v>
      </c>
      <c r="E407">
        <v>2.0923414473406621</v>
      </c>
      <c r="F407">
        <v>1.3321328506059724</v>
      </c>
      <c r="G407">
        <v>0.14464133212696362</v>
      </c>
      <c r="H407">
        <v>0.30133397562418524</v>
      </c>
      <c r="I407">
        <v>0.91208323518137524</v>
      </c>
      <c r="J407">
        <v>1.428070393038906</v>
      </c>
      <c r="K407">
        <v>0.25588739068665378</v>
      </c>
      <c r="L407">
        <v>1.3776680281176963</v>
      </c>
      <c r="M407">
        <v>0.50185435264659106</v>
      </c>
      <c r="N407">
        <v>1.1598448172321598</v>
      </c>
      <c r="O407">
        <v>1.2782846850084058</v>
      </c>
      <c r="P407">
        <v>1.6389664376915285</v>
      </c>
      <c r="Q407">
        <v>0.98945466902752377</v>
      </c>
      <c r="R407">
        <v>0.80308449665681458</v>
      </c>
      <c r="S407">
        <v>1.0205419372810853</v>
      </c>
      <c r="T407">
        <v>1.1447375731446712</v>
      </c>
      <c r="U407">
        <v>0.88320805495504029</v>
      </c>
      <c r="V407">
        <v>0.76428820300135503</v>
      </c>
      <c r="W407">
        <v>0.86202937277026337</v>
      </c>
      <c r="X407">
        <v>0.94136188653663799</v>
      </c>
    </row>
    <row r="408" spans="1:24">
      <c r="A408" s="1" t="s">
        <v>10</v>
      </c>
      <c r="B408" s="1">
        <v>13121000500</v>
      </c>
      <c r="C408">
        <v>0.7154175348118762</v>
      </c>
      <c r="D408">
        <v>0.12364110090666809</v>
      </c>
      <c r="E408">
        <v>1.6562600078654939</v>
      </c>
      <c r="F408">
        <v>1.3321328506059724</v>
      </c>
      <c r="G408">
        <v>1.8118816928994661</v>
      </c>
      <c r="H408">
        <v>0.19708065797000263</v>
      </c>
      <c r="I408">
        <v>0.90263291546738011</v>
      </c>
      <c r="J408">
        <v>1.1616306542988857</v>
      </c>
      <c r="K408">
        <v>0.26509120086782728</v>
      </c>
      <c r="L408">
        <v>1.1183092507430135</v>
      </c>
      <c r="M408">
        <v>0.50185435264659106</v>
      </c>
      <c r="N408">
        <v>0.91299717017837823</v>
      </c>
      <c r="O408">
        <v>0.78276529714992882</v>
      </c>
      <c r="P408">
        <v>1.0688439530331544</v>
      </c>
      <c r="Q408">
        <v>0.87589328700382441</v>
      </c>
      <c r="R408">
        <v>0.96272096578955135</v>
      </c>
      <c r="S408">
        <v>0.84834370196990871</v>
      </c>
      <c r="T408">
        <v>0.81661519325201304</v>
      </c>
      <c r="U408">
        <v>0.84930901280528626</v>
      </c>
      <c r="V408">
        <v>0.81094292265095136</v>
      </c>
      <c r="W408">
        <v>0.82196364216736828</v>
      </c>
      <c r="X408">
        <v>0.84966129431981841</v>
      </c>
    </row>
    <row r="409" spans="1:24">
      <c r="A409" s="1" t="s">
        <v>10</v>
      </c>
      <c r="B409" s="1">
        <v>13121000600</v>
      </c>
      <c r="C409">
        <v>0.7154175348118762</v>
      </c>
      <c r="D409">
        <v>0.12364110090666809</v>
      </c>
      <c r="E409">
        <v>-9.7649957496169962E-2</v>
      </c>
      <c r="F409">
        <v>1.3321328506059724</v>
      </c>
      <c r="G409">
        <v>0.2048514004185813</v>
      </c>
      <c r="H409">
        <v>0.57356025778554809</v>
      </c>
      <c r="I409">
        <v>-0.72517335105807479</v>
      </c>
      <c r="J409">
        <v>0.92972940021034967</v>
      </c>
      <c r="K409">
        <v>-0.47121361362604297</v>
      </c>
      <c r="L409">
        <v>0.52361543711918401</v>
      </c>
      <c r="M409">
        <v>0.50185435264659106</v>
      </c>
      <c r="N409">
        <v>0.73814675351528303</v>
      </c>
      <c r="O409">
        <v>0.13643566081278521</v>
      </c>
      <c r="P409">
        <v>0.10863766308220854</v>
      </c>
      <c r="Q409">
        <v>0.33415712431184436</v>
      </c>
      <c r="R409">
        <v>0.30382569085348593</v>
      </c>
      <c r="S409">
        <v>0.32737707456783022</v>
      </c>
      <c r="T409">
        <v>0.37126860751421698</v>
      </c>
      <c r="U409">
        <v>0.68759614276193914</v>
      </c>
      <c r="V409">
        <v>0.61837680979721943</v>
      </c>
      <c r="W409">
        <v>0.70074922606797352</v>
      </c>
      <c r="X409">
        <v>0.72519997087319932</v>
      </c>
    </row>
    <row r="410" spans="1:24">
      <c r="A410" s="1" t="s">
        <v>10</v>
      </c>
      <c r="B410" s="1">
        <v>13121000700</v>
      </c>
      <c r="C410">
        <v>0.45135388646384089</v>
      </c>
      <c r="D410">
        <v>-8.6660869271533048E-2</v>
      </c>
      <c r="E410">
        <v>-0.32287883282949859</v>
      </c>
      <c r="F410">
        <v>0.82184063242388994</v>
      </c>
      <c r="G410">
        <v>-0.40224893229642011</v>
      </c>
      <c r="H410">
        <v>0.18305206792835532</v>
      </c>
      <c r="I410">
        <v>0.70166917885929936</v>
      </c>
      <c r="J410">
        <v>0.57447641522365611</v>
      </c>
      <c r="K410">
        <v>0.32031406195486772</v>
      </c>
      <c r="L410">
        <v>0.51516424035895458</v>
      </c>
      <c r="M410">
        <v>0.50185435264659106</v>
      </c>
      <c r="N410">
        <v>-2.3371635160297455</v>
      </c>
      <c r="O410">
        <v>-0.25854356139324697</v>
      </c>
      <c r="P410">
        <v>-1.1516330924784077</v>
      </c>
      <c r="Q410">
        <v>-4.9694224190342827E-2</v>
      </c>
      <c r="R410">
        <v>0.19230387589684769</v>
      </c>
      <c r="S410">
        <v>0.46998490584582608</v>
      </c>
      <c r="T410">
        <v>-0.81137145431370228</v>
      </c>
      <c r="U410">
        <v>0.57301323781455149</v>
      </c>
      <c r="V410">
        <v>0.58578388764175715</v>
      </c>
      <c r="W410">
        <v>0.73393009426631584</v>
      </c>
      <c r="X410">
        <v>0.39468672126055715</v>
      </c>
    </row>
    <row r="411" spans="1:24">
      <c r="A411" s="1" t="s">
        <v>10</v>
      </c>
      <c r="B411" s="1">
        <v>13121001001</v>
      </c>
      <c r="C411">
        <v>0.7154175348118762</v>
      </c>
      <c r="D411">
        <v>0.12364110090666809</v>
      </c>
      <c r="E411">
        <v>1.2872680206172755</v>
      </c>
      <c r="F411">
        <v>1.3321328506059724</v>
      </c>
      <c r="G411">
        <v>-0.72365499079259732</v>
      </c>
      <c r="H411">
        <v>0.18879483542625519</v>
      </c>
      <c r="I411">
        <v>0.50786477536788133</v>
      </c>
      <c r="J411">
        <v>0.88532277708701279</v>
      </c>
      <c r="K411">
        <v>-0.30554503036492175</v>
      </c>
      <c r="L411">
        <v>1.2225885675674852</v>
      </c>
      <c r="M411">
        <v>0.50185435264659106</v>
      </c>
      <c r="N411">
        <v>1.04670631233251</v>
      </c>
      <c r="O411">
        <v>1.0269342708772942</v>
      </c>
      <c r="P411">
        <v>1.0088310599112202</v>
      </c>
      <c r="Q411">
        <v>0.66235981045455572</v>
      </c>
      <c r="R411">
        <v>0.49020916099190448</v>
      </c>
      <c r="S411">
        <v>0.60078877142985876</v>
      </c>
      <c r="T411">
        <v>0.89608149894190381</v>
      </c>
      <c r="U411">
        <v>0.78556744685272939</v>
      </c>
      <c r="V411">
        <v>0.67284850159714549</v>
      </c>
      <c r="W411">
        <v>0.76436450859603677</v>
      </c>
      <c r="X411">
        <v>0.871869798645033</v>
      </c>
    </row>
    <row r="412" spans="1:24">
      <c r="A412" s="1" t="s">
        <v>10</v>
      </c>
      <c r="B412" s="1">
        <v>13121001002</v>
      </c>
      <c r="C412">
        <v>0.7154175348118762</v>
      </c>
      <c r="D412">
        <v>0.12364110090666809</v>
      </c>
      <c r="E412">
        <v>-9.7649957496169962E-2</v>
      </c>
      <c r="F412">
        <v>1.3321328506059724</v>
      </c>
      <c r="G412">
        <v>-0.53402541627985267</v>
      </c>
      <c r="H412">
        <v>-1.2053843517510099</v>
      </c>
      <c r="I412">
        <v>-1.8807148365545396</v>
      </c>
      <c r="J412">
        <v>-0.3580626703664147</v>
      </c>
      <c r="K412">
        <v>-0.25952597945905487</v>
      </c>
      <c r="L412">
        <v>-0.14402910693894619</v>
      </c>
      <c r="M412">
        <v>0.50185435264659106</v>
      </c>
      <c r="N412">
        <v>9.0171679999106441E-2</v>
      </c>
      <c r="O412">
        <v>1.0484785920885322</v>
      </c>
      <c r="P412">
        <v>-1.0166040829540561</v>
      </c>
      <c r="Q412">
        <v>-0.10627929651232008</v>
      </c>
      <c r="R412">
        <v>-0.22094043939386501</v>
      </c>
      <c r="S412">
        <v>-0.25387258558813858</v>
      </c>
      <c r="T412">
        <v>0.15597513544504338</v>
      </c>
      <c r="U412">
        <v>0.55612211058884309</v>
      </c>
      <c r="V412">
        <v>0.46501074738489895</v>
      </c>
      <c r="W412">
        <v>0.56550862819105774</v>
      </c>
      <c r="X412">
        <v>0.6650317528576617</v>
      </c>
    </row>
    <row r="413" spans="1:24">
      <c r="A413" s="1" t="s">
        <v>10</v>
      </c>
      <c r="B413" s="1">
        <v>13121001100</v>
      </c>
      <c r="C413">
        <v>0.7154175348118762</v>
      </c>
      <c r="D413">
        <v>0.12364110090666809</v>
      </c>
      <c r="E413">
        <v>1.8191915347023702</v>
      </c>
      <c r="F413">
        <v>1.3321328506059724</v>
      </c>
      <c r="G413">
        <v>0.59768102746946417</v>
      </c>
      <c r="H413">
        <v>0.2024652487008817</v>
      </c>
      <c r="I413">
        <v>1.1609215579429162</v>
      </c>
      <c r="J413">
        <v>1.3540593545000115</v>
      </c>
      <c r="K413">
        <v>1.1394531680792983</v>
      </c>
      <c r="L413">
        <v>1.2496831043807808</v>
      </c>
      <c r="M413">
        <v>0.50185435264659106</v>
      </c>
      <c r="N413">
        <v>1.1392741799776782</v>
      </c>
      <c r="O413">
        <v>1.1992888405671991</v>
      </c>
      <c r="P413">
        <v>1.0088310599112202</v>
      </c>
      <c r="Q413">
        <v>1.0200837496496855</v>
      </c>
      <c r="R413">
        <v>0.8502072650200212</v>
      </c>
      <c r="S413">
        <v>1.2477318756533633</v>
      </c>
      <c r="T413">
        <v>0.96231210827567215</v>
      </c>
      <c r="U413">
        <v>0.89235109703955973</v>
      </c>
      <c r="V413">
        <v>0.77806011589220103</v>
      </c>
      <c r="W413">
        <v>0.91489014018790249</v>
      </c>
      <c r="X413">
        <v>0.8903793136033672</v>
      </c>
    </row>
    <row r="414" spans="1:24">
      <c r="A414" s="1" t="s">
        <v>10</v>
      </c>
      <c r="B414" s="1">
        <v>13121001201</v>
      </c>
      <c r="C414">
        <v>0.7154175348118762</v>
      </c>
      <c r="D414">
        <v>0.12364110090666809</v>
      </c>
      <c r="E414">
        <v>1.6131310742910272</v>
      </c>
      <c r="F414">
        <v>1.3321328506059724</v>
      </c>
      <c r="G414">
        <v>-0.68794320651524377</v>
      </c>
      <c r="H414">
        <v>-0.25238342773881117</v>
      </c>
      <c r="I414">
        <v>0.77029327081754373</v>
      </c>
      <c r="J414">
        <v>1.3293890083203801</v>
      </c>
      <c r="K414">
        <v>-0.46200980344486947</v>
      </c>
      <c r="L414">
        <v>1.1290929778090661</v>
      </c>
      <c r="M414">
        <v>0.50185435264659106</v>
      </c>
      <c r="N414">
        <v>0.89242653292389651</v>
      </c>
      <c r="O414">
        <v>0.47396335978884901</v>
      </c>
      <c r="P414">
        <v>0.48371824509429678</v>
      </c>
      <c r="Q414">
        <v>0.58993612611445567</v>
      </c>
      <c r="R414">
        <v>0.51632702816843323</v>
      </c>
      <c r="S414">
        <v>0.66549072756152561</v>
      </c>
      <c r="T414">
        <v>0.5879906226134084</v>
      </c>
      <c r="U414">
        <v>0.76394835870555289</v>
      </c>
      <c r="V414">
        <v>0.6804816055964148</v>
      </c>
      <c r="W414">
        <v>0.77941885069871364</v>
      </c>
      <c r="X414">
        <v>0.78576742481376816</v>
      </c>
    </row>
    <row r="415" spans="1:24">
      <c r="A415" s="1" t="s">
        <v>10</v>
      </c>
      <c r="B415" s="1">
        <v>13121001202</v>
      </c>
      <c r="C415">
        <v>0.7154175348118762</v>
      </c>
      <c r="D415">
        <v>0.12364110090666809</v>
      </c>
      <c r="E415">
        <v>1.5939626593690415</v>
      </c>
      <c r="F415">
        <v>1.3321328506059724</v>
      </c>
      <c r="G415">
        <v>0.84766351741093493</v>
      </c>
      <c r="H415">
        <v>0.39805364194536413</v>
      </c>
      <c r="I415">
        <v>0.35463495029763487</v>
      </c>
      <c r="J415">
        <v>0.7126303538295925</v>
      </c>
      <c r="K415">
        <v>0.28349882123017434</v>
      </c>
      <c r="L415">
        <v>1.3447083607528012</v>
      </c>
      <c r="M415">
        <v>0.50185435264659106</v>
      </c>
      <c r="N415">
        <v>1.2421273662500871</v>
      </c>
      <c r="O415">
        <v>1.2280146021821832</v>
      </c>
      <c r="P415">
        <v>1.0838471763136379</v>
      </c>
      <c r="Q415">
        <v>0.85358031552446134</v>
      </c>
      <c r="R415">
        <v>0.76650089362107032</v>
      </c>
      <c r="S415">
        <v>0.78027917860418938</v>
      </c>
      <c r="T415">
        <v>1.0139608743481248</v>
      </c>
      <c r="U415">
        <v>0.84264840030492649</v>
      </c>
      <c r="V415">
        <v>0.75359642465849042</v>
      </c>
      <c r="W415">
        <v>0.80612692437605449</v>
      </c>
      <c r="X415">
        <v>0.90481363057272879</v>
      </c>
    </row>
    <row r="416" spans="1:24">
      <c r="A416" s="1" t="s">
        <v>10</v>
      </c>
      <c r="B416" s="1">
        <v>13121001300</v>
      </c>
      <c r="C416">
        <v>0.7154175348118762</v>
      </c>
      <c r="D416">
        <v>0.12364110090666809</v>
      </c>
      <c r="E416">
        <v>1.1051680788584137</v>
      </c>
      <c r="F416">
        <v>1.3321328506059724</v>
      </c>
      <c r="G416">
        <v>0.3119867532506399</v>
      </c>
      <c r="H416">
        <v>-0.11135729533716153</v>
      </c>
      <c r="I416">
        <v>0.36731073798418962</v>
      </c>
      <c r="J416">
        <v>0.98893823104146517</v>
      </c>
      <c r="K416">
        <v>-0.64608600706833708</v>
      </c>
      <c r="L416">
        <v>9.2604402347479645E-2</v>
      </c>
      <c r="M416">
        <v>0.50185435264659106</v>
      </c>
      <c r="N416">
        <v>0.51186974371598326</v>
      </c>
      <c r="O416">
        <v>0.55295920423005562</v>
      </c>
      <c r="P416">
        <v>0.42370535197236259</v>
      </c>
      <c r="Q416">
        <v>0.39731168402305173</v>
      </c>
      <c r="R416">
        <v>0.54918568015437119</v>
      </c>
      <c r="S416">
        <v>0.14515220877353591</v>
      </c>
      <c r="T416">
        <v>0.49759716314124808</v>
      </c>
      <c r="U416">
        <v>0.70644831806527064</v>
      </c>
      <c r="V416">
        <v>0.69008474455830782</v>
      </c>
      <c r="W416">
        <v>0.65835057796992857</v>
      </c>
      <c r="X416">
        <v>0.76050510113796188</v>
      </c>
    </row>
    <row r="417" spans="1:24">
      <c r="A417" s="1" t="s">
        <v>10</v>
      </c>
      <c r="B417" s="1">
        <v>13121001400</v>
      </c>
      <c r="C417">
        <v>0.7154175348118762</v>
      </c>
      <c r="D417">
        <v>0.12364110090666809</v>
      </c>
      <c r="E417">
        <v>1.8191915347023702</v>
      </c>
      <c r="F417">
        <v>1.3321328506059724</v>
      </c>
      <c r="G417">
        <v>1.3119167130165243</v>
      </c>
      <c r="H417">
        <v>-0.48903081770944296</v>
      </c>
      <c r="I417">
        <v>0.45548860151440024</v>
      </c>
      <c r="J417">
        <v>0.8261139462558974</v>
      </c>
      <c r="K417">
        <v>0.75289314047001643</v>
      </c>
      <c r="L417">
        <v>0.96672858565153719</v>
      </c>
      <c r="M417">
        <v>0.50185435264659106</v>
      </c>
      <c r="N417">
        <v>0.7264214902802284</v>
      </c>
      <c r="O417">
        <v>0.81867249916865903</v>
      </c>
      <c r="P417">
        <v>1.2788890789599239</v>
      </c>
      <c r="Q417">
        <v>0.81090585270997018</v>
      </c>
      <c r="R417">
        <v>0.75267964540690979</v>
      </c>
      <c r="S417">
        <v>0.84857855745915034</v>
      </c>
      <c r="T417">
        <v>0.83145935526385062</v>
      </c>
      <c r="U417">
        <v>0.82990970878949</v>
      </c>
      <c r="V417">
        <v>0.74955708161775347</v>
      </c>
      <c r="W417">
        <v>0.82201828649485265</v>
      </c>
      <c r="X417">
        <v>0.85380980271444007</v>
      </c>
    </row>
    <row r="418" spans="1:24">
      <c r="A418" s="1" t="s">
        <v>10</v>
      </c>
      <c r="B418" s="1">
        <v>13121001500</v>
      </c>
      <c r="C418">
        <v>0.7154175348118762</v>
      </c>
      <c r="D418">
        <v>0.12364110090666809</v>
      </c>
      <c r="E418">
        <v>1.8191915347023702</v>
      </c>
      <c r="F418">
        <v>1.3321328506059724</v>
      </c>
      <c r="G418">
        <v>-0.40224893229642011</v>
      </c>
      <c r="H418">
        <v>-1.4083511863961204</v>
      </c>
      <c r="I418">
        <v>0.51435087996690709</v>
      </c>
      <c r="J418">
        <v>0.92972940021034967</v>
      </c>
      <c r="K418">
        <v>0.12703404815022662</v>
      </c>
      <c r="L418">
        <v>0.81940732372721659</v>
      </c>
      <c r="M418">
        <v>0.50185435264659106</v>
      </c>
      <c r="N418">
        <v>0.7998586652787284</v>
      </c>
      <c r="O418">
        <v>0.7109508931124684</v>
      </c>
      <c r="P418">
        <v>0.88880527366735207</v>
      </c>
      <c r="Q418">
        <v>0.57854460271778241</v>
      </c>
      <c r="R418">
        <v>0.38487625461446479</v>
      </c>
      <c r="S418">
        <v>0.62539025736259768</v>
      </c>
      <c r="T418">
        <v>0.72536729617628493</v>
      </c>
      <c r="U418">
        <v>0.76054789170795034</v>
      </c>
      <c r="V418">
        <v>0.6420643252518865</v>
      </c>
      <c r="W418">
        <v>0.77008858878786246</v>
      </c>
      <c r="X418">
        <v>0.82416018036617411</v>
      </c>
    </row>
    <row r="419" spans="1:24">
      <c r="A419" s="1" t="s">
        <v>10</v>
      </c>
      <c r="B419" s="1">
        <v>13121001600</v>
      </c>
      <c r="C419">
        <v>0.7154175348118762</v>
      </c>
      <c r="D419">
        <v>0.12364110090666809</v>
      </c>
      <c r="E419">
        <v>1.6035468668300343</v>
      </c>
      <c r="F419">
        <v>1.3321328506059724</v>
      </c>
      <c r="G419">
        <v>0.7323144541950849</v>
      </c>
      <c r="H419">
        <v>0.20783790020619344</v>
      </c>
      <c r="I419">
        <v>0.75252807650138942</v>
      </c>
      <c r="J419">
        <v>0.81624580778404476</v>
      </c>
      <c r="K419">
        <v>0.94617315427465754</v>
      </c>
      <c r="L419">
        <v>0.76820997375374622</v>
      </c>
      <c r="M419">
        <v>0.50185435264659106</v>
      </c>
      <c r="N419">
        <v>0.63168342040471248</v>
      </c>
      <c r="O419">
        <v>0.63913648907500797</v>
      </c>
      <c r="P419">
        <v>1.1888697392770227</v>
      </c>
      <c r="Q419">
        <v>0.78832960174962385</v>
      </c>
      <c r="R419">
        <v>0.78105982629388837</v>
      </c>
      <c r="S419">
        <v>0.84354297860414951</v>
      </c>
      <c r="T419">
        <v>0.74038600035083357</v>
      </c>
      <c r="U419">
        <v>0.82317050511611023</v>
      </c>
      <c r="V419">
        <v>0.7578513604255982</v>
      </c>
      <c r="W419">
        <v>0.82084664762486359</v>
      </c>
      <c r="X419">
        <v>0.82835746818173195</v>
      </c>
    </row>
    <row r="420" spans="1:24">
      <c r="A420" s="1" t="s">
        <v>10</v>
      </c>
      <c r="B420" s="1">
        <v>13121001700</v>
      </c>
      <c r="C420">
        <v>0.7154175348118762</v>
      </c>
      <c r="D420">
        <v>0.12364110090666809</v>
      </c>
      <c r="E420">
        <v>-0.70145502753871014</v>
      </c>
      <c r="F420">
        <v>1.3321328506059724</v>
      </c>
      <c r="G420">
        <v>-0.72365499079259732</v>
      </c>
      <c r="H420">
        <v>0.91979779923897209</v>
      </c>
      <c r="I420">
        <v>-2.5037024200395908</v>
      </c>
      <c r="J420">
        <v>-1.2412610635972223</v>
      </c>
      <c r="K420">
        <v>-0.88538507177884507</v>
      </c>
      <c r="L420">
        <v>-0.83702724127776507</v>
      </c>
      <c r="M420">
        <v>0.50185435264659106</v>
      </c>
      <c r="N420">
        <v>0.73814675351528303</v>
      </c>
      <c r="O420">
        <v>-0.53143829673559662</v>
      </c>
      <c r="P420">
        <v>-0.29644936549084666</v>
      </c>
      <c r="Q420">
        <v>-0.3348505954656833</v>
      </c>
      <c r="R420">
        <v>-0.11968902182962991</v>
      </c>
      <c r="S420">
        <v>-0.98789112555127756</v>
      </c>
      <c r="T420">
        <v>0.1030283609838577</v>
      </c>
      <c r="U420">
        <v>0.48789162625194893</v>
      </c>
      <c r="V420">
        <v>0.49460208404028289</v>
      </c>
      <c r="W420">
        <v>0.39472296928724282</v>
      </c>
      <c r="X420">
        <v>0.65023468057125</v>
      </c>
    </row>
    <row r="421" spans="1:24">
      <c r="A421" s="1" t="s">
        <v>10</v>
      </c>
      <c r="B421" s="1">
        <v>13121001800</v>
      </c>
      <c r="C421">
        <v>0.7154175348118762</v>
      </c>
      <c r="D421">
        <v>0.12364110090666809</v>
      </c>
      <c r="E421">
        <v>-0.70145502753871014</v>
      </c>
      <c r="F421">
        <v>1.3321328506059724</v>
      </c>
      <c r="G421">
        <v>-0.9379256964567152</v>
      </c>
      <c r="H421">
        <v>0.81234476913273712</v>
      </c>
      <c r="I421">
        <v>-2.9759672010685803</v>
      </c>
      <c r="J421">
        <v>-1.3251402406079695</v>
      </c>
      <c r="K421">
        <v>0.15464547869374715</v>
      </c>
      <c r="L421">
        <v>0.12640918938839765</v>
      </c>
      <c r="M421">
        <v>0.50185435264659106</v>
      </c>
      <c r="N421">
        <v>0.37816060156185166</v>
      </c>
      <c r="O421">
        <v>0.84739826078364322</v>
      </c>
      <c r="P421">
        <v>-0.14641713268601136</v>
      </c>
      <c r="Q421">
        <v>-6.1965152133240275E-2</v>
      </c>
      <c r="R421">
        <v>-0.23311595280096453</v>
      </c>
      <c r="S421">
        <v>-0.34802852417527491</v>
      </c>
      <c r="T421">
        <v>0.39524902057651867</v>
      </c>
      <c r="U421">
        <v>0.56935026105132336</v>
      </c>
      <c r="V421">
        <v>0.46145238025435431</v>
      </c>
      <c r="W421">
        <v>0.54360116518321777</v>
      </c>
      <c r="X421">
        <v>0.73190179377274189</v>
      </c>
    </row>
    <row r="422" spans="1:24">
      <c r="A422" s="1" t="s">
        <v>10</v>
      </c>
      <c r="B422" s="1">
        <v>13121001900</v>
      </c>
      <c r="C422">
        <v>0.7154175348118762</v>
      </c>
      <c r="D422">
        <v>0.12364110090666809</v>
      </c>
      <c r="E422">
        <v>-0.16473940972311879</v>
      </c>
      <c r="F422">
        <v>1.3321328506059724</v>
      </c>
      <c r="G422">
        <v>0.49054567463740495</v>
      </c>
      <c r="H422">
        <v>0.32283652087099973</v>
      </c>
      <c r="I422">
        <v>0.10380206245025876</v>
      </c>
      <c r="J422">
        <v>1.1468284465911069</v>
      </c>
      <c r="K422">
        <v>0.20066452959961403</v>
      </c>
      <c r="L422">
        <v>0.58277381444079057</v>
      </c>
      <c r="M422">
        <v>0.50185435264659106</v>
      </c>
      <c r="N422">
        <v>-2.3961876460616817E-3</v>
      </c>
      <c r="O422">
        <v>0.61041072746002378</v>
      </c>
      <c r="P422">
        <v>-0.98659763639308917</v>
      </c>
      <c r="Q422">
        <v>0.36396747035642779</v>
      </c>
      <c r="R422">
        <v>0.41766233350858023</v>
      </c>
      <c r="S422">
        <v>0.64342226354383725</v>
      </c>
      <c r="T422">
        <v>3.081781401686598E-2</v>
      </c>
      <c r="U422">
        <v>0.69649478558448952</v>
      </c>
      <c r="V422">
        <v>0.65164625429056144</v>
      </c>
      <c r="W422">
        <v>0.7742841341172424</v>
      </c>
      <c r="X422">
        <v>0.63005394823796668</v>
      </c>
    </row>
    <row r="423" spans="1:24">
      <c r="A423" s="1" t="s">
        <v>10</v>
      </c>
      <c r="B423" s="1">
        <v>13121002100</v>
      </c>
      <c r="C423">
        <v>0.7154175348118762</v>
      </c>
      <c r="D423">
        <v>0.12364110090666809</v>
      </c>
      <c r="E423">
        <v>-9.7649957496169962E-2</v>
      </c>
      <c r="F423">
        <v>1.3321328506059724</v>
      </c>
      <c r="G423">
        <v>-0.86650212790200876</v>
      </c>
      <c r="H423">
        <v>3.6295107254372891E-2</v>
      </c>
      <c r="I423">
        <v>-1.6596547262856509</v>
      </c>
      <c r="J423">
        <v>-1.201788509709812</v>
      </c>
      <c r="K423">
        <v>-1.4652251131927676</v>
      </c>
      <c r="L423">
        <v>0.2700795343122992</v>
      </c>
      <c r="M423">
        <v>0.50185435264659106</v>
      </c>
      <c r="N423">
        <v>0.22388082215323818</v>
      </c>
      <c r="O423">
        <v>-0.61043414117680284</v>
      </c>
      <c r="P423">
        <v>-0.76154928718583625</v>
      </c>
      <c r="Q423">
        <v>-0.34000480326430998</v>
      </c>
      <c r="R423">
        <v>-5.9474316872134239E-2</v>
      </c>
      <c r="S423">
        <v>-0.79897802953009345</v>
      </c>
      <c r="T423">
        <v>-0.16156206339070245</v>
      </c>
      <c r="U423">
        <v>0.48635305121613459</v>
      </c>
      <c r="V423">
        <v>0.51220019425806274</v>
      </c>
      <c r="W423">
        <v>0.43867778217406417</v>
      </c>
      <c r="X423">
        <v>0.57628940863343159</v>
      </c>
    </row>
    <row r="424" spans="1:24">
      <c r="A424" s="1" t="s">
        <v>10</v>
      </c>
      <c r="B424" s="1">
        <v>13121002300</v>
      </c>
      <c r="C424">
        <v>-0.49416433826621775</v>
      </c>
      <c r="D424">
        <v>-0.85139530628317817</v>
      </c>
      <c r="E424">
        <v>-1.4873600393401116</v>
      </c>
      <c r="F424">
        <v>-1.0013909387891768</v>
      </c>
      <c r="G424">
        <v>-2.6520913417696588</v>
      </c>
      <c r="H424">
        <v>0.4302895509772347</v>
      </c>
      <c r="I424">
        <v>-2.9759672010685803</v>
      </c>
      <c r="J424">
        <v>-2.6425367266002922</v>
      </c>
      <c r="K424">
        <v>-2.4776442331218398</v>
      </c>
      <c r="L424">
        <v>-2.9329240378146806</v>
      </c>
      <c r="M424">
        <v>-0.73099554478602169</v>
      </c>
      <c r="N424">
        <v>-1.8948948150583866</v>
      </c>
      <c r="O424">
        <v>-0.53143829673559662</v>
      </c>
      <c r="P424">
        <v>-3.1</v>
      </c>
      <c r="Q424">
        <v>-1.8463325281495522</v>
      </c>
      <c r="R424">
        <v>-1.290297087791384</v>
      </c>
      <c r="S424">
        <v>-2.6843683325122711</v>
      </c>
      <c r="T424">
        <v>-1.5643321641450014</v>
      </c>
      <c r="U424">
        <v>3.6701363932412294E-2</v>
      </c>
      <c r="V424">
        <v>0.15248482578652886</v>
      </c>
      <c r="W424">
        <v>0</v>
      </c>
      <c r="X424">
        <v>0.18425626226499886</v>
      </c>
    </row>
    <row r="425" spans="1:24">
      <c r="A425" s="1" t="s">
        <v>10</v>
      </c>
      <c r="B425" s="1">
        <v>13121002400</v>
      </c>
      <c r="C425">
        <v>-0.69860071118082556</v>
      </c>
      <c r="D425">
        <v>-0.94698711090963372</v>
      </c>
      <c r="E425">
        <v>-1.1758732968578487</v>
      </c>
      <c r="F425">
        <v>-1.0492308342437471</v>
      </c>
      <c r="G425">
        <v>-1.5450260291717159</v>
      </c>
      <c r="H425">
        <v>0.66907406232442368</v>
      </c>
      <c r="I425">
        <v>-0.89096843375974133</v>
      </c>
      <c r="J425">
        <v>-0.2741834933556675</v>
      </c>
      <c r="K425">
        <v>-1.0878688957646589</v>
      </c>
      <c r="L425">
        <v>-1.4962205885756659</v>
      </c>
      <c r="M425">
        <v>-1.7810966256361032</v>
      </c>
      <c r="N425">
        <v>-0.40352361410845655</v>
      </c>
      <c r="O425">
        <v>-0.43089813108315184</v>
      </c>
      <c r="P425">
        <v>-0.1164106861250444</v>
      </c>
      <c r="Q425">
        <v>-0.81370437229001868</v>
      </c>
      <c r="R425">
        <v>-0.80537319339986968</v>
      </c>
      <c r="S425">
        <v>-0.9527576592319974</v>
      </c>
      <c r="T425">
        <v>-0.68298226423818897</v>
      </c>
      <c r="U425">
        <v>0.34494968529574088</v>
      </c>
      <c r="V425">
        <v>0.29420675478644243</v>
      </c>
      <c r="W425">
        <v>0.40289754781384862</v>
      </c>
      <c r="X425">
        <v>0.43056773848350277</v>
      </c>
    </row>
    <row r="426" spans="1:24">
      <c r="A426" s="1" t="s">
        <v>10</v>
      </c>
      <c r="B426" s="1">
        <v>13121002500</v>
      </c>
      <c r="C426">
        <v>-0.49416433826621775</v>
      </c>
      <c r="D426">
        <v>-0.85139530628317817</v>
      </c>
      <c r="E426">
        <v>-1.4873600393401116</v>
      </c>
      <c r="F426">
        <v>-1.0013909387891768</v>
      </c>
      <c r="G426">
        <v>-3.1</v>
      </c>
      <c r="H426">
        <v>8.6786092178736035E-2</v>
      </c>
      <c r="I426">
        <v>-1.5641969513968126</v>
      </c>
      <c r="J426">
        <v>-1.9468329643346833</v>
      </c>
      <c r="K426">
        <v>-2.081880395331384</v>
      </c>
      <c r="L426">
        <v>-0.53278415790950306</v>
      </c>
      <c r="M426">
        <v>-0.63305412935969585</v>
      </c>
      <c r="N426">
        <v>-1.0000720944884287</v>
      </c>
      <c r="O426">
        <v>-0.67506710481051713</v>
      </c>
      <c r="P426">
        <v>-1.5267136744904959</v>
      </c>
      <c r="Q426">
        <v>-1.2269668069087658</v>
      </c>
      <c r="R426">
        <v>-1.2016744974138229</v>
      </c>
      <c r="S426">
        <v>-1.52049917252519</v>
      </c>
      <c r="T426">
        <v>-0.95872675078728442</v>
      </c>
      <c r="U426">
        <v>0.22158732002329967</v>
      </c>
      <c r="V426">
        <v>0.17838531162882212</v>
      </c>
      <c r="W426">
        <v>0.27079991927207347</v>
      </c>
      <c r="X426">
        <v>0.35350523294716318</v>
      </c>
    </row>
    <row r="427" spans="1:24">
      <c r="A427" s="1" t="s">
        <v>10</v>
      </c>
      <c r="B427" s="1">
        <v>13121002600</v>
      </c>
      <c r="C427">
        <v>-0.49416433826621775</v>
      </c>
      <c r="D427">
        <v>-0.85139530628317817</v>
      </c>
      <c r="E427">
        <v>-1.4873600393401116</v>
      </c>
      <c r="F427">
        <v>-1.0013909387891768</v>
      </c>
      <c r="G427">
        <v>-1.6164495977264224</v>
      </c>
      <c r="H427">
        <v>0.52580335551611035</v>
      </c>
      <c r="I427">
        <v>-2.2575218426946915</v>
      </c>
      <c r="J427">
        <v>-2.4402398879273131</v>
      </c>
      <c r="K427">
        <v>-2.3487908905854122</v>
      </c>
      <c r="L427">
        <v>-0.62574732227202767</v>
      </c>
      <c r="M427">
        <v>-0.5220350688232086</v>
      </c>
      <c r="N427">
        <v>-0.64008594253499729</v>
      </c>
      <c r="O427">
        <v>9.3347018390308872E-2</v>
      </c>
      <c r="P427">
        <v>-1.6767459072953312</v>
      </c>
      <c r="Q427">
        <v>-1.1724581318194647</v>
      </c>
      <c r="R427">
        <v>-1.0260683867976697</v>
      </c>
      <c r="S427">
        <v>-1.8049260335949173</v>
      </c>
      <c r="T427">
        <v>-0.68637997506580706</v>
      </c>
      <c r="U427">
        <v>0.23785862494625176</v>
      </c>
      <c r="V427">
        <v>0.22970725519260982</v>
      </c>
      <c r="W427">
        <v>0.20462171499922688</v>
      </c>
      <c r="X427">
        <v>0.42961817784952228</v>
      </c>
    </row>
    <row r="428" spans="1:24">
      <c r="A428" s="1" t="s">
        <v>10</v>
      </c>
      <c r="B428" s="1">
        <v>13121002800</v>
      </c>
      <c r="C428">
        <v>0.7154175348118762</v>
      </c>
      <c r="D428">
        <v>0.12364110090666809</v>
      </c>
      <c r="E428">
        <v>-0.16953151345361522</v>
      </c>
      <c r="F428">
        <v>1.3321328506059724</v>
      </c>
      <c r="G428">
        <v>-2.5092442046602472</v>
      </c>
      <c r="H428">
        <v>-3.1</v>
      </c>
      <c r="I428">
        <v>-3.1</v>
      </c>
      <c r="J428">
        <v>-0.43207370890530922</v>
      </c>
      <c r="K428">
        <v>-0.74732791906124429</v>
      </c>
      <c r="L428">
        <v>-1.7261155535503735E-2</v>
      </c>
      <c r="M428">
        <v>0.50185435264659106</v>
      </c>
      <c r="N428">
        <v>-0.60922998665327455</v>
      </c>
      <c r="O428">
        <v>0.88330546280237343</v>
      </c>
      <c r="P428">
        <v>0.15364733292365923</v>
      </c>
      <c r="Q428">
        <v>-0.37490654096596598</v>
      </c>
      <c r="R428">
        <v>-0.95822631882704934</v>
      </c>
      <c r="S428">
        <v>-0.39888759450068578</v>
      </c>
      <c r="T428">
        <v>0.23239429042983728</v>
      </c>
      <c r="U428">
        <v>0.47593458451236392</v>
      </c>
      <c r="V428">
        <v>0.24953450819321552</v>
      </c>
      <c r="W428">
        <v>0.53176767683945336</v>
      </c>
      <c r="X428">
        <v>0.68638866783282138</v>
      </c>
    </row>
    <row r="429" spans="1:24">
      <c r="A429" s="1" t="s">
        <v>10</v>
      </c>
      <c r="B429" s="1">
        <v>13121002900</v>
      </c>
      <c r="C429">
        <v>0.7154175348118762</v>
      </c>
      <c r="D429">
        <v>0.12364110090666809</v>
      </c>
      <c r="E429">
        <v>-0.70145502753871014</v>
      </c>
      <c r="F429">
        <v>1.3321328506059724</v>
      </c>
      <c r="G429">
        <v>1.5261874186806421</v>
      </c>
      <c r="H429">
        <v>-0.17723794201785098</v>
      </c>
      <c r="I429">
        <v>-0.1373544214794383</v>
      </c>
      <c r="J429">
        <v>1.2751142467251906</v>
      </c>
      <c r="K429">
        <v>0.16384928887492001</v>
      </c>
      <c r="L429">
        <v>0.75179774964538049</v>
      </c>
      <c r="M429">
        <v>0.50185435264659106</v>
      </c>
      <c r="N429">
        <v>0.61472292998839229</v>
      </c>
      <c r="O429">
        <v>0.13643566081278521</v>
      </c>
      <c r="P429">
        <v>1.4439245350452428</v>
      </c>
      <c r="Q429">
        <v>0.59584516350340044</v>
      </c>
      <c r="R429">
        <v>0.38304735913845134</v>
      </c>
      <c r="S429">
        <v>0.7302537617484971</v>
      </c>
      <c r="T429">
        <v>0.67423436962325289</v>
      </c>
      <c r="U429">
        <v>0.76571225681900235</v>
      </c>
      <c r="V429">
        <v>0.64152981953295285</v>
      </c>
      <c r="W429">
        <v>0.79448740396276019</v>
      </c>
      <c r="X429">
        <v>0.80987002543000008</v>
      </c>
    </row>
    <row r="430" spans="1:24">
      <c r="A430" s="1" t="s">
        <v>10</v>
      </c>
      <c r="B430" s="1">
        <v>13121003000</v>
      </c>
      <c r="C430">
        <v>0.7154175348118762</v>
      </c>
      <c r="D430">
        <v>0.12364110090666809</v>
      </c>
      <c r="E430">
        <v>1.560417933255567</v>
      </c>
      <c r="F430">
        <v>1.3321328506059724</v>
      </c>
      <c r="G430">
        <v>-1.5807378134490688</v>
      </c>
      <c r="H430">
        <v>0.13961716531430149</v>
      </c>
      <c r="I430">
        <v>0.76918294617278404</v>
      </c>
      <c r="J430">
        <v>1.0777514772881387</v>
      </c>
      <c r="K430">
        <v>0.25588739068665378</v>
      </c>
      <c r="L430">
        <v>1.3368233941755072</v>
      </c>
      <c r="M430">
        <v>0.50185435264659106</v>
      </c>
      <c r="N430">
        <v>1.1701301358594007</v>
      </c>
      <c r="O430">
        <v>0.93357554562859568</v>
      </c>
      <c r="P430">
        <v>1.2788890789599239</v>
      </c>
      <c r="Q430">
        <v>0.76612077510559662</v>
      </c>
      <c r="R430">
        <v>0.43709595965972869</v>
      </c>
      <c r="S430">
        <v>0.89015408738343327</v>
      </c>
      <c r="T430">
        <v>0.97111227827362778</v>
      </c>
      <c r="U430">
        <v>0.81654098073831294</v>
      </c>
      <c r="V430">
        <v>0.65732584858867271</v>
      </c>
      <c r="W430">
        <v>0.83169175369739834</v>
      </c>
      <c r="X430">
        <v>0.89283870330023951</v>
      </c>
    </row>
    <row r="431" spans="1:24">
      <c r="A431" s="1" t="s">
        <v>10</v>
      </c>
      <c r="B431" s="1">
        <v>13121003100</v>
      </c>
      <c r="C431">
        <v>-0.46860979165189204</v>
      </c>
      <c r="D431">
        <v>-1.2242033443263547</v>
      </c>
      <c r="E431">
        <v>-0.69187082007771727</v>
      </c>
      <c r="F431">
        <v>-0.59209405545563121</v>
      </c>
      <c r="G431">
        <v>-1.8307203033905401</v>
      </c>
      <c r="H431">
        <v>-0.5845446222483186</v>
      </c>
      <c r="I431">
        <v>0.12389843611106678</v>
      </c>
      <c r="J431">
        <v>-0.62450240910643484</v>
      </c>
      <c r="K431">
        <v>-0.45280599326369597</v>
      </c>
      <c r="L431">
        <v>0.6841881755635445</v>
      </c>
      <c r="M431">
        <v>-2.279024205261547</v>
      </c>
      <c r="N431">
        <v>-0.2183878788181205</v>
      </c>
      <c r="O431">
        <v>-0.14364051493331026</v>
      </c>
      <c r="P431">
        <v>0.36369245885042845</v>
      </c>
      <c r="Q431">
        <v>-0.48432406073996265</v>
      </c>
      <c r="R431">
        <v>-0.75259207157705532</v>
      </c>
      <c r="S431">
        <v>-0.13104007560219547</v>
      </c>
      <c r="T431">
        <v>-0.56934003504063724</v>
      </c>
      <c r="U431">
        <v>0.44327252062548578</v>
      </c>
      <c r="V431">
        <v>0.30963235555807472</v>
      </c>
      <c r="W431">
        <v>0.59408833021576701</v>
      </c>
      <c r="X431">
        <v>0.46232741218105489</v>
      </c>
    </row>
    <row r="432" spans="1:24">
      <c r="A432" s="1" t="s">
        <v>10</v>
      </c>
      <c r="B432" s="1">
        <v>13121003200</v>
      </c>
      <c r="C432">
        <v>-0.46860979165189204</v>
      </c>
      <c r="D432">
        <v>-1.2242033443263547</v>
      </c>
      <c r="E432">
        <v>-0.84521813945360069</v>
      </c>
      <c r="F432">
        <v>-0.88976451606184626</v>
      </c>
      <c r="G432">
        <v>0.77623994885622916</v>
      </c>
      <c r="H432">
        <v>-2.6552976132207334E-2</v>
      </c>
      <c r="I432">
        <v>0.33279521622175168</v>
      </c>
      <c r="J432">
        <v>0.88532277708701279</v>
      </c>
      <c r="K432">
        <v>-0.29634122018374892</v>
      </c>
      <c r="L432">
        <v>0.48363282524653833</v>
      </c>
      <c r="M432">
        <v>-2.279024205261547</v>
      </c>
      <c r="N432">
        <v>0.92328248880561925</v>
      </c>
      <c r="O432">
        <v>0.27288302848395984</v>
      </c>
      <c r="P432">
        <v>1.3389019720818578</v>
      </c>
      <c r="Q432">
        <v>2.8834716015583756E-2</v>
      </c>
      <c r="R432">
        <v>-0.33504480036398859</v>
      </c>
      <c r="S432">
        <v>0.3575381273832674</v>
      </c>
      <c r="T432">
        <v>6.4010821027472464E-2</v>
      </c>
      <c r="U432">
        <v>0.59645479696588921</v>
      </c>
      <c r="V432">
        <v>0.43166306060142967</v>
      </c>
      <c r="W432">
        <v>0.70776686254153698</v>
      </c>
      <c r="X432">
        <v>0.63933042124576778</v>
      </c>
    </row>
    <row r="433" spans="1:24">
      <c r="A433" s="1" t="s">
        <v>10</v>
      </c>
      <c r="B433" s="1">
        <v>13121003500</v>
      </c>
      <c r="C433">
        <v>0.6387538949688979</v>
      </c>
      <c r="D433">
        <v>3.7608476742858901E-2</v>
      </c>
      <c r="E433">
        <v>-0.27016569179403865</v>
      </c>
      <c r="F433">
        <v>1.1035644612119146</v>
      </c>
      <c r="G433">
        <v>0.56196924319211095</v>
      </c>
      <c r="H433">
        <v>-0.69519736480660599</v>
      </c>
      <c r="I433">
        <v>0.48616571590762381</v>
      </c>
      <c r="J433">
        <v>1.2405757620737066</v>
      </c>
      <c r="K433">
        <v>3.4995946338492838E-2</v>
      </c>
      <c r="L433">
        <v>-0.12712671341848727</v>
      </c>
      <c r="M433">
        <v>0.36093145275259758</v>
      </c>
      <c r="N433">
        <v>-0.53723275626258826</v>
      </c>
      <c r="O433">
        <v>-1.5512028340675341</v>
      </c>
      <c r="P433">
        <v>-1.6017297908929136</v>
      </c>
      <c r="Q433">
        <v>-6.1131221480087837E-2</v>
      </c>
      <c r="R433">
        <v>0.26609981934610877</v>
      </c>
      <c r="S433">
        <v>0.38281499833123739</v>
      </c>
      <c r="T433">
        <v>-0.83230848211760966</v>
      </c>
      <c r="U433">
        <v>0.56959919647159929</v>
      </c>
      <c r="V433">
        <v>0.60735119661324266</v>
      </c>
      <c r="W433">
        <v>0.71364808600503771</v>
      </c>
      <c r="X433">
        <v>0.38883543537903204</v>
      </c>
    </row>
    <row r="434" spans="1:24">
      <c r="A434" s="1" t="s">
        <v>10</v>
      </c>
      <c r="B434" s="1">
        <v>13121003600</v>
      </c>
      <c r="C434">
        <v>-0.12788250346087976</v>
      </c>
      <c r="D434">
        <v>-0.5550607119411658</v>
      </c>
      <c r="E434">
        <v>-0.95543652525501654</v>
      </c>
      <c r="F434">
        <v>-0.29973913878881292</v>
      </c>
      <c r="G434">
        <v>-0.52620453552311219</v>
      </c>
      <c r="H434">
        <v>-3.1</v>
      </c>
      <c r="I434">
        <v>0.57104275006404681</v>
      </c>
      <c r="J434">
        <v>-1.1919203712379594</v>
      </c>
      <c r="K434">
        <v>-0.3699717016331357</v>
      </c>
      <c r="L434">
        <v>0.14048888319094008</v>
      </c>
      <c r="M434">
        <v>0.50185435264659106</v>
      </c>
      <c r="N434">
        <v>0.33701932705288801</v>
      </c>
      <c r="O434">
        <v>0.43087471736637295</v>
      </c>
      <c r="P434">
        <v>0.40870212869187911</v>
      </c>
      <c r="Q434">
        <v>-0.25583808035313993</v>
      </c>
      <c r="R434">
        <v>-0.71332580927213429</v>
      </c>
      <c r="S434">
        <v>-0.47380106322671828</v>
      </c>
      <c r="T434">
        <v>0.41961263143943278</v>
      </c>
      <c r="U434">
        <v>0.51147753664179607</v>
      </c>
      <c r="V434">
        <v>0.321108157230939</v>
      </c>
      <c r="W434">
        <v>0.51433740032656261</v>
      </c>
      <c r="X434">
        <v>0.73871070923105431</v>
      </c>
    </row>
    <row r="435" spans="1:24">
      <c r="A435" s="1" t="s">
        <v>10</v>
      </c>
      <c r="B435" s="1">
        <v>13121003800</v>
      </c>
      <c r="C435">
        <v>-0.49416433826621775</v>
      </c>
      <c r="D435">
        <v>-0.85139530628317817</v>
      </c>
      <c r="E435">
        <v>-0.88834707302806781</v>
      </c>
      <c r="F435">
        <v>-1.0013909387891768</v>
      </c>
      <c r="G435">
        <v>0.74052816457887605</v>
      </c>
      <c r="H435">
        <v>0.47256634871125452</v>
      </c>
      <c r="I435">
        <v>0.56456166955843612</v>
      </c>
      <c r="J435">
        <v>1.181366931242591</v>
      </c>
      <c r="K435">
        <v>-1.3915946317433809</v>
      </c>
      <c r="L435">
        <v>-0.15248030369917567</v>
      </c>
      <c r="M435">
        <v>-0.73351336726412719</v>
      </c>
      <c r="N435">
        <v>0.41930187607081526</v>
      </c>
      <c r="O435">
        <v>0.73967665472745259</v>
      </c>
      <c r="P435">
        <v>-0.73154284062486929</v>
      </c>
      <c r="Q435">
        <v>-0.13521886118540169</v>
      </c>
      <c r="R435">
        <v>-0.20823449621686763</v>
      </c>
      <c r="S435">
        <v>-0.12090266806665521</v>
      </c>
      <c r="T435">
        <v>-7.651941927268216E-2</v>
      </c>
      <c r="U435">
        <v>0.54748340344063673</v>
      </c>
      <c r="V435">
        <v>0.4687241358106578</v>
      </c>
      <c r="W435">
        <v>0.59644702244392345</v>
      </c>
      <c r="X435">
        <v>0.60005633617997034</v>
      </c>
    </row>
    <row r="436" spans="1:24">
      <c r="A436" s="1" t="s">
        <v>10</v>
      </c>
      <c r="B436" s="1">
        <v>13121003900</v>
      </c>
      <c r="C436">
        <v>-0.49416433826621775</v>
      </c>
      <c r="D436">
        <v>-0.85139530628317817</v>
      </c>
      <c r="E436">
        <v>-0.69187082007771727</v>
      </c>
      <c r="F436">
        <v>-1.0013909387891768</v>
      </c>
      <c r="G436">
        <v>-0.72365499079259732</v>
      </c>
      <c r="H436">
        <v>-0.5845446222483186</v>
      </c>
      <c r="I436">
        <v>-1.7350161275136811</v>
      </c>
      <c r="J436">
        <v>-1.6458547409431792</v>
      </c>
      <c r="K436">
        <v>-2.3303832702230651</v>
      </c>
      <c r="L436">
        <v>-0.79477125747661759</v>
      </c>
      <c r="M436">
        <v>-0.54638654592489</v>
      </c>
      <c r="N436">
        <v>-1.3806288836963418</v>
      </c>
      <c r="O436">
        <v>-0.78997015127045389</v>
      </c>
      <c r="P436">
        <v>-2.0218200427464526</v>
      </c>
      <c r="Q436">
        <v>-1.2146334259763956</v>
      </c>
      <c r="R436">
        <v>-0.86886244913869815</v>
      </c>
      <c r="S436">
        <v>-1.590336422880954</v>
      </c>
      <c r="T436">
        <v>-1.1847014059095344</v>
      </c>
      <c r="U436">
        <v>0.22526893953712471</v>
      </c>
      <c r="V436">
        <v>0.27565163737906834</v>
      </c>
      <c r="W436">
        <v>0.2545507373118483</v>
      </c>
      <c r="X436">
        <v>0.29035193719366753</v>
      </c>
    </row>
    <row r="437" spans="1:24">
      <c r="A437" s="1" t="s">
        <v>10</v>
      </c>
      <c r="B437" s="1">
        <v>13121004000</v>
      </c>
      <c r="C437">
        <v>-1.7293007579586372</v>
      </c>
      <c r="D437">
        <v>-1.4631828558924935</v>
      </c>
      <c r="E437">
        <v>-1.5736179064890461</v>
      </c>
      <c r="F437">
        <v>-1.2299593281832346</v>
      </c>
      <c r="G437">
        <v>-1.8307203033905401</v>
      </c>
      <c r="H437">
        <v>0.22732271633212406</v>
      </c>
      <c r="I437">
        <v>-0.79048656545570095</v>
      </c>
      <c r="J437">
        <v>-1.152447817350549</v>
      </c>
      <c r="K437">
        <v>-1.1062765161270061</v>
      </c>
      <c r="L437">
        <v>-1.3018430630903874</v>
      </c>
      <c r="M437">
        <v>-1.7810966256361032</v>
      </c>
      <c r="N437">
        <v>-0.53723275626258826</v>
      </c>
      <c r="O437">
        <v>-0.71815574723299347</v>
      </c>
      <c r="P437">
        <v>-0.59651383110051726</v>
      </c>
      <c r="Q437">
        <v>-1.0978897034969404</v>
      </c>
      <c r="R437">
        <v>-1.1985635715767897</v>
      </c>
      <c r="S437">
        <v>-1.1868557988559807</v>
      </c>
      <c r="T437">
        <v>-0.90824974005805059</v>
      </c>
      <c r="U437">
        <v>0.26011793748454604</v>
      </c>
      <c r="V437">
        <v>0.17929449844287515</v>
      </c>
      <c r="W437">
        <v>0.34842943448002606</v>
      </c>
      <c r="X437">
        <v>0.36761207862687501</v>
      </c>
    </row>
    <row r="438" spans="1:24">
      <c r="A438" s="1" t="s">
        <v>10</v>
      </c>
      <c r="B438" s="1">
        <v>13121004100</v>
      </c>
      <c r="C438">
        <v>-0.49416433826621775</v>
      </c>
      <c r="D438">
        <v>-0.85139530628317817</v>
      </c>
      <c r="E438">
        <v>-0.69187082007771727</v>
      </c>
      <c r="F438">
        <v>-1.0013909387891768</v>
      </c>
      <c r="G438">
        <v>-1.0807728335661273</v>
      </c>
      <c r="H438">
        <v>0.4302895509772347</v>
      </c>
      <c r="I438">
        <v>-0.25290857002908484</v>
      </c>
      <c r="J438">
        <v>-1.9813714489861676</v>
      </c>
      <c r="K438">
        <v>-1.9898422935196505</v>
      </c>
      <c r="L438">
        <v>-0.63419851903225699</v>
      </c>
      <c r="M438">
        <v>-0.23755870823719996</v>
      </c>
      <c r="N438">
        <v>-1.1440665552698011</v>
      </c>
      <c r="O438">
        <v>-1.2280380158989623</v>
      </c>
      <c r="P438">
        <v>-2.8469973231730465</v>
      </c>
      <c r="Q438">
        <v>-1.1541586311493512</v>
      </c>
      <c r="R438">
        <v>-0.56317332229060957</v>
      </c>
      <c r="S438">
        <v>-1.5351374205126918</v>
      </c>
      <c r="T438">
        <v>-1.3641651506447525</v>
      </c>
      <c r="U438">
        <v>0.243321182142026</v>
      </c>
      <c r="V438">
        <v>0.3649911259715457</v>
      </c>
      <c r="W438">
        <v>0.26739400689843168</v>
      </c>
      <c r="X438">
        <v>0.24019707826861841</v>
      </c>
    </row>
    <row r="439" spans="1:24">
      <c r="A439" s="1" t="s">
        <v>10</v>
      </c>
      <c r="B439" s="1">
        <v>13121004200</v>
      </c>
      <c r="C439">
        <v>-0.49416433826621775</v>
      </c>
      <c r="D439">
        <v>-0.85139530628317817</v>
      </c>
      <c r="E439">
        <v>-0.69187082007771727</v>
      </c>
      <c r="F439">
        <v>-1.0013909387891768</v>
      </c>
      <c r="G439">
        <v>-2.5449559889375997</v>
      </c>
      <c r="H439">
        <v>0.88398012253689384</v>
      </c>
      <c r="I439">
        <v>0.33491035954955184</v>
      </c>
      <c r="J439">
        <v>-1.0044257402727601</v>
      </c>
      <c r="K439">
        <v>-1.3087603401128205</v>
      </c>
      <c r="L439">
        <v>8.0924347451846682E-3</v>
      </c>
      <c r="M439">
        <v>-0.71120057478091181</v>
      </c>
      <c r="N439">
        <v>-0.75322444743464734</v>
      </c>
      <c r="O439">
        <v>0.43087471736637295</v>
      </c>
      <c r="P439">
        <v>0.27367311916752729</v>
      </c>
      <c r="Q439">
        <v>-0.52729637262085416</v>
      </c>
      <c r="R439">
        <v>-0.62355527289534918</v>
      </c>
      <c r="S439">
        <v>-0.7683645485467987</v>
      </c>
      <c r="T439">
        <v>-0.18996929642041471</v>
      </c>
      <c r="U439">
        <v>0.4304449186206184</v>
      </c>
      <c r="V439">
        <v>0.34734413720598045</v>
      </c>
      <c r="W439">
        <v>0.44580068607419449</v>
      </c>
      <c r="X439">
        <v>0.56835041924502716</v>
      </c>
    </row>
    <row r="440" spans="1:24">
      <c r="A440" s="1" t="s">
        <v>10</v>
      </c>
      <c r="B440" s="1">
        <v>13121004300</v>
      </c>
      <c r="C440">
        <v>-0.49416433826621775</v>
      </c>
      <c r="D440">
        <v>-0.85139530628317817</v>
      </c>
      <c r="E440">
        <v>-0.69187082007771727</v>
      </c>
      <c r="F440">
        <v>-1.0013909387891768</v>
      </c>
      <c r="G440">
        <v>-2.4735324203828939</v>
      </c>
      <c r="H440">
        <v>0.53043577503624584</v>
      </c>
      <c r="I440">
        <v>0.14901890318707689</v>
      </c>
      <c r="J440">
        <v>-2.7017455574314071</v>
      </c>
      <c r="K440">
        <v>-2.0726765851502109</v>
      </c>
      <c r="L440">
        <v>-0.15248030369917567</v>
      </c>
      <c r="M440">
        <v>4.600635092949331E-2</v>
      </c>
      <c r="N440">
        <v>0.90271185155113742</v>
      </c>
      <c r="O440">
        <v>0.59604784665253174</v>
      </c>
      <c r="P440">
        <v>-2.639134644214328E-2</v>
      </c>
      <c r="Q440">
        <v>-0.65104043446929027</v>
      </c>
      <c r="R440">
        <v>-0.69041416365369457</v>
      </c>
      <c r="S440">
        <v>-1.6423008154269312</v>
      </c>
      <c r="T440">
        <v>0.37959367567275482</v>
      </c>
      <c r="U440">
        <v>0.39350625960089569</v>
      </c>
      <c r="V440">
        <v>0.32780422366767781</v>
      </c>
      <c r="W440">
        <v>0.24246007129005154</v>
      </c>
      <c r="X440">
        <v>0.72752658352495769</v>
      </c>
    </row>
    <row r="441" spans="1:24">
      <c r="A441" s="1" t="s">
        <v>10</v>
      </c>
      <c r="B441" s="1">
        <v>13121004400</v>
      </c>
      <c r="C441">
        <v>-0.46860979165189204</v>
      </c>
      <c r="D441">
        <v>-1.2242033443263547</v>
      </c>
      <c r="E441">
        <v>-1.2621311640067832</v>
      </c>
      <c r="F441">
        <v>-1.0970707296983173</v>
      </c>
      <c r="G441">
        <v>-2.3306852832734823</v>
      </c>
      <c r="H441">
        <v>0.52580335551611035</v>
      </c>
      <c r="I441">
        <v>-0.62971557616923646</v>
      </c>
      <c r="J441">
        <v>-2.8152291498577124</v>
      </c>
      <c r="K441">
        <v>2.5792136157319328E-2</v>
      </c>
      <c r="L441">
        <v>-0.22008987778101172</v>
      </c>
      <c r="M441">
        <v>-2.279024205261547</v>
      </c>
      <c r="N441">
        <v>-0.38295297685397484</v>
      </c>
      <c r="O441">
        <v>-0.8258773532891841</v>
      </c>
      <c r="P441">
        <v>0.40870212869187911</v>
      </c>
      <c r="Q441">
        <v>-0.89987422184828636</v>
      </c>
      <c r="R441">
        <v>-0.92665893337285088</v>
      </c>
      <c r="S441">
        <v>-1.0031756304938015</v>
      </c>
      <c r="T441">
        <v>-0.76978810167820666</v>
      </c>
      <c r="U441">
        <v>0.31922724946272091</v>
      </c>
      <c r="V441">
        <v>0.25876026673346347</v>
      </c>
      <c r="W441">
        <v>0.39116669092980699</v>
      </c>
      <c r="X441">
        <v>0.4063080500595353</v>
      </c>
    </row>
    <row r="442" spans="1:24">
      <c r="A442" s="1" t="s">
        <v>10</v>
      </c>
      <c r="B442" s="1">
        <v>13121004800</v>
      </c>
      <c r="C442">
        <v>0.67282662378799962</v>
      </c>
      <c r="D442">
        <v>7.5845198593440313E-2</v>
      </c>
      <c r="E442">
        <v>-0.72541554619119186</v>
      </c>
      <c r="F442">
        <v>1.1886131642422619</v>
      </c>
      <c r="G442">
        <v>-1.2691167838448871</v>
      </c>
      <c r="H442">
        <v>1.0153116037778478</v>
      </c>
      <c r="I442">
        <v>-2.7900757447061051</v>
      </c>
      <c r="J442">
        <v>-3.1</v>
      </c>
      <c r="K442">
        <v>-1.7413394186279689</v>
      </c>
      <c r="L442">
        <v>-6.7968336096880688E-2</v>
      </c>
      <c r="M442">
        <v>0.41730061271019442</v>
      </c>
      <c r="N442">
        <v>-0.20810256019087964</v>
      </c>
      <c r="O442">
        <v>-0.71815574723299347</v>
      </c>
      <c r="P442">
        <v>-2.7419747602096618</v>
      </c>
      <c r="Q442">
        <v>-0.9036283194356094</v>
      </c>
      <c r="R442">
        <v>-0.26171592633437635</v>
      </c>
      <c r="S442">
        <v>-1.6364359182416166</v>
      </c>
      <c r="T442">
        <v>-0.81273311373083512</v>
      </c>
      <c r="U442">
        <v>0.31810661927947437</v>
      </c>
      <c r="V442">
        <v>0.45309386572170252</v>
      </c>
      <c r="W442">
        <v>0.24382466942438119</v>
      </c>
      <c r="X442">
        <v>0.394306177345846</v>
      </c>
    </row>
    <row r="443" spans="1:24">
      <c r="A443" s="1" t="s">
        <v>10</v>
      </c>
      <c r="B443" s="1">
        <v>13121004900</v>
      </c>
      <c r="C443">
        <v>-0.46860979165189204</v>
      </c>
      <c r="D443">
        <v>-1.2242033443263547</v>
      </c>
      <c r="E443">
        <v>-0.96981283644650573</v>
      </c>
      <c r="F443">
        <v>-1.0970707296983173</v>
      </c>
      <c r="G443">
        <v>-0.437960716573773</v>
      </c>
      <c r="H443">
        <v>0.71683096459386142</v>
      </c>
      <c r="I443">
        <v>-1.1522212913502465</v>
      </c>
      <c r="J443">
        <v>0.22415749947288871</v>
      </c>
      <c r="K443">
        <v>0.44916740449129489</v>
      </c>
      <c r="L443">
        <v>0.50671304359872504</v>
      </c>
      <c r="M443">
        <v>-2.279024205261547</v>
      </c>
      <c r="N443">
        <v>-5.3822780782266169E-2</v>
      </c>
      <c r="O443">
        <v>-0.35190228664194556</v>
      </c>
      <c r="P443">
        <v>-4.1394569722626756E-2</v>
      </c>
      <c r="Q443">
        <v>-0.31668464723910078</v>
      </c>
      <c r="R443">
        <v>-0.66186396363617539</v>
      </c>
      <c r="S443">
        <v>0.39334598252096953</v>
      </c>
      <c r="T443">
        <v>-0.68153596060209642</v>
      </c>
      <c r="U443">
        <v>0.4933143169030248</v>
      </c>
      <c r="V443">
        <v>0.33614819159050696</v>
      </c>
      <c r="W443">
        <v>0.71609835255258214</v>
      </c>
      <c r="X443">
        <v>0.43097193797760136</v>
      </c>
    </row>
    <row r="444" spans="1:24">
      <c r="A444" s="1" t="s">
        <v>10</v>
      </c>
      <c r="B444" s="1">
        <v>13121005000</v>
      </c>
      <c r="C444">
        <v>-0.46860979165189204</v>
      </c>
      <c r="D444">
        <v>-1.2242033443263547</v>
      </c>
      <c r="E444">
        <v>-0.96502073271600941</v>
      </c>
      <c r="F444">
        <v>-1.0917551857589207</v>
      </c>
      <c r="G444">
        <v>1.5261874186806421</v>
      </c>
      <c r="H444">
        <v>0.89591934810425322</v>
      </c>
      <c r="I444">
        <v>0.46051269492960228</v>
      </c>
      <c r="J444">
        <v>0.68302593841403469</v>
      </c>
      <c r="K444">
        <v>-0.48041742380721647</v>
      </c>
      <c r="L444">
        <v>0.54051783063964309</v>
      </c>
      <c r="M444">
        <v>-2.279024205261547</v>
      </c>
      <c r="N444">
        <v>-0.15667596705467515</v>
      </c>
      <c r="O444">
        <v>-0.53861973713934241</v>
      </c>
      <c r="P444">
        <v>0.40870212869187911</v>
      </c>
      <c r="Q444">
        <v>-0.17251615413492313</v>
      </c>
      <c r="R444">
        <v>-0.12385279896266851</v>
      </c>
      <c r="S444">
        <v>0.24770878174882047</v>
      </c>
      <c r="T444">
        <v>-0.64140444519092132</v>
      </c>
      <c r="U444">
        <v>0.53634984304152411</v>
      </c>
      <c r="V444">
        <v>0.49338519509328543</v>
      </c>
      <c r="W444">
        <v>0.68221263449425118</v>
      </c>
      <c r="X444">
        <v>0.44218752080668811</v>
      </c>
    </row>
    <row r="445" spans="1:24">
      <c r="A445" s="1" t="s">
        <v>10</v>
      </c>
      <c r="B445" s="1">
        <v>13121005200</v>
      </c>
      <c r="C445">
        <v>-0.46860979165189204</v>
      </c>
      <c r="D445">
        <v>-1.2242033443263547</v>
      </c>
      <c r="E445">
        <v>-0.96981283644650573</v>
      </c>
      <c r="F445">
        <v>-1.0970707296983173</v>
      </c>
      <c r="G445">
        <v>2.6292479031816276E-2</v>
      </c>
      <c r="H445">
        <v>0.68280417172688712</v>
      </c>
      <c r="I445">
        <v>-0.30314950418110503</v>
      </c>
      <c r="J445">
        <v>0.3031026072477096</v>
      </c>
      <c r="K445">
        <v>0.86333886264409687</v>
      </c>
      <c r="L445">
        <v>0.32078671487367616</v>
      </c>
      <c r="M445">
        <v>-2.279024205261547</v>
      </c>
      <c r="N445">
        <v>0.51186974371598326</v>
      </c>
      <c r="O445">
        <v>0.63195504867126195</v>
      </c>
      <c r="P445">
        <v>0.61874725461864855</v>
      </c>
      <c r="Q445">
        <v>-3.7492463557463752E-2</v>
      </c>
      <c r="R445">
        <v>-0.47910707936363878</v>
      </c>
      <c r="S445">
        <v>0.4957427282551608</v>
      </c>
      <c r="T445">
        <v>-0.12911303956391329</v>
      </c>
      <c r="U445">
        <v>0.57665556754517111</v>
      </c>
      <c r="V445">
        <v>0.38955999182695061</v>
      </c>
      <c r="W445">
        <v>0.73992322173190628</v>
      </c>
      <c r="X445">
        <v>0.58535796013774433</v>
      </c>
    </row>
    <row r="446" spans="1:24">
      <c r="A446" s="1" t="s">
        <v>10</v>
      </c>
      <c r="B446" s="1">
        <v>13121005300</v>
      </c>
      <c r="C446">
        <v>-0.46860979165189204</v>
      </c>
      <c r="D446">
        <v>-1.2242033443263547</v>
      </c>
      <c r="E446">
        <v>-0.97460494017700205</v>
      </c>
      <c r="F446">
        <v>-1.0970707296983173</v>
      </c>
      <c r="G446">
        <v>0.52625745891475817</v>
      </c>
      <c r="H446">
        <v>0.46610722767931306</v>
      </c>
      <c r="I446">
        <v>0.14901890318707689</v>
      </c>
      <c r="J446">
        <v>0.70276221535773975</v>
      </c>
      <c r="K446">
        <v>0.403148353585428</v>
      </c>
      <c r="L446">
        <v>0.64193219176239702</v>
      </c>
      <c r="M446">
        <v>-2.279024205261547</v>
      </c>
      <c r="N446">
        <v>0.69700547900631948</v>
      </c>
      <c r="O446">
        <v>0.70376945270872238</v>
      </c>
      <c r="P446">
        <v>0.42370535197236259</v>
      </c>
      <c r="Q446">
        <v>3.1416318864403971E-2</v>
      </c>
      <c r="R446">
        <v>-0.374729316581774</v>
      </c>
      <c r="S446">
        <v>0.58261425356852159</v>
      </c>
      <c r="T446">
        <v>-0.11363598039353567</v>
      </c>
      <c r="U446">
        <v>0.59722542745863727</v>
      </c>
      <c r="V446">
        <v>0.42006502170324311</v>
      </c>
      <c r="W446">
        <v>0.76013580477015874</v>
      </c>
      <c r="X446">
        <v>0.58968334474626349</v>
      </c>
    </row>
    <row r="447" spans="1:24">
      <c r="A447" s="1" t="s">
        <v>10</v>
      </c>
      <c r="B447" s="1">
        <v>13121005501</v>
      </c>
      <c r="C447">
        <v>-0.46860979165189204</v>
      </c>
      <c r="D447">
        <v>-1.2242033443263547</v>
      </c>
      <c r="E447">
        <v>-1.2381706453543013</v>
      </c>
      <c r="F447">
        <v>-1.0970707296983173</v>
      </c>
      <c r="G447">
        <v>-0.79507855934730309</v>
      </c>
      <c r="H447">
        <v>0.51386412994875086</v>
      </c>
      <c r="I447">
        <v>-0.97637802181817579</v>
      </c>
      <c r="J447">
        <v>-1.0784367788116547</v>
      </c>
      <c r="K447">
        <v>-1.2259260484822596</v>
      </c>
      <c r="L447">
        <v>-0.49052817410835559</v>
      </c>
      <c r="M447">
        <v>-2.279024205261547</v>
      </c>
      <c r="N447">
        <v>-1.2366344229149695</v>
      </c>
      <c r="O447">
        <v>-1.2495823371102004</v>
      </c>
      <c r="P447">
        <v>-1.8717878099416172</v>
      </c>
      <c r="Q447">
        <v>-1.1153266502620227</v>
      </c>
      <c r="R447">
        <v>-0.75509242317822767</v>
      </c>
      <c r="S447">
        <v>-0.93163033380075666</v>
      </c>
      <c r="T447">
        <v>-1.6592571938070835</v>
      </c>
      <c r="U447">
        <v>0.25491285999412605</v>
      </c>
      <c r="V447">
        <v>0.30890161274215139</v>
      </c>
      <c r="W447">
        <v>0.40781328767354075</v>
      </c>
      <c r="X447">
        <v>0.15772749748199399</v>
      </c>
    </row>
    <row r="448" spans="1:24">
      <c r="A448" s="1" t="s">
        <v>10</v>
      </c>
      <c r="B448" s="1">
        <v>13121005502</v>
      </c>
      <c r="C448">
        <v>6.8035687248952065E-2</v>
      </c>
      <c r="D448">
        <v>0.18099618368254225</v>
      </c>
      <c r="E448">
        <v>-1.5544494915670604</v>
      </c>
      <c r="F448">
        <v>-1.139595081213491</v>
      </c>
      <c r="G448">
        <v>-0.75936677506995021</v>
      </c>
      <c r="H448">
        <v>1.1705215361535206</v>
      </c>
      <c r="I448">
        <v>-1.503907830414388</v>
      </c>
      <c r="J448">
        <v>-2.050448418289136</v>
      </c>
      <c r="K448">
        <v>-1.9254156222514365</v>
      </c>
      <c r="L448">
        <v>-0.16938269721963475</v>
      </c>
      <c r="M448">
        <v>-5.2442386936450369E-2</v>
      </c>
      <c r="N448">
        <v>-0.55780339351706998</v>
      </c>
      <c r="O448">
        <v>-0.30163220381572331</v>
      </c>
      <c r="P448">
        <v>-1.1516330924784077</v>
      </c>
      <c r="Q448">
        <v>-0.80100726398073407</v>
      </c>
      <c r="R448">
        <v>-0.50539511016855354</v>
      </c>
      <c r="S448">
        <v>-1.3817489125867357</v>
      </c>
      <c r="T448">
        <v>-0.51587776918691286</v>
      </c>
      <c r="U448">
        <v>0.34873988053717087</v>
      </c>
      <c r="V448">
        <v>0.381877156482331</v>
      </c>
      <c r="W448">
        <v>0.30308323812101495</v>
      </c>
      <c r="X448">
        <v>0.47726854920938977</v>
      </c>
    </row>
    <row r="449" spans="1:24">
      <c r="A449" s="1" t="s">
        <v>10</v>
      </c>
      <c r="B449" s="1">
        <v>13121005700</v>
      </c>
      <c r="C449">
        <v>6.8035687248952065E-2</v>
      </c>
      <c r="D449">
        <v>0.20011454460783362</v>
      </c>
      <c r="E449">
        <v>-1.6646678773684762</v>
      </c>
      <c r="F449">
        <v>-1.3787945584863421</v>
      </c>
      <c r="G449">
        <v>-2.0092792247773055</v>
      </c>
      <c r="H449">
        <v>-0.6681192012198347</v>
      </c>
      <c r="I449">
        <v>-3.1</v>
      </c>
      <c r="J449">
        <v>-2.4353058186913872</v>
      </c>
      <c r="K449">
        <v>-1.1338879466705258</v>
      </c>
      <c r="L449">
        <v>-0.76941766719592908</v>
      </c>
      <c r="M449">
        <v>-3.365266695058431E-2</v>
      </c>
      <c r="N449">
        <v>-1.390914202323583</v>
      </c>
      <c r="O449">
        <v>-1.1346792906502641</v>
      </c>
      <c r="P449">
        <v>-1.691749130575815</v>
      </c>
      <c r="Q449">
        <v>-1.2435894792542335</v>
      </c>
      <c r="R449">
        <v>-1.2218158042850245</v>
      </c>
      <c r="S449">
        <v>-1.4462038108526141</v>
      </c>
      <c r="T449">
        <v>-1.0627488226250617</v>
      </c>
      <c r="U449">
        <v>0.21662531039961475</v>
      </c>
      <c r="V449">
        <v>0.17249889337767016</v>
      </c>
      <c r="W449">
        <v>0.28808637949879379</v>
      </c>
      <c r="X449">
        <v>0.32443411139103745</v>
      </c>
    </row>
    <row r="450" spans="1:24">
      <c r="A450" s="1" t="s">
        <v>10</v>
      </c>
      <c r="B450" s="1">
        <v>13121005800</v>
      </c>
      <c r="C450">
        <v>6.8035687248952065E-2</v>
      </c>
      <c r="D450">
        <v>0.20011454460783362</v>
      </c>
      <c r="E450">
        <v>-1.6646678773684762</v>
      </c>
      <c r="F450">
        <v>-1.3787945584863421</v>
      </c>
      <c r="G450">
        <v>-1.9021438719452459</v>
      </c>
      <c r="H450">
        <v>0.11986968622588895</v>
      </c>
      <c r="I450">
        <v>-1.9058353036305498</v>
      </c>
      <c r="J450">
        <v>-2.2231408415465563</v>
      </c>
      <c r="K450">
        <v>-2.1278994462372509</v>
      </c>
      <c r="L450">
        <v>-1.2342334890085513</v>
      </c>
      <c r="M450">
        <v>-3.365266695058431E-2</v>
      </c>
      <c r="N450">
        <v>-1.9051801336856276</v>
      </c>
      <c r="O450">
        <v>-1.0341391249978191</v>
      </c>
      <c r="P450">
        <v>-1.6617426840148479</v>
      </c>
      <c r="Q450">
        <v>-1.3145941780674117</v>
      </c>
      <c r="R450">
        <v>-0.92334595619256277</v>
      </c>
      <c r="S450">
        <v>-1.8617579255974528</v>
      </c>
      <c r="T450">
        <v>-1.1586786524122197</v>
      </c>
      <c r="U450">
        <v>0.19542980154788034</v>
      </c>
      <c r="V450">
        <v>0.25972850426960775</v>
      </c>
      <c r="W450">
        <v>0.19139851749948678</v>
      </c>
      <c r="X450">
        <v>0.29762453441058623</v>
      </c>
    </row>
    <row r="451" spans="1:24">
      <c r="A451" s="1" t="s">
        <v>10</v>
      </c>
      <c r="B451" s="1">
        <v>13121006000</v>
      </c>
      <c r="C451">
        <v>-0.49416433826621775</v>
      </c>
      <c r="D451">
        <v>-0.85139530628317817</v>
      </c>
      <c r="E451">
        <v>-1.4969442468011043</v>
      </c>
      <c r="F451">
        <v>-1.0013909387891768</v>
      </c>
      <c r="G451">
        <v>-1.9021438719452459</v>
      </c>
      <c r="H451">
        <v>0.8242839947000965</v>
      </c>
      <c r="I451">
        <v>-1.8606184628937317</v>
      </c>
      <c r="J451">
        <v>-1.3596787252594535</v>
      </c>
      <c r="K451">
        <v>-1.7965622797150094</v>
      </c>
      <c r="L451">
        <v>-0.95534399592097796</v>
      </c>
      <c r="M451">
        <v>-0.7813332046281557</v>
      </c>
      <c r="N451">
        <v>-1.1852078297787649</v>
      </c>
      <c r="O451">
        <v>-0.99105048257534323</v>
      </c>
      <c r="P451">
        <v>-0.58151060782003405</v>
      </c>
      <c r="Q451">
        <v>-1.0747381059097749</v>
      </c>
      <c r="R451">
        <v>-0.96891045289693678</v>
      </c>
      <c r="S451">
        <v>-1.3705283336318137</v>
      </c>
      <c r="T451">
        <v>-0.88477553120057451</v>
      </c>
      <c r="U451">
        <v>0.26702888703848576</v>
      </c>
      <c r="V451">
        <v>0.24641200565706364</v>
      </c>
      <c r="W451">
        <v>0.30569395415305806</v>
      </c>
      <c r="X451">
        <v>0.37417243228137448</v>
      </c>
    </row>
    <row r="452" spans="1:24">
      <c r="A452" s="1" t="s">
        <v>10</v>
      </c>
      <c r="B452" s="1">
        <v>13121006100</v>
      </c>
      <c r="C452">
        <v>-0.22158250771340765</v>
      </c>
      <c r="D452">
        <v>-0.34475874176296334</v>
      </c>
      <c r="E452">
        <v>-1.5592415952975569</v>
      </c>
      <c r="F452">
        <v>-1.1661728009104744</v>
      </c>
      <c r="G452">
        <v>-1.6878731662811282</v>
      </c>
      <c r="H452">
        <v>-0.54531232703397525</v>
      </c>
      <c r="I452">
        <v>-1.8957871168001457</v>
      </c>
      <c r="J452">
        <v>-0.9501509786775707</v>
      </c>
      <c r="K452">
        <v>-1.6677089371785823</v>
      </c>
      <c r="L452">
        <v>-1.2680382760494693</v>
      </c>
      <c r="M452">
        <v>-3.365266695058431E-2</v>
      </c>
      <c r="N452">
        <v>-1.5349086631049553</v>
      </c>
      <c r="O452">
        <v>-0.22263635937451678</v>
      </c>
      <c r="P452">
        <v>-0.49149126813713262</v>
      </c>
      <c r="Q452">
        <v>-0.97535855774549296</v>
      </c>
      <c r="R452">
        <v>-1.0601040365428074</v>
      </c>
      <c r="S452">
        <v>-1.295299397301874</v>
      </c>
      <c r="T452">
        <v>-0.57067223939179734</v>
      </c>
      <c r="U452">
        <v>0.29669453069313451</v>
      </c>
      <c r="V452">
        <v>0.21976013154612706</v>
      </c>
      <c r="W452">
        <v>0.32319763118604838</v>
      </c>
      <c r="X452">
        <v>0.46195510009434143</v>
      </c>
    </row>
    <row r="453" spans="1:24">
      <c r="A453" s="1" t="s">
        <v>10</v>
      </c>
      <c r="B453" s="1">
        <v>13121006200</v>
      </c>
      <c r="C453">
        <v>-4.2700681413126683E-2</v>
      </c>
      <c r="D453">
        <v>-1.0187425570368877E-2</v>
      </c>
      <c r="E453">
        <v>-1.3819337572691919</v>
      </c>
      <c r="F453">
        <v>-1.2937458554559953</v>
      </c>
      <c r="G453">
        <v>-1.2950435392302453</v>
      </c>
      <c r="H453">
        <v>1.1347038594514423</v>
      </c>
      <c r="I453">
        <v>-2.6041842883436312</v>
      </c>
      <c r="J453">
        <v>-2.2527452569621138</v>
      </c>
      <c r="K453">
        <v>-3.1</v>
      </c>
      <c r="L453">
        <v>-0.95534399592097796</v>
      </c>
      <c r="M453">
        <v>-3.365266695058431E-2</v>
      </c>
      <c r="N453">
        <v>-2.4503020209293958</v>
      </c>
      <c r="O453">
        <v>-0.85460311490416807</v>
      </c>
      <c r="P453">
        <v>-2.5169264110024092</v>
      </c>
      <c r="Q453">
        <v>-1.4504316183500701</v>
      </c>
      <c r="R453">
        <v>-0.78472738397587372</v>
      </c>
      <c r="S453">
        <v>-2.1026964176276972</v>
      </c>
      <c r="T453">
        <v>-1.4638710534466393</v>
      </c>
      <c r="U453">
        <v>0.15488116580923159</v>
      </c>
      <c r="V453">
        <v>0.30024061694744153</v>
      </c>
      <c r="W453">
        <v>0.13533884478503017</v>
      </c>
      <c r="X453">
        <v>0.21233219950772214</v>
      </c>
    </row>
    <row r="454" spans="1:24">
      <c r="A454" s="1" t="s">
        <v>10</v>
      </c>
      <c r="B454" s="1">
        <v>13121006300</v>
      </c>
      <c r="C454">
        <v>6.8035687248952065E-2</v>
      </c>
      <c r="D454">
        <v>0.20011454460783362</v>
      </c>
      <c r="E454">
        <v>-1.6646678773684762</v>
      </c>
      <c r="F454">
        <v>-1.3787945584863421</v>
      </c>
      <c r="G454">
        <v>-1.8307203033905401</v>
      </c>
      <c r="H454">
        <v>0.70489173902650204</v>
      </c>
      <c r="I454">
        <v>-2.6242806620044385</v>
      </c>
      <c r="J454">
        <v>-2.1244594568280304</v>
      </c>
      <c r="K454">
        <v>-1.6400975066350616</v>
      </c>
      <c r="L454">
        <v>-1.8765244427859933</v>
      </c>
      <c r="M454">
        <v>-3.365266695058431E-2</v>
      </c>
      <c r="N454">
        <v>-0.68122721704396072</v>
      </c>
      <c r="O454">
        <v>-0.26572500179699315</v>
      </c>
      <c r="P454">
        <v>-3.1</v>
      </c>
      <c r="Q454">
        <v>-1.2775715838928365</v>
      </c>
      <c r="R454">
        <v>-0.93220306148092991</v>
      </c>
      <c r="S454">
        <v>-1.8803604687496953</v>
      </c>
      <c r="T454">
        <v>-1.0201512214478845</v>
      </c>
      <c r="U454">
        <v>0.20648136201722408</v>
      </c>
      <c r="V454">
        <v>0.25713996189968019</v>
      </c>
      <c r="W454">
        <v>0.18707022411645868</v>
      </c>
      <c r="X454">
        <v>0.3363388929430941</v>
      </c>
    </row>
    <row r="455" spans="1:24">
      <c r="A455" s="1" t="s">
        <v>10</v>
      </c>
      <c r="B455" s="3">
        <v>13121006400</v>
      </c>
      <c r="C455">
        <v>-0.46860979165189204</v>
      </c>
      <c r="D455">
        <v>-1.2242033443263547</v>
      </c>
      <c r="E455">
        <v>-2.0528282795386805</v>
      </c>
      <c r="F455">
        <v>-1.0970707296983173</v>
      </c>
      <c r="G455">
        <v>-1.4378906763396573</v>
      </c>
      <c r="H455">
        <v>9.5991235091170135E-2</v>
      </c>
      <c r="I455">
        <v>-2.2324013756186813</v>
      </c>
      <c r="J455">
        <v>-1.4484919715061271</v>
      </c>
      <c r="K455">
        <v>-0.83936602087297818</v>
      </c>
      <c r="L455">
        <v>-2.4343034289611403</v>
      </c>
      <c r="M455">
        <v>-2.279024205261547</v>
      </c>
      <c r="N455">
        <v>-1.9566067268218321</v>
      </c>
      <c r="O455">
        <v>-1.7451017249686775</v>
      </c>
      <c r="P455">
        <v>-0.34145903533229732</v>
      </c>
      <c r="Q455">
        <v>-1.4523440511213781</v>
      </c>
      <c r="R455">
        <v>-1.2024304231546306</v>
      </c>
      <c r="S455">
        <v>-1.5740538071134154</v>
      </c>
      <c r="T455">
        <v>-1.5805479230960886</v>
      </c>
      <c r="U455">
        <v>0.15431028829816351</v>
      </c>
      <c r="V455">
        <v>0.17816438777786944</v>
      </c>
      <c r="W455">
        <v>0.25833924824329751</v>
      </c>
      <c r="X455">
        <v>0.17972443270937286</v>
      </c>
    </row>
    <row r="456" spans="1:24">
      <c r="A456" s="1" t="s">
        <v>10</v>
      </c>
      <c r="B456" s="1">
        <v>13121006500</v>
      </c>
      <c r="C456">
        <v>6.8035687248952065E-2</v>
      </c>
      <c r="D456">
        <v>0.20011454460783362</v>
      </c>
      <c r="E456">
        <v>-1.4969442468011043</v>
      </c>
      <c r="F456">
        <v>-1.3787945584863421</v>
      </c>
      <c r="G456">
        <v>-2.0449910090546584</v>
      </c>
      <c r="H456">
        <v>0.68101328789178317</v>
      </c>
      <c r="I456">
        <v>-0.22276400953787262</v>
      </c>
      <c r="J456">
        <v>-0.7873266938920026</v>
      </c>
      <c r="K456">
        <v>-0.15828406746614823</v>
      </c>
      <c r="L456">
        <v>-0.68490569959363412</v>
      </c>
      <c r="M456">
        <v>-3.365266695058431E-2</v>
      </c>
      <c r="N456">
        <v>-1.8846094964311462</v>
      </c>
      <c r="O456">
        <v>-0.57452693915807262</v>
      </c>
      <c r="P456">
        <v>-1.1816395390393752</v>
      </c>
      <c r="Q456">
        <v>-0.68710089694202237</v>
      </c>
      <c r="R456">
        <v>-0.59919004344734417</v>
      </c>
      <c r="S456">
        <v>-0.54350548698392831</v>
      </c>
      <c r="T456">
        <v>-0.91860716039479451</v>
      </c>
      <c r="U456">
        <v>0.38274190365947486</v>
      </c>
      <c r="V456">
        <v>0.35446502227234683</v>
      </c>
      <c r="W456">
        <v>0.49811912341426062</v>
      </c>
      <c r="X456">
        <v>0.36471748308289331</v>
      </c>
    </row>
    <row r="457" spans="1:24">
      <c r="A457" s="1" t="s">
        <v>10</v>
      </c>
      <c r="B457" s="1">
        <v>13121006601</v>
      </c>
      <c r="C457">
        <v>6.8035687248952065E-2</v>
      </c>
      <c r="D457">
        <v>0.20011454460783362</v>
      </c>
      <c r="E457">
        <v>-1.4969442468011043</v>
      </c>
      <c r="F457">
        <v>-1.3787945584863421</v>
      </c>
      <c r="G457">
        <v>-0.437960716573773</v>
      </c>
      <c r="H457">
        <v>0.99143315264312892</v>
      </c>
      <c r="I457">
        <v>-0.51918552103479176</v>
      </c>
      <c r="J457">
        <v>-0.86133773243089706</v>
      </c>
      <c r="K457">
        <v>-0.48962123398838936</v>
      </c>
      <c r="L457">
        <v>-1.2933918663301578</v>
      </c>
      <c r="M457">
        <v>-3.365266695058431E-2</v>
      </c>
      <c r="N457">
        <v>-0.79436572194361077</v>
      </c>
      <c r="O457">
        <v>-1.2783080987251849</v>
      </c>
      <c r="P457">
        <v>-0.77655251046631946</v>
      </c>
      <c r="Q457">
        <v>-0.65659484991086225</v>
      </c>
      <c r="R457">
        <v>-0.36761452262801381</v>
      </c>
      <c r="S457">
        <v>-0.88145027758314809</v>
      </c>
      <c r="T457">
        <v>-0.72071974952142492</v>
      </c>
      <c r="U457">
        <v>0.39184821916658857</v>
      </c>
      <c r="V457">
        <v>0.42214436309108921</v>
      </c>
      <c r="W457">
        <v>0.41948878835692283</v>
      </c>
      <c r="X457">
        <v>0.42002121693755301</v>
      </c>
    </row>
    <row r="458" spans="1:24">
      <c r="A458" s="1" t="s">
        <v>10</v>
      </c>
      <c r="B458" s="1">
        <v>13121006602</v>
      </c>
      <c r="C458">
        <v>6.8035687248952065E-2</v>
      </c>
      <c r="D458">
        <v>0.20011454460783362</v>
      </c>
      <c r="E458">
        <v>-1.631123151255002</v>
      </c>
      <c r="F458">
        <v>-1.3787945584863421</v>
      </c>
      <c r="G458">
        <v>-1.6164495977264224</v>
      </c>
      <c r="H458">
        <v>-0.28606398306433239</v>
      </c>
      <c r="I458">
        <v>-2.1118231336538322</v>
      </c>
      <c r="J458">
        <v>-2.7609543882625229</v>
      </c>
      <c r="K458">
        <v>-2.5052556636653596</v>
      </c>
      <c r="L458">
        <v>-1.8849756395462229</v>
      </c>
      <c r="M458">
        <v>-3.365266695058431E-2</v>
      </c>
      <c r="N458">
        <v>-1.7920416287859775</v>
      </c>
      <c r="O458">
        <v>-0.56734549875432672</v>
      </c>
      <c r="P458">
        <v>-3.1</v>
      </c>
      <c r="Q458">
        <v>-1.5740487514029102</v>
      </c>
      <c r="R458">
        <v>-0.96515774176130642</v>
      </c>
      <c r="S458">
        <v>-2.3837285638247017</v>
      </c>
      <c r="T458">
        <v>-1.3732599486227222</v>
      </c>
      <c r="U458">
        <v>0.11798039611874432</v>
      </c>
      <c r="V458">
        <v>0.24750875809032608</v>
      </c>
      <c r="W458">
        <v>6.9950496060461248E-2</v>
      </c>
      <c r="X458">
        <v>0.23765534868301386</v>
      </c>
    </row>
    <row r="459" spans="1:24">
      <c r="A459" s="1" t="s">
        <v>10</v>
      </c>
      <c r="B459" s="1">
        <v>13121006700</v>
      </c>
      <c r="C459">
        <v>6.8035687248952065E-2</v>
      </c>
      <c r="D459">
        <v>0.20011454460783362</v>
      </c>
      <c r="E459">
        <v>-1.5496573878365643</v>
      </c>
      <c r="F459">
        <v>-1.139595081213491</v>
      </c>
      <c r="G459">
        <v>-1.9021438719452459</v>
      </c>
      <c r="H459">
        <v>0.48998567881403199</v>
      </c>
      <c r="I459">
        <v>-1.3180163740519131</v>
      </c>
      <c r="J459">
        <v>-2.0455143490532093</v>
      </c>
      <c r="K459">
        <v>-0.7289202986988973</v>
      </c>
      <c r="L459">
        <v>-0.82857604451753541</v>
      </c>
      <c r="M459">
        <v>-3.365266695058431E-2</v>
      </c>
      <c r="N459">
        <v>-1.3497729278146191</v>
      </c>
      <c r="O459">
        <v>-0.32317652502696126</v>
      </c>
      <c r="P459">
        <v>-0.29644936549084666</v>
      </c>
      <c r="Q459">
        <v>-0.81255437391670637</v>
      </c>
      <c r="R459">
        <v>-0.73589668633948535</v>
      </c>
      <c r="S459">
        <v>-1.2010035640898806</v>
      </c>
      <c r="T459">
        <v>-0.50076287132075281</v>
      </c>
      <c r="U459">
        <v>0.34529296962915035</v>
      </c>
      <c r="V459">
        <v>0.31451168245582245</v>
      </c>
      <c r="W459">
        <v>0.34513764377456319</v>
      </c>
      <c r="X459">
        <v>0.48149272034357776</v>
      </c>
    </row>
    <row r="460" spans="1:24">
      <c r="A460" s="1" t="s">
        <v>10</v>
      </c>
      <c r="B460" s="1">
        <v>13121006801</v>
      </c>
      <c r="C460">
        <v>6.8035687248952065E-2</v>
      </c>
      <c r="D460">
        <v>0.20011454460783362</v>
      </c>
      <c r="E460">
        <v>-2.0528282795386805</v>
      </c>
      <c r="F460">
        <v>-1.139595081213491</v>
      </c>
      <c r="G460">
        <v>-0.48492171289849251</v>
      </c>
      <c r="H460">
        <v>-0.74825528322795121</v>
      </c>
      <c r="I460">
        <v>-1.2826969973430431</v>
      </c>
      <c r="J460">
        <v>-1.4042827111522274</v>
      </c>
      <c r="K460">
        <v>-1.3414890891170728</v>
      </c>
      <c r="L460">
        <v>-1.3973077816939399</v>
      </c>
      <c r="M460">
        <v>-3.365266695058431E-2</v>
      </c>
      <c r="N460">
        <v>-1.2160637856604877</v>
      </c>
      <c r="O460">
        <v>-1.4504184994413625</v>
      </c>
      <c r="P460">
        <v>-0.6889636929548566</v>
      </c>
      <c r="Q460">
        <v>-1.001821687732152</v>
      </c>
      <c r="R460">
        <v>-0.7771638746235533</v>
      </c>
      <c r="S460">
        <v>-1.3810265273210802</v>
      </c>
      <c r="T460">
        <v>-0.84727466125182271</v>
      </c>
      <c r="U460">
        <v>0.28879506044324832</v>
      </c>
      <c r="V460">
        <v>0.30245109811328469</v>
      </c>
      <c r="W460">
        <v>0.30325131704117897</v>
      </c>
      <c r="X460">
        <v>0.38465282677342788</v>
      </c>
    </row>
    <row r="461" spans="1:24">
      <c r="A461" s="1" t="s">
        <v>10</v>
      </c>
      <c r="B461" s="1">
        <v>13121006802</v>
      </c>
      <c r="C461">
        <v>-6.8255228027452361E-2</v>
      </c>
      <c r="D461">
        <v>0.13320028136931447</v>
      </c>
      <c r="E461">
        <v>-1.7844704706308852</v>
      </c>
      <c r="F461">
        <v>-1.2140126963650448</v>
      </c>
      <c r="G461">
        <v>-2.4735324203828939</v>
      </c>
      <c r="H461">
        <v>0.52580335551611035</v>
      </c>
      <c r="I461">
        <v>-3.1</v>
      </c>
      <c r="J461">
        <v>-3.1</v>
      </c>
      <c r="K461">
        <v>-0.33315646090844231</v>
      </c>
      <c r="L461">
        <v>-2.9075704475339919</v>
      </c>
      <c r="M461">
        <v>-0.45642136663256461</v>
      </c>
      <c r="N461">
        <v>-1.6789031238863283</v>
      </c>
      <c r="O461">
        <v>-1.3860297047813754</v>
      </c>
      <c r="P461">
        <v>-3.1</v>
      </c>
      <c r="Q461">
        <v>-1.636365070158508</v>
      </c>
      <c r="R461">
        <v>-1.1401810255029787</v>
      </c>
      <c r="S461">
        <v>-2.1135756361474782</v>
      </c>
      <c r="T461">
        <v>-1.6553385488250671</v>
      </c>
      <c r="U461">
        <v>9.9378442897774755E-2</v>
      </c>
      <c r="V461">
        <v>0.19635714919117289</v>
      </c>
      <c r="W461">
        <v>0.13280755381334342</v>
      </c>
      <c r="X461">
        <v>0.15882264395038156</v>
      </c>
    </row>
    <row r="462" spans="1:24">
      <c r="A462" s="1" t="s">
        <v>10</v>
      </c>
      <c r="B462" s="1">
        <v>13121006900</v>
      </c>
      <c r="C462">
        <v>-0.46860979165189204</v>
      </c>
      <c r="D462">
        <v>-1.2242033443263547</v>
      </c>
      <c r="E462">
        <v>-1.5975784251415277</v>
      </c>
      <c r="F462">
        <v>-1.0970707296983173</v>
      </c>
      <c r="G462">
        <v>0.91908708596564104</v>
      </c>
      <c r="H462">
        <v>-2.6500306454015035</v>
      </c>
      <c r="I462">
        <v>-0.86082387326852949</v>
      </c>
      <c r="J462">
        <v>-0.75772227847644513</v>
      </c>
      <c r="K462">
        <v>-0.34236027108961581</v>
      </c>
      <c r="L462">
        <v>-0.95534399592097796</v>
      </c>
      <c r="M462">
        <v>-2.279024205261547</v>
      </c>
      <c r="N462">
        <v>-0.87664827096153797</v>
      </c>
      <c r="O462">
        <v>-1.2064936946877245</v>
      </c>
      <c r="P462">
        <v>-0.97159441311260542</v>
      </c>
      <c r="Q462">
        <v>-1.0052050484936452</v>
      </c>
      <c r="R462">
        <v>-0.99703281764606899</v>
      </c>
      <c r="S462">
        <v>-0.68514218182901299</v>
      </c>
      <c r="T462">
        <v>-1.3334401460058536</v>
      </c>
      <c r="U462">
        <v>0.28778509836795629</v>
      </c>
      <c r="V462">
        <v>0.23819307516842009</v>
      </c>
      <c r="W462">
        <v>0.46516421160060106</v>
      </c>
      <c r="X462">
        <v>0.24878381691830539</v>
      </c>
    </row>
    <row r="463" spans="1:24">
      <c r="A463" s="1" t="s">
        <v>10</v>
      </c>
      <c r="B463" s="1">
        <v>13121007001</v>
      </c>
      <c r="C463">
        <v>-0.16195523227998149</v>
      </c>
      <c r="D463">
        <v>8.5404379056086679E-2</v>
      </c>
      <c r="E463">
        <v>-1.4538153132266372</v>
      </c>
      <c r="F463">
        <v>-1.2512215039408217</v>
      </c>
      <c r="G463">
        <v>-1.4736024606170102</v>
      </c>
      <c r="H463">
        <v>-1.1461795015064955E-2</v>
      </c>
      <c r="I463">
        <v>-1.976172611443378</v>
      </c>
      <c r="J463">
        <v>-1.186986302002033</v>
      </c>
      <c r="K463">
        <v>-0.76573553942359074</v>
      </c>
      <c r="L463">
        <v>-1.1835263084471743</v>
      </c>
      <c r="M463">
        <v>-0.71008258644175304</v>
      </c>
      <c r="N463">
        <v>-1.9154654523128687</v>
      </c>
      <c r="O463">
        <v>-0.29445076341197718</v>
      </c>
      <c r="P463">
        <v>-0.416475151734715</v>
      </c>
      <c r="Q463">
        <v>-0.92378887173796675</v>
      </c>
      <c r="R463">
        <v>-0.89183207678097243</v>
      </c>
      <c r="S463">
        <v>-1.0454160499575993</v>
      </c>
      <c r="T463">
        <v>-0.83411848847532855</v>
      </c>
      <c r="U463">
        <v>0.31208852228134781</v>
      </c>
      <c r="V463">
        <v>0.26893862534661817</v>
      </c>
      <c r="W463">
        <v>0.38133852246030142</v>
      </c>
      <c r="X463">
        <v>0.38832959162959524</v>
      </c>
    </row>
    <row r="464" spans="1:24">
      <c r="A464" s="1" t="s">
        <v>10</v>
      </c>
      <c r="B464" s="1">
        <v>13121007002</v>
      </c>
      <c r="C464">
        <v>-0.31528251196593676</v>
      </c>
      <c r="D464">
        <v>8.9309353549225055E-3</v>
      </c>
      <c r="E464">
        <v>-1.2573390602762866</v>
      </c>
      <c r="F464">
        <v>-1.3043769433347885</v>
      </c>
      <c r="G464">
        <v>-0.54509606940583233</v>
      </c>
      <c r="H464">
        <v>-8.3097148419221611E-2</v>
      </c>
      <c r="I464">
        <v>-0.87589615351413541</v>
      </c>
      <c r="J464">
        <v>-1.7938768180209683</v>
      </c>
      <c r="K464">
        <v>-2.9746499829052016</v>
      </c>
      <c r="L464">
        <v>-1.7582076881427806</v>
      </c>
      <c r="M464">
        <v>-1.0482975461873374</v>
      </c>
      <c r="N464">
        <v>-1.2880610160511738</v>
      </c>
      <c r="O464">
        <v>-1.2208565754952163</v>
      </c>
      <c r="P464">
        <v>-3.1</v>
      </c>
      <c r="Q464">
        <v>-1.488158599226485</v>
      </c>
      <c r="R464">
        <v>-0.62459385022303981</v>
      </c>
      <c r="S464">
        <v>-2.1755781630229833</v>
      </c>
      <c r="T464">
        <v>-1.6643037844334319</v>
      </c>
      <c r="U464">
        <v>0.14361933989515763</v>
      </c>
      <c r="V464">
        <v>0.3470406067262532</v>
      </c>
      <c r="W464">
        <v>0.11838129367192191</v>
      </c>
      <c r="X464">
        <v>0.15631712325130789</v>
      </c>
    </row>
    <row r="465" spans="1:24">
      <c r="A465" s="1" t="s">
        <v>10</v>
      </c>
      <c r="B465" s="1">
        <v>13121007100</v>
      </c>
      <c r="C465">
        <v>-0.11936432125610494</v>
      </c>
      <c r="D465">
        <v>5.6726837668150287E-2</v>
      </c>
      <c r="E465">
        <v>-1.7173810184039366</v>
      </c>
      <c r="F465">
        <v>-1.2193282403044414</v>
      </c>
      <c r="G465">
        <v>-1.6164495977264224</v>
      </c>
      <c r="H465">
        <v>-1.611318021041231</v>
      </c>
      <c r="I465">
        <v>-1.7299920340984791</v>
      </c>
      <c r="J465">
        <v>-1.8629537873239361</v>
      </c>
      <c r="K465">
        <v>-1.5664670251856749</v>
      </c>
      <c r="L465">
        <v>-1.5807325561779608</v>
      </c>
      <c r="M465">
        <v>-0.63492370649829022</v>
      </c>
      <c r="N465">
        <v>-1.6377618493773642</v>
      </c>
      <c r="O465">
        <v>-1.2639452179176927</v>
      </c>
      <c r="P465">
        <v>0.39369890541139563</v>
      </c>
      <c r="Q465">
        <v>-1.1975045250048515</v>
      </c>
      <c r="R465">
        <v>-1.1367294850232093</v>
      </c>
      <c r="S465">
        <v>-1.6700511228958572</v>
      </c>
      <c r="T465">
        <v>-0.7857329670954879</v>
      </c>
      <c r="U465">
        <v>0.23038206272800096</v>
      </c>
      <c r="V465">
        <v>0.19736588268620517</v>
      </c>
      <c r="W465">
        <v>0.23600334807689946</v>
      </c>
      <c r="X465">
        <v>0.40185192731027169</v>
      </c>
    </row>
    <row r="466" spans="1:24">
      <c r="A466" s="1" t="s">
        <v>10</v>
      </c>
      <c r="B466" s="1">
        <v>13121007200</v>
      </c>
      <c r="C466">
        <v>-0.31528251196593676</v>
      </c>
      <c r="D466">
        <v>8.9309353549225055E-3</v>
      </c>
      <c r="E466">
        <v>-1.0129417700209729</v>
      </c>
      <c r="F466">
        <v>-1.3043769433347885</v>
      </c>
      <c r="G466">
        <v>-2.0807027933320108</v>
      </c>
      <c r="H466">
        <v>-0.52484849441152137</v>
      </c>
      <c r="I466">
        <v>-1.7802329682504991</v>
      </c>
      <c r="J466">
        <v>-1.6458547409431792</v>
      </c>
      <c r="K466">
        <v>-2.7169432978323473</v>
      </c>
      <c r="L466">
        <v>-1.0652095538039614</v>
      </c>
      <c r="M466">
        <v>-1.0482975461873374</v>
      </c>
      <c r="N466">
        <v>-0.57837403077155169</v>
      </c>
      <c r="O466">
        <v>-0.11491475331832619</v>
      </c>
      <c r="P466">
        <v>-1.3616782184051774</v>
      </c>
      <c r="Q466">
        <v>-1.1955008835955778</v>
      </c>
      <c r="R466">
        <v>-1.0013506494229725</v>
      </c>
      <c r="S466">
        <v>-1.8093358641931625</v>
      </c>
      <c r="T466">
        <v>-0.77581613717059816</v>
      </c>
      <c r="U466">
        <v>0.2309801667962641</v>
      </c>
      <c r="V466">
        <v>0.23693116282382889</v>
      </c>
      <c r="W466">
        <v>0.20359567031047376</v>
      </c>
      <c r="X466">
        <v>0.4046233907420661</v>
      </c>
    </row>
    <row r="467" spans="1:24">
      <c r="A467" s="1" t="s">
        <v>10</v>
      </c>
      <c r="B467" s="1">
        <v>13121007300</v>
      </c>
      <c r="C467">
        <v>-0.31528251196593676</v>
      </c>
      <c r="D467">
        <v>8.9309353549225055E-3</v>
      </c>
      <c r="E467">
        <v>-1.1183680520918926</v>
      </c>
      <c r="F467">
        <v>-1.3043769433347885</v>
      </c>
      <c r="G467">
        <v>-1.723584950558481</v>
      </c>
      <c r="H467">
        <v>3.6295107254372891E-2</v>
      </c>
      <c r="I467">
        <v>-2.1017749468234288</v>
      </c>
      <c r="J467">
        <v>-2.0159099336376518</v>
      </c>
      <c r="K467">
        <v>-1.2259260484822596</v>
      </c>
      <c r="L467">
        <v>-1.2511358825290104</v>
      </c>
      <c r="M467">
        <v>-1.0482975461873374</v>
      </c>
      <c r="N467">
        <v>-0.98978677586118768</v>
      </c>
      <c r="O467">
        <v>-1.3788482643776294</v>
      </c>
      <c r="P467">
        <v>-2.5469328575633758</v>
      </c>
      <c r="Q467">
        <v>-1.3065965193648124</v>
      </c>
      <c r="R467">
        <v>-0.93116590888074746</v>
      </c>
      <c r="S467">
        <v>-1.4976572882163073</v>
      </c>
      <c r="T467">
        <v>-1.4909663609973827</v>
      </c>
      <c r="U467">
        <v>0.19781717095663043</v>
      </c>
      <c r="V467">
        <v>0.25744307599421157</v>
      </c>
      <c r="W467">
        <v>0.27611458920192722</v>
      </c>
      <c r="X467">
        <v>0.20475985485536147</v>
      </c>
    </row>
    <row r="468" spans="1:24">
      <c r="A468" s="1" t="s">
        <v>10</v>
      </c>
      <c r="B468" s="1">
        <v>13121007400</v>
      </c>
      <c r="C468">
        <v>-0.31528251196593676</v>
      </c>
      <c r="D468">
        <v>8.9309353549225055E-3</v>
      </c>
      <c r="E468">
        <v>-1.0369022886734547</v>
      </c>
      <c r="F468">
        <v>-1.3043769433347885</v>
      </c>
      <c r="G468">
        <v>-1.9735674404999524</v>
      </c>
      <c r="H468">
        <v>-9.5036373986581019E-2</v>
      </c>
      <c r="I468">
        <v>-1.4787873633383779</v>
      </c>
      <c r="J468">
        <v>-2.8102950806217857</v>
      </c>
      <c r="K468">
        <v>-0.97742317359057884</v>
      </c>
      <c r="L468">
        <v>-2.0878043617917306</v>
      </c>
      <c r="M468">
        <v>-1.0482975461873374</v>
      </c>
      <c r="N468">
        <v>-3.1</v>
      </c>
      <c r="O468">
        <v>-1.9892706986960427</v>
      </c>
      <c r="P468">
        <v>-2.7569779834901458</v>
      </c>
      <c r="Q468">
        <v>-1.6890490788940031</v>
      </c>
      <c r="R468">
        <v>-0.8850031409205954</v>
      </c>
      <c r="S468">
        <v>-1.9585075386680317</v>
      </c>
      <c r="T468">
        <v>-2.2236365570933816</v>
      </c>
      <c r="U468">
        <v>8.3651816460894618E-2</v>
      </c>
      <c r="V468">
        <v>0.2709344229848511</v>
      </c>
      <c r="W468">
        <v>0.16888757871886995</v>
      </c>
      <c r="X468">
        <v>0</v>
      </c>
    </row>
    <row r="469" spans="1:24">
      <c r="A469" s="1" t="s">
        <v>10</v>
      </c>
      <c r="B469" s="1">
        <v>13121007500</v>
      </c>
      <c r="C469">
        <v>-5.1218863617901511E-2</v>
      </c>
      <c r="D469">
        <v>0.13320028136931447</v>
      </c>
      <c r="E469">
        <v>-1.3148443050422429</v>
      </c>
      <c r="F469">
        <v>-1.3469012948499621</v>
      </c>
      <c r="G469">
        <v>-1.4021788920623039</v>
      </c>
      <c r="H469">
        <v>-0.64424075008511594</v>
      </c>
      <c r="I469">
        <v>-1.2175345057478728</v>
      </c>
      <c r="J469">
        <v>-1.5521074254605791</v>
      </c>
      <c r="K469">
        <v>-1.3823908215622074</v>
      </c>
      <c r="L469">
        <v>-1.4455134080142888</v>
      </c>
      <c r="M469">
        <v>-0.41884192666083386</v>
      </c>
      <c r="N469">
        <v>-0.62980062390775626</v>
      </c>
      <c r="O469">
        <v>-0.5960712603693108</v>
      </c>
      <c r="P469">
        <v>-1.6317362374538811</v>
      </c>
      <c r="Q469">
        <v>-1.0379777671337245</v>
      </c>
      <c r="R469">
        <v>-0.83481690429086919</v>
      </c>
      <c r="S469">
        <v>-1.4600038850123587</v>
      </c>
      <c r="T469">
        <v>-0.81911251209794544</v>
      </c>
      <c r="U469">
        <v>0.27800216203216721</v>
      </c>
      <c r="V469">
        <v>0.28560165292891421</v>
      </c>
      <c r="W469">
        <v>0.28487548681696606</v>
      </c>
      <c r="X469">
        <v>0.39252332239873022</v>
      </c>
    </row>
    <row r="470" spans="1:24">
      <c r="A470" s="1" t="s">
        <v>10</v>
      </c>
      <c r="B470" s="1">
        <v>13121007602</v>
      </c>
      <c r="C470">
        <v>-0.68156434677127475</v>
      </c>
      <c r="D470">
        <v>-1.0139013741481522</v>
      </c>
      <c r="E470">
        <v>-0.91709969541104597</v>
      </c>
      <c r="F470">
        <v>-1.0651774660619373</v>
      </c>
      <c r="G470">
        <v>-1.4736024606170102</v>
      </c>
      <c r="H470">
        <v>-1.3725335096940421</v>
      </c>
      <c r="I470">
        <v>-1.524004204075196</v>
      </c>
      <c r="J470">
        <v>-1.0389642249242439</v>
      </c>
      <c r="K470">
        <v>-1.2719450993881265</v>
      </c>
      <c r="L470">
        <v>-0.70180809311409298</v>
      </c>
      <c r="M470">
        <v>-0.22154986680924224</v>
      </c>
      <c r="N470">
        <v>-0.69151253567120174</v>
      </c>
      <c r="O470">
        <v>-0.43089813108315184</v>
      </c>
      <c r="P470">
        <v>-1.2116459856003421</v>
      </c>
      <c r="Q470">
        <v>-0.930946116157649</v>
      </c>
      <c r="R470">
        <v>-1.1496975795398083</v>
      </c>
      <c r="S470">
        <v>-1.0042391391421546</v>
      </c>
      <c r="T470">
        <v>-0.63890162979098442</v>
      </c>
      <c r="U470">
        <v>0.30995202371171732</v>
      </c>
      <c r="V470">
        <v>0.19357587895241973</v>
      </c>
      <c r="W470">
        <v>0.39091924210478413</v>
      </c>
      <c r="X470">
        <v>0.44288698438627899</v>
      </c>
    </row>
    <row r="471" spans="1:24">
      <c r="A471" s="1" t="s">
        <v>10</v>
      </c>
      <c r="B471" s="1">
        <v>13121007603</v>
      </c>
      <c r="C471">
        <v>-0.56230979590441998</v>
      </c>
      <c r="D471">
        <v>-0.8705136672084689</v>
      </c>
      <c r="E471">
        <v>-0.92668390287203861</v>
      </c>
      <c r="F471">
        <v>-1.0758085539407305</v>
      </c>
      <c r="G471">
        <v>-2.0092792247773055</v>
      </c>
      <c r="H471">
        <v>-0.21519274009648665</v>
      </c>
      <c r="I471">
        <v>-2.4283410188115604</v>
      </c>
      <c r="J471">
        <v>-2.4698443033428714</v>
      </c>
      <c r="K471">
        <v>-2.0174537240631705</v>
      </c>
      <c r="L471">
        <v>-1.3779038339324527</v>
      </c>
      <c r="M471">
        <v>-0.14639098686577934</v>
      </c>
      <c r="N471">
        <v>-1.2674903787966922</v>
      </c>
      <c r="O471">
        <v>-0.83305879369293023</v>
      </c>
      <c r="P471">
        <v>-2.2618716152341891</v>
      </c>
      <c r="Q471">
        <v>-1.4125724056634581</v>
      </c>
      <c r="R471">
        <v>-1.1554469862301444</v>
      </c>
      <c r="S471">
        <v>-1.9550672871128316</v>
      </c>
      <c r="T471">
        <v>-1.1272029436473976</v>
      </c>
      <c r="U471">
        <v>0.16618246404767786</v>
      </c>
      <c r="V471">
        <v>0.19189558021650802</v>
      </c>
      <c r="W471">
        <v>0.16968802938416133</v>
      </c>
      <c r="X471">
        <v>0.30642107287017728</v>
      </c>
    </row>
    <row r="472" spans="1:24">
      <c r="A472" s="1" t="s">
        <v>10</v>
      </c>
      <c r="B472" s="1">
        <v>13121007604</v>
      </c>
      <c r="C472">
        <v>-0.97118254173363505</v>
      </c>
      <c r="D472">
        <v>-1.3962685926539744</v>
      </c>
      <c r="E472">
        <v>-0.96022862898551298</v>
      </c>
      <c r="F472">
        <v>-1.0598619221225405</v>
      </c>
      <c r="G472">
        <v>-3.009209184543189</v>
      </c>
      <c r="H472">
        <v>-2.148583171572406</v>
      </c>
      <c r="I472">
        <v>-2.4836060463787821</v>
      </c>
      <c r="J472">
        <v>-1.9369648258628305</v>
      </c>
      <c r="K472">
        <v>-2.8089813996440811</v>
      </c>
      <c r="L472">
        <v>-1.3525502436517642</v>
      </c>
      <c r="M472">
        <v>-0.24033958679510828</v>
      </c>
      <c r="N472">
        <v>-0.34181170234501118</v>
      </c>
      <c r="O472">
        <v>-0.45962389269813614</v>
      </c>
      <c r="P472">
        <v>-1.1516330924784077</v>
      </c>
      <c r="Q472">
        <v>-1.4332014125117987</v>
      </c>
      <c r="R472">
        <v>-1.7184200125700055</v>
      </c>
      <c r="S472">
        <v>-2.0328321563862253</v>
      </c>
      <c r="T472">
        <v>-0.54835206857916585</v>
      </c>
      <c r="U472">
        <v>0.16002452936779241</v>
      </c>
      <c r="V472">
        <v>2.7363322287828749E-2</v>
      </c>
      <c r="W472">
        <v>0.1515943114256306</v>
      </c>
      <c r="X472">
        <v>0.4681929339250252</v>
      </c>
    </row>
    <row r="473" spans="1:24">
      <c r="A473" s="1" t="s">
        <v>10</v>
      </c>
      <c r="B473" s="1">
        <v>13121007703</v>
      </c>
      <c r="C473">
        <v>-0.8434098086620061</v>
      </c>
      <c r="D473">
        <v>-0.81315858443259614</v>
      </c>
      <c r="E473">
        <v>-1.5688258027585493</v>
      </c>
      <c r="F473">
        <v>-1.1130173615165073</v>
      </c>
      <c r="G473">
        <v>-3.1</v>
      </c>
      <c r="H473">
        <v>-0.72781532905663193</v>
      </c>
      <c r="I473">
        <v>-0.26295675685948883</v>
      </c>
      <c r="J473">
        <v>-0.7527882092405187</v>
      </c>
      <c r="K473">
        <v>-1.0050346041340987</v>
      </c>
      <c r="L473">
        <v>-9.3321926377569239E-2</v>
      </c>
      <c r="M473">
        <v>-1.2080101660671962</v>
      </c>
      <c r="N473">
        <v>0.15188359176255178</v>
      </c>
      <c r="O473">
        <v>-0.1867291573557866</v>
      </c>
      <c r="P473">
        <v>-0.67152994750293493</v>
      </c>
      <c r="Q473">
        <v>-0.7666045860909575</v>
      </c>
      <c r="R473">
        <v>-1.2041690918979684</v>
      </c>
      <c r="S473">
        <v>-0.61704824658406221</v>
      </c>
      <c r="T473">
        <v>-0.47859641979084144</v>
      </c>
      <c r="U473">
        <v>0.35900937362599711</v>
      </c>
      <c r="V473">
        <v>0.177656251365027</v>
      </c>
      <c r="W473">
        <v>0.4810077727165733</v>
      </c>
      <c r="X473">
        <v>0.48768759413823715</v>
      </c>
    </row>
    <row r="474" spans="1:24">
      <c r="A474" s="1" t="s">
        <v>10</v>
      </c>
      <c r="B474" s="1">
        <v>13121007704</v>
      </c>
      <c r="C474">
        <v>-0.86044617307155635</v>
      </c>
      <c r="D474">
        <v>-0.78448104304465904</v>
      </c>
      <c r="E474">
        <v>-0.74937606484367369</v>
      </c>
      <c r="F474">
        <v>-1.0970707296983173</v>
      </c>
      <c r="G474">
        <v>-8.0842873800242993E-2</v>
      </c>
      <c r="H474">
        <v>0.17956581406268621</v>
      </c>
      <c r="I474">
        <v>-0.87589615351413541</v>
      </c>
      <c r="J474">
        <v>-0.79719483236385535</v>
      </c>
      <c r="K474">
        <v>-1.456021303011594</v>
      </c>
      <c r="L474">
        <v>-0.52433296114927375</v>
      </c>
      <c r="M474">
        <v>-1.2643793260247937</v>
      </c>
      <c r="N474">
        <v>-0.71208317292568346</v>
      </c>
      <c r="O474">
        <v>-0.68942998561800939</v>
      </c>
      <c r="P474">
        <v>-0.20643002580794553</v>
      </c>
      <c r="Q474">
        <v>-0.75124092899807982</v>
      </c>
      <c r="R474">
        <v>-0.60979246055855696</v>
      </c>
      <c r="S474">
        <v>-0.92584969884157442</v>
      </c>
      <c r="T474">
        <v>-0.71808062759410807</v>
      </c>
      <c r="U474">
        <v>0.36359555644699465</v>
      </c>
      <c r="V474">
        <v>0.35136640200957708</v>
      </c>
      <c r="W474">
        <v>0.40915828033603663</v>
      </c>
      <c r="X474">
        <v>0.42075877419819008</v>
      </c>
    </row>
    <row r="475" spans="1:24">
      <c r="A475" s="1" t="s">
        <v>10</v>
      </c>
      <c r="B475" s="1">
        <v>13121007705</v>
      </c>
      <c r="C475">
        <v>-0.86044617307155635</v>
      </c>
      <c r="D475">
        <v>-0.78448104304465904</v>
      </c>
      <c r="E475">
        <v>-1.3148443050422429</v>
      </c>
      <c r="F475">
        <v>-1.0970707296983173</v>
      </c>
      <c r="G475">
        <v>-1.6521613820037753</v>
      </c>
      <c r="H475">
        <v>-0.19534974720353526</v>
      </c>
      <c r="I475">
        <v>-2.5941361015132269</v>
      </c>
      <c r="J475">
        <v>-1.0833708480475805</v>
      </c>
      <c r="K475">
        <v>-1.7781546593526623</v>
      </c>
      <c r="L475">
        <v>-0.18628509074009383</v>
      </c>
      <c r="M475">
        <v>-1.2643793260247937</v>
      </c>
      <c r="N475">
        <v>-0.15667596705467515</v>
      </c>
      <c r="O475">
        <v>-0.49553109471686635</v>
      </c>
      <c r="P475">
        <v>-1.1816395390393752</v>
      </c>
      <c r="Q475">
        <v>-1.0015210912317742</v>
      </c>
      <c r="R475">
        <v>-1.2140699259396162</v>
      </c>
      <c r="S475">
        <v>-1.0159368660467789</v>
      </c>
      <c r="T475">
        <v>-0.77455648170892766</v>
      </c>
      <c r="U475">
        <v>0.28888479106517967</v>
      </c>
      <c r="V475">
        <v>0.17476267298021458</v>
      </c>
      <c r="W475">
        <v>0.38819750704182032</v>
      </c>
      <c r="X475">
        <v>0.40497542753962357</v>
      </c>
    </row>
    <row r="476" spans="1:24">
      <c r="A476" s="1" t="s">
        <v>10</v>
      </c>
      <c r="B476" s="1">
        <v>13121007706</v>
      </c>
      <c r="C476">
        <v>-0.6900825289760496</v>
      </c>
      <c r="D476">
        <v>-0.74624432119407691</v>
      </c>
      <c r="E476">
        <v>-0.53373139697133787</v>
      </c>
      <c r="F476">
        <v>-1.0811240978801273</v>
      </c>
      <c r="G476">
        <v>-1.0807728335661273</v>
      </c>
      <c r="H476">
        <v>0.53774258108346973</v>
      </c>
      <c r="I476">
        <v>-4.1896646590599787E-2</v>
      </c>
      <c r="J476">
        <v>-0.36793080883826712</v>
      </c>
      <c r="K476">
        <v>-0.98662698377175229</v>
      </c>
      <c r="L476">
        <v>0.12640918938839765</v>
      </c>
      <c r="M476">
        <v>-0.95434894625800781</v>
      </c>
      <c r="N476">
        <v>0.82042930253321023</v>
      </c>
      <c r="O476">
        <v>0.20106862444649948</v>
      </c>
      <c r="P476">
        <v>-0.17642357924697857</v>
      </c>
      <c r="Q476">
        <v>-0.3187152316998984</v>
      </c>
      <c r="R476">
        <v>-0.51944417772783547</v>
      </c>
      <c r="S476">
        <v>-0.40938286774054061</v>
      </c>
      <c r="T476">
        <v>-2.7318649631319171E-2</v>
      </c>
      <c r="U476">
        <v>0.49270817010383516</v>
      </c>
      <c r="V476">
        <v>0.37777123186574779</v>
      </c>
      <c r="W476">
        <v>0.52932571923476646</v>
      </c>
      <c r="X476">
        <v>0.61380650986550889</v>
      </c>
    </row>
    <row r="477" spans="1:24">
      <c r="A477" s="1" t="s">
        <v>10</v>
      </c>
      <c r="B477" s="1">
        <v>13121007802</v>
      </c>
      <c r="C477">
        <v>-0.50268252047099382</v>
      </c>
      <c r="D477">
        <v>-0.75580350165672261</v>
      </c>
      <c r="E477">
        <v>-0.94106021406352769</v>
      </c>
      <c r="F477">
        <v>-1.0811240978801273</v>
      </c>
      <c r="G477">
        <v>-1.0093492650114209</v>
      </c>
      <c r="H477">
        <v>0.64519561118970481</v>
      </c>
      <c r="I477">
        <v>-0.35841453174832716</v>
      </c>
      <c r="J477">
        <v>-0.44687591661308795</v>
      </c>
      <c r="K477">
        <v>-0.3515640812707887</v>
      </c>
      <c r="L477">
        <v>9.2604402347479645E-2</v>
      </c>
      <c r="M477">
        <v>-0.61613398651242413</v>
      </c>
      <c r="N477">
        <v>0.40901655744357424</v>
      </c>
      <c r="O477">
        <v>1.4351173949102581E-2</v>
      </c>
      <c r="P477">
        <v>-1.0466105295150232</v>
      </c>
      <c r="Q477">
        <v>-0.37233798169859633</v>
      </c>
      <c r="R477">
        <v>-0.57189121709163071</v>
      </c>
      <c r="S477">
        <v>-0.23527853184546565</v>
      </c>
      <c r="T477">
        <v>-0.30984419615869263</v>
      </c>
      <c r="U477">
        <v>0.47670132138467969</v>
      </c>
      <c r="V477">
        <v>0.36244326870505783</v>
      </c>
      <c r="W477">
        <v>0.5698349463250586</v>
      </c>
      <c r="X477">
        <v>0.53484889672916558</v>
      </c>
    </row>
    <row r="478" spans="1:24">
      <c r="A478" s="1" t="s">
        <v>10</v>
      </c>
      <c r="B478" s="1">
        <v>13121007805</v>
      </c>
      <c r="C478">
        <v>-0.11936432125610494</v>
      </c>
      <c r="D478">
        <v>-0.85139530628317817</v>
      </c>
      <c r="E478">
        <v>-0.78771289468764438</v>
      </c>
      <c r="F478">
        <v>-0.99607539484978014</v>
      </c>
      <c r="G478">
        <v>-0.79507855934730309</v>
      </c>
      <c r="H478">
        <v>-0.48903081770944296</v>
      </c>
      <c r="I478">
        <v>-1.0366671428006002</v>
      </c>
      <c r="J478">
        <v>-0.51101881668013005</v>
      </c>
      <c r="K478">
        <v>-1.3823908215622074</v>
      </c>
      <c r="L478">
        <v>-1.5300253756165838</v>
      </c>
      <c r="M478">
        <v>0.32335201278086545</v>
      </c>
      <c r="N478">
        <v>0.27530741528944269</v>
      </c>
      <c r="O478">
        <v>-0.37344660785318373</v>
      </c>
      <c r="P478">
        <v>-0.37146548189326428</v>
      </c>
      <c r="Q478">
        <v>-0.63425150605737057</v>
      </c>
      <c r="R478">
        <v>-0.72504634813343627</v>
      </c>
      <c r="S478">
        <v>-1.1411450046196403</v>
      </c>
      <c r="T478">
        <v>-3.6563165419034968E-2</v>
      </c>
      <c r="U478">
        <v>0.39851789807995275</v>
      </c>
      <c r="V478">
        <v>0.31768275915187238</v>
      </c>
      <c r="W478">
        <v>0.35906506244803643</v>
      </c>
      <c r="X478">
        <v>0.61122293853834553</v>
      </c>
    </row>
    <row r="479" spans="1:24">
      <c r="A479" s="1" t="s">
        <v>10</v>
      </c>
      <c r="B479" s="1">
        <v>13121007806</v>
      </c>
      <c r="C479">
        <v>-0.97970072393841057</v>
      </c>
      <c r="D479">
        <v>-1.4440644949672021</v>
      </c>
      <c r="E479">
        <v>-1.3196364087727392</v>
      </c>
      <c r="F479">
        <v>-1.0545463781831439</v>
      </c>
      <c r="G479">
        <v>-1.723584950558481</v>
      </c>
      <c r="H479">
        <v>-0.19055017852545672</v>
      </c>
      <c r="I479">
        <v>-0.92613708766615566</v>
      </c>
      <c r="J479">
        <v>-0.87613994013867624</v>
      </c>
      <c r="K479">
        <v>-1.9530270527949571</v>
      </c>
      <c r="L479">
        <v>-0.48207697734812627</v>
      </c>
      <c r="M479">
        <v>-0.19336528683044379</v>
      </c>
      <c r="N479">
        <v>-1.1132105993880788</v>
      </c>
      <c r="O479">
        <v>-0.25854356139324697</v>
      </c>
      <c r="P479">
        <v>-2.2168619453927385</v>
      </c>
      <c r="Q479">
        <v>-1.0468058852869959</v>
      </c>
      <c r="R479">
        <v>-1.0911743175159414</v>
      </c>
      <c r="S479">
        <v>-1.1037479900939198</v>
      </c>
      <c r="T479">
        <v>-0.94549534825112702</v>
      </c>
      <c r="U479">
        <v>0.2753668933867196</v>
      </c>
      <c r="V479">
        <v>0.21067965478470205</v>
      </c>
      <c r="W479">
        <v>0.36776630556259243</v>
      </c>
      <c r="X479">
        <v>0.35720302231715889</v>
      </c>
    </row>
    <row r="480" spans="1:24">
      <c r="A480" s="1" t="s">
        <v>10</v>
      </c>
      <c r="B480" s="1">
        <v>13121007807</v>
      </c>
      <c r="C480">
        <v>-2.6833371648934721</v>
      </c>
      <c r="D480">
        <v>-1.9315826985621256</v>
      </c>
      <c r="E480">
        <v>-1.5304889729145785</v>
      </c>
      <c r="F480">
        <v>-1.3415857509105653</v>
      </c>
      <c r="G480">
        <v>-0.86650212790200876</v>
      </c>
      <c r="H480">
        <v>-0.5845446222483186</v>
      </c>
      <c r="I480">
        <v>-2.3831241780747416</v>
      </c>
      <c r="J480">
        <v>-1.6261184639994737</v>
      </c>
      <c r="K480">
        <v>-0.50802885435073641</v>
      </c>
      <c r="L480">
        <v>-1.4877693918154364</v>
      </c>
      <c r="M480">
        <v>-1.7810966256361032</v>
      </c>
      <c r="N480">
        <v>-1.36005824644186</v>
      </c>
      <c r="O480">
        <v>-0.81151447248169228</v>
      </c>
      <c r="P480">
        <v>-1.7067523538562988</v>
      </c>
      <c r="Q480">
        <v>-1.4131567846723925</v>
      </c>
      <c r="R480">
        <v>-1.6173093593579728</v>
      </c>
      <c r="S480">
        <v>-1.2073055700552155</v>
      </c>
      <c r="T480">
        <v>-1.4148554246039886</v>
      </c>
      <c r="U480">
        <v>0.16600802192393579</v>
      </c>
      <c r="V480">
        <v>5.6913519713409223E-2</v>
      </c>
      <c r="W480">
        <v>0.34367134260830173</v>
      </c>
      <c r="X480">
        <v>0.22603063176406901</v>
      </c>
    </row>
    <row r="481" spans="1:24">
      <c r="A481" s="1" t="s">
        <v>10</v>
      </c>
      <c r="B481" s="1">
        <v>13121007808</v>
      </c>
      <c r="C481">
        <v>-1.627082571501334</v>
      </c>
      <c r="D481">
        <v>-1.6256889237574683</v>
      </c>
      <c r="E481">
        <v>-1.4346468983046516</v>
      </c>
      <c r="F481">
        <v>-1.1714883448498712</v>
      </c>
      <c r="G481">
        <v>-1.2950435392302453</v>
      </c>
      <c r="H481">
        <v>1.1347038594514423</v>
      </c>
      <c r="I481">
        <v>-2.9659190142381759</v>
      </c>
      <c r="J481">
        <v>-2.899108326868459</v>
      </c>
      <c r="K481">
        <v>-1.3179641502939934</v>
      </c>
      <c r="L481">
        <v>-1.9272316233473705</v>
      </c>
      <c r="M481">
        <v>-0.89797978630041098</v>
      </c>
      <c r="N481">
        <v>-1.2469197415422102</v>
      </c>
      <c r="O481">
        <v>-1.7020130825462012</v>
      </c>
      <c r="P481">
        <v>-3.1</v>
      </c>
      <c r="Q481">
        <v>-1.6894748604031904</v>
      </c>
      <c r="R481">
        <v>-1.2835950617757577</v>
      </c>
      <c r="S481">
        <v>-2.0481013668366077</v>
      </c>
      <c r="T481">
        <v>-1.7367281525972058</v>
      </c>
      <c r="U481">
        <v>8.3524717044972469E-2</v>
      </c>
      <c r="V481">
        <v>0.15444353325821161</v>
      </c>
      <c r="W481">
        <v>0.14804159167029507</v>
      </c>
      <c r="X481">
        <v>0.13607663415781876</v>
      </c>
    </row>
    <row r="482" spans="1:24">
      <c r="A482" s="1" t="s">
        <v>10</v>
      </c>
      <c r="B482" s="1">
        <v>13121007900</v>
      </c>
      <c r="C482">
        <v>-0.9541461773240848</v>
      </c>
      <c r="D482">
        <v>-1.4249461340419116</v>
      </c>
      <c r="E482">
        <v>-0.42351301116992163</v>
      </c>
      <c r="F482">
        <v>-1.0651774660619373</v>
      </c>
      <c r="G482">
        <v>-1.2236199706755388</v>
      </c>
      <c r="H482">
        <v>0.20577241418304021</v>
      </c>
      <c r="I482">
        <v>0.39519948053197601</v>
      </c>
      <c r="J482">
        <v>0.4017839919662356</v>
      </c>
      <c r="K482">
        <v>0.4307597841289485</v>
      </c>
      <c r="L482">
        <v>0.29543312459298759</v>
      </c>
      <c r="M482">
        <v>-0.22154986680924224</v>
      </c>
      <c r="N482">
        <v>0.52215506234322417</v>
      </c>
      <c r="O482">
        <v>0.28006446888770603</v>
      </c>
      <c r="P482">
        <v>-1.7217555771367818</v>
      </c>
      <c r="Q482">
        <v>-0.18358976715257422</v>
      </c>
      <c r="R482">
        <v>-0.64149012350833978</v>
      </c>
      <c r="S482">
        <v>0.37599230022939056</v>
      </c>
      <c r="T482">
        <v>-0.28527147817877346</v>
      </c>
      <c r="U482">
        <v>0.53304427500645857</v>
      </c>
      <c r="V482">
        <v>0.34210256908653824</v>
      </c>
      <c r="W482">
        <v>0.71206063428905764</v>
      </c>
      <c r="X482">
        <v>0.54171625150049396</v>
      </c>
    </row>
    <row r="483" spans="1:24">
      <c r="A483" s="1" t="s">
        <v>10</v>
      </c>
      <c r="B483" s="1">
        <v>13121008000</v>
      </c>
      <c r="C483">
        <v>-0.37490978739936415</v>
      </c>
      <c r="D483">
        <v>-0.5359423510158744</v>
      </c>
      <c r="E483">
        <v>-1.2237943341628124</v>
      </c>
      <c r="F483">
        <v>-1.1714883448498712</v>
      </c>
      <c r="G483">
        <v>-1.5450260291717159</v>
      </c>
      <c r="H483">
        <v>0.34671497200571855</v>
      </c>
      <c r="I483">
        <v>-1.3381127477127215</v>
      </c>
      <c r="J483">
        <v>-9.1622931626394594E-2</v>
      </c>
      <c r="K483">
        <v>-0.25952597945905487</v>
      </c>
      <c r="L483">
        <v>-1.3525502436517642</v>
      </c>
      <c r="M483">
        <v>-0.10881154689404721</v>
      </c>
      <c r="N483">
        <v>-0.11553469254571153</v>
      </c>
      <c r="O483">
        <v>-0.38780948866067577</v>
      </c>
      <c r="P483">
        <v>-0.94158796655163846</v>
      </c>
      <c r="Q483">
        <v>-0.59699562455561594</v>
      </c>
      <c r="R483">
        <v>-0.83465123175809164</v>
      </c>
      <c r="S483">
        <v>-0.56789971824573782</v>
      </c>
      <c r="T483">
        <v>-0.38843592366301827</v>
      </c>
      <c r="U483">
        <v>0.40963909680832555</v>
      </c>
      <c r="V483">
        <v>0.28565007172452134</v>
      </c>
      <c r="W483">
        <v>0.49244326560866708</v>
      </c>
      <c r="X483">
        <v>0.51288481138440112</v>
      </c>
    </row>
    <row r="484" spans="1:24">
      <c r="A484" s="1" t="s">
        <v>10</v>
      </c>
      <c r="B484" s="1">
        <v>13121008101</v>
      </c>
      <c r="C484">
        <v>-0.97970072393841057</v>
      </c>
      <c r="D484">
        <v>-1.4440644949672021</v>
      </c>
      <c r="E484">
        <v>-1.1135759483613963</v>
      </c>
      <c r="F484">
        <v>-1.0545463781831439</v>
      </c>
      <c r="G484">
        <v>-3.1</v>
      </c>
      <c r="H484">
        <v>-0.91884293813438334</v>
      </c>
      <c r="I484">
        <v>-1.5641969513968126</v>
      </c>
      <c r="J484">
        <v>-1.1425796788786964</v>
      </c>
      <c r="K484">
        <v>-5.7042155473240951E-2</v>
      </c>
      <c r="L484">
        <v>-0.27079705834238882</v>
      </c>
      <c r="M484">
        <v>-0.19336528683044379</v>
      </c>
      <c r="N484">
        <v>-0.78408040331636975</v>
      </c>
      <c r="O484">
        <v>-0.71815574723299347</v>
      </c>
      <c r="P484">
        <v>-2.1718522755512879</v>
      </c>
      <c r="Q484">
        <v>-0.97018804042369167</v>
      </c>
      <c r="R484">
        <v>-1.4535610621401927</v>
      </c>
      <c r="S484">
        <v>-0.49013963089810875</v>
      </c>
      <c r="T484">
        <v>-0.96686342823277371</v>
      </c>
      <c r="U484">
        <v>0.29823797426087123</v>
      </c>
      <c r="V484">
        <v>0.1047699458878194</v>
      </c>
      <c r="W484">
        <v>0.51053587094633324</v>
      </c>
      <c r="X484">
        <v>0.35123126998044113</v>
      </c>
    </row>
    <row r="485" spans="1:24">
      <c r="A485" s="1" t="s">
        <v>10</v>
      </c>
      <c r="B485" s="1">
        <v>13121008102</v>
      </c>
      <c r="C485">
        <v>-0.97970072393841057</v>
      </c>
      <c r="D485">
        <v>-1.4440644949672021</v>
      </c>
      <c r="E485">
        <v>-1.2956758901202576</v>
      </c>
      <c r="F485">
        <v>-1.0545463781831439</v>
      </c>
      <c r="G485">
        <v>-1.2236199706755388</v>
      </c>
      <c r="H485">
        <v>-1.097931321644775</v>
      </c>
      <c r="I485">
        <v>-1.2577272530694892</v>
      </c>
      <c r="J485">
        <v>-1.7938768180209683</v>
      </c>
      <c r="K485">
        <v>-1.9530270527949571</v>
      </c>
      <c r="L485">
        <v>-1.2764894728096989</v>
      </c>
      <c r="M485">
        <v>-0.19336528683044379</v>
      </c>
      <c r="N485">
        <v>-1.2263491042877284</v>
      </c>
      <c r="O485">
        <v>-1.2854895391289305</v>
      </c>
      <c r="P485">
        <v>-1.5867265676124305</v>
      </c>
      <c r="Q485">
        <v>-1.3135902637609265</v>
      </c>
      <c r="R485">
        <v>-1.1933237189426882</v>
      </c>
      <c r="S485">
        <v>-1.6744644478752082</v>
      </c>
      <c r="T485">
        <v>-1.0729826244648832</v>
      </c>
      <c r="U485">
        <v>0.19572947854003936</v>
      </c>
      <c r="V485">
        <v>0.18082587693663235</v>
      </c>
      <c r="W485">
        <v>0.23497649034304308</v>
      </c>
      <c r="X485">
        <v>0.32157406359530888</v>
      </c>
    </row>
    <row r="486" spans="1:24">
      <c r="A486" s="1" t="s">
        <v>10</v>
      </c>
      <c r="B486" s="1">
        <v>13121008201</v>
      </c>
      <c r="C486">
        <v>-2.3766826055215606</v>
      </c>
      <c r="D486">
        <v>-1.8455500743983158</v>
      </c>
      <c r="E486">
        <v>-1.6838362922904619</v>
      </c>
      <c r="F486">
        <v>-1.2990613993953917</v>
      </c>
      <c r="G486">
        <v>-2.6520913417696588</v>
      </c>
      <c r="H486">
        <v>0.71683096459386142</v>
      </c>
      <c r="I486">
        <v>-1.1421731045198424</v>
      </c>
      <c r="J486">
        <v>-0.94028284020571795</v>
      </c>
      <c r="K486">
        <v>-0.59086314598129663</v>
      </c>
      <c r="L486">
        <v>-0.63419851903225699</v>
      </c>
      <c r="M486">
        <v>-1.5556199858057138</v>
      </c>
      <c r="N486">
        <v>-0.30067042783604758</v>
      </c>
      <c r="O486">
        <v>-0.29445076341197718</v>
      </c>
      <c r="P486">
        <v>-1.7067523538562988</v>
      </c>
      <c r="Q486">
        <v>-1.0516975259320114</v>
      </c>
      <c r="R486">
        <v>-1.4689376933287672</v>
      </c>
      <c r="S486">
        <v>-0.7217815017397573</v>
      </c>
      <c r="T486">
        <v>-0.96437338272750928</v>
      </c>
      <c r="U486">
        <v>0.27390669688812269</v>
      </c>
      <c r="V486">
        <v>0.1002760328042014</v>
      </c>
      <c r="W486">
        <v>0.45663926290780871</v>
      </c>
      <c r="X486">
        <v>0.35192716474858915</v>
      </c>
    </row>
    <row r="487" spans="1:24">
      <c r="A487" s="1" t="s">
        <v>10</v>
      </c>
      <c r="B487" s="1">
        <v>13121008202</v>
      </c>
      <c r="C487">
        <v>-2.6833371648934721</v>
      </c>
      <c r="D487">
        <v>-1.9315826985621256</v>
      </c>
      <c r="E487">
        <v>-1.6407073587159946</v>
      </c>
      <c r="F487">
        <v>-1.3415857509105653</v>
      </c>
      <c r="G487">
        <v>-0.9379256964567152</v>
      </c>
      <c r="H487">
        <v>0.44222877654459414</v>
      </c>
      <c r="I487">
        <v>-0.23281219636827663</v>
      </c>
      <c r="J487">
        <v>-1.7889427487850416</v>
      </c>
      <c r="K487">
        <v>-1.5756708353668485</v>
      </c>
      <c r="L487">
        <v>-1.5384765723768135</v>
      </c>
      <c r="M487">
        <v>-1.7810966256361032</v>
      </c>
      <c r="N487">
        <v>-1.9257507709401096</v>
      </c>
      <c r="O487">
        <v>-0.48834965431312022</v>
      </c>
      <c r="P487">
        <v>-2.0668297125879032</v>
      </c>
      <c r="Q487">
        <v>-1.463086315429271</v>
      </c>
      <c r="R487">
        <v>-1.1893888699089366</v>
      </c>
      <c r="S487">
        <v>-1.6343633855095678</v>
      </c>
      <c r="T487">
        <v>-1.5655066908693089</v>
      </c>
      <c r="U487">
        <v>0.15110363068209939</v>
      </c>
      <c r="V487">
        <v>0.18197586026770016</v>
      </c>
      <c r="W487">
        <v>0.24430689003458603</v>
      </c>
      <c r="X487">
        <v>0.18392801645552767</v>
      </c>
    </row>
    <row r="488" spans="1:24">
      <c r="A488" s="1" t="s">
        <v>10</v>
      </c>
      <c r="B488" s="1">
        <v>13121008301</v>
      </c>
      <c r="C488">
        <v>-2.6833371648934721</v>
      </c>
      <c r="D488">
        <v>-1.9315826985621256</v>
      </c>
      <c r="E488">
        <v>-1.5017363505316006</v>
      </c>
      <c r="F488">
        <v>-1.3415857509105653</v>
      </c>
      <c r="G488">
        <v>-3.1</v>
      </c>
      <c r="H488">
        <v>0.81234476913273712</v>
      </c>
      <c r="I488">
        <v>-2.0063171719345902</v>
      </c>
      <c r="J488">
        <v>-1.4188875560905692</v>
      </c>
      <c r="K488">
        <v>-1.7505432288091425</v>
      </c>
      <c r="L488">
        <v>-2.0286459844701241</v>
      </c>
      <c r="M488">
        <v>-1.7810966256361032</v>
      </c>
      <c r="N488">
        <v>-1.2160637856604877</v>
      </c>
      <c r="O488">
        <v>-0.38780948866067577</v>
      </c>
      <c r="P488">
        <v>-2.2168619453927385</v>
      </c>
      <c r="Q488">
        <v>-1.6040126615361148</v>
      </c>
      <c r="R488">
        <v>-1.6788877668142308</v>
      </c>
      <c r="S488">
        <v>-1.7326922564566118</v>
      </c>
      <c r="T488">
        <v>-1.4004579613375012</v>
      </c>
      <c r="U488">
        <v>0.10903591310457177</v>
      </c>
      <c r="V488">
        <v>3.8916859226315159E-2</v>
      </c>
      <c r="W488">
        <v>0.22142850195626523</v>
      </c>
      <c r="X488">
        <v>0.23005430094624643</v>
      </c>
    </row>
    <row r="489" spans="1:24">
      <c r="A489" s="1" t="s">
        <v>10</v>
      </c>
      <c r="B489" s="1">
        <v>13121008302</v>
      </c>
      <c r="C489">
        <v>-2.6833371648934721</v>
      </c>
      <c r="D489">
        <v>-1.9315826985621256</v>
      </c>
      <c r="E489">
        <v>-1.4586074169571335</v>
      </c>
      <c r="F489">
        <v>-1.3415857509105653</v>
      </c>
      <c r="G489">
        <v>-2.3306852832734823</v>
      </c>
      <c r="H489">
        <v>-9.5036373986581019E-2</v>
      </c>
      <c r="I489">
        <v>-1.6496065394552466</v>
      </c>
      <c r="J489">
        <v>-0.6985134476453293</v>
      </c>
      <c r="K489">
        <v>-0.98662698377175229</v>
      </c>
      <c r="L489">
        <v>-0.98914878296189612</v>
      </c>
      <c r="M489">
        <v>-1.7810966256361032</v>
      </c>
      <c r="N489">
        <v>-1.3292022905601373</v>
      </c>
      <c r="O489">
        <v>-0.94796184015286689</v>
      </c>
      <c r="P489">
        <v>-2.1268426057098373</v>
      </c>
      <c r="Q489">
        <v>-1.3597323942155259</v>
      </c>
      <c r="R489">
        <v>-1.641491604005515</v>
      </c>
      <c r="S489">
        <v>-0.89142973812632587</v>
      </c>
      <c r="T489">
        <v>-1.5462758405147361</v>
      </c>
      <c r="U489">
        <v>0.18195565862621088</v>
      </c>
      <c r="V489">
        <v>4.9846113057158713E-2</v>
      </c>
      <c r="W489">
        <v>0.41716684599228332</v>
      </c>
      <c r="X489">
        <v>0.18930247572564593</v>
      </c>
    </row>
    <row r="490" spans="1:24">
      <c r="A490" s="1" t="s">
        <v>10</v>
      </c>
      <c r="B490" s="1">
        <v>13121008400</v>
      </c>
      <c r="C490">
        <v>-2.1637280504021783</v>
      </c>
      <c r="D490">
        <v>-1.673484826070696</v>
      </c>
      <c r="E490">
        <v>-1.5352810766450751</v>
      </c>
      <c r="F490">
        <v>-1.2884303115165985</v>
      </c>
      <c r="G490">
        <v>-1.0093492650114209</v>
      </c>
      <c r="H490">
        <v>-0.79945068246078888</v>
      </c>
      <c r="I490">
        <v>-2.5187747002851966</v>
      </c>
      <c r="J490">
        <v>-2.0849869029406194</v>
      </c>
      <c r="K490">
        <v>-1.0510536550399656</v>
      </c>
      <c r="L490">
        <v>-1.1497215214062564</v>
      </c>
      <c r="M490">
        <v>-1.7810966256361032</v>
      </c>
      <c r="N490">
        <v>-2.0286039572125185</v>
      </c>
      <c r="O490">
        <v>-1.1921308138802322</v>
      </c>
      <c r="P490">
        <v>-2.2468683919537056</v>
      </c>
      <c r="Q490">
        <v>-1.6035159552931297</v>
      </c>
      <c r="R490">
        <v>-1.5697855589131362</v>
      </c>
      <c r="S490">
        <v>-1.4285873597956138</v>
      </c>
      <c r="T490">
        <v>-1.8121749471706399</v>
      </c>
      <c r="U490">
        <v>0.10918418415910579</v>
      </c>
      <c r="V490">
        <v>7.0802636645666245E-2</v>
      </c>
      <c r="W490">
        <v>0.29218523673129321</v>
      </c>
      <c r="X490">
        <v>0.11499146543050441</v>
      </c>
    </row>
    <row r="491" spans="1:24">
      <c r="A491" s="1" t="s">
        <v>10</v>
      </c>
      <c r="B491" s="1">
        <v>13121008500</v>
      </c>
      <c r="C491">
        <v>-2.6833371648934721</v>
      </c>
      <c r="D491">
        <v>-1.9315826985621256</v>
      </c>
      <c r="E491">
        <v>-1.4058942759216737</v>
      </c>
      <c r="F491">
        <v>-1.3415857509105653</v>
      </c>
      <c r="G491">
        <v>-1.4021788920623039</v>
      </c>
      <c r="H491">
        <v>1.0272508293452074</v>
      </c>
      <c r="I491">
        <v>-1.5390764843208025</v>
      </c>
      <c r="J491">
        <v>-1.4139534868546428</v>
      </c>
      <c r="K491">
        <v>-1.4836327335551147</v>
      </c>
      <c r="L491">
        <v>-2.3582426581190745</v>
      </c>
      <c r="M491">
        <v>-1.7810966256361032</v>
      </c>
      <c r="N491">
        <v>-0.95893081997946528</v>
      </c>
      <c r="O491">
        <v>-1.7738274865836616</v>
      </c>
      <c r="P491">
        <v>-3.1</v>
      </c>
      <c r="Q491">
        <v>-1.6602024421543649</v>
      </c>
      <c r="R491">
        <v>-1.3252006339036766</v>
      </c>
      <c r="S491">
        <v>-1.7519429595096108</v>
      </c>
      <c r="T491">
        <v>-1.9034637330498074</v>
      </c>
      <c r="U491">
        <v>9.2262783827526035E-2</v>
      </c>
      <c r="V491">
        <v>0.1422840541991057</v>
      </c>
      <c r="W491">
        <v>0.21694939982700132</v>
      </c>
      <c r="X491">
        <v>8.9478924254213207E-2</v>
      </c>
    </row>
    <row r="492" spans="1:24">
      <c r="A492" s="1" t="s">
        <v>10</v>
      </c>
      <c r="B492" s="1">
        <v>13121008601</v>
      </c>
      <c r="C492">
        <v>-2.6833371648934721</v>
      </c>
      <c r="D492">
        <v>-1.9315826985621256</v>
      </c>
      <c r="E492">
        <v>-1.5448652841060675</v>
      </c>
      <c r="F492">
        <v>-1.3415857509105653</v>
      </c>
      <c r="G492">
        <v>-2.294973498996129</v>
      </c>
      <c r="H492">
        <v>1.1227646338840829</v>
      </c>
      <c r="I492">
        <v>-2.0113412653497917</v>
      </c>
      <c r="J492">
        <v>-2.3612947801524928</v>
      </c>
      <c r="K492">
        <v>-1.2627412892069536</v>
      </c>
      <c r="L492">
        <v>-2.4850106095225168</v>
      </c>
      <c r="M492">
        <v>-1.7810966256361032</v>
      </c>
      <c r="N492">
        <v>-1.2057784670332465</v>
      </c>
      <c r="O492">
        <v>1.4351173949102581E-2</v>
      </c>
      <c r="P492">
        <v>-2.6369521972462775</v>
      </c>
      <c r="Q492">
        <v>-1.6550450706000028</v>
      </c>
      <c r="R492">
        <v>-1.5264172898477237</v>
      </c>
      <c r="S492">
        <v>-2.0363488929606546</v>
      </c>
      <c r="T492">
        <v>-1.4023690289916311</v>
      </c>
      <c r="U492">
        <v>9.380230327144029E-2</v>
      </c>
      <c r="V492">
        <v>8.3477274502086724E-2</v>
      </c>
      <c r="W492">
        <v>0.15077606482781958</v>
      </c>
      <c r="X492">
        <v>0.22952021352524379</v>
      </c>
    </row>
    <row r="493" spans="1:24">
      <c r="A493" s="1" t="s">
        <v>10</v>
      </c>
      <c r="B493" s="1">
        <v>13121008602</v>
      </c>
      <c r="C493">
        <v>-2.6833371648934721</v>
      </c>
      <c r="D493">
        <v>-1.9315826985621256</v>
      </c>
      <c r="E493">
        <v>-1.477775831879119</v>
      </c>
      <c r="F493">
        <v>-1.3415857509105653</v>
      </c>
      <c r="G493">
        <v>-1.5450260291717159</v>
      </c>
      <c r="H493">
        <v>-1.4083511863961204</v>
      </c>
      <c r="I493">
        <v>-1.4285464291863577</v>
      </c>
      <c r="J493">
        <v>-1.6113162562916949</v>
      </c>
      <c r="K493">
        <v>-0.39758313217665558</v>
      </c>
      <c r="L493">
        <v>-0.74406407691524046</v>
      </c>
      <c r="M493">
        <v>-1.7810966256361032</v>
      </c>
      <c r="N493">
        <v>-0.50637680038086552</v>
      </c>
      <c r="O493">
        <v>-0.67506710481051713</v>
      </c>
      <c r="P493">
        <v>-1.3766814416856605</v>
      </c>
      <c r="Q493">
        <v>-1.2301630934345646</v>
      </c>
      <c r="R493">
        <v>-1.6880292987142107</v>
      </c>
      <c r="S493">
        <v>-0.9176544884611969</v>
      </c>
      <c r="T493">
        <v>-1.0848054931282864</v>
      </c>
      <c r="U493">
        <v>0.22063320120464941</v>
      </c>
      <c r="V493">
        <v>3.6245191465944085E-2</v>
      </c>
      <c r="W493">
        <v>0.41106507741058795</v>
      </c>
      <c r="X493">
        <v>0.31826991817709499</v>
      </c>
    </row>
    <row r="494" spans="1:24">
      <c r="A494" s="1" t="s">
        <v>10</v>
      </c>
      <c r="B494" s="1">
        <v>13121008700</v>
      </c>
      <c r="C494">
        <v>-2.6833371648934721</v>
      </c>
      <c r="D494">
        <v>-1.9315826985621256</v>
      </c>
      <c r="E494">
        <v>-1.477775831879119</v>
      </c>
      <c r="F494">
        <v>-1.3415857509105653</v>
      </c>
      <c r="G494">
        <v>-2.294973498996129</v>
      </c>
      <c r="H494">
        <v>-0.53678771997888075</v>
      </c>
      <c r="I494">
        <v>-2.4182928319811561</v>
      </c>
      <c r="J494">
        <v>-1.6902613640665156</v>
      </c>
      <c r="K494">
        <v>-1.5664670251856749</v>
      </c>
      <c r="L494">
        <v>-0.62574732227202767</v>
      </c>
      <c r="M494">
        <v>-1.7810966256361032</v>
      </c>
      <c r="N494">
        <v>-0.37266765822673398</v>
      </c>
      <c r="O494">
        <v>-0.77560727046296207</v>
      </c>
      <c r="P494">
        <v>-1.9167974797830678</v>
      </c>
      <c r="Q494">
        <v>-1.4392495857356415</v>
      </c>
      <c r="R494">
        <v>-1.8120479281716351</v>
      </c>
      <c r="S494">
        <v>-1.2941585705080727</v>
      </c>
      <c r="T494">
        <v>-1.2115422585272166</v>
      </c>
      <c r="U494">
        <v>0.15821909801964912</v>
      </c>
      <c r="V494">
        <v>0</v>
      </c>
      <c r="W494">
        <v>0.32346306978884481</v>
      </c>
      <c r="X494">
        <v>0.28285070524036088</v>
      </c>
    </row>
    <row r="495" spans="1:24">
      <c r="A495" s="1" t="s">
        <v>10</v>
      </c>
      <c r="B495" s="1">
        <v>13121008800</v>
      </c>
      <c r="C495">
        <v>-4.2700681413126683E-2</v>
      </c>
      <c r="D495">
        <v>0.29570634923428918</v>
      </c>
      <c r="E495">
        <v>6.5281569340705878E-2</v>
      </c>
      <c r="F495">
        <v>0.61984996272681536</v>
      </c>
      <c r="G495">
        <v>0.88337530168828815</v>
      </c>
      <c r="H495">
        <v>1.2182784384229586</v>
      </c>
      <c r="I495">
        <v>0.2294043978303093</v>
      </c>
      <c r="J495">
        <v>0.88038870785108669</v>
      </c>
      <c r="K495">
        <v>0.99219220518052442</v>
      </c>
      <c r="L495">
        <v>0.31233551811344668</v>
      </c>
      <c r="M495">
        <v>1.332163301408017E-2</v>
      </c>
      <c r="N495">
        <v>0.15188359176255178</v>
      </c>
      <c r="O495">
        <v>0.72531377391996044</v>
      </c>
      <c r="P495">
        <v>0.21366022604559312</v>
      </c>
      <c r="Q495">
        <v>0.49045939621273965</v>
      </c>
      <c r="R495">
        <v>0.46702790540431993</v>
      </c>
      <c r="S495">
        <v>0.72830547704835258</v>
      </c>
      <c r="T495">
        <v>0.27604480618554639</v>
      </c>
      <c r="U495">
        <v>0.734253705472518</v>
      </c>
      <c r="V495">
        <v>0.6660736400229702</v>
      </c>
      <c r="W495">
        <v>0.79403409240708323</v>
      </c>
      <c r="X495">
        <v>0.69858770816246185</v>
      </c>
    </row>
    <row r="496" spans="1:24">
      <c r="A496" s="1" t="s">
        <v>10</v>
      </c>
      <c r="B496" s="1">
        <v>13121008902</v>
      </c>
      <c r="C496">
        <v>-4.2700681413126683E-2</v>
      </c>
      <c r="D496">
        <v>0.29570634923428918</v>
      </c>
      <c r="E496">
        <v>1.1003759751279176</v>
      </c>
      <c r="F496">
        <v>0.61984996272681536</v>
      </c>
      <c r="G496">
        <v>0.91908708596564104</v>
      </c>
      <c r="H496">
        <v>1.1466430850188016</v>
      </c>
      <c r="I496">
        <v>0.9227292891281883</v>
      </c>
      <c r="J496">
        <v>0.4165861996740145</v>
      </c>
      <c r="K496">
        <v>0.36633311286073461</v>
      </c>
      <c r="L496">
        <v>1.0222360459727244</v>
      </c>
      <c r="M496">
        <v>1.332163301408017E-2</v>
      </c>
      <c r="N496">
        <v>0.50158442508874235</v>
      </c>
      <c r="O496">
        <v>0.26570158808021399</v>
      </c>
      <c r="P496">
        <v>0.42370535197236259</v>
      </c>
      <c r="Q496">
        <v>0.53720323725767838</v>
      </c>
      <c r="R496">
        <v>0.708813009398361</v>
      </c>
      <c r="S496">
        <v>0.60171845283582448</v>
      </c>
      <c r="T496">
        <v>0.30107824953884976</v>
      </c>
      <c r="U496">
        <v>0.74820714113511932</v>
      </c>
      <c r="V496">
        <v>0.73673679302036521</v>
      </c>
      <c r="W496">
        <v>0.76458081955120216</v>
      </c>
      <c r="X496">
        <v>0.70558382217783344</v>
      </c>
    </row>
    <row r="497" spans="1:24">
      <c r="A497" s="1" t="s">
        <v>10</v>
      </c>
      <c r="B497" s="1">
        <v>13121008903</v>
      </c>
      <c r="C497">
        <v>-4.2700681413126683E-2</v>
      </c>
      <c r="D497">
        <v>0.29570634923428918</v>
      </c>
      <c r="E497">
        <v>0.30967885959601982</v>
      </c>
      <c r="F497">
        <v>0.61984996272681536</v>
      </c>
      <c r="G497">
        <v>2.6292479031816276E-2</v>
      </c>
      <c r="H497">
        <v>3.6295107254372891E-2</v>
      </c>
      <c r="I497">
        <v>-1.4436187094319637</v>
      </c>
      <c r="J497">
        <v>-0.5258210243879089</v>
      </c>
      <c r="K497">
        <v>-2.0226914748547563E-2</v>
      </c>
      <c r="L497">
        <v>-2.6033273641657302</v>
      </c>
      <c r="M497">
        <v>1.332163301408017E-2</v>
      </c>
      <c r="N497">
        <v>-9.4964055291229615E-2</v>
      </c>
      <c r="O497">
        <v>-0.53143829673559662</v>
      </c>
      <c r="P497">
        <v>1.3238987488013743</v>
      </c>
      <c r="Q497">
        <v>-0.30014797405921173</v>
      </c>
      <c r="R497">
        <v>-2.8356661857396683E-2</v>
      </c>
      <c r="S497">
        <v>-1.0497917677673956</v>
      </c>
      <c r="T497">
        <v>0.17770450744715705</v>
      </c>
      <c r="U497">
        <v>0.49825065504150196</v>
      </c>
      <c r="V497">
        <v>0.52129451636849666</v>
      </c>
      <c r="W497">
        <v>0.38032041486677831</v>
      </c>
      <c r="X497">
        <v>0.67110447572936971</v>
      </c>
    </row>
    <row r="498" spans="1:24">
      <c r="A498" s="1" t="s">
        <v>10</v>
      </c>
      <c r="B498" s="1">
        <v>13121008904</v>
      </c>
      <c r="C498">
        <v>-4.2700681413126683E-2</v>
      </c>
      <c r="D498">
        <v>0.29570634923428918</v>
      </c>
      <c r="E498">
        <v>1.7952310160498883</v>
      </c>
      <c r="F498">
        <v>0.61984996272681536</v>
      </c>
      <c r="G498">
        <v>0.2048514004185813</v>
      </c>
      <c r="H498">
        <v>0.95561547594105045</v>
      </c>
      <c r="I498">
        <v>0.87751244839136999</v>
      </c>
      <c r="J498">
        <v>0.79157546160441317</v>
      </c>
      <c r="K498">
        <v>2.5792136157319328E-2</v>
      </c>
      <c r="L498">
        <v>0.67573697880331496</v>
      </c>
      <c r="M498">
        <v>1.332163301408017E-2</v>
      </c>
      <c r="N498">
        <v>1.0364209937052689</v>
      </c>
      <c r="O498">
        <v>1.0197528304735481</v>
      </c>
      <c r="P498">
        <v>0.58874080805768136</v>
      </c>
      <c r="Q498">
        <v>0.6115185768661503</v>
      </c>
      <c r="R498">
        <v>0.67229513876412395</v>
      </c>
      <c r="S498">
        <v>0.49770152552168251</v>
      </c>
      <c r="T498">
        <v>0.66455906631264461</v>
      </c>
      <c r="U498">
        <v>0.77039090453133374</v>
      </c>
      <c r="V498">
        <v>0.72606422536777004</v>
      </c>
      <c r="W498">
        <v>0.7403789792688189</v>
      </c>
      <c r="X498">
        <v>0.80716606161092019</v>
      </c>
    </row>
    <row r="499" spans="1:24">
      <c r="A499" s="1" t="s">
        <v>10</v>
      </c>
      <c r="B499" s="1">
        <v>13121009000</v>
      </c>
      <c r="C499">
        <v>-4.2700681413126683E-2</v>
      </c>
      <c r="D499">
        <v>0.29570634923428918</v>
      </c>
      <c r="E499">
        <v>1.7473099787449249</v>
      </c>
      <c r="F499">
        <v>0.61984996272681536</v>
      </c>
      <c r="G499">
        <v>1.0619342230750533</v>
      </c>
      <c r="H499">
        <v>0.69512545251240199</v>
      </c>
      <c r="I499">
        <v>1.1136448389058651</v>
      </c>
      <c r="J499">
        <v>1.1024218234677701</v>
      </c>
      <c r="K499">
        <v>0.7160778997453231</v>
      </c>
      <c r="L499">
        <v>1.0336282592055137</v>
      </c>
      <c r="M499">
        <v>1.332163301408017E-2</v>
      </c>
      <c r="N499">
        <v>1.2215567289956051</v>
      </c>
      <c r="O499">
        <v>1.371643410257104</v>
      </c>
      <c r="P499">
        <v>1.0238342831917038</v>
      </c>
      <c r="Q499">
        <v>0.88090278634041275</v>
      </c>
      <c r="R499">
        <v>0.78441001768374619</v>
      </c>
      <c r="S499">
        <v>0.95070932747286896</v>
      </c>
      <c r="T499">
        <v>0.90758901386462321</v>
      </c>
      <c r="U499">
        <v>0.85080439112962492</v>
      </c>
      <c r="V499">
        <v>0.75883047403864312</v>
      </c>
      <c r="W499">
        <v>0.84578127053613161</v>
      </c>
      <c r="X499">
        <v>0.87508581193160762</v>
      </c>
    </row>
    <row r="500" spans="1:24">
      <c r="A500" s="1" t="s">
        <v>10</v>
      </c>
      <c r="B500" s="1">
        <v>13121009101</v>
      </c>
      <c r="C500">
        <v>-4.2700681413126683E-2</v>
      </c>
      <c r="D500">
        <v>0.29570634923428918</v>
      </c>
      <c r="E500">
        <v>1.0859996639364287</v>
      </c>
      <c r="F500">
        <v>0.61984996272681536</v>
      </c>
      <c r="G500">
        <v>-0.33082536374171373</v>
      </c>
      <c r="H500">
        <v>0.28476233053669031</v>
      </c>
      <c r="I500">
        <v>0.49139077305943396</v>
      </c>
      <c r="J500">
        <v>0.77677325389663432</v>
      </c>
      <c r="K500">
        <v>0.55040931648420222</v>
      </c>
      <c r="L500">
        <v>0.83936905047487864</v>
      </c>
      <c r="M500">
        <v>1.332163301408017E-2</v>
      </c>
      <c r="N500">
        <v>0.81014398390596931</v>
      </c>
      <c r="O500">
        <v>1.2208331617784371</v>
      </c>
      <c r="P500">
        <v>1.2188761858379897</v>
      </c>
      <c r="Q500">
        <v>0.62714411131464998</v>
      </c>
      <c r="R500">
        <v>0.34345471919125953</v>
      </c>
      <c r="S500">
        <v>0.72218387361857161</v>
      </c>
      <c r="T500">
        <v>0.81579374113411907</v>
      </c>
      <c r="U500">
        <v>0.7750552599789593</v>
      </c>
      <c r="V500">
        <v>0.62995863202824987</v>
      </c>
      <c r="W500">
        <v>0.79260976588345688</v>
      </c>
      <c r="X500">
        <v>0.84943172251885413</v>
      </c>
    </row>
    <row r="501" spans="1:24">
      <c r="A501" s="1" t="s">
        <v>10</v>
      </c>
      <c r="B501" s="1">
        <v>13121009102</v>
      </c>
      <c r="C501">
        <v>-4.2700681413126683E-2</v>
      </c>
      <c r="D501">
        <v>0.29570634923428918</v>
      </c>
      <c r="E501">
        <v>1.0859996639364287</v>
      </c>
      <c r="F501">
        <v>0.61984996272681536</v>
      </c>
      <c r="G501">
        <v>0.59768102746946417</v>
      </c>
      <c r="H501">
        <v>-0.54471536575560742</v>
      </c>
      <c r="I501">
        <v>1.1136448389058651</v>
      </c>
      <c r="J501">
        <v>1.2553779697814853</v>
      </c>
      <c r="K501">
        <v>0.82652362191940354</v>
      </c>
      <c r="L501">
        <v>0.68575164696418689</v>
      </c>
      <c r="M501">
        <v>1.332163301408017E-2</v>
      </c>
      <c r="N501">
        <v>1.0055650378235463</v>
      </c>
      <c r="O501">
        <v>-0.22263635937451678</v>
      </c>
      <c r="P501">
        <v>1.0688439530331544</v>
      </c>
      <c r="Q501">
        <v>0.61177325308846509</v>
      </c>
      <c r="R501">
        <v>0.446495113586304</v>
      </c>
      <c r="S501">
        <v>0.92255107955502524</v>
      </c>
      <c r="T501">
        <v>0.46627356612406601</v>
      </c>
      <c r="U501">
        <v>0.77046692755818447</v>
      </c>
      <c r="V501">
        <v>0.66007280793806267</v>
      </c>
      <c r="W501">
        <v>0.8392296309488434</v>
      </c>
      <c r="X501">
        <v>0.75175107345543601</v>
      </c>
    </row>
    <row r="502" spans="1:24">
      <c r="A502" s="1" t="s">
        <v>10</v>
      </c>
      <c r="B502" s="1">
        <v>13121009200</v>
      </c>
      <c r="C502">
        <v>0.28950842457311077</v>
      </c>
      <c r="D502">
        <v>0.21923290553312363</v>
      </c>
      <c r="E502">
        <v>0.68825505430523137</v>
      </c>
      <c r="F502">
        <v>0.88562715969665007</v>
      </c>
      <c r="G502">
        <v>0.13342783186387491</v>
      </c>
      <c r="H502">
        <v>-0.16667172739073788</v>
      </c>
      <c r="I502">
        <v>0.28969351881273353</v>
      </c>
      <c r="J502">
        <v>0.45605875356142478</v>
      </c>
      <c r="K502">
        <v>0.45837121467246839</v>
      </c>
      <c r="L502">
        <v>-0.94689279916074864</v>
      </c>
      <c r="M502">
        <v>0.28577257280913337</v>
      </c>
      <c r="N502">
        <v>0.21359550352599732</v>
      </c>
      <c r="O502">
        <v>7.8984137582816832E-2</v>
      </c>
      <c r="P502">
        <v>0.69376337102106622</v>
      </c>
      <c r="Q502">
        <v>0.21378708740672689</v>
      </c>
      <c r="R502">
        <v>0.33415330962771234</v>
      </c>
      <c r="S502">
        <v>-1.0820943642285141E-2</v>
      </c>
      <c r="T502">
        <v>0.31802889623475344</v>
      </c>
      <c r="U502">
        <v>0.65166465899607184</v>
      </c>
      <c r="V502">
        <v>0.62724023905770288</v>
      </c>
      <c r="W502">
        <v>0.62205997200242968</v>
      </c>
      <c r="X502">
        <v>0.71032103132821489</v>
      </c>
    </row>
    <row r="503" spans="1:24">
      <c r="A503" s="1" t="s">
        <v>10</v>
      </c>
      <c r="B503" s="1">
        <v>13121009300</v>
      </c>
      <c r="C503">
        <v>-4.2700681413126683E-2</v>
      </c>
      <c r="D503">
        <v>0.29570634923428918</v>
      </c>
      <c r="E503">
        <v>0.43427355658892497</v>
      </c>
      <c r="F503">
        <v>0.61984996272681536</v>
      </c>
      <c r="G503">
        <v>-0.90221391217936231</v>
      </c>
      <c r="H503">
        <v>0.44222877654459414</v>
      </c>
      <c r="I503">
        <v>0.98301841011061253</v>
      </c>
      <c r="J503">
        <v>1.2997845929048222</v>
      </c>
      <c r="K503">
        <v>0.29270263141134784</v>
      </c>
      <c r="L503">
        <v>1.2185827003031364</v>
      </c>
      <c r="M503">
        <v>1.332163301408017E-2</v>
      </c>
      <c r="N503">
        <v>1.2215567289956051</v>
      </c>
      <c r="O503">
        <v>1.3285547678346277</v>
      </c>
      <c r="P503">
        <v>1.3088955255208909</v>
      </c>
      <c r="Q503">
        <v>0.72218575075937619</v>
      </c>
      <c r="R503">
        <v>0.26145178023039245</v>
      </c>
      <c r="S503">
        <v>0.93702330820643542</v>
      </c>
      <c r="T503">
        <v>0.96808216384130097</v>
      </c>
      <c r="U503">
        <v>0.80342600084266347</v>
      </c>
      <c r="V503">
        <v>0.60599277918493077</v>
      </c>
      <c r="W503">
        <v>0.84259691524953961</v>
      </c>
      <c r="X503">
        <v>0.89199187508931399</v>
      </c>
    </row>
    <row r="504" spans="1:24">
      <c r="A504" s="1" t="s">
        <v>10</v>
      </c>
      <c r="B504" s="1">
        <v>13121009402</v>
      </c>
      <c r="C504">
        <v>-4.2700681413126683E-2</v>
      </c>
      <c r="D504">
        <v>0.29570634923428918</v>
      </c>
      <c r="E504">
        <v>0.5396998386598445</v>
      </c>
      <c r="F504">
        <v>0.61984996272681536</v>
      </c>
      <c r="G504">
        <v>6.2004263309169153E-2</v>
      </c>
      <c r="H504">
        <v>6.0173558389091705E-2</v>
      </c>
      <c r="I504">
        <v>0.13897071635667288</v>
      </c>
      <c r="J504">
        <v>4.6531006979542024E-2</v>
      </c>
      <c r="K504">
        <v>5.3403566700839858E-2</v>
      </c>
      <c r="L504">
        <v>-1.9356828201075995</v>
      </c>
      <c r="M504">
        <v>1.332163301408017E-2</v>
      </c>
      <c r="N504">
        <v>0.31644868979840629</v>
      </c>
      <c r="O504">
        <v>-0.40217236946816781</v>
      </c>
      <c r="P504">
        <v>0.27367311916752729</v>
      </c>
      <c r="Q504">
        <v>-0.10749924718277881</v>
      </c>
      <c r="R504">
        <v>0.239100572466108</v>
      </c>
      <c r="S504">
        <v>-0.61191608214240589</v>
      </c>
      <c r="T504">
        <v>5.0317768127961487E-2</v>
      </c>
      <c r="U504">
        <v>0.55575794489746499</v>
      </c>
      <c r="V504">
        <v>0.59946050408677953</v>
      </c>
      <c r="W504">
        <v>0.48220188436096723</v>
      </c>
      <c r="X504">
        <v>0.6355036141241317</v>
      </c>
    </row>
    <row r="505" spans="1:24">
      <c r="A505" s="1" t="s">
        <v>10</v>
      </c>
      <c r="B505" s="1">
        <v>13121009403</v>
      </c>
      <c r="C505">
        <v>-4.2700681413126683E-2</v>
      </c>
      <c r="D505">
        <v>0.29570634923428918</v>
      </c>
      <c r="E505">
        <v>1.1291285975108953</v>
      </c>
      <c r="F505">
        <v>0.61984996272681536</v>
      </c>
      <c r="G505">
        <v>-0.15226644235494874</v>
      </c>
      <c r="H505">
        <v>-1.611318021041231</v>
      </c>
      <c r="I505">
        <v>0.42534404102318812</v>
      </c>
      <c r="J505">
        <v>0.22415749947288871</v>
      </c>
      <c r="K505">
        <v>0.20986833978078689</v>
      </c>
      <c r="L505">
        <v>0.45600586303734808</v>
      </c>
      <c r="M505">
        <v>1.332163301408017E-2</v>
      </c>
      <c r="N505">
        <v>0.64557888587011492</v>
      </c>
      <c r="O505">
        <v>-0.45244245229439001</v>
      </c>
      <c r="P505">
        <v>0.60374403133816512</v>
      </c>
      <c r="Q505">
        <v>0.19801610074947074</v>
      </c>
      <c r="R505">
        <v>9.4820543669411686E-2</v>
      </c>
      <c r="S505">
        <v>0.29667723409700791</v>
      </c>
      <c r="T505">
        <v>0.20255052448199257</v>
      </c>
      <c r="U505">
        <v>0.64695688482222502</v>
      </c>
      <c r="V505">
        <v>0.55729379662253142</v>
      </c>
      <c r="W505">
        <v>0.69360622872172839</v>
      </c>
      <c r="X505">
        <v>0.67804820957973666</v>
      </c>
    </row>
    <row r="506" spans="1:24">
      <c r="A506" s="1" t="s">
        <v>10</v>
      </c>
      <c r="B506" s="1">
        <v>13121009404</v>
      </c>
      <c r="C506">
        <v>-4.2700681413126683E-2</v>
      </c>
      <c r="D506">
        <v>0.29570634923428918</v>
      </c>
      <c r="E506">
        <v>1.253723294503801</v>
      </c>
      <c r="F506">
        <v>0.61984996272681536</v>
      </c>
      <c r="G506">
        <v>1.633322771512701</v>
      </c>
      <c r="H506">
        <v>1.0391900549125666</v>
      </c>
      <c r="I506">
        <v>1.0561189693018018</v>
      </c>
      <c r="J506">
        <v>1.0333448541648018</v>
      </c>
      <c r="K506">
        <v>1.341936992065113</v>
      </c>
      <c r="L506">
        <v>0.88950154965656003</v>
      </c>
      <c r="M506">
        <v>1.332163301408017E-2</v>
      </c>
      <c r="N506">
        <v>1.04670631233251</v>
      </c>
      <c r="O506">
        <v>1.1202929961259926</v>
      </c>
      <c r="P506">
        <v>1.2488826323989568</v>
      </c>
      <c r="Q506">
        <v>0.92734023327567383</v>
      </c>
      <c r="R506">
        <v>0.83645867439697841</v>
      </c>
      <c r="S506">
        <v>1.0882611319621582</v>
      </c>
      <c r="T506">
        <v>0.85730089346788485</v>
      </c>
      <c r="U506">
        <v>0.86466636553441745</v>
      </c>
      <c r="V506">
        <v>0.77404200747010987</v>
      </c>
      <c r="W506">
        <v>0.8777857422001466</v>
      </c>
      <c r="X506">
        <v>0.86103175556593015</v>
      </c>
    </row>
    <row r="507" spans="1:24">
      <c r="A507" s="1" t="s">
        <v>10</v>
      </c>
      <c r="B507" s="1">
        <v>13121009501</v>
      </c>
      <c r="C507">
        <v>-4.2700681413126683E-2</v>
      </c>
      <c r="D507">
        <v>0.29570634923428918</v>
      </c>
      <c r="E507">
        <v>1.3974864064186914</v>
      </c>
      <c r="F507">
        <v>0.61984996272681536</v>
      </c>
      <c r="G507">
        <v>-0.47367250085112589</v>
      </c>
      <c r="H507">
        <v>0.46610722767931306</v>
      </c>
      <c r="I507">
        <v>1.1086207454906631</v>
      </c>
      <c r="J507">
        <v>1.3836637699155692</v>
      </c>
      <c r="K507">
        <v>0.27429501104900084</v>
      </c>
      <c r="L507">
        <v>1.0472346859894832</v>
      </c>
      <c r="M507">
        <v>1.332163301408017E-2</v>
      </c>
      <c r="N507">
        <v>1.0981329054687146</v>
      </c>
      <c r="O507">
        <v>1.1409827259291849</v>
      </c>
      <c r="P507">
        <v>1.2188761858379897</v>
      </c>
      <c r="Q507">
        <v>0.75039591127535354</v>
      </c>
      <c r="R507">
        <v>0.48162821561221708</v>
      </c>
      <c r="S507">
        <v>0.90173115565135109</v>
      </c>
      <c r="T507">
        <v>0.86782836256249241</v>
      </c>
      <c r="U507">
        <v>0.81184697462213784</v>
      </c>
      <c r="V507">
        <v>0.67034066862393593</v>
      </c>
      <c r="W507">
        <v>0.83438541485806894</v>
      </c>
      <c r="X507">
        <v>0.86397387475583598</v>
      </c>
    </row>
    <row r="508" spans="1:24">
      <c r="A508" s="1" t="s">
        <v>10</v>
      </c>
      <c r="B508" s="1">
        <v>13121009502</v>
      </c>
      <c r="C508">
        <v>-4.2700681413126683E-2</v>
      </c>
      <c r="D508">
        <v>0.29570634923428918</v>
      </c>
      <c r="E508">
        <v>1.8814888831988226</v>
      </c>
      <c r="F508">
        <v>0.61984996272681536</v>
      </c>
      <c r="G508">
        <v>-0.65223142223789088</v>
      </c>
      <c r="H508">
        <v>0.17137550532347762</v>
      </c>
      <c r="I508">
        <v>0.98804250352581457</v>
      </c>
      <c r="J508">
        <v>1.3984659776233481</v>
      </c>
      <c r="K508">
        <v>0.13623785833140015</v>
      </c>
      <c r="L508">
        <v>0.89546809456928189</v>
      </c>
      <c r="M508">
        <v>1.332163301408017E-2</v>
      </c>
      <c r="N508">
        <v>0.75871739076976474</v>
      </c>
      <c r="O508">
        <v>0.95511986683983385</v>
      </c>
      <c r="P508">
        <v>0.49872146837478026</v>
      </c>
      <c r="Q508">
        <v>0.61082013808705915</v>
      </c>
      <c r="R508">
        <v>0.465933014336886</v>
      </c>
      <c r="S508">
        <v>0.81005731017467664</v>
      </c>
      <c r="T508">
        <v>0.55647008974961476</v>
      </c>
      <c r="U508">
        <v>0.77018241459232883</v>
      </c>
      <c r="V508">
        <v>0.66575365151360566</v>
      </c>
      <c r="W508">
        <v>0.8130554657470197</v>
      </c>
      <c r="X508">
        <v>0.77695835933172097</v>
      </c>
    </row>
    <row r="509" spans="1:24">
      <c r="A509" s="1" t="s">
        <v>10</v>
      </c>
      <c r="B509" s="1">
        <v>13121009601</v>
      </c>
      <c r="C509">
        <v>-4.2700681413126683E-2</v>
      </c>
      <c r="D509">
        <v>0.29570634923428918</v>
      </c>
      <c r="E509">
        <v>1.4070706138796842</v>
      </c>
      <c r="F509">
        <v>0.61984996272681536</v>
      </c>
      <c r="G509">
        <v>-1.4736024606170102</v>
      </c>
      <c r="H509">
        <v>-2.0053124647640934</v>
      </c>
      <c r="I509">
        <v>-2.061582199501812</v>
      </c>
      <c r="J509">
        <v>0.2044212225291836</v>
      </c>
      <c r="K509">
        <v>0.23747977032430742</v>
      </c>
      <c r="L509">
        <v>0.26305658980454849</v>
      </c>
      <c r="M509">
        <v>1.332163301408017E-2</v>
      </c>
      <c r="N509">
        <v>0.98499440056906451</v>
      </c>
      <c r="O509">
        <v>0.85457970118738924</v>
      </c>
      <c r="P509">
        <v>0.66375692446009915</v>
      </c>
      <c r="Q509">
        <v>0.1327843952095451</v>
      </c>
      <c r="R509">
        <v>-0.46579584006503616</v>
      </c>
      <c r="S509">
        <v>0.23498586088601317</v>
      </c>
      <c r="T509">
        <v>0.62916316480765833</v>
      </c>
      <c r="U509">
        <v>0.62748466375382694</v>
      </c>
      <c r="V509">
        <v>0.393450281690156</v>
      </c>
      <c r="W509">
        <v>0.67925236536692812</v>
      </c>
      <c r="X509">
        <v>0.79727394412988384</v>
      </c>
    </row>
    <row r="510" spans="1:24">
      <c r="A510" s="1" t="s">
        <v>10</v>
      </c>
      <c r="B510" s="1">
        <v>13121009602</v>
      </c>
      <c r="C510">
        <v>-4.2700681413126683E-2</v>
      </c>
      <c r="D510">
        <v>0.29570634923428918</v>
      </c>
      <c r="E510">
        <v>0.67867084684423895</v>
      </c>
      <c r="F510">
        <v>0.61984996272681536</v>
      </c>
      <c r="G510">
        <v>-0.2951135794643609</v>
      </c>
      <c r="H510">
        <v>0.35213538041329973</v>
      </c>
      <c r="I510">
        <v>0.93780156937379433</v>
      </c>
      <c r="J510">
        <v>0.83104801549182361</v>
      </c>
      <c r="K510">
        <v>8.1014997244359732E-2</v>
      </c>
      <c r="L510">
        <v>1.0214585358707833</v>
      </c>
      <c r="M510">
        <v>1.332163301408017E-2</v>
      </c>
      <c r="N510">
        <v>1.04670631233251</v>
      </c>
      <c r="O510">
        <v>1.2854661254121516</v>
      </c>
      <c r="P510">
        <v>1.2338794091184733</v>
      </c>
      <c r="Q510">
        <v>0.63437160559919037</v>
      </c>
      <c r="R510">
        <v>0.36376426395927858</v>
      </c>
      <c r="S510">
        <v>0.64450718286898889</v>
      </c>
      <c r="T510">
        <v>0.89484336996930369</v>
      </c>
      <c r="U510">
        <v>0.77721272873306091</v>
      </c>
      <c r="V510">
        <v>0.6358942188181016</v>
      </c>
      <c r="W510">
        <v>0.77453656461009179</v>
      </c>
      <c r="X510">
        <v>0.87152377787051161</v>
      </c>
    </row>
    <row r="511" spans="1:24">
      <c r="A511" s="1" t="s">
        <v>10</v>
      </c>
      <c r="B511" s="1">
        <v>13121009603</v>
      </c>
      <c r="C511">
        <v>-4.2700681413126683E-2</v>
      </c>
      <c r="D511">
        <v>0.29570634923428918</v>
      </c>
      <c r="E511">
        <v>4.1321050688224129E-2</v>
      </c>
      <c r="F511">
        <v>0.61984996272681536</v>
      </c>
      <c r="G511">
        <v>0.49054567463740495</v>
      </c>
      <c r="H511">
        <v>0.86010167140217486</v>
      </c>
      <c r="I511">
        <v>0.73181373935051142</v>
      </c>
      <c r="J511">
        <v>0.57941048445958232</v>
      </c>
      <c r="K511">
        <v>-0.29634122018374892</v>
      </c>
      <c r="L511">
        <v>0.24472594403161066</v>
      </c>
      <c r="M511">
        <v>1.332163301408017E-2</v>
      </c>
      <c r="N511">
        <v>0.99527971919630553</v>
      </c>
      <c r="O511">
        <v>0.41651183655888069</v>
      </c>
      <c r="P511">
        <v>0.75377626414300025</v>
      </c>
      <c r="Q511">
        <v>0.38291506961619665</v>
      </c>
      <c r="R511">
        <v>0.42809110951804191</v>
      </c>
      <c r="S511">
        <v>0.17593173610248136</v>
      </c>
      <c r="T511">
        <v>0.54472236322806666</v>
      </c>
      <c r="U511">
        <v>0.70215080574290478</v>
      </c>
      <c r="V511">
        <v>0.65469412689544415</v>
      </c>
      <c r="W511">
        <v>0.66551211622737627</v>
      </c>
      <c r="X511">
        <v>0.77367521394072503</v>
      </c>
    </row>
    <row r="512" spans="1:24">
      <c r="A512" s="1" t="s">
        <v>10</v>
      </c>
      <c r="B512" s="1">
        <v>13121009700</v>
      </c>
      <c r="C512">
        <v>-4.2700681413126683E-2</v>
      </c>
      <c r="D512">
        <v>0.29570634923428918</v>
      </c>
      <c r="E512">
        <v>1.8719046757378297</v>
      </c>
      <c r="F512">
        <v>0.61984996272681536</v>
      </c>
      <c r="G512">
        <v>-9.4193052455372357E-3</v>
      </c>
      <c r="H512">
        <v>0.62417063496558478</v>
      </c>
      <c r="I512">
        <v>1.0583798113386429</v>
      </c>
      <c r="J512">
        <v>1.2011032081862962</v>
      </c>
      <c r="K512">
        <v>1.0566188764487381</v>
      </c>
      <c r="L512">
        <v>1.2410966884723877</v>
      </c>
      <c r="M512">
        <v>1.332163301408017E-2</v>
      </c>
      <c r="N512">
        <v>1.2421273662500871</v>
      </c>
      <c r="O512">
        <v>1.4865464567170408</v>
      </c>
      <c r="P512">
        <v>0.9488181667892861</v>
      </c>
      <c r="Q512">
        <v>0.90670122656080243</v>
      </c>
      <c r="R512">
        <v>0.63112734962064265</v>
      </c>
      <c r="S512">
        <v>1.1662729243691408</v>
      </c>
      <c r="T512">
        <v>0.92270340569262355</v>
      </c>
      <c r="U512">
        <v>0.85850544580899113</v>
      </c>
      <c r="V512">
        <v>0.71403269102278399</v>
      </c>
      <c r="W512">
        <v>0.89593691229070482</v>
      </c>
      <c r="X512">
        <v>0.87930984164295511</v>
      </c>
    </row>
    <row r="513" spans="1:24">
      <c r="A513" s="1" t="s">
        <v>10</v>
      </c>
      <c r="B513" s="1">
        <v>13121009801</v>
      </c>
      <c r="C513">
        <v>-4.2700681413126683E-2</v>
      </c>
      <c r="D513">
        <v>0.29570634923428918</v>
      </c>
      <c r="E513">
        <v>1.843152053354852</v>
      </c>
      <c r="F513">
        <v>0.61984996272681536</v>
      </c>
      <c r="G513">
        <v>0.81195173313358204</v>
      </c>
      <c r="H513">
        <v>0.58093869918617624</v>
      </c>
      <c r="I513">
        <v>1.1835299783113251</v>
      </c>
      <c r="J513">
        <v>1.3984659776233481</v>
      </c>
      <c r="K513">
        <v>0.31111025177369417</v>
      </c>
      <c r="L513">
        <v>1.2142303339716181</v>
      </c>
      <c r="M513">
        <v>1.332163301408017E-2</v>
      </c>
      <c r="N513">
        <v>1.1289888613504371</v>
      </c>
      <c r="O513">
        <v>1.6373567051957074</v>
      </c>
      <c r="P513">
        <v>1.1438600694355721</v>
      </c>
      <c r="Q513">
        <v>0.9038483871334968</v>
      </c>
      <c r="R513">
        <v>0.75606115636198779</v>
      </c>
      <c r="S513">
        <v>0.97460218778955332</v>
      </c>
      <c r="T513">
        <v>0.98088181724894918</v>
      </c>
      <c r="U513">
        <v>0.85765384888167884</v>
      </c>
      <c r="V513">
        <v>0.75054534856238253</v>
      </c>
      <c r="W513">
        <v>0.85134047329480667</v>
      </c>
      <c r="X513">
        <v>0.89556900322679533</v>
      </c>
    </row>
    <row r="514" spans="1:24">
      <c r="A514" s="1" t="s">
        <v>10</v>
      </c>
      <c r="B514" s="1">
        <v>13121009802</v>
      </c>
      <c r="C514">
        <v>-8.6279525940249711E-3</v>
      </c>
      <c r="D514">
        <v>0.28614716877164281</v>
      </c>
      <c r="E514">
        <v>1.9677467503477568</v>
      </c>
      <c r="F514">
        <v>0.59327224302983184</v>
      </c>
      <c r="G514">
        <v>0.70481638030152316</v>
      </c>
      <c r="H514">
        <v>1.1347038594514423</v>
      </c>
      <c r="I514">
        <v>0.88253654180657204</v>
      </c>
      <c r="J514">
        <v>1.1073558927036964</v>
      </c>
      <c r="K514">
        <v>1.4063636633333265</v>
      </c>
      <c r="L514">
        <v>0.72030859051676543</v>
      </c>
      <c r="M514">
        <v>6.9690792971677018E-2</v>
      </c>
      <c r="N514">
        <v>0.73836274520645506</v>
      </c>
      <c r="O514">
        <v>1.5080907779282791</v>
      </c>
      <c r="P514">
        <v>0.60374403133816512</v>
      </c>
      <c r="Q514">
        <v>0.86745072735404405</v>
      </c>
      <c r="R514">
        <v>0.79437071301639206</v>
      </c>
      <c r="S514">
        <v>1.078009382184596</v>
      </c>
      <c r="T514">
        <v>0.72997208686114412</v>
      </c>
      <c r="U514">
        <v>0.84678883666512639</v>
      </c>
      <c r="V514">
        <v>0.76174154724631493</v>
      </c>
      <c r="W514">
        <v>0.87540044571871722</v>
      </c>
      <c r="X514">
        <v>0.82544708445657533</v>
      </c>
    </row>
    <row r="515" spans="1:24">
      <c r="A515" s="1" t="s">
        <v>10</v>
      </c>
      <c r="B515" s="1">
        <v>13121009900</v>
      </c>
      <c r="C515">
        <v>-4.2700681413126683E-2</v>
      </c>
      <c r="D515">
        <v>0.29570634923428918</v>
      </c>
      <c r="E515">
        <v>1.9342020242342828</v>
      </c>
      <c r="F515">
        <v>0.61984996272681536</v>
      </c>
      <c r="G515">
        <v>0.63339281174681705</v>
      </c>
      <c r="H515">
        <v>0.79497319593222915</v>
      </c>
      <c r="I515">
        <v>1.1033956883388529</v>
      </c>
      <c r="J515">
        <v>1.4083341160952008</v>
      </c>
      <c r="K515">
        <v>0.7160778997453231</v>
      </c>
      <c r="L515">
        <v>1.1562466729996836</v>
      </c>
      <c r="M515">
        <v>1.332163301408017E-2</v>
      </c>
      <c r="N515">
        <v>0.99527971919630553</v>
      </c>
      <c r="O515">
        <v>1.0484785920885322</v>
      </c>
      <c r="P515">
        <v>0.34868923556994497</v>
      </c>
      <c r="Q515">
        <v>0.81922788997767404</v>
      </c>
      <c r="R515">
        <v>0.76268847868573708</v>
      </c>
      <c r="S515">
        <v>1.0935528962800694</v>
      </c>
      <c r="T515">
        <v>0.6014422949672158</v>
      </c>
      <c r="U515">
        <v>0.83239390796954971</v>
      </c>
      <c r="V515">
        <v>0.75248222343014826</v>
      </c>
      <c r="W515">
        <v>0.87901698828807728</v>
      </c>
      <c r="X515">
        <v>0.78952677314457786</v>
      </c>
    </row>
    <row r="516" spans="1:24">
      <c r="A516" s="1" t="s">
        <v>10</v>
      </c>
      <c r="B516" s="1">
        <v>13121010001</v>
      </c>
      <c r="C516">
        <v>-2.566431700357583E-2</v>
      </c>
      <c r="D516">
        <v>0.29570634923428918</v>
      </c>
      <c r="E516">
        <v>1.2585153982342969</v>
      </c>
      <c r="F516">
        <v>0.60921887484802217</v>
      </c>
      <c r="G516">
        <v>0.88337530168828815</v>
      </c>
      <c r="H516">
        <v>0.69295251345914266</v>
      </c>
      <c r="I516">
        <v>1.133741212566673</v>
      </c>
      <c r="J516">
        <v>1.3984659776233481</v>
      </c>
      <c r="K516">
        <v>0.4307597841289485</v>
      </c>
      <c r="L516">
        <v>0.94617527513065902</v>
      </c>
      <c r="M516">
        <v>4.1506212992878593E-2</v>
      </c>
      <c r="N516">
        <v>0.87185589566941479</v>
      </c>
      <c r="O516">
        <v>1.3931877314683423</v>
      </c>
      <c r="P516">
        <v>0.88880527366735207</v>
      </c>
      <c r="Q516">
        <v>0.805507263566691</v>
      </c>
      <c r="R516">
        <v>0.6925493332895909</v>
      </c>
      <c r="S516">
        <v>0.92513367896098531</v>
      </c>
      <c r="T516">
        <v>0.79883877844949691</v>
      </c>
      <c r="U516">
        <v>0.82829818383570752</v>
      </c>
      <c r="V516">
        <v>0.73198363571584224</v>
      </c>
      <c r="W516">
        <v>0.83983052985972606</v>
      </c>
      <c r="X516">
        <v>0.84469330717607083</v>
      </c>
    </row>
    <row r="517" spans="1:24">
      <c r="A517" s="1" t="s">
        <v>10</v>
      </c>
      <c r="B517" s="1">
        <v>13121010002</v>
      </c>
      <c r="C517">
        <v>0.14469932709193031</v>
      </c>
      <c r="D517">
        <v>0.25746962738370643</v>
      </c>
      <c r="E517">
        <v>1.1674654273548668</v>
      </c>
      <c r="F517">
        <v>0.44975255666612129</v>
      </c>
      <c r="G517">
        <v>1.0976460073524061</v>
      </c>
      <c r="H517">
        <v>0.69863558482920574</v>
      </c>
      <c r="I517">
        <v>1.2744509968462361</v>
      </c>
      <c r="J517">
        <v>1.2701801774892645</v>
      </c>
      <c r="K517">
        <v>1.0934341171734314</v>
      </c>
      <c r="L517">
        <v>1.1923163807723431</v>
      </c>
      <c r="M517">
        <v>0.34214173276673154</v>
      </c>
      <c r="N517">
        <v>1.0981329054687146</v>
      </c>
      <c r="O517">
        <v>1.6229938243882154</v>
      </c>
      <c r="P517">
        <v>1.6989793308134626</v>
      </c>
      <c r="Q517">
        <v>1.0343440353359301</v>
      </c>
      <c r="R517">
        <v>0.7271599325034962</v>
      </c>
      <c r="S517">
        <v>1.1853102251450132</v>
      </c>
      <c r="T517">
        <v>1.1905619483592811</v>
      </c>
      <c r="U517">
        <v>0.89660791407481433</v>
      </c>
      <c r="V517">
        <v>0.74209879180769145</v>
      </c>
      <c r="W517">
        <v>0.90036636165709383</v>
      </c>
      <c r="X517">
        <v>0.95416845689773366</v>
      </c>
    </row>
    <row r="518" spans="1:24">
      <c r="A518" s="1" t="s">
        <v>10</v>
      </c>
      <c r="B518" s="1">
        <v>13121010106</v>
      </c>
      <c r="C518">
        <v>0.29802660677788562</v>
      </c>
      <c r="D518">
        <v>0.27658798830899778</v>
      </c>
      <c r="E518">
        <v>-0.13119468360964456</v>
      </c>
      <c r="F518">
        <v>-0.16153499636449895</v>
      </c>
      <c r="G518">
        <v>-1.5807378134490688</v>
      </c>
      <c r="H518">
        <v>0.53414887418769452</v>
      </c>
      <c r="I518">
        <v>0.59113912372485478</v>
      </c>
      <c r="J518">
        <v>1.0037404387492441</v>
      </c>
      <c r="K518">
        <v>0.20066452959961403</v>
      </c>
      <c r="L518">
        <v>0.70191033516974588</v>
      </c>
      <c r="M518">
        <v>0.62398753255471839</v>
      </c>
      <c r="N518">
        <v>0.95413844468734188</v>
      </c>
      <c r="O518">
        <v>0.62477360826751593</v>
      </c>
      <c r="P518">
        <v>0.63375047789913208</v>
      </c>
      <c r="Q518">
        <v>0.43993532152785092</v>
      </c>
      <c r="R518">
        <v>-2.4794985774825671E-2</v>
      </c>
      <c r="S518">
        <v>0.63543843450620141</v>
      </c>
      <c r="T518">
        <v>0.70916251585217704</v>
      </c>
      <c r="U518">
        <v>0.71917183779180471</v>
      </c>
      <c r="V518">
        <v>0.52233543765683244</v>
      </c>
      <c r="W518">
        <v>0.77242651959045328</v>
      </c>
      <c r="X518">
        <v>0.81963141901514913</v>
      </c>
    </row>
    <row r="519" spans="1:24">
      <c r="A519" s="1" t="s">
        <v>10</v>
      </c>
      <c r="B519" s="1">
        <v>13121010107</v>
      </c>
      <c r="C519">
        <v>0.29802660677788562</v>
      </c>
      <c r="D519">
        <v>0.27658798830899778</v>
      </c>
      <c r="E519">
        <v>-0.13119468360964456</v>
      </c>
      <c r="F519">
        <v>-0.16153499636449895</v>
      </c>
      <c r="G519">
        <v>-4.2202723212147013E-2</v>
      </c>
      <c r="H519">
        <v>1.0272508293452074</v>
      </c>
      <c r="I519">
        <v>0.90835033377388008</v>
      </c>
      <c r="J519">
        <v>1.2208394851300015</v>
      </c>
      <c r="K519">
        <v>0.94617315427465754</v>
      </c>
      <c r="L519">
        <v>0.74744538331386223</v>
      </c>
      <c r="M519">
        <v>0.62398753255471839</v>
      </c>
      <c r="N519">
        <v>1.1169961798310741</v>
      </c>
      <c r="O519">
        <v>1.2711032446046595</v>
      </c>
      <c r="P519">
        <v>1.2188761858379897</v>
      </c>
      <c r="Q519">
        <v>0.7799938527609207</v>
      </c>
      <c r="R519">
        <v>0.31075476500281146</v>
      </c>
      <c r="S519">
        <v>0.97148600757284054</v>
      </c>
      <c r="T519">
        <v>1.0577407857071104</v>
      </c>
      <c r="U519">
        <v>0.82068221287025811</v>
      </c>
      <c r="V519">
        <v>0.62040187345356501</v>
      </c>
      <c r="W519">
        <v>0.8506154249988862</v>
      </c>
      <c r="X519">
        <v>0.917048833182597</v>
      </c>
    </row>
    <row r="520" spans="1:24">
      <c r="A520" s="1" t="s">
        <v>10</v>
      </c>
      <c r="B520" s="1">
        <v>13121010108</v>
      </c>
      <c r="C520">
        <v>0.29802660677788562</v>
      </c>
      <c r="D520">
        <v>0.27658798830899778</v>
      </c>
      <c r="E520">
        <v>-0.13119468360964456</v>
      </c>
      <c r="F520">
        <v>-0.16153499636449895</v>
      </c>
      <c r="G520">
        <v>1.1690695759071121</v>
      </c>
      <c r="H520">
        <v>0.17582883646010272</v>
      </c>
      <c r="I520">
        <v>1.1538375862274812</v>
      </c>
      <c r="J520">
        <v>1.3343230775563062</v>
      </c>
      <c r="K520">
        <v>1.2591027004345523</v>
      </c>
      <c r="L520">
        <v>0.79575242399533408</v>
      </c>
      <c r="M520">
        <v>0.62398753255471839</v>
      </c>
      <c r="N520">
        <v>1.1804154544866416</v>
      </c>
      <c r="O520">
        <v>1.1562001981447227</v>
      </c>
      <c r="P520">
        <v>1.3389019720818578</v>
      </c>
      <c r="Q520">
        <v>0.86727797191559264</v>
      </c>
      <c r="R520">
        <v>0.39723155910106228</v>
      </c>
      <c r="S520">
        <v>1.1297260673287308</v>
      </c>
      <c r="T520">
        <v>1.0748762893169852</v>
      </c>
      <c r="U520">
        <v>0.8467372676917192</v>
      </c>
      <c r="V520">
        <v>0.64567523740835819</v>
      </c>
      <c r="W520">
        <v>0.88743347713111964</v>
      </c>
      <c r="X520">
        <v>0.92183770442470192</v>
      </c>
    </row>
    <row r="521" spans="1:24">
      <c r="A521" s="1" t="s">
        <v>10</v>
      </c>
      <c r="B521" s="1">
        <v>13121010110</v>
      </c>
      <c r="C521">
        <v>0.61319934835457224</v>
      </c>
      <c r="D521">
        <v>0.17143700321989586</v>
      </c>
      <c r="E521">
        <v>-1.1392090347235794E-2</v>
      </c>
      <c r="F521">
        <v>-0.3954189296979535</v>
      </c>
      <c r="G521">
        <v>0.49054567463740495</v>
      </c>
      <c r="H521">
        <v>0.46448349300215214</v>
      </c>
      <c r="I521">
        <v>0.71171736568970334</v>
      </c>
      <c r="J521">
        <v>0.86065243090738131</v>
      </c>
      <c r="K521">
        <v>0.90015410336879065</v>
      </c>
      <c r="L521">
        <v>0.59122501120102</v>
      </c>
      <c r="M521">
        <v>1.1031253921942956</v>
      </c>
      <c r="N521">
        <v>0.7175761162608012</v>
      </c>
      <c r="O521">
        <v>0.91203122441735762</v>
      </c>
      <c r="P521">
        <v>0.97882461335025317</v>
      </c>
      <c r="Q521">
        <v>0.66799384889817748</v>
      </c>
      <c r="R521">
        <v>0.29208169497979136</v>
      </c>
      <c r="S521">
        <v>0.78401051515906384</v>
      </c>
      <c r="T521">
        <v>0.92788933655567696</v>
      </c>
      <c r="U521">
        <v>0.78724925543298963</v>
      </c>
      <c r="V521">
        <v>0.61494455626499134</v>
      </c>
      <c r="W521">
        <v>0.80699510240892547</v>
      </c>
      <c r="X521">
        <v>0.88075915738756572</v>
      </c>
    </row>
    <row r="522" spans="1:24">
      <c r="A522" s="1" t="s">
        <v>10</v>
      </c>
      <c r="B522" s="1">
        <v>13121010113</v>
      </c>
      <c r="C522">
        <v>0.62171753055934709</v>
      </c>
      <c r="D522">
        <v>0.17143700321989586</v>
      </c>
      <c r="E522">
        <v>-0.86917865810608241</v>
      </c>
      <c r="F522">
        <v>-0.40073447363735026</v>
      </c>
      <c r="G522">
        <v>0.45483389036005206</v>
      </c>
      <c r="H522">
        <v>-2.5306383897279088</v>
      </c>
      <c r="I522">
        <v>-0.9311611810813577</v>
      </c>
      <c r="J522">
        <v>-0.30872197800715173</v>
      </c>
      <c r="K522">
        <v>-0.71051267833655096</v>
      </c>
      <c r="L522">
        <v>-6.7968336096880688E-2</v>
      </c>
      <c r="M522">
        <v>1.1125202521872293</v>
      </c>
      <c r="N522">
        <v>-0.2183878788181205</v>
      </c>
      <c r="O522">
        <v>-0.78997015127045389</v>
      </c>
      <c r="P522">
        <v>1.0838471763136379</v>
      </c>
      <c r="Q522">
        <v>-0.18769118159777398</v>
      </c>
      <c r="R522">
        <v>-0.49767489691620065</v>
      </c>
      <c r="S522">
        <v>-0.3624009974801945</v>
      </c>
      <c r="T522">
        <v>0.2970023496030732</v>
      </c>
      <c r="U522">
        <v>0.53181996777565699</v>
      </c>
      <c r="V522">
        <v>0.38413343530684035</v>
      </c>
      <c r="W522">
        <v>0.5402570911717065</v>
      </c>
      <c r="X522">
        <v>0.70444472755694998</v>
      </c>
    </row>
    <row r="523" spans="1:24">
      <c r="A523" s="1" t="s">
        <v>10</v>
      </c>
      <c r="B523" s="1">
        <v>13121010114</v>
      </c>
      <c r="C523">
        <v>0.61319934835457224</v>
      </c>
      <c r="D523">
        <v>0.17143700321989586</v>
      </c>
      <c r="E523">
        <v>0.14195522902864754</v>
      </c>
      <c r="F523">
        <v>-0.36352566606157344</v>
      </c>
      <c r="G523">
        <v>0.74052816457887605</v>
      </c>
      <c r="H523">
        <v>0.2631403930342025</v>
      </c>
      <c r="I523">
        <v>-0.12730623464903429</v>
      </c>
      <c r="J523">
        <v>-4.7216308503057781E-2</v>
      </c>
      <c r="K523">
        <v>0.9645807746370042</v>
      </c>
      <c r="L523">
        <v>8.0924347451846682E-3</v>
      </c>
      <c r="M523">
        <v>1.0937305322013633</v>
      </c>
      <c r="N523">
        <v>0.23416614078047904</v>
      </c>
      <c r="O523">
        <v>-5.7463230088357818E-2</v>
      </c>
      <c r="P523">
        <v>0.79878593398445086</v>
      </c>
      <c r="Q523">
        <v>0.34380769440126729</v>
      </c>
      <c r="R523">
        <v>0.2056326053579409</v>
      </c>
      <c r="S523">
        <v>0.30848563362637699</v>
      </c>
      <c r="T523">
        <v>0.51730484421948386</v>
      </c>
      <c r="U523">
        <v>0.69047692033262975</v>
      </c>
      <c r="V523">
        <v>0.58967928911029988</v>
      </c>
      <c r="W523">
        <v>0.69635371422028813</v>
      </c>
      <c r="X523">
        <v>0.76601282062568976</v>
      </c>
    </row>
    <row r="524" spans="1:24">
      <c r="A524" s="1" t="s">
        <v>10</v>
      </c>
      <c r="B524" s="1">
        <v>13121010115</v>
      </c>
      <c r="C524">
        <v>0.62171753055934709</v>
      </c>
      <c r="D524">
        <v>0.17143700321989586</v>
      </c>
      <c r="E524">
        <v>3.6528946957727709E-2</v>
      </c>
      <c r="F524">
        <v>-0.40073447363735026</v>
      </c>
      <c r="G524">
        <v>0.24056318469593416</v>
      </c>
      <c r="H524">
        <v>0.8737123885489646</v>
      </c>
      <c r="I524">
        <v>0.97140773022808069</v>
      </c>
      <c r="J524">
        <v>1.2636178654054824</v>
      </c>
      <c r="K524">
        <v>0.90015410336879065</v>
      </c>
      <c r="L524">
        <v>1.0336705151893149</v>
      </c>
      <c r="M524">
        <v>1.1125202521872293</v>
      </c>
      <c r="N524">
        <v>1.04670631233251</v>
      </c>
      <c r="O524">
        <v>1.4003691718720883</v>
      </c>
      <c r="P524">
        <v>1.6089599911305614</v>
      </c>
      <c r="Q524">
        <v>0.90572876014215009</v>
      </c>
      <c r="R524">
        <v>0.35923318722465714</v>
      </c>
      <c r="S524">
        <v>1.065814161321196</v>
      </c>
      <c r="T524">
        <v>1.2921389318805971</v>
      </c>
      <c r="U524">
        <v>0.85821515627986011</v>
      </c>
      <c r="V524">
        <v>0.63456998435016931</v>
      </c>
      <c r="W524">
        <v>0.87256295767551617</v>
      </c>
      <c r="X524">
        <v>0.98255624790287632</v>
      </c>
    </row>
    <row r="525" spans="1:24">
      <c r="A525" s="1" t="s">
        <v>10</v>
      </c>
      <c r="B525" s="1">
        <v>13121010117</v>
      </c>
      <c r="C525">
        <v>0.29802660677788562</v>
      </c>
      <c r="D525">
        <v>0.27658798830899778</v>
      </c>
      <c r="E525">
        <v>0.18987626633361104</v>
      </c>
      <c r="F525">
        <v>-0.16153499636449895</v>
      </c>
      <c r="G525">
        <v>0.63339281174681705</v>
      </c>
      <c r="H525">
        <v>0.37059342314043747</v>
      </c>
      <c r="I525">
        <v>0.46051269492960228</v>
      </c>
      <c r="J525">
        <v>-0.4567440550849407</v>
      </c>
      <c r="K525">
        <v>-2.9430724929720421E-2</v>
      </c>
      <c r="L525">
        <v>0.80250493020675751</v>
      </c>
      <c r="M525">
        <v>0.62398753255471839</v>
      </c>
      <c r="N525">
        <v>0.59415229273391046</v>
      </c>
      <c r="O525">
        <v>0.20825006485024561</v>
      </c>
      <c r="P525">
        <v>1.2038729625575062</v>
      </c>
      <c r="Q525">
        <v>0.35278659385109884</v>
      </c>
      <c r="R525">
        <v>0.29535068498183603</v>
      </c>
      <c r="S525">
        <v>0.10544338339736546</v>
      </c>
      <c r="T525">
        <v>0.65756571317409518</v>
      </c>
      <c r="U525">
        <v>0.69315719848250945</v>
      </c>
      <c r="V525">
        <v>0.615899938283344</v>
      </c>
      <c r="W525">
        <v>0.64911144089512618</v>
      </c>
      <c r="X525">
        <v>0.80521162429214876</v>
      </c>
    </row>
    <row r="526" spans="1:24">
      <c r="A526" s="1" t="s">
        <v>10</v>
      </c>
      <c r="B526" s="1">
        <v>13121010118</v>
      </c>
      <c r="C526">
        <v>0.29802660677788562</v>
      </c>
      <c r="D526">
        <v>0.27658798830899778</v>
      </c>
      <c r="E526">
        <v>-0.16473940972311879</v>
      </c>
      <c r="F526">
        <v>-0.16153499636449895</v>
      </c>
      <c r="G526">
        <v>0.63339281174681705</v>
      </c>
      <c r="H526">
        <v>0.69295251345914266</v>
      </c>
      <c r="I526">
        <v>-1.021594862554994</v>
      </c>
      <c r="J526">
        <v>-1.5521074254605791</v>
      </c>
      <c r="K526">
        <v>-1.6861165575409285</v>
      </c>
      <c r="L526">
        <v>-9.3321926377569239E-2</v>
      </c>
      <c r="M526">
        <v>0.62398753255471839</v>
      </c>
      <c r="N526">
        <v>0.14159827313531093</v>
      </c>
      <c r="O526">
        <v>-1.0915906482277877</v>
      </c>
      <c r="P526">
        <v>0.10863766308220854</v>
      </c>
      <c r="Q526">
        <v>-0.3619480492514997</v>
      </c>
      <c r="R526">
        <v>7.9012950235747351E-2</v>
      </c>
      <c r="S526">
        <v>-1.1105153031263588</v>
      </c>
      <c r="T526">
        <v>-5.4341794863887467E-2</v>
      </c>
      <c r="U526">
        <v>0.47980280493199789</v>
      </c>
      <c r="V526">
        <v>0.5526739322269516</v>
      </c>
      <c r="W526">
        <v>0.36619174040881375</v>
      </c>
      <c r="X526">
        <v>0.60625433246694704</v>
      </c>
    </row>
    <row r="527" spans="1:24">
      <c r="A527" s="1" t="s">
        <v>10</v>
      </c>
      <c r="B527" s="1">
        <v>13121010119</v>
      </c>
      <c r="C527">
        <v>0.29802660677788562</v>
      </c>
      <c r="D527">
        <v>0.27658798830899778</v>
      </c>
      <c r="E527">
        <v>-0.15515520226212631</v>
      </c>
      <c r="F527">
        <v>-0.16153499636449895</v>
      </c>
      <c r="G527">
        <v>-9.4193052455372357E-3</v>
      </c>
      <c r="H527">
        <v>0.17956581406268621</v>
      </c>
      <c r="I527">
        <v>-1.2426549728238829</v>
      </c>
      <c r="J527">
        <v>-1.3596787252594535</v>
      </c>
      <c r="K527">
        <v>-1.6124860760915418</v>
      </c>
      <c r="L527">
        <v>-0.36376022270491309</v>
      </c>
      <c r="M527">
        <v>0.62398753255471839</v>
      </c>
      <c r="N527">
        <v>-0.11553469254571153</v>
      </c>
      <c r="O527">
        <v>-0.76124438965546981</v>
      </c>
      <c r="P527">
        <v>0.1386441096431755</v>
      </c>
      <c r="Q527">
        <v>-0.41896034017536588</v>
      </c>
      <c r="R527">
        <v>-0.1163691525066394</v>
      </c>
      <c r="S527">
        <v>-1.1119750080186364</v>
      </c>
      <c r="T527">
        <v>-2.8536860000821847E-2</v>
      </c>
      <c r="U527">
        <v>0.46278414930592565</v>
      </c>
      <c r="V527">
        <v>0.49557233584664562</v>
      </c>
      <c r="W527">
        <v>0.36585210775887378</v>
      </c>
      <c r="X527">
        <v>0.61346605575700031</v>
      </c>
    </row>
    <row r="528" spans="1:24">
      <c r="A528" s="1" t="s">
        <v>10</v>
      </c>
      <c r="B528" s="1">
        <v>13121010120</v>
      </c>
      <c r="C528">
        <v>0.29802660677788562</v>
      </c>
      <c r="D528">
        <v>0.27658798830899778</v>
      </c>
      <c r="E528">
        <v>-0.13119468360964456</v>
      </c>
      <c r="F528">
        <v>-0.16153499636449895</v>
      </c>
      <c r="G528">
        <v>-0.97363748073406808</v>
      </c>
      <c r="H528">
        <v>0.5616210322181886</v>
      </c>
      <c r="I528">
        <v>0.48548243920315631</v>
      </c>
      <c r="J528">
        <v>0.98400416180553885</v>
      </c>
      <c r="K528">
        <v>0.11783023796905312</v>
      </c>
      <c r="L528">
        <v>0.22958985063403964</v>
      </c>
      <c r="M528">
        <v>0.62398753255471839</v>
      </c>
      <c r="N528">
        <v>0.4604431505797788</v>
      </c>
      <c r="O528">
        <v>-0.69661142602175552</v>
      </c>
      <c r="P528">
        <v>-0.3564622586127808</v>
      </c>
      <c r="Q528">
        <v>0.16747058273627405</v>
      </c>
      <c r="R528">
        <v>5.0764415114288093E-2</v>
      </c>
      <c r="S528">
        <v>0.44380808346954387</v>
      </c>
      <c r="T528">
        <v>7.8392496249902188E-3</v>
      </c>
      <c r="U528">
        <v>0.63783878688996021</v>
      </c>
      <c r="V528">
        <v>0.5444181276870278</v>
      </c>
      <c r="W528">
        <v>0.72783947718494613</v>
      </c>
      <c r="X528">
        <v>0.62363211269076435</v>
      </c>
    </row>
    <row r="529" spans="1:24">
      <c r="A529" s="1" t="s">
        <v>10</v>
      </c>
      <c r="B529" s="1">
        <v>13121010121</v>
      </c>
      <c r="C529">
        <v>0.29802660677788562</v>
      </c>
      <c r="D529">
        <v>0.27658798830899778</v>
      </c>
      <c r="E529">
        <v>0.18987626633361104</v>
      </c>
      <c r="F529">
        <v>-0.16153499636449895</v>
      </c>
      <c r="G529">
        <v>0.52625745891475817</v>
      </c>
      <c r="H529">
        <v>0.6511532847478172</v>
      </c>
      <c r="I529">
        <v>0.90462245645980011</v>
      </c>
      <c r="J529">
        <v>1.2060372774222223</v>
      </c>
      <c r="K529">
        <v>1.2314912698910321</v>
      </c>
      <c r="L529">
        <v>1.1328537603673683</v>
      </c>
      <c r="M529">
        <v>0.62398753255471839</v>
      </c>
      <c r="N529">
        <v>1.1701301358594007</v>
      </c>
      <c r="O529">
        <v>1.364461969853358</v>
      </c>
      <c r="P529">
        <v>0.15364733292365923</v>
      </c>
      <c r="Q529">
        <v>0.80058468171512598</v>
      </c>
      <c r="R529">
        <v>0.383569866454053</v>
      </c>
      <c r="S529">
        <v>1.190127435893541</v>
      </c>
      <c r="T529">
        <v>0.82805674279778407</v>
      </c>
      <c r="U529">
        <v>0.82682875112277177</v>
      </c>
      <c r="V529">
        <v>0.6416825254431795</v>
      </c>
      <c r="W529">
        <v>0.90148719235410479</v>
      </c>
      <c r="X529">
        <v>0.85285887221611578</v>
      </c>
    </row>
    <row r="530" spans="1:24">
      <c r="A530" s="1" t="s">
        <v>10</v>
      </c>
      <c r="B530" s="1">
        <v>13121010122</v>
      </c>
      <c r="C530">
        <v>0.29802660677788562</v>
      </c>
      <c r="D530">
        <v>0.27658798830899778</v>
      </c>
      <c r="E530">
        <v>0.18987626633361104</v>
      </c>
      <c r="F530">
        <v>-0.16153499636449895</v>
      </c>
      <c r="G530">
        <v>-0.47367250085112589</v>
      </c>
      <c r="H530">
        <v>0.59743870892026696</v>
      </c>
      <c r="I530">
        <v>0.70766794639705044</v>
      </c>
      <c r="J530">
        <v>1.0234767156929494</v>
      </c>
      <c r="K530">
        <v>1.3603446124274596</v>
      </c>
      <c r="L530">
        <v>1.0193879926645271</v>
      </c>
      <c r="M530">
        <v>0.62398753255471839</v>
      </c>
      <c r="N530">
        <v>1.0672769495869918</v>
      </c>
      <c r="O530">
        <v>0.89048690320611945</v>
      </c>
      <c r="P530">
        <v>0.87380205038686842</v>
      </c>
      <c r="Q530">
        <v>0.73440144193124246</v>
      </c>
      <c r="R530">
        <v>0.20491285993174099</v>
      </c>
      <c r="S530">
        <v>1.134403106928312</v>
      </c>
      <c r="T530">
        <v>0.86388835893367455</v>
      </c>
      <c r="U530">
        <v>0.80707248895811323</v>
      </c>
      <c r="V530">
        <v>0.58946893917421772</v>
      </c>
      <c r="W530">
        <v>0.88852169390800628</v>
      </c>
      <c r="X530">
        <v>0.86287275917140926</v>
      </c>
    </row>
    <row r="531" spans="1:24">
      <c r="A531" s="1" t="s">
        <v>10</v>
      </c>
      <c r="B531" s="1">
        <v>13121010123</v>
      </c>
      <c r="C531">
        <v>0.49394479748771747</v>
      </c>
      <c r="D531">
        <v>0.20967372507047863</v>
      </c>
      <c r="E531">
        <v>0.18987626633361104</v>
      </c>
      <c r="F531">
        <v>-0.29442359484941633</v>
      </c>
      <c r="G531">
        <v>-0.50938428512847878</v>
      </c>
      <c r="H531">
        <v>1.0750077316146449</v>
      </c>
      <c r="I531">
        <v>0.2495007714911173</v>
      </c>
      <c r="J531">
        <v>-9.1622931626394594E-2</v>
      </c>
      <c r="K531">
        <v>-0.46200980344486947</v>
      </c>
      <c r="L531">
        <v>0.37149389543505312</v>
      </c>
      <c r="M531">
        <v>0.91522819233563768</v>
      </c>
      <c r="N531">
        <v>0.52215506234322417</v>
      </c>
      <c r="O531">
        <v>-0.56016405835058058</v>
      </c>
      <c r="P531">
        <v>0.52872791493574745</v>
      </c>
      <c r="Q531">
        <v>0.16426724909113807</v>
      </c>
      <c r="R531">
        <v>0.20202791600281064</v>
      </c>
      <c r="S531">
        <v>-6.0712946545403657E-2</v>
      </c>
      <c r="T531">
        <v>0.35148677781600718</v>
      </c>
      <c r="U531">
        <v>0.63688256444601765</v>
      </c>
      <c r="V531">
        <v>0.58862579693397477</v>
      </c>
      <c r="W531">
        <v>0.61045149329797077</v>
      </c>
      <c r="X531">
        <v>0.71967152901851228</v>
      </c>
    </row>
    <row r="532" spans="1:24">
      <c r="A532" s="1" t="s">
        <v>10</v>
      </c>
      <c r="B532" s="1">
        <v>13121010204</v>
      </c>
      <c r="C532">
        <v>0.57912661953547051</v>
      </c>
      <c r="D532">
        <v>0.19055536414518726</v>
      </c>
      <c r="E532">
        <v>1.5939626593690415</v>
      </c>
      <c r="F532">
        <v>-0.36352566606157344</v>
      </c>
      <c r="G532">
        <v>-9.4193052455372357E-3</v>
      </c>
      <c r="H532">
        <v>1.1347038594514423</v>
      </c>
      <c r="I532">
        <v>0.90263291546738011</v>
      </c>
      <c r="J532">
        <v>1.2701801774892645</v>
      </c>
      <c r="K532">
        <v>1.3051217513404192</v>
      </c>
      <c r="L532">
        <v>1.1465954062995014</v>
      </c>
      <c r="M532">
        <v>1.0373613722437651</v>
      </c>
      <c r="N532">
        <v>1.231842047622846</v>
      </c>
      <c r="O532">
        <v>1.2567403637971672</v>
      </c>
      <c r="P532">
        <v>0.75377626414300025</v>
      </c>
      <c r="Q532">
        <v>0.96199874502974791</v>
      </c>
      <c r="R532">
        <v>0.57543377809448715</v>
      </c>
      <c r="S532">
        <v>1.2406324450430617</v>
      </c>
      <c r="T532">
        <v>1.0699300119516946</v>
      </c>
      <c r="U532">
        <v>0.87501222721611049</v>
      </c>
      <c r="V532">
        <v>0.6977559092826604</v>
      </c>
      <c r="W532">
        <v>0.91323830052907984</v>
      </c>
      <c r="X532">
        <v>0.92045536481161561</v>
      </c>
    </row>
    <row r="533" spans="1:24">
      <c r="A533" s="1" t="s">
        <v>10</v>
      </c>
      <c r="B533" s="1">
        <v>13121010205</v>
      </c>
      <c r="C533">
        <v>0.57912661953547051</v>
      </c>
      <c r="D533">
        <v>0.18099618368254225</v>
      </c>
      <c r="E533">
        <v>0.95182075948253098</v>
      </c>
      <c r="F533">
        <v>-0.36352566606157344</v>
      </c>
      <c r="G533">
        <v>1.276204928739171</v>
      </c>
      <c r="H533">
        <v>0.75127563035569345</v>
      </c>
      <c r="I533">
        <v>1.0382834376778347</v>
      </c>
      <c r="J533">
        <v>1.1122899619396227</v>
      </c>
      <c r="K533">
        <v>1.0013960153616976</v>
      </c>
      <c r="L533">
        <v>0.80250493020675751</v>
      </c>
      <c r="M533">
        <v>1.0467562322366988</v>
      </c>
      <c r="N533">
        <v>1.0878475868414736</v>
      </c>
      <c r="O533">
        <v>1.3070104466233898</v>
      </c>
      <c r="P533">
        <v>0.91881172022831914</v>
      </c>
      <c r="Q533">
        <v>0.89758918188767345</v>
      </c>
      <c r="R533">
        <v>0.63059741334452413</v>
      </c>
      <c r="S533">
        <v>0.97206363583602595</v>
      </c>
      <c r="T533">
        <v>1.0901064964824705</v>
      </c>
      <c r="U533">
        <v>0.85578542267312974</v>
      </c>
      <c r="V533">
        <v>0.71387781395409922</v>
      </c>
      <c r="W533">
        <v>0.85074982299860769</v>
      </c>
      <c r="X533">
        <v>0.92609410112984814</v>
      </c>
    </row>
    <row r="534" spans="1:24">
      <c r="A534" s="1" t="s">
        <v>10</v>
      </c>
      <c r="B534" s="1">
        <v>13121010206</v>
      </c>
      <c r="C534">
        <v>0.62171753055934709</v>
      </c>
      <c r="D534">
        <v>0.17143700321989586</v>
      </c>
      <c r="E534">
        <v>1.7425178750144288</v>
      </c>
      <c r="F534">
        <v>-0.40073447363735026</v>
      </c>
      <c r="G534">
        <v>-0.50938428512847878</v>
      </c>
      <c r="H534">
        <v>0.31089729530364013</v>
      </c>
      <c r="I534">
        <v>0.54089818957283453</v>
      </c>
      <c r="J534">
        <v>1.3392571467922325</v>
      </c>
      <c r="K534">
        <v>0.29270263141134784</v>
      </c>
      <c r="L534">
        <v>1.1697094294387291</v>
      </c>
      <c r="M534">
        <v>1.1125202521872293</v>
      </c>
      <c r="N534">
        <v>1.2009860917411235</v>
      </c>
      <c r="O534">
        <v>1.5583608607545012</v>
      </c>
      <c r="P534">
        <v>1.4739309816062096</v>
      </c>
      <c r="Q534">
        <v>0.87474876724169359</v>
      </c>
      <c r="R534">
        <v>0.35390701927204532</v>
      </c>
      <c r="S534">
        <v>0.93388973588076984</v>
      </c>
      <c r="T534">
        <v>1.3364495465722659</v>
      </c>
      <c r="U534">
        <v>0.84896736388409233</v>
      </c>
      <c r="V534">
        <v>0.63301337968467064</v>
      </c>
      <c r="W534">
        <v>0.84186782029454232</v>
      </c>
      <c r="X534">
        <v>0.99493976654627581</v>
      </c>
    </row>
    <row r="535" spans="1:24">
      <c r="A535" s="1" t="s">
        <v>10</v>
      </c>
      <c r="B535" s="1">
        <v>13121010208</v>
      </c>
      <c r="C535">
        <v>0.29802660677788562</v>
      </c>
      <c r="D535">
        <v>0.27658798830899778</v>
      </c>
      <c r="E535">
        <v>-0.24141306941106047</v>
      </c>
      <c r="F535">
        <v>-0.16153499636449895</v>
      </c>
      <c r="G535">
        <v>-1.1164846178434802</v>
      </c>
      <c r="H535">
        <v>0.31076596382239924</v>
      </c>
      <c r="I535">
        <v>0.71171736568970334</v>
      </c>
      <c r="J535">
        <v>-0.11135920857009972</v>
      </c>
      <c r="K535">
        <v>0.58722455720889555</v>
      </c>
      <c r="L535">
        <v>0.49826184683849556</v>
      </c>
      <c r="M535">
        <v>0.62398753255471839</v>
      </c>
      <c r="N535">
        <v>0.52215506234322417</v>
      </c>
      <c r="O535">
        <v>0.26570158808021399</v>
      </c>
      <c r="P535">
        <v>-0.31145258877133036</v>
      </c>
      <c r="Q535">
        <v>0.20363399937883678</v>
      </c>
      <c r="R535">
        <v>1.1095034425706616E-2</v>
      </c>
      <c r="S535">
        <v>0.32470906515909714</v>
      </c>
      <c r="T535">
        <v>0.27509789855170658</v>
      </c>
      <c r="U535">
        <v>0.64863387553012408</v>
      </c>
      <c r="V535">
        <v>0.53282451223841754</v>
      </c>
      <c r="W535">
        <v>0.70012845462961859</v>
      </c>
      <c r="X535">
        <v>0.69832307522024628</v>
      </c>
    </row>
    <row r="536" spans="1:24">
      <c r="A536" s="1" t="s">
        <v>10</v>
      </c>
      <c r="B536" s="1">
        <v>13121010209</v>
      </c>
      <c r="C536">
        <v>0.29802660677788562</v>
      </c>
      <c r="D536">
        <v>0.27658798830899778</v>
      </c>
      <c r="E536">
        <v>-0.14077889107063704</v>
      </c>
      <c r="F536">
        <v>-0.16153499636449895</v>
      </c>
      <c r="G536">
        <v>-0.50938428512847878</v>
      </c>
      <c r="H536">
        <v>0.59743870892026696</v>
      </c>
      <c r="I536">
        <v>1.1538375862274812</v>
      </c>
      <c r="J536">
        <v>0.43138840738179329</v>
      </c>
      <c r="K536">
        <v>0.98298839499935087</v>
      </c>
      <c r="L536">
        <v>0.75179774964538049</v>
      </c>
      <c r="M536">
        <v>0.62398753255471839</v>
      </c>
      <c r="N536">
        <v>1.04670631233251</v>
      </c>
      <c r="O536">
        <v>-0.52425685633185037</v>
      </c>
      <c r="P536">
        <v>0.28867634244801077</v>
      </c>
      <c r="Q536">
        <v>0.43238325404708755</v>
      </c>
      <c r="R536">
        <v>0.21631324538157384</v>
      </c>
      <c r="S536">
        <v>0.72205818400884159</v>
      </c>
      <c r="T536">
        <v>0.3587783327508472</v>
      </c>
      <c r="U536">
        <v>0.71691748116734288</v>
      </c>
      <c r="V536">
        <v>0.59280077049038804</v>
      </c>
      <c r="W536">
        <v>0.79258052141394231</v>
      </c>
      <c r="X536">
        <v>0.72170930500296371</v>
      </c>
    </row>
    <row r="537" spans="1:24">
      <c r="A537" s="1" t="s">
        <v>10</v>
      </c>
      <c r="B537" s="1">
        <v>13121010210</v>
      </c>
      <c r="C537">
        <v>0.29802660677788562</v>
      </c>
      <c r="D537">
        <v>0.27658798830899778</v>
      </c>
      <c r="E537">
        <v>1.1195443900499034</v>
      </c>
      <c r="F537">
        <v>-0.16153499636449895</v>
      </c>
      <c r="G537">
        <v>-4.5131089522890112E-2</v>
      </c>
      <c r="H537">
        <v>0.45416800211195363</v>
      </c>
      <c r="I537">
        <v>0.77703058008732961</v>
      </c>
      <c r="J537">
        <v>1.1863010004785173</v>
      </c>
      <c r="K537">
        <v>0.18225690923726703</v>
      </c>
      <c r="L537">
        <v>0.80250493020675751</v>
      </c>
      <c r="M537">
        <v>0.62398753255471839</v>
      </c>
      <c r="N537">
        <v>1.1598448172321598</v>
      </c>
      <c r="O537">
        <v>0.63913648907500797</v>
      </c>
      <c r="P537">
        <v>1.2188761858379897</v>
      </c>
      <c r="Q537">
        <v>0.67417778894409819</v>
      </c>
      <c r="R537">
        <v>0.38838449734981151</v>
      </c>
      <c r="S537">
        <v>0.72368761330751397</v>
      </c>
      <c r="T537">
        <v>0.91046125617496898</v>
      </c>
      <c r="U537">
        <v>0.78909521433673446</v>
      </c>
      <c r="V537">
        <v>0.64308963032264865</v>
      </c>
      <c r="W537">
        <v>0.79295964420343601</v>
      </c>
      <c r="X537">
        <v>0.87588851950960056</v>
      </c>
    </row>
    <row r="538" spans="1:24">
      <c r="A538" s="1" t="s">
        <v>10</v>
      </c>
      <c r="B538" s="1">
        <v>13121010211</v>
      </c>
      <c r="C538">
        <v>0.51098116189726828</v>
      </c>
      <c r="D538">
        <v>0.19055536414518726</v>
      </c>
      <c r="E538">
        <v>1.2633075019647937</v>
      </c>
      <c r="F538">
        <v>-0.11369510090992856</v>
      </c>
      <c r="G538">
        <v>1.0976460073524061</v>
      </c>
      <c r="H538">
        <v>0.65713483675706419</v>
      </c>
      <c r="I538">
        <v>0.96794612986500639</v>
      </c>
      <c r="J538">
        <v>0.55967420751587715</v>
      </c>
      <c r="K538">
        <v>0.33872168231721472</v>
      </c>
      <c r="L538">
        <v>-0.62574732227202767</v>
      </c>
      <c r="M538">
        <v>0.93401791232150366</v>
      </c>
      <c r="N538">
        <v>-0.16696128568191601</v>
      </c>
      <c r="O538">
        <v>0.24415726686897582</v>
      </c>
      <c r="P538">
        <v>0.40870212869187911</v>
      </c>
      <c r="Q538">
        <v>0.36642423480468517</v>
      </c>
      <c r="R538">
        <v>0.65341084301025687</v>
      </c>
      <c r="S538">
        <v>9.0882855853688091E-2</v>
      </c>
      <c r="T538">
        <v>0.35497900555011064</v>
      </c>
      <c r="U538">
        <v>0.69722815074876798</v>
      </c>
      <c r="V538">
        <v>0.72054517618707081</v>
      </c>
      <c r="W538">
        <v>0.64572361190287897</v>
      </c>
      <c r="X538">
        <v>0.72064750435880476</v>
      </c>
    </row>
    <row r="539" spans="1:24">
      <c r="A539" s="1" t="s">
        <v>10</v>
      </c>
      <c r="B539" s="1">
        <v>13121010212</v>
      </c>
      <c r="C539">
        <v>0.62171753055934709</v>
      </c>
      <c r="D539">
        <v>0.17143700321989586</v>
      </c>
      <c r="E539">
        <v>-1.3196364087727392</v>
      </c>
      <c r="F539">
        <v>-0.40073447363735026</v>
      </c>
      <c r="G539">
        <v>1.4904756344032892</v>
      </c>
      <c r="H539">
        <v>-9.5036373986581019E-2</v>
      </c>
      <c r="I539">
        <v>0.50070544225121849</v>
      </c>
      <c r="J539">
        <v>-0.43700777814123559</v>
      </c>
      <c r="K539">
        <v>0.13623785833140015</v>
      </c>
      <c r="L539">
        <v>-0.870832028318683</v>
      </c>
      <c r="M539">
        <v>1.1125202521872293</v>
      </c>
      <c r="N539">
        <v>-0.69151253567120174</v>
      </c>
      <c r="O539">
        <v>-1.7020130825462012</v>
      </c>
      <c r="P539">
        <v>0.34868923556994497</v>
      </c>
      <c r="Q539">
        <v>-0.16173155967785063</v>
      </c>
      <c r="R539">
        <v>0.13841833629101144</v>
      </c>
      <c r="S539">
        <v>-0.39053398270950618</v>
      </c>
      <c r="T539">
        <v>-0.23307903261505719</v>
      </c>
      <c r="U539">
        <v>0.53956913656854388</v>
      </c>
      <c r="V539">
        <v>0.57003551412074727</v>
      </c>
      <c r="W539">
        <v>0.53371132950802891</v>
      </c>
      <c r="X539">
        <v>0.55630251095954897</v>
      </c>
    </row>
    <row r="540" spans="1:24">
      <c r="A540" s="1" t="s">
        <v>10</v>
      </c>
      <c r="B540" s="1">
        <v>13121010301</v>
      </c>
      <c r="C540">
        <v>1.6926594020300709E-2</v>
      </c>
      <c r="D540">
        <v>-1.1955258029384184</v>
      </c>
      <c r="E540">
        <v>-0.15515520226212631</v>
      </c>
      <c r="F540">
        <v>-1.0385997463649537</v>
      </c>
      <c r="G540">
        <v>-0.9379256964567152</v>
      </c>
      <c r="H540">
        <v>0.83622322026745599</v>
      </c>
      <c r="I540">
        <v>0.55094637640323874</v>
      </c>
      <c r="J540">
        <v>0.36231143807882515</v>
      </c>
      <c r="K540">
        <v>-0.71971648851772385</v>
      </c>
      <c r="L540">
        <v>0.76870014316583946</v>
      </c>
      <c r="M540">
        <v>0.11666509293634149</v>
      </c>
      <c r="N540">
        <v>0.62500824861563309</v>
      </c>
      <c r="O540">
        <v>0.24415726686897582</v>
      </c>
      <c r="P540">
        <v>-0.13141390940552788</v>
      </c>
      <c r="Q540">
        <v>2.5324167411522203E-2</v>
      </c>
      <c r="R540">
        <v>-0.27473003676160263</v>
      </c>
      <c r="S540">
        <v>0.13709836424231359</v>
      </c>
      <c r="T540">
        <v>0.21360417475385565</v>
      </c>
      <c r="U540">
        <v>0.59540686823362865</v>
      </c>
      <c r="V540">
        <v>0.44929041356086657</v>
      </c>
      <c r="W540">
        <v>0.65647667278894672</v>
      </c>
      <c r="X540">
        <v>0.68113738099321663</v>
      </c>
    </row>
    <row r="541" spans="1:24">
      <c r="A541" s="1" t="s">
        <v>10</v>
      </c>
      <c r="B541" s="1">
        <v>13121010303</v>
      </c>
      <c r="C541">
        <v>0.28099024236833475</v>
      </c>
      <c r="D541">
        <v>-0.52638317055322947</v>
      </c>
      <c r="E541">
        <v>-0.34683935148198031</v>
      </c>
      <c r="F541">
        <v>-0.95886658727400331</v>
      </c>
      <c r="G541">
        <v>-1.6164495977264224</v>
      </c>
      <c r="H541">
        <v>0.96755470150841005</v>
      </c>
      <c r="I541">
        <v>0.57606684347924875</v>
      </c>
      <c r="J541">
        <v>0.11560797628251016</v>
      </c>
      <c r="K541">
        <v>-0.64608600706833708</v>
      </c>
      <c r="L541">
        <v>0.51516424035895458</v>
      </c>
      <c r="M541">
        <v>0.54882865261125546</v>
      </c>
      <c r="N541">
        <v>0.7175761162608012</v>
      </c>
      <c r="O541">
        <v>0.67504369109373819</v>
      </c>
      <c r="P541">
        <v>1.8618323399307413E-2</v>
      </c>
      <c r="Q541">
        <v>8.4307513026027861E-2</v>
      </c>
      <c r="R541">
        <v>-0.23198955995423459</v>
      </c>
      <c r="S541">
        <v>-5.1045968089574361E-3</v>
      </c>
      <c r="T541">
        <v>0.49001669584127561</v>
      </c>
      <c r="U541">
        <v>0.61301390051421822</v>
      </c>
      <c r="V541">
        <v>0.46178157534846409</v>
      </c>
      <c r="W541">
        <v>0.62339000660959587</v>
      </c>
      <c r="X541">
        <v>0.7583865826116879</v>
      </c>
    </row>
    <row r="542" spans="1:24">
      <c r="A542" s="1" t="s">
        <v>10</v>
      </c>
      <c r="B542" s="1">
        <v>13121010304</v>
      </c>
      <c r="C542">
        <v>0.45135388646384089</v>
      </c>
      <c r="D542">
        <v>-0.49770562916529304</v>
      </c>
      <c r="E542">
        <v>-2.0976297808228291E-2</v>
      </c>
      <c r="F542">
        <v>-1.0013909387891768</v>
      </c>
      <c r="G542">
        <v>-0.5808078536831851</v>
      </c>
      <c r="H542">
        <v>-0.22636785522753514</v>
      </c>
      <c r="I542">
        <v>1.0181870640170265</v>
      </c>
      <c r="J542">
        <v>0.83104801549182361</v>
      </c>
      <c r="K542">
        <v>-0.30554503036492175</v>
      </c>
      <c r="L542">
        <v>0.89546809456928189</v>
      </c>
      <c r="M542">
        <v>0.76491043244871182</v>
      </c>
      <c r="N542">
        <v>0.90271185155113742</v>
      </c>
      <c r="O542">
        <v>0.74685809513119861</v>
      </c>
      <c r="P542">
        <v>0.4687150218138133</v>
      </c>
      <c r="Q542">
        <v>0.35730873873422464</v>
      </c>
      <c r="R542">
        <v>-0.12252966059893586</v>
      </c>
      <c r="S542">
        <v>0.47365702656539455</v>
      </c>
      <c r="T542">
        <v>0.72079885023621526</v>
      </c>
      <c r="U542">
        <v>0.69450709734133431</v>
      </c>
      <c r="V542">
        <v>0.49377189024980539</v>
      </c>
      <c r="W542">
        <v>0.73478449442451521</v>
      </c>
      <c r="X542">
        <v>0.82288343356715365</v>
      </c>
    </row>
    <row r="543" spans="1:24">
      <c r="A543" s="1" t="s">
        <v>10</v>
      </c>
      <c r="B543" s="1">
        <v>13121010400</v>
      </c>
      <c r="C543">
        <v>-1.2778371011055463</v>
      </c>
      <c r="D543">
        <v>-1.1668482615504812</v>
      </c>
      <c r="E543">
        <v>-0.36600776640396565</v>
      </c>
      <c r="F543">
        <v>-1.1130173615165073</v>
      </c>
      <c r="G543">
        <v>0.2048514004185813</v>
      </c>
      <c r="H543">
        <v>0.76458786686329927</v>
      </c>
      <c r="I543">
        <v>0.38515129370157203</v>
      </c>
      <c r="J543">
        <v>0.17975087634955209</v>
      </c>
      <c r="K543">
        <v>-0.23191454891553501</v>
      </c>
      <c r="L543">
        <v>-0.43982099354697879</v>
      </c>
      <c r="M543">
        <v>3.9267730211464741E-3</v>
      </c>
      <c r="N543">
        <v>-0.50637680038086552</v>
      </c>
      <c r="O543">
        <v>-0.17954771695204044</v>
      </c>
      <c r="P543">
        <v>-0.43147837501519848</v>
      </c>
      <c r="Q543">
        <v>-0.26979368377835566</v>
      </c>
      <c r="R543">
        <v>-0.36701713279900694</v>
      </c>
      <c r="S543">
        <v>-0.16399488870432058</v>
      </c>
      <c r="T543">
        <v>-0.2783690298317395</v>
      </c>
      <c r="U543">
        <v>0.50731166986291254</v>
      </c>
      <c r="V543">
        <v>0.42231895386690166</v>
      </c>
      <c r="W543">
        <v>0.58642066357892553</v>
      </c>
      <c r="X543">
        <v>0.54364528359326403</v>
      </c>
    </row>
    <row r="544" spans="1:24">
      <c r="A544" s="1" t="s">
        <v>10</v>
      </c>
      <c r="B544" s="1">
        <v>13121010507</v>
      </c>
      <c r="C544">
        <v>-1.9678098596923463</v>
      </c>
      <c r="D544">
        <v>-1.92202351809948</v>
      </c>
      <c r="E544">
        <v>-1.3292206162337319</v>
      </c>
      <c r="F544">
        <v>-1.3734790145469455</v>
      </c>
      <c r="G544">
        <v>-3.0449209688205423</v>
      </c>
      <c r="H544">
        <v>-0.15473250182337828</v>
      </c>
      <c r="I544">
        <v>-0.9663298349877717</v>
      </c>
      <c r="J544">
        <v>-1.6211843947635478</v>
      </c>
      <c r="K544">
        <v>-1.9070080018890903</v>
      </c>
      <c r="L544">
        <v>-0.47362578058789662</v>
      </c>
      <c r="M544">
        <v>-1.1422461461166664</v>
      </c>
      <c r="N544">
        <v>-0.52694743763534724</v>
      </c>
      <c r="O544">
        <v>-0.79715159167420002</v>
      </c>
      <c r="P544">
        <v>-0.73154284062486929</v>
      </c>
      <c r="Q544">
        <v>-1.2234474328184846</v>
      </c>
      <c r="R544">
        <v>-1.536930902029171</v>
      </c>
      <c r="S544">
        <v>-1.3339393924135114</v>
      </c>
      <c r="T544">
        <v>-0.79947200401277074</v>
      </c>
      <c r="U544">
        <v>0.22263788323855097</v>
      </c>
      <c r="V544">
        <v>8.0404608014943674E-2</v>
      </c>
      <c r="W544">
        <v>0.31420718112805313</v>
      </c>
      <c r="X544">
        <v>0.39801226900285686</v>
      </c>
    </row>
    <row r="545" spans="1:24">
      <c r="A545" s="1" t="s">
        <v>10</v>
      </c>
      <c r="B545" s="1">
        <v>13121010508</v>
      </c>
      <c r="C545">
        <v>-1.9678098596923463</v>
      </c>
      <c r="D545">
        <v>-1.92202351809948</v>
      </c>
      <c r="E545">
        <v>-0.74937606484367369</v>
      </c>
      <c r="F545">
        <v>-1.3203235751529787</v>
      </c>
      <c r="G545">
        <v>-2.0449910090546584</v>
      </c>
      <c r="H545">
        <v>-0.12810802880816682</v>
      </c>
      <c r="I545">
        <v>-0.68498060373645875</v>
      </c>
      <c r="J545">
        <v>-0.20017245481677298</v>
      </c>
      <c r="K545">
        <v>-7.5449775835587318E-2</v>
      </c>
      <c r="L545">
        <v>7.5702008827020703E-2</v>
      </c>
      <c r="M545">
        <v>-1.1422461461166664</v>
      </c>
      <c r="N545">
        <v>-0.34181170234501118</v>
      </c>
      <c r="O545">
        <v>0.25133870727272195</v>
      </c>
      <c r="P545">
        <v>-1.6017297908929136</v>
      </c>
      <c r="Q545">
        <v>-0.67830375276778543</v>
      </c>
      <c r="R545">
        <v>-1.2596589513411092</v>
      </c>
      <c r="S545">
        <v>-6.6640073941779857E-2</v>
      </c>
      <c r="T545">
        <v>-0.70861223302046727</v>
      </c>
      <c r="U545">
        <v>0.3853679263077171</v>
      </c>
      <c r="V545">
        <v>0.16143900570819264</v>
      </c>
      <c r="W545">
        <v>0.60907241592773453</v>
      </c>
      <c r="X545">
        <v>0.42340491308706868</v>
      </c>
    </row>
    <row r="546" spans="1:24">
      <c r="A546" s="1" t="s">
        <v>10</v>
      </c>
      <c r="B546" s="1">
        <v>13121010510</v>
      </c>
      <c r="C546">
        <v>-1.3374643765389738</v>
      </c>
      <c r="D546">
        <v>-1.2050849834010633</v>
      </c>
      <c r="E546">
        <v>-0.41392880370892915</v>
      </c>
      <c r="F546">
        <v>-1.155541713031681</v>
      </c>
      <c r="G546">
        <v>-0.97363748073406808</v>
      </c>
      <c r="H546">
        <v>-1.2412020284530885</v>
      </c>
      <c r="I546">
        <v>-0.72014925764287263</v>
      </c>
      <c r="J546">
        <v>-0.44687591661308795</v>
      </c>
      <c r="K546">
        <v>-0.60006695616247019</v>
      </c>
      <c r="L546">
        <v>0.35459150191459421</v>
      </c>
      <c r="M546">
        <v>-5.2442386936450369E-2</v>
      </c>
      <c r="N546">
        <v>-0.13610532980019324</v>
      </c>
      <c r="O546">
        <v>-0.14364051493331026</v>
      </c>
      <c r="P546">
        <v>-0.17642357924697857</v>
      </c>
      <c r="Q546">
        <v>-0.45488408783924877</v>
      </c>
      <c r="R546">
        <v>-1.006715520501525</v>
      </c>
      <c r="S546">
        <v>-0.23078379028698795</v>
      </c>
      <c r="T546">
        <v>-0.1271529527292331</v>
      </c>
      <c r="U546">
        <v>0.45206060390225178</v>
      </c>
      <c r="V546">
        <v>0.23536324693665167</v>
      </c>
      <c r="W546">
        <v>0.57088074742799189</v>
      </c>
      <c r="X546">
        <v>0.58590574698360154</v>
      </c>
    </row>
    <row r="547" spans="1:24">
      <c r="A547" s="1" t="s">
        <v>10</v>
      </c>
      <c r="B547" s="1">
        <v>13121010511</v>
      </c>
      <c r="C547">
        <v>-0.60490070692829645</v>
      </c>
      <c r="D547">
        <v>-1.1381707201625448</v>
      </c>
      <c r="E547">
        <v>-0.4906024633968708</v>
      </c>
      <c r="F547">
        <v>-1.3681634706075489</v>
      </c>
      <c r="G547">
        <v>-1.3664671077849511</v>
      </c>
      <c r="H547">
        <v>-0.22636785522753514</v>
      </c>
      <c r="I547">
        <v>0.65645233812248116</v>
      </c>
      <c r="J547">
        <v>-0.35312860113048833</v>
      </c>
      <c r="K547">
        <v>-0.5540479052566033</v>
      </c>
      <c r="L547">
        <v>0.10105559910770925</v>
      </c>
      <c r="M547">
        <v>-4.3047526943518002E-2</v>
      </c>
      <c r="N547">
        <v>0.7895733466514876</v>
      </c>
      <c r="O547">
        <v>0.17952430323526156</v>
      </c>
      <c r="P547">
        <v>-1.1388123161659804E-2</v>
      </c>
      <c r="Q547">
        <v>-0.22945287000092421</v>
      </c>
      <c r="R547">
        <v>-0.648317140855038</v>
      </c>
      <c r="S547">
        <v>-0.26870696909312747</v>
      </c>
      <c r="T547">
        <v>0.22866549994539284</v>
      </c>
      <c r="U547">
        <v>0.51935374721550354</v>
      </c>
      <c r="V547">
        <v>0.34010733214548378</v>
      </c>
      <c r="W547">
        <v>0.5620570805483257</v>
      </c>
      <c r="X547">
        <v>0.68534658013436001</v>
      </c>
    </row>
    <row r="548" spans="1:24">
      <c r="A548" s="1" t="s">
        <v>10</v>
      </c>
      <c r="B548" s="1">
        <v>13121010512</v>
      </c>
      <c r="C548">
        <v>-0.14491886787043062</v>
      </c>
      <c r="D548">
        <v>-1.2911176075648738</v>
      </c>
      <c r="E548">
        <v>-1.0848233259784181</v>
      </c>
      <c r="F548">
        <v>-1.3575323827287555</v>
      </c>
      <c r="G548">
        <v>-1.2950435392302453</v>
      </c>
      <c r="H548">
        <v>1.0033723782104884</v>
      </c>
      <c r="I548">
        <v>-1.5390764843208025</v>
      </c>
      <c r="J548">
        <v>-1.5323711485168741</v>
      </c>
      <c r="K548">
        <v>-1.9070080018890903</v>
      </c>
      <c r="L548">
        <v>0.10105559910770925</v>
      </c>
      <c r="M548">
        <v>1.332163301408017E-2</v>
      </c>
      <c r="N548">
        <v>-0.11553469254571153</v>
      </c>
      <c r="O548">
        <v>-0.64634134319553305</v>
      </c>
      <c r="P548">
        <v>-1.0766169760759901</v>
      </c>
      <c r="Q548">
        <v>-0.79488625533735657</v>
      </c>
      <c r="R548">
        <v>-0.81559140421186249</v>
      </c>
      <c r="S548">
        <v>-1.1127745170994183</v>
      </c>
      <c r="T548">
        <v>-0.45629284470078862</v>
      </c>
      <c r="U548">
        <v>0.35056705387993237</v>
      </c>
      <c r="V548">
        <v>0.29122042112882685</v>
      </c>
      <c r="W548">
        <v>0.36566608427618658</v>
      </c>
      <c r="X548">
        <v>0.49392078995066308</v>
      </c>
    </row>
    <row r="549" spans="1:24">
      <c r="A549" s="1" t="s">
        <v>10</v>
      </c>
      <c r="B549" s="1">
        <v>13121010513</v>
      </c>
      <c r="C549">
        <v>-0.33231887637548763</v>
      </c>
      <c r="D549">
        <v>-1.2433217052516461</v>
      </c>
      <c r="E549">
        <v>-0.23182886195006763</v>
      </c>
      <c r="F549">
        <v>-1.1449106251528878</v>
      </c>
      <c r="G549">
        <v>-0.79507855934730309</v>
      </c>
      <c r="H549">
        <v>0.37059342314043747</v>
      </c>
      <c r="I549">
        <v>-0.30314950418110503</v>
      </c>
      <c r="J549">
        <v>-0.48634847050049856</v>
      </c>
      <c r="K549">
        <v>-1.2811489095693001</v>
      </c>
      <c r="L549">
        <v>-0.54968655142996203</v>
      </c>
      <c r="M549">
        <v>5.0901072985810952E-2</v>
      </c>
      <c r="N549">
        <v>-0.46523552587190209</v>
      </c>
      <c r="O549">
        <v>-3.5918908877119647E-2</v>
      </c>
      <c r="P549">
        <v>-0.38646870517374804</v>
      </c>
      <c r="Q549">
        <v>-0.50243051586145304</v>
      </c>
      <c r="R549">
        <v>-0.52571638701686563</v>
      </c>
      <c r="S549">
        <v>-0.77239464383325362</v>
      </c>
      <c r="T549">
        <v>-0.20918051673423971</v>
      </c>
      <c r="U549">
        <v>0.43786758917424701</v>
      </c>
      <c r="V549">
        <v>0.37593814092134725</v>
      </c>
      <c r="W549">
        <v>0.44486299521017775</v>
      </c>
      <c r="X549">
        <v>0.56298144599619881</v>
      </c>
    </row>
    <row r="550" spans="1:24">
      <c r="A550" s="1" t="s">
        <v>10</v>
      </c>
      <c r="B550" s="1">
        <v>13121010514</v>
      </c>
      <c r="C550">
        <v>-0.55379161369964514</v>
      </c>
      <c r="D550">
        <v>-1.2433217052516461</v>
      </c>
      <c r="E550">
        <v>-0.27974989925503113</v>
      </c>
      <c r="F550">
        <v>-1.1289639933346975</v>
      </c>
      <c r="G550">
        <v>-1.2236199706755388</v>
      </c>
      <c r="H550">
        <v>0.86010167140217486</v>
      </c>
      <c r="I550">
        <v>0.64138005787687502</v>
      </c>
      <c r="J550">
        <v>-8.6688862390468219E-2</v>
      </c>
      <c r="K550">
        <v>-0.41599075253900258</v>
      </c>
      <c r="L550">
        <v>6.7250812066791246E-2</v>
      </c>
      <c r="M550">
        <v>2.2716493007012534E-2</v>
      </c>
      <c r="N550">
        <v>2.8459768235661084E-2</v>
      </c>
      <c r="O550">
        <v>1.4351173949102581E-2</v>
      </c>
      <c r="P550">
        <v>-0.416475151734715</v>
      </c>
      <c r="Q550">
        <v>-0.21705354747145569</v>
      </c>
      <c r="R550">
        <v>-0.41828077899107258</v>
      </c>
      <c r="S550">
        <v>-0.14514293428755984</v>
      </c>
      <c r="T550">
        <v>-8.7736929135734693E-2</v>
      </c>
      <c r="U550">
        <v>0.52305505085908832</v>
      </c>
      <c r="V550">
        <v>0.40733684448863516</v>
      </c>
      <c r="W550">
        <v>0.59080698801271014</v>
      </c>
      <c r="X550">
        <v>0.59692137081132823</v>
      </c>
    </row>
    <row r="551" spans="1:24">
      <c r="A551" s="1" t="s">
        <v>10</v>
      </c>
      <c r="B551" s="1">
        <v>13121010515</v>
      </c>
      <c r="C551">
        <v>-1.6781916647299859</v>
      </c>
      <c r="D551">
        <v>-1.5874522019068855</v>
      </c>
      <c r="E551">
        <v>-0.7925049984181407</v>
      </c>
      <c r="F551">
        <v>-1.2937458554559953</v>
      </c>
      <c r="G551">
        <v>-0.9379256964567152</v>
      </c>
      <c r="H551">
        <v>1.241665611965386E-2</v>
      </c>
      <c r="I551">
        <v>9.3753875619854751E-2</v>
      </c>
      <c r="J551">
        <v>0.12547611475436271</v>
      </c>
      <c r="K551">
        <v>-0.51723266453190986</v>
      </c>
      <c r="L551">
        <v>0.49826184683849556</v>
      </c>
      <c r="M551">
        <v>-0.66310828647708864</v>
      </c>
      <c r="N551">
        <v>-0.51666211900810655</v>
      </c>
      <c r="O551">
        <v>-0.20109203816327861</v>
      </c>
      <c r="P551">
        <v>-1.4817040046490457</v>
      </c>
      <c r="Q551">
        <v>-0.52117280047333303</v>
      </c>
      <c r="R551">
        <v>-0.88337855503260199</v>
      </c>
      <c r="S551">
        <v>3.5501765686982802E-2</v>
      </c>
      <c r="T551">
        <v>-0.71564161207437982</v>
      </c>
      <c r="U551">
        <v>0.43227285719125463</v>
      </c>
      <c r="V551">
        <v>0.27140921799605872</v>
      </c>
      <c r="W551">
        <v>0.63283797555995036</v>
      </c>
      <c r="X551">
        <v>0.42144040758040024</v>
      </c>
    </row>
    <row r="552" spans="1:24">
      <c r="A552" s="1" t="s">
        <v>10</v>
      </c>
      <c r="B552" s="1">
        <v>13121010516</v>
      </c>
      <c r="C552">
        <v>-1.9678098596923463</v>
      </c>
      <c r="D552">
        <v>-1.92202351809948</v>
      </c>
      <c r="E552">
        <v>-0.90272338421955689</v>
      </c>
      <c r="F552">
        <v>-1.3203235751529787</v>
      </c>
      <c r="G552">
        <v>-0.68794320651524377</v>
      </c>
      <c r="H552">
        <v>0.88398012253689384</v>
      </c>
      <c r="I552">
        <v>0.34495854637995582</v>
      </c>
      <c r="J552">
        <v>-0.56035950903939313</v>
      </c>
      <c r="K552">
        <v>-0.3883793219954827</v>
      </c>
      <c r="L552">
        <v>5.0348418546332152E-2</v>
      </c>
      <c r="M552">
        <v>-1.1422461461166664</v>
      </c>
      <c r="N552">
        <v>0.98499440056906451</v>
      </c>
      <c r="O552">
        <v>4.3076935564086642E-2</v>
      </c>
      <c r="P552">
        <v>-1.0016008596735724</v>
      </c>
      <c r="Q552">
        <v>-0.45813031392710774</v>
      </c>
      <c r="R552">
        <v>-0.79598355353753658</v>
      </c>
      <c r="S552">
        <v>-0.29946347082951458</v>
      </c>
      <c r="T552">
        <v>-0.27894391741427194</v>
      </c>
      <c r="U552">
        <v>0.45109157769792996</v>
      </c>
      <c r="V552">
        <v>0.29695093359325109</v>
      </c>
      <c r="W552">
        <v>0.55490089970459788</v>
      </c>
      <c r="X552">
        <v>0.54348461935636083</v>
      </c>
    </row>
    <row r="553" spans="1:24">
      <c r="A553" s="1" t="s">
        <v>10</v>
      </c>
      <c r="B553" s="1">
        <v>13121010601</v>
      </c>
      <c r="C553">
        <v>-1.9678098596923463</v>
      </c>
      <c r="D553">
        <v>-1.92202351809948</v>
      </c>
      <c r="E553">
        <v>-0.99377335509898745</v>
      </c>
      <c r="F553">
        <v>-1.4425810857591026</v>
      </c>
      <c r="G553">
        <v>-1.2593317549528924</v>
      </c>
      <c r="H553">
        <v>1.0511292804799262</v>
      </c>
      <c r="I553">
        <v>-2.5489192607764082</v>
      </c>
      <c r="J553">
        <v>-0.85640366319497108</v>
      </c>
      <c r="K553">
        <v>-0.71051267833655096</v>
      </c>
      <c r="L553">
        <v>-0.86238083155845369</v>
      </c>
      <c r="M553">
        <v>-1.1422461461166664</v>
      </c>
      <c r="N553">
        <v>-0.89721890821601968</v>
      </c>
      <c r="O553">
        <v>-1.3501225027626453</v>
      </c>
      <c r="P553">
        <v>-0.44648159829568196</v>
      </c>
      <c r="Q553">
        <v>-1.0221328879227067</v>
      </c>
      <c r="R553">
        <v>-1.2976156505570415</v>
      </c>
      <c r="S553">
        <v>-0.80976572436332528</v>
      </c>
      <c r="T553">
        <v>-0.95901728884775328</v>
      </c>
      <c r="U553">
        <v>0.2827319937642252</v>
      </c>
      <c r="V553">
        <v>0.1503459317360358</v>
      </c>
      <c r="W553">
        <v>0.43616778621369062</v>
      </c>
      <c r="X553">
        <v>0.35342403607112188</v>
      </c>
    </row>
    <row r="554" spans="1:24">
      <c r="A554" s="1" t="s">
        <v>10</v>
      </c>
      <c r="B554" s="1">
        <v>13121010603</v>
      </c>
      <c r="C554">
        <v>-1.8741098554398179</v>
      </c>
      <c r="D554">
        <v>-1.8646684353236072</v>
      </c>
      <c r="E554">
        <v>-1.1758732968578487</v>
      </c>
      <c r="F554">
        <v>-1.4425810857591026</v>
      </c>
      <c r="G554">
        <v>-1.0450610492887737</v>
      </c>
      <c r="H554">
        <v>-0.89496448699966413</v>
      </c>
      <c r="I554">
        <v>-1.7500884077592871</v>
      </c>
      <c r="J554">
        <v>-1.3744809329672325</v>
      </c>
      <c r="K554">
        <v>-2.201529927686638</v>
      </c>
      <c r="L554">
        <v>-0.46517458382766702</v>
      </c>
      <c r="M554">
        <v>-1.0858769861590689</v>
      </c>
      <c r="N554">
        <v>-9.4964055291229615E-2</v>
      </c>
      <c r="O554">
        <v>-1.4865698704338199</v>
      </c>
      <c r="P554">
        <v>-1.4216911115271114</v>
      </c>
      <c r="Q554">
        <v>-1.2682241839137145</v>
      </c>
      <c r="R554">
        <v>-1.4353352310611573</v>
      </c>
      <c r="S554">
        <v>-1.3470618148271791</v>
      </c>
      <c r="T554">
        <v>-1.0222755058528075</v>
      </c>
      <c r="U554">
        <v>0.20927164072144713</v>
      </c>
      <c r="V554">
        <v>0.11009655480113893</v>
      </c>
      <c r="W554">
        <v>0.31115395912300003</v>
      </c>
      <c r="X554">
        <v>0.33574521768683113</v>
      </c>
    </row>
    <row r="555" spans="1:24">
      <c r="A555" s="1" t="s">
        <v>10</v>
      </c>
      <c r="B555" s="1">
        <v>13121010604</v>
      </c>
      <c r="C555">
        <v>-1.5674552960679067</v>
      </c>
      <c r="D555">
        <v>-1.6830440065333412</v>
      </c>
      <c r="E555">
        <v>-1.1806654005883452</v>
      </c>
      <c r="F555">
        <v>-1.4425810857591026</v>
      </c>
      <c r="G555">
        <v>-1.0807728335661273</v>
      </c>
      <c r="H555">
        <v>-0.16667172739073788</v>
      </c>
      <c r="I555">
        <v>-0.9211129942509535</v>
      </c>
      <c r="J555">
        <v>-1.0290960864523915</v>
      </c>
      <c r="K555">
        <v>-1.4192060622869007</v>
      </c>
      <c r="L555">
        <v>-1.2849406695699286</v>
      </c>
      <c r="M555">
        <v>-0.80403118637108206</v>
      </c>
      <c r="N555">
        <v>6.9601042744624711E-2</v>
      </c>
      <c r="O555">
        <v>-1.723557403757439</v>
      </c>
      <c r="P555">
        <v>-0.64152350094196797</v>
      </c>
      <c r="Q555">
        <v>-1.0560641708626173</v>
      </c>
      <c r="R555">
        <v>-1.1489004777366447</v>
      </c>
      <c r="S555">
        <v>-1.2444142727697403</v>
      </c>
      <c r="T555">
        <v>-0.77487776208146619</v>
      </c>
      <c r="U555">
        <v>0.27260321609282273</v>
      </c>
      <c r="V555">
        <v>0.19380883675561358</v>
      </c>
      <c r="W555">
        <v>0.33503718161764862</v>
      </c>
      <c r="X555">
        <v>0.40488563908801278</v>
      </c>
    </row>
    <row r="556" spans="1:24">
      <c r="A556" s="1" t="s">
        <v>10</v>
      </c>
      <c r="B556" s="1">
        <v>13121010800</v>
      </c>
      <c r="C556">
        <v>-0.57082797810919594</v>
      </c>
      <c r="D556">
        <v>-1.1572890810878356</v>
      </c>
      <c r="E556">
        <v>-1.1279522595528853</v>
      </c>
      <c r="F556">
        <v>-1.3096924872741851</v>
      </c>
      <c r="G556">
        <v>-0.40224893229642011</v>
      </c>
      <c r="H556">
        <v>-1.2650804795878072</v>
      </c>
      <c r="I556">
        <v>-1.890763023384944</v>
      </c>
      <c r="J556">
        <v>-0.85146959395904476</v>
      </c>
      <c r="K556">
        <v>-0.12146882674145421</v>
      </c>
      <c r="L556">
        <v>-2.4850106095225168</v>
      </c>
      <c r="M556">
        <v>-0.63492370649829022</v>
      </c>
      <c r="N556">
        <v>-1.2674903787966922</v>
      </c>
      <c r="O556">
        <v>-1.2567637775139464</v>
      </c>
      <c r="P556">
        <v>-0.44648159829568196</v>
      </c>
      <c r="Q556">
        <v>-1.0524907635911134</v>
      </c>
      <c r="R556">
        <v>-1.1034077487561817</v>
      </c>
      <c r="S556">
        <v>-1.1526496767410053</v>
      </c>
      <c r="T556">
        <v>-0.90141486527615267</v>
      </c>
      <c r="U556">
        <v>0.27366990867401786</v>
      </c>
      <c r="V556">
        <v>0.20710436081856293</v>
      </c>
      <c r="W556">
        <v>0.35638824585316087</v>
      </c>
      <c r="X556">
        <v>0.36952222588788436</v>
      </c>
    </row>
    <row r="557" spans="1:24">
      <c r="A557" s="1" t="s">
        <v>10</v>
      </c>
      <c r="B557" s="1">
        <v>13121011000</v>
      </c>
      <c r="C557">
        <v>-0.57082797810919594</v>
      </c>
      <c r="D557">
        <v>-1.1572890810878356</v>
      </c>
      <c r="E557">
        <v>-1.3963100684606811</v>
      </c>
      <c r="F557">
        <v>-1.3096924872741851</v>
      </c>
      <c r="G557">
        <v>-1.4736024606170102</v>
      </c>
      <c r="H557">
        <v>-0.35769933646848906</v>
      </c>
      <c r="I557">
        <v>-2.4685337661331763</v>
      </c>
      <c r="J557">
        <v>-2.3612947801524928</v>
      </c>
      <c r="K557">
        <v>-1.4284098724680743</v>
      </c>
      <c r="L557">
        <v>-2.6033273641657302</v>
      </c>
      <c r="M557">
        <v>-0.63492370649829022</v>
      </c>
      <c r="N557">
        <v>-3.0571358199366085</v>
      </c>
      <c r="O557">
        <v>-1.3429410623588991</v>
      </c>
      <c r="P557">
        <v>-2.3668941781975739</v>
      </c>
      <c r="Q557">
        <v>-1.7430640822009602</v>
      </c>
      <c r="R557">
        <v>-1.2477078825929391</v>
      </c>
      <c r="S557">
        <v>-2.1310106722620987</v>
      </c>
      <c r="T557">
        <v>-1.850473691747843</v>
      </c>
      <c r="U557">
        <v>6.7527876780066234E-2</v>
      </c>
      <c r="V557">
        <v>0.16493177753525748</v>
      </c>
      <c r="W557">
        <v>0.12875090678233408</v>
      </c>
      <c r="X557">
        <v>0.10428808835503897</v>
      </c>
    </row>
    <row r="558" spans="1:24">
      <c r="A558" s="1" t="s">
        <v>10</v>
      </c>
      <c r="B558" s="1">
        <v>13121011100</v>
      </c>
      <c r="C558">
        <v>-0.57082797810919594</v>
      </c>
      <c r="D558">
        <v>-1.1572890810878356</v>
      </c>
      <c r="E558">
        <v>-1.4969442468011043</v>
      </c>
      <c r="F558">
        <v>-1.3096924872741851</v>
      </c>
      <c r="G558">
        <v>-0.79507855934730309</v>
      </c>
      <c r="H558">
        <v>0.94367625037369107</v>
      </c>
      <c r="I558">
        <v>0.48060906859041036</v>
      </c>
      <c r="J558">
        <v>0.21922343023696253</v>
      </c>
      <c r="K558">
        <v>-0.70130886815537741</v>
      </c>
      <c r="L558">
        <v>-0.37221141946514275</v>
      </c>
      <c r="M558">
        <v>-0.63492370649829022</v>
      </c>
      <c r="N558">
        <v>0.33701932705288801</v>
      </c>
      <c r="O558">
        <v>-3.5918908877119647E-2</v>
      </c>
      <c r="P558">
        <v>-0.58151060782003405</v>
      </c>
      <c r="Q558">
        <v>-0.35717812789523634</v>
      </c>
      <c r="R558">
        <v>-0.55793529052221735</v>
      </c>
      <c r="S558">
        <v>-0.28476561912785253</v>
      </c>
      <c r="T558">
        <v>-0.22883347403563897</v>
      </c>
      <c r="U558">
        <v>0.48122666718363233</v>
      </c>
      <c r="V558">
        <v>0.36652197230633166</v>
      </c>
      <c r="W558">
        <v>0.55832068020151149</v>
      </c>
      <c r="X558">
        <v>0.55748902020086066</v>
      </c>
    </row>
    <row r="559" spans="1:24">
      <c r="A559" s="1" t="s">
        <v>10</v>
      </c>
      <c r="B559" s="1">
        <v>13121011201</v>
      </c>
      <c r="C559">
        <v>-0.57082797810919594</v>
      </c>
      <c r="D559">
        <v>-1.1572890810878356</v>
      </c>
      <c r="E559">
        <v>-1.2765074751982721</v>
      </c>
      <c r="F559">
        <v>-1.3096924872741851</v>
      </c>
      <c r="G559">
        <v>-0.97363748073406808</v>
      </c>
      <c r="H559">
        <v>-1.1815059006162911</v>
      </c>
      <c r="I559">
        <v>-0.51416142761958972</v>
      </c>
      <c r="J559">
        <v>-0.7873266938920026</v>
      </c>
      <c r="K559">
        <v>-0.71051267833655096</v>
      </c>
      <c r="L559">
        <v>-0.66800330607317515</v>
      </c>
      <c r="M559">
        <v>-0.63492370649829022</v>
      </c>
      <c r="N559">
        <v>-0.47552084449914278</v>
      </c>
      <c r="O559">
        <v>-1.2998524199364228</v>
      </c>
      <c r="P559">
        <v>-1.8117749168196833</v>
      </c>
      <c r="Q559">
        <v>-0.92504193096407139</v>
      </c>
      <c r="R559">
        <v>-0.9976602615199196</v>
      </c>
      <c r="S559">
        <v>-0.72194755943390965</v>
      </c>
      <c r="T559">
        <v>-1.0555179719383847</v>
      </c>
      <c r="U559">
        <v>0.31171447340342034</v>
      </c>
      <c r="V559">
        <v>0.23800970091697624</v>
      </c>
      <c r="W559">
        <v>0.45660062591001127</v>
      </c>
      <c r="X559">
        <v>0.32645492231657258</v>
      </c>
    </row>
    <row r="560" spans="1:24">
      <c r="A560" s="1" t="s">
        <v>10</v>
      </c>
      <c r="B560" s="1">
        <v>13121011202</v>
      </c>
      <c r="C560">
        <v>-0.57082797810919594</v>
      </c>
      <c r="D560">
        <v>-1.1572890810878356</v>
      </c>
      <c r="E560">
        <v>-1.0848233259784181</v>
      </c>
      <c r="F560">
        <v>-1.3947411903045324</v>
      </c>
      <c r="G560">
        <v>-1.3307553235075982</v>
      </c>
      <c r="H560">
        <v>-0.22636785522753514</v>
      </c>
      <c r="I560">
        <v>-1.4988837369991861</v>
      </c>
      <c r="J560">
        <v>-0.99949167103683367</v>
      </c>
      <c r="K560">
        <v>-1.1707031873952198</v>
      </c>
      <c r="L560">
        <v>-1.191977505207404</v>
      </c>
      <c r="M560">
        <v>-0.63492370649829022</v>
      </c>
      <c r="N560">
        <v>-1.2366344229149695</v>
      </c>
      <c r="O560">
        <v>-1.0628648866128036</v>
      </c>
      <c r="P560">
        <v>-1.691749130575815</v>
      </c>
      <c r="Q560">
        <v>-1.1049789807742691</v>
      </c>
      <c r="R560">
        <v>-1.037669784459186</v>
      </c>
      <c r="S560">
        <v>-1.1207241212131525</v>
      </c>
      <c r="T560">
        <v>-1.1565430366504696</v>
      </c>
      <c r="U560">
        <v>0.25800172768722862</v>
      </c>
      <c r="V560">
        <v>0.22631667684680917</v>
      </c>
      <c r="W560">
        <v>0.36381643293542243</v>
      </c>
      <c r="X560">
        <v>0.2982213764491089</v>
      </c>
    </row>
    <row r="561" spans="1:24">
      <c r="A561" s="1" t="s">
        <v>10</v>
      </c>
      <c r="B561" s="1">
        <v>13121011301</v>
      </c>
      <c r="C561">
        <v>-0.57082797810919594</v>
      </c>
      <c r="D561">
        <v>-1.1572890810878356</v>
      </c>
      <c r="E561">
        <v>-1.2285864378933087</v>
      </c>
      <c r="F561">
        <v>-1.3150080312135819</v>
      </c>
      <c r="G561">
        <v>-0.437960716573773</v>
      </c>
      <c r="H561">
        <v>-3.0082074124222871</v>
      </c>
      <c r="I561">
        <v>-0.33329406467231704</v>
      </c>
      <c r="J561">
        <v>-0.41233743196160411</v>
      </c>
      <c r="K561">
        <v>-0.25952597945905487</v>
      </c>
      <c r="L561">
        <v>-0.66800330607317515</v>
      </c>
      <c r="M561">
        <v>-0.63492370649829022</v>
      </c>
      <c r="N561">
        <v>-8.4678736663988757E-2</v>
      </c>
      <c r="O561">
        <v>-0.45962389269813614</v>
      </c>
      <c r="P561">
        <v>-2.0668297125879032</v>
      </c>
      <c r="Q561">
        <v>-0.80276797528138744</v>
      </c>
      <c r="R561">
        <v>-1.1501676745674714</v>
      </c>
      <c r="S561">
        <v>-0.44662223916461136</v>
      </c>
      <c r="T561">
        <v>-0.81151401211207963</v>
      </c>
      <c r="U561">
        <v>0.34821429318052927</v>
      </c>
      <c r="V561">
        <v>0.19343849084904058</v>
      </c>
      <c r="W561">
        <v>0.52066115527682721</v>
      </c>
      <c r="X561">
        <v>0.39464688053240987</v>
      </c>
    </row>
    <row r="562" spans="1:24">
      <c r="A562" s="1" t="s">
        <v>10</v>
      </c>
      <c r="B562" s="1">
        <v>13121011303</v>
      </c>
      <c r="C562">
        <v>-0.57082797810919594</v>
      </c>
      <c r="D562">
        <v>-1.1572890810878356</v>
      </c>
      <c r="E562">
        <v>-1.1758732968578487</v>
      </c>
      <c r="F562">
        <v>-1.437265541819706</v>
      </c>
      <c r="G562">
        <v>-0.36653714801906728</v>
      </c>
      <c r="H562">
        <v>-2.2321577505439225</v>
      </c>
      <c r="I562">
        <v>-0.53425780128039813</v>
      </c>
      <c r="J562">
        <v>-0.26431535488381508</v>
      </c>
      <c r="K562">
        <v>-1.1891108077575663</v>
      </c>
      <c r="L562">
        <v>-1.158172718166486</v>
      </c>
      <c r="M562">
        <v>-0.63492370649829022</v>
      </c>
      <c r="N562">
        <v>-0.45495020724466106</v>
      </c>
      <c r="O562">
        <v>-0.70379286642550165</v>
      </c>
      <c r="P562">
        <v>7.8631216521241581E-2</v>
      </c>
      <c r="Q562">
        <v>-0.78901197885645791</v>
      </c>
      <c r="R562">
        <v>-1.0677440853882818</v>
      </c>
      <c r="S562">
        <v>-0.87053296026928917</v>
      </c>
      <c r="T562">
        <v>-0.42875889091180286</v>
      </c>
      <c r="U562">
        <v>0.35232057556553259</v>
      </c>
      <c r="V562">
        <v>0.21752728125238591</v>
      </c>
      <c r="W562">
        <v>0.42202894385626899</v>
      </c>
      <c r="X562">
        <v>0.50161572337564475</v>
      </c>
    </row>
    <row r="563" spans="1:24">
      <c r="A563" s="1" t="s">
        <v>10</v>
      </c>
      <c r="B563" s="1">
        <v>13121011305</v>
      </c>
      <c r="C563">
        <v>0.40024479323518952</v>
      </c>
      <c r="D563">
        <v>-0.51682399009058311</v>
      </c>
      <c r="E563">
        <v>-1.2237943341628124</v>
      </c>
      <c r="F563">
        <v>-1.4425810857591026</v>
      </c>
      <c r="G563">
        <v>-0.437960716573773</v>
      </c>
      <c r="H563">
        <v>-0.47709159214208358</v>
      </c>
      <c r="I563">
        <v>-1.1974381320870646</v>
      </c>
      <c r="J563">
        <v>-1.4188875560905692</v>
      </c>
      <c r="K563">
        <v>-1.9898422935196505</v>
      </c>
      <c r="L563">
        <v>-0.27924825510261814</v>
      </c>
      <c r="M563">
        <v>0.689751552505249</v>
      </c>
      <c r="N563">
        <v>5.9315724117383853E-2</v>
      </c>
      <c r="O563">
        <v>-0.89769175732664441</v>
      </c>
      <c r="P563">
        <v>-1.3466749951246937</v>
      </c>
      <c r="Q563">
        <v>-0.76750006593382947</v>
      </c>
      <c r="R563">
        <v>-0.69934929394003287</v>
      </c>
      <c r="S563">
        <v>-1.2293260349042792</v>
      </c>
      <c r="T563">
        <v>-0.37382486895717632</v>
      </c>
      <c r="U563">
        <v>0.35874206524706742</v>
      </c>
      <c r="V563">
        <v>0.32519287802212166</v>
      </c>
      <c r="W563">
        <v>0.33854779409574715</v>
      </c>
      <c r="X563">
        <v>0.5169681731163146</v>
      </c>
    </row>
    <row r="564" spans="1:24">
      <c r="A564" s="1" t="s">
        <v>10</v>
      </c>
      <c r="B564" s="1">
        <v>13121011306</v>
      </c>
      <c r="C564">
        <v>0.45135388646384089</v>
      </c>
      <c r="D564">
        <v>-0.48814644870264667</v>
      </c>
      <c r="E564">
        <v>-0.98418914763799481</v>
      </c>
      <c r="F564">
        <v>-1.4266344539409126</v>
      </c>
      <c r="G564">
        <v>-1.866432087667893</v>
      </c>
      <c r="H564">
        <v>-1.5158042165023558</v>
      </c>
      <c r="I564">
        <v>-1.5390764843208025</v>
      </c>
      <c r="J564">
        <v>-0.93534877096979163</v>
      </c>
      <c r="K564">
        <v>-1.759747038990316</v>
      </c>
      <c r="L564">
        <v>-0.39756500974583125</v>
      </c>
      <c r="M564">
        <v>0.76491043244871182</v>
      </c>
      <c r="N564">
        <v>-0.23895851607260221</v>
      </c>
      <c r="O564">
        <v>-0.89769175732664441</v>
      </c>
      <c r="P564">
        <v>-0.28144614221036318</v>
      </c>
      <c r="Q564">
        <v>-0.74896252391210438</v>
      </c>
      <c r="R564">
        <v>-1.0527041360441092</v>
      </c>
      <c r="S564">
        <v>-1.0308869399019798</v>
      </c>
      <c r="T564">
        <v>-0.16329649579022448</v>
      </c>
      <c r="U564">
        <v>0.36427567981875475</v>
      </c>
      <c r="V564">
        <v>0.22192279703902648</v>
      </c>
      <c r="W564">
        <v>0.38471904147860797</v>
      </c>
      <c r="X564">
        <v>0.57580468559122933</v>
      </c>
    </row>
    <row r="565" spans="1:24">
      <c r="A565" s="1" t="s">
        <v>10</v>
      </c>
      <c r="B565" s="1">
        <v>13121011405</v>
      </c>
      <c r="C565">
        <v>0.90281754331693198</v>
      </c>
      <c r="D565">
        <v>1.0604407862459335</v>
      </c>
      <c r="E565">
        <v>-0.17432361718411163</v>
      </c>
      <c r="F565">
        <v>0.78994736878750971</v>
      </c>
      <c r="G565">
        <v>0.38341032180534629</v>
      </c>
      <c r="H565">
        <v>-1.1815059006162911</v>
      </c>
      <c r="I565">
        <v>-0.50411324078918585</v>
      </c>
      <c r="J565">
        <v>0.17975087634955209</v>
      </c>
      <c r="K565">
        <v>9.0218807425533246E-2</v>
      </c>
      <c r="L565">
        <v>-0.5158817643890441</v>
      </c>
      <c r="M565">
        <v>1.0279665122508326</v>
      </c>
      <c r="N565">
        <v>-0.36238233959949312</v>
      </c>
      <c r="O565">
        <v>-1.0341391249978191</v>
      </c>
      <c r="P565">
        <v>0.48371824509429678</v>
      </c>
      <c r="Q565">
        <v>4.3067341386138526E-2</v>
      </c>
      <c r="R565">
        <v>0.18238189450944756</v>
      </c>
      <c r="S565">
        <v>-8.197069353798625E-2</v>
      </c>
      <c r="T565">
        <v>2.8790823186954265E-2</v>
      </c>
      <c r="U565">
        <v>0.60070335716073964</v>
      </c>
      <c r="V565">
        <v>0.58288412881777096</v>
      </c>
      <c r="W565">
        <v>0.60550540797549213</v>
      </c>
      <c r="X565">
        <v>0.629487463685521</v>
      </c>
    </row>
    <row r="566" spans="1:24">
      <c r="A566" s="1" t="s">
        <v>10</v>
      </c>
      <c r="B566" s="1">
        <v>13121011410</v>
      </c>
      <c r="C566">
        <v>0.73245389922142579</v>
      </c>
      <c r="D566">
        <v>0.54424504126307305</v>
      </c>
      <c r="E566">
        <v>1.1818417385463558</v>
      </c>
      <c r="F566">
        <v>0.21055307939326998</v>
      </c>
      <c r="G566">
        <v>1.3119167130165243</v>
      </c>
      <c r="H566">
        <v>-0.51290926884416177</v>
      </c>
      <c r="I566">
        <v>0.82224742082414781</v>
      </c>
      <c r="J566">
        <v>1.2899164544329695</v>
      </c>
      <c r="K566">
        <v>0.81731981173822998</v>
      </c>
      <c r="L566">
        <v>0.65038338852262656</v>
      </c>
      <c r="M566">
        <v>0.9434127723144361</v>
      </c>
      <c r="N566">
        <v>0.67643484175183766</v>
      </c>
      <c r="O566">
        <v>0.61041072746002378</v>
      </c>
      <c r="P566">
        <v>0.7687794874234839</v>
      </c>
      <c r="Q566">
        <v>0.76062431833500066</v>
      </c>
      <c r="R566">
        <v>0.61290694620294794</v>
      </c>
      <c r="S566">
        <v>0.91920655156460873</v>
      </c>
      <c r="T566">
        <v>0.7497594572374453</v>
      </c>
      <c r="U566">
        <v>0.81490024146215789</v>
      </c>
      <c r="V566">
        <v>0.70870766837618393</v>
      </c>
      <c r="W566">
        <v>0.83845145248948971</v>
      </c>
      <c r="X566">
        <v>0.83097707476846439</v>
      </c>
    </row>
    <row r="567" spans="1:24">
      <c r="A567" s="1" t="s">
        <v>10</v>
      </c>
      <c r="B567" s="1">
        <v>13121011411</v>
      </c>
      <c r="C567">
        <v>0.73245389922142579</v>
      </c>
      <c r="D567">
        <v>0.54424504126307305</v>
      </c>
      <c r="E567">
        <v>-0.3372551440209875</v>
      </c>
      <c r="F567">
        <v>0.21055307939326998</v>
      </c>
      <c r="G567">
        <v>1.6690345557900543</v>
      </c>
      <c r="H567">
        <v>0.41835032540987521</v>
      </c>
      <c r="I567">
        <v>1.0583798113386429</v>
      </c>
      <c r="J567">
        <v>1.1024218234677701</v>
      </c>
      <c r="K567">
        <v>0.70687408956414954</v>
      </c>
      <c r="L567">
        <v>0.14331158290885676</v>
      </c>
      <c r="M567">
        <v>0.9434127723144361</v>
      </c>
      <c r="N567">
        <v>1.0055650378235463</v>
      </c>
      <c r="O567">
        <v>0.68222513149748421</v>
      </c>
      <c r="P567">
        <v>0.88880527366735207</v>
      </c>
      <c r="Q567">
        <v>0.7148504810652585</v>
      </c>
      <c r="R567">
        <v>0.61368022405647904</v>
      </c>
      <c r="S567">
        <v>0.65086916531359207</v>
      </c>
      <c r="T567">
        <v>0.88000205382570462</v>
      </c>
      <c r="U567">
        <v>0.80123636020858935</v>
      </c>
      <c r="V567">
        <v>0.7089336634865977</v>
      </c>
      <c r="W567">
        <v>0.77601682063167765</v>
      </c>
      <c r="X567">
        <v>0.86737606481268759</v>
      </c>
    </row>
    <row r="568" spans="1:24">
      <c r="A568" s="1" t="s">
        <v>10</v>
      </c>
      <c r="B568" s="1">
        <v>13121011412</v>
      </c>
      <c r="C568">
        <v>0.73245389922142579</v>
      </c>
      <c r="D568">
        <v>0.54424504126307305</v>
      </c>
      <c r="E568">
        <v>1.0045339005179905</v>
      </c>
      <c r="F568">
        <v>1.1354577248482949</v>
      </c>
      <c r="G568">
        <v>0.34769853752799279</v>
      </c>
      <c r="H568">
        <v>0.94367625037369107</v>
      </c>
      <c r="I568">
        <v>0.50338830813493629</v>
      </c>
      <c r="J568">
        <v>0.5991467614032876</v>
      </c>
      <c r="K568">
        <v>0.28349882123017434</v>
      </c>
      <c r="L568">
        <v>0.75179774964538049</v>
      </c>
      <c r="M568">
        <v>0.9434127723144361</v>
      </c>
      <c r="N568">
        <v>0.59415229273391046</v>
      </c>
      <c r="O568">
        <v>0.38778607494389661</v>
      </c>
      <c r="P568">
        <v>0.49872146837478026</v>
      </c>
      <c r="Q568">
        <v>0.63177532548477744</v>
      </c>
      <c r="R568">
        <v>0.74449338026962919</v>
      </c>
      <c r="S568">
        <v>0.54481444409294744</v>
      </c>
      <c r="T568">
        <v>0.6060181520917558</v>
      </c>
      <c r="U568">
        <v>0.77643771695121533</v>
      </c>
      <c r="V568">
        <v>0.74716459632268262</v>
      </c>
      <c r="W568">
        <v>0.7513408424957061</v>
      </c>
      <c r="X568">
        <v>0.79080559115253302</v>
      </c>
    </row>
    <row r="569" spans="1:24">
      <c r="A569" s="1" t="s">
        <v>10</v>
      </c>
      <c r="B569" s="1">
        <v>13121011414</v>
      </c>
      <c r="C569">
        <v>0.73245389922142579</v>
      </c>
      <c r="D569">
        <v>0.54424504126307305</v>
      </c>
      <c r="E569">
        <v>1.1147522863194066</v>
      </c>
      <c r="F569">
        <v>1.1939287081816587</v>
      </c>
      <c r="G569">
        <v>0.91908708596564104</v>
      </c>
      <c r="H569">
        <v>0.59743870892026696</v>
      </c>
      <c r="I569">
        <v>9.0442998059236668E-2</v>
      </c>
      <c r="J569">
        <v>0.31297074571956213</v>
      </c>
      <c r="K569">
        <v>-2.9430724929720421E-2</v>
      </c>
      <c r="L569">
        <v>0.72644415936469198</v>
      </c>
      <c r="M569">
        <v>0.9434127723144361</v>
      </c>
      <c r="N569">
        <v>1.0261356750780284</v>
      </c>
      <c r="O569">
        <v>-0.1867291573557866</v>
      </c>
      <c r="P569">
        <v>0.99382783663073682</v>
      </c>
      <c r="Q569">
        <v>0.59086242634726649</v>
      </c>
      <c r="R569">
        <v>0.74176410399010118</v>
      </c>
      <c r="S569">
        <v>0.33666139338484458</v>
      </c>
      <c r="T569">
        <v>0.69416178166685372</v>
      </c>
      <c r="U569">
        <v>0.7642248672340316</v>
      </c>
      <c r="V569">
        <v>0.74636694889061739</v>
      </c>
      <c r="W569">
        <v>0.70290942832487624</v>
      </c>
      <c r="X569">
        <v>0.81543915328511507</v>
      </c>
    </row>
    <row r="570" spans="1:24">
      <c r="A570" s="1" t="s">
        <v>10</v>
      </c>
      <c r="B570" s="1">
        <v>13121011416</v>
      </c>
      <c r="C570">
        <v>1.465017568832103</v>
      </c>
      <c r="D570">
        <v>1.9685629301972614</v>
      </c>
      <c r="E570">
        <v>1.2249706721208224</v>
      </c>
      <c r="F570">
        <v>0.64642768242379878</v>
      </c>
      <c r="G570">
        <v>0.3119867532506399</v>
      </c>
      <c r="H570">
        <v>1.0869469571820043</v>
      </c>
      <c r="I570">
        <v>1.1287171191514711</v>
      </c>
      <c r="J570">
        <v>0.9938723002773916</v>
      </c>
      <c r="K570">
        <v>0.97378458481817776</v>
      </c>
      <c r="L570">
        <v>1.0886201965243272</v>
      </c>
      <c r="M570">
        <v>1.638632411791471</v>
      </c>
      <c r="N570">
        <v>1.0775622682142325</v>
      </c>
      <c r="O570">
        <v>1.371643410257104</v>
      </c>
      <c r="P570">
        <v>1.2488826323989568</v>
      </c>
      <c r="Q570">
        <v>1.1572954351553626</v>
      </c>
      <c r="R570">
        <v>1.1189470975940143</v>
      </c>
      <c r="S570">
        <v>1.018759027206632</v>
      </c>
      <c r="T570">
        <v>1.3341801806654412</v>
      </c>
      <c r="U570">
        <v>0.93330995671093142</v>
      </c>
      <c r="V570">
        <v>0.85660095067472097</v>
      </c>
      <c r="W570">
        <v>0.86161453928138843</v>
      </c>
      <c r="X570">
        <v>0.99430554526066717</v>
      </c>
    </row>
    <row r="571" spans="1:24">
      <c r="A571" s="1" t="s">
        <v>10</v>
      </c>
      <c r="B571" s="1">
        <v>13121011417</v>
      </c>
      <c r="C571">
        <v>0.98799936536468502</v>
      </c>
      <c r="D571">
        <v>1.3185386587373626</v>
      </c>
      <c r="E571">
        <v>1.253723294503801</v>
      </c>
      <c r="F571">
        <v>0.58264115515103865</v>
      </c>
      <c r="G571">
        <v>0.99051065452034714</v>
      </c>
      <c r="H571">
        <v>0.96200296161958776</v>
      </c>
      <c r="I571">
        <v>1.0282352508474306</v>
      </c>
      <c r="J571">
        <v>1.1764328620066646</v>
      </c>
      <c r="K571">
        <v>0.86333886264409687</v>
      </c>
      <c r="L571">
        <v>1.1597708220486993</v>
      </c>
      <c r="M571">
        <v>1.0749408122154971</v>
      </c>
      <c r="N571">
        <v>1.1804154544866416</v>
      </c>
      <c r="O571">
        <v>1.4075506122758343</v>
      </c>
      <c r="P571">
        <v>1.0988503995941215</v>
      </c>
      <c r="Q571">
        <v>1.0915393263751187</v>
      </c>
      <c r="R571">
        <v>1.017664477249179</v>
      </c>
      <c r="S571">
        <v>1.0665141822331536</v>
      </c>
      <c r="T571">
        <v>1.1904393196430236</v>
      </c>
      <c r="U571">
        <v>0.91368119679781146</v>
      </c>
      <c r="V571">
        <v>0.82700049481876159</v>
      </c>
      <c r="W571">
        <v>0.8727258330338159</v>
      </c>
      <c r="X571">
        <v>0.95413418576417897</v>
      </c>
    </row>
    <row r="572" spans="1:24">
      <c r="A572" s="1" t="s">
        <v>10</v>
      </c>
      <c r="B572" s="1">
        <v>13121011418</v>
      </c>
      <c r="C572">
        <v>0.98799936536468502</v>
      </c>
      <c r="D572">
        <v>1.3185386587373626</v>
      </c>
      <c r="E572">
        <v>1.4597837549151438</v>
      </c>
      <c r="F572">
        <v>1.550070152121237</v>
      </c>
      <c r="G572">
        <v>1.4904756344032892</v>
      </c>
      <c r="H572">
        <v>0.27336037011986208</v>
      </c>
      <c r="I572">
        <v>1.1638857730578853</v>
      </c>
      <c r="J572">
        <v>1.2356416928377802</v>
      </c>
      <c r="K572">
        <v>1.0566188764487381</v>
      </c>
      <c r="L572">
        <v>1.1754224384486445</v>
      </c>
      <c r="M572">
        <v>1.0749408122154971</v>
      </c>
      <c r="N572">
        <v>0.88214121429665548</v>
      </c>
      <c r="O572">
        <v>1.0412971516847862</v>
      </c>
      <c r="P572">
        <v>0.79878593398445086</v>
      </c>
      <c r="Q572">
        <v>1.094305381258045</v>
      </c>
      <c r="R572">
        <v>1.1777305298170666</v>
      </c>
      <c r="S572">
        <v>1.1558943359117209</v>
      </c>
      <c r="T572">
        <v>0.94929127804534741</v>
      </c>
      <c r="U572">
        <v>0.91450688779763811</v>
      </c>
      <c r="V572">
        <v>0.8737807628148101</v>
      </c>
      <c r="W572">
        <v>0.89352210398316401</v>
      </c>
      <c r="X572">
        <v>0.88674037302373943</v>
      </c>
    </row>
    <row r="573" spans="1:24">
      <c r="A573" s="1" t="s">
        <v>10</v>
      </c>
      <c r="B573" s="1">
        <v>13121011419</v>
      </c>
      <c r="C573">
        <v>0.98799936536468502</v>
      </c>
      <c r="D573">
        <v>1.3185386587373626</v>
      </c>
      <c r="E573">
        <v>1.3783179914967059</v>
      </c>
      <c r="F573">
        <v>1.550070152121237</v>
      </c>
      <c r="G573">
        <v>1.6690345557900543</v>
      </c>
      <c r="H573">
        <v>1.0153116037778478</v>
      </c>
      <c r="I573">
        <v>0.62630777763126899</v>
      </c>
      <c r="J573">
        <v>1.0777514772881387</v>
      </c>
      <c r="K573">
        <v>0.67926265902062932</v>
      </c>
      <c r="L573">
        <v>0.91237048808974097</v>
      </c>
      <c r="M573">
        <v>1.0749408122154971</v>
      </c>
      <c r="N573">
        <v>0.98499440056906451</v>
      </c>
      <c r="O573">
        <v>0.87612402239862741</v>
      </c>
      <c r="P573">
        <v>-0.50649449141761616</v>
      </c>
      <c r="Q573">
        <v>0.90599440619549687</v>
      </c>
      <c r="R573">
        <v>1.2207971578455943</v>
      </c>
      <c r="S573">
        <v>0.88979487479950292</v>
      </c>
      <c r="T573">
        <v>0.60739118594139319</v>
      </c>
      <c r="U573">
        <v>0.85829445389493708</v>
      </c>
      <c r="V573">
        <v>0.88636724426131297</v>
      </c>
      <c r="W573">
        <v>0.83160817493951555</v>
      </c>
      <c r="X573">
        <v>0.79118931388789382</v>
      </c>
    </row>
    <row r="574" spans="1:24">
      <c r="A574" s="1" t="s">
        <v>10</v>
      </c>
      <c r="B574" s="1">
        <v>13121011420</v>
      </c>
      <c r="C574">
        <v>0.85170845008828056</v>
      </c>
      <c r="D574">
        <v>0.89793471838095895</v>
      </c>
      <c r="E574">
        <v>-0.31329462536850572</v>
      </c>
      <c r="F574">
        <v>0.60390333090862536</v>
      </c>
      <c r="G574">
        <v>0.70481638030152316</v>
      </c>
      <c r="H574">
        <v>-2.4112461340543145</v>
      </c>
      <c r="I574">
        <v>-0.79048656545570095</v>
      </c>
      <c r="J574">
        <v>-1.8432175103802313</v>
      </c>
      <c r="K574">
        <v>-1.9438232426137836</v>
      </c>
      <c r="L574">
        <v>-2.5357177900838939</v>
      </c>
      <c r="M574">
        <v>0.99978193227203427</v>
      </c>
      <c r="N574">
        <v>-2.8617147660190314</v>
      </c>
      <c r="O574">
        <v>-3.1</v>
      </c>
      <c r="P574">
        <v>0.49872146837478026</v>
      </c>
      <c r="Q574">
        <v>-1.0962089334182046</v>
      </c>
      <c r="R574">
        <v>-6.5237777885590445E-2</v>
      </c>
      <c r="S574">
        <v>-2.1075861810259693</v>
      </c>
      <c r="T574">
        <v>-1.1158028413430543</v>
      </c>
      <c r="U574">
        <v>0.2606196617038869</v>
      </c>
      <c r="V574">
        <v>0.51051578806156517</v>
      </c>
      <c r="W574">
        <v>0.13420113310829296</v>
      </c>
      <c r="X574">
        <v>0.30960706747677075</v>
      </c>
    </row>
    <row r="575" spans="1:24">
      <c r="A575" s="1" t="s">
        <v>10</v>
      </c>
      <c r="B575" s="1">
        <v>13121011421</v>
      </c>
      <c r="C575">
        <v>1.0305902763885615</v>
      </c>
      <c r="D575">
        <v>1.3758937415132366</v>
      </c>
      <c r="E575">
        <v>-0.64874188650325026</v>
      </c>
      <c r="F575">
        <v>0.4869613642418979</v>
      </c>
      <c r="G575">
        <v>0.84766351741093493</v>
      </c>
      <c r="H575">
        <v>-0.20248940409281613</v>
      </c>
      <c r="I575">
        <v>0.27964533198232949</v>
      </c>
      <c r="J575">
        <v>-0.49128253973642461</v>
      </c>
      <c r="K575">
        <v>-8.4653586016760818E-2</v>
      </c>
      <c r="L575">
        <v>-1.7582076881427806</v>
      </c>
      <c r="M575">
        <v>1.1407048321660276</v>
      </c>
      <c r="N575">
        <v>-0.12582001117295238</v>
      </c>
      <c r="O575">
        <v>-1.7953718077948995</v>
      </c>
      <c r="P575">
        <v>0.43870857525284607</v>
      </c>
      <c r="Q575">
        <v>-0.13690118309652718</v>
      </c>
      <c r="R575">
        <v>0.45278899156298491</v>
      </c>
      <c r="S575">
        <v>-0.7780479379653219</v>
      </c>
      <c r="T575">
        <v>-8.544460288724455E-2</v>
      </c>
      <c r="U575">
        <v>0.54698121598607752</v>
      </c>
      <c r="V575">
        <v>0.66191223168694713</v>
      </c>
      <c r="W575">
        <v>0.44354763120946622</v>
      </c>
      <c r="X575">
        <v>0.59756200883976585</v>
      </c>
    </row>
    <row r="576" spans="1:24">
      <c r="A576" s="1" t="s">
        <v>10</v>
      </c>
      <c r="B576" s="1">
        <v>13121011422</v>
      </c>
      <c r="C576">
        <v>0.98799936536468502</v>
      </c>
      <c r="D576">
        <v>1.3185386587373626</v>
      </c>
      <c r="E576">
        <v>1.0716233527449397</v>
      </c>
      <c r="F576">
        <v>1.550070152121237</v>
      </c>
      <c r="G576">
        <v>0.74052816457887605</v>
      </c>
      <c r="H576">
        <v>0.66907406232442368</v>
      </c>
      <c r="I576">
        <v>1.0031147837714205</v>
      </c>
      <c r="J576">
        <v>1.0382789234007281</v>
      </c>
      <c r="K576">
        <v>0.55961312666537566</v>
      </c>
      <c r="L576">
        <v>0.97152886541134742</v>
      </c>
      <c r="M576">
        <v>1.0749408122154971</v>
      </c>
      <c r="N576">
        <v>1.0055650378235463</v>
      </c>
      <c r="O576">
        <v>0.9766641880510718</v>
      </c>
      <c r="P576">
        <v>0.39369890541139563</v>
      </c>
      <c r="Q576">
        <v>0.92263260286752269</v>
      </c>
      <c r="R576">
        <v>1.0487069342347064</v>
      </c>
      <c r="S576">
        <v>0.8564736384924837</v>
      </c>
      <c r="T576">
        <v>0.86271723587537774</v>
      </c>
      <c r="U576">
        <v>0.86326109766265025</v>
      </c>
      <c r="V576">
        <v>0.83607283985221503</v>
      </c>
      <c r="W576">
        <v>0.82385525183423569</v>
      </c>
      <c r="X576">
        <v>0.86254546458687131</v>
      </c>
    </row>
    <row r="577" spans="1:24">
      <c r="A577" s="1" t="s">
        <v>10</v>
      </c>
      <c r="B577" s="1">
        <v>13121011423</v>
      </c>
      <c r="C577">
        <v>0.98799936536468502</v>
      </c>
      <c r="D577">
        <v>1.3185386587373626</v>
      </c>
      <c r="E577">
        <v>1.0716233527449397</v>
      </c>
      <c r="F577">
        <v>1.550070152121237</v>
      </c>
      <c r="G577">
        <v>0.52625745891475817</v>
      </c>
      <c r="H577">
        <v>1.0869469571820043</v>
      </c>
      <c r="I577">
        <v>0.66650052495288514</v>
      </c>
      <c r="J577">
        <v>1.1270921696474017</v>
      </c>
      <c r="K577">
        <v>1.3603446124274596</v>
      </c>
      <c r="L577">
        <v>0.88039961074579276</v>
      </c>
      <c r="M577">
        <v>1.0749408122154971</v>
      </c>
      <c r="N577">
        <v>0.95413844468734188</v>
      </c>
      <c r="O577">
        <v>1.2423774829896754</v>
      </c>
      <c r="P577">
        <v>1.4289213117647592</v>
      </c>
      <c r="Q577">
        <v>1.1091372846190297</v>
      </c>
      <c r="R577">
        <v>1.029705210002553</v>
      </c>
      <c r="S577">
        <v>1.1226121309402182</v>
      </c>
      <c r="T577">
        <v>1.1750945129143182</v>
      </c>
      <c r="U577">
        <v>0.91893433758941834</v>
      </c>
      <c r="V577">
        <v>0.83051947149142458</v>
      </c>
      <c r="W577">
        <v>0.88577826238194857</v>
      </c>
      <c r="X577">
        <v>0.94984576183852276</v>
      </c>
    </row>
    <row r="578" spans="1:24">
      <c r="A578" s="1" t="s">
        <v>10</v>
      </c>
      <c r="B578" s="1">
        <v>13121011424</v>
      </c>
      <c r="C578">
        <v>0.77504481024530236</v>
      </c>
      <c r="D578">
        <v>0.61115930450159228</v>
      </c>
      <c r="E578">
        <v>1.5987547630995382</v>
      </c>
      <c r="F578">
        <v>1.9274737718184025</v>
      </c>
      <c r="G578">
        <v>0.24056318469593416</v>
      </c>
      <c r="H578">
        <v>-4.727947171714339E-2</v>
      </c>
      <c r="I578">
        <v>1.0433075310930366</v>
      </c>
      <c r="J578">
        <v>1.3441912160281588</v>
      </c>
      <c r="K578">
        <v>1.636458917862661</v>
      </c>
      <c r="L578">
        <v>0.91099294301782363</v>
      </c>
      <c r="M578">
        <v>0.96220249230030208</v>
      </c>
      <c r="N578">
        <v>0.99527971919630553</v>
      </c>
      <c r="O578">
        <v>0.95511986683983385</v>
      </c>
      <c r="P578">
        <v>0.9488181667892861</v>
      </c>
      <c r="Q578">
        <v>1.0470004683568341</v>
      </c>
      <c r="R578">
        <v>0.87843198481952312</v>
      </c>
      <c r="S578">
        <v>1.297214358969548</v>
      </c>
      <c r="T578">
        <v>0.96535506128143189</v>
      </c>
      <c r="U578">
        <v>0.90038596739536669</v>
      </c>
      <c r="V578">
        <v>0.78630896026083485</v>
      </c>
      <c r="W578">
        <v>0.92640333509681583</v>
      </c>
      <c r="X578">
        <v>0.89122972981943693</v>
      </c>
    </row>
    <row r="579" spans="1:24">
      <c r="A579" s="1" t="s">
        <v>10</v>
      </c>
      <c r="B579" s="1">
        <v>13121011425</v>
      </c>
      <c r="C579">
        <v>1.7887084926135643</v>
      </c>
      <c r="D579">
        <v>2.1788649003754625</v>
      </c>
      <c r="E579">
        <v>1.6754284227874796</v>
      </c>
      <c r="F579">
        <v>2.1666732490912537</v>
      </c>
      <c r="G579">
        <v>1.1690695759071121</v>
      </c>
      <c r="H579">
        <v>0.64519561118970481</v>
      </c>
      <c r="I579">
        <v>1.1940303335490974</v>
      </c>
      <c r="J579">
        <v>1.4132681853311271</v>
      </c>
      <c r="K579">
        <v>1.0934341171734314</v>
      </c>
      <c r="L579">
        <v>0.87555707500218127</v>
      </c>
      <c r="M579">
        <v>1.5822632518338742</v>
      </c>
      <c r="N579">
        <v>0.89242653292389651</v>
      </c>
      <c r="O579">
        <v>1.4506392546983107</v>
      </c>
      <c r="P579">
        <v>1.2338794091184733</v>
      </c>
      <c r="Q579">
        <v>1.3208820913349939</v>
      </c>
      <c r="R579">
        <v>1.5454243693590963</v>
      </c>
      <c r="S579">
        <v>1.1274197925022467</v>
      </c>
      <c r="T579">
        <v>1.2898021121436387</v>
      </c>
      <c r="U579">
        <v>0.98214197032462036</v>
      </c>
      <c r="V579">
        <v>0.98124150216787798</v>
      </c>
      <c r="W579">
        <v>0.88689687124937433</v>
      </c>
      <c r="X579">
        <v>0.98190317524793236</v>
      </c>
    </row>
    <row r="580" spans="1:24">
      <c r="A580" s="1" t="s">
        <v>10</v>
      </c>
      <c r="B580" s="1">
        <v>13121011426</v>
      </c>
      <c r="C580">
        <v>1.7801903104087897</v>
      </c>
      <c r="D580">
        <v>2.1693057199128174</v>
      </c>
      <c r="E580">
        <v>1.7281415638229392</v>
      </c>
      <c r="F580">
        <v>2.1454110733336669</v>
      </c>
      <c r="G580">
        <v>1.2404931444618181</v>
      </c>
      <c r="H580">
        <v>1.0750077316146449</v>
      </c>
      <c r="I580">
        <v>1.1287171191514711</v>
      </c>
      <c r="J580">
        <v>1.1221581004114753</v>
      </c>
      <c r="K580">
        <v>0.69767027938297632</v>
      </c>
      <c r="L580">
        <v>0.76024894640561003</v>
      </c>
      <c r="M580">
        <v>1.5822632518338742</v>
      </c>
      <c r="N580">
        <v>-2.3961876460616817E-3</v>
      </c>
      <c r="O580">
        <v>1.2280146021821832</v>
      </c>
      <c r="P580">
        <v>1.0838471763136379</v>
      </c>
      <c r="Q580">
        <v>1.1475225031048881</v>
      </c>
      <c r="R580">
        <v>1.6096095232437353</v>
      </c>
      <c r="S580">
        <v>0.86002577540002056</v>
      </c>
      <c r="T580">
        <v>0.9729322106709084</v>
      </c>
      <c r="U580">
        <v>0.93039265305010954</v>
      </c>
      <c r="V580">
        <v>1</v>
      </c>
      <c r="W580">
        <v>0.82468173510303799</v>
      </c>
      <c r="X580">
        <v>0.89334732108693182</v>
      </c>
    </row>
    <row r="581" spans="1:24">
      <c r="A581" s="1" t="s">
        <v>10</v>
      </c>
      <c r="B581" s="1">
        <v>13121011427</v>
      </c>
      <c r="C581">
        <v>1.1668811916649673</v>
      </c>
      <c r="D581">
        <v>1.2133876736482621</v>
      </c>
      <c r="E581">
        <v>1.3016443318087645</v>
      </c>
      <c r="F581">
        <v>2.0125224748487494</v>
      </c>
      <c r="G581">
        <v>0.56196924319211095</v>
      </c>
      <c r="H581">
        <v>0.71152994844195394</v>
      </c>
      <c r="I581">
        <v>1.1231504236474272</v>
      </c>
      <c r="J581">
        <v>1.3984659776233481</v>
      </c>
      <c r="K581">
        <v>1.5076055753262334</v>
      </c>
      <c r="L581">
        <v>1.0644920297738718</v>
      </c>
      <c r="M581">
        <v>1.1970739921236246</v>
      </c>
      <c r="N581">
        <v>1.0261356750780284</v>
      </c>
      <c r="O581">
        <v>1.1418373173372307</v>
      </c>
      <c r="P581">
        <v>1.0088310599112202</v>
      </c>
      <c r="Q581">
        <v>1.1909533440346654</v>
      </c>
      <c r="R581">
        <v>1.1558693267503191</v>
      </c>
      <c r="S581">
        <v>1.3235211942411511</v>
      </c>
      <c r="T581">
        <v>1.0934695111125259</v>
      </c>
      <c r="U581">
        <v>0.94335712989110576</v>
      </c>
      <c r="V581">
        <v>0.86739169454098142</v>
      </c>
      <c r="W581">
        <v>0.93252420255577739</v>
      </c>
      <c r="X581">
        <v>0.92703396519310044</v>
      </c>
    </row>
    <row r="582" spans="1:24">
      <c r="A582" s="1" t="s">
        <v>10</v>
      </c>
      <c r="B582" s="1">
        <v>13121011503</v>
      </c>
      <c r="C582">
        <v>1.4053902933986755</v>
      </c>
      <c r="D582">
        <v>1.8825303060334508</v>
      </c>
      <c r="E582">
        <v>1.8239836384328663</v>
      </c>
      <c r="F582">
        <v>1.2949240430301958</v>
      </c>
      <c r="G582">
        <v>9.7716047586522026E-2</v>
      </c>
      <c r="H582">
        <v>1.0988861827493639</v>
      </c>
      <c r="I582">
        <v>0.86746426156096601</v>
      </c>
      <c r="J582">
        <v>1.166564723534812</v>
      </c>
      <c r="K582">
        <v>1.5904398669567941</v>
      </c>
      <c r="L582">
        <v>0.96307766865111799</v>
      </c>
      <c r="M582">
        <v>1.5728683918409403</v>
      </c>
      <c r="N582">
        <v>1.0055650378235463</v>
      </c>
      <c r="O582">
        <v>1.4793650163132945</v>
      </c>
      <c r="P582">
        <v>1.3389019720818578</v>
      </c>
      <c r="Q582">
        <v>1.2664434496379096</v>
      </c>
      <c r="R582">
        <v>1.2101278246845772</v>
      </c>
      <c r="S582">
        <v>1.2400274197142414</v>
      </c>
      <c r="T582">
        <v>1.3491751045149096</v>
      </c>
      <c r="U582">
        <v>0.9658915709672079</v>
      </c>
      <c r="V582">
        <v>0.88324906737992948</v>
      </c>
      <c r="W582">
        <v>0.91309752799567589</v>
      </c>
      <c r="X582">
        <v>0.99849618717205468</v>
      </c>
    </row>
    <row r="583" spans="1:24">
      <c r="A583" s="1" t="s">
        <v>10</v>
      </c>
      <c r="B583" s="1">
        <v>13121011504</v>
      </c>
      <c r="C583">
        <v>1.7461175815896879</v>
      </c>
      <c r="D583">
        <v>1.7582609600190588</v>
      </c>
      <c r="E583">
        <v>1.1195443900499034</v>
      </c>
      <c r="F583">
        <v>1.3587105703029561</v>
      </c>
      <c r="G583">
        <v>0.34769853752799279</v>
      </c>
      <c r="H583">
        <v>1.0033723782104884</v>
      </c>
      <c r="I583">
        <v>1.1488134928122793</v>
      </c>
      <c r="J583">
        <v>1.2899164544329695</v>
      </c>
      <c r="K583">
        <v>1.397159853152153</v>
      </c>
      <c r="L583">
        <v>0.81940732372721659</v>
      </c>
      <c r="M583">
        <v>1.638632411791471</v>
      </c>
      <c r="N583">
        <v>0.95413844468734188</v>
      </c>
      <c r="O583">
        <v>1.3788248506608503</v>
      </c>
      <c r="P583">
        <v>1.1588632927160556</v>
      </c>
      <c r="Q583">
        <v>1.221076966666127</v>
      </c>
      <c r="R583">
        <v>1.2117882729303382</v>
      </c>
      <c r="S583">
        <v>1.168827877104113</v>
      </c>
      <c r="T583">
        <v>1.2826147499639298</v>
      </c>
      <c r="U583">
        <v>0.95234928844967359</v>
      </c>
      <c r="V583">
        <v>0.88373434338120604</v>
      </c>
      <c r="W583">
        <v>0.8965313785916954</v>
      </c>
      <c r="X583">
        <v>0.97989451808601702</v>
      </c>
    </row>
    <row r="584" spans="1:24">
      <c r="A584" s="1" t="s">
        <v>10</v>
      </c>
      <c r="B584" s="1">
        <v>13121011505</v>
      </c>
      <c r="C584">
        <v>1.2605811959174951</v>
      </c>
      <c r="D584">
        <v>1.6913466967805397</v>
      </c>
      <c r="E584">
        <v>1.6514679041349978</v>
      </c>
      <c r="F584">
        <v>0.49759245212069148</v>
      </c>
      <c r="G584">
        <v>0.49054567463740495</v>
      </c>
      <c r="H584">
        <v>1.0033723782104884</v>
      </c>
      <c r="I584">
        <v>1.1086207454906631</v>
      </c>
      <c r="J584">
        <v>1.3244549390844536</v>
      </c>
      <c r="K584">
        <v>1.6456627280438341</v>
      </c>
      <c r="L584">
        <v>1.0534970227888134</v>
      </c>
      <c r="M584">
        <v>1.4225506319540147</v>
      </c>
      <c r="N584">
        <v>1.1289888613504371</v>
      </c>
      <c r="O584">
        <v>1.5583608607545012</v>
      </c>
      <c r="P584">
        <v>0.67876014774058258</v>
      </c>
      <c r="Q584">
        <v>1.2129579619959381</v>
      </c>
      <c r="R584">
        <v>1.1005038638988971</v>
      </c>
      <c r="S584">
        <v>1.3412048966390338</v>
      </c>
      <c r="T584">
        <v>1.1971651254498838</v>
      </c>
      <c r="U584">
        <v>0.94992569623351575</v>
      </c>
      <c r="V584">
        <v>0.85121080453736053</v>
      </c>
      <c r="W584">
        <v>0.93663870730116583</v>
      </c>
      <c r="X584">
        <v>0.95601385144204631</v>
      </c>
    </row>
    <row r="585" spans="1:24">
      <c r="A585" s="1" t="s">
        <v>10</v>
      </c>
      <c r="B585" s="1">
        <v>13121011506</v>
      </c>
      <c r="C585">
        <v>0.98799936536468502</v>
      </c>
      <c r="D585">
        <v>1.3185386587373626</v>
      </c>
      <c r="E585">
        <v>1.6610521115959906</v>
      </c>
      <c r="F585">
        <v>1.2683463233332124</v>
      </c>
      <c r="G585">
        <v>-0.22369001090965512</v>
      </c>
      <c r="H585">
        <v>1.0391900549125666</v>
      </c>
      <c r="I585">
        <v>1.0784761849994509</v>
      </c>
      <c r="J585">
        <v>1.1221581004114753</v>
      </c>
      <c r="K585">
        <v>1.5904398669567941</v>
      </c>
      <c r="L585">
        <v>1.2379781968678631</v>
      </c>
      <c r="M585">
        <v>1.0749408122154971</v>
      </c>
      <c r="N585">
        <v>1.1804154544866416</v>
      </c>
      <c r="O585">
        <v>1.3931877314683423</v>
      </c>
      <c r="P585">
        <v>0.99382783663073682</v>
      </c>
      <c r="Q585">
        <v>1.1653368785152407</v>
      </c>
      <c r="R585">
        <v>1.0185589554333734</v>
      </c>
      <c r="S585">
        <v>1.3168587214120444</v>
      </c>
      <c r="T585">
        <v>1.1605929587003043</v>
      </c>
      <c r="U585">
        <v>0.93571039621372365</v>
      </c>
      <c r="V585">
        <v>0.82726191145584316</v>
      </c>
      <c r="W585">
        <v>0.93097403079566798</v>
      </c>
      <c r="X585">
        <v>0.94579300228605201</v>
      </c>
    </row>
    <row r="586" spans="1:24">
      <c r="A586" s="1" t="s">
        <v>10</v>
      </c>
      <c r="B586" s="1">
        <v>13121011610</v>
      </c>
      <c r="C586">
        <v>1.5076084798559795</v>
      </c>
      <c r="D586">
        <v>1.9303262083466786</v>
      </c>
      <c r="E586">
        <v>1.2297627758513192</v>
      </c>
      <c r="F586">
        <v>1.4384437293939063</v>
      </c>
      <c r="G586">
        <v>1.5261874186806421</v>
      </c>
      <c r="H586">
        <v>0.90785857367161271</v>
      </c>
      <c r="I586">
        <v>0.54592228298803669</v>
      </c>
      <c r="J586">
        <v>0.69782814612181354</v>
      </c>
      <c r="K586">
        <v>0.49518645539716177</v>
      </c>
      <c r="L586">
        <v>0.48135945331803665</v>
      </c>
      <c r="M586">
        <v>1.638632411791471</v>
      </c>
      <c r="N586">
        <v>0.94385312606010097</v>
      </c>
      <c r="O586">
        <v>1.0269342708772942</v>
      </c>
      <c r="P586">
        <v>1.1288568461550885</v>
      </c>
      <c r="Q586">
        <v>1.0135698290216568</v>
      </c>
      <c r="R586">
        <v>1.298015638398311</v>
      </c>
      <c r="S586">
        <v>0.55812468494567069</v>
      </c>
      <c r="T586">
        <v>1.1845691637209885</v>
      </c>
      <c r="U586">
        <v>0.89040663611459836</v>
      </c>
      <c r="V586">
        <v>0.90893481031640566</v>
      </c>
      <c r="W586">
        <v>0.75443776461747558</v>
      </c>
      <c r="X586">
        <v>0.95249364916124502</v>
      </c>
    </row>
    <row r="587" spans="1:24">
      <c r="A587" s="1" t="s">
        <v>10</v>
      </c>
      <c r="B587" s="1">
        <v>13121011611</v>
      </c>
      <c r="C587">
        <v>1.4309448400130014</v>
      </c>
      <c r="D587">
        <v>1.9112078474213872</v>
      </c>
      <c r="E587">
        <v>0.95661286321302708</v>
      </c>
      <c r="F587">
        <v>0.89094270363604688</v>
      </c>
      <c r="G587">
        <v>0.63339281174681705</v>
      </c>
      <c r="H587">
        <v>-0.6561799756524751</v>
      </c>
      <c r="I587">
        <v>-3.6872553175397872E-2</v>
      </c>
      <c r="J587">
        <v>0.18961901482140464</v>
      </c>
      <c r="K587">
        <v>0.50439026557833533</v>
      </c>
      <c r="L587">
        <v>0.17711636994977462</v>
      </c>
      <c r="M587">
        <v>1.6104478318126725</v>
      </c>
      <c r="N587">
        <v>-2.2966824900543404E-2</v>
      </c>
      <c r="O587">
        <v>0.12925422040903906</v>
      </c>
      <c r="P587">
        <v>1.4889342048866931</v>
      </c>
      <c r="Q587">
        <v>0.60821888385944589</v>
      </c>
      <c r="R587">
        <v>0.73286407674320098</v>
      </c>
      <c r="S587">
        <v>0.29037521678317152</v>
      </c>
      <c r="T587">
        <v>0.80141735805196523</v>
      </c>
      <c r="U587">
        <v>0.76940591799522262</v>
      </c>
      <c r="V587">
        <v>0.74376586231977482</v>
      </c>
      <c r="W587">
        <v>0.69213992491498688</v>
      </c>
      <c r="X587">
        <v>0.84541394463061426</v>
      </c>
    </row>
    <row r="588" spans="1:24">
      <c r="A588" s="1" t="s">
        <v>10</v>
      </c>
      <c r="B588" s="1">
        <v>13121011612</v>
      </c>
      <c r="C588">
        <v>1.7887084926135643</v>
      </c>
      <c r="D588">
        <v>2.1788649003754625</v>
      </c>
      <c r="E588">
        <v>1.6562600078654939</v>
      </c>
      <c r="F588">
        <v>2.1666732490912537</v>
      </c>
      <c r="G588">
        <v>0.88337530168828815</v>
      </c>
      <c r="H588">
        <v>1.1227646338840829</v>
      </c>
      <c r="I588">
        <v>1.0387004374312965</v>
      </c>
      <c r="J588">
        <v>1.4083341160952008</v>
      </c>
      <c r="K588">
        <v>1.6180512975003143</v>
      </c>
      <c r="L588">
        <v>1.02685885060057</v>
      </c>
      <c r="M588">
        <v>1.5822632518338742</v>
      </c>
      <c r="N588">
        <v>0.94385312606010097</v>
      </c>
      <c r="O588">
        <v>1.1705630789522152</v>
      </c>
      <c r="P588">
        <v>0.64875370117961551</v>
      </c>
      <c r="Q588">
        <v>1.3284488094897842</v>
      </c>
      <c r="R588">
        <v>1.5479067175642061</v>
      </c>
      <c r="S588">
        <v>1.351081421398695</v>
      </c>
      <c r="T588">
        <v>1.0863582895064516</v>
      </c>
      <c r="U588">
        <v>0.98440070030037063</v>
      </c>
      <c r="V588">
        <v>0.98196698338286137</v>
      </c>
      <c r="W588">
        <v>0.93893669937755586</v>
      </c>
      <c r="X588">
        <v>0.92504658709083454</v>
      </c>
    </row>
    <row r="589" spans="1:24">
      <c r="A589" s="1" t="s">
        <v>10</v>
      </c>
      <c r="B589" s="1">
        <v>13121011613</v>
      </c>
      <c r="C589">
        <v>1.5246448442655305</v>
      </c>
      <c r="D589">
        <v>2.0641547348237168</v>
      </c>
      <c r="E589">
        <v>1.6658442153264867</v>
      </c>
      <c r="F589">
        <v>1.6351188551515843</v>
      </c>
      <c r="G589">
        <v>0.3119867532506399</v>
      </c>
      <c r="H589">
        <v>-0.11891482512130006</v>
      </c>
      <c r="I589">
        <v>0.19423574392389517</v>
      </c>
      <c r="J589">
        <v>0.70769628459366618</v>
      </c>
      <c r="K589">
        <v>0.97378458481817776</v>
      </c>
      <c r="L589">
        <v>0.51265423492116646</v>
      </c>
      <c r="M589">
        <v>1.6480272717844033</v>
      </c>
      <c r="N589">
        <v>0.97470908194182382</v>
      </c>
      <c r="O589">
        <v>-9.3370432107088022E-2</v>
      </c>
      <c r="P589">
        <v>-0.10140746284456092</v>
      </c>
      <c r="Q589">
        <v>0.79264981910728993</v>
      </c>
      <c r="R589">
        <v>1.0395814745172218</v>
      </c>
      <c r="S589">
        <v>0.73137836811100343</v>
      </c>
      <c r="T589">
        <v>0.60698961469364454</v>
      </c>
      <c r="U589">
        <v>0.82446012688447734</v>
      </c>
      <c r="V589">
        <v>0.83340586928398652</v>
      </c>
      <c r="W589">
        <v>0.79474906852321892</v>
      </c>
      <c r="X589">
        <v>0.79107708648893416</v>
      </c>
    </row>
    <row r="590" spans="1:24">
      <c r="A590" s="1" t="s">
        <v>10</v>
      </c>
      <c r="B590" s="1">
        <v>13121011614</v>
      </c>
      <c r="C590">
        <v>1.567235755289407</v>
      </c>
      <c r="D590">
        <v>1.6053140726167292</v>
      </c>
      <c r="E590">
        <v>0.82722606248962549</v>
      </c>
      <c r="F590">
        <v>1.289608499090799</v>
      </c>
      <c r="G590">
        <v>0.56196924319211095</v>
      </c>
      <c r="H590">
        <v>-1.0382351938079779</v>
      </c>
      <c r="I590">
        <v>0.58611503030965284</v>
      </c>
      <c r="J590">
        <v>0.86558650014330774</v>
      </c>
      <c r="K590">
        <v>1.0750264968110848</v>
      </c>
      <c r="L590">
        <v>0.92927288161019994</v>
      </c>
      <c r="M590">
        <v>1.5352889518692097</v>
      </c>
      <c r="N590">
        <v>1.1804154544866416</v>
      </c>
      <c r="O590">
        <v>0.63195504867126195</v>
      </c>
      <c r="P590">
        <v>0.96382139006976975</v>
      </c>
      <c r="Q590">
        <v>0.93527263482939393</v>
      </c>
      <c r="R590">
        <v>0.7713190670257638</v>
      </c>
      <c r="S590">
        <v>0.95662862618819755</v>
      </c>
      <c r="T590">
        <v>1.0778702112742207</v>
      </c>
      <c r="U590">
        <v>0.86703425512704502</v>
      </c>
      <c r="V590">
        <v>0.75500456485753353</v>
      </c>
      <c r="W590">
        <v>0.84715852639045464</v>
      </c>
      <c r="X590">
        <v>0.92267441789916604</v>
      </c>
    </row>
    <row r="591" spans="1:24">
      <c r="A591" s="1" t="s">
        <v>10</v>
      </c>
      <c r="B591" s="1">
        <v>13121011615</v>
      </c>
      <c r="C591">
        <v>1.7887084926135643</v>
      </c>
      <c r="D591">
        <v>1.7295834186311225</v>
      </c>
      <c r="E591">
        <v>1.0284944191704724</v>
      </c>
      <c r="F591">
        <v>1.3374483945453692</v>
      </c>
      <c r="G591">
        <v>0.63339281174681705</v>
      </c>
      <c r="H591">
        <v>1.1705215361535206</v>
      </c>
      <c r="I591">
        <v>1.1638857730578853</v>
      </c>
      <c r="J591">
        <v>1.2899164544329695</v>
      </c>
      <c r="K591">
        <v>1.516809385507407</v>
      </c>
      <c r="L591">
        <v>1.0222360459727244</v>
      </c>
      <c r="M591">
        <v>1.638632411791471</v>
      </c>
      <c r="N591">
        <v>1.0672769495869918</v>
      </c>
      <c r="O591">
        <v>1.3285547678346277</v>
      </c>
      <c r="P591">
        <v>0.79878593398445086</v>
      </c>
      <c r="Q591">
        <v>1.2497365169989691</v>
      </c>
      <c r="R591">
        <v>1.2645764065598217</v>
      </c>
      <c r="S591">
        <v>1.2763206286377002</v>
      </c>
      <c r="T591">
        <v>1.2083125157993855</v>
      </c>
      <c r="U591">
        <v>0.96090440892648565</v>
      </c>
      <c r="V591">
        <v>0.89916199339557179</v>
      </c>
      <c r="W591">
        <v>0.92154194630701447</v>
      </c>
      <c r="X591">
        <v>0.95912922046093418</v>
      </c>
    </row>
    <row r="592" spans="1:24">
      <c r="A592" s="1" t="s">
        <v>10</v>
      </c>
      <c r="B592" s="1">
        <v>13121011616</v>
      </c>
      <c r="C592">
        <v>1.4394630222177773</v>
      </c>
      <c r="D592">
        <v>1.7104650577058311</v>
      </c>
      <c r="E592">
        <v>0.82243395875912939</v>
      </c>
      <c r="F592">
        <v>1.3321328506059724</v>
      </c>
      <c r="G592">
        <v>0.70481638030152316</v>
      </c>
      <c r="H592">
        <v>-0.27412475749697279</v>
      </c>
      <c r="I592">
        <v>0.95287384961940025</v>
      </c>
      <c r="J592">
        <v>-0.11135920857009972</v>
      </c>
      <c r="K592">
        <v>0.4123521637666015</v>
      </c>
      <c r="L592">
        <v>0.53206663387941355</v>
      </c>
      <c r="M592">
        <v>1.563473531848008</v>
      </c>
      <c r="N592">
        <v>0.93356780743285994</v>
      </c>
      <c r="O592">
        <v>0.69658801230497636</v>
      </c>
      <c r="P592">
        <v>1.0388375064721873</v>
      </c>
      <c r="Q592">
        <v>0.76374681291228652</v>
      </c>
      <c r="R592">
        <v>0.95543719453038001</v>
      </c>
      <c r="S592">
        <v>0.27768652969197177</v>
      </c>
      <c r="T592">
        <v>1.0581167145145078</v>
      </c>
      <c r="U592">
        <v>0.81583233275412292</v>
      </c>
      <c r="V592">
        <v>0.80881419662779019</v>
      </c>
      <c r="W592">
        <v>0.68918762103230324</v>
      </c>
      <c r="X592">
        <v>0.91715389427072203</v>
      </c>
    </row>
    <row r="593" spans="1:24">
      <c r="A593" s="1" t="s">
        <v>10</v>
      </c>
      <c r="B593" s="1">
        <v>13121011617</v>
      </c>
      <c r="C593">
        <v>1.5501993908798561</v>
      </c>
      <c r="D593">
        <v>1.9781221106599065</v>
      </c>
      <c r="E593">
        <v>1.6418836966740051</v>
      </c>
      <c r="F593">
        <v>1.9540514915153862</v>
      </c>
      <c r="G593">
        <v>-0.22369001090965512</v>
      </c>
      <c r="H593">
        <v>1.18246076172088</v>
      </c>
      <c r="I593">
        <v>0.99306659694101651</v>
      </c>
      <c r="J593">
        <v>0.9938723002773916</v>
      </c>
      <c r="K593">
        <v>1.0290074459052179</v>
      </c>
      <c r="L593">
        <v>1.0771772761109764</v>
      </c>
      <c r="M593">
        <v>1.6104478318126725</v>
      </c>
      <c r="N593">
        <v>1.1084182240959553</v>
      </c>
      <c r="O593">
        <v>1.1705630789522152</v>
      </c>
      <c r="P593">
        <v>0.34868923556994497</v>
      </c>
      <c r="Q593">
        <v>1.129822265289856</v>
      </c>
      <c r="R593">
        <v>1.2965848624973424</v>
      </c>
      <c r="S593">
        <v>1.0333523407645286</v>
      </c>
      <c r="T593">
        <v>1.0595295926076971</v>
      </c>
      <c r="U593">
        <v>0.92510898093323424</v>
      </c>
      <c r="V593">
        <v>0.90851665744129051</v>
      </c>
      <c r="W593">
        <v>0.8650099966654764</v>
      </c>
      <c r="X593">
        <v>0.91754875230484345</v>
      </c>
    </row>
    <row r="594" spans="1:24">
      <c r="A594" s="1" t="s">
        <v>10</v>
      </c>
      <c r="B594" s="1">
        <v>13121011618</v>
      </c>
      <c r="C594">
        <v>1.4309448400130014</v>
      </c>
      <c r="D594">
        <v>1.5957548921540843</v>
      </c>
      <c r="E594">
        <v>1.6227152817520201</v>
      </c>
      <c r="F594">
        <v>2.6184944839399731</v>
      </c>
      <c r="G594">
        <v>-1.187908186398186</v>
      </c>
      <c r="H594">
        <v>0.31089729530364013</v>
      </c>
      <c r="I594">
        <v>0.9227292891281883</v>
      </c>
      <c r="J594">
        <v>1.1714987927707385</v>
      </c>
      <c r="K594">
        <v>1.9401846538413825</v>
      </c>
      <c r="L594">
        <v>0.73489535612492163</v>
      </c>
      <c r="M594">
        <v>1.5352889518692097</v>
      </c>
      <c r="N594">
        <v>0.82042930253321023</v>
      </c>
      <c r="O594">
        <v>0.38778607494389661</v>
      </c>
      <c r="P594">
        <v>0.81378915726493439</v>
      </c>
      <c r="Q594">
        <v>1.0721067636753416</v>
      </c>
      <c r="R594">
        <v>1.0448039851275317</v>
      </c>
      <c r="S594">
        <v>1.2821929342456808</v>
      </c>
      <c r="T594">
        <v>0.88932337165281272</v>
      </c>
      <c r="U594">
        <v>0.9078804109118136</v>
      </c>
      <c r="V594">
        <v>0.83493217946683362</v>
      </c>
      <c r="W594">
        <v>0.9229082681748435</v>
      </c>
      <c r="X594">
        <v>0.86998110005980067</v>
      </c>
    </row>
    <row r="595" spans="1:24">
      <c r="A595" s="1" t="s">
        <v>10</v>
      </c>
      <c r="B595" s="1">
        <v>13121011619</v>
      </c>
      <c r="C595">
        <v>1.4309448400130014</v>
      </c>
      <c r="D595">
        <v>1.5957548921540843</v>
      </c>
      <c r="E595">
        <v>1.5316653108725891</v>
      </c>
      <c r="F595">
        <v>2.6184944839399731</v>
      </c>
      <c r="G595">
        <v>0.49054567463740495</v>
      </c>
      <c r="H595">
        <v>1.0391900549125666</v>
      </c>
      <c r="I595">
        <v>1.0533557179234407</v>
      </c>
      <c r="J595">
        <v>0.91986126173849714</v>
      </c>
      <c r="K595">
        <v>1.9493884640225556</v>
      </c>
      <c r="L595">
        <v>0.97152886541134742</v>
      </c>
      <c r="M595">
        <v>1.5352889518692097</v>
      </c>
      <c r="N595">
        <v>0.74843207214252394</v>
      </c>
      <c r="O595">
        <v>0.69658801230497636</v>
      </c>
      <c r="P595">
        <v>0.24366667260656036</v>
      </c>
      <c r="Q595">
        <v>1.1601773894192562</v>
      </c>
      <c r="R595">
        <v>1.3942787106361514</v>
      </c>
      <c r="S595">
        <v>1.2802595303908</v>
      </c>
      <c r="T595">
        <v>0.80599392723081764</v>
      </c>
      <c r="U595">
        <v>0.93417024466555487</v>
      </c>
      <c r="V595">
        <v>0.93706827300362505</v>
      </c>
      <c r="W595">
        <v>0.92245841897716563</v>
      </c>
      <c r="X595">
        <v>0.8466929616368889</v>
      </c>
    </row>
    <row r="596" spans="1:24">
      <c r="A596" s="1" t="s">
        <v>10</v>
      </c>
      <c r="B596" s="1">
        <v>13121011620</v>
      </c>
      <c r="C596">
        <v>1.4139084756034503</v>
      </c>
      <c r="D596">
        <v>1.8538527646455145</v>
      </c>
      <c r="E596">
        <v>1.6227152817520201</v>
      </c>
      <c r="F596">
        <v>2.3155084793943614</v>
      </c>
      <c r="G596">
        <v>0.13342783186387491</v>
      </c>
      <c r="H596">
        <v>1.1227646338840829</v>
      </c>
      <c r="I596">
        <v>1.083500278414653</v>
      </c>
      <c r="J596">
        <v>0.93959753868220219</v>
      </c>
      <c r="K596">
        <v>0.24668358050548095</v>
      </c>
      <c r="L596">
        <v>0.9884312589318065</v>
      </c>
      <c r="M596">
        <v>1.6198426918056048</v>
      </c>
      <c r="N596">
        <v>0.82042930253321023</v>
      </c>
      <c r="O596">
        <v>0.81149105876491301</v>
      </c>
      <c r="P596">
        <v>0.78378271070396732</v>
      </c>
      <c r="Q596">
        <v>1.0324862721190586</v>
      </c>
      <c r="R596">
        <v>1.3636682493654224</v>
      </c>
      <c r="S596">
        <v>0.72490412603983001</v>
      </c>
      <c r="T596">
        <v>1.0088864409519238</v>
      </c>
      <c r="U596">
        <v>0.89605335589252788</v>
      </c>
      <c r="V596">
        <v>0.92812218131988067</v>
      </c>
      <c r="W596">
        <v>0.79324269281493831</v>
      </c>
      <c r="X596">
        <v>0.90339547510357521</v>
      </c>
    </row>
    <row r="597" spans="1:24">
      <c r="A597" s="1" t="s">
        <v>10</v>
      </c>
      <c r="B597" s="1">
        <v>13121011621</v>
      </c>
      <c r="C597">
        <v>1.4309448400130014</v>
      </c>
      <c r="D597">
        <v>1.5957548921540843</v>
      </c>
      <c r="E597">
        <v>1.5220811034115962</v>
      </c>
      <c r="F597">
        <v>2.6184944839399731</v>
      </c>
      <c r="G597">
        <v>1.3119167130165243</v>
      </c>
      <c r="H597">
        <v>0.94367625037369107</v>
      </c>
      <c r="I597">
        <v>1.1086207454906631</v>
      </c>
      <c r="J597">
        <v>1.2948505236688959</v>
      </c>
      <c r="K597">
        <v>1.0013960153616976</v>
      </c>
      <c r="L597">
        <v>1.2720872269921493</v>
      </c>
      <c r="M597">
        <v>1.5352889518692097</v>
      </c>
      <c r="N597">
        <v>1.1602253740213677</v>
      </c>
      <c r="O597">
        <v>1.1992888405671991</v>
      </c>
      <c r="P597">
        <v>1.3839116419233086</v>
      </c>
      <c r="Q597">
        <v>1.3378739077993413</v>
      </c>
      <c r="R597">
        <v>1.5044984326285049</v>
      </c>
      <c r="S597">
        <v>1.1894445886742477</v>
      </c>
      <c r="T597">
        <v>1.3196787020952714</v>
      </c>
      <c r="U597">
        <v>0.98721417261963651</v>
      </c>
      <c r="V597">
        <v>0.96928065064731961</v>
      </c>
      <c r="W597">
        <v>0.9013283128354983</v>
      </c>
      <c r="X597">
        <v>0.99025280684843475</v>
      </c>
    </row>
    <row r="598" spans="1:24">
      <c r="A598" s="1" t="s">
        <v>10</v>
      </c>
      <c r="B598" s="1">
        <v>13121011622</v>
      </c>
      <c r="C598">
        <v>1.8909266790708683</v>
      </c>
      <c r="D598">
        <v>2.2553383440766281</v>
      </c>
      <c r="E598">
        <v>1.6993889414399614</v>
      </c>
      <c r="F598">
        <v>2.1613577051518575</v>
      </c>
      <c r="G598">
        <v>0.45483389036005206</v>
      </c>
      <c r="H598">
        <v>0.95561547594105045</v>
      </c>
      <c r="I598">
        <v>0.87248835497616806</v>
      </c>
      <c r="J598">
        <v>1.2159054158940752</v>
      </c>
      <c r="K598">
        <v>0.66085503865828266</v>
      </c>
      <c r="L598">
        <v>0.95590260260168303</v>
      </c>
      <c r="M598">
        <v>1.657422131777337</v>
      </c>
      <c r="N598">
        <v>0.89242653292389651</v>
      </c>
      <c r="O598">
        <v>1.1202929961259926</v>
      </c>
      <c r="P598">
        <v>0.37869568213091215</v>
      </c>
      <c r="Q598">
        <v>1.1421410416453692</v>
      </c>
      <c r="R598">
        <v>1.4699927701452264</v>
      </c>
      <c r="S598">
        <v>0.94422101905134692</v>
      </c>
      <c r="T598">
        <v>1.0122093357395345</v>
      </c>
      <c r="U598">
        <v>0.92878624085617012</v>
      </c>
      <c r="V598">
        <v>0.95919616294706633</v>
      </c>
      <c r="W598">
        <v>0.84427162198012029</v>
      </c>
      <c r="X598">
        <v>0.90432412684625063</v>
      </c>
    </row>
    <row r="599" spans="1:24">
      <c r="A599" s="1" t="s">
        <v>10</v>
      </c>
      <c r="B599" s="1">
        <v>13121011623</v>
      </c>
      <c r="C599">
        <v>1.7205630349753622</v>
      </c>
      <c r="D599">
        <v>2.1597465394501727</v>
      </c>
      <c r="E599">
        <v>1.7473099787449249</v>
      </c>
      <c r="F599">
        <v>1.9115271400002127</v>
      </c>
      <c r="G599">
        <v>-0.18797822663230224</v>
      </c>
      <c r="H599">
        <v>0.93173702480633169</v>
      </c>
      <c r="I599">
        <v>0.77703058008732961</v>
      </c>
      <c r="J599">
        <v>0.91986126173849714</v>
      </c>
      <c r="K599">
        <v>0.403148353585428</v>
      </c>
      <c r="L599">
        <v>1.09829681681479</v>
      </c>
      <c r="M599">
        <v>1.6480272717844033</v>
      </c>
      <c r="N599">
        <v>0.92328248880561925</v>
      </c>
      <c r="O599">
        <v>0.61041072746002378</v>
      </c>
      <c r="P599">
        <v>0.75377626414300025</v>
      </c>
      <c r="Q599">
        <v>1.0284176379092156</v>
      </c>
      <c r="R599">
        <v>1.2942765816331472</v>
      </c>
      <c r="S599">
        <v>0.80710214404623837</v>
      </c>
      <c r="T599">
        <v>0.98387418804826154</v>
      </c>
      <c r="U599">
        <v>0.89483883384186624</v>
      </c>
      <c r="V599">
        <v>0.90784204845515715</v>
      </c>
      <c r="W599">
        <v>0.81236788094236223</v>
      </c>
      <c r="X599">
        <v>0.89640528319806412</v>
      </c>
    </row>
    <row r="600" spans="1:24">
      <c r="A600" s="1" t="s">
        <v>10</v>
      </c>
      <c r="B600" s="1">
        <v>13121011624</v>
      </c>
      <c r="C600">
        <v>1.7716721282040135</v>
      </c>
      <c r="D600">
        <v>2.1979832613007537</v>
      </c>
      <c r="E600">
        <v>1.6035468668300343</v>
      </c>
      <c r="F600">
        <v>2.0975711778790971</v>
      </c>
      <c r="G600">
        <v>-0.79507855934730309</v>
      </c>
      <c r="H600">
        <v>1.1943999872882394</v>
      </c>
      <c r="I600">
        <v>1.1739339598882894</v>
      </c>
      <c r="J600">
        <v>1.1616306542988857</v>
      </c>
      <c r="K600">
        <v>2.2070951490954105</v>
      </c>
      <c r="L600">
        <v>0.67413125141887142</v>
      </c>
      <c r="M600">
        <v>1.6668169917702693</v>
      </c>
      <c r="N600">
        <v>1.1084182240959553</v>
      </c>
      <c r="O600">
        <v>0.6175921678637698</v>
      </c>
      <c r="P600">
        <v>1.2488826323989568</v>
      </c>
      <c r="Q600">
        <v>1.2762073561031515</v>
      </c>
      <c r="R600">
        <v>1.3205755460061608</v>
      </c>
      <c r="S600">
        <v>1.3476190182710559</v>
      </c>
      <c r="T600">
        <v>1.1604275040322378</v>
      </c>
      <c r="U600">
        <v>0.96880618041377498</v>
      </c>
      <c r="V600">
        <v>0.91552807920091017</v>
      </c>
      <c r="W600">
        <v>0.93813109465866917</v>
      </c>
      <c r="X600">
        <v>0.94574676255363366</v>
      </c>
    </row>
    <row r="601" spans="1:24">
      <c r="A601" s="1" t="s">
        <v>10</v>
      </c>
      <c r="B601" s="1">
        <v>13121011625</v>
      </c>
      <c r="C601">
        <v>1.7205630349753622</v>
      </c>
      <c r="D601">
        <v>2.1501873589875262</v>
      </c>
      <c r="E601">
        <v>1.6466758004045019</v>
      </c>
      <c r="F601">
        <v>1.991260299091163</v>
      </c>
      <c r="G601">
        <v>0.99051065452034714</v>
      </c>
      <c r="H601">
        <v>4.7743055229445229E-4</v>
      </c>
      <c r="I601">
        <v>0.84736788790015793</v>
      </c>
      <c r="J601">
        <v>0.98893823104146517</v>
      </c>
      <c r="K601">
        <v>0.98298839499935087</v>
      </c>
      <c r="L601">
        <v>0.97152886541134742</v>
      </c>
      <c r="M601">
        <v>1.6198426918056048</v>
      </c>
      <c r="N601">
        <v>0.77928802802424657</v>
      </c>
      <c r="O601">
        <v>0.57450352544129357</v>
      </c>
      <c r="P601">
        <v>0.96382139006976975</v>
      </c>
      <c r="Q601">
        <v>1.1002691734126826</v>
      </c>
      <c r="R601">
        <v>1.3352917809187645</v>
      </c>
      <c r="S601">
        <v>0.98115183048405452</v>
      </c>
      <c r="T601">
        <v>0.98436390883522862</v>
      </c>
      <c r="U601">
        <v>0.91628713067615675</v>
      </c>
      <c r="V601">
        <v>0.91982898749508091</v>
      </c>
      <c r="W601">
        <v>0.85286439262690028</v>
      </c>
      <c r="X601">
        <v>0.89654214581072855</v>
      </c>
    </row>
    <row r="602" spans="1:24">
      <c r="A602" s="1" t="s">
        <v>10</v>
      </c>
      <c r="B602" s="1">
        <v>13121011626</v>
      </c>
      <c r="C602">
        <v>1.5076084798559795</v>
      </c>
      <c r="D602">
        <v>2.0641547348237168</v>
      </c>
      <c r="E602">
        <v>1.8000231197803844</v>
      </c>
      <c r="F602">
        <v>1.7201675581819311</v>
      </c>
      <c r="G602">
        <v>0.38341032180534629</v>
      </c>
      <c r="H602">
        <v>0.14374813736060799</v>
      </c>
      <c r="I602">
        <v>0.91770519571298614</v>
      </c>
      <c r="J602">
        <v>0.8557183616714551</v>
      </c>
      <c r="K602">
        <v>0.38474073322308161</v>
      </c>
      <c r="L602">
        <v>1.013784849212495</v>
      </c>
      <c r="M602">
        <v>1.676211851763203</v>
      </c>
      <c r="N602">
        <v>0.7895733466514876</v>
      </c>
      <c r="O602">
        <v>0.13643566081278521</v>
      </c>
      <c r="P602">
        <v>6.3627993240757838E-2</v>
      </c>
      <c r="Q602">
        <v>0.87914074169476664</v>
      </c>
      <c r="R602">
        <v>1.2195453639315645</v>
      </c>
      <c r="S602">
        <v>0.75141464803567715</v>
      </c>
      <c r="T602">
        <v>0.66646221311705833</v>
      </c>
      <c r="U602">
        <v>0.85027840575811853</v>
      </c>
      <c r="V602">
        <v>0.88600139994995086</v>
      </c>
      <c r="W602">
        <v>0.79941095249836835</v>
      </c>
      <c r="X602">
        <v>0.80769793538648349</v>
      </c>
    </row>
    <row r="603" spans="1:24">
      <c r="A603" s="1" t="s">
        <v>10</v>
      </c>
      <c r="B603" s="1">
        <v>13121011800</v>
      </c>
      <c r="C603">
        <v>-0.15343705007520544</v>
      </c>
      <c r="D603">
        <v>-0.5741790728664572</v>
      </c>
      <c r="E603">
        <v>-0.98898125136849113</v>
      </c>
      <c r="F603">
        <v>-0.34757903424338327</v>
      </c>
      <c r="G603">
        <v>-1.187908186398186</v>
      </c>
      <c r="H603">
        <v>0.75264864129593989</v>
      </c>
      <c r="I603">
        <v>-2.9307503603317624</v>
      </c>
      <c r="J603">
        <v>-2.3366244339728612</v>
      </c>
      <c r="K603">
        <v>-1.870192761164396</v>
      </c>
      <c r="L603">
        <v>-0.82857604451753541</v>
      </c>
      <c r="M603">
        <v>0.50185435264659106</v>
      </c>
      <c r="N603">
        <v>-0.93836018272498312</v>
      </c>
      <c r="O603">
        <v>-0.26572500179699315</v>
      </c>
      <c r="P603">
        <v>-1.9017942565025843</v>
      </c>
      <c r="Q603">
        <v>-1.035070529103659</v>
      </c>
      <c r="R603">
        <v>-0.77574090199822077</v>
      </c>
      <c r="S603">
        <v>-1.6784644132182642</v>
      </c>
      <c r="T603">
        <v>-0.65100627209449236</v>
      </c>
      <c r="U603">
        <v>0.27886999740687224</v>
      </c>
      <c r="V603">
        <v>0.30286697043409339</v>
      </c>
      <c r="W603">
        <v>0.23404580987720558</v>
      </c>
      <c r="X603">
        <v>0.43950409149074537</v>
      </c>
    </row>
    <row r="604" spans="1:24">
      <c r="A604" s="1" t="s">
        <v>10</v>
      </c>
      <c r="B604" s="1">
        <v>13121011900</v>
      </c>
      <c r="C604">
        <v>0.7154175348118762</v>
      </c>
      <c r="D604">
        <v>0.12364110090666809</v>
      </c>
      <c r="E604">
        <v>-0.5385235007018343</v>
      </c>
      <c r="F604">
        <v>1.3321328506059724</v>
      </c>
      <c r="G604">
        <v>1.8475934771768192</v>
      </c>
      <c r="H604">
        <v>-0.11891482512130006</v>
      </c>
      <c r="I604">
        <v>-3.1</v>
      </c>
      <c r="J604">
        <v>-0.5554254398034667</v>
      </c>
      <c r="K604">
        <v>-1.1246841364893529</v>
      </c>
      <c r="L604">
        <v>0.20246996023046318</v>
      </c>
      <c r="M604">
        <v>0.50185435264659106</v>
      </c>
      <c r="N604">
        <v>-0.568088712144311</v>
      </c>
      <c r="O604">
        <v>0.32315311131018237</v>
      </c>
      <c r="P604">
        <v>-0.91158151999067161</v>
      </c>
      <c r="Q604">
        <v>-0.20629233225932522</v>
      </c>
      <c r="R604">
        <v>3.7335233954028775E-2</v>
      </c>
      <c r="S604">
        <v>-0.49254653868745213</v>
      </c>
      <c r="T604">
        <v>-0.16366569204455228</v>
      </c>
      <c r="U604">
        <v>0.52626736548187492</v>
      </c>
      <c r="V604">
        <v>0.5404933686043486</v>
      </c>
      <c r="W604">
        <v>0.50997585057853123</v>
      </c>
      <c r="X604">
        <v>0.57570150605444437</v>
      </c>
    </row>
    <row r="605" spans="1:24">
      <c r="A605" s="1" t="s">
        <v>10</v>
      </c>
      <c r="B605" s="1">
        <v>13121012000</v>
      </c>
      <c r="C605">
        <v>-0.46009160944711724</v>
      </c>
      <c r="D605">
        <v>-1.2146441638637091</v>
      </c>
      <c r="E605">
        <v>-1.2812995789287684</v>
      </c>
      <c r="F605">
        <v>-1.0917551857589207</v>
      </c>
      <c r="G605">
        <v>-1.9378556562225988</v>
      </c>
      <c r="H605">
        <v>-0.69199765235455357</v>
      </c>
      <c r="I605">
        <v>-1.8405220892329237</v>
      </c>
      <c r="J605">
        <v>-2.5635916188254706</v>
      </c>
      <c r="K605">
        <v>-1.999046103700824</v>
      </c>
      <c r="L605">
        <v>-1.749756491382551</v>
      </c>
      <c r="M605">
        <v>-2.260234485275681</v>
      </c>
      <c r="N605">
        <v>-1.7611856729042552</v>
      </c>
      <c r="O605">
        <v>-1.9605449370810586</v>
      </c>
      <c r="P605">
        <v>-2.4719167411609582</v>
      </c>
      <c r="Q605">
        <v>-1.811494237238142</v>
      </c>
      <c r="R605">
        <v>-1.2168808479726558</v>
      </c>
      <c r="S605">
        <v>-2.104131404636282</v>
      </c>
      <c r="T605">
        <v>-2.1134704591054883</v>
      </c>
      <c r="U605">
        <v>4.7100891227569927E-2</v>
      </c>
      <c r="V605">
        <v>0.17394116408490512</v>
      </c>
      <c r="W605">
        <v>0.13500496329779704</v>
      </c>
      <c r="X605">
        <v>3.078819686426406E-2</v>
      </c>
    </row>
    <row r="606" spans="1:24">
      <c r="A606" s="1" t="s">
        <v>10</v>
      </c>
      <c r="B606" s="1">
        <v>13121012300</v>
      </c>
      <c r="C606">
        <v>-0.57082797810919594</v>
      </c>
      <c r="D606">
        <v>-1.1572890810878356</v>
      </c>
      <c r="E606">
        <v>-1.5209047654535859</v>
      </c>
      <c r="F606">
        <v>-1.3096924872741851</v>
      </c>
      <c r="G606">
        <v>-0.90221391217936231</v>
      </c>
      <c r="H606">
        <v>0.23926194189948347</v>
      </c>
      <c r="I606">
        <v>-1.3129922806367114</v>
      </c>
      <c r="J606">
        <v>0.16001459940584678</v>
      </c>
      <c r="K606">
        <v>-0.95901555322823184</v>
      </c>
      <c r="L606">
        <v>-0.24544346806170025</v>
      </c>
      <c r="M606">
        <v>-0.63492370649829022</v>
      </c>
      <c r="N606">
        <v>7.8891309811793611E-3</v>
      </c>
      <c r="O606">
        <v>-5.028178968461193E-2</v>
      </c>
      <c r="P606">
        <v>-0.28144614221036318</v>
      </c>
      <c r="Q606">
        <v>-0.50712047310517816</v>
      </c>
      <c r="R606">
        <v>-0.93352265183448468</v>
      </c>
      <c r="S606">
        <v>-0.34814814062802846</v>
      </c>
      <c r="T606">
        <v>-0.2396906268530215</v>
      </c>
      <c r="U606">
        <v>0.43646759689295894</v>
      </c>
      <c r="V606">
        <v>0.25675430367050561</v>
      </c>
      <c r="W606">
        <v>0.54357333376808714</v>
      </c>
      <c r="X606">
        <v>0.55445476406914485</v>
      </c>
    </row>
    <row r="607" spans="1:24">
      <c r="A607" s="1" t="s">
        <v>11</v>
      </c>
      <c r="B607" s="1">
        <v>13135050103</v>
      </c>
      <c r="C607">
        <v>0.8602266322930554</v>
      </c>
      <c r="D607">
        <v>1.1273550494844515</v>
      </c>
      <c r="E607">
        <v>0.65950243192225322</v>
      </c>
      <c r="F607">
        <v>1.3321328506059724</v>
      </c>
      <c r="G607">
        <v>0.49054567463740495</v>
      </c>
      <c r="H607">
        <v>1.241665611965386E-2</v>
      </c>
      <c r="I607">
        <v>-0.1725230753858524</v>
      </c>
      <c r="J607">
        <v>-0.23471093946825722</v>
      </c>
      <c r="K607">
        <v>-0.42519456272017608</v>
      </c>
      <c r="L607">
        <v>-0.33840663242422453</v>
      </c>
      <c r="M607">
        <v>-0.26852416677390673</v>
      </c>
      <c r="N607">
        <v>-0.40352361410845655</v>
      </c>
      <c r="O607">
        <v>-1.4374587665881733E-2</v>
      </c>
      <c r="P607">
        <v>0.54373113821623098</v>
      </c>
      <c r="Q607">
        <v>8.2407218373002231E-2</v>
      </c>
      <c r="R607">
        <v>0.6156651742395628</v>
      </c>
      <c r="S607">
        <v>-0.33277071153755261</v>
      </c>
      <c r="T607">
        <v>-3.5672807583003507E-2</v>
      </c>
      <c r="U607">
        <v>0.61244664633509571</v>
      </c>
      <c r="V607">
        <v>0.70951377713364416</v>
      </c>
      <c r="W607">
        <v>0.54715123298517709</v>
      </c>
      <c r="X607">
        <v>0.61147176746880638</v>
      </c>
    </row>
    <row r="608" spans="1:24">
      <c r="A608" s="1" t="s">
        <v>11</v>
      </c>
      <c r="B608" s="1">
        <v>13135050105</v>
      </c>
      <c r="C608">
        <v>1.2350266493031694</v>
      </c>
      <c r="D608">
        <v>2.0354771934357792</v>
      </c>
      <c r="E608">
        <v>0.46781828270239922</v>
      </c>
      <c r="F608">
        <v>1.4278126415151133</v>
      </c>
      <c r="G608">
        <v>0.3119867532506399</v>
      </c>
      <c r="H608">
        <v>-0.39351701317056725</v>
      </c>
      <c r="I608">
        <v>-0.81058293911650925</v>
      </c>
      <c r="J608">
        <v>-1.3251402406079695</v>
      </c>
      <c r="K608">
        <v>-1.1023104567374055E-2</v>
      </c>
      <c r="L608">
        <v>-1.749756491382551</v>
      </c>
      <c r="M608">
        <v>0.30456229279499941</v>
      </c>
      <c r="N608">
        <v>-1.4423407954597873</v>
      </c>
      <c r="O608">
        <v>-1.4147554663963595</v>
      </c>
      <c r="P608">
        <v>-0.37146548189326428</v>
      </c>
      <c r="Q608">
        <v>-0.38302176618501349</v>
      </c>
      <c r="R608">
        <v>0.61057450970286065</v>
      </c>
      <c r="S608">
        <v>-1.0286399455192983</v>
      </c>
      <c r="T608">
        <v>-0.73099986273860285</v>
      </c>
      <c r="U608">
        <v>0.47351212049464153</v>
      </c>
      <c r="V608">
        <v>0.70802599975996328</v>
      </c>
      <c r="W608">
        <v>0.38524185445308506</v>
      </c>
      <c r="X608">
        <v>0.41714822646863231</v>
      </c>
    </row>
    <row r="609" spans="1:24">
      <c r="A609" s="1" t="s">
        <v>11</v>
      </c>
      <c r="B609" s="1">
        <v>13135050106</v>
      </c>
      <c r="C609">
        <v>1.090217551821989</v>
      </c>
      <c r="D609">
        <v>1.6626691553926034</v>
      </c>
      <c r="E609">
        <v>0.60678929088679368</v>
      </c>
      <c r="F609">
        <v>1.3852882899999395</v>
      </c>
      <c r="G609">
        <v>1.3833402815712299</v>
      </c>
      <c r="H609">
        <v>0.3944718742751564</v>
      </c>
      <c r="I609">
        <v>-0.56440236177160996</v>
      </c>
      <c r="J609">
        <v>0.15014646093399422</v>
      </c>
      <c r="K609">
        <v>0.28349882123017434</v>
      </c>
      <c r="L609">
        <v>-0.91308801211983048</v>
      </c>
      <c r="M609">
        <v>0.23879827284446886</v>
      </c>
      <c r="N609">
        <v>-0.85607763370705625</v>
      </c>
      <c r="O609">
        <v>-0.37344660785318373</v>
      </c>
      <c r="P609">
        <v>0.57373758477719794</v>
      </c>
      <c r="Q609">
        <v>0.19571165271684385</v>
      </c>
      <c r="R609">
        <v>0.85119629745372882</v>
      </c>
      <c r="S609">
        <v>-0.15981424331855398</v>
      </c>
      <c r="T609">
        <v>-0.1042470959846433</v>
      </c>
      <c r="U609">
        <v>0.64626898740852812</v>
      </c>
      <c r="V609">
        <v>0.77834916657823572</v>
      </c>
      <c r="W609">
        <v>0.58739338325557999</v>
      </c>
      <c r="X609">
        <v>0.592307262873495</v>
      </c>
    </row>
    <row r="610" spans="1:24">
      <c r="A610" s="1" t="s">
        <v>11</v>
      </c>
      <c r="B610" s="1">
        <v>13135050107</v>
      </c>
      <c r="C610">
        <v>0.68134480599277447</v>
      </c>
      <c r="D610">
        <v>0.69719192866540147</v>
      </c>
      <c r="E610">
        <v>0.79368133637615124</v>
      </c>
      <c r="F610">
        <v>1.3002395869695926</v>
      </c>
      <c r="G610">
        <v>6.2004263309169153E-2</v>
      </c>
      <c r="H610">
        <v>0.59743870892026696</v>
      </c>
      <c r="I610">
        <v>0.67152461836808719</v>
      </c>
      <c r="J610">
        <v>0.68796000764996101</v>
      </c>
      <c r="K610">
        <v>0.76209695065118999</v>
      </c>
      <c r="L610">
        <v>0.85321211076813441</v>
      </c>
      <c r="M610">
        <v>-0.86979520632161256</v>
      </c>
      <c r="N610">
        <v>0.7175761162608012</v>
      </c>
      <c r="O610">
        <v>0.58168496584503959</v>
      </c>
      <c r="P610">
        <v>0.61874725461864855</v>
      </c>
      <c r="Q610">
        <v>0.57200441530007029</v>
      </c>
      <c r="R610">
        <v>0.68620360694306337</v>
      </c>
      <c r="S610">
        <v>0.76775635635642836</v>
      </c>
      <c r="T610">
        <v>0.2620532826007192</v>
      </c>
      <c r="U610">
        <v>0.75859558992199605</v>
      </c>
      <c r="V610">
        <v>0.73012905896856961</v>
      </c>
      <c r="W610">
        <v>0.80321321262018153</v>
      </c>
      <c r="X610">
        <v>0.69467748722854072</v>
      </c>
    </row>
    <row r="611" spans="1:24">
      <c r="A611" s="1" t="s">
        <v>11</v>
      </c>
      <c r="B611" s="1">
        <v>13135050108</v>
      </c>
      <c r="C611">
        <v>1.3883539289891247</v>
      </c>
      <c r="D611">
        <v>1.6913466967805397</v>
      </c>
      <c r="E611">
        <v>1.6035468668300343</v>
      </c>
      <c r="F611">
        <v>2.1666732490912537</v>
      </c>
      <c r="G611">
        <v>0.88337530168828815</v>
      </c>
      <c r="H611">
        <v>0.81234476913273712</v>
      </c>
      <c r="I611">
        <v>0.37007901345596594</v>
      </c>
      <c r="J611">
        <v>0.8557183616714551</v>
      </c>
      <c r="K611">
        <v>0.66085503865828266</v>
      </c>
      <c r="L611">
        <v>0.72644415936469198</v>
      </c>
      <c r="M611">
        <v>1.2064688521165583</v>
      </c>
      <c r="N611">
        <v>0.48101378783426063</v>
      </c>
      <c r="O611">
        <v>0.73249521432370657</v>
      </c>
      <c r="P611">
        <v>0.66375692446009915</v>
      </c>
      <c r="Q611">
        <v>0.93076015847812099</v>
      </c>
      <c r="R611">
        <v>1.2736742608525635</v>
      </c>
      <c r="S611">
        <v>0.74767251989814321</v>
      </c>
      <c r="T611">
        <v>0.77093369468365625</v>
      </c>
      <c r="U611">
        <v>0.86568724240753059</v>
      </c>
      <c r="V611">
        <v>0.90182089611214233</v>
      </c>
      <c r="W611">
        <v>0.79854026356494801</v>
      </c>
      <c r="X611">
        <v>0.83689465379551009</v>
      </c>
    </row>
    <row r="612" spans="1:24">
      <c r="A612" s="1" t="s">
        <v>11</v>
      </c>
      <c r="B612" s="1">
        <v>13135050109</v>
      </c>
      <c r="C612">
        <v>1.090217551821989</v>
      </c>
      <c r="D612">
        <v>1.2707427564241347</v>
      </c>
      <c r="E612">
        <v>1.0907917676669248</v>
      </c>
      <c r="F612">
        <v>1.7733229975758982</v>
      </c>
      <c r="G612">
        <v>0.74052816457887605</v>
      </c>
      <c r="H612">
        <v>0.5616210322181886</v>
      </c>
      <c r="I612">
        <v>0.2495007714911173</v>
      </c>
      <c r="J612">
        <v>0.60901489987514013</v>
      </c>
      <c r="K612">
        <v>1.0750264968110848</v>
      </c>
      <c r="L612">
        <v>0.20246996023046318</v>
      </c>
      <c r="M612">
        <v>0.7367258524699134</v>
      </c>
      <c r="N612">
        <v>0.57358165547942863</v>
      </c>
      <c r="O612">
        <v>0.49550768100008719</v>
      </c>
      <c r="P612">
        <v>0.24366667260656036</v>
      </c>
      <c r="Q612">
        <v>0.70310372058598647</v>
      </c>
      <c r="R612">
        <v>0.9681035773967327</v>
      </c>
      <c r="S612">
        <v>0.62883711897222938</v>
      </c>
      <c r="T612">
        <v>0.51237046538899733</v>
      </c>
      <c r="U612">
        <v>0.79772985190872725</v>
      </c>
      <c r="V612">
        <v>0.8125160233144777</v>
      </c>
      <c r="W612">
        <v>0.77089057742861355</v>
      </c>
      <c r="X612">
        <v>0.76463380630449107</v>
      </c>
    </row>
    <row r="613" spans="1:24">
      <c r="A613" s="1" t="s">
        <v>11</v>
      </c>
      <c r="B613" s="1">
        <v>13135050205</v>
      </c>
      <c r="C613">
        <v>-3.4182499208351862E-2</v>
      </c>
      <c r="D613">
        <v>0.42953487571132615</v>
      </c>
      <c r="E613">
        <v>0.69304715803572781</v>
      </c>
      <c r="F613">
        <v>1.0397779339391542</v>
      </c>
      <c r="G613">
        <v>0.56196924319211095</v>
      </c>
      <c r="H613">
        <v>-8.3097148419221611E-2</v>
      </c>
      <c r="I613">
        <v>0.41529585419278403</v>
      </c>
      <c r="J613">
        <v>-0.25444721641196233</v>
      </c>
      <c r="K613">
        <v>-0.20430311837201515</v>
      </c>
      <c r="L613">
        <v>0.25317714079184012</v>
      </c>
      <c r="M613">
        <v>0.58640809258298632</v>
      </c>
      <c r="N613">
        <v>-7.4393418036747899E-2</v>
      </c>
      <c r="O613">
        <v>5.7439816371578668E-2</v>
      </c>
      <c r="P613">
        <v>0.91881172022831914</v>
      </c>
      <c r="Q613">
        <v>0.24510192861750543</v>
      </c>
      <c r="R613">
        <v>0.43176363106336135</v>
      </c>
      <c r="S613">
        <v>-6.8524397997379125E-2</v>
      </c>
      <c r="T613">
        <v>0.37206655278653405</v>
      </c>
      <c r="U613">
        <v>0.66101240647149007</v>
      </c>
      <c r="V613">
        <v>0.65576744343792881</v>
      </c>
      <c r="W613">
        <v>0.60863398623161269</v>
      </c>
      <c r="X613">
        <v>0.72542297319950222</v>
      </c>
    </row>
    <row r="614" spans="1:24">
      <c r="A614" s="1" t="s">
        <v>11</v>
      </c>
      <c r="B614" s="1">
        <v>13135050208</v>
      </c>
      <c r="C614">
        <v>0.64727207717367274</v>
      </c>
      <c r="D614">
        <v>0.92661225976889527</v>
      </c>
      <c r="E614">
        <v>0.73138398787969849</v>
      </c>
      <c r="F614">
        <v>0.91752042333303041</v>
      </c>
      <c r="G614">
        <v>0.88337530168828815</v>
      </c>
      <c r="H614">
        <v>0.28701884416892132</v>
      </c>
      <c r="I614">
        <v>0.69162099202889527</v>
      </c>
      <c r="J614">
        <v>0.37217957655067774</v>
      </c>
      <c r="K614">
        <v>0.55961312666537566</v>
      </c>
      <c r="L614">
        <v>0.70954176584423301</v>
      </c>
      <c r="M614">
        <v>1.3286020320246856</v>
      </c>
      <c r="N614">
        <v>0.43987251332529698</v>
      </c>
      <c r="O614">
        <v>-0.29445076341197718</v>
      </c>
      <c r="P614">
        <v>0.34868923556994497</v>
      </c>
      <c r="Q614">
        <v>0.5763967664041737</v>
      </c>
      <c r="R614">
        <v>0.72640055514877155</v>
      </c>
      <c r="S614">
        <v>0.54711148968676204</v>
      </c>
      <c r="T614">
        <v>0.45567825437698756</v>
      </c>
      <c r="U614">
        <v>0.75990674422957083</v>
      </c>
      <c r="V614">
        <v>0.74187685920178126</v>
      </c>
      <c r="W614">
        <v>0.7518753009922059</v>
      </c>
      <c r="X614">
        <v>0.74878999423174286</v>
      </c>
    </row>
    <row r="615" spans="1:24">
      <c r="A615" s="1" t="s">
        <v>11</v>
      </c>
      <c r="B615" s="1">
        <v>13135050209</v>
      </c>
      <c r="C615">
        <v>-3.4182499208351862E-2</v>
      </c>
      <c r="D615">
        <v>0.42953487571132615</v>
      </c>
      <c r="E615">
        <v>0.35280779317048688</v>
      </c>
      <c r="F615">
        <v>1.0397779339391542</v>
      </c>
      <c r="G615">
        <v>0.24056318469593416</v>
      </c>
      <c r="H615">
        <v>-1.2173235773183695</v>
      </c>
      <c r="I615">
        <v>2.3416567807026348E-2</v>
      </c>
      <c r="J615">
        <v>-0.10149107009824698</v>
      </c>
      <c r="K615">
        <v>-0.66449362743068408</v>
      </c>
      <c r="L615">
        <v>0.20246996023046318</v>
      </c>
      <c r="M615">
        <v>0.58640809258298632</v>
      </c>
      <c r="N615">
        <v>0.50158442508874235</v>
      </c>
      <c r="O615">
        <v>-1.4075740259926135</v>
      </c>
      <c r="P615">
        <v>-0.85156862686873713</v>
      </c>
      <c r="Q615">
        <v>-0.12046600848322496</v>
      </c>
      <c r="R615">
        <v>0.11922775411388661</v>
      </c>
      <c r="S615">
        <v>-0.18783824576615596</v>
      </c>
      <c r="T615">
        <v>-0.29278753379740552</v>
      </c>
      <c r="U615">
        <v>0.55188725593580823</v>
      </c>
      <c r="V615">
        <v>0.56442695088798223</v>
      </c>
      <c r="W615">
        <v>0.58087297884811617</v>
      </c>
      <c r="X615">
        <v>0.53961573415209307</v>
      </c>
    </row>
    <row r="616" spans="1:24">
      <c r="A616" s="1" t="s">
        <v>11</v>
      </c>
      <c r="B616" s="1">
        <v>13135050210</v>
      </c>
      <c r="C616">
        <v>1.2520630137127202</v>
      </c>
      <c r="D616">
        <v>1.4619263656770458</v>
      </c>
      <c r="E616">
        <v>1.5029126884896113</v>
      </c>
      <c r="F616">
        <v>1.502230256666667</v>
      </c>
      <c r="G616">
        <v>0.95479887024299426</v>
      </c>
      <c r="H616">
        <v>-0.42933468987264573</v>
      </c>
      <c r="I616">
        <v>0.12389843611106678</v>
      </c>
      <c r="J616">
        <v>0.39684992273030922</v>
      </c>
      <c r="K616">
        <v>0.52279788594068233</v>
      </c>
      <c r="L616">
        <v>0.88701689780905246</v>
      </c>
      <c r="M616">
        <v>1.2346534320953566</v>
      </c>
      <c r="N616">
        <v>0.17245422901703369</v>
      </c>
      <c r="O616">
        <v>7.169733545356439E-3</v>
      </c>
      <c r="P616">
        <v>1.2788890789599239</v>
      </c>
      <c r="Q616">
        <v>0.72843272626881683</v>
      </c>
      <c r="R616">
        <v>0.90978499157535153</v>
      </c>
      <c r="S616">
        <v>0.60222156882668132</v>
      </c>
      <c r="T616">
        <v>0.67329161840441765</v>
      </c>
      <c r="U616">
        <v>0.80529077637048174</v>
      </c>
      <c r="V616">
        <v>0.79547206533520731</v>
      </c>
      <c r="W616">
        <v>0.76469788062163213</v>
      </c>
      <c r="X616">
        <v>0.8096065540840085</v>
      </c>
    </row>
    <row r="617" spans="1:24">
      <c r="A617" s="1" t="s">
        <v>11</v>
      </c>
      <c r="B617" s="1">
        <v>13135050211</v>
      </c>
      <c r="C617">
        <v>-3.4182499208351862E-2</v>
      </c>
      <c r="D617">
        <v>0.42953487571132615</v>
      </c>
      <c r="E617">
        <v>-0.19828413583659338</v>
      </c>
      <c r="F617">
        <v>1.0344623899997578</v>
      </c>
      <c r="G617">
        <v>0.95479887024299426</v>
      </c>
      <c r="H617">
        <v>-1.42029041196348</v>
      </c>
      <c r="I617">
        <v>-1.9058353036305498</v>
      </c>
      <c r="J617">
        <v>-1.655722879415032</v>
      </c>
      <c r="K617">
        <v>-2.0450651546066907</v>
      </c>
      <c r="L617">
        <v>-1.1750751116869449</v>
      </c>
      <c r="M617">
        <v>0.58640809258298632</v>
      </c>
      <c r="N617">
        <v>-0.60922998665327455</v>
      </c>
      <c r="O617">
        <v>-1.9174562946585822</v>
      </c>
      <c r="P617">
        <v>-0.23643647236891274</v>
      </c>
      <c r="Q617">
        <v>-0.77743147039331306</v>
      </c>
      <c r="R617">
        <v>-0.16282803066927096</v>
      </c>
      <c r="S617">
        <v>-1.6252877152362224</v>
      </c>
      <c r="T617">
        <v>-0.54417866527444581</v>
      </c>
      <c r="U617">
        <v>0.35577745621907908</v>
      </c>
      <c r="V617">
        <v>0.48199444886575754</v>
      </c>
      <c r="W617">
        <v>0.24641854558991422</v>
      </c>
      <c r="X617">
        <v>0.46935927788098347</v>
      </c>
    </row>
    <row r="618" spans="1:24">
      <c r="A618" s="1" t="s">
        <v>11</v>
      </c>
      <c r="B618" s="1">
        <v>13135050212</v>
      </c>
      <c r="C618">
        <v>1.465017568832103</v>
      </c>
      <c r="D618">
        <v>1.7869385014069954</v>
      </c>
      <c r="E618">
        <v>1.4597837549151438</v>
      </c>
      <c r="F618">
        <v>2.1347799854548741</v>
      </c>
      <c r="G618">
        <v>1.7404581243447601</v>
      </c>
      <c r="H618">
        <v>0.71683096459386142</v>
      </c>
      <c r="I618">
        <v>1.0583798113386429</v>
      </c>
      <c r="J618">
        <v>1.2899164544329695</v>
      </c>
      <c r="K618">
        <v>0.79891219137588332</v>
      </c>
      <c r="L618">
        <v>0.82785852048744601</v>
      </c>
      <c r="M618">
        <v>1.337996892017618</v>
      </c>
      <c r="N618">
        <v>0.83071462116045103</v>
      </c>
      <c r="O618">
        <v>1.1346558769334849</v>
      </c>
      <c r="P618">
        <v>1.0088310599112202</v>
      </c>
      <c r="Q618">
        <v>1.1768637803071871</v>
      </c>
      <c r="R618">
        <v>1.4803126729837686</v>
      </c>
      <c r="S618">
        <v>0.9722290554320997</v>
      </c>
      <c r="T618">
        <v>1.0780496125056935</v>
      </c>
      <c r="U618">
        <v>0.93915127481821004</v>
      </c>
      <c r="V618">
        <v>0.96221221671196711</v>
      </c>
      <c r="W618">
        <v>0.85078831152876455</v>
      </c>
      <c r="X618">
        <v>0.92272455528746578</v>
      </c>
    </row>
    <row r="619" spans="1:24">
      <c r="A619" s="1" t="s">
        <v>11</v>
      </c>
      <c r="B619" s="1">
        <v>13135050213</v>
      </c>
      <c r="C619">
        <v>1.5076084798559795</v>
      </c>
      <c r="D619">
        <v>1.8538527646455145</v>
      </c>
      <c r="E619">
        <v>1.3016443318087645</v>
      </c>
      <c r="F619">
        <v>2.3314551112125512</v>
      </c>
      <c r="G619">
        <v>0.91908708596564104</v>
      </c>
      <c r="H619">
        <v>-0.96659984040382096</v>
      </c>
      <c r="I619">
        <v>0.71171736568970334</v>
      </c>
      <c r="J619">
        <v>0.75703697695292915</v>
      </c>
      <c r="K619">
        <v>0.7897083811947101</v>
      </c>
      <c r="L619">
        <v>0.9884312589318065</v>
      </c>
      <c r="M619">
        <v>1.3286020320246856</v>
      </c>
      <c r="N619">
        <v>0.86157057704217377</v>
      </c>
      <c r="O619">
        <v>-6.4644670492103956E-2</v>
      </c>
      <c r="P619">
        <v>0.49872146837478026</v>
      </c>
      <c r="Q619">
        <v>0.86507685083117758</v>
      </c>
      <c r="R619">
        <v>1.0941093283963332</v>
      </c>
      <c r="S619">
        <v>0.84505887235981525</v>
      </c>
      <c r="T619">
        <v>0.65606235173738403</v>
      </c>
      <c r="U619">
        <v>0.84608021425429514</v>
      </c>
      <c r="V619">
        <v>0.84934196302024167</v>
      </c>
      <c r="W619">
        <v>0.82119935385746445</v>
      </c>
      <c r="X619">
        <v>0.80479147881439306</v>
      </c>
    </row>
    <row r="620" spans="1:24">
      <c r="A620" s="1" t="s">
        <v>11</v>
      </c>
      <c r="B620" s="1">
        <v>13135050214</v>
      </c>
      <c r="C620">
        <v>0.170253873706256</v>
      </c>
      <c r="D620">
        <v>0.57292258265100948</v>
      </c>
      <c r="E620">
        <v>0.86556289233359618</v>
      </c>
      <c r="F620">
        <v>1.0238313021209642</v>
      </c>
      <c r="G620">
        <v>0.3119867532506399</v>
      </c>
      <c r="H620">
        <v>-0.48903081770944296</v>
      </c>
      <c r="I620">
        <v>1.083500278414653</v>
      </c>
      <c r="J620">
        <v>0.48072909974105626</v>
      </c>
      <c r="K620">
        <v>0.55961312666537566</v>
      </c>
      <c r="L620">
        <v>0.87011450428859349</v>
      </c>
      <c r="M620">
        <v>0.689751552505249</v>
      </c>
      <c r="N620">
        <v>1.0055650378235463</v>
      </c>
      <c r="O620">
        <v>7.8984137582816832E-2</v>
      </c>
      <c r="P620">
        <v>0.49872146837478026</v>
      </c>
      <c r="Q620">
        <v>0.57021657523288516</v>
      </c>
      <c r="R620">
        <v>0.50557526639538231</v>
      </c>
      <c r="S620">
        <v>0.63681891023167514</v>
      </c>
      <c r="T620">
        <v>0.56825554907159814</v>
      </c>
      <c r="U620">
        <v>0.75806190439691246</v>
      </c>
      <c r="V620">
        <v>0.67733933845666849</v>
      </c>
      <c r="W620">
        <v>0.77274771782120588</v>
      </c>
      <c r="X620">
        <v>0.78025204993498509</v>
      </c>
    </row>
    <row r="621" spans="1:24">
      <c r="A621" s="1" t="s">
        <v>11</v>
      </c>
      <c r="B621" s="1">
        <v>13135050215</v>
      </c>
      <c r="C621">
        <v>0.59616298394502143</v>
      </c>
      <c r="D621">
        <v>0.85969799653037615</v>
      </c>
      <c r="E621">
        <v>0.395936726744954</v>
      </c>
      <c r="F621">
        <v>0.98130695060579087</v>
      </c>
      <c r="G621">
        <v>0.2048514004185813</v>
      </c>
      <c r="H621">
        <v>-1.7784671789842637</v>
      </c>
      <c r="I621">
        <v>0.25452486490631943</v>
      </c>
      <c r="J621">
        <v>-0.2741834933556675</v>
      </c>
      <c r="K621">
        <v>-0.70130886815537741</v>
      </c>
      <c r="L621">
        <v>0.40529868247597112</v>
      </c>
      <c r="M621">
        <v>0.89643847234977159</v>
      </c>
      <c r="N621">
        <v>0.7895733466514876</v>
      </c>
      <c r="O621">
        <v>-1.005413363382835</v>
      </c>
      <c r="P621">
        <v>0.67876014774058258</v>
      </c>
      <c r="Q621">
        <v>0.1220209229665017</v>
      </c>
      <c r="R621">
        <v>0.21628767773811139</v>
      </c>
      <c r="S621">
        <v>-0.19006455967835792</v>
      </c>
      <c r="T621">
        <v>0.33983965083975165</v>
      </c>
      <c r="U621">
        <v>0.62427167538804174</v>
      </c>
      <c r="V621">
        <v>0.59279329819258342</v>
      </c>
      <c r="W621">
        <v>0.58035497764280441</v>
      </c>
      <c r="X621">
        <v>0.71641649825317255</v>
      </c>
    </row>
    <row r="622" spans="1:24">
      <c r="A622" s="1" t="s">
        <v>11</v>
      </c>
      <c r="B622" s="1">
        <v>13135050216</v>
      </c>
      <c r="C622">
        <v>1.0646630052076633</v>
      </c>
      <c r="D622">
        <v>1.1847101322603255</v>
      </c>
      <c r="E622">
        <v>1.7808547048583996</v>
      </c>
      <c r="F622">
        <v>0.91752042333303041</v>
      </c>
      <c r="G622">
        <v>0.77623994885622916</v>
      </c>
      <c r="H622">
        <v>0.81234476913273712</v>
      </c>
      <c r="I622">
        <v>0.7971269537481378</v>
      </c>
      <c r="J622">
        <v>0.80144360007626592</v>
      </c>
      <c r="K622">
        <v>0.81731981173822998</v>
      </c>
      <c r="L622">
        <v>0.95462647189088845</v>
      </c>
      <c r="M622">
        <v>1.1407048321660276</v>
      </c>
      <c r="N622">
        <v>0.96442376331458279</v>
      </c>
      <c r="O622">
        <v>1.4351173949102581E-2</v>
      </c>
      <c r="P622">
        <v>1.0088310599112202</v>
      </c>
      <c r="Q622">
        <v>0.89583715638360573</v>
      </c>
      <c r="R622">
        <v>1.0476371339137891</v>
      </c>
      <c r="S622">
        <v>0.85779662790179467</v>
      </c>
      <c r="T622">
        <v>0.7820777073352333</v>
      </c>
      <c r="U622">
        <v>0.85526242810093067</v>
      </c>
      <c r="V622">
        <v>0.83576018426465037</v>
      </c>
      <c r="W622">
        <v>0.82416307460122362</v>
      </c>
      <c r="X622">
        <v>0.840009078846784</v>
      </c>
    </row>
    <row r="623" spans="1:24">
      <c r="A623" s="1" t="s">
        <v>11</v>
      </c>
      <c r="B623" s="1">
        <v>13135050217</v>
      </c>
      <c r="C623">
        <v>1.0476266407981125</v>
      </c>
      <c r="D623">
        <v>1.1751509517976793</v>
      </c>
      <c r="E623">
        <v>1.1195443900499034</v>
      </c>
      <c r="F623">
        <v>0.92283596727242712</v>
      </c>
      <c r="G623">
        <v>2.6292479031816276E-2</v>
      </c>
      <c r="H623">
        <v>-0.26218553192961336</v>
      </c>
      <c r="I623">
        <v>0.93277747595859228</v>
      </c>
      <c r="J623">
        <v>0.76197104618885547</v>
      </c>
      <c r="K623">
        <v>6.2607376882013371E-2</v>
      </c>
      <c r="L623">
        <v>0.94617527513065902</v>
      </c>
      <c r="M623">
        <v>1.1313099721730939</v>
      </c>
      <c r="N623">
        <v>0.62500824861563309</v>
      </c>
      <c r="O623">
        <v>0.15079854162027723</v>
      </c>
      <c r="P623">
        <v>1.0088310599112202</v>
      </c>
      <c r="Q623">
        <v>0.67603379481791459</v>
      </c>
      <c r="R623">
        <v>0.7088631961398455</v>
      </c>
      <c r="S623">
        <v>0.59025123273384261</v>
      </c>
      <c r="T623">
        <v>0.72898695558005611</v>
      </c>
      <c r="U623">
        <v>0.78964924793711411</v>
      </c>
      <c r="V623">
        <v>0.73675146039785611</v>
      </c>
      <c r="W623">
        <v>0.7619127169975386</v>
      </c>
      <c r="X623">
        <v>0.82517176912478785</v>
      </c>
    </row>
    <row r="624" spans="1:24">
      <c r="A624" s="1" t="s">
        <v>11</v>
      </c>
      <c r="B624" s="1">
        <v>13135050218</v>
      </c>
      <c r="C624">
        <v>-3.4182499208351862E-2</v>
      </c>
      <c r="D624">
        <v>0.42953487571132615</v>
      </c>
      <c r="E624">
        <v>0.65950243192225322</v>
      </c>
      <c r="F624">
        <v>1.0397779339391542</v>
      </c>
      <c r="G624">
        <v>1.3119167130165243</v>
      </c>
      <c r="H624">
        <v>-0.71587610348927233</v>
      </c>
      <c r="I624">
        <v>1.118668932321067</v>
      </c>
      <c r="J624">
        <v>0.19948715329325722</v>
      </c>
      <c r="K624">
        <v>0.61483598775241577</v>
      </c>
      <c r="L624">
        <v>-0.88773442183914186</v>
      </c>
      <c r="M624">
        <v>0.58640809258298632</v>
      </c>
      <c r="N624">
        <v>-0.24924383469984307</v>
      </c>
      <c r="O624">
        <v>-0.97668760176785097</v>
      </c>
      <c r="P624">
        <v>0.37869568213091215</v>
      </c>
      <c r="Q624">
        <v>0.15150480417264114</v>
      </c>
      <c r="R624">
        <v>0.54419175488752858</v>
      </c>
      <c r="S624">
        <v>-2.447042693115627E-2</v>
      </c>
      <c r="T624">
        <v>-6.5206915438448879E-2</v>
      </c>
      <c r="U624">
        <v>0.63307286566887744</v>
      </c>
      <c r="V624">
        <v>0.68862523981893731</v>
      </c>
      <c r="W624">
        <v>0.6188841176196459</v>
      </c>
      <c r="X624">
        <v>0.60321784958053015</v>
      </c>
    </row>
    <row r="625" spans="1:24">
      <c r="A625" s="1" t="s">
        <v>11</v>
      </c>
      <c r="B625" s="1">
        <v>13135050219</v>
      </c>
      <c r="C625">
        <v>-3.4182499208351862E-2</v>
      </c>
      <c r="D625">
        <v>0.42953487571132615</v>
      </c>
      <c r="E625">
        <v>0.69304715803572781</v>
      </c>
      <c r="F625">
        <v>1.0397779339391542</v>
      </c>
      <c r="G625">
        <v>-1.0807728335661273</v>
      </c>
      <c r="H625">
        <v>0.8242839947000965</v>
      </c>
      <c r="I625">
        <v>0.56099456323364272</v>
      </c>
      <c r="J625">
        <v>0.70769628459366618</v>
      </c>
      <c r="K625">
        <v>1.4431789040580199</v>
      </c>
      <c r="L625">
        <v>0.90391929132951154</v>
      </c>
      <c r="M625">
        <v>0.58640809258298632</v>
      </c>
      <c r="N625">
        <v>0.42958719469805612</v>
      </c>
      <c r="O625">
        <v>5.7439816371578668E-2</v>
      </c>
      <c r="P625">
        <v>0.858798827106385</v>
      </c>
      <c r="Q625">
        <v>0.61628315991888194</v>
      </c>
      <c r="R625">
        <v>0.34752617040649547</v>
      </c>
      <c r="S625">
        <v>1.0182648266603991</v>
      </c>
      <c r="T625">
        <v>0.48305848268975149</v>
      </c>
      <c r="U625">
        <v>0.77181317325378418</v>
      </c>
      <c r="V625">
        <v>0.63114853816965855</v>
      </c>
      <c r="W625">
        <v>0.86149955258647026</v>
      </c>
      <c r="X625">
        <v>0.75644196588979784</v>
      </c>
    </row>
    <row r="626" spans="1:24">
      <c r="A626" s="1" t="s">
        <v>11</v>
      </c>
      <c r="B626" s="1">
        <v>13135050220</v>
      </c>
      <c r="C626">
        <v>-3.4182499208351862E-2</v>
      </c>
      <c r="D626">
        <v>0.42953487571132615</v>
      </c>
      <c r="E626">
        <v>0.45344197151091031</v>
      </c>
      <c r="F626">
        <v>1.0397779339391542</v>
      </c>
      <c r="G626">
        <v>-0.65223142223789088</v>
      </c>
      <c r="H626">
        <v>-1.121809772779494</v>
      </c>
      <c r="I626">
        <v>-0.22276400953787262</v>
      </c>
      <c r="J626">
        <v>-0.62943647834236116</v>
      </c>
      <c r="K626">
        <v>-0.17669168782849462</v>
      </c>
      <c r="L626">
        <v>0.2700795343122992</v>
      </c>
      <c r="M626">
        <v>0.58640809258298632</v>
      </c>
      <c r="N626">
        <v>0.60443761136115137</v>
      </c>
      <c r="O626">
        <v>0.15797998202402339</v>
      </c>
      <c r="P626">
        <v>0.66375692446009915</v>
      </c>
      <c r="Q626">
        <v>0.10300030974494941</v>
      </c>
      <c r="R626">
        <v>-1.5461846086031239E-2</v>
      </c>
      <c r="S626">
        <v>-0.17868287728618557</v>
      </c>
      <c r="T626">
        <v>0.50314565260706501</v>
      </c>
      <c r="U626">
        <v>0.61859385993862237</v>
      </c>
      <c r="V626">
        <v>0.52506310394760436</v>
      </c>
      <c r="W626">
        <v>0.58300317795512713</v>
      </c>
      <c r="X626">
        <v>0.76205574139020749</v>
      </c>
    </row>
    <row r="627" spans="1:24">
      <c r="A627" s="1" t="s">
        <v>11</v>
      </c>
      <c r="B627" s="1">
        <v>13135050304</v>
      </c>
      <c r="C627">
        <v>-0.37490978739936415</v>
      </c>
      <c r="D627">
        <v>0.26702880784635141</v>
      </c>
      <c r="E627">
        <v>-0.94106021406352769</v>
      </c>
      <c r="F627">
        <v>0.23181525515085669</v>
      </c>
      <c r="G627">
        <v>0.63339281174681705</v>
      </c>
      <c r="H627">
        <v>-0.8472075847302265</v>
      </c>
      <c r="I627">
        <v>-1.3129922806367114</v>
      </c>
      <c r="J627">
        <v>-1.3350083790798219</v>
      </c>
      <c r="K627">
        <v>-1.4192060622869007</v>
      </c>
      <c r="L627">
        <v>-1.2511358825290104</v>
      </c>
      <c r="M627">
        <v>4.1506212992878593E-2</v>
      </c>
      <c r="N627">
        <v>-1.1543518738970422</v>
      </c>
      <c r="O627">
        <v>-2.1688067087896936</v>
      </c>
      <c r="P627">
        <v>0.48371824509429678</v>
      </c>
      <c r="Q627">
        <v>-0.78981595869325771</v>
      </c>
      <c r="R627">
        <v>-0.33484757029797202</v>
      </c>
      <c r="S627">
        <v>-1.335116774631911</v>
      </c>
      <c r="T627">
        <v>-0.69948353114989004</v>
      </c>
      <c r="U627">
        <v>0.35208058071966558</v>
      </c>
      <c r="V627">
        <v>0.43172070227620774</v>
      </c>
      <c r="W627">
        <v>0.31393323709666515</v>
      </c>
      <c r="X627">
        <v>0.42595611781737869</v>
      </c>
    </row>
    <row r="628" spans="1:24">
      <c r="A628" s="1" t="s">
        <v>11</v>
      </c>
      <c r="B628" s="1">
        <v>13135050306</v>
      </c>
      <c r="C628">
        <v>-0.37490978739936415</v>
      </c>
      <c r="D628">
        <v>0.26702880784635141</v>
      </c>
      <c r="E628">
        <v>-0.95064442152452033</v>
      </c>
      <c r="F628">
        <v>-0.1030640130311352</v>
      </c>
      <c r="G628">
        <v>0.77623994885622916</v>
      </c>
      <c r="H628">
        <v>-1.7307102767148257</v>
      </c>
      <c r="I628">
        <v>-1.5290282974903981</v>
      </c>
      <c r="J628">
        <v>-1.3843490714390849</v>
      </c>
      <c r="K628">
        <v>-1.1799069975763927</v>
      </c>
      <c r="L628">
        <v>-2.3497914613588455</v>
      </c>
      <c r="M628">
        <v>4.1506212992878593E-2</v>
      </c>
      <c r="N628">
        <v>-3.1</v>
      </c>
      <c r="O628">
        <v>-3.1</v>
      </c>
      <c r="P628">
        <v>0.28867634244801077</v>
      </c>
      <c r="Q628">
        <v>-1.2087323557925174</v>
      </c>
      <c r="R628">
        <v>-0.52072686277966618</v>
      </c>
      <c r="S628">
        <v>-1.6380158434581078</v>
      </c>
      <c r="T628">
        <v>-1.4674543611397777</v>
      </c>
      <c r="U628">
        <v>0.22703045937183575</v>
      </c>
      <c r="V628">
        <v>0.37739635943329547</v>
      </c>
      <c r="W628">
        <v>0.24345706485525034</v>
      </c>
      <c r="X628">
        <v>0.21133076998723843</v>
      </c>
    </row>
    <row r="629" spans="1:24">
      <c r="A629" s="1" t="s">
        <v>11</v>
      </c>
      <c r="B629" s="1">
        <v>13135050308</v>
      </c>
      <c r="C629">
        <v>-0.37490978739936415</v>
      </c>
      <c r="D629">
        <v>0.26702880784635141</v>
      </c>
      <c r="E629">
        <v>1.526873207142093</v>
      </c>
      <c r="F629">
        <v>0.70489866575716253</v>
      </c>
      <c r="G629">
        <v>0.34769853752799279</v>
      </c>
      <c r="H629">
        <v>0.47297228238054473</v>
      </c>
      <c r="I629">
        <v>1.0382834376778347</v>
      </c>
      <c r="J629">
        <v>1.1270921696474017</v>
      </c>
      <c r="K629">
        <v>1.8757579825731685</v>
      </c>
      <c r="L629">
        <v>0.94825426953367542</v>
      </c>
      <c r="M629">
        <v>4.1506212992878593E-2</v>
      </c>
      <c r="N629">
        <v>0.7895733466514876</v>
      </c>
      <c r="O629">
        <v>1.3931877314683423</v>
      </c>
      <c r="P629">
        <v>0.48371824509429678</v>
      </c>
      <c r="Q629">
        <v>0.8543363566692751</v>
      </c>
      <c r="R629">
        <v>0.56897787870465921</v>
      </c>
      <c r="S629">
        <v>1.3170348072514151</v>
      </c>
      <c r="T629">
        <v>0.67699638405175133</v>
      </c>
      <c r="U629">
        <v>0.84287408504192307</v>
      </c>
      <c r="V629">
        <v>0.69586913379987281</v>
      </c>
      <c r="W629">
        <v>0.9310150010633973</v>
      </c>
      <c r="X629">
        <v>0.81064192754435016</v>
      </c>
    </row>
    <row r="630" spans="1:24">
      <c r="A630" s="1" t="s">
        <v>11</v>
      </c>
      <c r="B630" s="1">
        <v>13135050309</v>
      </c>
      <c r="C630">
        <v>-0.11084613905132891</v>
      </c>
      <c r="D630">
        <v>0.39129815386074474</v>
      </c>
      <c r="E630">
        <v>0.27134202975204913</v>
      </c>
      <c r="F630">
        <v>0.92815151121182393</v>
      </c>
      <c r="G630">
        <v>0.16913961614122777</v>
      </c>
      <c r="H630">
        <v>1.18246076172088</v>
      </c>
      <c r="I630">
        <v>0.79210286033293564</v>
      </c>
      <c r="J630">
        <v>0.79157546160441317</v>
      </c>
      <c r="K630">
        <v>0.48598264521598827</v>
      </c>
      <c r="L630">
        <v>0.69263937232377404</v>
      </c>
      <c r="M630">
        <v>0.49245949265365735</v>
      </c>
      <c r="N630">
        <v>0.99527971919630553</v>
      </c>
      <c r="O630">
        <v>0.58886640624878583</v>
      </c>
      <c r="P630">
        <v>0.36369245885042845</v>
      </c>
      <c r="Q630">
        <v>0.59482370856980016</v>
      </c>
      <c r="R630">
        <v>0.5176641134240475</v>
      </c>
      <c r="S630">
        <v>0.65673249304805847</v>
      </c>
      <c r="T630">
        <v>0.61007451923729428</v>
      </c>
      <c r="U630">
        <v>0.76540734379988318</v>
      </c>
      <c r="V630">
        <v>0.68087237681609414</v>
      </c>
      <c r="W630">
        <v>0.77738105359853171</v>
      </c>
      <c r="X630">
        <v>0.79193922693079488</v>
      </c>
    </row>
    <row r="631" spans="1:24">
      <c r="A631" s="1" t="s">
        <v>11</v>
      </c>
      <c r="B631" s="1">
        <v>13135050310</v>
      </c>
      <c r="C631">
        <v>-0.37490978739936415</v>
      </c>
      <c r="D631">
        <v>0.26702880784635141</v>
      </c>
      <c r="E631">
        <v>-1.1392090347235794E-2</v>
      </c>
      <c r="F631">
        <v>0.70489866575716253</v>
      </c>
      <c r="G631">
        <v>0.56196924319211095</v>
      </c>
      <c r="H631">
        <v>-0.34576011090112962</v>
      </c>
      <c r="I631">
        <v>3.3464754637430531E-2</v>
      </c>
      <c r="J631">
        <v>0.64848745376255057</v>
      </c>
      <c r="K631">
        <v>0.84493124228175021</v>
      </c>
      <c r="L631">
        <v>0.6841881755635445</v>
      </c>
      <c r="M631">
        <v>4.1506212992878593E-2</v>
      </c>
      <c r="N631">
        <v>0.7998586652787284</v>
      </c>
      <c r="O631">
        <v>0.64631792947875399</v>
      </c>
      <c r="P631">
        <v>0.96382139006976975</v>
      </c>
      <c r="Q631">
        <v>0.48602450139946951</v>
      </c>
      <c r="R631">
        <v>0.11932849754076082</v>
      </c>
      <c r="S631">
        <v>0.72586895720261513</v>
      </c>
      <c r="T631">
        <v>0.61287604945503271</v>
      </c>
      <c r="U631">
        <v>0.73292985150450807</v>
      </c>
      <c r="V631">
        <v>0.56445639376129864</v>
      </c>
      <c r="W631">
        <v>0.7934671821389756</v>
      </c>
      <c r="X631">
        <v>0.79272217255054789</v>
      </c>
    </row>
    <row r="632" spans="1:24">
      <c r="A632" s="1" t="s">
        <v>11</v>
      </c>
      <c r="B632" s="1">
        <v>13135050311</v>
      </c>
      <c r="C632">
        <v>-0.37490978739936415</v>
      </c>
      <c r="D632">
        <v>0.26702880784635141</v>
      </c>
      <c r="E632">
        <v>-0.60561295292878314</v>
      </c>
      <c r="F632">
        <v>-0.1030640130311352</v>
      </c>
      <c r="G632">
        <v>0.13342783186387491</v>
      </c>
      <c r="H632">
        <v>1.1227646338840829</v>
      </c>
      <c r="I632">
        <v>0.72678964593530948</v>
      </c>
      <c r="J632">
        <v>1.2899164544329695</v>
      </c>
      <c r="K632">
        <v>0.80811600155705687</v>
      </c>
      <c r="L632">
        <v>0.93772407837042937</v>
      </c>
      <c r="M632">
        <v>4.1506212992878593E-2</v>
      </c>
      <c r="N632">
        <v>0.74843207214252394</v>
      </c>
      <c r="O632">
        <v>0.78994673755367484</v>
      </c>
      <c r="P632">
        <v>1.1888697392770227</v>
      </c>
      <c r="Q632">
        <v>0.62357985300565433</v>
      </c>
      <c r="R632">
        <v>0.16663202373861946</v>
      </c>
      <c r="S632">
        <v>1.0119188447868186</v>
      </c>
      <c r="T632">
        <v>0.69218869049152498</v>
      </c>
      <c r="U632">
        <v>0.77399129844118908</v>
      </c>
      <c r="V632">
        <v>0.57828113421808847</v>
      </c>
      <c r="W632">
        <v>0.86002301945186377</v>
      </c>
      <c r="X632">
        <v>0.81488773210703325</v>
      </c>
    </row>
    <row r="633" spans="1:24">
      <c r="A633" s="1" t="s">
        <v>11</v>
      </c>
      <c r="B633" s="1">
        <v>13135050313</v>
      </c>
      <c r="C633">
        <v>-0.33231887637548763</v>
      </c>
      <c r="D633">
        <v>0.28614716877164281</v>
      </c>
      <c r="E633">
        <v>-0.5385235007018343</v>
      </c>
      <c r="F633">
        <v>4.0455673332575548E-2</v>
      </c>
      <c r="G633">
        <v>0.56196924319211095</v>
      </c>
      <c r="H633">
        <v>0.22732271633212406</v>
      </c>
      <c r="I633">
        <v>7.8681595374248653E-2</v>
      </c>
      <c r="J633">
        <v>-0.33832639342270959</v>
      </c>
      <c r="K633">
        <v>0.11783023796905312</v>
      </c>
      <c r="L633">
        <v>-0.84547843803799438</v>
      </c>
      <c r="M633">
        <v>0.11666509293634149</v>
      </c>
      <c r="N633">
        <v>-1.2057784670332465</v>
      </c>
      <c r="O633">
        <v>-0.9623247209603587</v>
      </c>
      <c r="P633">
        <v>0.63375047789913208</v>
      </c>
      <c r="Q633">
        <v>-0.22116635055151757</v>
      </c>
      <c r="R633">
        <v>4.6247717132197164E-2</v>
      </c>
      <c r="S633">
        <v>-0.35532486449721695</v>
      </c>
      <c r="T633">
        <v>-0.35442190428953285</v>
      </c>
      <c r="U633">
        <v>0.52182734402354136</v>
      </c>
      <c r="V633">
        <v>0.54309809549613075</v>
      </c>
      <c r="W633">
        <v>0.54190351012190019</v>
      </c>
      <c r="X633">
        <v>0.52239073329452312</v>
      </c>
    </row>
    <row r="634" spans="1:24">
      <c r="A634" s="1" t="s">
        <v>11</v>
      </c>
      <c r="B634" s="1">
        <v>13135050314</v>
      </c>
      <c r="C634">
        <v>-0.20454614330385801</v>
      </c>
      <c r="D634">
        <v>0.35306143201016199</v>
      </c>
      <c r="E634">
        <v>-0.27495779552453509</v>
      </c>
      <c r="F634">
        <v>0.49227690818129471</v>
      </c>
      <c r="G634">
        <v>0.45483389036005206</v>
      </c>
      <c r="H634">
        <v>-1.5038649909349961</v>
      </c>
      <c r="I634">
        <v>-0.14740260830984231</v>
      </c>
      <c r="J634">
        <v>-0.24457907794010961</v>
      </c>
      <c r="K634">
        <v>0.57802074702772199</v>
      </c>
      <c r="L634">
        <v>-1.0398559635232729</v>
      </c>
      <c r="M634">
        <v>0.35153659275966387</v>
      </c>
      <c r="N634">
        <v>-4.3537462155025124E-2</v>
      </c>
      <c r="O634">
        <v>-1.3644853835701372</v>
      </c>
      <c r="P634">
        <v>0.27367311916752729</v>
      </c>
      <c r="Q634">
        <v>-0.18327725295324035</v>
      </c>
      <c r="R634">
        <v>-0.11865704393167469</v>
      </c>
      <c r="S634">
        <v>-0.23547143147855351</v>
      </c>
      <c r="T634">
        <v>-0.19570328344949278</v>
      </c>
      <c r="U634">
        <v>0.53313756316328464</v>
      </c>
      <c r="V634">
        <v>0.49490368579691935</v>
      </c>
      <c r="W634">
        <v>0.56979006395609166</v>
      </c>
      <c r="X634">
        <v>0.56674793785835054</v>
      </c>
    </row>
    <row r="635" spans="1:24">
      <c r="A635" s="1" t="s">
        <v>11</v>
      </c>
      <c r="B635" s="1">
        <v>13135050315</v>
      </c>
      <c r="C635">
        <v>-0.37490978739936415</v>
      </c>
      <c r="D635">
        <v>0.26702880784635141</v>
      </c>
      <c r="E635">
        <v>-0.18869992837560054</v>
      </c>
      <c r="F635">
        <v>0.70489866575716253</v>
      </c>
      <c r="G635">
        <v>0.59768102746946417</v>
      </c>
      <c r="H635">
        <v>-0.64424075008511594</v>
      </c>
      <c r="I635">
        <v>-0.87087206009893336</v>
      </c>
      <c r="J635">
        <v>-0.43207370890530922</v>
      </c>
      <c r="K635">
        <v>-0.13987644710380123</v>
      </c>
      <c r="L635">
        <v>-0.21163868102078209</v>
      </c>
      <c r="M635">
        <v>4.1506212992878593E-2</v>
      </c>
      <c r="N635">
        <v>0.1004569986263473</v>
      </c>
      <c r="O635">
        <v>-0.78278871086670776</v>
      </c>
      <c r="P635">
        <v>-0.49149126813713262</v>
      </c>
      <c r="Q635">
        <v>-0.20566868194661239</v>
      </c>
      <c r="R635">
        <v>-7.2730574983719404E-2</v>
      </c>
      <c r="S635">
        <v>-0.26119627900996417</v>
      </c>
      <c r="T635">
        <v>-0.2830791918461536</v>
      </c>
      <c r="U635">
        <v>0.52645353042510312</v>
      </c>
      <c r="V635">
        <v>0.5083259729779338</v>
      </c>
      <c r="W635">
        <v>0.56380460882566297</v>
      </c>
      <c r="X635">
        <v>0.54232893130330373</v>
      </c>
    </row>
    <row r="636" spans="1:24">
      <c r="A636" s="1" t="s">
        <v>11</v>
      </c>
      <c r="B636" s="1">
        <v>13135050317</v>
      </c>
      <c r="C636">
        <v>-0.37490978739936415</v>
      </c>
      <c r="D636">
        <v>0.26702880784635141</v>
      </c>
      <c r="E636">
        <v>-1.1392090347235794E-2</v>
      </c>
      <c r="F636">
        <v>0.70489866575716253</v>
      </c>
      <c r="G636">
        <v>9.7716047586522026E-2</v>
      </c>
      <c r="H636">
        <v>-3.0559643146917246</v>
      </c>
      <c r="I636">
        <v>0.21935621099990529</v>
      </c>
      <c r="J636">
        <v>-0.31859011647900409</v>
      </c>
      <c r="K636">
        <v>0.4307597841289485</v>
      </c>
      <c r="L636">
        <v>-0.78632006071638794</v>
      </c>
      <c r="M636">
        <v>4.1506212992878593E-2</v>
      </c>
      <c r="N636">
        <v>-0.87664827096153797</v>
      </c>
      <c r="O636">
        <v>-2.0754479835409949</v>
      </c>
      <c r="P636">
        <v>9.3634439801725061E-2</v>
      </c>
      <c r="Q636">
        <v>-0.41218839747899816</v>
      </c>
      <c r="R636">
        <v>-0.30760949432119761</v>
      </c>
      <c r="S636">
        <v>-0.2247167976888145</v>
      </c>
      <c r="T636">
        <v>-0.70423890042698234</v>
      </c>
      <c r="U636">
        <v>0.46480563202134362</v>
      </c>
      <c r="V636">
        <v>0.43968119404475325</v>
      </c>
      <c r="W636">
        <v>0.57229236753297685</v>
      </c>
      <c r="X636">
        <v>0.4246271314219317</v>
      </c>
    </row>
    <row r="637" spans="1:24">
      <c r="A637" s="1" t="s">
        <v>11</v>
      </c>
      <c r="B637" s="1">
        <v>13135050318</v>
      </c>
      <c r="C637">
        <v>-0.37490978739936415</v>
      </c>
      <c r="D637">
        <v>0.26702880784635141</v>
      </c>
      <c r="E637">
        <v>-1.1392090347235794E-2</v>
      </c>
      <c r="F637">
        <v>0.70489866575716253</v>
      </c>
      <c r="G637">
        <v>-4.5131089522890112E-2</v>
      </c>
      <c r="H637">
        <v>-3.1</v>
      </c>
      <c r="I637">
        <v>-0.71010107081246887</v>
      </c>
      <c r="J637">
        <v>-0.96495318638534944</v>
      </c>
      <c r="K637">
        <v>-0.34236027108961581</v>
      </c>
      <c r="L637">
        <v>-0.62574732227202767</v>
      </c>
      <c r="M637">
        <v>4.1506212992878593E-2</v>
      </c>
      <c r="N637">
        <v>-0.71208317292568346</v>
      </c>
      <c r="O637">
        <v>-0.9838690421715971</v>
      </c>
      <c r="P637">
        <v>0.51372469165526369</v>
      </c>
      <c r="Q637">
        <v>-0.46554019097654381</v>
      </c>
      <c r="R637">
        <v>-0.46708665206834926</v>
      </c>
      <c r="S637">
        <v>-0.64435359324899766</v>
      </c>
      <c r="T637">
        <v>-0.28518032761228462</v>
      </c>
      <c r="U637">
        <v>0.44887966613127694</v>
      </c>
      <c r="V637">
        <v>0.39307303410718153</v>
      </c>
      <c r="W637">
        <v>0.47465457948251372</v>
      </c>
      <c r="X637">
        <v>0.54174172541340004</v>
      </c>
    </row>
    <row r="638" spans="1:24">
      <c r="A638" s="1" t="s">
        <v>11</v>
      </c>
      <c r="B638" s="1">
        <v>13135050319</v>
      </c>
      <c r="C638">
        <v>-0.37490978739936415</v>
      </c>
      <c r="D638">
        <v>0.26702880784635141</v>
      </c>
      <c r="E638">
        <v>-0.59602874546779028</v>
      </c>
      <c r="F638">
        <v>-0.1030640130311352</v>
      </c>
      <c r="G638">
        <v>-4.5131089522890112E-2</v>
      </c>
      <c r="H638">
        <v>-1.3844727352614017</v>
      </c>
      <c r="I638">
        <v>-1.0366671428006002</v>
      </c>
      <c r="J638">
        <v>-1.3152721021361169</v>
      </c>
      <c r="K638">
        <v>-0.71971648851772385</v>
      </c>
      <c r="L638">
        <v>-1.8680732460257636</v>
      </c>
      <c r="M638">
        <v>4.1506212992878593E-2</v>
      </c>
      <c r="N638">
        <v>-2.7691468983738634</v>
      </c>
      <c r="O638">
        <v>-1.8240975694098835</v>
      </c>
      <c r="P638">
        <v>0.60374403133816512</v>
      </c>
      <c r="Q638">
        <v>-0.91854185153641932</v>
      </c>
      <c r="R638">
        <v>-0.46760638651954717</v>
      </c>
      <c r="S638">
        <v>-1.3010206122265349</v>
      </c>
      <c r="T638">
        <v>-0.98699855586317586</v>
      </c>
      <c r="U638">
        <v>0.3136548026118896</v>
      </c>
      <c r="V638">
        <v>0.39292113858327893</v>
      </c>
      <c r="W638">
        <v>0.32186646390969104</v>
      </c>
      <c r="X638">
        <v>0.34560409170423473</v>
      </c>
    </row>
    <row r="639" spans="1:24">
      <c r="A639" s="1" t="s">
        <v>11</v>
      </c>
      <c r="B639" s="1">
        <v>13135050320</v>
      </c>
      <c r="C639">
        <v>-0.37490978739936415</v>
      </c>
      <c r="D639">
        <v>0.26702880784635141</v>
      </c>
      <c r="E639">
        <v>-0.54810770816282683</v>
      </c>
      <c r="F639">
        <v>-0.1030640130311352</v>
      </c>
      <c r="G639">
        <v>0.13342783186387491</v>
      </c>
      <c r="H639">
        <v>-2.2560362016786417</v>
      </c>
      <c r="I639">
        <v>-2.0213894521801961</v>
      </c>
      <c r="J639">
        <v>-1.3596787252594535</v>
      </c>
      <c r="K639">
        <v>-1.7965622797150094</v>
      </c>
      <c r="L639">
        <v>-2.6371321512066483</v>
      </c>
      <c r="M639">
        <v>4.1506212992878593E-2</v>
      </c>
      <c r="N639">
        <v>-2.4091607464204321</v>
      </c>
      <c r="O639">
        <v>-2.5278787289769959</v>
      </c>
      <c r="P639">
        <v>-0.98659763639308917</v>
      </c>
      <c r="Q639">
        <v>-1.3673642996854156</v>
      </c>
      <c r="R639">
        <v>-0.70043578896313385</v>
      </c>
      <c r="S639">
        <v>-1.9311243853937039</v>
      </c>
      <c r="T639">
        <v>-1.4705327246994098</v>
      </c>
      <c r="U639">
        <v>0.17967746968031786</v>
      </c>
      <c r="V639">
        <v>0.32487534330728585</v>
      </c>
      <c r="W639">
        <v>0.1752588753826505</v>
      </c>
      <c r="X639">
        <v>0.21047045755878024</v>
      </c>
    </row>
    <row r="640" spans="1:24">
      <c r="A640" s="1" t="s">
        <v>11</v>
      </c>
      <c r="B640" s="1">
        <v>13135050321</v>
      </c>
      <c r="C640">
        <v>-0.37490978739936415</v>
      </c>
      <c r="D640">
        <v>0.26702880784635141</v>
      </c>
      <c r="E640">
        <v>0.491778801354881</v>
      </c>
      <c r="F640">
        <v>0.70489866575716253</v>
      </c>
      <c r="G640">
        <v>1.4547638501259361</v>
      </c>
      <c r="H640">
        <v>1.2421568895576773</v>
      </c>
      <c r="I640">
        <v>1.0784761849994509</v>
      </c>
      <c r="J640">
        <v>1.2011032081862962</v>
      </c>
      <c r="K640">
        <v>0.49518645539716177</v>
      </c>
      <c r="L640">
        <v>0.69121957126805555</v>
      </c>
      <c r="M640">
        <v>4.1506212992878593E-2</v>
      </c>
      <c r="N640">
        <v>1.0569916309597509</v>
      </c>
      <c r="O640">
        <v>1.4003691718720883</v>
      </c>
      <c r="P640">
        <v>0.57373758477719794</v>
      </c>
      <c r="Q640">
        <v>0.75295744498169748</v>
      </c>
      <c r="R640">
        <v>0.69488477317744213</v>
      </c>
      <c r="S640">
        <v>0.79583641161717134</v>
      </c>
      <c r="T640">
        <v>0.76815115015047897</v>
      </c>
      <c r="U640">
        <v>0.81261161430450146</v>
      </c>
      <c r="V640">
        <v>0.73266618209022738</v>
      </c>
      <c r="W640">
        <v>0.80974665895520515</v>
      </c>
      <c r="X640">
        <v>0.83611701411837025</v>
      </c>
    </row>
    <row r="641" spans="1:24">
      <c r="A641" s="1" t="s">
        <v>11</v>
      </c>
      <c r="B641" s="1">
        <v>13135050322</v>
      </c>
      <c r="C641">
        <v>-0.37490978739936415</v>
      </c>
      <c r="D641">
        <v>0.26702880784635141</v>
      </c>
      <c r="E641">
        <v>1.6898047339789686</v>
      </c>
      <c r="F641">
        <v>0.70489866575716253</v>
      </c>
      <c r="G641">
        <v>-0.2951135794643609</v>
      </c>
      <c r="H641">
        <v>0.81234476913273712</v>
      </c>
      <c r="I641">
        <v>1.1739339598882894</v>
      </c>
      <c r="J641">
        <v>1.4576748084544637</v>
      </c>
      <c r="K641">
        <v>1.7100893993120481</v>
      </c>
      <c r="L641">
        <v>0.93805367504407844</v>
      </c>
      <c r="M641">
        <v>4.1506212992878593E-2</v>
      </c>
      <c r="N641">
        <v>1.1084182240959553</v>
      </c>
      <c r="O641">
        <v>1.2854661254121516</v>
      </c>
      <c r="P641">
        <v>0.91881172022831914</v>
      </c>
      <c r="Q641">
        <v>0.9251468233844814</v>
      </c>
      <c r="R641">
        <v>0.56828393853425485</v>
      </c>
      <c r="S641">
        <v>1.3686059609368633</v>
      </c>
      <c r="T641">
        <v>0.83855057068232608</v>
      </c>
      <c r="U641">
        <v>0.86401161395401038</v>
      </c>
      <c r="V641">
        <v>0.69566632560523101</v>
      </c>
      <c r="W641">
        <v>0.94301417136097776</v>
      </c>
      <c r="X641">
        <v>0.85579158967339108</v>
      </c>
    </row>
    <row r="642" spans="1:24">
      <c r="A642" s="1" t="s">
        <v>11</v>
      </c>
      <c r="B642" s="1">
        <v>13135050410</v>
      </c>
      <c r="C642">
        <v>-1.593009842682233</v>
      </c>
      <c r="D642">
        <v>-0.44990972685206526</v>
      </c>
      <c r="E642">
        <v>-0.37559197386495813</v>
      </c>
      <c r="F642">
        <v>-0.26253033121303609</v>
      </c>
      <c r="G642">
        <v>0.99051065452034714</v>
      </c>
      <c r="H642">
        <v>-0.6681192012198347</v>
      </c>
      <c r="I642">
        <v>-0.9663298349877717</v>
      </c>
      <c r="J642">
        <v>-0.90574435555423405</v>
      </c>
      <c r="K642">
        <v>-0.59086314598129663</v>
      </c>
      <c r="L642">
        <v>-1.0990143408448794</v>
      </c>
      <c r="M642">
        <v>-0.92616436627920939</v>
      </c>
      <c r="N642">
        <v>-1.5966205748684008</v>
      </c>
      <c r="O642">
        <v>-1.098772088631534</v>
      </c>
      <c r="P642">
        <v>-1.1966427623198583</v>
      </c>
      <c r="Q642">
        <v>-0.84825146942986185</v>
      </c>
      <c r="R642">
        <v>-0.47499717947136455</v>
      </c>
      <c r="S642">
        <v>-0.86520728079347009</v>
      </c>
      <c r="T642">
        <v>-1.2045499480247506</v>
      </c>
      <c r="U642">
        <v>0.33463708182768176</v>
      </c>
      <c r="V642">
        <v>0.39076113482581337</v>
      </c>
      <c r="W642">
        <v>0.42326808105631025</v>
      </c>
      <c r="X642">
        <v>0.28480485117289306</v>
      </c>
    </row>
    <row r="643" spans="1:24">
      <c r="A643" s="1" t="s">
        <v>11</v>
      </c>
      <c r="B643" s="1">
        <v>13135050415</v>
      </c>
      <c r="C643">
        <v>8.4084118155246749E-3</v>
      </c>
      <c r="D643">
        <v>-0.12489759112211582</v>
      </c>
      <c r="E643">
        <v>6.5281569340705878E-2</v>
      </c>
      <c r="F643">
        <v>0.2264997112114599</v>
      </c>
      <c r="G643">
        <v>0.88337530168828815</v>
      </c>
      <c r="H643">
        <v>-9.5036373986581019E-2</v>
      </c>
      <c r="I643">
        <v>0.88253654180657204</v>
      </c>
      <c r="J643">
        <v>1.0629492695803597</v>
      </c>
      <c r="K643">
        <v>1.3327331818839394</v>
      </c>
      <c r="L643">
        <v>0.4137498792362006</v>
      </c>
      <c r="M643">
        <v>0.52064407263245571</v>
      </c>
      <c r="N643">
        <v>0.73814675351528303</v>
      </c>
      <c r="O643">
        <v>0.6175921678637698</v>
      </c>
      <c r="P643">
        <v>-4.1394569722626756E-2</v>
      </c>
      <c r="Q643">
        <v>0.55298759134415387</v>
      </c>
      <c r="R643">
        <v>0.26373822439340772</v>
      </c>
      <c r="S643">
        <v>0.93647744356683316</v>
      </c>
      <c r="T643">
        <v>0.45874710607222047</v>
      </c>
      <c r="U643">
        <v>0.75291890560072272</v>
      </c>
      <c r="V643">
        <v>0.6066610062636143</v>
      </c>
      <c r="W643">
        <v>0.84246990775984931</v>
      </c>
      <c r="X643">
        <v>0.74964764837276954</v>
      </c>
    </row>
    <row r="644" spans="1:24">
      <c r="A644" s="1" t="s">
        <v>11</v>
      </c>
      <c r="B644" s="1">
        <v>13135050416</v>
      </c>
      <c r="C644">
        <v>8.4084118155246749E-3</v>
      </c>
      <c r="D644">
        <v>-0.12489759112211582</v>
      </c>
      <c r="E644">
        <v>-0.13119468360964456</v>
      </c>
      <c r="F644">
        <v>0.2264997112114599</v>
      </c>
      <c r="G644">
        <v>0.88337530168828815</v>
      </c>
      <c r="H644">
        <v>-0.10697559955394065</v>
      </c>
      <c r="I644">
        <v>0.17413937026308698</v>
      </c>
      <c r="J644">
        <v>0.20935529176510978</v>
      </c>
      <c r="K644">
        <v>0.30190644159252067</v>
      </c>
      <c r="L644">
        <v>-1.344099046891535</v>
      </c>
      <c r="M644">
        <v>0.52064407263245571</v>
      </c>
      <c r="N644">
        <v>0.43987251332529698</v>
      </c>
      <c r="O644">
        <v>3.5895495160340754E-2</v>
      </c>
      <c r="P644">
        <v>-1.4216911115271114</v>
      </c>
      <c r="Q644">
        <v>-8.3722402258836495E-2</v>
      </c>
      <c r="R644">
        <v>0.13276498867037981</v>
      </c>
      <c r="S644">
        <v>-0.27761243784463485</v>
      </c>
      <c r="T644">
        <v>-0.10631975760225448</v>
      </c>
      <c r="U644">
        <v>0.56285553611995187</v>
      </c>
      <c r="V644">
        <v>0.56838328922655368</v>
      </c>
      <c r="W644">
        <v>0.55998502614401879</v>
      </c>
      <c r="X644">
        <v>0.59172801467389891</v>
      </c>
    </row>
    <row r="645" spans="1:24">
      <c r="A645" s="1" t="s">
        <v>11</v>
      </c>
      <c r="B645" s="1">
        <v>13135050417</v>
      </c>
      <c r="C645">
        <v>-1.8741098554398179</v>
      </c>
      <c r="D645">
        <v>-0.63153415564232995</v>
      </c>
      <c r="E645">
        <v>-0.83563393199260783</v>
      </c>
      <c r="F645">
        <v>4.5771217271972316E-2</v>
      </c>
      <c r="G645">
        <v>1.204781360184465</v>
      </c>
      <c r="H645">
        <v>-2.5425776152952686</v>
      </c>
      <c r="I645">
        <v>-1.4034259621103478</v>
      </c>
      <c r="J645">
        <v>-2.149129803007662</v>
      </c>
      <c r="K645">
        <v>-2.5328670942088798</v>
      </c>
      <c r="L645">
        <v>-3.1</v>
      </c>
      <c r="M645">
        <v>-1.1516410061095994</v>
      </c>
      <c r="N645">
        <v>-3.1</v>
      </c>
      <c r="O645">
        <v>-3.1</v>
      </c>
      <c r="P645">
        <v>0.33368601228946149</v>
      </c>
      <c r="Q645">
        <v>-1.7369591877324337</v>
      </c>
      <c r="R645">
        <v>-0.8623898490034192</v>
      </c>
      <c r="S645">
        <v>-2.5939989657388476</v>
      </c>
      <c r="T645">
        <v>-1.7544887484550344</v>
      </c>
      <c r="U645">
        <v>6.9350239904047858E-2</v>
      </c>
      <c r="V645">
        <v>0.27754329375530834</v>
      </c>
      <c r="W645">
        <v>2.1026433269512129E-2</v>
      </c>
      <c r="X645">
        <v>0.1311130679456656</v>
      </c>
    </row>
    <row r="646" spans="1:24">
      <c r="A646" s="1" t="s">
        <v>11</v>
      </c>
      <c r="B646" s="1">
        <v>13135050418</v>
      </c>
      <c r="C646">
        <v>-1.8741098554398179</v>
      </c>
      <c r="D646">
        <v>-0.63153415564232995</v>
      </c>
      <c r="E646">
        <v>-0.8500102431840969</v>
      </c>
      <c r="F646">
        <v>4.5771217271972316E-2</v>
      </c>
      <c r="G646">
        <v>0.95479887024299426</v>
      </c>
      <c r="H646">
        <v>-1.1576274494815724</v>
      </c>
      <c r="I646">
        <v>-1.0768598901222162</v>
      </c>
      <c r="J646">
        <v>-1.9912395874580202</v>
      </c>
      <c r="K646">
        <v>-1.0326460346776192</v>
      </c>
      <c r="L646">
        <v>-2.1300603455928782</v>
      </c>
      <c r="M646">
        <v>-1.1516410061095994</v>
      </c>
      <c r="N646">
        <v>-2.7897175356283448</v>
      </c>
      <c r="O646">
        <v>-3.1</v>
      </c>
      <c r="P646">
        <v>-0.22143324908842901</v>
      </c>
      <c r="Q646">
        <v>-1.3964443364286236</v>
      </c>
      <c r="R646">
        <v>-0.65565307233643821</v>
      </c>
      <c r="S646">
        <v>-1.7179819892428394</v>
      </c>
      <c r="T646">
        <v>-1.8156979477065933</v>
      </c>
      <c r="U646">
        <v>0.17099683041979286</v>
      </c>
      <c r="V646">
        <v>0.33796336198319721</v>
      </c>
      <c r="W646">
        <v>0.22485117119685619</v>
      </c>
      <c r="X646">
        <v>0.11400688999364213</v>
      </c>
    </row>
    <row r="647" spans="1:24">
      <c r="A647" s="1" t="s">
        <v>11</v>
      </c>
      <c r="B647" s="1">
        <v>13135050419</v>
      </c>
      <c r="C647">
        <v>-1.8741098554398179</v>
      </c>
      <c r="D647">
        <v>-0.63153415564232995</v>
      </c>
      <c r="E647">
        <v>-0.50977087831885615</v>
      </c>
      <c r="F647">
        <v>2.4509041514385609E-2</v>
      </c>
      <c r="G647">
        <v>0.27627496897328702</v>
      </c>
      <c r="H647">
        <v>-1.5038649909349961</v>
      </c>
      <c r="I647">
        <v>-0.76536609837969083</v>
      </c>
      <c r="J647">
        <v>-1.5669096331683583</v>
      </c>
      <c r="K647">
        <v>-0.88538507177884507</v>
      </c>
      <c r="L647">
        <v>-1.9272316233473705</v>
      </c>
      <c r="M647">
        <v>-1.1516410061095994</v>
      </c>
      <c r="N647">
        <v>-2.2651662856390589</v>
      </c>
      <c r="O647">
        <v>-2.8510435471455677</v>
      </c>
      <c r="P647">
        <v>-0.70153639406390178</v>
      </c>
      <c r="Q647">
        <v>-1.3047230662821627</v>
      </c>
      <c r="R647">
        <v>-0.71198028117543111</v>
      </c>
      <c r="S647">
        <v>-1.4598421094315246</v>
      </c>
      <c r="T647">
        <v>-1.7423468082395319</v>
      </c>
      <c r="U647">
        <v>0.19837641269781559</v>
      </c>
      <c r="V647">
        <v>0.32150139592178062</v>
      </c>
      <c r="W647">
        <v>0.28491312748632669</v>
      </c>
      <c r="X647">
        <v>0.13450638451488908</v>
      </c>
    </row>
    <row r="648" spans="1:24">
      <c r="A648" s="1" t="s">
        <v>11</v>
      </c>
      <c r="B648" s="1">
        <v>13135050421</v>
      </c>
      <c r="C648">
        <v>-1.8741098554398179</v>
      </c>
      <c r="D648">
        <v>-0.63153415564232995</v>
      </c>
      <c r="E648">
        <v>-0.34204724775148387</v>
      </c>
      <c r="F648">
        <v>-0.66119612666778826</v>
      </c>
      <c r="G648">
        <v>0.45483389036005206</v>
      </c>
      <c r="H648">
        <v>6.0173558389091705E-2</v>
      </c>
      <c r="I648">
        <v>-0.31319769101150907</v>
      </c>
      <c r="J648">
        <v>-1.2461951328331486</v>
      </c>
      <c r="K648">
        <v>-0.75653172924241785</v>
      </c>
      <c r="L648">
        <v>-1.9103292298269112</v>
      </c>
      <c r="M648">
        <v>-1.1516410061095994</v>
      </c>
      <c r="N648">
        <v>-1.9566067268218321</v>
      </c>
      <c r="O648">
        <v>-1.9318191754660741</v>
      </c>
      <c r="P648">
        <v>0.24366667260656036</v>
      </c>
      <c r="Q648">
        <v>-0.99196391689700258</v>
      </c>
      <c r="R648">
        <v>-0.47243966110911212</v>
      </c>
      <c r="S648">
        <v>-1.3043520306341592</v>
      </c>
      <c r="T648">
        <v>-1.1991000589477365</v>
      </c>
      <c r="U648">
        <v>0.29173768920567045</v>
      </c>
      <c r="V648">
        <v>0.39150858497199748</v>
      </c>
      <c r="W648">
        <v>0.32109133568492032</v>
      </c>
      <c r="X648">
        <v>0.28632793550515245</v>
      </c>
    </row>
    <row r="649" spans="1:24">
      <c r="A649" s="1" t="s">
        <v>11</v>
      </c>
      <c r="B649" s="1">
        <v>13135050422</v>
      </c>
      <c r="C649">
        <v>-1.8741098554398179</v>
      </c>
      <c r="D649">
        <v>-0.63153415564232995</v>
      </c>
      <c r="E649">
        <v>-0.5385235007018343</v>
      </c>
      <c r="F649">
        <v>-0.68777384636477179</v>
      </c>
      <c r="G649">
        <v>0.16913961614122777</v>
      </c>
      <c r="H649">
        <v>-1.4799865398002774</v>
      </c>
      <c r="I649">
        <v>-1.3280645608823174</v>
      </c>
      <c r="J649">
        <v>-1.4040853483827902</v>
      </c>
      <c r="K649">
        <v>-1.9254156222514365</v>
      </c>
      <c r="L649">
        <v>-2.2737306905167793</v>
      </c>
      <c r="M649">
        <v>-1.1516410061095994</v>
      </c>
      <c r="N649">
        <v>-2.3268781974025043</v>
      </c>
      <c r="O649">
        <v>-2.8510435471455677</v>
      </c>
      <c r="P649">
        <v>-0.3564622586127808</v>
      </c>
      <c r="Q649">
        <v>-1.4831239913459886</v>
      </c>
      <c r="R649">
        <v>-0.91012183467001739</v>
      </c>
      <c r="S649">
        <v>-1.8677438870503353</v>
      </c>
      <c r="T649">
        <v>-1.671506252317613</v>
      </c>
      <c r="U649">
        <v>0.14512221333423583</v>
      </c>
      <c r="V649">
        <v>0.26359333343802005</v>
      </c>
      <c r="W649">
        <v>0.19000575108386636</v>
      </c>
      <c r="X649">
        <v>0.15430424448754271</v>
      </c>
    </row>
    <row r="650" spans="1:24">
      <c r="A650" s="1" t="s">
        <v>11</v>
      </c>
      <c r="B650" s="1">
        <v>13135050423</v>
      </c>
      <c r="C650">
        <v>-1.541900749453581</v>
      </c>
      <c r="D650">
        <v>-0.81315858443259614</v>
      </c>
      <c r="E650">
        <v>-0.46664194474438908</v>
      </c>
      <c r="F650">
        <v>0.32749504605999707</v>
      </c>
      <c r="G650">
        <v>0.56196924319211095</v>
      </c>
      <c r="H650">
        <v>-0.572605396680959</v>
      </c>
      <c r="I650">
        <v>-1.9661244246129741</v>
      </c>
      <c r="J650">
        <v>-1.4090194176187165</v>
      </c>
      <c r="K650">
        <v>-1.3179641502939934</v>
      </c>
      <c r="L650">
        <v>-1.0314047667630435</v>
      </c>
      <c r="M650">
        <v>-0.75705688640641755</v>
      </c>
      <c r="N650">
        <v>-0.68122721704396072</v>
      </c>
      <c r="O650">
        <v>-2.348342718883345</v>
      </c>
      <c r="P650">
        <v>0.54373113821623098</v>
      </c>
      <c r="Q650">
        <v>-0.90074319232324251</v>
      </c>
      <c r="R650">
        <v>-0.63870954438177019</v>
      </c>
      <c r="S650">
        <v>-1.2527961115585844</v>
      </c>
      <c r="T650">
        <v>-0.81072392102937307</v>
      </c>
      <c r="U650">
        <v>0.3189678543564578</v>
      </c>
      <c r="V650">
        <v>0.34291521008466608</v>
      </c>
      <c r="W650">
        <v>0.33308696131333559</v>
      </c>
      <c r="X650">
        <v>0.39486768784281989</v>
      </c>
    </row>
    <row r="651" spans="1:24">
      <c r="A651" s="1" t="s">
        <v>11</v>
      </c>
      <c r="B651" s="1">
        <v>13135050424</v>
      </c>
      <c r="C651">
        <v>-1.8400371266207167</v>
      </c>
      <c r="D651">
        <v>-0.65065251656762135</v>
      </c>
      <c r="E651">
        <v>-0.5433156044323304</v>
      </c>
      <c r="F651">
        <v>-0.60272514333442473</v>
      </c>
      <c r="G651">
        <v>2.6292479031816276E-2</v>
      </c>
      <c r="H651">
        <v>-2.2799146528133605</v>
      </c>
      <c r="I651">
        <v>-0.79048656545570095</v>
      </c>
      <c r="J651">
        <v>-0.90081028631830773</v>
      </c>
      <c r="K651">
        <v>-0.24111835909670851</v>
      </c>
      <c r="L651">
        <v>-1.5722813594177314</v>
      </c>
      <c r="M651">
        <v>-1.1046667061449349</v>
      </c>
      <c r="N651">
        <v>-2.0286039572125185</v>
      </c>
      <c r="O651">
        <v>-2.290891195653376</v>
      </c>
      <c r="P651">
        <v>0.40870212869187911</v>
      </c>
      <c r="Q651">
        <v>-1.0376690636282657</v>
      </c>
      <c r="R651">
        <v>-0.95440559002747705</v>
      </c>
      <c r="S651">
        <v>-0.90473666827758248</v>
      </c>
      <c r="T651">
        <v>-1.2538649325797375</v>
      </c>
      <c r="U651">
        <v>0.27809431266433493</v>
      </c>
      <c r="V651">
        <v>0.25065113919845888</v>
      </c>
      <c r="W651">
        <v>0.41407069417848374</v>
      </c>
      <c r="X651">
        <v>0.27102275776513768</v>
      </c>
    </row>
    <row r="652" spans="1:24">
      <c r="A652" s="1" t="s">
        <v>11</v>
      </c>
      <c r="B652" s="1">
        <v>13135050425</v>
      </c>
      <c r="C652">
        <v>1.2350266493031694</v>
      </c>
      <c r="D652">
        <v>1.4332488242891095</v>
      </c>
      <c r="E652">
        <v>0.89910761844707077</v>
      </c>
      <c r="F652">
        <v>1.3002395869695926</v>
      </c>
      <c r="G652">
        <v>1.8118816928994661</v>
      </c>
      <c r="H652">
        <v>0.65713483675706419</v>
      </c>
      <c r="I652">
        <v>1.088524371829855</v>
      </c>
      <c r="J652">
        <v>0.58927862293143507</v>
      </c>
      <c r="K652">
        <v>1.1670645986228185</v>
      </c>
      <c r="L652">
        <v>0.45600586303734808</v>
      </c>
      <c r="M652">
        <v>1.1500996921589601</v>
      </c>
      <c r="N652">
        <v>0.53244038097046509</v>
      </c>
      <c r="O652">
        <v>0.58886640624878583</v>
      </c>
      <c r="P652">
        <v>0.4687150218138133</v>
      </c>
      <c r="Q652">
        <v>0.87535828912516378</v>
      </c>
      <c r="R652">
        <v>1.2035947972136183</v>
      </c>
      <c r="S652">
        <v>0.73744969486386724</v>
      </c>
      <c r="T652">
        <v>0.68503037529800603</v>
      </c>
      <c r="U652">
        <v>0.84914931137055949</v>
      </c>
      <c r="V652">
        <v>0.88133975075086224</v>
      </c>
      <c r="W652">
        <v>0.79616169706521767</v>
      </c>
      <c r="X652">
        <v>0.81288719272677179</v>
      </c>
    </row>
    <row r="653" spans="1:24">
      <c r="A653" s="1" t="s">
        <v>11</v>
      </c>
      <c r="B653" s="1">
        <v>13135050426</v>
      </c>
      <c r="C653">
        <v>1.2350266493031694</v>
      </c>
      <c r="D653">
        <v>1.4332488242891095</v>
      </c>
      <c r="E653">
        <v>0.77930502518466205</v>
      </c>
      <c r="F653">
        <v>1.3002395869695926</v>
      </c>
      <c r="G653">
        <v>1.9547288300088783</v>
      </c>
      <c r="H653">
        <v>2.435588168701348E-2</v>
      </c>
      <c r="I653">
        <v>0.4906572554208144</v>
      </c>
      <c r="J653">
        <v>0.7126303538295925</v>
      </c>
      <c r="K653">
        <v>1.0105998255428712</v>
      </c>
      <c r="L653">
        <v>0.43065227275665957</v>
      </c>
      <c r="M653">
        <v>1.1500996921589601</v>
      </c>
      <c r="N653">
        <v>0.49129910646150149</v>
      </c>
      <c r="O653">
        <v>0.50268912140383337</v>
      </c>
      <c r="P653">
        <v>0.43870857525284607</v>
      </c>
      <c r="Q653">
        <v>0.79824674482061209</v>
      </c>
      <c r="R653">
        <v>1.0310802932661769</v>
      </c>
      <c r="S653">
        <v>0.71796081737637441</v>
      </c>
      <c r="T653">
        <v>0.64569912381928518</v>
      </c>
      <c r="U653">
        <v>0.82613085699786537</v>
      </c>
      <c r="V653">
        <v>0.83092134785781979</v>
      </c>
      <c r="W653">
        <v>0.79162717838240038</v>
      </c>
      <c r="X653">
        <v>0.80189526022156665</v>
      </c>
    </row>
    <row r="654" spans="1:24">
      <c r="A654" s="1" t="s">
        <v>11</v>
      </c>
      <c r="B654" s="1">
        <v>13135050427</v>
      </c>
      <c r="C654">
        <v>1.2946539247365969</v>
      </c>
      <c r="D654">
        <v>1.6148732530793757</v>
      </c>
      <c r="E654">
        <v>0.55407614985133369</v>
      </c>
      <c r="F654">
        <v>1.3427639384847661</v>
      </c>
      <c r="G654">
        <v>0.91908708596564104</v>
      </c>
      <c r="H654">
        <v>-1.1337489983468532</v>
      </c>
      <c r="I654">
        <v>-0.1222821412338322</v>
      </c>
      <c r="J654">
        <v>0.44125654585364604</v>
      </c>
      <c r="K654">
        <v>6.2607376882013371E-2</v>
      </c>
      <c r="L654">
        <v>0.30388432135321708</v>
      </c>
      <c r="M654">
        <v>1.1688894121448261</v>
      </c>
      <c r="N654">
        <v>0.1210276358808292</v>
      </c>
      <c r="O654">
        <v>0.13643566081278521</v>
      </c>
      <c r="P654">
        <v>-5.6397793003110229E-2</v>
      </c>
      <c r="Q654">
        <v>0.41674239133918584</v>
      </c>
      <c r="R654">
        <v>0.63848903036243265</v>
      </c>
      <c r="S654">
        <v>0.26924941469629216</v>
      </c>
      <c r="T654">
        <v>0.34248872895883253</v>
      </c>
      <c r="U654">
        <v>0.71224855010340926</v>
      </c>
      <c r="V654">
        <v>0.71618418656151617</v>
      </c>
      <c r="W654">
        <v>0.68722453949507578</v>
      </c>
      <c r="X654">
        <v>0.71715683797772223</v>
      </c>
    </row>
    <row r="655" spans="1:24">
      <c r="A655" s="1" t="s">
        <v>11</v>
      </c>
      <c r="B655" s="1">
        <v>13135050428</v>
      </c>
      <c r="C655">
        <v>1.2350266493031694</v>
      </c>
      <c r="D655">
        <v>1.4332488242891095</v>
      </c>
      <c r="E655">
        <v>1.3591495765747208</v>
      </c>
      <c r="F655">
        <v>1.3002395869695926</v>
      </c>
      <c r="G655">
        <v>1.0619342230750533</v>
      </c>
      <c r="H655">
        <v>-3.5340246149783767E-2</v>
      </c>
      <c r="I655">
        <v>0.85741607473056192</v>
      </c>
      <c r="J655">
        <v>0.99880636951331792</v>
      </c>
      <c r="K655">
        <v>0.84493124228175021</v>
      </c>
      <c r="L655">
        <v>0.32565460420756825</v>
      </c>
      <c r="M655">
        <v>1.1500996921589601</v>
      </c>
      <c r="N655">
        <v>0.20331018489875627</v>
      </c>
      <c r="O655">
        <v>0.7109508931124684</v>
      </c>
      <c r="P655">
        <v>0.67876014774058258</v>
      </c>
      <c r="Q655">
        <v>0.8130500698004326</v>
      </c>
      <c r="R655">
        <v>1.0302392412560606</v>
      </c>
      <c r="S655">
        <v>0.72313073866754551</v>
      </c>
      <c r="T655">
        <v>0.68578022947769179</v>
      </c>
      <c r="U655">
        <v>0.83054977589885859</v>
      </c>
      <c r="V655">
        <v>0.83067554534191668</v>
      </c>
      <c r="W655">
        <v>0.79283007499348312</v>
      </c>
      <c r="X655">
        <v>0.81309675500160339</v>
      </c>
    </row>
    <row r="656" spans="1:24">
      <c r="A656" s="1" t="s">
        <v>11</v>
      </c>
      <c r="B656" s="1">
        <v>13135050429</v>
      </c>
      <c r="C656">
        <v>1.3116902891461477</v>
      </c>
      <c r="D656">
        <v>1.7009058772431849</v>
      </c>
      <c r="E656">
        <v>1.2153864646598302</v>
      </c>
      <c r="F656">
        <v>1.3640261142423526</v>
      </c>
      <c r="G656">
        <v>2.3118466727824081</v>
      </c>
      <c r="H656">
        <v>-0.5845446222483186</v>
      </c>
      <c r="I656">
        <v>1.0382834376778347</v>
      </c>
      <c r="J656">
        <v>0.76690511542478168</v>
      </c>
      <c r="K656">
        <v>1.1302493578981252</v>
      </c>
      <c r="L656">
        <v>0.72644415936469198</v>
      </c>
      <c r="M656">
        <v>1.1688894121448261</v>
      </c>
      <c r="N656">
        <v>0.49129910646150149</v>
      </c>
      <c r="O656">
        <v>0.59604784665253174</v>
      </c>
      <c r="P656">
        <v>0.858798827106385</v>
      </c>
      <c r="Q656">
        <v>0.949077903003826</v>
      </c>
      <c r="R656">
        <v>1.1939420333576343</v>
      </c>
      <c r="S656">
        <v>0.87453287756253284</v>
      </c>
      <c r="T656">
        <v>0.7787587980913111</v>
      </c>
      <c r="U656">
        <v>0.87115524554996948</v>
      </c>
      <c r="V656">
        <v>0.87851867237202241</v>
      </c>
      <c r="W656">
        <v>0.82805713349792598</v>
      </c>
      <c r="X656">
        <v>0.83908154094680565</v>
      </c>
    </row>
    <row r="657" spans="1:24">
      <c r="A657" s="1" t="s">
        <v>11</v>
      </c>
      <c r="B657" s="1">
        <v>13135050430</v>
      </c>
      <c r="C657">
        <v>1.2350266493031694</v>
      </c>
      <c r="D657">
        <v>1.4332488242891095</v>
      </c>
      <c r="E657">
        <v>0.94223655202153822</v>
      </c>
      <c r="F657">
        <v>1.3002395869695926</v>
      </c>
      <c r="G657">
        <v>0.77623994885622916</v>
      </c>
      <c r="H657">
        <v>-1.1461795015064955E-2</v>
      </c>
      <c r="I657">
        <v>0.65142824470727911</v>
      </c>
      <c r="J657">
        <v>0.36724550731475153</v>
      </c>
      <c r="K657">
        <v>9.0218807425533246E-2</v>
      </c>
      <c r="L657">
        <v>1.6543631505414286E-2</v>
      </c>
      <c r="M657">
        <v>1.1500996921589601</v>
      </c>
      <c r="N657">
        <v>0.18273954764427455</v>
      </c>
      <c r="O657">
        <v>0.100528458794055</v>
      </c>
      <c r="P657">
        <v>0.45371179853332982</v>
      </c>
      <c r="Q657">
        <v>0.51120788915954296</v>
      </c>
      <c r="R657">
        <v>0.90385114444740755</v>
      </c>
      <c r="S657">
        <v>0.15800264874856634</v>
      </c>
      <c r="T657">
        <v>0.47176987428265488</v>
      </c>
      <c r="U657">
        <v>0.74044730777299705</v>
      </c>
      <c r="V657">
        <v>0.79373786277045633</v>
      </c>
      <c r="W657">
        <v>0.6613405172410125</v>
      </c>
      <c r="X657">
        <v>0.75328713056106111</v>
      </c>
    </row>
    <row r="658" spans="1:24">
      <c r="A658" s="1" t="s">
        <v>11</v>
      </c>
      <c r="B658" s="1">
        <v>13135050431</v>
      </c>
      <c r="C658">
        <v>0.62171753055934709</v>
      </c>
      <c r="D658">
        <v>1.0317632448579959</v>
      </c>
      <c r="E658">
        <v>-5.9313127652199295E-2</v>
      </c>
      <c r="F658">
        <v>0.83778726424207994</v>
      </c>
      <c r="G658">
        <v>0.41912210608269918</v>
      </c>
      <c r="H658">
        <v>-0.15473250182337828</v>
      </c>
      <c r="I658">
        <v>-0.30314950418110503</v>
      </c>
      <c r="J658">
        <v>-0.52088695515198247</v>
      </c>
      <c r="K658">
        <v>-0.46200980344486947</v>
      </c>
      <c r="L658">
        <v>-0.82012484775730621</v>
      </c>
      <c r="M658">
        <v>0.7367258524699134</v>
      </c>
      <c r="N658">
        <v>-1.2674903787966922</v>
      </c>
      <c r="O658">
        <v>-1.2495823371102004</v>
      </c>
      <c r="P658">
        <v>-0.16142035596649509</v>
      </c>
      <c r="Q658">
        <v>-0.2481880017474766</v>
      </c>
      <c r="R658">
        <v>0.34188500172649139</v>
      </c>
      <c r="S658">
        <v>-0.6010072021180527</v>
      </c>
      <c r="T658">
        <v>-0.48544180485086857</v>
      </c>
      <c r="U658">
        <v>0.51376115042388437</v>
      </c>
      <c r="V658">
        <v>0.62949987264422136</v>
      </c>
      <c r="W658">
        <v>0.48474007673817254</v>
      </c>
      <c r="X658">
        <v>0.48577450956240903</v>
      </c>
    </row>
    <row r="659" spans="1:24">
      <c r="A659" s="1" t="s">
        <v>11</v>
      </c>
      <c r="B659" s="1">
        <v>13135050432</v>
      </c>
      <c r="C659">
        <v>-1.2267280078768943</v>
      </c>
      <c r="D659">
        <v>-0.20137103482328</v>
      </c>
      <c r="E659">
        <v>-0.37559197386495813</v>
      </c>
      <c r="F659">
        <v>0.17334427181749296</v>
      </c>
      <c r="G659">
        <v>-0.54509606940583233</v>
      </c>
      <c r="H659">
        <v>-0.70393687792191317</v>
      </c>
      <c r="I659">
        <v>0.80215104716333974</v>
      </c>
      <c r="J659">
        <v>-6.6952585446763094E-2</v>
      </c>
      <c r="K659">
        <v>-8.4653586016760818E-2</v>
      </c>
      <c r="L659">
        <v>-0.85392963479822404</v>
      </c>
      <c r="M659">
        <v>-0.63492370649829022</v>
      </c>
      <c r="N659">
        <v>-0.37266765822673398</v>
      </c>
      <c r="O659">
        <v>-0.86896599571166044</v>
      </c>
      <c r="P659">
        <v>0.63375047789913208</v>
      </c>
      <c r="Q659">
        <v>-0.31420909066492891</v>
      </c>
      <c r="R659">
        <v>-0.29674694927314932</v>
      </c>
      <c r="S659">
        <v>-0.33517860208724931</v>
      </c>
      <c r="T659">
        <v>-0.31070172063438811</v>
      </c>
      <c r="U659">
        <v>0.49405329167734058</v>
      </c>
      <c r="V659">
        <v>0.44285583826390351</v>
      </c>
      <c r="W659">
        <v>0.54659098395642791</v>
      </c>
      <c r="X659">
        <v>0.53460924376100349</v>
      </c>
    </row>
    <row r="660" spans="1:24">
      <c r="A660" s="1" t="s">
        <v>11</v>
      </c>
      <c r="B660" s="1">
        <v>13135050433</v>
      </c>
      <c r="C660">
        <v>-1.8741098554398179</v>
      </c>
      <c r="D660">
        <v>-0.63153415564232995</v>
      </c>
      <c r="E660">
        <v>-0.82125762080111897</v>
      </c>
      <c r="F660">
        <v>4.5771217271972316E-2</v>
      </c>
      <c r="G660">
        <v>1.2404931444618181</v>
      </c>
      <c r="H660">
        <v>-0.96659984040382096</v>
      </c>
      <c r="I660">
        <v>0.17916346367828909</v>
      </c>
      <c r="J660">
        <v>-1.0340301556883176</v>
      </c>
      <c r="K660">
        <v>-1.5572632150045014</v>
      </c>
      <c r="L660">
        <v>-1.42861101449383</v>
      </c>
      <c r="M660">
        <v>-1.1516410061095994</v>
      </c>
      <c r="N660">
        <v>-1.0926399621335967</v>
      </c>
      <c r="O660">
        <v>-1.1346792906502641</v>
      </c>
      <c r="P660">
        <v>0.39369890541139563</v>
      </c>
      <c r="Q660">
        <v>-0.83009799591606992</v>
      </c>
      <c r="R660">
        <v>-0.40401052098214402</v>
      </c>
      <c r="S660">
        <v>-1.3399681283955498</v>
      </c>
      <c r="T660">
        <v>-0.74631533837051611</v>
      </c>
      <c r="U660">
        <v>0.34005604867047745</v>
      </c>
      <c r="V660">
        <v>0.41150741334643404</v>
      </c>
      <c r="W660">
        <v>0.31280446227152225</v>
      </c>
      <c r="X660">
        <v>0.41286799972521981</v>
      </c>
    </row>
    <row r="661" spans="1:24">
      <c r="A661" s="1" t="s">
        <v>11</v>
      </c>
      <c r="B661" s="1">
        <v>13135050434</v>
      </c>
      <c r="C661">
        <v>-1.8741098554398179</v>
      </c>
      <c r="D661">
        <v>-0.63153415564232995</v>
      </c>
      <c r="E661">
        <v>-0.67270240515573199</v>
      </c>
      <c r="F661">
        <v>4.5771217271972316E-2</v>
      </c>
      <c r="G661">
        <v>0.88337530168828815</v>
      </c>
      <c r="H661">
        <v>-3.1</v>
      </c>
      <c r="I661">
        <v>-1.9058353036305498</v>
      </c>
      <c r="J661">
        <v>-1.8185471642005997</v>
      </c>
      <c r="K661">
        <v>-0.60927076634364363</v>
      </c>
      <c r="L661">
        <v>-2.6117785609259592</v>
      </c>
      <c r="M661">
        <v>-1.1516410061095994</v>
      </c>
      <c r="N661">
        <v>-3.1</v>
      </c>
      <c r="O661">
        <v>-3.1</v>
      </c>
      <c r="P661">
        <v>3.3621546679790892E-2</v>
      </c>
      <c r="Q661">
        <v>-1.5152679873813082</v>
      </c>
      <c r="R661">
        <v>-1.0364336001297385</v>
      </c>
      <c r="S661">
        <v>-1.6798654971567342</v>
      </c>
      <c r="T661">
        <v>-1.8295048648574519</v>
      </c>
      <c r="U661">
        <v>0.13552695606415943</v>
      </c>
      <c r="V661">
        <v>0.22667795916305511</v>
      </c>
      <c r="W661">
        <v>0.23371981668959052</v>
      </c>
      <c r="X661">
        <v>0.11014826114962215</v>
      </c>
    </row>
    <row r="662" spans="1:24">
      <c r="A662" s="1" t="s">
        <v>11</v>
      </c>
      <c r="B662" s="1">
        <v>13135050435</v>
      </c>
      <c r="C662">
        <v>-0.42601888062801552</v>
      </c>
      <c r="D662">
        <v>0.25746962738370643</v>
      </c>
      <c r="E662">
        <v>-0.36600776640396565</v>
      </c>
      <c r="F662">
        <v>-2.3330853940184956E-2</v>
      </c>
      <c r="G662">
        <v>0.88337530168828815</v>
      </c>
      <c r="H662">
        <v>-1.4680473142329178</v>
      </c>
      <c r="I662">
        <v>0.27964533198232949</v>
      </c>
      <c r="J662">
        <v>-0.58009578598309819</v>
      </c>
      <c r="K662">
        <v>0.55961312666537566</v>
      </c>
      <c r="L662">
        <v>-1.715951704341633</v>
      </c>
      <c r="M662">
        <v>-5.4680869717858875E-3</v>
      </c>
      <c r="N662">
        <v>-1.6377618493773642</v>
      </c>
      <c r="O662">
        <v>-1.098772088631534</v>
      </c>
      <c r="P662">
        <v>-0.55150416125906676</v>
      </c>
      <c r="Q662">
        <v>-0.50848716961629303</v>
      </c>
      <c r="R662">
        <v>-0.12327350773582284</v>
      </c>
      <c r="S662">
        <v>-0.57881145455311855</v>
      </c>
      <c r="T662">
        <v>-0.82337654655993764</v>
      </c>
      <c r="U662">
        <v>0.43605962631519213</v>
      </c>
      <c r="V662">
        <v>0.49355449644360211</v>
      </c>
      <c r="W662">
        <v>0.48990440865399898</v>
      </c>
      <c r="X662">
        <v>0.39133164968952477</v>
      </c>
    </row>
    <row r="663" spans="1:24">
      <c r="A663" s="1" t="s">
        <v>11</v>
      </c>
      <c r="B663" s="1">
        <v>13135050436</v>
      </c>
      <c r="C663">
        <v>-8.6279525940249711E-3</v>
      </c>
      <c r="D663">
        <v>0.32438389062222556</v>
      </c>
      <c r="E663">
        <v>-0.11681837241815529</v>
      </c>
      <c r="F663">
        <v>0.81120954454509642</v>
      </c>
      <c r="G663">
        <v>0.56196924319211095</v>
      </c>
      <c r="H663">
        <v>-0.73975455462399153</v>
      </c>
      <c r="I663">
        <v>-0.18759535563145852</v>
      </c>
      <c r="J663">
        <v>-0.47154626279271949</v>
      </c>
      <c r="K663">
        <v>-0.5724555256189503</v>
      </c>
      <c r="L663">
        <v>-0.34685782918445418</v>
      </c>
      <c r="M663">
        <v>0.31395715278793312</v>
      </c>
      <c r="N663">
        <v>-1.5349086631049553</v>
      </c>
      <c r="O663">
        <v>-1.393211145185121</v>
      </c>
      <c r="P663">
        <v>-0.2664429189298797</v>
      </c>
      <c r="Q663">
        <v>-0.36388725808992989</v>
      </c>
      <c r="R663">
        <v>9.2109491870257507E-2</v>
      </c>
      <c r="S663">
        <v>-0.46361987253204134</v>
      </c>
      <c r="T663">
        <v>-0.72015139360800584</v>
      </c>
      <c r="U663">
        <v>0.47922393453627304</v>
      </c>
      <c r="V663">
        <v>0.5565014754046278</v>
      </c>
      <c r="W663">
        <v>0.51670627967571803</v>
      </c>
      <c r="X663">
        <v>0.42018005576429657</v>
      </c>
    </row>
    <row r="664" spans="1:24">
      <c r="A664" s="1" t="s">
        <v>11</v>
      </c>
      <c r="B664" s="1">
        <v>13135050511</v>
      </c>
      <c r="C664">
        <v>1.0646630052076633</v>
      </c>
      <c r="D664">
        <v>1.1847101322603255</v>
      </c>
      <c r="E664">
        <v>0.43427355658892497</v>
      </c>
      <c r="F664">
        <v>0.91752042333303041</v>
      </c>
      <c r="G664">
        <v>0.3119867532506399</v>
      </c>
      <c r="H664">
        <v>-1.6471356977433096</v>
      </c>
      <c r="I664">
        <v>-0.1323303280642362</v>
      </c>
      <c r="J664">
        <v>-0.48141440126457219</v>
      </c>
      <c r="K664">
        <v>-0.16748787764732109</v>
      </c>
      <c r="L664">
        <v>-0.33840663242422453</v>
      </c>
      <c r="M664">
        <v>1.1407048321660276</v>
      </c>
      <c r="N664">
        <v>-0.35209702097225204</v>
      </c>
      <c r="O664">
        <v>-0.92641751894162849</v>
      </c>
      <c r="P664">
        <v>0.49872146837478026</v>
      </c>
      <c r="Q664">
        <v>2.1979172991073947E-2</v>
      </c>
      <c r="R664">
        <v>0.30481254926186258</v>
      </c>
      <c r="S664">
        <v>-0.32910297044537257</v>
      </c>
      <c r="T664">
        <v>9.0227940156731828E-2</v>
      </c>
      <c r="U664">
        <v>0.59440835883872012</v>
      </c>
      <c r="V664">
        <v>0.61866522511125621</v>
      </c>
      <c r="W664">
        <v>0.54800461412613299</v>
      </c>
      <c r="X664">
        <v>0.64665733796250757</v>
      </c>
    </row>
    <row r="665" spans="1:24">
      <c r="A665" s="1" t="s">
        <v>11</v>
      </c>
      <c r="B665" s="1">
        <v>13135050520</v>
      </c>
      <c r="C665">
        <v>-7.6773410232228403E-2</v>
      </c>
      <c r="D665">
        <v>0.44865323663661755</v>
      </c>
      <c r="E665">
        <v>-0.83563393199260783</v>
      </c>
      <c r="F665">
        <v>0.2264997112114599</v>
      </c>
      <c r="G665">
        <v>-0.54509606940583233</v>
      </c>
      <c r="H665">
        <v>-1.1576274494815724</v>
      </c>
      <c r="I665">
        <v>-0.21271582270746861</v>
      </c>
      <c r="J665">
        <v>-1.3744809329672325</v>
      </c>
      <c r="K665">
        <v>-1.4376136826492478</v>
      </c>
      <c r="L665">
        <v>-0.43982099354697879</v>
      </c>
      <c r="M665">
        <v>0.46427491267485893</v>
      </c>
      <c r="N665">
        <v>-0.84579231507981523</v>
      </c>
      <c r="O665">
        <v>-0.7253371876367396</v>
      </c>
      <c r="P665">
        <v>-0.82156218030777017</v>
      </c>
      <c r="Q665">
        <v>-0.62453457962529857</v>
      </c>
      <c r="R665">
        <v>-0.30752767656737606</v>
      </c>
      <c r="S665">
        <v>-1.0839718697211531</v>
      </c>
      <c r="T665">
        <v>-0.48210419258736653</v>
      </c>
      <c r="U665">
        <v>0.40141848358549126</v>
      </c>
      <c r="V665">
        <v>0.43970510577612421</v>
      </c>
      <c r="W665">
        <v>0.3723676576600391</v>
      </c>
      <c r="X665">
        <v>0.48670727440841977</v>
      </c>
    </row>
    <row r="666" spans="1:24">
      <c r="A666" s="1" t="s">
        <v>11</v>
      </c>
      <c r="B666" s="1">
        <v>13135050521</v>
      </c>
      <c r="C666">
        <v>-7.6773410232228403E-2</v>
      </c>
      <c r="D666">
        <v>0.44865323663661755</v>
      </c>
      <c r="E666">
        <v>-9.7649957496169962E-2</v>
      </c>
      <c r="F666">
        <v>0.2264997112114599</v>
      </c>
      <c r="G666">
        <v>0.70481638030152316</v>
      </c>
      <c r="H666">
        <v>-1.4799865398002774</v>
      </c>
      <c r="I666">
        <v>-0.24286038319868064</v>
      </c>
      <c r="J666">
        <v>-0.55049137056754038</v>
      </c>
      <c r="K666">
        <v>-0.48962123398838936</v>
      </c>
      <c r="L666">
        <v>-0.870832028318683</v>
      </c>
      <c r="M666">
        <v>0.46427491267485893</v>
      </c>
      <c r="N666">
        <v>-0.35209702097225204</v>
      </c>
      <c r="O666">
        <v>-0.40217236946816781</v>
      </c>
      <c r="P666">
        <v>0.24366667260656036</v>
      </c>
      <c r="Q666">
        <v>-0.24082121103079854</v>
      </c>
      <c r="R666">
        <v>-7.3900137511107938E-2</v>
      </c>
      <c r="S666">
        <v>-0.63698154429153753</v>
      </c>
      <c r="T666">
        <v>-1.1581951289750141E-2</v>
      </c>
      <c r="U666">
        <v>0.51596020035232726</v>
      </c>
      <c r="V666">
        <v>0.50798416128462576</v>
      </c>
      <c r="W666">
        <v>0.47636984983349723</v>
      </c>
      <c r="X666">
        <v>0.61820445601575746</v>
      </c>
    </row>
    <row r="667" spans="1:24">
      <c r="A667" s="1" t="s">
        <v>11</v>
      </c>
      <c r="B667" s="1">
        <v>13135050522</v>
      </c>
      <c r="C667">
        <v>-7.6773410232228403E-2</v>
      </c>
      <c r="D667">
        <v>0.44865323663661755</v>
      </c>
      <c r="E667">
        <v>7.7763245747498782E-3</v>
      </c>
      <c r="F667">
        <v>0.21586862333266635</v>
      </c>
      <c r="G667">
        <v>-0.75936677506995021</v>
      </c>
      <c r="H667">
        <v>-8.3097148419221611E-2</v>
      </c>
      <c r="I667">
        <v>-3.1848459760195784E-2</v>
      </c>
      <c r="J667">
        <v>-0.74292007076866595</v>
      </c>
      <c r="K667">
        <v>0.11783023796905312</v>
      </c>
      <c r="L667">
        <v>-0.60039373199133905</v>
      </c>
      <c r="M667">
        <v>0.46427491267485893</v>
      </c>
      <c r="N667">
        <v>-1.1954931484060056</v>
      </c>
      <c r="O667">
        <v>-0.42371669067940598</v>
      </c>
      <c r="P667">
        <v>7.8631216521241581E-2</v>
      </c>
      <c r="Q667">
        <v>-0.23913241678203545</v>
      </c>
      <c r="R667">
        <v>-3.9826801276794603E-2</v>
      </c>
      <c r="S667">
        <v>-0.40849452159698396</v>
      </c>
      <c r="T667">
        <v>-0.26907592747232778</v>
      </c>
      <c r="U667">
        <v>0.51646431985493357</v>
      </c>
      <c r="V667">
        <v>0.51794229903456879</v>
      </c>
      <c r="W667">
        <v>0.52953241262628425</v>
      </c>
      <c r="X667">
        <v>0.54624243344378132</v>
      </c>
    </row>
    <row r="668" spans="1:24">
      <c r="A668" s="1" t="s">
        <v>11</v>
      </c>
      <c r="B668" s="1">
        <v>13135050523</v>
      </c>
      <c r="C668">
        <v>0.46839025087339176</v>
      </c>
      <c r="D668">
        <v>0.81190209421714832</v>
      </c>
      <c r="E668">
        <v>7.4865776801698716E-2</v>
      </c>
      <c r="F668">
        <v>0.65174322636319559</v>
      </c>
      <c r="G668">
        <v>0.27627496897328702</v>
      </c>
      <c r="H668">
        <v>-0.51290926884416177</v>
      </c>
      <c r="I668">
        <v>0.74688601959611756</v>
      </c>
      <c r="J668">
        <v>-0.40246929348975136</v>
      </c>
      <c r="K668">
        <v>-0.54484409507542975</v>
      </c>
      <c r="L668">
        <v>0.22782355051115172</v>
      </c>
      <c r="M668">
        <v>1.1219151121801616</v>
      </c>
      <c r="N668">
        <v>0.48101378783426063</v>
      </c>
      <c r="O668">
        <v>-0.15800339574080252</v>
      </c>
      <c r="P668">
        <v>0.19865700276510967</v>
      </c>
      <c r="Q668">
        <v>0.17688632538916119</v>
      </c>
      <c r="R668">
        <v>0.35959329542581103</v>
      </c>
      <c r="S668">
        <v>-0.23982994601800978</v>
      </c>
      <c r="T668">
        <v>0.41089562675968239</v>
      </c>
      <c r="U668">
        <v>0.64064946646582899</v>
      </c>
      <c r="V668">
        <v>0.63467522814101263</v>
      </c>
      <c r="W668">
        <v>0.56877595908416245</v>
      </c>
      <c r="X668">
        <v>0.73627456180413575</v>
      </c>
    </row>
    <row r="669" spans="1:24">
      <c r="A669" s="1" t="s">
        <v>11</v>
      </c>
      <c r="B669" s="1">
        <v>13135050524</v>
      </c>
      <c r="C669">
        <v>-1.3800552875628502</v>
      </c>
      <c r="D669">
        <v>-0.899191208596406</v>
      </c>
      <c r="E669">
        <v>-0.43788932236141093</v>
      </c>
      <c r="F669">
        <v>0.58795669909043502</v>
      </c>
      <c r="G669">
        <v>1.0619342230750533</v>
      </c>
      <c r="H669">
        <v>-1.5993787954738719</v>
      </c>
      <c r="I669">
        <v>0.10380206245025876</v>
      </c>
      <c r="J669">
        <v>-0.74785414000459238</v>
      </c>
      <c r="K669">
        <v>-0.86697745141649796</v>
      </c>
      <c r="L669">
        <v>-0.81167365099707656</v>
      </c>
      <c r="M669">
        <v>-0.58794940653362571</v>
      </c>
      <c r="N669">
        <v>-0.62980062390775626</v>
      </c>
      <c r="O669">
        <v>-0.64634134319553305</v>
      </c>
      <c r="P669">
        <v>0.33368601228946149</v>
      </c>
      <c r="Q669">
        <v>-0.51918459892282032</v>
      </c>
      <c r="R669">
        <v>-0.36611737562554181</v>
      </c>
      <c r="S669">
        <v>-0.80883508080605571</v>
      </c>
      <c r="T669">
        <v>-0.38260134033686333</v>
      </c>
      <c r="U669">
        <v>0.43286635232984821</v>
      </c>
      <c r="V669">
        <v>0.42258191332039485</v>
      </c>
      <c r="W669">
        <v>0.43638432103465147</v>
      </c>
      <c r="X669">
        <v>0.51451540648895278</v>
      </c>
    </row>
    <row r="670" spans="1:24">
      <c r="A670" s="1" t="s">
        <v>11</v>
      </c>
      <c r="B670" s="1">
        <v>13135050525</v>
      </c>
      <c r="C670">
        <v>0.64727207717367274</v>
      </c>
      <c r="D670">
        <v>0.92661225976889527</v>
      </c>
      <c r="E670">
        <v>0.73617609161019493</v>
      </c>
      <c r="F670">
        <v>0.91752042333303041</v>
      </c>
      <c r="G670">
        <v>0.52625745891475817</v>
      </c>
      <c r="H670">
        <v>-1.0859920960774154</v>
      </c>
      <c r="I670">
        <v>0.59113912372485478</v>
      </c>
      <c r="J670">
        <v>0.61888303834699276</v>
      </c>
      <c r="K670">
        <v>0.28349882123017434</v>
      </c>
      <c r="L670">
        <v>0.69263937232377404</v>
      </c>
      <c r="M670">
        <v>1.3286020320246856</v>
      </c>
      <c r="N670">
        <v>0.14159827313531093</v>
      </c>
      <c r="O670">
        <v>7.169733545356439E-3</v>
      </c>
      <c r="P670">
        <v>-0.17642357924697857</v>
      </c>
      <c r="Q670">
        <v>0.44082656429852424</v>
      </c>
      <c r="R670">
        <v>0.4655693340639987</v>
      </c>
      <c r="S670">
        <v>0.53167374396698042</v>
      </c>
      <c r="T670">
        <v>0.3252366148645936</v>
      </c>
      <c r="U670">
        <v>0.71943788136850606</v>
      </c>
      <c r="V670">
        <v>0.66564736376328271</v>
      </c>
      <c r="W670">
        <v>0.74828336777635707</v>
      </c>
      <c r="X670">
        <v>0.7123353775215614</v>
      </c>
    </row>
    <row r="671" spans="1:24">
      <c r="A671" s="1" t="s">
        <v>11</v>
      </c>
      <c r="B671" s="1">
        <v>13135050526</v>
      </c>
      <c r="C671">
        <v>-1.4311643807915015</v>
      </c>
      <c r="D671">
        <v>-0.8705136672084689</v>
      </c>
      <c r="E671">
        <v>-0.5433156044323304</v>
      </c>
      <c r="F671">
        <v>0.83247172030268313</v>
      </c>
      <c r="G671">
        <v>0.70481638030152316</v>
      </c>
      <c r="H671">
        <v>-2.3401020582424364E-2</v>
      </c>
      <c r="I671">
        <v>0.87248835497616806</v>
      </c>
      <c r="J671">
        <v>-1.0587005018679492</v>
      </c>
      <c r="K671">
        <v>-1.8149699000773565</v>
      </c>
      <c r="L671">
        <v>-0.92999040564028934</v>
      </c>
      <c r="M671">
        <v>-0.64431856649122254</v>
      </c>
      <c r="N671">
        <v>-0.52694743763534724</v>
      </c>
      <c r="O671">
        <v>-0.61043414117680284</v>
      </c>
      <c r="P671">
        <v>-0.23643647236891274</v>
      </c>
      <c r="Q671">
        <v>-0.61264599282828114</v>
      </c>
      <c r="R671">
        <v>-6.5516888204907225E-2</v>
      </c>
      <c r="S671">
        <v>-1.267886935861865</v>
      </c>
      <c r="T671">
        <v>-0.50453415441807137</v>
      </c>
      <c r="U671">
        <v>0.40496732825214915</v>
      </c>
      <c r="V671">
        <v>0.5104342163895671</v>
      </c>
      <c r="W671">
        <v>0.32957574704323434</v>
      </c>
      <c r="X671">
        <v>0.48043875720471929</v>
      </c>
    </row>
    <row r="672" spans="1:24">
      <c r="A672" s="1" t="s">
        <v>11</v>
      </c>
      <c r="B672" s="1">
        <v>13135050527</v>
      </c>
      <c r="C672">
        <v>0.7154175348118762</v>
      </c>
      <c r="D672">
        <v>0.81190209421714832</v>
      </c>
      <c r="E672">
        <v>0.57324456477331909</v>
      </c>
      <c r="F672">
        <v>1.0397779339391542</v>
      </c>
      <c r="G672">
        <v>0.74052816457887605</v>
      </c>
      <c r="H672">
        <v>0.28701884416892132</v>
      </c>
      <c r="I672">
        <v>0.87751244839136999</v>
      </c>
      <c r="J672">
        <v>0.62875117681884529</v>
      </c>
      <c r="K672">
        <v>0.73448552010766976</v>
      </c>
      <c r="L672">
        <v>0.75179774964538049</v>
      </c>
      <c r="M672">
        <v>1.2440482920882889</v>
      </c>
      <c r="N672">
        <v>0.31644868979840629</v>
      </c>
      <c r="O672">
        <v>0.71813233351621442</v>
      </c>
      <c r="P672">
        <v>0.58874080805768136</v>
      </c>
      <c r="Q672">
        <v>0.71420855601291056</v>
      </c>
      <c r="R672">
        <v>0.72077165498295215</v>
      </c>
      <c r="S672">
        <v>0.70501148219063181</v>
      </c>
      <c r="T672">
        <v>0.71684253086514771</v>
      </c>
      <c r="U672">
        <v>0.80104474009954574</v>
      </c>
      <c r="V672">
        <v>0.74023177922351191</v>
      </c>
      <c r="W672">
        <v>0.78861422895175726</v>
      </c>
      <c r="X672">
        <v>0.82177775821076837</v>
      </c>
    </row>
    <row r="673" spans="1:24">
      <c r="A673" s="1" t="s">
        <v>11</v>
      </c>
      <c r="B673" s="1">
        <v>13135050528</v>
      </c>
      <c r="C673">
        <v>0.67282662378799962</v>
      </c>
      <c r="D673">
        <v>0.88837553791831259</v>
      </c>
      <c r="E673">
        <v>0.79368133637615124</v>
      </c>
      <c r="F673">
        <v>0.95472923090880735</v>
      </c>
      <c r="G673">
        <v>9.7716047586522026E-2</v>
      </c>
      <c r="H673">
        <v>-1.6232572466085908</v>
      </c>
      <c r="I673">
        <v>1.0081388771866227</v>
      </c>
      <c r="J673">
        <v>0.65342152299847678</v>
      </c>
      <c r="K673">
        <v>1.1118417375357783</v>
      </c>
      <c r="L673">
        <v>0.43910346951688917</v>
      </c>
      <c r="M673">
        <v>1.3004174520458871</v>
      </c>
      <c r="N673">
        <v>0.50158442508874235</v>
      </c>
      <c r="O673">
        <v>0.10770989919780115</v>
      </c>
      <c r="P673">
        <v>0.36369245885042845</v>
      </c>
      <c r="Q673">
        <v>0.56734238994500785</v>
      </c>
      <c r="R673">
        <v>0.39888720102226066</v>
      </c>
      <c r="S673">
        <v>0.73478891001704805</v>
      </c>
      <c r="T673">
        <v>0.56835105879571479</v>
      </c>
      <c r="U673">
        <v>0.75720393554796328</v>
      </c>
      <c r="V673">
        <v>0.64615910873233118</v>
      </c>
      <c r="W673">
        <v>0.79554260658108888</v>
      </c>
      <c r="X673">
        <v>0.78027874210473835</v>
      </c>
    </row>
    <row r="674" spans="1:24">
      <c r="A674" s="1" t="s">
        <v>11</v>
      </c>
      <c r="B674" s="1">
        <v>13135050529</v>
      </c>
      <c r="C674">
        <v>0.72393571701665105</v>
      </c>
      <c r="D674">
        <v>0.97440816208212311</v>
      </c>
      <c r="E674">
        <v>0.82722606248962549</v>
      </c>
      <c r="F674">
        <v>0.91752042333303041</v>
      </c>
      <c r="G674">
        <v>0.49054567463740495</v>
      </c>
      <c r="H674">
        <v>-0.46515236657472414</v>
      </c>
      <c r="I674">
        <v>-0.42372774614595349</v>
      </c>
      <c r="J674">
        <v>0.17481680711362571</v>
      </c>
      <c r="K674">
        <v>-1.492836543736288</v>
      </c>
      <c r="L674">
        <v>6.7250812066791246E-2</v>
      </c>
      <c r="M674">
        <v>1.3004174520458871</v>
      </c>
      <c r="N674">
        <v>0.35758996430736972</v>
      </c>
      <c r="O674">
        <v>-0.22981779977826294</v>
      </c>
      <c r="P674">
        <v>0.15364733292365923</v>
      </c>
      <c r="Q674">
        <v>0.13783379830938577</v>
      </c>
      <c r="R674">
        <v>0.43496513240545109</v>
      </c>
      <c r="S674">
        <v>-0.41692297485195701</v>
      </c>
      <c r="T674">
        <v>0.39545923737466326</v>
      </c>
      <c r="U674">
        <v>0.62899195369220473</v>
      </c>
      <c r="V674">
        <v>0.6567031014889021</v>
      </c>
      <c r="W674">
        <v>0.52757134643473713</v>
      </c>
      <c r="X674">
        <v>0.73196054320912629</v>
      </c>
    </row>
    <row r="675" spans="1:24">
      <c r="A675" s="1" t="s">
        <v>11</v>
      </c>
      <c r="B675" s="1">
        <v>13135050530</v>
      </c>
      <c r="C675">
        <v>1.0646630052076633</v>
      </c>
      <c r="D675">
        <v>1.1847101322603255</v>
      </c>
      <c r="E675">
        <v>0.4390656603194214</v>
      </c>
      <c r="F675">
        <v>0.91752042333303041</v>
      </c>
      <c r="G675">
        <v>0.13342783186387491</v>
      </c>
      <c r="H675">
        <v>0.99143315264312892</v>
      </c>
      <c r="I675">
        <v>0.7971269537481378</v>
      </c>
      <c r="J675">
        <v>0.87545463861516049</v>
      </c>
      <c r="K675">
        <v>0.52279788594068233</v>
      </c>
      <c r="L675">
        <v>0.84476091400790498</v>
      </c>
      <c r="M675">
        <v>1.1407048321660276</v>
      </c>
      <c r="N675">
        <v>0.57358165547942863</v>
      </c>
      <c r="O675">
        <v>4.3076935564086642E-2</v>
      </c>
      <c r="P675">
        <v>0.4687150218138133</v>
      </c>
      <c r="Q675">
        <v>0.69796583149913649</v>
      </c>
      <c r="R675">
        <v>0.78970673705365457</v>
      </c>
      <c r="S675">
        <v>0.74767114618791597</v>
      </c>
      <c r="T675">
        <v>0.55651961125583904</v>
      </c>
      <c r="U675">
        <v>0.79619614814771167</v>
      </c>
      <c r="V675">
        <v>0.76037847217846788</v>
      </c>
      <c r="W675">
        <v>0.79853994394086014</v>
      </c>
      <c r="X675">
        <v>0.77697219914188476</v>
      </c>
    </row>
    <row r="676" spans="1:24">
      <c r="A676" s="1" t="s">
        <v>11</v>
      </c>
      <c r="B676" s="1">
        <v>13135050531</v>
      </c>
      <c r="C676">
        <v>-6.8255228027452361E-2</v>
      </c>
      <c r="D676">
        <v>0.48688995848720029</v>
      </c>
      <c r="E676">
        <v>6.0489465610209459E-2</v>
      </c>
      <c r="F676">
        <v>0.46569918848431124</v>
      </c>
      <c r="G676">
        <v>0.41912210608269918</v>
      </c>
      <c r="H676">
        <v>-0.15473250182337828</v>
      </c>
      <c r="I676">
        <v>-0.41870365273075139</v>
      </c>
      <c r="J676">
        <v>-0.18043617787306784</v>
      </c>
      <c r="K676">
        <v>-1.1338879466705258</v>
      </c>
      <c r="L676">
        <v>-0.34685782918445418</v>
      </c>
      <c r="M676">
        <v>0.24819313283740257</v>
      </c>
      <c r="N676">
        <v>-0.60922998665327455</v>
      </c>
      <c r="O676">
        <v>-0.35908372704569147</v>
      </c>
      <c r="P676">
        <v>0.31868278900897801</v>
      </c>
      <c r="Q676">
        <v>-0.18038562023926816</v>
      </c>
      <c r="R676">
        <v>0.11292990515469115</v>
      </c>
      <c r="S676">
        <v>-0.55372731790934926</v>
      </c>
      <c r="T676">
        <v>-0.10035944796314634</v>
      </c>
      <c r="U676">
        <v>0.53400074021789368</v>
      </c>
      <c r="V676">
        <v>0.56258636659553929</v>
      </c>
      <c r="W676">
        <v>0.49574078821595746</v>
      </c>
      <c r="X676">
        <v>0.59339374659953181</v>
      </c>
    </row>
    <row r="677" spans="1:24">
      <c r="A677" s="1" t="s">
        <v>11</v>
      </c>
      <c r="B677" s="1">
        <v>13135050532</v>
      </c>
      <c r="C677">
        <v>0.55357207292114485</v>
      </c>
      <c r="D677">
        <v>1.1560325908723892</v>
      </c>
      <c r="E677">
        <v>0.30009465213502695</v>
      </c>
      <c r="F677">
        <v>0.59327224302983184</v>
      </c>
      <c r="G677">
        <v>-4.5131089522890112E-2</v>
      </c>
      <c r="H677">
        <v>0.65713483675706419</v>
      </c>
      <c r="I677">
        <v>0.2294043978303093</v>
      </c>
      <c r="J677">
        <v>-0.10149107009824698</v>
      </c>
      <c r="K677">
        <v>-1.2259260484822596</v>
      </c>
      <c r="L677">
        <v>8.4153205587250174E-2</v>
      </c>
      <c r="M677">
        <v>0.77430529244164426</v>
      </c>
      <c r="N677">
        <v>0.11074231725358834</v>
      </c>
      <c r="O677">
        <v>-0.90487319773039054</v>
      </c>
      <c r="P677">
        <v>-0.47648804485664914</v>
      </c>
      <c r="Q677">
        <v>-1.5481823040732584E-2</v>
      </c>
      <c r="R677">
        <v>0.49205424343183946</v>
      </c>
      <c r="S677">
        <v>-0.41442130433108543</v>
      </c>
      <c r="T677">
        <v>-0.12407840822295178</v>
      </c>
      <c r="U677">
        <v>0.58322593167180736</v>
      </c>
      <c r="V677">
        <v>0.67338773805378482</v>
      </c>
      <c r="W677">
        <v>0.52815341544935446</v>
      </c>
      <c r="X677">
        <v>0.58676499209853461</v>
      </c>
    </row>
    <row r="678" spans="1:24">
      <c r="A678" s="1" t="s">
        <v>11</v>
      </c>
      <c r="B678" s="1">
        <v>13135050533</v>
      </c>
      <c r="C678">
        <v>-1.3800552875628502</v>
      </c>
      <c r="D678">
        <v>-0.899191208596406</v>
      </c>
      <c r="E678">
        <v>-0.27495779552453509</v>
      </c>
      <c r="F678">
        <v>-2.8646397879581349E-2</v>
      </c>
      <c r="G678">
        <v>0.24056318469593416</v>
      </c>
      <c r="H678">
        <v>0.78846631799801825</v>
      </c>
      <c r="I678">
        <v>0.56601865664884465</v>
      </c>
      <c r="J678">
        <v>-6.6952585446763094E-2</v>
      </c>
      <c r="K678">
        <v>-0.66449362743068408</v>
      </c>
      <c r="L678">
        <v>-0.57504014171065054</v>
      </c>
      <c r="M678">
        <v>-0.58794940653362571</v>
      </c>
      <c r="N678">
        <v>-1.0206427317429103</v>
      </c>
      <c r="O678">
        <v>-0.30881364421946922</v>
      </c>
      <c r="P678">
        <v>0.33368601228946149</v>
      </c>
      <c r="Q678">
        <v>-0.32418001375178995</v>
      </c>
      <c r="R678">
        <v>-0.14111464717436803</v>
      </c>
      <c r="S678">
        <v>-0.43549545152936586</v>
      </c>
      <c r="T678">
        <v>-0.39592994255163594</v>
      </c>
      <c r="U678">
        <v>0.49107688600166005</v>
      </c>
      <c r="V678">
        <v>0.48834031597934635</v>
      </c>
      <c r="W678">
        <v>0.5232500486825219</v>
      </c>
      <c r="X678">
        <v>0.51079045265643175</v>
      </c>
    </row>
    <row r="679" spans="1:24">
      <c r="A679" s="1" t="s">
        <v>11</v>
      </c>
      <c r="B679" s="1">
        <v>13135050534</v>
      </c>
      <c r="C679">
        <v>-1.3800552875628502</v>
      </c>
      <c r="D679">
        <v>-0.899191208596406</v>
      </c>
      <c r="E679">
        <v>-0.25578938060254941</v>
      </c>
      <c r="F679">
        <v>-2.8646397879581349E-2</v>
      </c>
      <c r="G679">
        <v>0.49054567463740495</v>
      </c>
      <c r="H679">
        <v>-0.35769933646848906</v>
      </c>
      <c r="I679">
        <v>0.57104275006404681</v>
      </c>
      <c r="J679">
        <v>-4.7216308503057781E-2</v>
      </c>
      <c r="K679">
        <v>-0.30554503036492175</v>
      </c>
      <c r="L679">
        <v>-0.27079705834238882</v>
      </c>
      <c r="M679">
        <v>-0.58794940653362571</v>
      </c>
      <c r="N679">
        <v>-0.7429391288074062</v>
      </c>
      <c r="O679">
        <v>-0.38780948866067577</v>
      </c>
      <c r="P679">
        <v>-0.29644936549084666</v>
      </c>
      <c r="Q679">
        <v>-0.32577479578625018</v>
      </c>
      <c r="R679">
        <v>-0.26568474091548921</v>
      </c>
      <c r="S679">
        <v>-0.2078527990701228</v>
      </c>
      <c r="T679">
        <v>-0.50378684737313861</v>
      </c>
      <c r="U679">
        <v>0.49060082994772303</v>
      </c>
      <c r="V679">
        <v>0.45193395575483214</v>
      </c>
      <c r="W679">
        <v>0.57621615005213622</v>
      </c>
      <c r="X679">
        <v>0.48064760763001041</v>
      </c>
    </row>
    <row r="680" spans="1:24">
      <c r="A680" s="1" t="s">
        <v>11</v>
      </c>
      <c r="B680" s="1">
        <v>13135050535</v>
      </c>
      <c r="C680">
        <v>-1.3800552875628502</v>
      </c>
      <c r="D680">
        <v>-0.899191208596406</v>
      </c>
      <c r="E680">
        <v>-0.24141306941106047</v>
      </c>
      <c r="F680">
        <v>-2.8646397879581349E-2</v>
      </c>
      <c r="G680">
        <v>0.3119867532506399</v>
      </c>
      <c r="H680">
        <v>-1.4680473142329178</v>
      </c>
      <c r="I680">
        <v>-0.509137334204388</v>
      </c>
      <c r="J680">
        <v>-0.65904089375791908</v>
      </c>
      <c r="K680">
        <v>-0.66449362743068408</v>
      </c>
      <c r="L680">
        <v>-0.13557791017871673</v>
      </c>
      <c r="M680">
        <v>-0.58794940653362571</v>
      </c>
      <c r="N680">
        <v>-0.22867319744536135</v>
      </c>
      <c r="O680">
        <v>-0.38780948866067577</v>
      </c>
      <c r="P680">
        <v>6.3627993240757838E-2</v>
      </c>
      <c r="Q680">
        <v>-0.45788127170357434</v>
      </c>
      <c r="R680">
        <v>-0.60207197980522342</v>
      </c>
      <c r="S680">
        <v>-0.48637081045577329</v>
      </c>
      <c r="T680">
        <v>-0.28520102484972626</v>
      </c>
      <c r="U680">
        <v>0.45116591892803998</v>
      </c>
      <c r="V680">
        <v>0.35362275901285922</v>
      </c>
      <c r="W680">
        <v>0.51141277043523004</v>
      </c>
      <c r="X680">
        <v>0.54173594114189971</v>
      </c>
    </row>
    <row r="681" spans="1:24">
      <c r="A681" s="1" t="s">
        <v>11</v>
      </c>
      <c r="B681" s="1">
        <v>13135050536</v>
      </c>
      <c r="C681">
        <v>-0.37490978739936415</v>
      </c>
      <c r="D681">
        <v>0.14275946183195948</v>
      </c>
      <c r="E681">
        <v>-0.12161047614865171</v>
      </c>
      <c r="F681">
        <v>0.15208209605990625</v>
      </c>
      <c r="G681">
        <v>0.59768102746946417</v>
      </c>
      <c r="H681">
        <v>3.6295107254372891E-2</v>
      </c>
      <c r="I681">
        <v>0.20930802416950128</v>
      </c>
      <c r="J681">
        <v>-0.13602955474973122</v>
      </c>
      <c r="K681">
        <v>0.78050457101353665</v>
      </c>
      <c r="L681">
        <v>-0.27924825510261814</v>
      </c>
      <c r="M681">
        <v>0.22940341285153651</v>
      </c>
      <c r="N681">
        <v>0.1004569986263473</v>
      </c>
      <c r="O681">
        <v>3.5895495160340754E-2</v>
      </c>
      <c r="P681">
        <v>0.87380205038686842</v>
      </c>
      <c r="Q681">
        <v>0.17442988828923198</v>
      </c>
      <c r="R681">
        <v>9.1657921891026881E-2</v>
      </c>
      <c r="S681">
        <v>0.12174225372039577</v>
      </c>
      <c r="T681">
        <v>0.30988948925627324</v>
      </c>
      <c r="U681">
        <v>0.6399161990178216</v>
      </c>
      <c r="V681">
        <v>0.55636950135823593</v>
      </c>
      <c r="W681">
        <v>0.65290373380866251</v>
      </c>
      <c r="X681">
        <v>0.70804630553698877</v>
      </c>
    </row>
    <row r="682" spans="1:24">
      <c r="A682" s="1" t="s">
        <v>11</v>
      </c>
      <c r="B682" s="1">
        <v>13135050537</v>
      </c>
      <c r="C682">
        <v>-1.7804098511872892</v>
      </c>
      <c r="D682">
        <v>-0.67933005795555779</v>
      </c>
      <c r="E682">
        <v>-0.54810770816282683</v>
      </c>
      <c r="F682">
        <v>-2.8646397879581349E-2</v>
      </c>
      <c r="G682">
        <v>9.7716047586522026E-2</v>
      </c>
      <c r="H682">
        <v>-2.0411301414661711</v>
      </c>
      <c r="I682">
        <v>-0.62971557616923646</v>
      </c>
      <c r="J682">
        <v>-1.3300743098438956</v>
      </c>
      <c r="K682">
        <v>-1.9714346731573034</v>
      </c>
      <c r="L682">
        <v>-0.16938269721963475</v>
      </c>
      <c r="M682">
        <v>-1.0389026861944044</v>
      </c>
      <c r="N682">
        <v>0.2444514594077199</v>
      </c>
      <c r="O682">
        <v>-1.1203164098427718</v>
      </c>
      <c r="P682">
        <v>0.75377626414300025</v>
      </c>
      <c r="Q682">
        <v>-0.74952884956828802</v>
      </c>
      <c r="R682">
        <v>-0.80137481217630591</v>
      </c>
      <c r="S682">
        <v>-1.1569638934069444</v>
      </c>
      <c r="T682">
        <v>-0.290247843121614</v>
      </c>
      <c r="U682">
        <v>0.36410662677495287</v>
      </c>
      <c r="V682">
        <v>0.29537530578265908</v>
      </c>
      <c r="W682">
        <v>0.35538444786192314</v>
      </c>
      <c r="X682">
        <v>0.54032550329095463</v>
      </c>
    </row>
    <row r="683" spans="1:24">
      <c r="A683" s="1" t="s">
        <v>11</v>
      </c>
      <c r="B683" s="1">
        <v>13135050538</v>
      </c>
      <c r="C683">
        <v>0.85170845008828056</v>
      </c>
      <c r="D683">
        <v>1.0508816057832873</v>
      </c>
      <c r="E683">
        <v>0.4869866976243849</v>
      </c>
      <c r="F683">
        <v>0.91752042333303041</v>
      </c>
      <c r="G683">
        <v>1.3833402815712299</v>
      </c>
      <c r="H683">
        <v>-0.95466061483646136</v>
      </c>
      <c r="I683">
        <v>0.85239198131535987</v>
      </c>
      <c r="J683">
        <v>0.3179048149554885</v>
      </c>
      <c r="K683">
        <v>0.38474073322308161</v>
      </c>
      <c r="L683">
        <v>0.62502979824193805</v>
      </c>
      <c r="M683">
        <v>1.2440482920882889</v>
      </c>
      <c r="N683">
        <v>-3.3252143527784266E-2</v>
      </c>
      <c r="O683">
        <v>-0.15082195533705639</v>
      </c>
      <c r="P683">
        <v>1.0838471763136379</v>
      </c>
      <c r="Q683">
        <v>0.54465549348651732</v>
      </c>
      <c r="R683">
        <v>0.65545268926844447</v>
      </c>
      <c r="S683">
        <v>0.44255844880683598</v>
      </c>
      <c r="T683">
        <v>0.53595534238427156</v>
      </c>
      <c r="U683">
        <v>0.75043170324866815</v>
      </c>
      <c r="V683">
        <v>0.72114191805477101</v>
      </c>
      <c r="W683">
        <v>0.72754872202327092</v>
      </c>
      <c r="X683">
        <v>0.77122508846127369</v>
      </c>
    </row>
    <row r="684" spans="1:24">
      <c r="A684" s="1" t="s">
        <v>11</v>
      </c>
      <c r="B684" s="1">
        <v>13135050539</v>
      </c>
      <c r="C684">
        <v>-1.3800552875628502</v>
      </c>
      <c r="D684">
        <v>-0.899191208596406</v>
      </c>
      <c r="E684">
        <v>-0.34683935148198031</v>
      </c>
      <c r="F684">
        <v>0.17334427181749296</v>
      </c>
      <c r="G684">
        <v>0.81195173313358204</v>
      </c>
      <c r="H684">
        <v>-0.8472075847302265</v>
      </c>
      <c r="I684">
        <v>-1.4687391765079738</v>
      </c>
      <c r="J684">
        <v>-0.91561249402608647</v>
      </c>
      <c r="K684">
        <v>-1.5112441640986345</v>
      </c>
      <c r="L684">
        <v>-0.90463681535960117</v>
      </c>
      <c r="M684">
        <v>-0.58794940653362571</v>
      </c>
      <c r="N684">
        <v>-1.1337812366425604</v>
      </c>
      <c r="O684">
        <v>-1.0125948037865813</v>
      </c>
      <c r="P684">
        <v>-1.0466105295150232</v>
      </c>
      <c r="Q684">
        <v>-0.87365996829656734</v>
      </c>
      <c r="R684">
        <v>-0.56524808627548029</v>
      </c>
      <c r="S684">
        <v>-1.1104978244947741</v>
      </c>
      <c r="T684">
        <v>-0.94523399411944764</v>
      </c>
      <c r="U684">
        <v>0.32705242797180789</v>
      </c>
      <c r="V684">
        <v>0.3643847636999476</v>
      </c>
      <c r="W684">
        <v>0.36619580719929573</v>
      </c>
      <c r="X684">
        <v>0.35727606314010169</v>
      </c>
    </row>
    <row r="685" spans="1:24">
      <c r="A685" s="1" t="s">
        <v>11</v>
      </c>
      <c r="B685" s="1">
        <v>13135050540</v>
      </c>
      <c r="C685">
        <v>0.72393571701665105</v>
      </c>
      <c r="D685">
        <v>0.97440816208212311</v>
      </c>
      <c r="E685">
        <v>0.51094721627686668</v>
      </c>
      <c r="F685">
        <v>0.91752042333303041</v>
      </c>
      <c r="G685">
        <v>0.49054567463740495</v>
      </c>
      <c r="H685">
        <v>-1.611318021041231</v>
      </c>
      <c r="I685">
        <v>0.89760882205217818</v>
      </c>
      <c r="J685">
        <v>-0.2593812856478887</v>
      </c>
      <c r="K685">
        <v>-0.29634122018374892</v>
      </c>
      <c r="L685">
        <v>0.52361543711918401</v>
      </c>
      <c r="M685">
        <v>1.3004174520458871</v>
      </c>
      <c r="N685">
        <v>0.76900270939700577</v>
      </c>
      <c r="O685">
        <v>-0.15800339574080252</v>
      </c>
      <c r="P685">
        <v>3.3621546679790892E-2</v>
      </c>
      <c r="Q685">
        <v>0.29678802606490112</v>
      </c>
      <c r="R685">
        <v>0.41480685633671766</v>
      </c>
      <c r="S685">
        <v>-1.0702356237484537E-2</v>
      </c>
      <c r="T685">
        <v>0.48625957809547032</v>
      </c>
      <c r="U685">
        <v>0.67644114786845455</v>
      </c>
      <c r="V685">
        <v>0.65081172388756015</v>
      </c>
      <c r="W685">
        <v>0.62208756398677867</v>
      </c>
      <c r="X685">
        <v>0.7573365782735767</v>
      </c>
    </row>
    <row r="686" spans="1:24">
      <c r="A686" s="1" t="s">
        <v>11</v>
      </c>
      <c r="B686" s="1">
        <v>13135050541</v>
      </c>
      <c r="C686">
        <v>-1.3800552875628502</v>
      </c>
      <c r="D686">
        <v>-0.899191208596406</v>
      </c>
      <c r="E686">
        <v>-0.51935508577984868</v>
      </c>
      <c r="F686">
        <v>0.91220487939363359</v>
      </c>
      <c r="G686">
        <v>0.66910459602416994</v>
      </c>
      <c r="H686">
        <v>3.6295107254372891E-2</v>
      </c>
      <c r="I686">
        <v>-0.36343862516352926</v>
      </c>
      <c r="J686">
        <v>-1.4780963869216845</v>
      </c>
      <c r="K686">
        <v>-1.1154803263081794</v>
      </c>
      <c r="L686">
        <v>-1.158172718166486</v>
      </c>
      <c r="M686">
        <v>-0.58794940653362571</v>
      </c>
      <c r="N686">
        <v>-1.0103574131156698</v>
      </c>
      <c r="O686">
        <v>-1.1131349694390256</v>
      </c>
      <c r="P686">
        <v>-1.1388123161659804E-2</v>
      </c>
      <c r="Q686">
        <v>-0.71730809416473373</v>
      </c>
      <c r="R686">
        <v>-0.22063366063292258</v>
      </c>
      <c r="S686">
        <v>-1.2505831437987833</v>
      </c>
      <c r="T686">
        <v>-0.68070747806249521</v>
      </c>
      <c r="U686">
        <v>0.37372479737183806</v>
      </c>
      <c r="V686">
        <v>0.46510040532561869</v>
      </c>
      <c r="W686">
        <v>0.33360185724090918</v>
      </c>
      <c r="X686">
        <v>0.43120347457546332</v>
      </c>
    </row>
    <row r="687" spans="1:24">
      <c r="A687" s="1" t="s">
        <v>11</v>
      </c>
      <c r="B687" s="1">
        <v>13135050542</v>
      </c>
      <c r="C687">
        <v>-1.4993098384297043</v>
      </c>
      <c r="D687">
        <v>-0.83227694535788677</v>
      </c>
      <c r="E687">
        <v>-0.58644453800679786</v>
      </c>
      <c r="F687">
        <v>0.49759245212069148</v>
      </c>
      <c r="G687">
        <v>0.70481638030152316</v>
      </c>
      <c r="H687">
        <v>-1.1695666750489315</v>
      </c>
      <c r="I687">
        <v>-1.187389945256661</v>
      </c>
      <c r="J687">
        <v>-1.0883049172835069</v>
      </c>
      <c r="K687">
        <v>-0.39758313217665558</v>
      </c>
      <c r="L687">
        <v>0.17711636994977462</v>
      </c>
      <c r="M687">
        <v>-0.71947744643468547</v>
      </c>
      <c r="N687">
        <v>-0.38295297685397484</v>
      </c>
      <c r="O687">
        <v>-0.96950616136410483</v>
      </c>
      <c r="P687">
        <v>-0.82156218030777017</v>
      </c>
      <c r="Q687">
        <v>-0.58047631113728293</v>
      </c>
      <c r="R687">
        <v>-0.58179701566825237</v>
      </c>
      <c r="S687">
        <v>-0.4362572265034626</v>
      </c>
      <c r="T687">
        <v>-0.72337469124013387</v>
      </c>
      <c r="U687">
        <v>0.41457025290975613</v>
      </c>
      <c r="V687">
        <v>0.35954823940499614</v>
      </c>
      <c r="W687">
        <v>0.52307280487490082</v>
      </c>
      <c r="X687">
        <v>0.41927923850869242</v>
      </c>
    </row>
    <row r="688" spans="1:24">
      <c r="A688" s="1" t="s">
        <v>11</v>
      </c>
      <c r="B688" s="1">
        <v>13135050543</v>
      </c>
      <c r="C688">
        <v>0.51949934410204313</v>
      </c>
      <c r="D688">
        <v>0.85013881606773112</v>
      </c>
      <c r="E688">
        <v>0.38635251928396147</v>
      </c>
      <c r="F688">
        <v>0.81120954454509642</v>
      </c>
      <c r="G688">
        <v>2.6292479031816276E-2</v>
      </c>
      <c r="H688">
        <v>0.21538349076476465</v>
      </c>
      <c r="I688">
        <v>0.83731970106975395</v>
      </c>
      <c r="J688">
        <v>0.7126303538295925</v>
      </c>
      <c r="K688">
        <v>-0.22271073873436151</v>
      </c>
      <c r="L688">
        <v>0.21937235375092209</v>
      </c>
      <c r="M688">
        <v>0.9434127723144361</v>
      </c>
      <c r="N688">
        <v>4.9030405490142807E-2</v>
      </c>
      <c r="O688">
        <v>0.45241903857761084</v>
      </c>
      <c r="P688">
        <v>0.48371824509429678</v>
      </c>
      <c r="Q688">
        <v>0.4131536331630179</v>
      </c>
      <c r="R688">
        <v>0.52088512783788088</v>
      </c>
      <c r="S688">
        <v>0.23643065628205104</v>
      </c>
      <c r="T688">
        <v>0.48214511536912164</v>
      </c>
      <c r="U688">
        <v>0.71117727514610207</v>
      </c>
      <c r="V688">
        <v>0.68181373767981857</v>
      </c>
      <c r="W688">
        <v>0.67958852899258515</v>
      </c>
      <c r="X688">
        <v>0.75618670648249797</v>
      </c>
    </row>
    <row r="689" spans="1:24">
      <c r="A689" s="1" t="s">
        <v>11</v>
      </c>
      <c r="B689" s="1">
        <v>13135050544</v>
      </c>
      <c r="C689">
        <v>0.55357207292114485</v>
      </c>
      <c r="D689">
        <v>1.1560325908723892</v>
      </c>
      <c r="E689">
        <v>0.34801568943999045</v>
      </c>
      <c r="F689">
        <v>0.81652508848449323</v>
      </c>
      <c r="G689">
        <v>0.38341032180534629</v>
      </c>
      <c r="H689">
        <v>-5.9218697284502797E-2</v>
      </c>
      <c r="I689">
        <v>0.46051269492960228</v>
      </c>
      <c r="J689">
        <v>0.32777295342734108</v>
      </c>
      <c r="K689">
        <v>-0.67369743761185696</v>
      </c>
      <c r="L689">
        <v>0.37149389543505312</v>
      </c>
      <c r="M689">
        <v>0.77430529244164426</v>
      </c>
      <c r="N689">
        <v>0.43987251332529698</v>
      </c>
      <c r="O689">
        <v>0.19388718404275357</v>
      </c>
      <c r="P689">
        <v>0.27367311916752729</v>
      </c>
      <c r="Q689">
        <v>0.31721682911729471</v>
      </c>
      <c r="R689">
        <v>0.52269282302406628</v>
      </c>
      <c r="S689">
        <v>8.5231370835124141E-3</v>
      </c>
      <c r="T689">
        <v>0.42043452724430552</v>
      </c>
      <c r="U689">
        <v>0.68253932000585937</v>
      </c>
      <c r="V689">
        <v>0.6823420474863533</v>
      </c>
      <c r="W689">
        <v>0.62656080051394081</v>
      </c>
      <c r="X689">
        <v>0.73894040502953062</v>
      </c>
    </row>
    <row r="690" spans="1:24">
      <c r="A690" s="1" t="s">
        <v>11</v>
      </c>
      <c r="B690" s="1">
        <v>13135050545</v>
      </c>
      <c r="C690">
        <v>0.43431752205429003</v>
      </c>
      <c r="D690">
        <v>0.6398368458895286</v>
      </c>
      <c r="E690">
        <v>-4.0144712730213625E-2</v>
      </c>
      <c r="F690">
        <v>0.66768985818138549</v>
      </c>
      <c r="G690">
        <v>2.6292479031816276E-2</v>
      </c>
      <c r="H690">
        <v>-2.3401020582424364E-2</v>
      </c>
      <c r="I690">
        <v>0.60118731055525887</v>
      </c>
      <c r="J690">
        <v>-0.15083176245750998</v>
      </c>
      <c r="K690">
        <v>-0.68290124779303041</v>
      </c>
      <c r="L690">
        <v>0.1940187634702337</v>
      </c>
      <c r="M690">
        <v>0.91522819233563768</v>
      </c>
      <c r="N690">
        <v>-0.17724660430915687</v>
      </c>
      <c r="O690">
        <v>-0.14364051493331026</v>
      </c>
      <c r="P690">
        <v>0.19865700276510967</v>
      </c>
      <c r="Q690">
        <v>0.10480277806337697</v>
      </c>
      <c r="R690">
        <v>0.32939689748566303</v>
      </c>
      <c r="S690">
        <v>-0.21323808226010221</v>
      </c>
      <c r="T690">
        <v>0.19824951896457008</v>
      </c>
      <c r="U690">
        <v>0.61913191212160157</v>
      </c>
      <c r="V690">
        <v>0.62585014895967683</v>
      </c>
      <c r="W690">
        <v>0.57496314472882315</v>
      </c>
      <c r="X690">
        <v>0.67684620454367517</v>
      </c>
    </row>
    <row r="691" spans="1:24">
      <c r="A691" s="1" t="s">
        <v>11</v>
      </c>
      <c r="B691" s="1">
        <v>13135050546</v>
      </c>
      <c r="C691">
        <v>0.49394479748771747</v>
      </c>
      <c r="D691">
        <v>0.33394307108487059</v>
      </c>
      <c r="E691">
        <v>0.18508416260311464</v>
      </c>
      <c r="F691">
        <v>0.8962582475754437</v>
      </c>
      <c r="G691">
        <v>0.45483389036005206</v>
      </c>
      <c r="H691">
        <v>-2.3401020582424364E-2</v>
      </c>
      <c r="I691">
        <v>5.858522171344064E-2</v>
      </c>
      <c r="J691">
        <v>0.13534425322621529</v>
      </c>
      <c r="K691">
        <v>0.29270263141134784</v>
      </c>
      <c r="L691">
        <v>6.7250812066791246E-2</v>
      </c>
      <c r="M691">
        <v>0.80248987242044267</v>
      </c>
      <c r="N691">
        <v>-0.660656579789479</v>
      </c>
      <c r="O691">
        <v>0.27288302848395984</v>
      </c>
      <c r="P691">
        <v>4.8624769960274365E-2</v>
      </c>
      <c r="Q691">
        <v>0.20789475739368116</v>
      </c>
      <c r="R691">
        <v>0.34274976717745925</v>
      </c>
      <c r="S691">
        <v>0.16509923223478479</v>
      </c>
      <c r="T691">
        <v>0.11583527276879947</v>
      </c>
      <c r="U691">
        <v>0.6499057481769801</v>
      </c>
      <c r="V691">
        <v>0.6297526055560474</v>
      </c>
      <c r="W691">
        <v>0.66299169445340367</v>
      </c>
      <c r="X691">
        <v>0.65381383721253716</v>
      </c>
    </row>
    <row r="692" spans="1:24">
      <c r="A692" s="1" t="s">
        <v>11</v>
      </c>
      <c r="B692" s="1">
        <v>13135050547</v>
      </c>
      <c r="C692">
        <v>0.97948118315991017</v>
      </c>
      <c r="D692">
        <v>0.35306143201016199</v>
      </c>
      <c r="E692">
        <v>0.76972081772366951</v>
      </c>
      <c r="F692">
        <v>1.4915991687878734</v>
      </c>
      <c r="G692">
        <v>1.204781360184465</v>
      </c>
      <c r="H692">
        <v>1.1943999872882394</v>
      </c>
      <c r="I692">
        <v>-0.48904096054357959</v>
      </c>
      <c r="J692">
        <v>0.16494866864177316</v>
      </c>
      <c r="K692">
        <v>0.27429501104900084</v>
      </c>
      <c r="L692">
        <v>0.4137498792362006</v>
      </c>
      <c r="M692">
        <v>0.76491043244871182</v>
      </c>
      <c r="N692">
        <v>0.13131295450807007</v>
      </c>
      <c r="O692">
        <v>-5.7463230088357818E-2</v>
      </c>
      <c r="P692">
        <v>-8.6404239564077445E-2</v>
      </c>
      <c r="Q692">
        <v>0.41956876895506129</v>
      </c>
      <c r="R692">
        <v>0.78628614123010565</v>
      </c>
      <c r="S692">
        <v>0.28433118630899151</v>
      </c>
      <c r="T692">
        <v>0.18808897932608665</v>
      </c>
      <c r="U692">
        <v>0.713092247954072</v>
      </c>
      <c r="V692">
        <v>0.75937878244560642</v>
      </c>
      <c r="W692">
        <v>0.69073364745635568</v>
      </c>
      <c r="X692">
        <v>0.67400663138686634</v>
      </c>
    </row>
    <row r="693" spans="1:24">
      <c r="A693" s="1" t="s">
        <v>11</v>
      </c>
      <c r="B693" s="1">
        <v>13135050548</v>
      </c>
      <c r="C693">
        <v>0.97096300095513544</v>
      </c>
      <c r="D693">
        <v>0.37217979293545334</v>
      </c>
      <c r="E693">
        <v>0.94223655202153822</v>
      </c>
      <c r="F693">
        <v>1.4703369930302868</v>
      </c>
      <c r="G693">
        <v>0.38341032180534629</v>
      </c>
      <c r="H693">
        <v>-0.70393687792191317</v>
      </c>
      <c r="I693">
        <v>0.67654871178328924</v>
      </c>
      <c r="J693">
        <v>0.67809186917810826</v>
      </c>
      <c r="K693">
        <v>0.46757502485364189</v>
      </c>
      <c r="L693">
        <v>0.82785852048744601</v>
      </c>
      <c r="M693">
        <v>0.78370015243457791</v>
      </c>
      <c r="N693">
        <v>-0.11553469254571153</v>
      </c>
      <c r="O693">
        <v>0.56732208503754766</v>
      </c>
      <c r="P693">
        <v>0.33368601228946149</v>
      </c>
      <c r="Q693">
        <v>0.5458421358864306</v>
      </c>
      <c r="R693">
        <v>0.58739121351559087</v>
      </c>
      <c r="S693">
        <v>0.65784180483973209</v>
      </c>
      <c r="T693">
        <v>0.39229338930396895</v>
      </c>
      <c r="U693">
        <v>0.75078592613689399</v>
      </c>
      <c r="V693">
        <v>0.70125054180823876</v>
      </c>
      <c r="W693">
        <v>0.77763915953858098</v>
      </c>
      <c r="X693">
        <v>0.73107578142284979</v>
      </c>
    </row>
    <row r="694" spans="1:24">
      <c r="A694" s="1" t="s">
        <v>11</v>
      </c>
      <c r="B694" s="1">
        <v>13135050549</v>
      </c>
      <c r="C694">
        <v>0.64727207717367274</v>
      </c>
      <c r="D694">
        <v>0.92661225976889527</v>
      </c>
      <c r="E694">
        <v>0.73138398787969849</v>
      </c>
      <c r="F694">
        <v>0.91752042333303041</v>
      </c>
      <c r="G694">
        <v>0.34769853752799279</v>
      </c>
      <c r="H694">
        <v>-0.40545623873792691</v>
      </c>
      <c r="I694">
        <v>0.53806460088666064</v>
      </c>
      <c r="J694">
        <v>0.53993793057217199</v>
      </c>
      <c r="K694">
        <v>0.68846646920180288</v>
      </c>
      <c r="L694">
        <v>6.7250812066791246E-2</v>
      </c>
      <c r="M694">
        <v>1.3286020320246856</v>
      </c>
      <c r="N694">
        <v>0.22388082215323818</v>
      </c>
      <c r="O694">
        <v>-0.17236627654829456</v>
      </c>
      <c r="P694">
        <v>0.73877304086251683</v>
      </c>
      <c r="Q694">
        <v>0.49687371307087619</v>
      </c>
      <c r="R694">
        <v>0.52901366397600336</v>
      </c>
      <c r="S694">
        <v>0.43188507061358866</v>
      </c>
      <c r="T694">
        <v>0.52972240462303655</v>
      </c>
      <c r="U694">
        <v>0.73616843382172448</v>
      </c>
      <c r="V694">
        <v>0.68418935132716363</v>
      </c>
      <c r="W694">
        <v>0.72506532435928972</v>
      </c>
      <c r="X694">
        <v>0.76948316496266067</v>
      </c>
    </row>
    <row r="695" spans="1:24">
      <c r="A695" s="1" t="s">
        <v>11</v>
      </c>
      <c r="B695" s="1">
        <v>13135050605</v>
      </c>
      <c r="C695">
        <v>1.0391084585933377</v>
      </c>
      <c r="D695">
        <v>0.8023429137545034</v>
      </c>
      <c r="E695">
        <v>1.1962180497378445</v>
      </c>
      <c r="F695">
        <v>1.7201675581819311</v>
      </c>
      <c r="G695">
        <v>0.56196924319211095</v>
      </c>
      <c r="H695">
        <v>0.71683096459386142</v>
      </c>
      <c r="I695">
        <v>0.36505492004076384</v>
      </c>
      <c r="J695">
        <v>0.3031026072477096</v>
      </c>
      <c r="K695">
        <v>0.62403979793358921</v>
      </c>
      <c r="L695">
        <v>0.81095612696698693</v>
      </c>
      <c r="M695">
        <v>0.96220249230030208</v>
      </c>
      <c r="N695">
        <v>0.42958719469805612</v>
      </c>
      <c r="O695">
        <v>0.48832624059634105</v>
      </c>
      <c r="P695">
        <v>0.58874080805768136</v>
      </c>
      <c r="Q695">
        <v>0.70370260176977872</v>
      </c>
      <c r="R695">
        <v>0.91452744401347907</v>
      </c>
      <c r="S695">
        <v>0.57936617738276197</v>
      </c>
      <c r="T695">
        <v>0.61721418391309513</v>
      </c>
      <c r="U695">
        <v>0.79790862305548771</v>
      </c>
      <c r="V695">
        <v>0.79685807562567812</v>
      </c>
      <c r="W695">
        <v>0.75938006795786694</v>
      </c>
      <c r="X695">
        <v>0.79393455403775604</v>
      </c>
    </row>
    <row r="696" spans="1:24">
      <c r="A696" s="1" t="s">
        <v>11</v>
      </c>
      <c r="B696" s="1">
        <v>13135050606</v>
      </c>
      <c r="C696">
        <v>1.1157720984363146</v>
      </c>
      <c r="D696">
        <v>1.4045712829011732</v>
      </c>
      <c r="E696">
        <v>1.2297627758513192</v>
      </c>
      <c r="F696">
        <v>1.3693416581817495</v>
      </c>
      <c r="G696">
        <v>1.1690695759071121</v>
      </c>
      <c r="H696">
        <v>0.31089729530364013</v>
      </c>
      <c r="I696">
        <v>0.90263291546738011</v>
      </c>
      <c r="J696">
        <v>0.11560797628251016</v>
      </c>
      <c r="K696">
        <v>-0.25952597945905487</v>
      </c>
      <c r="L696">
        <v>0.60812740472147908</v>
      </c>
      <c r="M696">
        <v>1.1688894121448261</v>
      </c>
      <c r="N696">
        <v>0.1210276358808292</v>
      </c>
      <c r="O696">
        <v>0.58168496584503959</v>
      </c>
      <c r="P696">
        <v>0.24366667260656036</v>
      </c>
      <c r="Q696">
        <v>0.5850915749359713</v>
      </c>
      <c r="R696">
        <v>1.0717210860069555</v>
      </c>
      <c r="S696">
        <v>0.1547364671816448</v>
      </c>
      <c r="T696">
        <v>0.52881717161931374</v>
      </c>
      <c r="U696">
        <v>0.76250221881477731</v>
      </c>
      <c r="V696">
        <v>0.84279886432983464</v>
      </c>
      <c r="W696">
        <v>0.66058056781107821</v>
      </c>
      <c r="X696">
        <v>0.76923017885862621</v>
      </c>
    </row>
    <row r="697" spans="1:24">
      <c r="A697" s="1" t="s">
        <v>11</v>
      </c>
      <c r="B697" s="1">
        <v>13135050607</v>
      </c>
      <c r="C697">
        <v>0.85170845008828056</v>
      </c>
      <c r="D697">
        <v>0.66851438727746504</v>
      </c>
      <c r="E697">
        <v>0.78409712891515837</v>
      </c>
      <c r="F697">
        <v>1.1886131642422619</v>
      </c>
      <c r="G697">
        <v>0.49054567463740495</v>
      </c>
      <c r="H697">
        <v>0.86010167140217486</v>
      </c>
      <c r="I697">
        <v>0.47056088176000638</v>
      </c>
      <c r="J697">
        <v>0.77183918466070811</v>
      </c>
      <c r="K697">
        <v>0.46757502485364189</v>
      </c>
      <c r="L697">
        <v>0.84476091400790498</v>
      </c>
      <c r="M697">
        <v>1.1688894121448261</v>
      </c>
      <c r="N697">
        <v>0.65586420449735583</v>
      </c>
      <c r="O697">
        <v>0.86176114159113526</v>
      </c>
      <c r="P697">
        <v>0.39369890541139563</v>
      </c>
      <c r="Q697">
        <v>0.74131383609140922</v>
      </c>
      <c r="R697">
        <v>0.75916305118896443</v>
      </c>
      <c r="S697">
        <v>0.69472504117408496</v>
      </c>
      <c r="T697">
        <v>0.77005341591117826</v>
      </c>
      <c r="U697">
        <v>0.8091358976346853</v>
      </c>
      <c r="V697">
        <v>0.7514518960093497</v>
      </c>
      <c r="W697">
        <v>0.78622086078577824</v>
      </c>
      <c r="X697">
        <v>0.83664864166802722</v>
      </c>
    </row>
    <row r="698" spans="1:24">
      <c r="A698" s="1" t="s">
        <v>11</v>
      </c>
      <c r="B698" s="1">
        <v>13135050608</v>
      </c>
      <c r="C698">
        <v>0.75800844583575266</v>
      </c>
      <c r="D698">
        <v>0.48688995848720029</v>
      </c>
      <c r="E698">
        <v>0.71700767668820953</v>
      </c>
      <c r="F698">
        <v>1.1726665324240717</v>
      </c>
      <c r="G698">
        <v>0.91908708596564104</v>
      </c>
      <c r="H698">
        <v>-0.10697559955394065</v>
      </c>
      <c r="I698">
        <v>0.75191011301131949</v>
      </c>
      <c r="J698">
        <v>0.12054204551843652</v>
      </c>
      <c r="K698">
        <v>-2.9430724929720421E-2</v>
      </c>
      <c r="L698">
        <v>0.52361543711918401</v>
      </c>
      <c r="M698">
        <v>1.1313099721730939</v>
      </c>
      <c r="N698">
        <v>-4.3537462155025124E-2</v>
      </c>
      <c r="O698">
        <v>5.025837596783278E-2</v>
      </c>
      <c r="P698">
        <v>0.64875370117961551</v>
      </c>
      <c r="Q698">
        <v>0.44094427024046073</v>
      </c>
      <c r="R698">
        <v>0.67122774469403634</v>
      </c>
      <c r="S698">
        <v>0.20490891923596669</v>
      </c>
      <c r="T698">
        <v>0.44669614679137926</v>
      </c>
      <c r="U698">
        <v>0.71947301759717708</v>
      </c>
      <c r="V698">
        <v>0.72575227302150402</v>
      </c>
      <c r="W698">
        <v>0.6722542992175734</v>
      </c>
      <c r="X698">
        <v>0.74627975830932591</v>
      </c>
    </row>
    <row r="699" spans="1:24">
      <c r="A699" s="1" t="s">
        <v>11</v>
      </c>
      <c r="B699" s="1">
        <v>13135050609</v>
      </c>
      <c r="C699">
        <v>1.1072539162315398</v>
      </c>
      <c r="D699">
        <v>1.3758937415132366</v>
      </c>
      <c r="E699">
        <v>1.1387128049718882</v>
      </c>
      <c r="F699">
        <v>1.8530561566668486</v>
      </c>
      <c r="G699">
        <v>0.59768102746946417</v>
      </c>
      <c r="H699">
        <v>0.75264864129593989</v>
      </c>
      <c r="I699">
        <v>0.73181373935051142</v>
      </c>
      <c r="J699">
        <v>0.68796000764996101</v>
      </c>
      <c r="K699">
        <v>0.70687408956414954</v>
      </c>
      <c r="L699">
        <v>0.87856570104882292</v>
      </c>
      <c r="M699">
        <v>1.1970739921236246</v>
      </c>
      <c r="N699">
        <v>5.9315724117383853E-2</v>
      </c>
      <c r="O699">
        <v>0.78276529714992882</v>
      </c>
      <c r="P699">
        <v>0.61874725461864855</v>
      </c>
      <c r="Q699">
        <v>0.8339518345617325</v>
      </c>
      <c r="R699">
        <v>1.07958000392849</v>
      </c>
      <c r="S699">
        <v>0.75779993275431112</v>
      </c>
      <c r="T699">
        <v>0.66447556700239652</v>
      </c>
      <c r="U699">
        <v>0.83678913114463815</v>
      </c>
      <c r="V699">
        <v>0.84509568042937822</v>
      </c>
      <c r="W699">
        <v>0.80089663030974223</v>
      </c>
      <c r="X699">
        <v>0.8071427259999755</v>
      </c>
    </row>
    <row r="700" spans="1:24">
      <c r="A700" s="1" t="s">
        <v>11</v>
      </c>
      <c r="B700" s="1">
        <v>13135050610</v>
      </c>
      <c r="C700">
        <v>1.0646630052076633</v>
      </c>
      <c r="D700">
        <v>1.2898611173494261</v>
      </c>
      <c r="E700">
        <v>1.1530891161633772</v>
      </c>
      <c r="F700">
        <v>1.8902649642426255</v>
      </c>
      <c r="G700">
        <v>1.1333577916297592</v>
      </c>
      <c r="H700">
        <v>0.77652709243065876</v>
      </c>
      <c r="I700">
        <v>0.93780156937379433</v>
      </c>
      <c r="J700">
        <v>0.77677325389663432</v>
      </c>
      <c r="K700">
        <v>0.50439026557833533</v>
      </c>
      <c r="L700">
        <v>0.70954176584423301</v>
      </c>
      <c r="M700">
        <v>1.2158637121094906</v>
      </c>
      <c r="N700">
        <v>0.93356780743285994</v>
      </c>
      <c r="O700">
        <v>0.59604784665253174</v>
      </c>
      <c r="P700">
        <v>0.12364088636269201</v>
      </c>
      <c r="Q700">
        <v>0.85292876654529515</v>
      </c>
      <c r="R700">
        <v>1.1779378080567577</v>
      </c>
      <c r="S700">
        <v>0.66356842843973418</v>
      </c>
      <c r="T700">
        <v>0.71728006313939352</v>
      </c>
      <c r="U700">
        <v>0.84245390737155612</v>
      </c>
      <c r="V700">
        <v>0.87384134112886824</v>
      </c>
      <c r="W700">
        <v>0.7789715852629634</v>
      </c>
      <c r="X700">
        <v>0.821900035663088</v>
      </c>
    </row>
    <row r="701" spans="1:24">
      <c r="A701" s="1" t="s">
        <v>11</v>
      </c>
      <c r="B701" s="1">
        <v>13135050709</v>
      </c>
      <c r="C701">
        <v>4.2481140634626387E-2</v>
      </c>
      <c r="D701">
        <v>-1.9746606033015247E-2</v>
      </c>
      <c r="E701">
        <v>-9.2857853765673543E-2</v>
      </c>
      <c r="F701">
        <v>0.19992199151447643</v>
      </c>
      <c r="G701">
        <v>-9.4193052455372357E-3</v>
      </c>
      <c r="H701">
        <v>-0.6561799756524751</v>
      </c>
      <c r="I701">
        <v>-0.15242670172504441</v>
      </c>
      <c r="J701">
        <v>0.3179048149554885</v>
      </c>
      <c r="K701">
        <v>0.23747977032430742</v>
      </c>
      <c r="L701">
        <v>0.10950679586793872</v>
      </c>
      <c r="M701">
        <v>0.50185435264659106</v>
      </c>
      <c r="N701">
        <v>0.75871739076976474</v>
      </c>
      <c r="O701">
        <v>0.37342319413640457</v>
      </c>
      <c r="P701">
        <v>0.25866989588704381</v>
      </c>
      <c r="Q701">
        <v>0.19882616052024107</v>
      </c>
      <c r="R701">
        <v>-9.8318187181806085E-2</v>
      </c>
      <c r="S701">
        <v>0.22163046038257825</v>
      </c>
      <c r="T701">
        <v>0.47316620835995105</v>
      </c>
      <c r="U701">
        <v>0.64719869458029422</v>
      </c>
      <c r="V701">
        <v>0.50084783919002285</v>
      </c>
      <c r="W701">
        <v>0.67614493585292967</v>
      </c>
      <c r="X701">
        <v>0.75367736502742844</v>
      </c>
    </row>
    <row r="702" spans="1:24">
      <c r="A702" s="1" t="s">
        <v>11</v>
      </c>
      <c r="B702" s="1">
        <v>13135050712</v>
      </c>
      <c r="C702">
        <v>1.4735357510368778</v>
      </c>
      <c r="D702">
        <v>2.1979832613007537</v>
      </c>
      <c r="E702">
        <v>1.1818417385463558</v>
      </c>
      <c r="F702">
        <v>1.5181768884848568</v>
      </c>
      <c r="G702">
        <v>1.4904756344032892</v>
      </c>
      <c r="H702">
        <v>0.97949392707576932</v>
      </c>
      <c r="I702">
        <v>0.53085000274243055</v>
      </c>
      <c r="J702">
        <v>0.56954234598772968</v>
      </c>
      <c r="K702">
        <v>0.73448552010766976</v>
      </c>
      <c r="L702">
        <v>0.59967620796124954</v>
      </c>
      <c r="M702">
        <v>1.2158637121094906</v>
      </c>
      <c r="N702">
        <v>0.85128525841493285</v>
      </c>
      <c r="O702">
        <v>0.89766834360986547</v>
      </c>
      <c r="P702">
        <v>0.858798827106385</v>
      </c>
      <c r="Q702">
        <v>0.97646007731239814</v>
      </c>
      <c r="R702">
        <v>1.3389081719414762</v>
      </c>
      <c r="S702">
        <v>0.63456802468554974</v>
      </c>
      <c r="T702">
        <v>0.95590403531016843</v>
      </c>
      <c r="U702">
        <v>0.87932905837697861</v>
      </c>
      <c r="V702">
        <v>0.92088589955423994</v>
      </c>
      <c r="W702">
        <v>0.77222399948143294</v>
      </c>
      <c r="X702">
        <v>0.88858844494607681</v>
      </c>
    </row>
    <row r="703" spans="1:24">
      <c r="A703" s="1" t="s">
        <v>11</v>
      </c>
      <c r="B703" s="1">
        <v>13135050713</v>
      </c>
      <c r="C703">
        <v>1.4735357510368778</v>
      </c>
      <c r="D703">
        <v>2.1979832613007537</v>
      </c>
      <c r="E703">
        <v>1.5508337257945748</v>
      </c>
      <c r="F703">
        <v>2.1560421612124605</v>
      </c>
      <c r="G703">
        <v>-0.25940179518700801</v>
      </c>
      <c r="H703">
        <v>-0.69199765235455357</v>
      </c>
      <c r="I703">
        <v>0.58611503030965284</v>
      </c>
      <c r="J703">
        <v>1.0826855465240648</v>
      </c>
      <c r="K703">
        <v>1.4247712836956732</v>
      </c>
      <c r="L703">
        <v>0.75179774964538049</v>
      </c>
      <c r="M703">
        <v>1.2158637121094906</v>
      </c>
      <c r="N703">
        <v>0.63529356724287411</v>
      </c>
      <c r="O703">
        <v>0.70376945270872238</v>
      </c>
      <c r="P703">
        <v>0.37869568213091215</v>
      </c>
      <c r="Q703">
        <v>0.94056557428416021</v>
      </c>
      <c r="R703">
        <v>1.0018729260161083</v>
      </c>
      <c r="S703">
        <v>1.0864181932883727</v>
      </c>
      <c r="T703">
        <v>0.73340560354799988</v>
      </c>
      <c r="U703">
        <v>0.86861424274674282</v>
      </c>
      <c r="V703">
        <v>0.82238531885293287</v>
      </c>
      <c r="W703">
        <v>0.87735694172906109</v>
      </c>
      <c r="X703">
        <v>0.82640665177921269</v>
      </c>
    </row>
    <row r="704" spans="1:24">
      <c r="A704" s="1" t="s">
        <v>11</v>
      </c>
      <c r="B704" s="1">
        <v>13135050714</v>
      </c>
      <c r="C704">
        <v>1.3202084713509226</v>
      </c>
      <c r="D704">
        <v>1.94944456927197</v>
      </c>
      <c r="E704">
        <v>1.2968522280782677</v>
      </c>
      <c r="F704">
        <v>1.2789774112120056</v>
      </c>
      <c r="G704">
        <v>0.49054567463740495</v>
      </c>
      <c r="H704">
        <v>1.1108254083167235</v>
      </c>
      <c r="I704">
        <v>0.89760882205217818</v>
      </c>
      <c r="J704">
        <v>0.67315779994218206</v>
      </c>
      <c r="K704">
        <v>0.50439026557833533</v>
      </c>
      <c r="L704">
        <v>0.62502979824193805</v>
      </c>
      <c r="M704">
        <v>1.1407048321660276</v>
      </c>
      <c r="N704">
        <v>0.62500824861563309</v>
      </c>
      <c r="O704">
        <v>1.2351960425859294</v>
      </c>
      <c r="P704">
        <v>1.2788890789599239</v>
      </c>
      <c r="Q704">
        <v>0.95429164068754047</v>
      </c>
      <c r="R704">
        <v>1.1920660835599246</v>
      </c>
      <c r="S704">
        <v>0.60085928792081844</v>
      </c>
      <c r="T704">
        <v>1.0699495505818786</v>
      </c>
      <c r="U704">
        <v>0.87271159076476357</v>
      </c>
      <c r="V704">
        <v>0.87797041474414872</v>
      </c>
      <c r="W704">
        <v>0.76438091581835677</v>
      </c>
      <c r="X704">
        <v>0.920460825286331</v>
      </c>
    </row>
    <row r="705" spans="1:24">
      <c r="A705" s="1" t="s">
        <v>11</v>
      </c>
      <c r="B705" s="1">
        <v>13135050715</v>
      </c>
      <c r="C705">
        <v>1.4735357510368778</v>
      </c>
      <c r="D705">
        <v>2.1979832613007537</v>
      </c>
      <c r="E705">
        <v>1.5124968959506035</v>
      </c>
      <c r="F705">
        <v>1.8636872445456421</v>
      </c>
      <c r="G705">
        <v>0.74052816457887605</v>
      </c>
      <c r="H705">
        <v>0.5616210322181886</v>
      </c>
      <c r="I705">
        <v>0.87248835497616806</v>
      </c>
      <c r="J705">
        <v>0.45605875356142478</v>
      </c>
      <c r="K705">
        <v>0.5964283673900691</v>
      </c>
      <c r="L705">
        <v>0.70109056908400358</v>
      </c>
      <c r="M705">
        <v>1.2158637121094906</v>
      </c>
      <c r="N705">
        <v>5.9315724117383853E-2</v>
      </c>
      <c r="O705">
        <v>0.28006446888770603</v>
      </c>
      <c r="P705">
        <v>0.54373113821623098</v>
      </c>
      <c r="Q705">
        <v>0.80891563367550112</v>
      </c>
      <c r="R705">
        <v>1.3174772435153013</v>
      </c>
      <c r="S705">
        <v>0.58452589667849919</v>
      </c>
      <c r="T705">
        <v>0.52474376083270291</v>
      </c>
      <c r="U705">
        <v>0.82931561141470966</v>
      </c>
      <c r="V705">
        <v>0.91462258163581112</v>
      </c>
      <c r="W705">
        <v>0.76058059084891749</v>
      </c>
      <c r="X705">
        <v>0.76809177988201016</v>
      </c>
    </row>
    <row r="706" spans="1:24">
      <c r="A706" s="1" t="s">
        <v>11</v>
      </c>
      <c r="B706" s="1">
        <v>13135050718</v>
      </c>
      <c r="C706">
        <v>1.4735357510368778</v>
      </c>
      <c r="D706">
        <v>2.1979832613007537</v>
      </c>
      <c r="E706">
        <v>1.6322994892130123</v>
      </c>
      <c r="F706">
        <v>2.1773043369700473</v>
      </c>
      <c r="G706">
        <v>1.276204928739171</v>
      </c>
      <c r="H706">
        <v>1.1585823105861612</v>
      </c>
      <c r="I706">
        <v>0.86244016814576407</v>
      </c>
      <c r="J706">
        <v>0.73236663077329767</v>
      </c>
      <c r="K706">
        <v>0.68846646920180288</v>
      </c>
      <c r="L706">
        <v>0.78560253668629854</v>
      </c>
      <c r="M706">
        <v>1.2158637121094906</v>
      </c>
      <c r="N706">
        <v>0.542725699597706</v>
      </c>
      <c r="O706">
        <v>0.73249521432370657</v>
      </c>
      <c r="P706">
        <v>-7.1401016283593702E-2</v>
      </c>
      <c r="Q706">
        <v>0.96005458961553203</v>
      </c>
      <c r="R706">
        <v>1.5397643208559693</v>
      </c>
      <c r="S706">
        <v>0.73547854555379966</v>
      </c>
      <c r="T706">
        <v>0.60492090243682728</v>
      </c>
      <c r="U706">
        <v>0.8744318802252784</v>
      </c>
      <c r="V706">
        <v>0.9795873189004134</v>
      </c>
      <c r="W706">
        <v>0.79570306555199377</v>
      </c>
      <c r="X706">
        <v>0.79049894201997606</v>
      </c>
    </row>
    <row r="707" spans="1:24">
      <c r="A707" s="1" t="s">
        <v>11</v>
      </c>
      <c r="B707" s="1">
        <v>13135050719</v>
      </c>
      <c r="C707">
        <v>0.17877205591103082</v>
      </c>
      <c r="D707">
        <v>0.46777159756190889</v>
      </c>
      <c r="E707">
        <v>0.31447096332651625</v>
      </c>
      <c r="F707">
        <v>9.8926656665939278E-2</v>
      </c>
      <c r="G707">
        <v>-4.5131089522890112E-2</v>
      </c>
      <c r="H707">
        <v>0.94367625037369107</v>
      </c>
      <c r="I707">
        <v>0.1892116505086931</v>
      </c>
      <c r="J707">
        <v>0.2044212225291836</v>
      </c>
      <c r="K707">
        <v>0.48598264521598827</v>
      </c>
      <c r="L707">
        <v>5.0348418546332152E-2</v>
      </c>
      <c r="M707">
        <v>0.41730061271019442</v>
      </c>
      <c r="N707">
        <v>0.40901655744357424</v>
      </c>
      <c r="O707">
        <v>0.31597167090643619</v>
      </c>
      <c r="P707">
        <v>0.16865055620414271</v>
      </c>
      <c r="Q707">
        <v>0.29382209673258763</v>
      </c>
      <c r="R707">
        <v>0.30681401211784137</v>
      </c>
      <c r="S707">
        <v>0.24691742876383463</v>
      </c>
      <c r="T707">
        <v>0.32773484931608687</v>
      </c>
      <c r="U707">
        <v>0.67555579263890742</v>
      </c>
      <c r="V707">
        <v>0.61925016468641769</v>
      </c>
      <c r="W707">
        <v>0.68202850870776477</v>
      </c>
      <c r="X707">
        <v>0.7130335608602697</v>
      </c>
    </row>
    <row r="708" spans="1:24">
      <c r="A708" s="1" t="s">
        <v>11</v>
      </c>
      <c r="B708" s="1">
        <v>13135050720</v>
      </c>
      <c r="C708">
        <v>0.79208117465485317</v>
      </c>
      <c r="D708">
        <v>1.0317632448579959</v>
      </c>
      <c r="E708">
        <v>0.67387874311374252</v>
      </c>
      <c r="F708">
        <v>1.305555130908989</v>
      </c>
      <c r="G708">
        <v>0.56196924319211095</v>
      </c>
      <c r="H708">
        <v>0.20152204988106018</v>
      </c>
      <c r="I708">
        <v>-0.16247488855544842</v>
      </c>
      <c r="J708">
        <v>0.76197104618885547</v>
      </c>
      <c r="K708">
        <v>0.7160778997453231</v>
      </c>
      <c r="L708">
        <v>0.46445705979757756</v>
      </c>
      <c r="M708">
        <v>1.1313099721730939</v>
      </c>
      <c r="N708">
        <v>0.82042930253321023</v>
      </c>
      <c r="O708">
        <v>0.89766834360986547</v>
      </c>
      <c r="P708">
        <v>0.73877304086251683</v>
      </c>
      <c r="Q708">
        <v>0.72457737452333815</v>
      </c>
      <c r="R708">
        <v>0.62918495686475762</v>
      </c>
      <c r="S708">
        <v>0.64750200191058538</v>
      </c>
      <c r="T708">
        <v>0.89704516479467156</v>
      </c>
      <c r="U708">
        <v>0.80413992095649212</v>
      </c>
      <c r="V708">
        <v>0.71346501504017457</v>
      </c>
      <c r="W708">
        <v>0.77523337554260918</v>
      </c>
      <c r="X708">
        <v>0.8721391150184753</v>
      </c>
    </row>
    <row r="709" spans="1:24">
      <c r="A709" s="1" t="s">
        <v>11</v>
      </c>
      <c r="B709" s="1">
        <v>13135050721</v>
      </c>
      <c r="C709">
        <v>0.40024479323518952</v>
      </c>
      <c r="D709">
        <v>0.66851438727746504</v>
      </c>
      <c r="E709">
        <v>0.45344197151091031</v>
      </c>
      <c r="F709">
        <v>0.44443701272672453</v>
      </c>
      <c r="G709">
        <v>0.38341032180534629</v>
      </c>
      <c r="H709">
        <v>-0.14279327625601887</v>
      </c>
      <c r="I709">
        <v>0.2495007714911173</v>
      </c>
      <c r="J709">
        <v>-0.36793080883826712</v>
      </c>
      <c r="K709">
        <v>-0.21350692855318798</v>
      </c>
      <c r="L709">
        <v>0.44755466627711865</v>
      </c>
      <c r="M709">
        <v>0.70854127249111365</v>
      </c>
      <c r="N709">
        <v>0.65586420449735583</v>
      </c>
      <c r="O709">
        <v>0.20106862444649948</v>
      </c>
      <c r="P709">
        <v>0.16865055620414271</v>
      </c>
      <c r="Q709">
        <v>0.24662287143138392</v>
      </c>
      <c r="R709">
        <v>0.35096514025581926</v>
      </c>
      <c r="S709">
        <v>-4.4627690371445483E-2</v>
      </c>
      <c r="T709">
        <v>0.4335311644097779</v>
      </c>
      <c r="U709">
        <v>0.66146642088762553</v>
      </c>
      <c r="V709">
        <v>0.6321535978222258</v>
      </c>
      <c r="W709">
        <v>0.61419408415193477</v>
      </c>
      <c r="X709">
        <v>0.74260053142662519</v>
      </c>
    </row>
    <row r="710" spans="1:24">
      <c r="A710" s="1" t="s">
        <v>11</v>
      </c>
      <c r="B710" s="1">
        <v>13135050722</v>
      </c>
      <c r="C710">
        <v>6.8035687248952065E-2</v>
      </c>
      <c r="D710">
        <v>7.5845198593440313E-2</v>
      </c>
      <c r="E710">
        <v>0.10361839918467688</v>
      </c>
      <c r="F710">
        <v>0.18397535969628648</v>
      </c>
      <c r="G710">
        <v>-1.2950435392302453</v>
      </c>
      <c r="H710">
        <v>2.435588168701348E-2</v>
      </c>
      <c r="I710">
        <v>-0.35339043833312528</v>
      </c>
      <c r="J710">
        <v>-0.16563397016528908</v>
      </c>
      <c r="K710">
        <v>-0.59086314598129663</v>
      </c>
      <c r="L710">
        <v>0.22782355051115172</v>
      </c>
      <c r="M710">
        <v>0.48306463266072497</v>
      </c>
      <c r="N710">
        <v>-0.45495020724466106</v>
      </c>
      <c r="O710">
        <v>-7.1826110895849851E-2</v>
      </c>
      <c r="P710">
        <v>-2.6069457506853104</v>
      </c>
      <c r="Q710">
        <v>-0.336420267504346</v>
      </c>
      <c r="R710">
        <v>-0.1703719215932859</v>
      </c>
      <c r="S710">
        <v>-0.17622452187847801</v>
      </c>
      <c r="T710">
        <v>-0.66266435904127408</v>
      </c>
      <c r="U710">
        <v>0.48742306574615291</v>
      </c>
      <c r="V710">
        <v>0.47978970130375526</v>
      </c>
      <c r="W710">
        <v>0.58357516875000015</v>
      </c>
      <c r="X710">
        <v>0.43624599773473649</v>
      </c>
    </row>
    <row r="711" spans="1:24">
      <c r="A711" s="1" t="s">
        <v>11</v>
      </c>
      <c r="B711" s="1">
        <v>13135050723</v>
      </c>
      <c r="C711">
        <v>8.4084118155246749E-3</v>
      </c>
      <c r="D711">
        <v>-0.12489759112211582</v>
      </c>
      <c r="E711">
        <v>0.11320260664566938</v>
      </c>
      <c r="F711">
        <v>0.2264997112114599</v>
      </c>
      <c r="G711">
        <v>-0.25940179518700801</v>
      </c>
      <c r="H711">
        <v>-0.40545623873792691</v>
      </c>
      <c r="I711">
        <v>0.99809069035621856</v>
      </c>
      <c r="J711">
        <v>0.56460827675180347</v>
      </c>
      <c r="K711">
        <v>-0.43439837290134958</v>
      </c>
      <c r="L711">
        <v>0.63348099500216748</v>
      </c>
      <c r="M711">
        <v>0.52064407263245571</v>
      </c>
      <c r="N711">
        <v>0.14159827313531093</v>
      </c>
      <c r="O711">
        <v>0.31597167090643619</v>
      </c>
      <c r="P711">
        <v>-0.1164106861250444</v>
      </c>
      <c r="Q711">
        <v>0.183168907338046</v>
      </c>
      <c r="R711">
        <v>7.9492256425974545E-2</v>
      </c>
      <c r="S711">
        <v>0.25456363295087381</v>
      </c>
      <c r="T711">
        <v>0.21545083263728959</v>
      </c>
      <c r="U711">
        <v>0.64252487081983811</v>
      </c>
      <c r="V711">
        <v>0.55281401234807215</v>
      </c>
      <c r="W711">
        <v>0.6838075673406192</v>
      </c>
      <c r="X711">
        <v>0.68165346777031532</v>
      </c>
    </row>
    <row r="712" spans="1:24">
      <c r="A712" s="1" t="s">
        <v>11</v>
      </c>
      <c r="B712" s="1">
        <v>13135050724</v>
      </c>
      <c r="C712">
        <v>0.81763572126917894</v>
      </c>
      <c r="D712">
        <v>1.0508816057832873</v>
      </c>
      <c r="E712">
        <v>1.0093260042484866</v>
      </c>
      <c r="F712">
        <v>1.3533950263635597</v>
      </c>
      <c r="G712">
        <v>-0.25940179518700801</v>
      </c>
      <c r="H712">
        <v>0.8242839947000965</v>
      </c>
      <c r="I712">
        <v>0.60118731055525887</v>
      </c>
      <c r="J712">
        <v>0.21922343023696253</v>
      </c>
      <c r="K712">
        <v>-0.71971648851772385</v>
      </c>
      <c r="L712">
        <v>0.79405373344652797</v>
      </c>
      <c r="M712">
        <v>1.1500996921589601</v>
      </c>
      <c r="N712">
        <v>0.90271185155113742</v>
      </c>
      <c r="O712">
        <v>0.81149105876491301</v>
      </c>
      <c r="P712">
        <v>-4.1394569722626756E-2</v>
      </c>
      <c r="Q712">
        <v>0.52487484922712635</v>
      </c>
      <c r="R712">
        <v>0.7710439811046943</v>
      </c>
      <c r="S712">
        <v>9.785355838858889E-2</v>
      </c>
      <c r="T712">
        <v>0.70572700818809597</v>
      </c>
      <c r="U712">
        <v>0.74452701204511773</v>
      </c>
      <c r="V712">
        <v>0.75492416934016349</v>
      </c>
      <c r="W712">
        <v>0.64734550012590031</v>
      </c>
      <c r="X712">
        <v>0.81867129527270677</v>
      </c>
    </row>
    <row r="713" spans="1:24">
      <c r="A713" s="1" t="s">
        <v>11</v>
      </c>
      <c r="B713" s="1">
        <v>13135050725</v>
      </c>
      <c r="C713">
        <v>8.4084118155246749E-3</v>
      </c>
      <c r="D713">
        <v>-0.12489759112211582</v>
      </c>
      <c r="E713">
        <v>-8.3273646304681051E-2</v>
      </c>
      <c r="F713">
        <v>0.2264997112114599</v>
      </c>
      <c r="G713">
        <v>0.41912210608269918</v>
      </c>
      <c r="H713">
        <v>1.1347038594514423</v>
      </c>
      <c r="I713">
        <v>0.62630777763126899</v>
      </c>
      <c r="J713">
        <v>0.5152675843925405</v>
      </c>
      <c r="K713">
        <v>0.29270263141134784</v>
      </c>
      <c r="L713">
        <v>0.39684748571574169</v>
      </c>
      <c r="M713">
        <v>0.52064407263245571</v>
      </c>
      <c r="N713">
        <v>0.65586420449735583</v>
      </c>
      <c r="O713">
        <v>0.69658801230497636</v>
      </c>
      <c r="P713">
        <v>0.22866344932607688</v>
      </c>
      <c r="Q713">
        <v>0.41410435595918643</v>
      </c>
      <c r="R713">
        <v>0.31526723268079976</v>
      </c>
      <c r="S713">
        <v>0.40160590050654338</v>
      </c>
      <c r="T713">
        <v>0.52543993469021621</v>
      </c>
      <c r="U713">
        <v>0.71146107401826908</v>
      </c>
      <c r="V713">
        <v>0.62172066931260739</v>
      </c>
      <c r="W713">
        <v>0.7180202052836161</v>
      </c>
      <c r="X713">
        <v>0.76828634007946073</v>
      </c>
    </row>
    <row r="714" spans="1:24">
      <c r="A714" s="1" t="s">
        <v>11</v>
      </c>
      <c r="B714" s="1">
        <v>13135050726</v>
      </c>
      <c r="C714">
        <v>0.72393571701665105</v>
      </c>
      <c r="D714">
        <v>0.31482471015957919</v>
      </c>
      <c r="E714">
        <v>0.85118658114210721</v>
      </c>
      <c r="F714">
        <v>1.2630307793938156</v>
      </c>
      <c r="G714">
        <v>1.4904756344032892</v>
      </c>
      <c r="H714">
        <v>0.46610722767931306</v>
      </c>
      <c r="I714">
        <v>0.82224742082414781</v>
      </c>
      <c r="J714">
        <v>0.61888303834699276</v>
      </c>
      <c r="K714">
        <v>-0.26872978964022837</v>
      </c>
      <c r="L714">
        <v>0.82785852048744601</v>
      </c>
      <c r="M714">
        <v>0.9903870722791005</v>
      </c>
      <c r="N714">
        <v>0.63529356724287411</v>
      </c>
      <c r="O714">
        <v>0.68222513149748421</v>
      </c>
      <c r="P714">
        <v>0.7687794874234839</v>
      </c>
      <c r="Q714">
        <v>0.6697476857625656</v>
      </c>
      <c r="R714">
        <v>0.84740115294555751</v>
      </c>
      <c r="S714">
        <v>0.39267058973140351</v>
      </c>
      <c r="T714">
        <v>0.76917131461073573</v>
      </c>
      <c r="U714">
        <v>0.78777279071171025</v>
      </c>
      <c r="V714">
        <v>0.77724001273625731</v>
      </c>
      <c r="W714">
        <v>0.71594120747203593</v>
      </c>
      <c r="X714">
        <v>0.8364021201973727</v>
      </c>
    </row>
    <row r="715" spans="1:24">
      <c r="A715" s="1" t="s">
        <v>11</v>
      </c>
      <c r="B715" s="1">
        <v>13135050727</v>
      </c>
      <c r="C715">
        <v>0.73245389922142579</v>
      </c>
      <c r="D715">
        <v>0.8023429137545034</v>
      </c>
      <c r="E715">
        <v>0.80326554383714377</v>
      </c>
      <c r="F715">
        <v>1.2470841475756256</v>
      </c>
      <c r="G715">
        <v>0.99051065452034714</v>
      </c>
      <c r="H715">
        <v>-0.22636785522753514</v>
      </c>
      <c r="I715">
        <v>0.57104275006404681</v>
      </c>
      <c r="J715">
        <v>1.1122899619396227</v>
      </c>
      <c r="K715">
        <v>1.2038798393475121</v>
      </c>
      <c r="L715">
        <v>0.67573697880331496</v>
      </c>
      <c r="M715">
        <v>1.0749408122154971</v>
      </c>
      <c r="N715">
        <v>0.32673400842564715</v>
      </c>
      <c r="O715">
        <v>0.44523759817386499</v>
      </c>
      <c r="P715">
        <v>0.58874080805768136</v>
      </c>
      <c r="Q715">
        <v>0.7697067152849435</v>
      </c>
      <c r="R715">
        <v>0.70290457910650816</v>
      </c>
      <c r="S715">
        <v>0.99730226003014988</v>
      </c>
      <c r="T715">
        <v>0.60891330671817268</v>
      </c>
      <c r="U715">
        <v>0.81761141449950836</v>
      </c>
      <c r="V715">
        <v>0.73501001867905613</v>
      </c>
      <c r="W715">
        <v>0.85662214750833421</v>
      </c>
      <c r="X715">
        <v>0.79161470205160833</v>
      </c>
    </row>
    <row r="716" spans="1:24">
      <c r="A716" s="1" t="s">
        <v>11</v>
      </c>
      <c r="B716" s="1">
        <v>13135050728</v>
      </c>
      <c r="C716">
        <v>0.16173569150148118</v>
      </c>
      <c r="D716">
        <v>0.41997569524868111</v>
      </c>
      <c r="E716">
        <v>0.19946047379460388</v>
      </c>
      <c r="F716">
        <v>7.2348936968955793E-2</v>
      </c>
      <c r="G716">
        <v>0.24056318469593416</v>
      </c>
      <c r="H716">
        <v>0.63325638562234543</v>
      </c>
      <c r="I716">
        <v>0.25452486490631943</v>
      </c>
      <c r="J716">
        <v>0.18468494558547829</v>
      </c>
      <c r="K716">
        <v>-7.5449775835587318E-2</v>
      </c>
      <c r="L716">
        <v>0.60812740472147908</v>
      </c>
      <c r="M716">
        <v>0.4266954727031268</v>
      </c>
      <c r="N716">
        <v>0.94385312606010097</v>
      </c>
      <c r="O716">
        <v>0.43805615777011886</v>
      </c>
      <c r="P716">
        <v>0.33368601228946149</v>
      </c>
      <c r="Q716">
        <v>0.35260571834657611</v>
      </c>
      <c r="R716">
        <v>0.28312360467690301</v>
      </c>
      <c r="S716">
        <v>0.23912085815712336</v>
      </c>
      <c r="T716">
        <v>0.53557269220570203</v>
      </c>
      <c r="U716">
        <v>0.69310320560004868</v>
      </c>
      <c r="V716">
        <v>0.61232650041630243</v>
      </c>
      <c r="W716">
        <v>0.6802144639994061</v>
      </c>
      <c r="X716">
        <v>0.77111814894682129</v>
      </c>
    </row>
    <row r="717" spans="1:24">
      <c r="A717" s="1" t="s">
        <v>11</v>
      </c>
      <c r="B717" s="1">
        <v>13135050729</v>
      </c>
      <c r="C717">
        <v>8.4084118155246749E-3</v>
      </c>
      <c r="D717">
        <v>-0.12489759112211582</v>
      </c>
      <c r="E717">
        <v>5.090525814921696E-2</v>
      </c>
      <c r="F717">
        <v>0.2264997112114599</v>
      </c>
      <c r="G717">
        <v>9.7716047586522026E-2</v>
      </c>
      <c r="H717">
        <v>0.90785857367161271</v>
      </c>
      <c r="I717">
        <v>0.46051269492960228</v>
      </c>
      <c r="J717">
        <v>3.1728799271763086E-2</v>
      </c>
      <c r="K717">
        <v>-1.1430917568516994</v>
      </c>
      <c r="L717">
        <v>-2.5712352295733203E-2</v>
      </c>
      <c r="M717">
        <v>0.52064407263245571</v>
      </c>
      <c r="N717">
        <v>0.63529356724287411</v>
      </c>
      <c r="O717">
        <v>0.89766834360986547</v>
      </c>
      <c r="P717">
        <v>0.28867634244801077</v>
      </c>
      <c r="Q717">
        <v>0.14632483112293826</v>
      </c>
      <c r="R717">
        <v>0.23242901517740325</v>
      </c>
      <c r="S717">
        <v>-0.37902510329188988</v>
      </c>
      <c r="T717">
        <v>0.58557058148330143</v>
      </c>
      <c r="U717">
        <v>0.63152659948562673</v>
      </c>
      <c r="V717">
        <v>0.59751070128406314</v>
      </c>
      <c r="W717">
        <v>0.53638912502349478</v>
      </c>
      <c r="X717">
        <v>0.78509109421756662</v>
      </c>
    </row>
    <row r="718" spans="1:24">
      <c r="A718" s="1" t="s">
        <v>11</v>
      </c>
      <c r="B718" s="1">
        <v>13135050730</v>
      </c>
      <c r="C718">
        <v>0.17877205591103082</v>
      </c>
      <c r="D718">
        <v>0.46777159756190889</v>
      </c>
      <c r="E718">
        <v>2.6944739496735211E-2</v>
      </c>
      <c r="F718">
        <v>8.5624096961952958E-3</v>
      </c>
      <c r="G718">
        <v>1.1690695759071121</v>
      </c>
      <c r="H718">
        <v>1.1347038594514423</v>
      </c>
      <c r="I718">
        <v>0.82727151423934975</v>
      </c>
      <c r="J718">
        <v>-2.7480031559352476E-2</v>
      </c>
      <c r="K718">
        <v>1.1394531680792983</v>
      </c>
      <c r="L718">
        <v>-0.71871048663455195</v>
      </c>
      <c r="M718">
        <v>0.41730061271019442</v>
      </c>
      <c r="N718">
        <v>0.2444514594077199</v>
      </c>
      <c r="O718">
        <v>0.34469743252142027</v>
      </c>
      <c r="P718">
        <v>0.36369245885042845</v>
      </c>
      <c r="Q718">
        <v>0.33945033514778311</v>
      </c>
      <c r="R718">
        <v>0.54472796460911066</v>
      </c>
      <c r="S718">
        <v>0.13108754996179797</v>
      </c>
      <c r="T718">
        <v>0.34253549087244078</v>
      </c>
      <c r="U718">
        <v>0.68917621139123408</v>
      </c>
      <c r="V718">
        <v>0.68878195033984591</v>
      </c>
      <c r="W718">
        <v>0.65507812381292507</v>
      </c>
      <c r="X718">
        <v>0.71716990656259738</v>
      </c>
    </row>
    <row r="719" spans="1:24">
      <c r="A719" s="1" t="s">
        <v>11</v>
      </c>
      <c r="B719" s="1">
        <v>13135050731</v>
      </c>
      <c r="C719">
        <v>0.17877205591103082</v>
      </c>
      <c r="D719">
        <v>0.46777159756190889</v>
      </c>
      <c r="E719">
        <v>4.6113154418720548E-2</v>
      </c>
      <c r="F719">
        <v>8.5624096961952958E-3</v>
      </c>
      <c r="G719">
        <v>0.27627496897328702</v>
      </c>
      <c r="H719">
        <v>4.7743055229445229E-4</v>
      </c>
      <c r="I719">
        <v>0.72678964593530948</v>
      </c>
      <c r="J719">
        <v>0.61888303834699276</v>
      </c>
      <c r="K719">
        <v>0.46757502485364189</v>
      </c>
      <c r="L719">
        <v>0.57432261768056114</v>
      </c>
      <c r="M719">
        <v>0.41730061271019442</v>
      </c>
      <c r="N719">
        <v>0.1210276358808292</v>
      </c>
      <c r="O719">
        <v>0.39496751534764274</v>
      </c>
      <c r="P719">
        <v>1.8618323399307413E-2</v>
      </c>
      <c r="Q719">
        <v>0.34503646847363445</v>
      </c>
      <c r="R719">
        <v>0.24353732329267808</v>
      </c>
      <c r="S719">
        <v>0.55359356029373197</v>
      </c>
      <c r="T719">
        <v>0.23797852183449342</v>
      </c>
      <c r="U719">
        <v>0.69084371988481397</v>
      </c>
      <c r="V719">
        <v>0.60075717123992622</v>
      </c>
      <c r="W719">
        <v>0.75338349818260386</v>
      </c>
      <c r="X719">
        <v>0.68794929690984508</v>
      </c>
    </row>
    <row r="720" spans="1:24">
      <c r="A720" s="1" t="s">
        <v>12</v>
      </c>
      <c r="B720" s="1">
        <v>13151070104</v>
      </c>
      <c r="C720">
        <v>1.0391084585933377</v>
      </c>
      <c r="D720">
        <v>0.18099618368254225</v>
      </c>
      <c r="E720">
        <v>0.1179947103761658</v>
      </c>
      <c r="F720">
        <v>0.51885462787827819</v>
      </c>
      <c r="G720">
        <v>0.74052816457887605</v>
      </c>
      <c r="H720">
        <v>0.84816244583481548</v>
      </c>
      <c r="I720">
        <v>0.15404299660227896</v>
      </c>
      <c r="J720">
        <v>0.18468494558547829</v>
      </c>
      <c r="K720">
        <v>-0.22271073873436151</v>
      </c>
      <c r="L720">
        <v>0.63348099500216748</v>
      </c>
      <c r="M720">
        <v>0.22940341285153651</v>
      </c>
      <c r="N720">
        <v>0.52215506234322417</v>
      </c>
      <c r="O720">
        <v>0.59604784665253174</v>
      </c>
      <c r="P720">
        <v>0.58874080805768136</v>
      </c>
      <c r="Q720">
        <v>0.39893764456528552</v>
      </c>
      <c r="R720">
        <v>0.51424108393518497</v>
      </c>
      <c r="S720">
        <v>0.19848506728442808</v>
      </c>
      <c r="T720">
        <v>0.48408678247624348</v>
      </c>
      <c r="U720">
        <v>0.70693368116998812</v>
      </c>
      <c r="V720">
        <v>0.67987197582988601</v>
      </c>
      <c r="W720">
        <v>0.67075964788587927</v>
      </c>
      <c r="X720">
        <v>0.75672934555414317</v>
      </c>
    </row>
    <row r="721" spans="1:24">
      <c r="A721" s="1" t="s">
        <v>12</v>
      </c>
      <c r="B721" s="1">
        <v>13151070106</v>
      </c>
      <c r="C721">
        <v>-0.11936432125610494</v>
      </c>
      <c r="D721">
        <v>-0.47858726824000164</v>
      </c>
      <c r="E721">
        <v>-0.27495779552453509</v>
      </c>
      <c r="F721">
        <v>-0.21469043575846589</v>
      </c>
      <c r="G721">
        <v>0.2048514004185813</v>
      </c>
      <c r="H721">
        <v>-0.99047829153853983</v>
      </c>
      <c r="I721">
        <v>0.46051269492960228</v>
      </c>
      <c r="J721">
        <v>-0.11629327780602609</v>
      </c>
      <c r="K721">
        <v>0.17305309905609351</v>
      </c>
      <c r="L721">
        <v>-0.25389466482192957</v>
      </c>
      <c r="M721">
        <v>-0.88858492630747865</v>
      </c>
      <c r="N721">
        <v>-0.73265381018016518</v>
      </c>
      <c r="O721">
        <v>-1.4374587665881733E-2</v>
      </c>
      <c r="P721">
        <v>-0.68653317078341858</v>
      </c>
      <c r="Q721">
        <v>-0.28268817546556163</v>
      </c>
      <c r="R721">
        <v>-0.20181628813849484</v>
      </c>
      <c r="S721">
        <v>-6.5711614523954062E-2</v>
      </c>
      <c r="T721">
        <v>-0.58053662373423598</v>
      </c>
      <c r="U721">
        <v>0.5034625539978641</v>
      </c>
      <c r="V721">
        <v>0.47059989578064482</v>
      </c>
      <c r="W721">
        <v>0.60928844256031356</v>
      </c>
      <c r="X721">
        <v>0.45919829366634995</v>
      </c>
    </row>
    <row r="722" spans="1:24">
      <c r="A722" s="1" t="s">
        <v>12</v>
      </c>
      <c r="B722" s="1">
        <v>13151070107</v>
      </c>
      <c r="C722">
        <v>0.39172661103041351</v>
      </c>
      <c r="D722">
        <v>-9.6220049734179428E-2</v>
      </c>
      <c r="E722">
        <v>-8.3273646304681051E-2</v>
      </c>
      <c r="F722">
        <v>-0.65588058272839167</v>
      </c>
      <c r="G722">
        <v>-0.61651963796053799</v>
      </c>
      <c r="H722">
        <v>-3.5340246149783767E-2</v>
      </c>
      <c r="I722">
        <v>0.72176555252010743</v>
      </c>
      <c r="J722">
        <v>0.45112468432549857</v>
      </c>
      <c r="K722">
        <v>5.3403566700839858E-2</v>
      </c>
      <c r="L722">
        <v>0.47290825655780705</v>
      </c>
      <c r="M722">
        <v>-0.35307790671030331</v>
      </c>
      <c r="N722">
        <v>0.52215506234322417</v>
      </c>
      <c r="O722">
        <v>0.65349936988250001</v>
      </c>
      <c r="P722">
        <v>-0.38646870517374804</v>
      </c>
      <c r="Q722">
        <v>0.12714913669685146</v>
      </c>
      <c r="R722">
        <v>-5.3391714189578998E-2</v>
      </c>
      <c r="S722">
        <v>0.32581216919471517</v>
      </c>
      <c r="T722">
        <v>0.10902695508541822</v>
      </c>
      <c r="U722">
        <v>0.62580249097253149</v>
      </c>
      <c r="V722">
        <v>0.51397787152965502</v>
      </c>
      <c r="W722">
        <v>0.70038511619782906</v>
      </c>
      <c r="X722">
        <v>0.65191111188252293</v>
      </c>
    </row>
    <row r="723" spans="1:24">
      <c r="A723" s="1" t="s">
        <v>12</v>
      </c>
      <c r="B723" s="1">
        <v>13151070108</v>
      </c>
      <c r="C723">
        <v>-0.11936432125610494</v>
      </c>
      <c r="D723">
        <v>-0.47858726824000164</v>
      </c>
      <c r="E723">
        <v>-0.48101825593587799</v>
      </c>
      <c r="F723">
        <v>-0.65588058272839167</v>
      </c>
      <c r="G723">
        <v>0.59768102746946417</v>
      </c>
      <c r="H723">
        <v>0.83622322026745599</v>
      </c>
      <c r="I723">
        <v>1.0131629706018248</v>
      </c>
      <c r="J723">
        <v>1.0382789234007281</v>
      </c>
      <c r="K723">
        <v>0.74368933028884321</v>
      </c>
      <c r="L723">
        <v>-0.16938269721963475</v>
      </c>
      <c r="M723">
        <v>-0.88858492630747865</v>
      </c>
      <c r="N723">
        <v>-0.12582001117295238</v>
      </c>
      <c r="O723">
        <v>0.52423344261507132</v>
      </c>
      <c r="P723">
        <v>0.40870212869187911</v>
      </c>
      <c r="Q723">
        <v>0.20630214433990302</v>
      </c>
      <c r="R723">
        <v>0.10174525573976696</v>
      </c>
      <c r="S723">
        <v>0.53752851882331221</v>
      </c>
      <c r="T723">
        <v>-2.0367341543370124E-2</v>
      </c>
      <c r="U723">
        <v>0.64943033958229601</v>
      </c>
      <c r="V723">
        <v>0.55931758543502375</v>
      </c>
      <c r="W723">
        <v>0.74964561072681768</v>
      </c>
      <c r="X723">
        <v>0.61574919682442653</v>
      </c>
    </row>
    <row r="724" spans="1:24">
      <c r="A724" s="1" t="s">
        <v>12</v>
      </c>
      <c r="B724" s="1">
        <v>13151070109</v>
      </c>
      <c r="C724">
        <v>-0.11936432125610494</v>
      </c>
      <c r="D724">
        <v>-0.47858726824000164</v>
      </c>
      <c r="E724">
        <v>-0.29412621044652038</v>
      </c>
      <c r="F724">
        <v>-0.65588058272839167</v>
      </c>
      <c r="G724">
        <v>-0.25940179518700801</v>
      </c>
      <c r="H724">
        <v>0.19150503963004561</v>
      </c>
      <c r="I724">
        <v>0.75693420642652154</v>
      </c>
      <c r="J724">
        <v>0.92479533097442346</v>
      </c>
      <c r="K724">
        <v>0.55040931648420222</v>
      </c>
      <c r="L724">
        <v>0.32923791163390564</v>
      </c>
      <c r="M724">
        <v>-0.88858492630747865</v>
      </c>
      <c r="N724">
        <v>0.52215506234322417</v>
      </c>
      <c r="O724">
        <v>0.76122097593869065</v>
      </c>
      <c r="P724">
        <v>0.19865700276510967</v>
      </c>
      <c r="Q724">
        <v>0.20904663048612626</v>
      </c>
      <c r="R724">
        <v>-0.1227029902573514</v>
      </c>
      <c r="S724">
        <v>0.60148085303084375</v>
      </c>
      <c r="T724">
        <v>0.14836202868488646</v>
      </c>
      <c r="U724">
        <v>0.65024959213005751</v>
      </c>
      <c r="V724">
        <v>0.4937212336131091</v>
      </c>
      <c r="W724">
        <v>0.76452553669792289</v>
      </c>
      <c r="X724">
        <v>0.66290411255850068</v>
      </c>
    </row>
    <row r="725" spans="1:24">
      <c r="A725" s="1" t="s">
        <v>12</v>
      </c>
      <c r="B725" s="1">
        <v>13151070110</v>
      </c>
      <c r="C725">
        <v>0.45135388646384089</v>
      </c>
      <c r="D725">
        <v>-4.8424147420951642E-2</v>
      </c>
      <c r="E725">
        <v>0.24258940736907098</v>
      </c>
      <c r="F725">
        <v>-0.2572147872736395</v>
      </c>
      <c r="G725">
        <v>1.919017045731525</v>
      </c>
      <c r="H725">
        <v>0.19150503963004561</v>
      </c>
      <c r="I725">
        <v>-7.7065300497014086E-2</v>
      </c>
      <c r="J725">
        <v>0.36231143807882515</v>
      </c>
      <c r="K725">
        <v>0.3939445434042545</v>
      </c>
      <c r="L725">
        <v>0.17711636994977462</v>
      </c>
      <c r="M725">
        <v>-0.3061036067456388</v>
      </c>
      <c r="N725">
        <v>6.9601042744624711E-2</v>
      </c>
      <c r="O725">
        <v>0.12207278000529317</v>
      </c>
      <c r="P725">
        <v>0.30367956572849453</v>
      </c>
      <c r="Q725">
        <v>0.23480081343072493</v>
      </c>
      <c r="R725">
        <v>0.34596587771469672</v>
      </c>
      <c r="S725">
        <v>0.31112411714428473</v>
      </c>
      <c r="T725">
        <v>4.7312445433193399E-2</v>
      </c>
      <c r="U725">
        <v>0.65793743563472029</v>
      </c>
      <c r="V725">
        <v>0.6306925332322989</v>
      </c>
      <c r="W725">
        <v>0.69696761580666422</v>
      </c>
      <c r="X725">
        <v>0.63466371447753323</v>
      </c>
    </row>
    <row r="726" spans="1:24">
      <c r="A726" s="1" t="s">
        <v>12</v>
      </c>
      <c r="B726" s="1">
        <v>13151070111</v>
      </c>
      <c r="C726">
        <v>0.50246297969249343</v>
      </c>
      <c r="D726">
        <v>-0.1153384106594708</v>
      </c>
      <c r="E726">
        <v>-0.16473940972311879</v>
      </c>
      <c r="F726">
        <v>0.10955774454473244</v>
      </c>
      <c r="G726">
        <v>-0.40224893229642011</v>
      </c>
      <c r="H726">
        <v>-0.6561799756524751</v>
      </c>
      <c r="I726">
        <v>8.3705688789450741E-2</v>
      </c>
      <c r="J726">
        <v>-0.12122734704195211</v>
      </c>
      <c r="K726">
        <v>-0.27793359982140192</v>
      </c>
      <c r="L726">
        <v>0.31233551811344668</v>
      </c>
      <c r="M726">
        <v>-0.29670874675270514</v>
      </c>
      <c r="N726">
        <v>-0.65037126116223831</v>
      </c>
      <c r="O726">
        <v>-0.56734549875432672</v>
      </c>
      <c r="P726">
        <v>4.8624769960274365E-2</v>
      </c>
      <c r="Q726">
        <v>-0.16240591769660323</v>
      </c>
      <c r="R726">
        <v>-9.1825759329258308E-2</v>
      </c>
      <c r="S726">
        <v>-2.8941809583302447E-2</v>
      </c>
      <c r="T726">
        <v>-0.36645018417724895</v>
      </c>
      <c r="U726">
        <v>0.5393678349421076</v>
      </c>
      <c r="V726">
        <v>0.50274529033606385</v>
      </c>
      <c r="W726">
        <v>0.61784375148325898</v>
      </c>
      <c r="X726">
        <v>0.51902918145702248</v>
      </c>
    </row>
    <row r="727" spans="1:24">
      <c r="A727" s="1" t="s">
        <v>12</v>
      </c>
      <c r="B727" s="7">
        <v>13151070113</v>
      </c>
      <c r="C727">
        <v>-2.566431700357583E-2</v>
      </c>
      <c r="D727">
        <v>-0.40211382453883748</v>
      </c>
      <c r="E727">
        <v>-0.24620517314155688</v>
      </c>
      <c r="F727">
        <v>-0.19342826000087898</v>
      </c>
      <c r="G727">
        <v>-0.72365499079259732</v>
      </c>
      <c r="H727">
        <v>0.44222877654459414</v>
      </c>
      <c r="I727">
        <v>0.42031994760798613</v>
      </c>
      <c r="J727">
        <v>-5.2150377738983976E-2</v>
      </c>
      <c r="K727">
        <v>-8.4653586016760818E-2</v>
      </c>
      <c r="L727">
        <v>-1.6905981140609441</v>
      </c>
      <c r="M727">
        <v>-0.76645174639934988</v>
      </c>
      <c r="N727">
        <v>-1.0103574131156698</v>
      </c>
      <c r="O727">
        <v>-0.84742167450042249</v>
      </c>
      <c r="P727">
        <v>-0.89657829671018785</v>
      </c>
      <c r="Q727">
        <v>-0.5311367619841425</v>
      </c>
      <c r="R727">
        <v>-0.10407397733212373</v>
      </c>
      <c r="S727">
        <v>-0.60913402593889632</v>
      </c>
      <c r="T727">
        <v>-0.88020228268140754</v>
      </c>
      <c r="U727">
        <v>0.42929852960546522</v>
      </c>
      <c r="V727">
        <v>0.49916567484948177</v>
      </c>
      <c r="W727">
        <v>0.48284919131025439</v>
      </c>
      <c r="X727">
        <v>0.37545052126055201</v>
      </c>
    </row>
    <row r="728" spans="1:24">
      <c r="A728" s="1" t="s">
        <v>12</v>
      </c>
      <c r="B728" s="1">
        <v>13151070114</v>
      </c>
      <c r="C728">
        <v>0.29802660677788562</v>
      </c>
      <c r="D728">
        <v>-6.7542508346243021E-2</v>
      </c>
      <c r="E728">
        <v>-0.11202626868765887</v>
      </c>
      <c r="F728">
        <v>-0.4538899130313172</v>
      </c>
      <c r="G728">
        <v>1.0262224387976999</v>
      </c>
      <c r="H728">
        <v>-0.46515236657472414</v>
      </c>
      <c r="I728">
        <v>0.25954895832152147</v>
      </c>
      <c r="J728">
        <v>-7.6820723918615483E-2</v>
      </c>
      <c r="K728">
        <v>-0.34236027108961581</v>
      </c>
      <c r="L728">
        <v>0.47290825655780705</v>
      </c>
      <c r="M728">
        <v>-0.35307790671030331</v>
      </c>
      <c r="N728">
        <v>0.18273954764427455</v>
      </c>
      <c r="O728">
        <v>-0.64634134319553305</v>
      </c>
      <c r="P728">
        <v>-1.691749130575815</v>
      </c>
      <c r="Q728">
        <v>-0.17996189999647152</v>
      </c>
      <c r="R728">
        <v>6.9312421036737695E-2</v>
      </c>
      <c r="S728">
        <v>1.7909087183191914E-2</v>
      </c>
      <c r="T728">
        <v>-0.62710720820934418</v>
      </c>
      <c r="U728">
        <v>0.53412722432819859</v>
      </c>
      <c r="V728">
        <v>0.54983889413890541</v>
      </c>
      <c r="W728">
        <v>0.62874464953809839</v>
      </c>
      <c r="X728">
        <v>0.44618317967855098</v>
      </c>
    </row>
    <row r="729" spans="1:24">
      <c r="A729" s="1" t="s">
        <v>12</v>
      </c>
      <c r="B729" s="8">
        <v>13151070202</v>
      </c>
      <c r="C729">
        <v>1.4820539332416538</v>
      </c>
      <c r="D729">
        <v>1.1560325908723892</v>
      </c>
      <c r="E729">
        <v>7.4865776801698716E-2</v>
      </c>
      <c r="F729">
        <v>0.94941368696941064</v>
      </c>
      <c r="G729">
        <v>1.0262224387976999</v>
      </c>
      <c r="H729">
        <v>0.97949392707576932</v>
      </c>
      <c r="I729">
        <v>0.7971269537481378</v>
      </c>
      <c r="J729">
        <v>1.0234767156929494</v>
      </c>
      <c r="K729">
        <v>1.2314912698910321</v>
      </c>
      <c r="L729">
        <v>0.58277381444079057</v>
      </c>
      <c r="M729">
        <v>0.52064407263245571</v>
      </c>
      <c r="N729">
        <v>0.542725699597706</v>
      </c>
      <c r="O729">
        <v>1.2854661254121516</v>
      </c>
      <c r="P729">
        <v>0.69376337102106622</v>
      </c>
      <c r="Q729">
        <v>0.87672169338375294</v>
      </c>
      <c r="R729">
        <v>0.92360132964382291</v>
      </c>
      <c r="S729">
        <v>0.94591393334159068</v>
      </c>
      <c r="T729">
        <v>0.7606498171658449</v>
      </c>
      <c r="U729">
        <v>0.84955629918283726</v>
      </c>
      <c r="V729">
        <v>0.79950997335629115</v>
      </c>
      <c r="W729">
        <v>0.84466551595797745</v>
      </c>
      <c r="X729">
        <v>0.83402061131484451</v>
      </c>
    </row>
    <row r="730" spans="1:24">
      <c r="A730" s="1" t="s">
        <v>12</v>
      </c>
      <c r="B730" s="8">
        <v>13151070203</v>
      </c>
      <c r="C730">
        <v>1.4905721154464286</v>
      </c>
      <c r="D730">
        <v>0.89793471838095895</v>
      </c>
      <c r="E730">
        <v>0.18508416260311464</v>
      </c>
      <c r="F730">
        <v>0.51353908393888137</v>
      </c>
      <c r="G730">
        <v>0.74052816457887605</v>
      </c>
      <c r="H730">
        <v>0.88398012253689384</v>
      </c>
      <c r="I730">
        <v>0.94282566278899627</v>
      </c>
      <c r="J730">
        <v>1.048147061872581</v>
      </c>
      <c r="K730">
        <v>0.73448552010766976</v>
      </c>
      <c r="L730">
        <v>0.69263937232377404</v>
      </c>
      <c r="M730">
        <v>6.0295932978744651E-2</v>
      </c>
      <c r="N730">
        <v>0.51186974371598326</v>
      </c>
      <c r="O730">
        <v>1.177744519355961</v>
      </c>
      <c r="P730">
        <v>0.81378915726493439</v>
      </c>
      <c r="Q730">
        <v>0.75793202183901032</v>
      </c>
      <c r="R730">
        <v>0.80778057575345008</v>
      </c>
      <c r="S730">
        <v>0.82509065143467486</v>
      </c>
      <c r="T730">
        <v>0.64092483832890579</v>
      </c>
      <c r="U730">
        <v>0.81409656797059937</v>
      </c>
      <c r="V730">
        <v>0.76566066040345204</v>
      </c>
      <c r="W730">
        <v>0.81655330531486447</v>
      </c>
      <c r="X730">
        <v>0.80056098729869207</v>
      </c>
    </row>
    <row r="731" spans="1:24">
      <c r="A731" s="1" t="s">
        <v>12</v>
      </c>
      <c r="B731" s="1">
        <v>13151070204</v>
      </c>
      <c r="C731">
        <v>0.54505389071637</v>
      </c>
      <c r="D731">
        <v>2.8049296280212532E-2</v>
      </c>
      <c r="E731">
        <v>0.40552093420594681</v>
      </c>
      <c r="F731">
        <v>-2.3330853940184956E-2</v>
      </c>
      <c r="G731">
        <v>0.70481638030152316</v>
      </c>
      <c r="H731">
        <v>1.0033723782104884</v>
      </c>
      <c r="I731">
        <v>1.0081388771866227</v>
      </c>
      <c r="J731">
        <v>0.73730070000922399</v>
      </c>
      <c r="K731">
        <v>0.69767027938297632</v>
      </c>
      <c r="L731">
        <v>0.36304269867482364</v>
      </c>
      <c r="M731">
        <v>-0.24033958679510828</v>
      </c>
      <c r="N731">
        <v>0.81014398390596931</v>
      </c>
      <c r="O731">
        <v>1.3357362082383739</v>
      </c>
      <c r="P731">
        <v>0.34868923556994497</v>
      </c>
      <c r="Q731">
        <v>0.56247087492345715</v>
      </c>
      <c r="R731">
        <v>0.52451727185156838</v>
      </c>
      <c r="S731">
        <v>0.59933789268900795</v>
      </c>
      <c r="T731">
        <v>0.56355746022979503</v>
      </c>
      <c r="U731">
        <v>0.75574974671980821</v>
      </c>
      <c r="V731">
        <v>0.68287525364547585</v>
      </c>
      <c r="W731">
        <v>0.76402692954557005</v>
      </c>
      <c r="X731">
        <v>0.77893907174306309</v>
      </c>
    </row>
    <row r="732" spans="1:24">
      <c r="A732" s="1" t="s">
        <v>12</v>
      </c>
      <c r="B732" s="1">
        <v>13151070205</v>
      </c>
      <c r="C732">
        <v>1.4139084756034503</v>
      </c>
      <c r="D732">
        <v>1.0795591471712236</v>
      </c>
      <c r="E732">
        <v>-7.3689438843688213E-2</v>
      </c>
      <c r="F732">
        <v>0.88031161575725336</v>
      </c>
      <c r="G732">
        <v>-0.25940179518700801</v>
      </c>
      <c r="H732">
        <v>-0.36963856203584844</v>
      </c>
      <c r="I732">
        <v>-0.58952282884762008</v>
      </c>
      <c r="J732">
        <v>0.11067390704658378</v>
      </c>
      <c r="K732">
        <v>0.63324360811476244</v>
      </c>
      <c r="L732">
        <v>2.4994828265643754E-2</v>
      </c>
      <c r="M732">
        <v>0.46427491267485893</v>
      </c>
      <c r="N732">
        <v>0.21359550352599732</v>
      </c>
      <c r="O732">
        <v>0.36624175373265844</v>
      </c>
      <c r="P732">
        <v>0.37869568213091215</v>
      </c>
      <c r="Q732">
        <v>0.30312234076476918</v>
      </c>
      <c r="R732">
        <v>0.2973609448025375</v>
      </c>
      <c r="S732">
        <v>0.25630411447566331</v>
      </c>
      <c r="T732">
        <v>0.35570196301610668</v>
      </c>
      <c r="U732">
        <v>0.67833199489033946</v>
      </c>
      <c r="V732">
        <v>0.61648744882443285</v>
      </c>
      <c r="W732">
        <v>0.6842125288883697</v>
      </c>
      <c r="X732">
        <v>0.72084954979014981</v>
      </c>
    </row>
    <row r="733" spans="1:24">
      <c r="A733" s="1" t="s">
        <v>12</v>
      </c>
      <c r="B733" s="9">
        <v>13151070304</v>
      </c>
      <c r="C733">
        <v>-0.22158250771340765</v>
      </c>
      <c r="D733">
        <v>-1.176407442013127</v>
      </c>
      <c r="E733">
        <v>-0.30371041790751291</v>
      </c>
      <c r="F733">
        <v>-1.1342795372740944</v>
      </c>
      <c r="G733">
        <v>-1.2593317549528924</v>
      </c>
      <c r="H733">
        <v>-0.30994243419905121</v>
      </c>
      <c r="I733">
        <v>-0.71512516422767058</v>
      </c>
      <c r="J733">
        <v>-0.83173331701533959</v>
      </c>
      <c r="K733">
        <v>-1.2719450993881265</v>
      </c>
      <c r="L733">
        <v>0.18556756671000424</v>
      </c>
      <c r="M733">
        <v>-1.1798255860883979</v>
      </c>
      <c r="N733">
        <v>-0.41380893273569758</v>
      </c>
      <c r="O733">
        <v>-0.23699924018200882</v>
      </c>
      <c r="P733">
        <v>-0.5665073845395503</v>
      </c>
      <c r="Q733">
        <v>-0.65671277343384427</v>
      </c>
      <c r="R733">
        <v>-0.73148275118396533</v>
      </c>
      <c r="S733">
        <v>-0.63937028323115386</v>
      </c>
      <c r="T733">
        <v>-0.59928528588641372</v>
      </c>
      <c r="U733">
        <v>0.39181301798811768</v>
      </c>
      <c r="V733">
        <v>0.31580168159167815</v>
      </c>
      <c r="W733">
        <v>0.47581405685070416</v>
      </c>
      <c r="X733">
        <v>0.45395859187218945</v>
      </c>
    </row>
    <row r="734" spans="1:24">
      <c r="A734" s="1" t="s">
        <v>12</v>
      </c>
      <c r="B734" s="1">
        <v>13151070305</v>
      </c>
      <c r="C734">
        <v>1.0305902763885615</v>
      </c>
      <c r="D734">
        <v>0.16187782275725085</v>
      </c>
      <c r="E734">
        <v>-0.31808672909900215</v>
      </c>
      <c r="F734">
        <v>0.4869613642418979</v>
      </c>
      <c r="G734">
        <v>0.49054567463740495</v>
      </c>
      <c r="H734">
        <v>-0.13085405068865946</v>
      </c>
      <c r="I734">
        <v>0.52080181591202657</v>
      </c>
      <c r="J734">
        <v>0.43632247661771967</v>
      </c>
      <c r="K734">
        <v>0.46757502485364189</v>
      </c>
      <c r="L734">
        <v>0.60812740472147908</v>
      </c>
      <c r="M734">
        <v>0.23879827284446886</v>
      </c>
      <c r="N734">
        <v>0.49129910646150149</v>
      </c>
      <c r="O734">
        <v>0.50987056180757928</v>
      </c>
      <c r="P734">
        <v>0.60374403133816512</v>
      </c>
      <c r="Q734">
        <v>0.42839953525666391</v>
      </c>
      <c r="R734">
        <v>0.32026231059278293</v>
      </c>
      <c r="S734">
        <v>0.50400830206428016</v>
      </c>
      <c r="T734">
        <v>0.46092799311292876</v>
      </c>
      <c r="U734">
        <v>0.71572830709440716</v>
      </c>
      <c r="V734">
        <v>0.62318051091946292</v>
      </c>
      <c r="W734">
        <v>0.74184639041546485</v>
      </c>
      <c r="X734">
        <v>0.75025714240745356</v>
      </c>
    </row>
    <row r="735" spans="1:24">
      <c r="A735" s="1" t="s">
        <v>12</v>
      </c>
      <c r="B735" s="1">
        <v>13151070306</v>
      </c>
      <c r="C735">
        <v>0.12766296268237948</v>
      </c>
      <c r="D735">
        <v>-0.58373825332910223</v>
      </c>
      <c r="E735">
        <v>-1.6184194077731872E-2</v>
      </c>
      <c r="F735">
        <v>0.2264997112114599</v>
      </c>
      <c r="G735">
        <v>0.24056318469593416</v>
      </c>
      <c r="H735">
        <v>0.80040554356537763</v>
      </c>
      <c r="I735">
        <v>0.72176555252010743</v>
      </c>
      <c r="J735">
        <v>0.61888303834699276</v>
      </c>
      <c r="K735">
        <v>0.34792549249838756</v>
      </c>
      <c r="L735">
        <v>0.70109056908400358</v>
      </c>
      <c r="M735">
        <v>-0.11820640688698091</v>
      </c>
      <c r="N735">
        <v>0.26502209666220178</v>
      </c>
      <c r="O735">
        <v>0.68940657190123023</v>
      </c>
      <c r="P735">
        <v>0.18365377948462619</v>
      </c>
      <c r="Q735">
        <v>0.34254867360962882</v>
      </c>
      <c r="R735">
        <v>0.21671064389548919</v>
      </c>
      <c r="S735">
        <v>0.55596636664312793</v>
      </c>
      <c r="T735">
        <v>0.2549690102902693</v>
      </c>
      <c r="U735">
        <v>0.69010109187648916</v>
      </c>
      <c r="V735">
        <v>0.5929169125997481</v>
      </c>
      <c r="W735">
        <v>0.75393558409565598</v>
      </c>
      <c r="X735">
        <v>0.69269764066487149</v>
      </c>
    </row>
    <row r="736" spans="1:24">
      <c r="A736" s="1" t="s">
        <v>12</v>
      </c>
      <c r="B736" s="1">
        <v>13151070307</v>
      </c>
      <c r="C736">
        <v>0.11914478047760464</v>
      </c>
      <c r="D736">
        <v>-0.69844841888084919</v>
      </c>
      <c r="E736">
        <v>-0.50497877458835971</v>
      </c>
      <c r="F736">
        <v>-0.75156037363753203</v>
      </c>
      <c r="G736">
        <v>-1.5450260291717159</v>
      </c>
      <c r="H736">
        <v>-0.26218553192961336</v>
      </c>
      <c r="I736">
        <v>0.99306659694101651</v>
      </c>
      <c r="J736">
        <v>0.3179048149554885</v>
      </c>
      <c r="K736">
        <v>0.80811600155705687</v>
      </c>
      <c r="L736">
        <v>0.61657860148170862</v>
      </c>
      <c r="M736">
        <v>-0.81342604636401439</v>
      </c>
      <c r="N736">
        <v>0.63529356724287411</v>
      </c>
      <c r="O736">
        <v>1.3285547678346277</v>
      </c>
      <c r="P736">
        <v>4.8624769960274365E-2</v>
      </c>
      <c r="Q736">
        <v>0.16735285288299492</v>
      </c>
      <c r="R736">
        <v>-0.37856967868420704</v>
      </c>
      <c r="S736">
        <v>0.58086647266475133</v>
      </c>
      <c r="T736">
        <v>0.29976176466844046</v>
      </c>
      <c r="U736">
        <v>0.63780364352354924</v>
      </c>
      <c r="V736">
        <v>0.41894265274698056</v>
      </c>
      <c r="W736">
        <v>0.75972914486033549</v>
      </c>
      <c r="X736">
        <v>0.70521590322545802</v>
      </c>
    </row>
    <row r="737" spans="1:24">
      <c r="A737" s="1" t="s">
        <v>12</v>
      </c>
      <c r="B737" s="1">
        <v>13151070309</v>
      </c>
      <c r="C737">
        <v>0.48542661528294262</v>
      </c>
      <c r="D737">
        <v>0.19055536414518726</v>
      </c>
      <c r="E737">
        <v>0.32405517078750873</v>
      </c>
      <c r="F737">
        <v>-0.43262773727373033</v>
      </c>
      <c r="G737">
        <v>0.56196924319211095</v>
      </c>
      <c r="H737">
        <v>0.35865419757307798</v>
      </c>
      <c r="I737">
        <v>1.0382834376778347</v>
      </c>
      <c r="J737">
        <v>1.1517625158270333</v>
      </c>
      <c r="K737">
        <v>0.90015410336879065</v>
      </c>
      <c r="L737">
        <v>0.78560253668629854</v>
      </c>
      <c r="M737">
        <v>-8.0626966915248788E-2</v>
      </c>
      <c r="N737">
        <v>0.542725699597706</v>
      </c>
      <c r="O737">
        <v>0.58168496584503959</v>
      </c>
      <c r="P737">
        <v>3.6151001188239381E-3</v>
      </c>
      <c r="Q737">
        <v>0.52286391520988629</v>
      </c>
      <c r="R737">
        <v>0.36090232734070454</v>
      </c>
      <c r="S737">
        <v>0.94583971862737404</v>
      </c>
      <c r="T737">
        <v>0.26184969966158023</v>
      </c>
      <c r="U737">
        <v>0.7439267310711104</v>
      </c>
      <c r="V737">
        <v>0.6350578006028913</v>
      </c>
      <c r="W737">
        <v>0.84464824826216622</v>
      </c>
      <c r="X737">
        <v>0.69462059176139712</v>
      </c>
    </row>
    <row r="738" spans="1:24">
      <c r="A738" s="1" t="s">
        <v>12</v>
      </c>
      <c r="B738" s="1">
        <v>13151070310</v>
      </c>
      <c r="C738">
        <v>0.2554356957540091</v>
      </c>
      <c r="D738">
        <v>-0.1153384106594708</v>
      </c>
      <c r="E738">
        <v>9.8826295454180466E-2</v>
      </c>
      <c r="F738">
        <v>-0.71435156606175521</v>
      </c>
      <c r="G738">
        <v>0.3119867532506399</v>
      </c>
      <c r="H738">
        <v>0.68101328789178317</v>
      </c>
      <c r="I738">
        <v>0.63133187104647104</v>
      </c>
      <c r="J738">
        <v>0.33764109189919367</v>
      </c>
      <c r="K738">
        <v>0.47677883503481538</v>
      </c>
      <c r="L738">
        <v>0.16021397642931567</v>
      </c>
      <c r="M738">
        <v>-0.40944706666790015</v>
      </c>
      <c r="N738">
        <v>-2.3961876460616817E-3</v>
      </c>
      <c r="O738">
        <v>0.51705200221132541</v>
      </c>
      <c r="P738">
        <v>0.88880527366735207</v>
      </c>
      <c r="Q738">
        <v>0.24583686852040643</v>
      </c>
      <c r="R738">
        <v>0.16412913238226537</v>
      </c>
      <c r="S738">
        <v>0.32487796778777495</v>
      </c>
      <c r="T738">
        <v>0.24850350539117891</v>
      </c>
      <c r="U738">
        <v>0.66123179230760798</v>
      </c>
      <c r="V738">
        <v>0.57754964914341544</v>
      </c>
      <c r="W738">
        <v>0.70016775356439864</v>
      </c>
      <c r="X738">
        <v>0.6908907214647203</v>
      </c>
    </row>
    <row r="739" spans="1:24">
      <c r="A739" s="1" t="s">
        <v>12</v>
      </c>
      <c r="B739" s="9">
        <v>13151070311</v>
      </c>
      <c r="C739">
        <v>-0.10232795684655407</v>
      </c>
      <c r="D739">
        <v>-0.80359940396995044</v>
      </c>
      <c r="E739">
        <v>-0.51935508577984868</v>
      </c>
      <c r="F739">
        <v>-1.0226531145467637</v>
      </c>
      <c r="G739">
        <v>-4.5131089522890112E-2</v>
      </c>
      <c r="H739">
        <v>0.37059342314043747</v>
      </c>
      <c r="I739">
        <v>0.26457305173672341</v>
      </c>
      <c r="J739">
        <v>-4.2282239267131413E-2</v>
      </c>
      <c r="K739">
        <v>3.4995946338492838E-2</v>
      </c>
      <c r="L739">
        <v>-0.14402910693894619</v>
      </c>
      <c r="M739">
        <v>-0.93555922627214316</v>
      </c>
      <c r="N739">
        <v>0.65586420449735583</v>
      </c>
      <c r="O739">
        <v>-0.33753940583445352</v>
      </c>
      <c r="P739">
        <v>-0.52149771469809958</v>
      </c>
      <c r="Q739">
        <v>-0.20017860434211379</v>
      </c>
      <c r="R739">
        <v>-0.26541431082697808</v>
      </c>
      <c r="S739">
        <v>-5.0438466622528259E-2</v>
      </c>
      <c r="T739">
        <v>-0.28468303557683511</v>
      </c>
      <c r="U739">
        <v>0.52809236546571114</v>
      </c>
      <c r="V739">
        <v>0.45201299057709332</v>
      </c>
      <c r="W739">
        <v>0.61284207845077954</v>
      </c>
      <c r="X739">
        <v>0.54188070396820132</v>
      </c>
    </row>
    <row r="740" spans="1:24">
      <c r="A740" s="1" t="s">
        <v>12</v>
      </c>
      <c r="B740" s="1">
        <v>13151070402</v>
      </c>
      <c r="C740">
        <v>1.3116902891461477</v>
      </c>
      <c r="D740">
        <v>0.59204094357630088</v>
      </c>
      <c r="E740">
        <v>0.5349077349293484</v>
      </c>
      <c r="F740">
        <v>9.3611112726542503E-2</v>
      </c>
      <c r="G740">
        <v>0.99051065452034714</v>
      </c>
      <c r="H740">
        <v>0.89591934810425322</v>
      </c>
      <c r="I740">
        <v>0.73683783276571346</v>
      </c>
      <c r="J740">
        <v>0.45112468432549857</v>
      </c>
      <c r="K740">
        <v>0.55040931648420222</v>
      </c>
      <c r="L740">
        <v>0.51516424035895458</v>
      </c>
      <c r="M740">
        <v>-0.39065734668203411</v>
      </c>
      <c r="N740">
        <v>0.14159827313531093</v>
      </c>
      <c r="O740">
        <v>0.62477360826751593</v>
      </c>
      <c r="P740">
        <v>0.31868278900897801</v>
      </c>
      <c r="Q740">
        <v>0.4718893235725054</v>
      </c>
      <c r="R740">
        <v>0.73650255939552189</v>
      </c>
      <c r="S740">
        <v>0.50556608038955175</v>
      </c>
      <c r="T740">
        <v>0.17359933093244267</v>
      </c>
      <c r="U740">
        <v>0.72871038023345103</v>
      </c>
      <c r="V740">
        <v>0.74482923079075247</v>
      </c>
      <c r="W740">
        <v>0.74220884202019</v>
      </c>
      <c r="X740">
        <v>0.66995719916238561</v>
      </c>
    </row>
    <row r="741" spans="1:24">
      <c r="A741" s="1" t="s">
        <v>12</v>
      </c>
      <c r="B741" s="1">
        <v>13151070403</v>
      </c>
      <c r="C741">
        <v>0.70689935260710013</v>
      </c>
      <c r="D741">
        <v>-0.27784447852444416</v>
      </c>
      <c r="E741">
        <v>-1.8078828862429584E-3</v>
      </c>
      <c r="F741">
        <v>-0.76750700545572215</v>
      </c>
      <c r="G741">
        <v>6.2004263309169153E-2</v>
      </c>
      <c r="H741">
        <v>-7.1157922851862204E-2</v>
      </c>
      <c r="I741">
        <v>0.87248835497616806</v>
      </c>
      <c r="J741">
        <v>0.18961901482140464</v>
      </c>
      <c r="K741">
        <v>0.403148353585428</v>
      </c>
      <c r="L741">
        <v>0.18556756671000424</v>
      </c>
      <c r="M741">
        <v>-1.4428816658905188</v>
      </c>
      <c r="N741">
        <v>-0.50637680038086552</v>
      </c>
      <c r="O741">
        <v>7.169733545356439E-3</v>
      </c>
      <c r="P741">
        <v>-0.20643002580794553</v>
      </c>
      <c r="Q741">
        <v>-6.7653252269254047E-2</v>
      </c>
      <c r="R741">
        <v>7.4724954453452272E-2</v>
      </c>
      <c r="S741">
        <v>0.25944497837227898</v>
      </c>
      <c r="T741">
        <v>-0.53712968963349339</v>
      </c>
      <c r="U741">
        <v>0.56765231459429177</v>
      </c>
      <c r="V741">
        <v>0.55142073963149718</v>
      </c>
      <c r="W741">
        <v>0.6849433203887284</v>
      </c>
      <c r="X741">
        <v>0.47132926005961068</v>
      </c>
    </row>
    <row r="742" spans="1:24">
      <c r="A742" s="1" t="s">
        <v>12</v>
      </c>
      <c r="B742" s="1">
        <v>13151070404</v>
      </c>
      <c r="C742">
        <v>0.51098116189726828</v>
      </c>
      <c r="D742">
        <v>-0.38299546361354608</v>
      </c>
      <c r="E742">
        <v>-0.67749450888622842</v>
      </c>
      <c r="F742">
        <v>-0.43262773727373033</v>
      </c>
      <c r="G742">
        <v>0.27627496897328702</v>
      </c>
      <c r="H742">
        <v>0.84816244583481548</v>
      </c>
      <c r="I742">
        <v>0.26959714515192551</v>
      </c>
      <c r="J742">
        <v>0.32777295342734108</v>
      </c>
      <c r="K742">
        <v>0.47677883503481538</v>
      </c>
      <c r="L742">
        <v>0.22782355051115172</v>
      </c>
      <c r="M742">
        <v>-0.94495408626507549</v>
      </c>
      <c r="N742">
        <v>0.542725699597706</v>
      </c>
      <c r="O742">
        <v>0.67504369109373819</v>
      </c>
      <c r="P742">
        <v>0.33368601228946149</v>
      </c>
      <c r="Q742">
        <v>0.18486433844162922</v>
      </c>
      <c r="R742">
        <v>5.8842573154827368E-2</v>
      </c>
      <c r="S742">
        <v>0.34412511299110271</v>
      </c>
      <c r="T742">
        <v>0.15162532917895755</v>
      </c>
      <c r="U742">
        <v>0.64303097148027544</v>
      </c>
      <c r="V742">
        <v>0.54677901803190954</v>
      </c>
      <c r="W742">
        <v>0.70464602788119279</v>
      </c>
      <c r="X742">
        <v>0.66381610944205871</v>
      </c>
    </row>
    <row r="743" spans="1:24">
      <c r="A743" s="1" t="s">
        <v>12</v>
      </c>
      <c r="B743" s="9">
        <v>13151070501</v>
      </c>
      <c r="C743">
        <v>7.6553869453728107E-2</v>
      </c>
      <c r="D743">
        <v>-0.62197497517968503</v>
      </c>
      <c r="E743">
        <v>-0.4906024633968708</v>
      </c>
      <c r="F743">
        <v>-0.65588058272839167</v>
      </c>
      <c r="G743">
        <v>-0.2951135794643609</v>
      </c>
      <c r="H743">
        <v>0.13180891179324836</v>
      </c>
      <c r="I743">
        <v>-0.32324587784191305</v>
      </c>
      <c r="J743">
        <v>-0.77745855542015019</v>
      </c>
      <c r="K743">
        <v>-0.84856983105415162</v>
      </c>
      <c r="L743">
        <v>-0.26234586158215917</v>
      </c>
      <c r="M743">
        <v>-0.13699612687284696</v>
      </c>
      <c r="N743">
        <v>-0.12582001117295238</v>
      </c>
      <c r="O743">
        <v>-0.63197846238804123</v>
      </c>
      <c r="P743">
        <v>-1.061613752795507</v>
      </c>
      <c r="Q743">
        <v>-0.47658932830066725</v>
      </c>
      <c r="R743">
        <v>-0.31120781390917784</v>
      </c>
      <c r="S743">
        <v>-0.62945808268548697</v>
      </c>
      <c r="T743">
        <v>-0.48910208830733687</v>
      </c>
      <c r="U743">
        <v>0.44558140429970894</v>
      </c>
      <c r="V743">
        <v>0.43862956347124515</v>
      </c>
      <c r="W743">
        <v>0.47812034968829847</v>
      </c>
      <c r="X743">
        <v>0.48475156757122456</v>
      </c>
    </row>
    <row r="744" spans="1:24">
      <c r="A744" s="1" t="s">
        <v>12</v>
      </c>
      <c r="B744" s="1">
        <v>13151070502</v>
      </c>
      <c r="C744">
        <v>7.6553869453728107E-2</v>
      </c>
      <c r="D744">
        <v>-0.62197497517968503</v>
      </c>
      <c r="E744">
        <v>-2.576840153872471E-2</v>
      </c>
      <c r="F744">
        <v>-0.29973913878881292</v>
      </c>
      <c r="G744">
        <v>-0.22369001090965512</v>
      </c>
      <c r="H744">
        <v>0.28701884416892132</v>
      </c>
      <c r="I744">
        <v>-0.18759535563145852</v>
      </c>
      <c r="J744">
        <v>0.53993793057217199</v>
      </c>
      <c r="K744">
        <v>0.78050457101353665</v>
      </c>
      <c r="L744">
        <v>0.59967620796124954</v>
      </c>
      <c r="M744">
        <v>-0.13699612687284696</v>
      </c>
      <c r="N744">
        <v>0.28559273391668355</v>
      </c>
      <c r="O744">
        <v>0.33033455171392823</v>
      </c>
      <c r="P744">
        <v>0.21366022604559312</v>
      </c>
      <c r="Q744">
        <v>0.22367222590109959</v>
      </c>
      <c r="R744">
        <v>-0.14217073834652671</v>
      </c>
      <c r="S744">
        <v>0.64003956984898602</v>
      </c>
      <c r="T744">
        <v>0.17314784620083948</v>
      </c>
      <c r="U744">
        <v>0.65461545723844417</v>
      </c>
      <c r="V744">
        <v>0.48803166697308131</v>
      </c>
      <c r="W744">
        <v>0.77349707556205394</v>
      </c>
      <c r="X744">
        <v>0.6698310224069981</v>
      </c>
    </row>
    <row r="745" spans="1:24">
      <c r="A745" s="1" t="s">
        <v>13</v>
      </c>
      <c r="B745" s="1">
        <v>13223120101</v>
      </c>
      <c r="C745">
        <v>1.0987357340267649</v>
      </c>
      <c r="D745">
        <v>0.26702880784635141</v>
      </c>
      <c r="E745">
        <v>0.94223655202153822</v>
      </c>
      <c r="F745">
        <v>1.0078846703027744</v>
      </c>
      <c r="G745">
        <v>1.0262224387976999</v>
      </c>
      <c r="H745">
        <v>-0.22636785522753514</v>
      </c>
      <c r="I745">
        <v>0.15404299660227896</v>
      </c>
      <c r="J745">
        <v>0.55967420751587715</v>
      </c>
      <c r="K745">
        <v>0.4123521637666015</v>
      </c>
      <c r="L745">
        <v>0.93772407837042937</v>
      </c>
      <c r="M745">
        <v>7.9085652964610717E-2</v>
      </c>
      <c r="N745">
        <v>0.95413844468734188</v>
      </c>
      <c r="O745">
        <v>0.89048690320611945</v>
      </c>
      <c r="P745">
        <v>0.12364088636269201</v>
      </c>
      <c r="Q745">
        <v>0.58613016807284113</v>
      </c>
      <c r="R745">
        <v>0.60996904919569617</v>
      </c>
      <c r="S745">
        <v>0.63658348321763603</v>
      </c>
      <c r="T745">
        <v>0.51183797180519108</v>
      </c>
      <c r="U745">
        <v>0.76281224773390277</v>
      </c>
      <c r="V745">
        <v>0.70784905027984679</v>
      </c>
      <c r="W745">
        <v>0.77269294051582826</v>
      </c>
      <c r="X745">
        <v>0.7644849899482199</v>
      </c>
    </row>
    <row r="746" spans="1:24">
      <c r="A746" s="1" t="s">
        <v>13</v>
      </c>
      <c r="B746" s="1">
        <v>13223120102</v>
      </c>
      <c r="C746">
        <v>0.78356299245007843</v>
      </c>
      <c r="D746">
        <v>0.17143700321989586</v>
      </c>
      <c r="E746">
        <v>0.80326554383714377</v>
      </c>
      <c r="F746">
        <v>0.50822353999948466</v>
      </c>
      <c r="G746">
        <v>1.1333577916297592</v>
      </c>
      <c r="H746">
        <v>0.70489173902650204</v>
      </c>
      <c r="I746">
        <v>0.80215104716333974</v>
      </c>
      <c r="J746">
        <v>0.58927862293143507</v>
      </c>
      <c r="K746">
        <v>0.81731981173822998</v>
      </c>
      <c r="L746">
        <v>0.79405373344652797</v>
      </c>
      <c r="M746">
        <v>-4.3047526943518002E-2</v>
      </c>
      <c r="N746">
        <v>7.9886361371865569E-2</v>
      </c>
      <c r="O746">
        <v>0.91921266482110364</v>
      </c>
      <c r="P746">
        <v>0.9488181667892861</v>
      </c>
      <c r="Q746">
        <v>0.63691745865865601</v>
      </c>
      <c r="R746">
        <v>0.70098423676088628</v>
      </c>
      <c r="S746">
        <v>0.73355072270539756</v>
      </c>
      <c r="T746">
        <v>0.4762174165096843</v>
      </c>
      <c r="U746">
        <v>0.77797268760844607</v>
      </c>
      <c r="V746">
        <v>0.73444878706166339</v>
      </c>
      <c r="W746">
        <v>0.79525451489899435</v>
      </c>
      <c r="X746">
        <v>0.75453008831438884</v>
      </c>
    </row>
    <row r="747" spans="1:24">
      <c r="A747" s="1" t="s">
        <v>13</v>
      </c>
      <c r="B747" s="1">
        <v>13223120103</v>
      </c>
      <c r="C747">
        <v>1.0987357340267649</v>
      </c>
      <c r="D747">
        <v>0.26702880784635141</v>
      </c>
      <c r="E747">
        <v>0.72659188414920239</v>
      </c>
      <c r="F747">
        <v>0.90157379151484041</v>
      </c>
      <c r="G747">
        <v>1.276204928739171</v>
      </c>
      <c r="H747">
        <v>0.88398012253689384</v>
      </c>
      <c r="I747">
        <v>0.65142824470727911</v>
      </c>
      <c r="J747">
        <v>0.75210290771700283</v>
      </c>
      <c r="K747">
        <v>1.2038798393475121</v>
      </c>
      <c r="L747">
        <v>0.78560253668629854</v>
      </c>
      <c r="M747">
        <v>7.9085652964610717E-2</v>
      </c>
      <c r="N747">
        <v>0.34730464568012887</v>
      </c>
      <c r="O747">
        <v>0.61041072746002378</v>
      </c>
      <c r="P747">
        <v>0.73877304086251683</v>
      </c>
      <c r="Q747">
        <v>0.72903954568881624</v>
      </c>
      <c r="R747">
        <v>0.82936335907435765</v>
      </c>
      <c r="S747">
        <v>0.91386176125027108</v>
      </c>
      <c r="T747">
        <v>0.44389351674182004</v>
      </c>
      <c r="U747">
        <v>0.8054719171485285</v>
      </c>
      <c r="V747">
        <v>0.77196835882954085</v>
      </c>
      <c r="W747">
        <v>0.83720786872989872</v>
      </c>
      <c r="X747">
        <v>0.74549650531880052</v>
      </c>
    </row>
    <row r="748" spans="1:24">
      <c r="A748" s="1" t="s">
        <v>13</v>
      </c>
      <c r="B748" s="1">
        <v>13223120104</v>
      </c>
      <c r="C748">
        <v>0.95392663654558452</v>
      </c>
      <c r="D748">
        <v>0.23835126645841503</v>
      </c>
      <c r="E748">
        <v>0.60199718715629724</v>
      </c>
      <c r="F748">
        <v>0.90157379151484041</v>
      </c>
      <c r="G748">
        <v>2.3118466727824081</v>
      </c>
      <c r="H748">
        <v>0.88398012253689384</v>
      </c>
      <c r="I748">
        <v>1.083500278414653</v>
      </c>
      <c r="J748">
        <v>1.0185426464570231</v>
      </c>
      <c r="K748">
        <v>1.8297389316673016</v>
      </c>
      <c r="L748">
        <v>0.54896902739987252</v>
      </c>
      <c r="M748">
        <v>-8.0626966915248788E-2</v>
      </c>
      <c r="N748">
        <v>0.2444514594077199</v>
      </c>
      <c r="O748">
        <v>1.0987486749147546</v>
      </c>
      <c r="P748">
        <v>0.87380205038686842</v>
      </c>
      <c r="Q748">
        <v>0.88765479362405786</v>
      </c>
      <c r="R748">
        <v>0.99645370791558452</v>
      </c>
      <c r="S748">
        <v>1.1324168685080658</v>
      </c>
      <c r="T748">
        <v>0.5340938044485235</v>
      </c>
      <c r="U748">
        <v>0.85281992295413167</v>
      </c>
      <c r="V748">
        <v>0.82080151972123372</v>
      </c>
      <c r="W748">
        <v>0.88805955157934124</v>
      </c>
      <c r="X748">
        <v>0.77070484314549237</v>
      </c>
    </row>
    <row r="749" spans="1:24">
      <c r="A749" s="1" t="s">
        <v>13</v>
      </c>
      <c r="B749" s="1">
        <v>13223120202</v>
      </c>
      <c r="C749">
        <v>7.6553869453728107E-2</v>
      </c>
      <c r="D749">
        <v>-3.8864966958305269E-2</v>
      </c>
      <c r="E749">
        <v>-0.20786834329758588</v>
      </c>
      <c r="F749">
        <v>0.37001939757517083</v>
      </c>
      <c r="G749">
        <v>0.3119867532506399</v>
      </c>
      <c r="H749">
        <v>6.0173558389091705E-2</v>
      </c>
      <c r="I749">
        <v>0.67654871178328924</v>
      </c>
      <c r="J749">
        <v>0.63861931529069804</v>
      </c>
      <c r="K749">
        <v>0.30190644159252067</v>
      </c>
      <c r="L749">
        <v>0.67573697880331496</v>
      </c>
      <c r="M749">
        <v>-0.28731388675977276</v>
      </c>
      <c r="N749">
        <v>-0.15667596705467515</v>
      </c>
      <c r="O749">
        <v>0.66068081028624615</v>
      </c>
      <c r="P749">
        <v>0.5587343614967144</v>
      </c>
      <c r="Q749">
        <v>0.30365823824965893</v>
      </c>
      <c r="R749">
        <v>0.17836414002800408</v>
      </c>
      <c r="S749">
        <v>0.53875424522884463</v>
      </c>
      <c r="T749">
        <v>0.19385632949212817</v>
      </c>
      <c r="U749">
        <v>0.67849196486520669</v>
      </c>
      <c r="V749">
        <v>0.58170991587024701</v>
      </c>
      <c r="W749">
        <v>0.74993080310331428</v>
      </c>
      <c r="X749">
        <v>0.67561843679288835</v>
      </c>
    </row>
    <row r="750" spans="1:24">
      <c r="A750" s="1" t="s">
        <v>13</v>
      </c>
      <c r="B750" s="1">
        <v>13223120203</v>
      </c>
      <c r="C750">
        <v>7.6553869453728107E-2</v>
      </c>
      <c r="D750">
        <v>-3.8864966958305269E-2</v>
      </c>
      <c r="E750">
        <v>0.38635251928396147</v>
      </c>
      <c r="F750">
        <v>0.37001939757517083</v>
      </c>
      <c r="G750">
        <v>1.3119167130165243</v>
      </c>
      <c r="H750">
        <v>0.8242839947000965</v>
      </c>
      <c r="I750">
        <v>0.76195829984172359</v>
      </c>
      <c r="J750">
        <v>0.37217957655067774</v>
      </c>
      <c r="K750">
        <v>0.60563217757124255</v>
      </c>
      <c r="L750">
        <v>0.2700795343122992</v>
      </c>
      <c r="M750">
        <v>-0.28731388675977276</v>
      </c>
      <c r="N750">
        <v>0.32673400842564715</v>
      </c>
      <c r="O750">
        <v>0.70376945270872238</v>
      </c>
      <c r="P750">
        <v>0.79878593398445086</v>
      </c>
      <c r="Q750">
        <v>0.44297253839147999</v>
      </c>
      <c r="R750">
        <v>0.52745997527327138</v>
      </c>
      <c r="S750">
        <v>0.41596376281140651</v>
      </c>
      <c r="T750">
        <v>0.3854938770897619</v>
      </c>
      <c r="U750">
        <v>0.72007847295812055</v>
      </c>
      <c r="V750">
        <v>0.68373527644538701</v>
      </c>
      <c r="W750">
        <v>0.72136087972258789</v>
      </c>
      <c r="X750">
        <v>0.72917551696349692</v>
      </c>
    </row>
    <row r="751" spans="1:24">
      <c r="A751" s="1" t="s">
        <v>13</v>
      </c>
      <c r="B751" s="1">
        <v>13223120204</v>
      </c>
      <c r="C751">
        <v>2.5444776225075533E-2</v>
      </c>
      <c r="D751">
        <v>-3.8864966958305269E-2</v>
      </c>
      <c r="E751">
        <v>1.7360532035742376E-2</v>
      </c>
      <c r="F751">
        <v>0.22118416727206314</v>
      </c>
      <c r="G751">
        <v>1.0262224387976999</v>
      </c>
      <c r="H751">
        <v>0.70489173902650204</v>
      </c>
      <c r="I751">
        <v>0.86746426156096601</v>
      </c>
      <c r="J751">
        <v>-7.1886654682689108E-2</v>
      </c>
      <c r="K751">
        <v>-0.47121361362604297</v>
      </c>
      <c r="L751">
        <v>0.53206663387941355</v>
      </c>
      <c r="M751">
        <v>-0.40005220667496777</v>
      </c>
      <c r="N751">
        <v>0.15188359176255178</v>
      </c>
      <c r="O751">
        <v>0.33751599211767436</v>
      </c>
      <c r="P751">
        <v>0.87380205038686842</v>
      </c>
      <c r="Q751">
        <v>0.21349853805924868</v>
      </c>
      <c r="R751">
        <v>0.40338613542282048</v>
      </c>
      <c r="S751">
        <v>-3.6778781431061613E-3</v>
      </c>
      <c r="T751">
        <v>0.24078735689803171</v>
      </c>
      <c r="U751">
        <v>0.6515785245521426</v>
      </c>
      <c r="V751">
        <v>0.64747394940952963</v>
      </c>
      <c r="W751">
        <v>0.62372196428389381</v>
      </c>
      <c r="X751">
        <v>0.68873428401999004</v>
      </c>
    </row>
    <row r="752" spans="1:24">
      <c r="A752" s="1" t="s">
        <v>13</v>
      </c>
      <c r="B752" s="1">
        <v>13223120301</v>
      </c>
      <c r="C752">
        <v>-6.8255228027452361E-2</v>
      </c>
      <c r="D752">
        <v>1.8490115817567519E-2</v>
      </c>
      <c r="E752">
        <v>-0.29412621044652038</v>
      </c>
      <c r="F752">
        <v>-0.16153499636449895</v>
      </c>
      <c r="G752">
        <v>0.38341032180534629</v>
      </c>
      <c r="H752">
        <v>0.83622322026745599</v>
      </c>
      <c r="I752">
        <v>-8.2089393912215994E-2</v>
      </c>
      <c r="J752">
        <v>0.32283888419141471</v>
      </c>
      <c r="K752">
        <v>0.84493124228175021</v>
      </c>
      <c r="L752">
        <v>0.43910346951688917</v>
      </c>
      <c r="M752">
        <v>-0.91676950628627707</v>
      </c>
      <c r="N752">
        <v>-0.54751807488982929</v>
      </c>
      <c r="O752">
        <v>0.14361710121653135</v>
      </c>
      <c r="P752">
        <v>-1.4216911115271114</v>
      </c>
      <c r="Q752">
        <v>-1.9887772951677467E-2</v>
      </c>
      <c r="R752">
        <v>9.0302547019954577E-2</v>
      </c>
      <c r="S752">
        <v>0.53562453199668469</v>
      </c>
      <c r="T752">
        <v>-0.68559039787167164</v>
      </c>
      <c r="U752">
        <v>0.58191071800428029</v>
      </c>
      <c r="V752">
        <v>0.5559733848882743</v>
      </c>
      <c r="W752">
        <v>0.74920260605183209</v>
      </c>
      <c r="X752">
        <v>0.42983884154313196</v>
      </c>
    </row>
    <row r="753" spans="1:24">
      <c r="A753" s="1" t="s">
        <v>13</v>
      </c>
      <c r="B753" s="1">
        <v>13223120302</v>
      </c>
      <c r="C753">
        <v>-0.44305524503756638</v>
      </c>
      <c r="D753">
        <v>-1.0187425570368877E-2</v>
      </c>
      <c r="E753">
        <v>-0.12161047614865171</v>
      </c>
      <c r="F753">
        <v>-0.32631685848579639</v>
      </c>
      <c r="G753">
        <v>0.63339281174681705</v>
      </c>
      <c r="H753">
        <v>-0.4412739154400051</v>
      </c>
      <c r="I753">
        <v>4.8537034883036456E-2</v>
      </c>
      <c r="J753">
        <v>-0.5554254398034667</v>
      </c>
      <c r="K753">
        <v>0.29270263141134784</v>
      </c>
      <c r="L753">
        <v>0.2362747472713812</v>
      </c>
      <c r="M753">
        <v>-1.4334868058975863</v>
      </c>
      <c r="N753">
        <v>-0.36238233959949312</v>
      </c>
      <c r="O753">
        <v>-6.4644670492103956E-2</v>
      </c>
      <c r="P753">
        <v>-0.3564622586127808</v>
      </c>
      <c r="Q753">
        <v>-0.21913973082004889</v>
      </c>
      <c r="R753">
        <v>-9.4359153436076398E-2</v>
      </c>
      <c r="S753">
        <v>-8.8160203735792222E-3</v>
      </c>
      <c r="T753">
        <v>-0.55424401865049111</v>
      </c>
      <c r="U753">
        <v>0.52243230731717438</v>
      </c>
      <c r="V753">
        <v>0.50200489064883913</v>
      </c>
      <c r="W753">
        <v>0.622526461774629</v>
      </c>
      <c r="X753">
        <v>0.46654630649586531</v>
      </c>
    </row>
    <row r="754" spans="1:24">
      <c r="A754" s="1" t="s">
        <v>13</v>
      </c>
      <c r="B754" s="1">
        <v>13223120303</v>
      </c>
      <c r="C754">
        <v>-0.52823706708531948</v>
      </c>
      <c r="D754">
        <v>-2.930578649566026E-2</v>
      </c>
      <c r="E754">
        <v>-4.4936816460710044E-2</v>
      </c>
      <c r="F754">
        <v>-0.16685054030389551</v>
      </c>
      <c r="G754">
        <v>1.1690695759071121</v>
      </c>
      <c r="H754">
        <v>0.71683096459386142</v>
      </c>
      <c r="I754">
        <v>0.95287384961940025</v>
      </c>
      <c r="J754">
        <v>0.77183918466070811</v>
      </c>
      <c r="K754">
        <v>1.2683065106157259</v>
      </c>
      <c r="L754">
        <v>7.5702008827020703E-2</v>
      </c>
      <c r="M754">
        <v>-1.5086456858410493</v>
      </c>
      <c r="N754">
        <v>-1.36005824644186</v>
      </c>
      <c r="O754">
        <v>0.90484978401361149</v>
      </c>
      <c r="P754">
        <v>0.58874080805768136</v>
      </c>
      <c r="Q754">
        <v>0.21904637193551682</v>
      </c>
      <c r="R754">
        <v>0.2956348828249698</v>
      </c>
      <c r="S754">
        <v>0.70528256803448486</v>
      </c>
      <c r="T754">
        <v>-0.34377833505290423</v>
      </c>
      <c r="U754">
        <v>0.65323460033301139</v>
      </c>
      <c r="V754">
        <v>0.61598299681482171</v>
      </c>
      <c r="W754">
        <v>0.78867730307310613</v>
      </c>
      <c r="X754">
        <v>0.52536529907275153</v>
      </c>
    </row>
    <row r="755" spans="1:24">
      <c r="A755" s="1" t="s">
        <v>13</v>
      </c>
      <c r="B755" s="1">
        <v>13223120400</v>
      </c>
      <c r="C755">
        <v>8.5072051658502928E-2</v>
      </c>
      <c r="D755">
        <v>-0.23960775667386275</v>
      </c>
      <c r="E755">
        <v>0.21862888871658923</v>
      </c>
      <c r="F755">
        <v>-0.56020079181925109</v>
      </c>
      <c r="G755">
        <v>0.77623994885622916</v>
      </c>
      <c r="H755">
        <v>0.1676265884953268</v>
      </c>
      <c r="I755">
        <v>0.81722332740894577</v>
      </c>
      <c r="J755">
        <v>0.10080576857473121</v>
      </c>
      <c r="K755">
        <v>0.49518645539716177</v>
      </c>
      <c r="L755">
        <v>0.54051783063964309</v>
      </c>
      <c r="M755">
        <v>-1.3019587659965253</v>
      </c>
      <c r="N755">
        <v>-0.36238233959949312</v>
      </c>
      <c r="O755">
        <v>0.42369327696262682</v>
      </c>
      <c r="P755">
        <v>0.33368601228946149</v>
      </c>
      <c r="Q755">
        <v>0.11093599391115176</v>
      </c>
      <c r="R755">
        <v>0.18071175094892572</v>
      </c>
      <c r="S755">
        <v>0.37883668487051203</v>
      </c>
      <c r="T755">
        <v>-0.22674045408598256</v>
      </c>
      <c r="U755">
        <v>0.6209627294191038</v>
      </c>
      <c r="V755">
        <v>0.58239601930235729</v>
      </c>
      <c r="W755">
        <v>0.71272244332883228</v>
      </c>
      <c r="X755">
        <v>0.55807395795782777</v>
      </c>
    </row>
    <row r="756" spans="1:24">
      <c r="A756" s="1" t="s">
        <v>13</v>
      </c>
      <c r="B756" s="1">
        <v>13223120501</v>
      </c>
      <c r="C756">
        <v>-8.6279525940249711E-3</v>
      </c>
      <c r="D756">
        <v>-6.2824510772386492E-4</v>
      </c>
      <c r="E756">
        <v>9.4034191723684046E-2</v>
      </c>
      <c r="F756">
        <v>-0.16685054030389551</v>
      </c>
      <c r="G756">
        <v>0.56196924319211095</v>
      </c>
      <c r="H756">
        <v>0.11986968622588895</v>
      </c>
      <c r="I756">
        <v>-6.7279926841856737E-3</v>
      </c>
      <c r="J756">
        <v>9.5871699338805016E-2</v>
      </c>
      <c r="K756">
        <v>0.30190644159252067</v>
      </c>
      <c r="L756">
        <v>0.25317714079184012</v>
      </c>
      <c r="M756">
        <v>-0.75705688640641755</v>
      </c>
      <c r="N756">
        <v>-5.3822780782266169E-2</v>
      </c>
      <c r="O756">
        <v>-4.3100349280865792E-2</v>
      </c>
      <c r="P756">
        <v>7.8631216521241581E-2</v>
      </c>
      <c r="Q756">
        <v>3.5955887995065161E-2</v>
      </c>
      <c r="R756">
        <v>8.4719770064550559E-2</v>
      </c>
      <c r="S756">
        <v>0.21698509390772194</v>
      </c>
      <c r="T756">
        <v>-0.19383719998707699</v>
      </c>
      <c r="U756">
        <v>0.59858052760412417</v>
      </c>
      <c r="V756">
        <v>0.55434178469606499</v>
      </c>
      <c r="W756">
        <v>0.67506408852951205</v>
      </c>
      <c r="X756">
        <v>0.56726945351566571</v>
      </c>
    </row>
    <row r="757" spans="1:24">
      <c r="A757" s="1" t="s">
        <v>13</v>
      </c>
      <c r="B757" s="1">
        <v>13223120502</v>
      </c>
      <c r="C757">
        <v>0.32358115339221127</v>
      </c>
      <c r="D757">
        <v>-0.19181185436063497</v>
      </c>
      <c r="E757">
        <v>2.9842208442534602E-3</v>
      </c>
      <c r="F757">
        <v>-0.11369510090992856</v>
      </c>
      <c r="G757">
        <v>-9.4193052455372357E-3</v>
      </c>
      <c r="H757">
        <v>0.40641109984251578</v>
      </c>
      <c r="I757">
        <v>0.64138005787687502</v>
      </c>
      <c r="J757">
        <v>-2.8096853797209766E-3</v>
      </c>
      <c r="K757">
        <v>0.63324360811476244</v>
      </c>
      <c r="L757">
        <v>0.32923791163390564</v>
      </c>
      <c r="M757">
        <v>-0.89797978630041098</v>
      </c>
      <c r="N757">
        <v>0.542725699597706</v>
      </c>
      <c r="O757">
        <v>0.33751599211767436</v>
      </c>
      <c r="P757">
        <v>-0.77655251046631946</v>
      </c>
      <c r="Q757">
        <v>9.088838060924298E-2</v>
      </c>
      <c r="R757">
        <v>0.15134718163425068</v>
      </c>
      <c r="S757">
        <v>0.31989061145631575</v>
      </c>
      <c r="T757">
        <v>-0.19857265126283752</v>
      </c>
      <c r="U757">
        <v>0.61497834567691267</v>
      </c>
      <c r="V757">
        <v>0.57381404704720695</v>
      </c>
      <c r="W757">
        <v>0.699007334731791</v>
      </c>
      <c r="X757">
        <v>0.56594603361805562</v>
      </c>
    </row>
    <row r="758" spans="1:24">
      <c r="A758" s="1" t="s">
        <v>13</v>
      </c>
      <c r="B758" s="1">
        <v>13223120503</v>
      </c>
      <c r="C758">
        <v>0.38320842882563871</v>
      </c>
      <c r="D758">
        <v>-9.6220049734179428E-2</v>
      </c>
      <c r="E758">
        <v>-4.4936816460710044E-2</v>
      </c>
      <c r="F758">
        <v>-6.0539661515961601E-2</v>
      </c>
      <c r="G758">
        <v>0.59768102746946417</v>
      </c>
      <c r="H758">
        <v>-0.60842307338303747</v>
      </c>
      <c r="I758">
        <v>0.50070544225121849</v>
      </c>
      <c r="J758">
        <v>0.41165213043808813</v>
      </c>
      <c r="K758">
        <v>1.5444208160509272</v>
      </c>
      <c r="L758">
        <v>0.34614030515436456</v>
      </c>
      <c r="M758">
        <v>-0.55976482655482729</v>
      </c>
      <c r="N758">
        <v>0.48101378783426063</v>
      </c>
      <c r="O758">
        <v>-0.35908372704569147</v>
      </c>
      <c r="P758">
        <v>0.75377626414300025</v>
      </c>
      <c r="Q758">
        <v>0.3141049447672834</v>
      </c>
      <c r="R758">
        <v>9.5925042493204687E-2</v>
      </c>
      <c r="S758">
        <v>0.76740441721445996</v>
      </c>
      <c r="T758">
        <v>7.8985374594185531E-2</v>
      </c>
      <c r="U758">
        <v>0.68161039595732875</v>
      </c>
      <c r="V758">
        <v>0.55761659305656264</v>
      </c>
      <c r="W758">
        <v>0.80313132618954985</v>
      </c>
      <c r="X758">
        <v>0.6435153702599109</v>
      </c>
    </row>
    <row r="759" spans="1:24">
      <c r="A759" s="1" t="s">
        <v>13</v>
      </c>
      <c r="B759" s="1">
        <v>13223120601</v>
      </c>
      <c r="C759">
        <v>0.33209933559698734</v>
      </c>
      <c r="D759">
        <v>1.8490115817567519E-2</v>
      </c>
      <c r="E759">
        <v>0.22821309617758173</v>
      </c>
      <c r="F759">
        <v>-2.3330853940184956E-2</v>
      </c>
      <c r="G759">
        <v>0.56196924319211095</v>
      </c>
      <c r="H759">
        <v>0.64519561118970481</v>
      </c>
      <c r="I759">
        <v>1.0734520915842489</v>
      </c>
      <c r="J759">
        <v>0.67315779994218206</v>
      </c>
      <c r="K759">
        <v>0.7713007608323631</v>
      </c>
      <c r="L759">
        <v>0.60812740472147908</v>
      </c>
      <c r="M759">
        <v>-0.29670874675270514</v>
      </c>
      <c r="N759">
        <v>0.31644868979840629</v>
      </c>
      <c r="O759">
        <v>0.47396335978884901</v>
      </c>
      <c r="P759">
        <v>-1.1388123161659804E-2</v>
      </c>
      <c r="Q759">
        <v>0.40330987889855385</v>
      </c>
      <c r="R759">
        <v>0.40515551994543092</v>
      </c>
      <c r="S759">
        <v>0.68419532183200804</v>
      </c>
      <c r="T759">
        <v>0.12057879491822258</v>
      </c>
      <c r="U759">
        <v>0.70823883044970659</v>
      </c>
      <c r="V759">
        <v>0.64799106269387619</v>
      </c>
      <c r="W759">
        <v>0.78377088853303489</v>
      </c>
      <c r="X759">
        <v>0.6551395126828844</v>
      </c>
    </row>
    <row r="760" spans="1:24">
      <c r="A760" s="1" t="s">
        <v>13</v>
      </c>
      <c r="B760" s="1">
        <v>13223120602</v>
      </c>
      <c r="C760">
        <v>0.51949934410204313</v>
      </c>
      <c r="D760">
        <v>-0.38299546361354608</v>
      </c>
      <c r="E760">
        <v>0.15153943648964038</v>
      </c>
      <c r="F760">
        <v>-2.0686781825978691E-3</v>
      </c>
      <c r="G760">
        <v>0.52625745891475817</v>
      </c>
      <c r="H760">
        <v>0.51386412994875086</v>
      </c>
      <c r="I760">
        <v>0.18418755709349116</v>
      </c>
      <c r="J760">
        <v>0.2044212225291836</v>
      </c>
      <c r="K760">
        <v>0.53200169612185511</v>
      </c>
      <c r="L760">
        <v>0.45600586303734808</v>
      </c>
      <c r="M760">
        <v>-1.1798255860883979</v>
      </c>
      <c r="N760">
        <v>2.8459768235661084E-2</v>
      </c>
      <c r="O760">
        <v>0.72531377391996044</v>
      </c>
      <c r="P760">
        <v>0.45371179853332982</v>
      </c>
      <c r="Q760">
        <v>0.20671534186871798</v>
      </c>
      <c r="R760">
        <v>0.21575482639322</v>
      </c>
      <c r="S760">
        <v>0.39747626056279556</v>
      </c>
      <c r="T760">
        <v>6.9149386501383553E-3</v>
      </c>
      <c r="U760">
        <v>0.64955368257263191</v>
      </c>
      <c r="V760">
        <v>0.59263756917749122</v>
      </c>
      <c r="W760">
        <v>0.71705935315191938</v>
      </c>
      <c r="X760">
        <v>0.62337379485272426</v>
      </c>
    </row>
    <row r="761" spans="1:24">
      <c r="A761" s="1" t="s">
        <v>13</v>
      </c>
      <c r="B761" s="1">
        <v>13223120603</v>
      </c>
      <c r="C761">
        <v>0.33209933559698734</v>
      </c>
      <c r="D761">
        <v>1.8490115817567519E-2</v>
      </c>
      <c r="E761">
        <v>0.26654992602155275</v>
      </c>
      <c r="F761">
        <v>-2.3330853940184956E-2</v>
      </c>
      <c r="G761">
        <v>-9.4193052455372357E-3</v>
      </c>
      <c r="H761">
        <v>-0.11891482512130006</v>
      </c>
      <c r="I761">
        <v>1.0433075310930366</v>
      </c>
      <c r="J761">
        <v>0.84585022319960257</v>
      </c>
      <c r="K761">
        <v>1.2314912698910321</v>
      </c>
      <c r="L761">
        <v>-0.20318748426055278</v>
      </c>
      <c r="M761">
        <v>-0.29670874675270514</v>
      </c>
      <c r="N761">
        <v>-4.3537462155025124E-2</v>
      </c>
      <c r="O761">
        <v>0.28724590929145216</v>
      </c>
      <c r="P761">
        <v>-2.639134644214328E-2</v>
      </c>
      <c r="Q761">
        <v>0.27347012210587662</v>
      </c>
      <c r="R761">
        <v>0.21554027488887456</v>
      </c>
      <c r="S761">
        <v>0.62471800294336066</v>
      </c>
      <c r="T761">
        <v>-1.9847911514605347E-2</v>
      </c>
      <c r="U761">
        <v>0.66948055444254928</v>
      </c>
      <c r="V761">
        <v>0.59257486520802849</v>
      </c>
      <c r="W761">
        <v>0.76993217391863289</v>
      </c>
      <c r="X761">
        <v>0.61589436229978511</v>
      </c>
    </row>
    <row r="762" spans="1:24">
      <c r="A762" s="1" t="s">
        <v>13</v>
      </c>
      <c r="B762" s="1">
        <v>13223120604</v>
      </c>
      <c r="C762">
        <v>0.33209933559698734</v>
      </c>
      <c r="D762">
        <v>1.8490115817567519E-2</v>
      </c>
      <c r="E762">
        <v>0.21383678498609279</v>
      </c>
      <c r="F762">
        <v>-0.24658369939484595</v>
      </c>
      <c r="G762">
        <v>1.3119167130165243</v>
      </c>
      <c r="H762">
        <v>-0.14279327625601887</v>
      </c>
      <c r="I762">
        <v>-0.18257126221625641</v>
      </c>
      <c r="J762">
        <v>0.48072909974105626</v>
      </c>
      <c r="K762">
        <v>0.35712930267956111</v>
      </c>
      <c r="L762">
        <v>0.72644415936469198</v>
      </c>
      <c r="M762">
        <v>-0.29670874675270514</v>
      </c>
      <c r="N762">
        <v>0.16216891038979284</v>
      </c>
      <c r="O762">
        <v>0.53859632342256347</v>
      </c>
      <c r="P762">
        <v>0.22866344932607688</v>
      </c>
      <c r="Q762">
        <v>0.28865209100273637</v>
      </c>
      <c r="R762">
        <v>0.18634210165000725</v>
      </c>
      <c r="S762">
        <v>0.52143418726176982</v>
      </c>
      <c r="T762">
        <v>0.158179984096432</v>
      </c>
      <c r="U762">
        <v>0.6740125017857358</v>
      </c>
      <c r="V762">
        <v>0.58404152320829406</v>
      </c>
      <c r="W762">
        <v>0.74590090828307209</v>
      </c>
      <c r="X762">
        <v>0.66564794346053047</v>
      </c>
    </row>
    <row r="763" spans="1:24">
      <c r="A763" s="1" t="s">
        <v>13</v>
      </c>
      <c r="B763" s="1">
        <v>13223120605</v>
      </c>
      <c r="C763">
        <v>0.51949934410204313</v>
      </c>
      <c r="D763">
        <v>-0.38299546361354608</v>
      </c>
      <c r="E763">
        <v>7.0073673071202297E-2</v>
      </c>
      <c r="F763">
        <v>-7.6486293334151731E-2</v>
      </c>
      <c r="G763">
        <v>1.3833402815712299</v>
      </c>
      <c r="H763">
        <v>0.88398012253689384</v>
      </c>
      <c r="I763">
        <v>0.48060906859041036</v>
      </c>
      <c r="J763">
        <v>0.20935529176510978</v>
      </c>
      <c r="K763">
        <v>0.55040931648420222</v>
      </c>
      <c r="L763">
        <v>0.2700795343122992</v>
      </c>
      <c r="M763">
        <v>-1.1798255860883979</v>
      </c>
      <c r="N763">
        <v>7.9886361371865569E-2</v>
      </c>
      <c r="O763">
        <v>0.87612402239862741</v>
      </c>
      <c r="P763">
        <v>0.66375692446009915</v>
      </c>
      <c r="Q763">
        <v>0.28813754345952453</v>
      </c>
      <c r="R763">
        <v>0.41114581898915453</v>
      </c>
      <c r="S763">
        <v>0.34328138085387039</v>
      </c>
      <c r="T763">
        <v>0.10998543053554857</v>
      </c>
      <c r="U763">
        <v>0.67385890495075051</v>
      </c>
      <c r="V763">
        <v>0.64974176367104308</v>
      </c>
      <c r="W763">
        <v>0.70444971492566066</v>
      </c>
      <c r="X763">
        <v>0.6521789776904906</v>
      </c>
    </row>
    <row r="764" spans="1:24">
      <c r="A764" s="1" t="s">
        <v>14</v>
      </c>
      <c r="B764" s="1">
        <v>13247060101</v>
      </c>
      <c r="C764">
        <v>0.48542661528294262</v>
      </c>
      <c r="D764">
        <v>-0.27784447852444416</v>
      </c>
      <c r="E764">
        <v>-0.47622615220538156</v>
      </c>
      <c r="F764">
        <v>-0.9535510433346065</v>
      </c>
      <c r="G764">
        <v>0.24056318469593416</v>
      </c>
      <c r="H764">
        <v>3.6295107254372891E-2</v>
      </c>
      <c r="I764">
        <v>0.51577772249682452</v>
      </c>
      <c r="J764">
        <v>0.19948715329325722</v>
      </c>
      <c r="K764">
        <v>0.91856172373113731</v>
      </c>
      <c r="L764">
        <v>-0.43136979678674914</v>
      </c>
      <c r="M764">
        <v>-0.68189800646295462</v>
      </c>
      <c r="N764">
        <v>-0.36238233959949312</v>
      </c>
      <c r="O764">
        <v>0.22979438606148378</v>
      </c>
      <c r="P764">
        <v>-0.77655251046631946</v>
      </c>
      <c r="Q764">
        <v>-7.6744056210996739E-2</v>
      </c>
      <c r="R764">
        <v>-6.1365577762051142E-2</v>
      </c>
      <c r="S764">
        <v>0.22889302674588183</v>
      </c>
      <c r="T764">
        <v>-0.39775961761682088</v>
      </c>
      <c r="U764">
        <v>0.56493863199810812</v>
      </c>
      <c r="V764">
        <v>0.51164746187126742</v>
      </c>
      <c r="W764">
        <v>0.67783473265527172</v>
      </c>
      <c r="X764">
        <v>0.51027911207948995</v>
      </c>
    </row>
    <row r="765" spans="1:24">
      <c r="A765" s="1" t="s">
        <v>14</v>
      </c>
      <c r="B765" s="1">
        <v>13247060102</v>
      </c>
      <c r="C765">
        <v>0.48542661528294262</v>
      </c>
      <c r="D765">
        <v>-0.27784447852444416</v>
      </c>
      <c r="E765">
        <v>-0.15036309853162988</v>
      </c>
      <c r="F765">
        <v>-0.9535510433346065</v>
      </c>
      <c r="G765">
        <v>-0.25940179518700801</v>
      </c>
      <c r="H765">
        <v>0.70489173902650204</v>
      </c>
      <c r="I765">
        <v>0.38515129370157203</v>
      </c>
      <c r="J765">
        <v>-3.7348170031205219E-2</v>
      </c>
      <c r="K765">
        <v>-0.12146882674145421</v>
      </c>
      <c r="L765">
        <v>-5.1065942576421754E-2</v>
      </c>
      <c r="M765">
        <v>-0.68189800646295462</v>
      </c>
      <c r="N765">
        <v>0.15188359176255178</v>
      </c>
      <c r="O765">
        <v>0.40933039615513478</v>
      </c>
      <c r="P765">
        <v>-0.22143324908842901</v>
      </c>
      <c r="Q765">
        <v>-5.4958230686039576E-2</v>
      </c>
      <c r="R765">
        <v>-9.3843953666674085E-3</v>
      </c>
      <c r="S765">
        <v>-6.9960979783027052E-2</v>
      </c>
      <c r="T765">
        <v>-8.5529316908424274E-2</v>
      </c>
      <c r="U765">
        <v>0.57144188693017273</v>
      </c>
      <c r="V765">
        <v>0.52683927552692189</v>
      </c>
      <c r="W765">
        <v>0.60829973368419965</v>
      </c>
      <c r="X765">
        <v>0.59753833375270293</v>
      </c>
    </row>
    <row r="766" spans="1:24">
      <c r="A766" s="1" t="s">
        <v>14</v>
      </c>
      <c r="B766" s="1">
        <v>13247060201</v>
      </c>
      <c r="C766">
        <v>0.11062659827282861</v>
      </c>
      <c r="D766">
        <v>-0.23004857621121638</v>
      </c>
      <c r="E766">
        <v>-0.61998926412027211</v>
      </c>
      <c r="F766">
        <v>2.4509041514385609E-2</v>
      </c>
      <c r="G766">
        <v>0.49054567463740495</v>
      </c>
      <c r="H766">
        <v>-1.6351964721759504</v>
      </c>
      <c r="I766">
        <v>-1.2074863189174689</v>
      </c>
      <c r="J766">
        <v>-1.0241620172164652</v>
      </c>
      <c r="K766">
        <v>-0.42519456272017608</v>
      </c>
      <c r="L766">
        <v>-3.1</v>
      </c>
      <c r="M766">
        <v>-0.54097510656896119</v>
      </c>
      <c r="N766">
        <v>-2.584011163083527</v>
      </c>
      <c r="O766">
        <v>-1.7953718077948995</v>
      </c>
      <c r="P766">
        <v>3.6151001188239381E-3</v>
      </c>
      <c r="Q766">
        <v>-1.0612621371671795</v>
      </c>
      <c r="R766">
        <v>-0.43814847385718408</v>
      </c>
      <c r="S766">
        <v>-1.5164521933122137</v>
      </c>
      <c r="T766">
        <v>-1.2291857443321408</v>
      </c>
      <c r="U766">
        <v>0.27105157876936548</v>
      </c>
      <c r="V766">
        <v>0.40153039099403026</v>
      </c>
      <c r="W766">
        <v>0.271741538555277</v>
      </c>
      <c r="X766">
        <v>0.27791986785703493</v>
      </c>
    </row>
    <row r="767" spans="1:24">
      <c r="A767" s="1" t="s">
        <v>14</v>
      </c>
      <c r="B767" s="1">
        <v>13247060202</v>
      </c>
      <c r="C767">
        <v>0.12766296268237948</v>
      </c>
      <c r="D767">
        <v>-0.23004857621121638</v>
      </c>
      <c r="E767">
        <v>4.6113154418720548E-2</v>
      </c>
      <c r="F767">
        <v>0.12550437636292275</v>
      </c>
      <c r="G767">
        <v>-0.2951135794643609</v>
      </c>
      <c r="H767">
        <v>7.2112783956451112E-2</v>
      </c>
      <c r="I767">
        <v>0.15404299660227896</v>
      </c>
      <c r="J767">
        <v>6.1333214687320781E-2</v>
      </c>
      <c r="K767">
        <v>0.72528170992649621</v>
      </c>
      <c r="L767">
        <v>0.16866517318954516</v>
      </c>
      <c r="M767">
        <v>-0.55036996656189363</v>
      </c>
      <c r="N767">
        <v>0.16216891038979284</v>
      </c>
      <c r="O767">
        <v>0.32315311131018237</v>
      </c>
      <c r="P767">
        <v>-0.62652027766148422</v>
      </c>
      <c r="Q767">
        <v>4.8524601133606328E-2</v>
      </c>
      <c r="R767">
        <v>3.9159763882226241E-5</v>
      </c>
      <c r="S767">
        <v>0.31842669926778738</v>
      </c>
      <c r="T767">
        <v>-0.17289205563085064</v>
      </c>
      <c r="U767">
        <v>0.60233239579081688</v>
      </c>
      <c r="V767">
        <v>0.52959336627515019</v>
      </c>
      <c r="W767">
        <v>0.69866672316126077</v>
      </c>
      <c r="X767">
        <v>0.57312300773577429</v>
      </c>
    </row>
    <row r="768" spans="1:24">
      <c r="A768" s="1" t="s">
        <v>14</v>
      </c>
      <c r="B768" s="1">
        <v>13247060304</v>
      </c>
      <c r="C768">
        <v>0.4769084330781666</v>
      </c>
      <c r="D768">
        <v>-0.34475874176296334</v>
      </c>
      <c r="E768">
        <v>-0.14557099480113347</v>
      </c>
      <c r="F768">
        <v>-0.12432618878872211</v>
      </c>
      <c r="G768">
        <v>2.6292479031816276E-2</v>
      </c>
      <c r="H768">
        <v>-0.72781532905663193</v>
      </c>
      <c r="I768">
        <v>-0.67995651032125659</v>
      </c>
      <c r="J768">
        <v>-0.31365604724307811</v>
      </c>
      <c r="K768">
        <v>-0.40678694235782908</v>
      </c>
      <c r="L768">
        <v>-0.76096647043569943</v>
      </c>
      <c r="M768">
        <v>-0.55976482655482729</v>
      </c>
      <c r="N768">
        <v>-6.4108099409507027E-2</v>
      </c>
      <c r="O768">
        <v>-0.10773331291458005</v>
      </c>
      <c r="P768">
        <v>-0.416475151734715</v>
      </c>
      <c r="Q768">
        <v>-0.33261863617206305</v>
      </c>
      <c r="R768">
        <v>-0.21703240751724634</v>
      </c>
      <c r="S768">
        <v>-0.49380315334553559</v>
      </c>
      <c r="T768">
        <v>-0.28702034765340734</v>
      </c>
      <c r="U768">
        <v>0.48855788515812509</v>
      </c>
      <c r="V768">
        <v>0.46615289324026565</v>
      </c>
      <c r="W768">
        <v>0.50968347136644776</v>
      </c>
      <c r="X768">
        <v>0.54122749371875922</v>
      </c>
    </row>
    <row r="769" spans="1:24">
      <c r="A769" s="1" t="s">
        <v>14</v>
      </c>
      <c r="B769" s="1">
        <v>13247060305</v>
      </c>
      <c r="C769">
        <v>0.51098116189726828</v>
      </c>
      <c r="D769">
        <v>-0.5646198924038115</v>
      </c>
      <c r="E769">
        <v>-0.21266044702808229</v>
      </c>
      <c r="F769">
        <v>-0.83660907666787931</v>
      </c>
      <c r="G769">
        <v>-0.97363748073406808</v>
      </c>
      <c r="H769">
        <v>0.27507961860156188</v>
      </c>
      <c r="I769">
        <v>-0.51918552103479176</v>
      </c>
      <c r="J769">
        <v>-1.0883049172835069</v>
      </c>
      <c r="K769">
        <v>-0.88538507177884507</v>
      </c>
      <c r="L769">
        <v>-0.86238083155845369</v>
      </c>
      <c r="M769">
        <v>-0.22154986680924224</v>
      </c>
      <c r="N769">
        <v>-0.36238233959949312</v>
      </c>
      <c r="O769">
        <v>-1.0197762441903273</v>
      </c>
      <c r="P769">
        <v>3.3621546679790892E-2</v>
      </c>
      <c r="Q769">
        <v>-0.5564667762227179</v>
      </c>
      <c r="R769">
        <v>-0.33152166248140041</v>
      </c>
      <c r="S769">
        <v>-0.94535694020693517</v>
      </c>
      <c r="T769">
        <v>-0.39252172597981794</v>
      </c>
      <c r="U769">
        <v>0.42173730408120963</v>
      </c>
      <c r="V769">
        <v>0.43269271886869159</v>
      </c>
      <c r="W769">
        <v>0.40461948889059679</v>
      </c>
      <c r="X769">
        <v>0.51174294933813058</v>
      </c>
    </row>
    <row r="770" spans="1:24">
      <c r="A770" s="1" t="s">
        <v>14</v>
      </c>
      <c r="B770" s="1">
        <v>13247060306</v>
      </c>
      <c r="C770">
        <v>0.5280175263068192</v>
      </c>
      <c r="D770">
        <v>-0.77492186258201334</v>
      </c>
      <c r="E770">
        <v>-0.25578938060254941</v>
      </c>
      <c r="F770">
        <v>-0.77813809333451556</v>
      </c>
      <c r="G770">
        <v>-9.4193052455372357E-3</v>
      </c>
      <c r="H770">
        <v>0.81234476913273712</v>
      </c>
      <c r="I770">
        <v>0.46553678834480428</v>
      </c>
      <c r="J770">
        <v>0.74223476924515019</v>
      </c>
      <c r="K770">
        <v>0.85413505246292376</v>
      </c>
      <c r="L770">
        <v>-5.9517139336651224E-2</v>
      </c>
      <c r="M770">
        <v>9.7875372950475437E-2</v>
      </c>
      <c r="N770">
        <v>0.13131295450807007</v>
      </c>
      <c r="O770">
        <v>0.43087471736637295</v>
      </c>
      <c r="P770">
        <v>0.12364088636269201</v>
      </c>
      <c r="Q770">
        <v>0.23548104351419288</v>
      </c>
      <c r="R770">
        <v>-1.7670797114649789E-3</v>
      </c>
      <c r="S770">
        <v>0.51228422745714097</v>
      </c>
      <c r="T770">
        <v>0.19592598279690263</v>
      </c>
      <c r="U770">
        <v>0.65814049012261122</v>
      </c>
      <c r="V770">
        <v>0.52906548190887615</v>
      </c>
      <c r="W770">
        <v>0.74377196762408626</v>
      </c>
      <c r="X770">
        <v>0.67619684425718074</v>
      </c>
    </row>
    <row r="771" spans="1:24">
      <c r="A771" s="1" t="s">
        <v>14</v>
      </c>
      <c r="B771" s="1">
        <v>13247060307</v>
      </c>
      <c r="C771">
        <v>0.5280175263068192</v>
      </c>
      <c r="D771">
        <v>-0.73668514073143121</v>
      </c>
      <c r="E771">
        <v>-0.19349203210609697</v>
      </c>
      <c r="F771">
        <v>-0.77813809333451556</v>
      </c>
      <c r="G771">
        <v>-0.47367250085112589</v>
      </c>
      <c r="H771">
        <v>0.59743870892026696</v>
      </c>
      <c r="I771">
        <v>0.56099456323364272</v>
      </c>
      <c r="J771">
        <v>0.13534425322621529</v>
      </c>
      <c r="K771">
        <v>-7.5449775835587318E-2</v>
      </c>
      <c r="L771">
        <v>0.39684748571574169</v>
      </c>
      <c r="M771">
        <v>3.2111352999946233E-2</v>
      </c>
      <c r="N771">
        <v>0.22388082215323818</v>
      </c>
      <c r="O771">
        <v>0.38060463454015048</v>
      </c>
      <c r="P771">
        <v>-0.25143969564939622</v>
      </c>
      <c r="Q771">
        <v>5.9248534679173688E-2</v>
      </c>
      <c r="R771">
        <v>-7.0790995508920138E-2</v>
      </c>
      <c r="S771">
        <v>0.15224732103545655</v>
      </c>
      <c r="T771">
        <v>9.6289278510984663E-2</v>
      </c>
      <c r="U771">
        <v>0.60553358151781411</v>
      </c>
      <c r="V771">
        <v>0.5088928267622006</v>
      </c>
      <c r="W771">
        <v>0.66000141286942515</v>
      </c>
      <c r="X771">
        <v>0.64835130445419686</v>
      </c>
    </row>
    <row r="772" spans="1:24">
      <c r="A772" s="1" t="s">
        <v>14</v>
      </c>
      <c r="B772" s="1">
        <v>13247060308</v>
      </c>
      <c r="C772">
        <v>0.48542661528294262</v>
      </c>
      <c r="D772">
        <v>-0.27784447852444416</v>
      </c>
      <c r="E772">
        <v>-0.21745255075857872</v>
      </c>
      <c r="F772">
        <v>-0.9535510433346065</v>
      </c>
      <c r="G772">
        <v>-0.75936677506995021</v>
      </c>
      <c r="H772">
        <v>-0.42933468987264573</v>
      </c>
      <c r="I772">
        <v>-0.54430598811080189</v>
      </c>
      <c r="J772">
        <v>-0.63437054757828759</v>
      </c>
      <c r="K772">
        <v>-1.0326460346776192</v>
      </c>
      <c r="L772">
        <v>-0.41446740326629022</v>
      </c>
      <c r="M772">
        <v>-0.68189800646295462</v>
      </c>
      <c r="N772">
        <v>-1.1543518738970422</v>
      </c>
      <c r="O772">
        <v>-0.8258773532891841</v>
      </c>
      <c r="P772">
        <v>-0.43147837501519848</v>
      </c>
      <c r="Q772">
        <v>-0.61747784246520043</v>
      </c>
      <c r="R772">
        <v>-0.38520413005544057</v>
      </c>
      <c r="S772">
        <v>-0.69382799517406568</v>
      </c>
      <c r="T772">
        <v>-0.77340140216609488</v>
      </c>
      <c r="U772">
        <v>0.40352497987997971</v>
      </c>
      <c r="V772">
        <v>0.41700369437214696</v>
      </c>
      <c r="W772">
        <v>0.46314326488810409</v>
      </c>
      <c r="X772">
        <v>0.40529823843161439</v>
      </c>
    </row>
    <row r="773" spans="1:24">
      <c r="A773" s="1" t="s">
        <v>14</v>
      </c>
      <c r="B773" s="1">
        <v>13247060309</v>
      </c>
      <c r="C773">
        <v>0.48542661528294262</v>
      </c>
      <c r="D773">
        <v>-0.27784447852444416</v>
      </c>
      <c r="E773">
        <v>-0.67270240515573199</v>
      </c>
      <c r="F773">
        <v>-0.78345363727391226</v>
      </c>
      <c r="G773">
        <v>0.16913961614122777</v>
      </c>
      <c r="H773">
        <v>0.3944718742751564</v>
      </c>
      <c r="I773">
        <v>8.3705688789450741E-2</v>
      </c>
      <c r="J773">
        <v>-0.57516171674717187</v>
      </c>
      <c r="K773">
        <v>0.19146071941844053</v>
      </c>
      <c r="L773">
        <v>-0.9637951926812075</v>
      </c>
      <c r="M773">
        <v>-0.68189800646295462</v>
      </c>
      <c r="N773">
        <v>-0.80465104057085179</v>
      </c>
      <c r="O773">
        <v>-0.60325270077305693</v>
      </c>
      <c r="P773">
        <v>-0.29644936549084666</v>
      </c>
      <c r="Q773">
        <v>-0.3772073310202933</v>
      </c>
      <c r="R773">
        <v>-8.5893818066472991E-2</v>
      </c>
      <c r="S773">
        <v>-0.44916539666997962</v>
      </c>
      <c r="T773">
        <v>-0.59656277832442739</v>
      </c>
      <c r="U773">
        <v>0.47524777903642229</v>
      </c>
      <c r="V773">
        <v>0.50447893590024251</v>
      </c>
      <c r="W773">
        <v>0.52006943339706058</v>
      </c>
      <c r="X773">
        <v>0.45471945297477745</v>
      </c>
    </row>
    <row r="774" spans="1:24">
      <c r="A774" s="1" t="s">
        <v>14</v>
      </c>
      <c r="B774" s="1">
        <v>13247060403</v>
      </c>
      <c r="C774">
        <v>4.2481140634626387E-2</v>
      </c>
      <c r="D774">
        <v>-0.22048939574857138</v>
      </c>
      <c r="E774">
        <v>0.61158139461728978</v>
      </c>
      <c r="F774">
        <v>0.25307743090844337</v>
      </c>
      <c r="G774">
        <v>0.24056318469593416</v>
      </c>
      <c r="H774">
        <v>-1.444168863098199</v>
      </c>
      <c r="I774">
        <v>0.51075362908162247</v>
      </c>
      <c r="J774">
        <v>0.61888303834699276</v>
      </c>
      <c r="K774">
        <v>-0.48041742380721647</v>
      </c>
      <c r="L774">
        <v>0.37149389543505312</v>
      </c>
      <c r="M774">
        <v>-0.52218538658309521</v>
      </c>
      <c r="N774">
        <v>0.30616337117116527</v>
      </c>
      <c r="O774">
        <v>0.14361710121653135</v>
      </c>
      <c r="P774">
        <v>-0.34145903533229732</v>
      </c>
      <c r="Q774">
        <v>2.1878196794870474E-2</v>
      </c>
      <c r="R774">
        <v>-8.8592555840775035E-4</v>
      </c>
      <c r="S774">
        <v>0.16998650332494314</v>
      </c>
      <c r="T774">
        <v>-0.10346598738192397</v>
      </c>
      <c r="U774">
        <v>0.59437821658199319</v>
      </c>
      <c r="V774">
        <v>0.52932300451760272</v>
      </c>
      <c r="W774">
        <v>0.66412882623949754</v>
      </c>
      <c r="X774">
        <v>0.5925255598439072</v>
      </c>
    </row>
    <row r="775" spans="1:24">
      <c r="A775" s="1" t="s">
        <v>14</v>
      </c>
      <c r="B775" s="1">
        <v>13247060404</v>
      </c>
      <c r="C775">
        <v>0.11062659827282861</v>
      </c>
      <c r="D775">
        <v>-0.30652201991238193</v>
      </c>
      <c r="E775">
        <v>-3.056050526922113E-2</v>
      </c>
      <c r="F775">
        <v>-9.2432925152341847E-2</v>
      </c>
      <c r="G775">
        <v>-1.4378906763396573</v>
      </c>
      <c r="H775">
        <v>-0.29800320863169177</v>
      </c>
      <c r="I775">
        <v>0.82224742082414781</v>
      </c>
      <c r="J775">
        <v>0.22415749947288871</v>
      </c>
      <c r="K775">
        <v>0.73448552010766976</v>
      </c>
      <c r="L775">
        <v>-0.52433296114927375</v>
      </c>
      <c r="M775">
        <v>-0.43763164664669857</v>
      </c>
      <c r="N775">
        <v>4.9030405490142807E-2</v>
      </c>
      <c r="O775">
        <v>0.1723428628315154</v>
      </c>
      <c r="P775">
        <v>-0.28144614221036318</v>
      </c>
      <c r="Q775">
        <v>-5.19108614669338E-2</v>
      </c>
      <c r="R775">
        <v>-0.17607647374404539</v>
      </c>
      <c r="S775">
        <v>0.14477001947709489</v>
      </c>
      <c r="T775">
        <v>-0.12442613013385088</v>
      </c>
      <c r="U775">
        <v>0.57235155266128179</v>
      </c>
      <c r="V775">
        <v>0.4781225115772092</v>
      </c>
      <c r="W775">
        <v>0.65826165317135066</v>
      </c>
      <c r="X775">
        <v>0.58666781401160661</v>
      </c>
    </row>
    <row r="776" spans="1:24">
      <c r="A776" s="1" t="s">
        <v>14</v>
      </c>
      <c r="B776" s="1">
        <v>13247060405</v>
      </c>
      <c r="C776">
        <v>0.34913570000653699</v>
      </c>
      <c r="D776">
        <v>-0.5741790728664572</v>
      </c>
      <c r="E776">
        <v>0.76492871399317308</v>
      </c>
      <c r="F776">
        <v>0.29560178242361679</v>
      </c>
      <c r="G776">
        <v>-8.0842873800242993E-2</v>
      </c>
      <c r="H776">
        <v>0.71683096459386142</v>
      </c>
      <c r="I776">
        <v>0.97297022328020855</v>
      </c>
      <c r="J776">
        <v>0.68302593841403469</v>
      </c>
      <c r="K776">
        <v>0.4123521637666015</v>
      </c>
      <c r="L776">
        <v>0.67573697880331496</v>
      </c>
      <c r="M776">
        <v>-0.14639098686577934</v>
      </c>
      <c r="N776">
        <v>0.59415229273391046</v>
      </c>
      <c r="O776">
        <v>0.50268912140383337</v>
      </c>
      <c r="P776">
        <v>0.9038084969478356</v>
      </c>
      <c r="Q776">
        <v>0.46771430526878888</v>
      </c>
      <c r="R776">
        <v>0.34920649109009949</v>
      </c>
      <c r="S776">
        <v>0.59037169366131703</v>
      </c>
      <c r="T776">
        <v>0.46356473105495</v>
      </c>
      <c r="U776">
        <v>0.72746410162243402</v>
      </c>
      <c r="V776">
        <v>0.63163962201059332</v>
      </c>
      <c r="W776">
        <v>0.76194074489840324</v>
      </c>
      <c r="X776">
        <v>0.75099403341404392</v>
      </c>
    </row>
    <row r="777" spans="1:24">
      <c r="A777" s="1" t="s">
        <v>14</v>
      </c>
      <c r="B777" s="1">
        <v>13247060406</v>
      </c>
      <c r="C777">
        <v>0.16173569150148118</v>
      </c>
      <c r="D777">
        <v>-0.3543179222256097</v>
      </c>
      <c r="E777">
        <v>0.28571834094353804</v>
      </c>
      <c r="F777">
        <v>1.3877953635592067E-2</v>
      </c>
      <c r="G777">
        <v>-1.0450610492887737</v>
      </c>
      <c r="H777">
        <v>0.1676265884953268</v>
      </c>
      <c r="I777">
        <v>0.97799431669541037</v>
      </c>
      <c r="J777">
        <v>0.80637766931219212</v>
      </c>
      <c r="K777">
        <v>0.90015410336879065</v>
      </c>
      <c r="L777">
        <v>0.38839628895551204</v>
      </c>
      <c r="M777">
        <v>-0.38126248668910173</v>
      </c>
      <c r="N777">
        <v>0.42958719469805612</v>
      </c>
      <c r="O777">
        <v>0.48832624059634105</v>
      </c>
      <c r="P777">
        <v>0.37869568213091215</v>
      </c>
      <c r="Q777">
        <v>0.31893314289034047</v>
      </c>
      <c r="R777">
        <v>2.9653417108137865E-2</v>
      </c>
      <c r="S777">
        <v>0.69830935387883164</v>
      </c>
      <c r="T777">
        <v>0.22883665768405193</v>
      </c>
      <c r="U777">
        <v>0.68305165432143278</v>
      </c>
      <c r="V777">
        <v>0.53824831136090268</v>
      </c>
      <c r="W777">
        <v>0.78705483046592861</v>
      </c>
      <c r="X777">
        <v>0.68539441370792686</v>
      </c>
    </row>
    <row r="778" spans="1:24">
      <c r="A778" s="1" t="s">
        <v>14</v>
      </c>
      <c r="B778" s="1">
        <v>13247060407</v>
      </c>
      <c r="C778">
        <v>0.5280175263068192</v>
      </c>
      <c r="D778">
        <v>-0.77492186258201334</v>
      </c>
      <c r="E778">
        <v>0.33363937824850154</v>
      </c>
      <c r="F778">
        <v>-6.0539661515961601E-2</v>
      </c>
      <c r="G778">
        <v>0.91908708596564104</v>
      </c>
      <c r="H778">
        <v>-0.40545623873792691</v>
      </c>
      <c r="I778">
        <v>-6.7279926841856737E-3</v>
      </c>
      <c r="J778">
        <v>-8.6688862390468219E-2</v>
      </c>
      <c r="K778">
        <v>0.79891219137588332</v>
      </c>
      <c r="L778">
        <v>0.21092115699069264</v>
      </c>
      <c r="M778">
        <v>9.7875372950475437E-2</v>
      </c>
      <c r="N778">
        <v>0.45015783195253783</v>
      </c>
      <c r="O778">
        <v>-0.11491475331832619</v>
      </c>
      <c r="P778">
        <v>0.28867634244801077</v>
      </c>
      <c r="Q778">
        <v>0.18810680596042925</v>
      </c>
      <c r="R778">
        <v>7.6156890714410605E-2</v>
      </c>
      <c r="S778">
        <v>0.30771482865870259</v>
      </c>
      <c r="T778">
        <v>0.18044869850817447</v>
      </c>
      <c r="U778">
        <v>0.64399887571964154</v>
      </c>
      <c r="V778">
        <v>0.55183923162880866</v>
      </c>
      <c r="W778">
        <v>0.69617436938480592</v>
      </c>
      <c r="X778">
        <v>0.67187139673467799</v>
      </c>
    </row>
  </sheetData>
  <mergeCells count="3">
    <mergeCell ref="C1:P1"/>
    <mergeCell ref="Q1:T1"/>
    <mergeCell ref="U1:X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6C0F13-61DA-4D74-86C3-DB615A058694}">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Dashboard</vt:lpstr>
      <vt:lpstr>Results</vt:lpstr>
      <vt:lpstr>Improved Data</vt:lpstr>
      <vt:lpstr>Quartiles</vt:lpstr>
      <vt:lpstr>Original Data</vt:lpstr>
      <vt:lpstr>dfindex and more</vt:lpstr>
      <vt:lpstr>Range1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Naishadham, Deepa</dc:creator>
  <cp:lastModifiedBy>mylan</cp:lastModifiedBy>
  <dcterms:created xsi:type="dcterms:W3CDTF">2016-09-14T18:27:17Z</dcterms:created>
  <dcterms:modified xsi:type="dcterms:W3CDTF">2018-01-05T21:49:43Z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8a70ebd2-5340-472f-a6a1-4d5e4206eae3</vt:lpwstr>
  </property>
</Properties>
</file>